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SUNSCO ハノイ工場\Production Manager Program\Main Program\"/>
    </mc:Choice>
  </mc:AlternateContent>
  <xr:revisionPtr revIDLastSave="0" documentId="13_ncr:1_{55314695-AEDB-45A2-B0BF-E2A2DE8BD869}" xr6:coauthVersionLast="47" xr6:coauthVersionMax="47" xr10:uidLastSave="{00000000-0000-0000-0000-000000000000}"/>
  <bookViews>
    <workbookView xWindow="-108" yWindow="-108" windowWidth="23256" windowHeight="12456" xr2:uid="{AACD5370-876E-41F5-B529-953625FB4313}"/>
  </bookViews>
  <sheets>
    <sheet name="route" sheetId="1" r:id="rId1"/>
    <sheet name="Item" sheetId="6" state="hidden" r:id="rId2"/>
    <sheet name="Special" sheetId="5" state="hidden" r:id="rId3"/>
  </sheets>
  <externalReferences>
    <externalReference r:id="rId4"/>
    <externalReference r:id="rId5"/>
  </externalReferences>
  <definedNames>
    <definedName name="_xlnm._FilterDatabase" localSheetId="1" hidden="1">Item!$A$4:$AN$4</definedName>
    <definedName name="_xlnm._FilterDatabase" localSheetId="0" hidden="1">route!$A$1:$A$876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4" i="1"/>
  <c r="F885" i="1"/>
  <c r="F886" i="1"/>
  <c r="F887" i="1"/>
  <c r="F888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3" i="1"/>
  <c r="L1" i="1" l="1"/>
  <c r="M878" i="1"/>
  <c r="M880" i="1"/>
  <c r="M884" i="1"/>
  <c r="M887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D888" i="1"/>
  <c r="M888" i="1" s="1"/>
  <c r="J888" i="1"/>
  <c r="K888" i="1"/>
  <c r="D887" i="1"/>
  <c r="J887" i="1"/>
  <c r="K887" i="1"/>
  <c r="D886" i="1"/>
  <c r="J886" i="1"/>
  <c r="K886" i="1"/>
  <c r="D885" i="1"/>
  <c r="J885" i="1"/>
  <c r="K885" i="1"/>
  <c r="D884" i="1"/>
  <c r="J884" i="1"/>
  <c r="K884" i="1"/>
  <c r="D883" i="1"/>
  <c r="J883" i="1"/>
  <c r="K883" i="1"/>
  <c r="D882" i="1"/>
  <c r="J882" i="1"/>
  <c r="K882" i="1"/>
  <c r="D881" i="1"/>
  <c r="J881" i="1"/>
  <c r="K881" i="1"/>
  <c r="D880" i="1"/>
  <c r="J880" i="1"/>
  <c r="K880" i="1"/>
  <c r="D879" i="1"/>
  <c r="J879" i="1"/>
  <c r="K879" i="1"/>
  <c r="D878" i="1"/>
  <c r="J878" i="1"/>
  <c r="K878" i="1"/>
  <c r="D877" i="1"/>
  <c r="J877" i="1"/>
  <c r="K877" i="1"/>
  <c r="D876" i="1"/>
  <c r="J876" i="1"/>
  <c r="K876" i="1"/>
  <c r="D875" i="1"/>
  <c r="M875" i="1" s="1"/>
  <c r="J875" i="1"/>
  <c r="K875" i="1"/>
  <c r="D874" i="1"/>
  <c r="M874" i="1" s="1"/>
  <c r="J874" i="1"/>
  <c r="K874" i="1"/>
  <c r="D873" i="1"/>
  <c r="J873" i="1"/>
  <c r="K873" i="1"/>
  <c r="D872" i="1"/>
  <c r="J872" i="1"/>
  <c r="K872" i="1"/>
  <c r="H862" i="1"/>
  <c r="H863" i="1"/>
  <c r="H864" i="1"/>
  <c r="H865" i="1"/>
  <c r="H866" i="1"/>
  <c r="H867" i="1"/>
  <c r="H868" i="1"/>
  <c r="H869" i="1"/>
  <c r="H870" i="1"/>
  <c r="H871" i="1"/>
  <c r="D862" i="1"/>
  <c r="D863" i="1"/>
  <c r="D864" i="1"/>
  <c r="D865" i="1"/>
  <c r="D866" i="1"/>
  <c r="D867" i="1"/>
  <c r="D868" i="1"/>
  <c r="D869" i="1"/>
  <c r="D870" i="1"/>
  <c r="D871" i="1"/>
  <c r="BG867" i="1" l="1"/>
  <c r="AY867" i="1"/>
  <c r="AQ867" i="1"/>
  <c r="AI867" i="1"/>
  <c r="AA867" i="1"/>
  <c r="S867" i="1"/>
  <c r="BF867" i="1"/>
  <c r="AX867" i="1"/>
  <c r="AP867" i="1"/>
  <c r="AH867" i="1"/>
  <c r="Z867" i="1"/>
  <c r="R867" i="1"/>
  <c r="BE867" i="1"/>
  <c r="AW867" i="1"/>
  <c r="AO867" i="1"/>
  <c r="AG867" i="1"/>
  <c r="Y867" i="1"/>
  <c r="Q867" i="1"/>
  <c r="BD867" i="1"/>
  <c r="AV867" i="1"/>
  <c r="AN867" i="1"/>
  <c r="AF867" i="1"/>
  <c r="X867" i="1"/>
  <c r="P867" i="1"/>
  <c r="BC867" i="1"/>
  <c r="AU867" i="1"/>
  <c r="AM867" i="1"/>
  <c r="AE867" i="1"/>
  <c r="W867" i="1"/>
  <c r="BB867" i="1"/>
  <c r="AT867" i="1"/>
  <c r="AL867" i="1"/>
  <c r="AD867" i="1"/>
  <c r="V867" i="1"/>
  <c r="BA867" i="1"/>
  <c r="AS867" i="1"/>
  <c r="AK867" i="1"/>
  <c r="AC867" i="1"/>
  <c r="U867" i="1"/>
  <c r="AJ867" i="1"/>
  <c r="AB867" i="1"/>
  <c r="T867" i="1"/>
  <c r="BH867" i="1"/>
  <c r="AZ867" i="1"/>
  <c r="AR867" i="1"/>
  <c r="BC882" i="1"/>
  <c r="AU882" i="1"/>
  <c r="AM882" i="1"/>
  <c r="AE882" i="1"/>
  <c r="W882" i="1"/>
  <c r="BF882" i="1"/>
  <c r="AW882" i="1"/>
  <c r="AN882" i="1"/>
  <c r="AD882" i="1"/>
  <c r="U882" i="1"/>
  <c r="BE882" i="1"/>
  <c r="AV882" i="1"/>
  <c r="AL882" i="1"/>
  <c r="AC882" i="1"/>
  <c r="T882" i="1"/>
  <c r="BD882" i="1"/>
  <c r="AT882" i="1"/>
  <c r="AK882" i="1"/>
  <c r="AB882" i="1"/>
  <c r="S882" i="1"/>
  <c r="BB882" i="1"/>
  <c r="AS882" i="1"/>
  <c r="AJ882" i="1"/>
  <c r="AA882" i="1"/>
  <c r="R882" i="1"/>
  <c r="BA882" i="1"/>
  <c r="AR882" i="1"/>
  <c r="AI882" i="1"/>
  <c r="Z882" i="1"/>
  <c r="Q882" i="1"/>
  <c r="AZ882" i="1"/>
  <c r="AQ882" i="1"/>
  <c r="AH882" i="1"/>
  <c r="Y882" i="1"/>
  <c r="P882" i="1"/>
  <c r="BH882" i="1"/>
  <c r="AY882" i="1"/>
  <c r="AP882" i="1"/>
  <c r="AG882" i="1"/>
  <c r="X882" i="1"/>
  <c r="V882" i="1"/>
  <c r="BG882" i="1"/>
  <c r="AX882" i="1"/>
  <c r="AO882" i="1"/>
  <c r="AF882" i="1"/>
  <c r="BD866" i="1"/>
  <c r="AV866" i="1"/>
  <c r="AN866" i="1"/>
  <c r="AF866" i="1"/>
  <c r="X866" i="1"/>
  <c r="P866" i="1"/>
  <c r="BC866" i="1"/>
  <c r="AU866" i="1"/>
  <c r="AM866" i="1"/>
  <c r="AE866" i="1"/>
  <c r="W866" i="1"/>
  <c r="BB866" i="1"/>
  <c r="AT866" i="1"/>
  <c r="AL866" i="1"/>
  <c r="AD866" i="1"/>
  <c r="V866" i="1"/>
  <c r="BA866" i="1"/>
  <c r="AS866" i="1"/>
  <c r="AK866" i="1"/>
  <c r="AC866" i="1"/>
  <c r="U866" i="1"/>
  <c r="BH866" i="1"/>
  <c r="AZ866" i="1"/>
  <c r="AR866" i="1"/>
  <c r="AJ866" i="1"/>
  <c r="AB866" i="1"/>
  <c r="T866" i="1"/>
  <c r="BG866" i="1"/>
  <c r="AY866" i="1"/>
  <c r="AQ866" i="1"/>
  <c r="AI866" i="1"/>
  <c r="AA866" i="1"/>
  <c r="S866" i="1"/>
  <c r="BF866" i="1"/>
  <c r="AX866" i="1"/>
  <c r="AP866" i="1"/>
  <c r="AH866" i="1"/>
  <c r="Z866" i="1"/>
  <c r="R866" i="1"/>
  <c r="Q866" i="1"/>
  <c r="BE866" i="1"/>
  <c r="AW866" i="1"/>
  <c r="AO866" i="1"/>
  <c r="AG866" i="1"/>
  <c r="Y866" i="1"/>
  <c r="O885" i="1"/>
  <c r="BD885" i="1"/>
  <c r="AV885" i="1"/>
  <c r="AN885" i="1"/>
  <c r="AF885" i="1"/>
  <c r="X885" i="1"/>
  <c r="P885" i="1"/>
  <c r="BB885" i="1"/>
  <c r="AT885" i="1"/>
  <c r="AL885" i="1"/>
  <c r="AD885" i="1"/>
  <c r="V885" i="1"/>
  <c r="BH885" i="1"/>
  <c r="AZ885" i="1"/>
  <c r="AR885" i="1"/>
  <c r="AJ885" i="1"/>
  <c r="AB885" i="1"/>
  <c r="BA885" i="1"/>
  <c r="AO885" i="1"/>
  <c r="AA885" i="1"/>
  <c r="Q885" i="1"/>
  <c r="AY885" i="1"/>
  <c r="AM885" i="1"/>
  <c r="Z885" i="1"/>
  <c r="AX885" i="1"/>
  <c r="BL885" i="1" s="1"/>
  <c r="AK885" i="1"/>
  <c r="Y885" i="1"/>
  <c r="AW885" i="1"/>
  <c r="AI885" i="1"/>
  <c r="W885" i="1"/>
  <c r="BG885" i="1"/>
  <c r="AU885" i="1"/>
  <c r="AH885" i="1"/>
  <c r="U885" i="1"/>
  <c r="BF885" i="1"/>
  <c r="AS885" i="1"/>
  <c r="AG885" i="1"/>
  <c r="T885" i="1"/>
  <c r="BE885" i="1"/>
  <c r="AQ885" i="1"/>
  <c r="AE885" i="1"/>
  <c r="S885" i="1"/>
  <c r="BC885" i="1"/>
  <c r="AP885" i="1"/>
  <c r="AC885" i="1"/>
  <c r="R885" i="1"/>
  <c r="BF883" i="1"/>
  <c r="AX883" i="1"/>
  <c r="AP883" i="1"/>
  <c r="AH883" i="1"/>
  <c r="Z883" i="1"/>
  <c r="R883" i="1"/>
  <c r="BD883" i="1"/>
  <c r="AV883" i="1"/>
  <c r="AN883" i="1"/>
  <c r="AF883" i="1"/>
  <c r="BA883" i="1"/>
  <c r="AQ883" i="1"/>
  <c r="AE883" i="1"/>
  <c r="V883" i="1"/>
  <c r="AZ883" i="1"/>
  <c r="AO883" i="1"/>
  <c r="AD883" i="1"/>
  <c r="U883" i="1"/>
  <c r="AY883" i="1"/>
  <c r="AM883" i="1"/>
  <c r="AC883" i="1"/>
  <c r="T883" i="1"/>
  <c r="BH883" i="1"/>
  <c r="AW883" i="1"/>
  <c r="AL883" i="1"/>
  <c r="AB883" i="1"/>
  <c r="S883" i="1"/>
  <c r="BG883" i="1"/>
  <c r="AU883" i="1"/>
  <c r="AK883" i="1"/>
  <c r="AA883" i="1"/>
  <c r="Q883" i="1"/>
  <c r="BE883" i="1"/>
  <c r="AT883" i="1"/>
  <c r="AJ883" i="1"/>
  <c r="Y883" i="1"/>
  <c r="P883" i="1"/>
  <c r="BC883" i="1"/>
  <c r="AS883" i="1"/>
  <c r="AI883" i="1"/>
  <c r="X883" i="1"/>
  <c r="BB883" i="1"/>
  <c r="AR883" i="1"/>
  <c r="AG883" i="1"/>
  <c r="W883" i="1"/>
  <c r="BE871" i="1"/>
  <c r="AW871" i="1"/>
  <c r="AO871" i="1"/>
  <c r="AG871" i="1"/>
  <c r="Y871" i="1"/>
  <c r="Q871" i="1"/>
  <c r="BD871" i="1"/>
  <c r="AV871" i="1"/>
  <c r="AN871" i="1"/>
  <c r="AF871" i="1"/>
  <c r="X871" i="1"/>
  <c r="P871" i="1"/>
  <c r="BC871" i="1"/>
  <c r="AU871" i="1"/>
  <c r="AM871" i="1"/>
  <c r="AE871" i="1"/>
  <c r="W871" i="1"/>
  <c r="BB871" i="1"/>
  <c r="AT871" i="1"/>
  <c r="AL871" i="1"/>
  <c r="AD871" i="1"/>
  <c r="V871" i="1"/>
  <c r="BA871" i="1"/>
  <c r="AS871" i="1"/>
  <c r="AK871" i="1"/>
  <c r="AC871" i="1"/>
  <c r="U871" i="1"/>
  <c r="BH871" i="1"/>
  <c r="AZ871" i="1"/>
  <c r="AR871" i="1"/>
  <c r="AJ871" i="1"/>
  <c r="AB871" i="1"/>
  <c r="T871" i="1"/>
  <c r="BG871" i="1"/>
  <c r="AY871" i="1"/>
  <c r="AQ871" i="1"/>
  <c r="AI871" i="1"/>
  <c r="AA871" i="1"/>
  <c r="S871" i="1"/>
  <c r="AP871" i="1"/>
  <c r="AH871" i="1"/>
  <c r="Z871" i="1"/>
  <c r="R871" i="1"/>
  <c r="BF871" i="1"/>
  <c r="AX871" i="1"/>
  <c r="BD877" i="1"/>
  <c r="AV877" i="1"/>
  <c r="AN877" i="1"/>
  <c r="AF877" i="1"/>
  <c r="X877" i="1"/>
  <c r="P877" i="1"/>
  <c r="BB877" i="1"/>
  <c r="AS877" i="1"/>
  <c r="AJ877" i="1"/>
  <c r="AA877" i="1"/>
  <c r="R877" i="1"/>
  <c r="BA877" i="1"/>
  <c r="AR877" i="1"/>
  <c r="AI877" i="1"/>
  <c r="Z877" i="1"/>
  <c r="Q877" i="1"/>
  <c r="AZ877" i="1"/>
  <c r="AQ877" i="1"/>
  <c r="AH877" i="1"/>
  <c r="Y877" i="1"/>
  <c r="BH877" i="1"/>
  <c r="AY877" i="1"/>
  <c r="AP877" i="1"/>
  <c r="AG877" i="1"/>
  <c r="W877" i="1"/>
  <c r="BG877" i="1"/>
  <c r="AX877" i="1"/>
  <c r="AO877" i="1"/>
  <c r="AE877" i="1"/>
  <c r="V877" i="1"/>
  <c r="BF877" i="1"/>
  <c r="AW877" i="1"/>
  <c r="AM877" i="1"/>
  <c r="AD877" i="1"/>
  <c r="U877" i="1"/>
  <c r="BE877" i="1"/>
  <c r="AU877" i="1"/>
  <c r="AL877" i="1"/>
  <c r="AC877" i="1"/>
  <c r="T877" i="1"/>
  <c r="AB877" i="1"/>
  <c r="S877" i="1"/>
  <c r="BC877" i="1"/>
  <c r="AT877" i="1"/>
  <c r="AK877" i="1"/>
  <c r="BA865" i="1"/>
  <c r="AS865" i="1"/>
  <c r="AK865" i="1"/>
  <c r="AC865" i="1"/>
  <c r="U865" i="1"/>
  <c r="BH865" i="1"/>
  <c r="AZ865" i="1"/>
  <c r="AR865" i="1"/>
  <c r="AJ865" i="1"/>
  <c r="AB865" i="1"/>
  <c r="T865" i="1"/>
  <c r="BG865" i="1"/>
  <c r="AY865" i="1"/>
  <c r="AQ865" i="1"/>
  <c r="AI865" i="1"/>
  <c r="AA865" i="1"/>
  <c r="S865" i="1"/>
  <c r="BF865" i="1"/>
  <c r="AX865" i="1"/>
  <c r="AP865" i="1"/>
  <c r="AH865" i="1"/>
  <c r="Z865" i="1"/>
  <c r="R865" i="1"/>
  <c r="BE865" i="1"/>
  <c r="AW865" i="1"/>
  <c r="AO865" i="1"/>
  <c r="AG865" i="1"/>
  <c r="Y865" i="1"/>
  <c r="Q865" i="1"/>
  <c r="BD865" i="1"/>
  <c r="AV865" i="1"/>
  <c r="AN865" i="1"/>
  <c r="AF865" i="1"/>
  <c r="X865" i="1"/>
  <c r="P865" i="1"/>
  <c r="BC865" i="1"/>
  <c r="AU865" i="1"/>
  <c r="AM865" i="1"/>
  <c r="AE865" i="1"/>
  <c r="W865" i="1"/>
  <c r="BB865" i="1"/>
  <c r="AT865" i="1"/>
  <c r="AL865" i="1"/>
  <c r="AD865" i="1"/>
  <c r="V865" i="1"/>
  <c r="BE880" i="1"/>
  <c r="AW880" i="1"/>
  <c r="AO880" i="1"/>
  <c r="AG880" i="1"/>
  <c r="Y880" i="1"/>
  <c r="Q880" i="1"/>
  <c r="BD880" i="1"/>
  <c r="AU880" i="1"/>
  <c r="AL880" i="1"/>
  <c r="AC880" i="1"/>
  <c r="T880" i="1"/>
  <c r="BC880" i="1"/>
  <c r="AT880" i="1"/>
  <c r="AK880" i="1"/>
  <c r="AB880" i="1"/>
  <c r="S880" i="1"/>
  <c r="BB880" i="1"/>
  <c r="AS880" i="1"/>
  <c r="AJ880" i="1"/>
  <c r="AA880" i="1"/>
  <c r="R880" i="1"/>
  <c r="BA880" i="1"/>
  <c r="AR880" i="1"/>
  <c r="AI880" i="1"/>
  <c r="Z880" i="1"/>
  <c r="P880" i="1"/>
  <c r="AZ880" i="1"/>
  <c r="AQ880" i="1"/>
  <c r="AH880" i="1"/>
  <c r="X880" i="1"/>
  <c r="BH880" i="1"/>
  <c r="AY880" i="1"/>
  <c r="AP880" i="1"/>
  <c r="AF880" i="1"/>
  <c r="W880" i="1"/>
  <c r="BG880" i="1"/>
  <c r="AX880" i="1"/>
  <c r="AN880" i="1"/>
  <c r="AE880" i="1"/>
  <c r="V880" i="1"/>
  <c r="AM880" i="1"/>
  <c r="AD880" i="1"/>
  <c r="U880" i="1"/>
  <c r="BF880" i="1"/>
  <c r="AV880" i="1"/>
  <c r="BG878" i="1"/>
  <c r="AY878" i="1"/>
  <c r="AQ878" i="1"/>
  <c r="AI878" i="1"/>
  <c r="AA878" i="1"/>
  <c r="S878" i="1"/>
  <c r="BC878" i="1"/>
  <c r="AT878" i="1"/>
  <c r="AK878" i="1"/>
  <c r="AB878" i="1"/>
  <c r="R878" i="1"/>
  <c r="BB878" i="1"/>
  <c r="AS878" i="1"/>
  <c r="AJ878" i="1"/>
  <c r="Z878" i="1"/>
  <c r="Q878" i="1"/>
  <c r="BA878" i="1"/>
  <c r="AR878" i="1"/>
  <c r="AH878" i="1"/>
  <c r="Y878" i="1"/>
  <c r="P878" i="1"/>
  <c r="AZ878" i="1"/>
  <c r="AP878" i="1"/>
  <c r="AG878" i="1"/>
  <c r="X878" i="1"/>
  <c r="BH878" i="1"/>
  <c r="AX878" i="1"/>
  <c r="AO878" i="1"/>
  <c r="AF878" i="1"/>
  <c r="W878" i="1"/>
  <c r="BF878" i="1"/>
  <c r="AW878" i="1"/>
  <c r="AN878" i="1"/>
  <c r="AE878" i="1"/>
  <c r="V878" i="1"/>
  <c r="BE878" i="1"/>
  <c r="AV878" i="1"/>
  <c r="AM878" i="1"/>
  <c r="AD878" i="1"/>
  <c r="U878" i="1"/>
  <c r="BD878" i="1"/>
  <c r="AU878" i="1"/>
  <c r="AL878" i="1"/>
  <c r="AC878" i="1"/>
  <c r="T878" i="1"/>
  <c r="BA886" i="1"/>
  <c r="AS886" i="1"/>
  <c r="AK886" i="1"/>
  <c r="AC886" i="1"/>
  <c r="BH886" i="1"/>
  <c r="AZ886" i="1"/>
  <c r="AR886" i="1"/>
  <c r="AJ886" i="1"/>
  <c r="AB886" i="1"/>
  <c r="BG886" i="1"/>
  <c r="AY886" i="1"/>
  <c r="AQ886" i="1"/>
  <c r="AI886" i="1"/>
  <c r="AA886" i="1"/>
  <c r="S886" i="1"/>
  <c r="BF886" i="1"/>
  <c r="AX886" i="1"/>
  <c r="AP886" i="1"/>
  <c r="AH886" i="1"/>
  <c r="Z886" i="1"/>
  <c r="BE886" i="1"/>
  <c r="AW886" i="1"/>
  <c r="AO886" i="1"/>
  <c r="AG886" i="1"/>
  <c r="Y886" i="1"/>
  <c r="Q886" i="1"/>
  <c r="BD886" i="1"/>
  <c r="AV886" i="1"/>
  <c r="AN886" i="1"/>
  <c r="AF886" i="1"/>
  <c r="X886" i="1"/>
  <c r="BC886" i="1"/>
  <c r="AU886" i="1"/>
  <c r="AM886" i="1"/>
  <c r="AE886" i="1"/>
  <c r="W886" i="1"/>
  <c r="U886" i="1"/>
  <c r="T886" i="1"/>
  <c r="R886" i="1"/>
  <c r="BB886" i="1"/>
  <c r="P886" i="1"/>
  <c r="AT886" i="1"/>
  <c r="AL886" i="1"/>
  <c r="AD886" i="1"/>
  <c r="V886" i="1"/>
  <c r="BB870" i="1"/>
  <c r="AT870" i="1"/>
  <c r="AL870" i="1"/>
  <c r="AD870" i="1"/>
  <c r="V870" i="1"/>
  <c r="BA870" i="1"/>
  <c r="AS870" i="1"/>
  <c r="AK870" i="1"/>
  <c r="AC870" i="1"/>
  <c r="U870" i="1"/>
  <c r="BH870" i="1"/>
  <c r="AZ870" i="1"/>
  <c r="AR870" i="1"/>
  <c r="AJ870" i="1"/>
  <c r="AB870" i="1"/>
  <c r="T870" i="1"/>
  <c r="BG870" i="1"/>
  <c r="AY870" i="1"/>
  <c r="AQ870" i="1"/>
  <c r="AI870" i="1"/>
  <c r="AA870" i="1"/>
  <c r="S870" i="1"/>
  <c r="BF870" i="1"/>
  <c r="AX870" i="1"/>
  <c r="AP870" i="1"/>
  <c r="AH870" i="1"/>
  <c r="Z870" i="1"/>
  <c r="R870" i="1"/>
  <c r="BE870" i="1"/>
  <c r="AW870" i="1"/>
  <c r="AO870" i="1"/>
  <c r="AG870" i="1"/>
  <c r="Y870" i="1"/>
  <c r="Q870" i="1"/>
  <c r="BD870" i="1"/>
  <c r="AV870" i="1"/>
  <c r="AN870" i="1"/>
  <c r="AF870" i="1"/>
  <c r="X870" i="1"/>
  <c r="P870" i="1"/>
  <c r="W870" i="1"/>
  <c r="BC870" i="1"/>
  <c r="AU870" i="1"/>
  <c r="AM870" i="1"/>
  <c r="AE870" i="1"/>
  <c r="BC873" i="1"/>
  <c r="AU873" i="1"/>
  <c r="AM873" i="1"/>
  <c r="AE873" i="1"/>
  <c r="W873" i="1"/>
  <c r="AZ873" i="1"/>
  <c r="AQ873" i="1"/>
  <c r="AH873" i="1"/>
  <c r="Y873" i="1"/>
  <c r="P873" i="1"/>
  <c r="BH873" i="1"/>
  <c r="AY873" i="1"/>
  <c r="AP873" i="1"/>
  <c r="AG873" i="1"/>
  <c r="X873" i="1"/>
  <c r="BG873" i="1"/>
  <c r="AX873" i="1"/>
  <c r="AO873" i="1"/>
  <c r="AF873" i="1"/>
  <c r="V873" i="1"/>
  <c r="BF873" i="1"/>
  <c r="AW873" i="1"/>
  <c r="AN873" i="1"/>
  <c r="AD873" i="1"/>
  <c r="U873" i="1"/>
  <c r="BE873" i="1"/>
  <c r="AV873" i="1"/>
  <c r="AL873" i="1"/>
  <c r="AC873" i="1"/>
  <c r="T873" i="1"/>
  <c r="BD873" i="1"/>
  <c r="AT873" i="1"/>
  <c r="AK873" i="1"/>
  <c r="AB873" i="1"/>
  <c r="S873" i="1"/>
  <c r="BB873" i="1"/>
  <c r="AS873" i="1"/>
  <c r="AJ873" i="1"/>
  <c r="AA873" i="1"/>
  <c r="R873" i="1"/>
  <c r="Q873" i="1"/>
  <c r="BA873" i="1"/>
  <c r="AR873" i="1"/>
  <c r="AI873" i="1"/>
  <c r="Z873" i="1"/>
  <c r="BG869" i="1"/>
  <c r="AY869" i="1"/>
  <c r="AQ869" i="1"/>
  <c r="AI869" i="1"/>
  <c r="AA869" i="1"/>
  <c r="S869" i="1"/>
  <c r="BF869" i="1"/>
  <c r="AX869" i="1"/>
  <c r="AP869" i="1"/>
  <c r="AH869" i="1"/>
  <c r="Z869" i="1"/>
  <c r="R869" i="1"/>
  <c r="BE869" i="1"/>
  <c r="AW869" i="1"/>
  <c r="AO869" i="1"/>
  <c r="AG869" i="1"/>
  <c r="Y869" i="1"/>
  <c r="Q869" i="1"/>
  <c r="BD869" i="1"/>
  <c r="AV869" i="1"/>
  <c r="AN869" i="1"/>
  <c r="AF869" i="1"/>
  <c r="X869" i="1"/>
  <c r="P869" i="1"/>
  <c r="BC869" i="1"/>
  <c r="AU869" i="1"/>
  <c r="AM869" i="1"/>
  <c r="AE869" i="1"/>
  <c r="W869" i="1"/>
  <c r="BB869" i="1"/>
  <c r="AT869" i="1"/>
  <c r="AL869" i="1"/>
  <c r="AD869" i="1"/>
  <c r="V869" i="1"/>
  <c r="BA869" i="1"/>
  <c r="AS869" i="1"/>
  <c r="AK869" i="1"/>
  <c r="AC869" i="1"/>
  <c r="U869" i="1"/>
  <c r="BH869" i="1"/>
  <c r="AZ869" i="1"/>
  <c r="AR869" i="1"/>
  <c r="AJ869" i="1"/>
  <c r="AB869" i="1"/>
  <c r="T869" i="1"/>
  <c r="BA884" i="1"/>
  <c r="AS884" i="1"/>
  <c r="AK884" i="1"/>
  <c r="AC884" i="1"/>
  <c r="U884" i="1"/>
  <c r="BG884" i="1"/>
  <c r="AY884" i="1"/>
  <c r="AQ884" i="1"/>
  <c r="AI884" i="1"/>
  <c r="AA884" i="1"/>
  <c r="S884" i="1"/>
  <c r="AX884" i="1"/>
  <c r="AN884" i="1"/>
  <c r="AD884" i="1"/>
  <c r="R884" i="1"/>
  <c r="BH884" i="1"/>
  <c r="AW884" i="1"/>
  <c r="AM884" i="1"/>
  <c r="AB884" i="1"/>
  <c r="Q884" i="1"/>
  <c r="BF884" i="1"/>
  <c r="AV884" i="1"/>
  <c r="AL884" i="1"/>
  <c r="Z884" i="1"/>
  <c r="P884" i="1"/>
  <c r="BE884" i="1"/>
  <c r="AU884" i="1"/>
  <c r="AJ884" i="1"/>
  <c r="Y884" i="1"/>
  <c r="BD884" i="1"/>
  <c r="AT884" i="1"/>
  <c r="AH884" i="1"/>
  <c r="X884" i="1"/>
  <c r="BC884" i="1"/>
  <c r="AR884" i="1"/>
  <c r="AG884" i="1"/>
  <c r="W884" i="1"/>
  <c r="BB884" i="1"/>
  <c r="AP884" i="1"/>
  <c r="AF884" i="1"/>
  <c r="V884" i="1"/>
  <c r="AZ884" i="1"/>
  <c r="AO884" i="1"/>
  <c r="AE884" i="1"/>
  <c r="T884" i="1"/>
  <c r="M886" i="1"/>
  <c r="M873" i="1"/>
  <c r="BH872" i="1"/>
  <c r="AZ872" i="1"/>
  <c r="AR872" i="1"/>
  <c r="AJ872" i="1"/>
  <c r="AB872" i="1"/>
  <c r="T872" i="1"/>
  <c r="BG872" i="1"/>
  <c r="AY872" i="1"/>
  <c r="AQ872" i="1"/>
  <c r="AI872" i="1"/>
  <c r="AA872" i="1"/>
  <c r="S872" i="1"/>
  <c r="BF872" i="1"/>
  <c r="AX872" i="1"/>
  <c r="AP872" i="1"/>
  <c r="AH872" i="1"/>
  <c r="Z872" i="1"/>
  <c r="R872" i="1"/>
  <c r="BE872" i="1"/>
  <c r="AW872" i="1"/>
  <c r="AO872" i="1"/>
  <c r="AG872" i="1"/>
  <c r="Y872" i="1"/>
  <c r="Q872" i="1"/>
  <c r="BD872" i="1"/>
  <c r="AV872" i="1"/>
  <c r="AN872" i="1"/>
  <c r="AF872" i="1"/>
  <c r="X872" i="1"/>
  <c r="P872" i="1"/>
  <c r="BC872" i="1"/>
  <c r="AU872" i="1"/>
  <c r="AM872" i="1"/>
  <c r="AE872" i="1"/>
  <c r="W872" i="1"/>
  <c r="BB872" i="1"/>
  <c r="AT872" i="1"/>
  <c r="AL872" i="1"/>
  <c r="AD872" i="1"/>
  <c r="V872" i="1"/>
  <c r="BA872" i="1"/>
  <c r="AS872" i="1"/>
  <c r="AK872" i="1"/>
  <c r="AC872" i="1"/>
  <c r="U872" i="1"/>
  <c r="BG888" i="1"/>
  <c r="AY888" i="1"/>
  <c r="AQ888" i="1"/>
  <c r="AI888" i="1"/>
  <c r="AA888" i="1"/>
  <c r="S888" i="1"/>
  <c r="BF888" i="1"/>
  <c r="AX888" i="1"/>
  <c r="BL888" i="1" s="1"/>
  <c r="AP888" i="1"/>
  <c r="AH888" i="1"/>
  <c r="Z888" i="1"/>
  <c r="R888" i="1"/>
  <c r="BE888" i="1"/>
  <c r="AW888" i="1"/>
  <c r="AO888" i="1"/>
  <c r="AG888" i="1"/>
  <c r="Y888" i="1"/>
  <c r="Q888" i="1"/>
  <c r="BD888" i="1"/>
  <c r="AV888" i="1"/>
  <c r="AN888" i="1"/>
  <c r="AF888" i="1"/>
  <c r="X888" i="1"/>
  <c r="P888" i="1"/>
  <c r="BC888" i="1"/>
  <c r="AU888" i="1"/>
  <c r="AM888" i="1"/>
  <c r="AE888" i="1"/>
  <c r="W888" i="1"/>
  <c r="BB888" i="1"/>
  <c r="AT888" i="1"/>
  <c r="AL888" i="1"/>
  <c r="AD888" i="1"/>
  <c r="V888" i="1"/>
  <c r="BA888" i="1"/>
  <c r="AS888" i="1"/>
  <c r="AK888" i="1"/>
  <c r="AC888" i="1"/>
  <c r="U888" i="1"/>
  <c r="AZ888" i="1"/>
  <c r="AR888" i="1"/>
  <c r="AJ888" i="1"/>
  <c r="AB888" i="1"/>
  <c r="T888" i="1"/>
  <c r="BH888" i="1"/>
  <c r="BF864" i="1"/>
  <c r="AX864" i="1"/>
  <c r="AP864" i="1"/>
  <c r="AH864" i="1"/>
  <c r="Z864" i="1"/>
  <c r="R864" i="1"/>
  <c r="BE864" i="1"/>
  <c r="AW864" i="1"/>
  <c r="AO864" i="1"/>
  <c r="AG864" i="1"/>
  <c r="Y864" i="1"/>
  <c r="Q864" i="1"/>
  <c r="BD864" i="1"/>
  <c r="AV864" i="1"/>
  <c r="AN864" i="1"/>
  <c r="AF864" i="1"/>
  <c r="X864" i="1"/>
  <c r="P864" i="1"/>
  <c r="BC864" i="1"/>
  <c r="AU864" i="1"/>
  <c r="AM864" i="1"/>
  <c r="AE864" i="1"/>
  <c r="W864" i="1"/>
  <c r="BB864" i="1"/>
  <c r="AT864" i="1"/>
  <c r="AL864" i="1"/>
  <c r="AD864" i="1"/>
  <c r="V864" i="1"/>
  <c r="BA864" i="1"/>
  <c r="AS864" i="1"/>
  <c r="AK864" i="1"/>
  <c r="AC864" i="1"/>
  <c r="U864" i="1"/>
  <c r="BH864" i="1"/>
  <c r="AZ864" i="1"/>
  <c r="AR864" i="1"/>
  <c r="AJ864" i="1"/>
  <c r="AB864" i="1"/>
  <c r="T864" i="1"/>
  <c r="AQ864" i="1"/>
  <c r="AI864" i="1"/>
  <c r="AA864" i="1"/>
  <c r="S864" i="1"/>
  <c r="BG864" i="1"/>
  <c r="AY864" i="1"/>
  <c r="O875" i="1"/>
  <c r="BA875" i="1"/>
  <c r="AS875" i="1"/>
  <c r="AK875" i="1"/>
  <c r="AC875" i="1"/>
  <c r="U875" i="1"/>
  <c r="BB875" i="1"/>
  <c r="AR875" i="1"/>
  <c r="AI875" i="1"/>
  <c r="Z875" i="1"/>
  <c r="Q875" i="1"/>
  <c r="AZ875" i="1"/>
  <c r="AQ875" i="1"/>
  <c r="AH875" i="1"/>
  <c r="Y875" i="1"/>
  <c r="P875" i="1"/>
  <c r="BH875" i="1"/>
  <c r="AY875" i="1"/>
  <c r="AP875" i="1"/>
  <c r="AG875" i="1"/>
  <c r="X875" i="1"/>
  <c r="BG875" i="1"/>
  <c r="AX875" i="1"/>
  <c r="AO875" i="1"/>
  <c r="AF875" i="1"/>
  <c r="W875" i="1"/>
  <c r="BF875" i="1"/>
  <c r="AW875" i="1"/>
  <c r="AN875" i="1"/>
  <c r="AE875" i="1"/>
  <c r="V875" i="1"/>
  <c r="BE875" i="1"/>
  <c r="AV875" i="1"/>
  <c r="AM875" i="1"/>
  <c r="AD875" i="1"/>
  <c r="T875" i="1"/>
  <c r="BD875" i="1"/>
  <c r="AU875" i="1"/>
  <c r="AL875" i="1"/>
  <c r="AB875" i="1"/>
  <c r="S875" i="1"/>
  <c r="BC875" i="1"/>
  <c r="AT875" i="1"/>
  <c r="AJ875" i="1"/>
  <c r="AA875" i="1"/>
  <c r="R875" i="1"/>
  <c r="M877" i="1"/>
  <c r="BC863" i="1"/>
  <c r="AU863" i="1"/>
  <c r="AM863" i="1"/>
  <c r="AE863" i="1"/>
  <c r="W863" i="1"/>
  <c r="BB863" i="1"/>
  <c r="AT863" i="1"/>
  <c r="AL863" i="1"/>
  <c r="AD863" i="1"/>
  <c r="V863" i="1"/>
  <c r="BA863" i="1"/>
  <c r="AS863" i="1"/>
  <c r="AK863" i="1"/>
  <c r="AC863" i="1"/>
  <c r="U863" i="1"/>
  <c r="BH863" i="1"/>
  <c r="AZ863" i="1"/>
  <c r="AR863" i="1"/>
  <c r="AJ863" i="1"/>
  <c r="AB863" i="1"/>
  <c r="T863" i="1"/>
  <c r="BG863" i="1"/>
  <c r="AY863" i="1"/>
  <c r="AQ863" i="1"/>
  <c r="AI863" i="1"/>
  <c r="AA863" i="1"/>
  <c r="S863" i="1"/>
  <c r="BF863" i="1"/>
  <c r="AX863" i="1"/>
  <c r="AP863" i="1"/>
  <c r="AH863" i="1"/>
  <c r="Z863" i="1"/>
  <c r="R863" i="1"/>
  <c r="BE863" i="1"/>
  <c r="AW863" i="1"/>
  <c r="AO863" i="1"/>
  <c r="AG863" i="1"/>
  <c r="Y863" i="1"/>
  <c r="Q863" i="1"/>
  <c r="X863" i="1"/>
  <c r="P863" i="1"/>
  <c r="BD863" i="1"/>
  <c r="AV863" i="1"/>
  <c r="AN863" i="1"/>
  <c r="AF863" i="1"/>
  <c r="BH862" i="1"/>
  <c r="AZ862" i="1"/>
  <c r="AR862" i="1"/>
  <c r="AJ862" i="1"/>
  <c r="AB862" i="1"/>
  <c r="T862" i="1"/>
  <c r="BG862" i="1"/>
  <c r="AY862" i="1"/>
  <c r="AQ862" i="1"/>
  <c r="AI862" i="1"/>
  <c r="AA862" i="1"/>
  <c r="S862" i="1"/>
  <c r="BF862" i="1"/>
  <c r="AX862" i="1"/>
  <c r="AP862" i="1"/>
  <c r="AH862" i="1"/>
  <c r="Z862" i="1"/>
  <c r="R862" i="1"/>
  <c r="BE862" i="1"/>
  <c r="AW862" i="1"/>
  <c r="AO862" i="1"/>
  <c r="AG862" i="1"/>
  <c r="Y862" i="1"/>
  <c r="Q862" i="1"/>
  <c r="BD862" i="1"/>
  <c r="AV862" i="1"/>
  <c r="AN862" i="1"/>
  <c r="AF862" i="1"/>
  <c r="X862" i="1"/>
  <c r="P862" i="1"/>
  <c r="BC862" i="1"/>
  <c r="AU862" i="1"/>
  <c r="AM862" i="1"/>
  <c r="AE862" i="1"/>
  <c r="W862" i="1"/>
  <c r="BB862" i="1"/>
  <c r="AT862" i="1"/>
  <c r="AL862" i="1"/>
  <c r="AD862" i="1"/>
  <c r="V862" i="1"/>
  <c r="BA862" i="1"/>
  <c r="AS862" i="1"/>
  <c r="AK862" i="1"/>
  <c r="AC862" i="1"/>
  <c r="U862" i="1"/>
  <c r="BH881" i="1"/>
  <c r="AZ881" i="1"/>
  <c r="AR881" i="1"/>
  <c r="AJ881" i="1"/>
  <c r="AB881" i="1"/>
  <c r="T881" i="1"/>
  <c r="BE881" i="1"/>
  <c r="AV881" i="1"/>
  <c r="AM881" i="1"/>
  <c r="AD881" i="1"/>
  <c r="U881" i="1"/>
  <c r="BD881" i="1"/>
  <c r="AU881" i="1"/>
  <c r="AL881" i="1"/>
  <c r="AC881" i="1"/>
  <c r="S881" i="1"/>
  <c r="BC881" i="1"/>
  <c r="AT881" i="1"/>
  <c r="AK881" i="1"/>
  <c r="AA881" i="1"/>
  <c r="R881" i="1"/>
  <c r="BB881" i="1"/>
  <c r="AS881" i="1"/>
  <c r="AI881" i="1"/>
  <c r="Z881" i="1"/>
  <c r="Q881" i="1"/>
  <c r="BA881" i="1"/>
  <c r="AQ881" i="1"/>
  <c r="AH881" i="1"/>
  <c r="Y881" i="1"/>
  <c r="P881" i="1"/>
  <c r="AY881" i="1"/>
  <c r="AP881" i="1"/>
  <c r="AG881" i="1"/>
  <c r="X881" i="1"/>
  <c r="BG881" i="1"/>
  <c r="AX881" i="1"/>
  <c r="AO881" i="1"/>
  <c r="AF881" i="1"/>
  <c r="W881" i="1"/>
  <c r="BF881" i="1"/>
  <c r="AW881" i="1"/>
  <c r="AN881" i="1"/>
  <c r="AE881" i="1"/>
  <c r="V881" i="1"/>
  <c r="BD868" i="1"/>
  <c r="BC868" i="1"/>
  <c r="BB868" i="1"/>
  <c r="AT868" i="1"/>
  <c r="BA868" i="1"/>
  <c r="AS868" i="1"/>
  <c r="AK868" i="1"/>
  <c r="BH868" i="1"/>
  <c r="AZ868" i="1"/>
  <c r="BG868" i="1"/>
  <c r="AY868" i="1"/>
  <c r="BF868" i="1"/>
  <c r="AX868" i="1"/>
  <c r="AW868" i="1"/>
  <c r="AM868" i="1"/>
  <c r="AD868" i="1"/>
  <c r="V868" i="1"/>
  <c r="AV868" i="1"/>
  <c r="AL868" i="1"/>
  <c r="AC868" i="1"/>
  <c r="U868" i="1"/>
  <c r="AU868" i="1"/>
  <c r="AJ868" i="1"/>
  <c r="AB868" i="1"/>
  <c r="T868" i="1"/>
  <c r="AR868" i="1"/>
  <c r="AI868" i="1"/>
  <c r="AA868" i="1"/>
  <c r="S868" i="1"/>
  <c r="AQ868" i="1"/>
  <c r="AH868" i="1"/>
  <c r="Z868" i="1"/>
  <c r="R868" i="1"/>
  <c r="AP868" i="1"/>
  <c r="AG868" i="1"/>
  <c r="Y868" i="1"/>
  <c r="Q868" i="1"/>
  <c r="AO868" i="1"/>
  <c r="AF868" i="1"/>
  <c r="X868" i="1"/>
  <c r="P868" i="1"/>
  <c r="BE868" i="1"/>
  <c r="AN868" i="1"/>
  <c r="AE868" i="1"/>
  <c r="W868" i="1"/>
  <c r="O879" i="1"/>
  <c r="BB879" i="1"/>
  <c r="AT879" i="1"/>
  <c r="AL879" i="1"/>
  <c r="AD879" i="1"/>
  <c r="V879" i="1"/>
  <c r="BD879" i="1"/>
  <c r="AU879" i="1"/>
  <c r="AK879" i="1"/>
  <c r="AB879" i="1"/>
  <c r="S879" i="1"/>
  <c r="BC879" i="1"/>
  <c r="AS879" i="1"/>
  <c r="AJ879" i="1"/>
  <c r="AA879" i="1"/>
  <c r="R879" i="1"/>
  <c r="BA879" i="1"/>
  <c r="AR879" i="1"/>
  <c r="AI879" i="1"/>
  <c r="Z879" i="1"/>
  <c r="Q879" i="1"/>
  <c r="AZ879" i="1"/>
  <c r="AQ879" i="1"/>
  <c r="AH879" i="1"/>
  <c r="Y879" i="1"/>
  <c r="P879" i="1"/>
  <c r="BH879" i="1"/>
  <c r="AY879" i="1"/>
  <c r="AP879" i="1"/>
  <c r="AG879" i="1"/>
  <c r="X879" i="1"/>
  <c r="BG879" i="1"/>
  <c r="AX879" i="1"/>
  <c r="AO879" i="1"/>
  <c r="AF879" i="1"/>
  <c r="W879" i="1"/>
  <c r="BF879" i="1"/>
  <c r="AW879" i="1"/>
  <c r="AN879" i="1"/>
  <c r="AE879" i="1"/>
  <c r="U879" i="1"/>
  <c r="BE879" i="1"/>
  <c r="AV879" i="1"/>
  <c r="AM879" i="1"/>
  <c r="AC879" i="1"/>
  <c r="T879" i="1"/>
  <c r="BD887" i="1"/>
  <c r="AV887" i="1"/>
  <c r="BJ887" i="1" s="1"/>
  <c r="AN887" i="1"/>
  <c r="AF887" i="1"/>
  <c r="X887" i="1"/>
  <c r="P887" i="1"/>
  <c r="BC887" i="1"/>
  <c r="AU887" i="1"/>
  <c r="AM887" i="1"/>
  <c r="AE887" i="1"/>
  <c r="W887" i="1"/>
  <c r="BB887" i="1"/>
  <c r="AT887" i="1"/>
  <c r="AL887" i="1"/>
  <c r="AD887" i="1"/>
  <c r="V887" i="1"/>
  <c r="BA887" i="1"/>
  <c r="AS887" i="1"/>
  <c r="AK887" i="1"/>
  <c r="AC887" i="1"/>
  <c r="U887" i="1"/>
  <c r="BH887" i="1"/>
  <c r="AZ887" i="1"/>
  <c r="AR887" i="1"/>
  <c r="AJ887" i="1"/>
  <c r="AB887" i="1"/>
  <c r="T887" i="1"/>
  <c r="BG887" i="1"/>
  <c r="AY887" i="1"/>
  <c r="AQ887" i="1"/>
  <c r="AI887" i="1"/>
  <c r="AA887" i="1"/>
  <c r="S887" i="1"/>
  <c r="BF887" i="1"/>
  <c r="AX887" i="1"/>
  <c r="AP887" i="1"/>
  <c r="AH887" i="1"/>
  <c r="Z887" i="1"/>
  <c r="R887" i="1"/>
  <c r="AG887" i="1"/>
  <c r="Y887" i="1"/>
  <c r="Q887" i="1"/>
  <c r="BE887" i="1"/>
  <c r="AW887" i="1"/>
  <c r="AO887" i="1"/>
  <c r="M885" i="1"/>
  <c r="M872" i="1"/>
  <c r="BF874" i="1"/>
  <c r="AX874" i="1"/>
  <c r="AP874" i="1"/>
  <c r="AH874" i="1"/>
  <c r="Z874" i="1"/>
  <c r="R874" i="1"/>
  <c r="BA874" i="1"/>
  <c r="AR874" i="1"/>
  <c r="AI874" i="1"/>
  <c r="Y874" i="1"/>
  <c r="P874" i="1"/>
  <c r="AZ874" i="1"/>
  <c r="AQ874" i="1"/>
  <c r="AG874" i="1"/>
  <c r="X874" i="1"/>
  <c r="BH874" i="1"/>
  <c r="AY874" i="1"/>
  <c r="AO874" i="1"/>
  <c r="AF874" i="1"/>
  <c r="W874" i="1"/>
  <c r="BG874" i="1"/>
  <c r="AW874" i="1"/>
  <c r="AN874" i="1"/>
  <c r="AE874" i="1"/>
  <c r="V874" i="1"/>
  <c r="BE874" i="1"/>
  <c r="AV874" i="1"/>
  <c r="AM874" i="1"/>
  <c r="AD874" i="1"/>
  <c r="U874" i="1"/>
  <c r="BD874" i="1"/>
  <c r="AU874" i="1"/>
  <c r="AL874" i="1"/>
  <c r="AC874" i="1"/>
  <c r="T874" i="1"/>
  <c r="BC874" i="1"/>
  <c r="AT874" i="1"/>
  <c r="AK874" i="1"/>
  <c r="AB874" i="1"/>
  <c r="S874" i="1"/>
  <c r="AS874" i="1"/>
  <c r="AJ874" i="1"/>
  <c r="AA874" i="1"/>
  <c r="Q874" i="1"/>
  <c r="BB874" i="1"/>
  <c r="BE876" i="1"/>
  <c r="AW876" i="1"/>
  <c r="AO876" i="1"/>
  <c r="AG876" i="1"/>
  <c r="Y876" i="1"/>
  <c r="Q876" i="1"/>
  <c r="BD876" i="1"/>
  <c r="AV876" i="1"/>
  <c r="AN876" i="1"/>
  <c r="AF876" i="1"/>
  <c r="X876" i="1"/>
  <c r="P876" i="1"/>
  <c r="BC876" i="1"/>
  <c r="AU876" i="1"/>
  <c r="AM876" i="1"/>
  <c r="AE876" i="1"/>
  <c r="W876" i="1"/>
  <c r="BB876" i="1"/>
  <c r="AT876" i="1"/>
  <c r="AL876" i="1"/>
  <c r="AD876" i="1"/>
  <c r="V876" i="1"/>
  <c r="BA876" i="1"/>
  <c r="AS876" i="1"/>
  <c r="AK876" i="1"/>
  <c r="AC876" i="1"/>
  <c r="U876" i="1"/>
  <c r="BH876" i="1"/>
  <c r="AZ876" i="1"/>
  <c r="AR876" i="1"/>
  <c r="AJ876" i="1"/>
  <c r="AB876" i="1"/>
  <c r="T876" i="1"/>
  <c r="BG876" i="1"/>
  <c r="AY876" i="1"/>
  <c r="AQ876" i="1"/>
  <c r="AI876" i="1"/>
  <c r="AA876" i="1"/>
  <c r="S876" i="1"/>
  <c r="BF876" i="1"/>
  <c r="AX876" i="1"/>
  <c r="AP876" i="1"/>
  <c r="AH876" i="1"/>
  <c r="Z876" i="1"/>
  <c r="R876" i="1"/>
  <c r="M883" i="1"/>
  <c r="M882" i="1"/>
  <c r="M881" i="1"/>
  <c r="M879" i="1"/>
  <c r="M876" i="1"/>
  <c r="BK888" i="1"/>
  <c r="O888" i="1"/>
  <c r="BK885" i="1"/>
  <c r="O887" i="1"/>
  <c r="BJ886" i="1"/>
  <c r="BL886" i="1"/>
  <c r="BK886" i="1"/>
  <c r="O886" i="1"/>
  <c r="O884" i="1"/>
  <c r="O883" i="1"/>
  <c r="O882" i="1"/>
  <c r="O881" i="1"/>
  <c r="O880" i="1"/>
  <c r="BJ877" i="1"/>
  <c r="O878" i="1"/>
  <c r="O877" i="1"/>
  <c r="O876" i="1"/>
  <c r="O874" i="1"/>
  <c r="O873" i="1"/>
  <c r="O87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3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BJ888" i="1" l="1"/>
  <c r="BK887" i="1"/>
  <c r="BL887" i="1"/>
  <c r="BL883" i="1"/>
  <c r="BJ883" i="1"/>
  <c r="BJ881" i="1"/>
  <c r="BJ879" i="1"/>
  <c r="BJ882" i="1"/>
  <c r="BL881" i="1"/>
  <c r="BK881" i="1"/>
  <c r="BK883" i="1"/>
  <c r="BJ885" i="1"/>
  <c r="BL882" i="1"/>
  <c r="BL879" i="1"/>
  <c r="BK882" i="1"/>
  <c r="BL884" i="1"/>
  <c r="BJ873" i="1"/>
  <c r="BJ878" i="1"/>
  <c r="BK878" i="1"/>
  <c r="BK880" i="1"/>
  <c r="BK884" i="1"/>
  <c r="BK875" i="1"/>
  <c r="BJ880" i="1"/>
  <c r="BL878" i="1"/>
  <c r="BJ884" i="1"/>
  <c r="BK877" i="1"/>
  <c r="BL877" i="1"/>
  <c r="BL880" i="1"/>
  <c r="BJ874" i="1"/>
  <c r="BK873" i="1"/>
  <c r="BK872" i="1"/>
  <c r="BL875" i="1"/>
  <c r="BJ872" i="1"/>
  <c r="BJ876" i="1"/>
  <c r="BJ875" i="1"/>
  <c r="BK879" i="1"/>
  <c r="BL872" i="1"/>
  <c r="BL874" i="1"/>
  <c r="BK876" i="1"/>
  <c r="BL876" i="1"/>
  <c r="BL873" i="1"/>
  <c r="BK874" i="1"/>
  <c r="J860" i="1"/>
  <c r="K860" i="1"/>
  <c r="J859" i="1"/>
  <c r="K859" i="1"/>
  <c r="K861" i="1"/>
  <c r="J861" i="1"/>
  <c r="D214" i="1"/>
  <c r="J214" i="1"/>
  <c r="K214" i="1"/>
  <c r="D159" i="1"/>
  <c r="J159" i="1"/>
  <c r="K159" i="1"/>
  <c r="O159" i="1" l="1"/>
  <c r="BB159" i="1"/>
  <c r="AT159" i="1"/>
  <c r="AL159" i="1"/>
  <c r="AD159" i="1"/>
  <c r="V159" i="1"/>
  <c r="BA159" i="1"/>
  <c r="AS159" i="1"/>
  <c r="AK159" i="1"/>
  <c r="AC159" i="1"/>
  <c r="U159" i="1"/>
  <c r="BH159" i="1"/>
  <c r="AZ159" i="1"/>
  <c r="AR159" i="1"/>
  <c r="AJ159" i="1"/>
  <c r="AB159" i="1"/>
  <c r="T159" i="1"/>
  <c r="BG159" i="1"/>
  <c r="AY159" i="1"/>
  <c r="AQ159" i="1"/>
  <c r="AI159" i="1"/>
  <c r="AA159" i="1"/>
  <c r="S159" i="1"/>
  <c r="BF159" i="1"/>
  <c r="AX159" i="1"/>
  <c r="AP159" i="1"/>
  <c r="AH159" i="1"/>
  <c r="Z159" i="1"/>
  <c r="R159" i="1"/>
  <c r="BE159" i="1"/>
  <c r="AW159" i="1"/>
  <c r="AO159" i="1"/>
  <c r="AG159" i="1"/>
  <c r="Y159" i="1"/>
  <c r="Q159" i="1"/>
  <c r="BD159" i="1"/>
  <c r="AV159" i="1"/>
  <c r="AN159" i="1"/>
  <c r="AF159" i="1"/>
  <c r="X159" i="1"/>
  <c r="P159" i="1"/>
  <c r="BC159" i="1"/>
  <c r="AU159" i="1"/>
  <c r="AM159" i="1"/>
  <c r="AE159" i="1"/>
  <c r="W159" i="1"/>
  <c r="O214" i="1"/>
  <c r="BG214" i="1"/>
  <c r="AY214" i="1"/>
  <c r="AQ214" i="1"/>
  <c r="AI214" i="1"/>
  <c r="AA214" i="1"/>
  <c r="S214" i="1"/>
  <c r="BF214" i="1"/>
  <c r="AX214" i="1"/>
  <c r="AP214" i="1"/>
  <c r="AH214" i="1"/>
  <c r="Z214" i="1"/>
  <c r="R214" i="1"/>
  <c r="BE214" i="1"/>
  <c r="AW214" i="1"/>
  <c r="AO214" i="1"/>
  <c r="AG214" i="1"/>
  <c r="Y214" i="1"/>
  <c r="Q214" i="1"/>
  <c r="BD214" i="1"/>
  <c r="AV214" i="1"/>
  <c r="AN214" i="1"/>
  <c r="AF214" i="1"/>
  <c r="X214" i="1"/>
  <c r="P214" i="1"/>
  <c r="BC214" i="1"/>
  <c r="AU214" i="1"/>
  <c r="AM214" i="1"/>
  <c r="AE214" i="1"/>
  <c r="W214" i="1"/>
  <c r="BB214" i="1"/>
  <c r="AT214" i="1"/>
  <c r="AL214" i="1"/>
  <c r="AD214" i="1"/>
  <c r="V214" i="1"/>
  <c r="BA214" i="1"/>
  <c r="AS214" i="1"/>
  <c r="AK214" i="1"/>
  <c r="AC214" i="1"/>
  <c r="U214" i="1"/>
  <c r="BH214" i="1"/>
  <c r="AZ214" i="1"/>
  <c r="AR214" i="1"/>
  <c r="AJ214" i="1"/>
  <c r="AB214" i="1"/>
  <c r="T2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O862" i="1"/>
  <c r="O863" i="1"/>
  <c r="O864" i="1"/>
  <c r="O865" i="1"/>
  <c r="O866" i="1"/>
  <c r="O867" i="1"/>
  <c r="O868" i="1"/>
  <c r="O869" i="1"/>
  <c r="O870" i="1"/>
  <c r="O871" i="1"/>
  <c r="D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J161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60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3" i="1"/>
  <c r="BA857" i="1" l="1"/>
  <c r="AS857" i="1"/>
  <c r="AK857" i="1"/>
  <c r="AC857" i="1"/>
  <c r="U857" i="1"/>
  <c r="BH857" i="1"/>
  <c r="AZ857" i="1"/>
  <c r="AR857" i="1"/>
  <c r="AJ857" i="1"/>
  <c r="AB857" i="1"/>
  <c r="T857" i="1"/>
  <c r="BG857" i="1"/>
  <c r="AY857" i="1"/>
  <c r="AQ857" i="1"/>
  <c r="AI857" i="1"/>
  <c r="AA857" i="1"/>
  <c r="S857" i="1"/>
  <c r="BF857" i="1"/>
  <c r="AX857" i="1"/>
  <c r="AP857" i="1"/>
  <c r="AH857" i="1"/>
  <c r="Z857" i="1"/>
  <c r="R857" i="1"/>
  <c r="BE857" i="1"/>
  <c r="AW857" i="1"/>
  <c r="AO857" i="1"/>
  <c r="AG857" i="1"/>
  <c r="Y857" i="1"/>
  <c r="Q857" i="1"/>
  <c r="BD857" i="1"/>
  <c r="AV857" i="1"/>
  <c r="AN857" i="1"/>
  <c r="AF857" i="1"/>
  <c r="X857" i="1"/>
  <c r="P857" i="1"/>
  <c r="BC857" i="1"/>
  <c r="AU857" i="1"/>
  <c r="AM857" i="1"/>
  <c r="AE857" i="1"/>
  <c r="W857" i="1"/>
  <c r="AL857" i="1"/>
  <c r="AD857" i="1"/>
  <c r="V857" i="1"/>
  <c r="BB857" i="1"/>
  <c r="AT857" i="1"/>
  <c r="BD849" i="1"/>
  <c r="AV849" i="1"/>
  <c r="AN849" i="1"/>
  <c r="AF849" i="1"/>
  <c r="X849" i="1"/>
  <c r="P849" i="1"/>
  <c r="BC849" i="1"/>
  <c r="AU849" i="1"/>
  <c r="AM849" i="1"/>
  <c r="AE849" i="1"/>
  <c r="W849" i="1"/>
  <c r="BB849" i="1"/>
  <c r="AT849" i="1"/>
  <c r="AL849" i="1"/>
  <c r="AD849" i="1"/>
  <c r="V849" i="1"/>
  <c r="BA849" i="1"/>
  <c r="AS849" i="1"/>
  <c r="AK849" i="1"/>
  <c r="AC849" i="1"/>
  <c r="U849" i="1"/>
  <c r="BH849" i="1"/>
  <c r="AZ849" i="1"/>
  <c r="AR849" i="1"/>
  <c r="AJ849" i="1"/>
  <c r="AB849" i="1"/>
  <c r="T849" i="1"/>
  <c r="BG849" i="1"/>
  <c r="AY849" i="1"/>
  <c r="AQ849" i="1"/>
  <c r="AI849" i="1"/>
  <c r="AA849" i="1"/>
  <c r="S849" i="1"/>
  <c r="BF849" i="1"/>
  <c r="AX849" i="1"/>
  <c r="AP849" i="1"/>
  <c r="AH849" i="1"/>
  <c r="Z849" i="1"/>
  <c r="R849" i="1"/>
  <c r="AG849" i="1"/>
  <c r="Y849" i="1"/>
  <c r="Q849" i="1"/>
  <c r="BE849" i="1"/>
  <c r="AW849" i="1"/>
  <c r="AO849" i="1"/>
  <c r="O841" i="1"/>
  <c r="BH841" i="1"/>
  <c r="AZ841" i="1"/>
  <c r="AR841" i="1"/>
  <c r="AJ841" i="1"/>
  <c r="AB841" i="1"/>
  <c r="T841" i="1"/>
  <c r="BG841" i="1"/>
  <c r="AY841" i="1"/>
  <c r="AQ841" i="1"/>
  <c r="AI841" i="1"/>
  <c r="AA841" i="1"/>
  <c r="S841" i="1"/>
  <c r="BF841" i="1"/>
  <c r="AX841" i="1"/>
  <c r="AP841" i="1"/>
  <c r="AH841" i="1"/>
  <c r="Z841" i="1"/>
  <c r="R841" i="1"/>
  <c r="BE841" i="1"/>
  <c r="AW841" i="1"/>
  <c r="AO841" i="1"/>
  <c r="AG841" i="1"/>
  <c r="Y841" i="1"/>
  <c r="Q841" i="1"/>
  <c r="BD841" i="1"/>
  <c r="AV841" i="1"/>
  <c r="AN841" i="1"/>
  <c r="AF841" i="1"/>
  <c r="X841" i="1"/>
  <c r="P841" i="1"/>
  <c r="BC841" i="1"/>
  <c r="AU841" i="1"/>
  <c r="AM841" i="1"/>
  <c r="AE841" i="1"/>
  <c r="W841" i="1"/>
  <c r="BB841" i="1"/>
  <c r="AT841" i="1"/>
  <c r="AL841" i="1"/>
  <c r="AD841" i="1"/>
  <c r="V841" i="1"/>
  <c r="U841" i="1"/>
  <c r="BA841" i="1"/>
  <c r="AS841" i="1"/>
  <c r="AK841" i="1"/>
  <c r="AC841" i="1"/>
  <c r="BH833" i="1"/>
  <c r="AZ833" i="1"/>
  <c r="AR833" i="1"/>
  <c r="AJ833" i="1"/>
  <c r="AB833" i="1"/>
  <c r="T833" i="1"/>
  <c r="BG833" i="1"/>
  <c r="AY833" i="1"/>
  <c r="AQ833" i="1"/>
  <c r="AI833" i="1"/>
  <c r="AA833" i="1"/>
  <c r="S833" i="1"/>
  <c r="BF833" i="1"/>
  <c r="AX833" i="1"/>
  <c r="AP833" i="1"/>
  <c r="AH833" i="1"/>
  <c r="Z833" i="1"/>
  <c r="R833" i="1"/>
  <c r="BE833" i="1"/>
  <c r="AW833" i="1"/>
  <c r="AO833" i="1"/>
  <c r="AG833" i="1"/>
  <c r="Y833" i="1"/>
  <c r="Q833" i="1"/>
  <c r="BD833" i="1"/>
  <c r="AV833" i="1"/>
  <c r="AN833" i="1"/>
  <c r="AF833" i="1"/>
  <c r="X833" i="1"/>
  <c r="P833" i="1"/>
  <c r="BB833" i="1"/>
  <c r="AT833" i="1"/>
  <c r="AL833" i="1"/>
  <c r="AD833" i="1"/>
  <c r="V833" i="1"/>
  <c r="AU833" i="1"/>
  <c r="AS833" i="1"/>
  <c r="AM833" i="1"/>
  <c r="AK833" i="1"/>
  <c r="AE833" i="1"/>
  <c r="AC833" i="1"/>
  <c r="BC833" i="1"/>
  <c r="W833" i="1"/>
  <c r="BA833" i="1"/>
  <c r="U833" i="1"/>
  <c r="BA825" i="1"/>
  <c r="AS825" i="1"/>
  <c r="AK825" i="1"/>
  <c r="AC825" i="1"/>
  <c r="U825" i="1"/>
  <c r="BH825" i="1"/>
  <c r="AZ825" i="1"/>
  <c r="AR825" i="1"/>
  <c r="AJ825" i="1"/>
  <c r="AB825" i="1"/>
  <c r="T825" i="1"/>
  <c r="BG825" i="1"/>
  <c r="AY825" i="1"/>
  <c r="AQ825" i="1"/>
  <c r="AI825" i="1"/>
  <c r="AA825" i="1"/>
  <c r="S825" i="1"/>
  <c r="BF825" i="1"/>
  <c r="AX825" i="1"/>
  <c r="AP825" i="1"/>
  <c r="AH825" i="1"/>
  <c r="Z825" i="1"/>
  <c r="R825" i="1"/>
  <c r="BE825" i="1"/>
  <c r="AW825" i="1"/>
  <c r="AO825" i="1"/>
  <c r="AG825" i="1"/>
  <c r="Y825" i="1"/>
  <c r="Q825" i="1"/>
  <c r="BD825" i="1"/>
  <c r="AV825" i="1"/>
  <c r="AN825" i="1"/>
  <c r="AF825" i="1"/>
  <c r="X825" i="1"/>
  <c r="P825" i="1"/>
  <c r="BC825" i="1"/>
  <c r="AU825" i="1"/>
  <c r="AM825" i="1"/>
  <c r="AE825" i="1"/>
  <c r="W825" i="1"/>
  <c r="BB825" i="1"/>
  <c r="AT825" i="1"/>
  <c r="AL825" i="1"/>
  <c r="AD825" i="1"/>
  <c r="V825" i="1"/>
  <c r="BE817" i="1"/>
  <c r="AW817" i="1"/>
  <c r="AO817" i="1"/>
  <c r="AG817" i="1"/>
  <c r="Y817" i="1"/>
  <c r="Q817" i="1"/>
  <c r="BD817" i="1"/>
  <c r="AV817" i="1"/>
  <c r="AN817" i="1"/>
  <c r="AF817" i="1"/>
  <c r="X817" i="1"/>
  <c r="P817" i="1"/>
  <c r="BC817" i="1"/>
  <c r="AU817" i="1"/>
  <c r="AM817" i="1"/>
  <c r="AE817" i="1"/>
  <c r="W817" i="1"/>
  <c r="BB817" i="1"/>
  <c r="AT817" i="1"/>
  <c r="AL817" i="1"/>
  <c r="AD817" i="1"/>
  <c r="V817" i="1"/>
  <c r="BA817" i="1"/>
  <c r="AS817" i="1"/>
  <c r="AK817" i="1"/>
  <c r="AC817" i="1"/>
  <c r="U817" i="1"/>
  <c r="BH817" i="1"/>
  <c r="AZ817" i="1"/>
  <c r="AR817" i="1"/>
  <c r="AJ817" i="1"/>
  <c r="AB817" i="1"/>
  <c r="T817" i="1"/>
  <c r="BG817" i="1"/>
  <c r="AY817" i="1"/>
  <c r="AQ817" i="1"/>
  <c r="AI817" i="1"/>
  <c r="AA817" i="1"/>
  <c r="S817" i="1"/>
  <c r="AX817" i="1"/>
  <c r="AP817" i="1"/>
  <c r="AH817" i="1"/>
  <c r="Z817" i="1"/>
  <c r="R817" i="1"/>
  <c r="BF817" i="1"/>
  <c r="BE809" i="1"/>
  <c r="AW809" i="1"/>
  <c r="AO809" i="1"/>
  <c r="AG809" i="1"/>
  <c r="Y809" i="1"/>
  <c r="Q809" i="1"/>
  <c r="BD809" i="1"/>
  <c r="AV809" i="1"/>
  <c r="AN809" i="1"/>
  <c r="AF809" i="1"/>
  <c r="X809" i="1"/>
  <c r="P809" i="1"/>
  <c r="BC809" i="1"/>
  <c r="AU809" i="1"/>
  <c r="AM809" i="1"/>
  <c r="AE809" i="1"/>
  <c r="W809" i="1"/>
  <c r="BB809" i="1"/>
  <c r="AT809" i="1"/>
  <c r="AL809" i="1"/>
  <c r="AD809" i="1"/>
  <c r="V809" i="1"/>
  <c r="BA809" i="1"/>
  <c r="AS809" i="1"/>
  <c r="AK809" i="1"/>
  <c r="AC809" i="1"/>
  <c r="U809" i="1"/>
  <c r="BH809" i="1"/>
  <c r="AZ809" i="1"/>
  <c r="AR809" i="1"/>
  <c r="AJ809" i="1"/>
  <c r="AB809" i="1"/>
  <c r="T809" i="1"/>
  <c r="BG809" i="1"/>
  <c r="AY809" i="1"/>
  <c r="AQ809" i="1"/>
  <c r="AI809" i="1"/>
  <c r="AA809" i="1"/>
  <c r="S809" i="1"/>
  <c r="Z809" i="1"/>
  <c r="R809" i="1"/>
  <c r="BF809" i="1"/>
  <c r="AX809" i="1"/>
  <c r="AP809" i="1"/>
  <c r="AH809" i="1"/>
  <c r="BE801" i="1"/>
  <c r="AW801" i="1"/>
  <c r="AO801" i="1"/>
  <c r="AG801" i="1"/>
  <c r="Y801" i="1"/>
  <c r="Q801" i="1"/>
  <c r="BD801" i="1"/>
  <c r="AV801" i="1"/>
  <c r="AN801" i="1"/>
  <c r="AF801" i="1"/>
  <c r="X801" i="1"/>
  <c r="P801" i="1"/>
  <c r="BC801" i="1"/>
  <c r="AU801" i="1"/>
  <c r="AM801" i="1"/>
  <c r="AE801" i="1"/>
  <c r="W801" i="1"/>
  <c r="BB801" i="1"/>
  <c r="AT801" i="1"/>
  <c r="AL801" i="1"/>
  <c r="AD801" i="1"/>
  <c r="V801" i="1"/>
  <c r="BA801" i="1"/>
  <c r="AS801" i="1"/>
  <c r="AK801" i="1"/>
  <c r="AC801" i="1"/>
  <c r="U801" i="1"/>
  <c r="BH801" i="1"/>
  <c r="AZ801" i="1"/>
  <c r="AR801" i="1"/>
  <c r="AJ801" i="1"/>
  <c r="AB801" i="1"/>
  <c r="T801" i="1"/>
  <c r="BG801" i="1"/>
  <c r="AY801" i="1"/>
  <c r="AQ801" i="1"/>
  <c r="AI801" i="1"/>
  <c r="AA801" i="1"/>
  <c r="S801" i="1"/>
  <c r="BF801" i="1"/>
  <c r="AX801" i="1"/>
  <c r="AP801" i="1"/>
  <c r="AH801" i="1"/>
  <c r="Z801" i="1"/>
  <c r="R801" i="1"/>
  <c r="BE793" i="1"/>
  <c r="AW793" i="1"/>
  <c r="AO793" i="1"/>
  <c r="AG793" i="1"/>
  <c r="Y793" i="1"/>
  <c r="Q793" i="1"/>
  <c r="BD793" i="1"/>
  <c r="AV793" i="1"/>
  <c r="AN793" i="1"/>
  <c r="AF793" i="1"/>
  <c r="X793" i="1"/>
  <c r="P793" i="1"/>
  <c r="BC793" i="1"/>
  <c r="AU793" i="1"/>
  <c r="AM793" i="1"/>
  <c r="AE793" i="1"/>
  <c r="W793" i="1"/>
  <c r="BB793" i="1"/>
  <c r="AT793" i="1"/>
  <c r="AL793" i="1"/>
  <c r="AD793" i="1"/>
  <c r="V793" i="1"/>
  <c r="BA793" i="1"/>
  <c r="AS793" i="1"/>
  <c r="AK793" i="1"/>
  <c r="AC793" i="1"/>
  <c r="U793" i="1"/>
  <c r="BH793" i="1"/>
  <c r="AZ793" i="1"/>
  <c r="AR793" i="1"/>
  <c r="AJ793" i="1"/>
  <c r="AB793" i="1"/>
  <c r="T793" i="1"/>
  <c r="BG793" i="1"/>
  <c r="AY793" i="1"/>
  <c r="AQ793" i="1"/>
  <c r="AI793" i="1"/>
  <c r="AA793" i="1"/>
  <c r="S793" i="1"/>
  <c r="AP793" i="1"/>
  <c r="AH793" i="1"/>
  <c r="Z793" i="1"/>
  <c r="R793" i="1"/>
  <c r="BF793" i="1"/>
  <c r="AX793" i="1"/>
  <c r="BH785" i="1"/>
  <c r="AZ785" i="1"/>
  <c r="AR785" i="1"/>
  <c r="AJ785" i="1"/>
  <c r="AB785" i="1"/>
  <c r="T785" i="1"/>
  <c r="BG785" i="1"/>
  <c r="AY785" i="1"/>
  <c r="AQ785" i="1"/>
  <c r="AI785" i="1"/>
  <c r="AA785" i="1"/>
  <c r="S785" i="1"/>
  <c r="BF785" i="1"/>
  <c r="AX785" i="1"/>
  <c r="AP785" i="1"/>
  <c r="AH785" i="1"/>
  <c r="Z785" i="1"/>
  <c r="R785" i="1"/>
  <c r="BE785" i="1"/>
  <c r="AW785" i="1"/>
  <c r="AO785" i="1"/>
  <c r="AG785" i="1"/>
  <c r="Y785" i="1"/>
  <c r="Q785" i="1"/>
  <c r="BD785" i="1"/>
  <c r="AV785" i="1"/>
  <c r="AN785" i="1"/>
  <c r="AF785" i="1"/>
  <c r="X785" i="1"/>
  <c r="P785" i="1"/>
  <c r="BC785" i="1"/>
  <c r="AU785" i="1"/>
  <c r="AM785" i="1"/>
  <c r="AE785" i="1"/>
  <c r="W785" i="1"/>
  <c r="BB785" i="1"/>
  <c r="AT785" i="1"/>
  <c r="AL785" i="1"/>
  <c r="AD785" i="1"/>
  <c r="V785" i="1"/>
  <c r="BA785" i="1"/>
  <c r="AS785" i="1"/>
  <c r="AK785" i="1"/>
  <c r="AC785" i="1"/>
  <c r="U785" i="1"/>
  <c r="BH777" i="1"/>
  <c r="AZ777" i="1"/>
  <c r="AR777" i="1"/>
  <c r="AJ777" i="1"/>
  <c r="AB777" i="1"/>
  <c r="T777" i="1"/>
  <c r="BG777" i="1"/>
  <c r="AY777" i="1"/>
  <c r="AQ777" i="1"/>
  <c r="AI777" i="1"/>
  <c r="AA777" i="1"/>
  <c r="S777" i="1"/>
  <c r="BF777" i="1"/>
  <c r="AX777" i="1"/>
  <c r="AP777" i="1"/>
  <c r="AH777" i="1"/>
  <c r="Z777" i="1"/>
  <c r="R777" i="1"/>
  <c r="BE777" i="1"/>
  <c r="AW777" i="1"/>
  <c r="AO777" i="1"/>
  <c r="AG777" i="1"/>
  <c r="Y777" i="1"/>
  <c r="Q777" i="1"/>
  <c r="BD777" i="1"/>
  <c r="AV777" i="1"/>
  <c r="AN777" i="1"/>
  <c r="AF777" i="1"/>
  <c r="X777" i="1"/>
  <c r="P777" i="1"/>
  <c r="BC777" i="1"/>
  <c r="AU777" i="1"/>
  <c r="AM777" i="1"/>
  <c r="AE777" i="1"/>
  <c r="W777" i="1"/>
  <c r="BB777" i="1"/>
  <c r="AT777" i="1"/>
  <c r="AL777" i="1"/>
  <c r="AD777" i="1"/>
  <c r="V777" i="1"/>
  <c r="BA777" i="1"/>
  <c r="AS777" i="1"/>
  <c r="AK777" i="1"/>
  <c r="AC777" i="1"/>
  <c r="U777" i="1"/>
  <c r="BH769" i="1"/>
  <c r="AZ769" i="1"/>
  <c r="AR769" i="1"/>
  <c r="AJ769" i="1"/>
  <c r="AB769" i="1"/>
  <c r="T769" i="1"/>
  <c r="BG769" i="1"/>
  <c r="AY769" i="1"/>
  <c r="AQ769" i="1"/>
  <c r="AI769" i="1"/>
  <c r="AA769" i="1"/>
  <c r="S769" i="1"/>
  <c r="BF769" i="1"/>
  <c r="AX769" i="1"/>
  <c r="AP769" i="1"/>
  <c r="AH769" i="1"/>
  <c r="Z769" i="1"/>
  <c r="R769" i="1"/>
  <c r="BE769" i="1"/>
  <c r="AW769" i="1"/>
  <c r="AO769" i="1"/>
  <c r="AG769" i="1"/>
  <c r="Y769" i="1"/>
  <c r="Q769" i="1"/>
  <c r="BD769" i="1"/>
  <c r="AV769" i="1"/>
  <c r="AN769" i="1"/>
  <c r="AF769" i="1"/>
  <c r="X769" i="1"/>
  <c r="P769" i="1"/>
  <c r="BC769" i="1"/>
  <c r="AU769" i="1"/>
  <c r="AM769" i="1"/>
  <c r="AE769" i="1"/>
  <c r="W769" i="1"/>
  <c r="BB769" i="1"/>
  <c r="AT769" i="1"/>
  <c r="AL769" i="1"/>
  <c r="AD769" i="1"/>
  <c r="V769" i="1"/>
  <c r="AC769" i="1"/>
  <c r="U769" i="1"/>
  <c r="BA769" i="1"/>
  <c r="AS769" i="1"/>
  <c r="AK769" i="1"/>
  <c r="BF761" i="1"/>
  <c r="AX761" i="1"/>
  <c r="AP761" i="1"/>
  <c r="AH761" i="1"/>
  <c r="Z761" i="1"/>
  <c r="R761" i="1"/>
  <c r="BE761" i="1"/>
  <c r="AW761" i="1"/>
  <c r="AO761" i="1"/>
  <c r="AG761" i="1"/>
  <c r="Y761" i="1"/>
  <c r="Q761" i="1"/>
  <c r="BD761" i="1"/>
  <c r="AV761" i="1"/>
  <c r="AN761" i="1"/>
  <c r="AF761" i="1"/>
  <c r="X761" i="1"/>
  <c r="P761" i="1"/>
  <c r="BC761" i="1"/>
  <c r="AU761" i="1"/>
  <c r="AM761" i="1"/>
  <c r="AE761" i="1"/>
  <c r="W761" i="1"/>
  <c r="BB761" i="1"/>
  <c r="AT761" i="1"/>
  <c r="AL761" i="1"/>
  <c r="AD761" i="1"/>
  <c r="V761" i="1"/>
  <c r="BA761" i="1"/>
  <c r="AS761" i="1"/>
  <c r="AK761" i="1"/>
  <c r="AC761" i="1"/>
  <c r="U761" i="1"/>
  <c r="BH761" i="1"/>
  <c r="AZ761" i="1"/>
  <c r="AR761" i="1"/>
  <c r="AJ761" i="1"/>
  <c r="AB761" i="1"/>
  <c r="T761" i="1"/>
  <c r="BG761" i="1"/>
  <c r="AY761" i="1"/>
  <c r="AQ761" i="1"/>
  <c r="AI761" i="1"/>
  <c r="AA761" i="1"/>
  <c r="S761" i="1"/>
  <c r="BF753" i="1"/>
  <c r="AX753" i="1"/>
  <c r="AP753" i="1"/>
  <c r="AH753" i="1"/>
  <c r="Z753" i="1"/>
  <c r="R753" i="1"/>
  <c r="BE753" i="1"/>
  <c r="AW753" i="1"/>
  <c r="AO753" i="1"/>
  <c r="AG753" i="1"/>
  <c r="Y753" i="1"/>
  <c r="Q753" i="1"/>
  <c r="BD753" i="1"/>
  <c r="AV753" i="1"/>
  <c r="AN753" i="1"/>
  <c r="AF753" i="1"/>
  <c r="X753" i="1"/>
  <c r="P753" i="1"/>
  <c r="BC753" i="1"/>
  <c r="AU753" i="1"/>
  <c r="AM753" i="1"/>
  <c r="AE753" i="1"/>
  <c r="W753" i="1"/>
  <c r="BB753" i="1"/>
  <c r="AT753" i="1"/>
  <c r="AL753" i="1"/>
  <c r="AD753" i="1"/>
  <c r="V753" i="1"/>
  <c r="BA753" i="1"/>
  <c r="AS753" i="1"/>
  <c r="AK753" i="1"/>
  <c r="AC753" i="1"/>
  <c r="U753" i="1"/>
  <c r="BH753" i="1"/>
  <c r="AZ753" i="1"/>
  <c r="AR753" i="1"/>
  <c r="AJ753" i="1"/>
  <c r="AB753" i="1"/>
  <c r="T753" i="1"/>
  <c r="BG753" i="1"/>
  <c r="AY753" i="1"/>
  <c r="AQ753" i="1"/>
  <c r="AI753" i="1"/>
  <c r="AA753" i="1"/>
  <c r="S753" i="1"/>
  <c r="BH745" i="1"/>
  <c r="AZ745" i="1"/>
  <c r="AR745" i="1"/>
  <c r="AJ745" i="1"/>
  <c r="AB745" i="1"/>
  <c r="T745" i="1"/>
  <c r="BG745" i="1"/>
  <c r="AY745" i="1"/>
  <c r="AQ745" i="1"/>
  <c r="AI745" i="1"/>
  <c r="AA745" i="1"/>
  <c r="S745" i="1"/>
  <c r="BF745" i="1"/>
  <c r="AX745" i="1"/>
  <c r="AP745" i="1"/>
  <c r="AH745" i="1"/>
  <c r="Z745" i="1"/>
  <c r="R745" i="1"/>
  <c r="BE745" i="1"/>
  <c r="AW745" i="1"/>
  <c r="AO745" i="1"/>
  <c r="AG745" i="1"/>
  <c r="Y745" i="1"/>
  <c r="Q745" i="1"/>
  <c r="BD745" i="1"/>
  <c r="AV745" i="1"/>
  <c r="AN745" i="1"/>
  <c r="AF745" i="1"/>
  <c r="X745" i="1"/>
  <c r="P745" i="1"/>
  <c r="BC745" i="1"/>
  <c r="AU745" i="1"/>
  <c r="AM745" i="1"/>
  <c r="AE745" i="1"/>
  <c r="W745" i="1"/>
  <c r="BB745" i="1"/>
  <c r="AT745" i="1"/>
  <c r="AL745" i="1"/>
  <c r="AD745" i="1"/>
  <c r="V745" i="1"/>
  <c r="AS745" i="1"/>
  <c r="AK745" i="1"/>
  <c r="AC745" i="1"/>
  <c r="U745" i="1"/>
  <c r="BA745" i="1"/>
  <c r="BH737" i="1"/>
  <c r="AZ737" i="1"/>
  <c r="AR737" i="1"/>
  <c r="AJ737" i="1"/>
  <c r="AB737" i="1"/>
  <c r="T737" i="1"/>
  <c r="BG737" i="1"/>
  <c r="AY737" i="1"/>
  <c r="AQ737" i="1"/>
  <c r="AI737" i="1"/>
  <c r="AA737" i="1"/>
  <c r="S737" i="1"/>
  <c r="BF737" i="1"/>
  <c r="AX737" i="1"/>
  <c r="AP737" i="1"/>
  <c r="AH737" i="1"/>
  <c r="Z737" i="1"/>
  <c r="R737" i="1"/>
  <c r="BE737" i="1"/>
  <c r="AW737" i="1"/>
  <c r="AO737" i="1"/>
  <c r="AG737" i="1"/>
  <c r="Y737" i="1"/>
  <c r="Q737" i="1"/>
  <c r="BD737" i="1"/>
  <c r="AV737" i="1"/>
  <c r="AN737" i="1"/>
  <c r="AF737" i="1"/>
  <c r="X737" i="1"/>
  <c r="P737" i="1"/>
  <c r="BC737" i="1"/>
  <c r="AU737" i="1"/>
  <c r="AM737" i="1"/>
  <c r="AE737" i="1"/>
  <c r="W737" i="1"/>
  <c r="BB737" i="1"/>
  <c r="AT737" i="1"/>
  <c r="AL737" i="1"/>
  <c r="AD737" i="1"/>
  <c r="V737" i="1"/>
  <c r="U737" i="1"/>
  <c r="BA737" i="1"/>
  <c r="AS737" i="1"/>
  <c r="AK737" i="1"/>
  <c r="AC737" i="1"/>
  <c r="BH729" i="1"/>
  <c r="AZ729" i="1"/>
  <c r="AR729" i="1"/>
  <c r="AJ729" i="1"/>
  <c r="AB729" i="1"/>
  <c r="T729" i="1"/>
  <c r="BG729" i="1"/>
  <c r="AY729" i="1"/>
  <c r="AQ729" i="1"/>
  <c r="AI729" i="1"/>
  <c r="AA729" i="1"/>
  <c r="S729" i="1"/>
  <c r="BF729" i="1"/>
  <c r="AX729" i="1"/>
  <c r="AP729" i="1"/>
  <c r="AH729" i="1"/>
  <c r="Z729" i="1"/>
  <c r="R729" i="1"/>
  <c r="BE729" i="1"/>
  <c r="AW729" i="1"/>
  <c r="AO729" i="1"/>
  <c r="AG729" i="1"/>
  <c r="Y729" i="1"/>
  <c r="Q729" i="1"/>
  <c r="BD729" i="1"/>
  <c r="AV729" i="1"/>
  <c r="AN729" i="1"/>
  <c r="AF729" i="1"/>
  <c r="X729" i="1"/>
  <c r="P729" i="1"/>
  <c r="BC729" i="1"/>
  <c r="AU729" i="1"/>
  <c r="AM729" i="1"/>
  <c r="AE729" i="1"/>
  <c r="W729" i="1"/>
  <c r="BB729" i="1"/>
  <c r="AT729" i="1"/>
  <c r="AL729" i="1"/>
  <c r="AD729" i="1"/>
  <c r="V729" i="1"/>
  <c r="BA729" i="1"/>
  <c r="AS729" i="1"/>
  <c r="AK729" i="1"/>
  <c r="AC729" i="1"/>
  <c r="U729" i="1"/>
  <c r="BD721" i="1"/>
  <c r="AV721" i="1"/>
  <c r="AN721" i="1"/>
  <c r="AF721" i="1"/>
  <c r="X721" i="1"/>
  <c r="P721" i="1"/>
  <c r="BC721" i="1"/>
  <c r="AU721" i="1"/>
  <c r="AM721" i="1"/>
  <c r="AE721" i="1"/>
  <c r="W721" i="1"/>
  <c r="BB721" i="1"/>
  <c r="AT721" i="1"/>
  <c r="AL721" i="1"/>
  <c r="AD721" i="1"/>
  <c r="V721" i="1"/>
  <c r="BA721" i="1"/>
  <c r="AS721" i="1"/>
  <c r="AK721" i="1"/>
  <c r="AC721" i="1"/>
  <c r="U721" i="1"/>
  <c r="BH721" i="1"/>
  <c r="AZ721" i="1"/>
  <c r="AR721" i="1"/>
  <c r="AJ721" i="1"/>
  <c r="AB721" i="1"/>
  <c r="T721" i="1"/>
  <c r="BG721" i="1"/>
  <c r="AY721" i="1"/>
  <c r="AQ721" i="1"/>
  <c r="AI721" i="1"/>
  <c r="AA721" i="1"/>
  <c r="S721" i="1"/>
  <c r="BF721" i="1"/>
  <c r="AX721" i="1"/>
  <c r="AP721" i="1"/>
  <c r="AH721" i="1"/>
  <c r="Z721" i="1"/>
  <c r="R721" i="1"/>
  <c r="BE721" i="1"/>
  <c r="AW721" i="1"/>
  <c r="AO721" i="1"/>
  <c r="AG721" i="1"/>
  <c r="Y721" i="1"/>
  <c r="Q721" i="1"/>
  <c r="BD713" i="1"/>
  <c r="AV713" i="1"/>
  <c r="AN713" i="1"/>
  <c r="AF713" i="1"/>
  <c r="X713" i="1"/>
  <c r="P713" i="1"/>
  <c r="BC713" i="1"/>
  <c r="AU713" i="1"/>
  <c r="AM713" i="1"/>
  <c r="AE713" i="1"/>
  <c r="W713" i="1"/>
  <c r="BB713" i="1"/>
  <c r="AT713" i="1"/>
  <c r="AL713" i="1"/>
  <c r="AD713" i="1"/>
  <c r="V713" i="1"/>
  <c r="BA713" i="1"/>
  <c r="AS713" i="1"/>
  <c r="AK713" i="1"/>
  <c r="AC713" i="1"/>
  <c r="U713" i="1"/>
  <c r="BH713" i="1"/>
  <c r="AZ713" i="1"/>
  <c r="AR713" i="1"/>
  <c r="AJ713" i="1"/>
  <c r="AB713" i="1"/>
  <c r="T713" i="1"/>
  <c r="BG713" i="1"/>
  <c r="AY713" i="1"/>
  <c r="AQ713" i="1"/>
  <c r="AI713" i="1"/>
  <c r="AA713" i="1"/>
  <c r="S713" i="1"/>
  <c r="BF713" i="1"/>
  <c r="AX713" i="1"/>
  <c r="AP713" i="1"/>
  <c r="AH713" i="1"/>
  <c r="Z713" i="1"/>
  <c r="R713" i="1"/>
  <c r="AW713" i="1"/>
  <c r="AO713" i="1"/>
  <c r="AG713" i="1"/>
  <c r="Y713" i="1"/>
  <c r="Q713" i="1"/>
  <c r="BE713" i="1"/>
  <c r="BD705" i="1"/>
  <c r="AV705" i="1"/>
  <c r="AN705" i="1"/>
  <c r="AF705" i="1"/>
  <c r="X705" i="1"/>
  <c r="P705" i="1"/>
  <c r="BC705" i="1"/>
  <c r="AU705" i="1"/>
  <c r="AM705" i="1"/>
  <c r="AE705" i="1"/>
  <c r="W705" i="1"/>
  <c r="BB705" i="1"/>
  <c r="AT705" i="1"/>
  <c r="AL705" i="1"/>
  <c r="AD705" i="1"/>
  <c r="V705" i="1"/>
  <c r="BA705" i="1"/>
  <c r="AS705" i="1"/>
  <c r="AK705" i="1"/>
  <c r="AC705" i="1"/>
  <c r="U705" i="1"/>
  <c r="BH705" i="1"/>
  <c r="AZ705" i="1"/>
  <c r="AR705" i="1"/>
  <c r="AJ705" i="1"/>
  <c r="AB705" i="1"/>
  <c r="T705" i="1"/>
  <c r="BG705" i="1"/>
  <c r="AY705" i="1"/>
  <c r="AQ705" i="1"/>
  <c r="AI705" i="1"/>
  <c r="AA705" i="1"/>
  <c r="S705" i="1"/>
  <c r="BF705" i="1"/>
  <c r="AX705" i="1"/>
  <c r="AP705" i="1"/>
  <c r="AH705" i="1"/>
  <c r="Z705" i="1"/>
  <c r="R705" i="1"/>
  <c r="Y705" i="1"/>
  <c r="Q705" i="1"/>
  <c r="BE705" i="1"/>
  <c r="AW705" i="1"/>
  <c r="AO705" i="1"/>
  <c r="AG705" i="1"/>
  <c r="BD697" i="1"/>
  <c r="AV697" i="1"/>
  <c r="BC697" i="1"/>
  <c r="AU697" i="1"/>
  <c r="AM697" i="1"/>
  <c r="AE697" i="1"/>
  <c r="W697" i="1"/>
  <c r="BB697" i="1"/>
  <c r="AT697" i="1"/>
  <c r="AL697" i="1"/>
  <c r="AD697" i="1"/>
  <c r="V697" i="1"/>
  <c r="BA697" i="1"/>
  <c r="AS697" i="1"/>
  <c r="BH697" i="1"/>
  <c r="AZ697" i="1"/>
  <c r="AR697" i="1"/>
  <c r="AJ697" i="1"/>
  <c r="AB697" i="1"/>
  <c r="T697" i="1"/>
  <c r="BG697" i="1"/>
  <c r="AY697" i="1"/>
  <c r="AQ697" i="1"/>
  <c r="AI697" i="1"/>
  <c r="AA697" i="1"/>
  <c r="S697" i="1"/>
  <c r="BF697" i="1"/>
  <c r="AX697" i="1"/>
  <c r="AP697" i="1"/>
  <c r="AH697" i="1"/>
  <c r="Z697" i="1"/>
  <c r="R697" i="1"/>
  <c r="AC697" i="1"/>
  <c r="BE697" i="1"/>
  <c r="Y697" i="1"/>
  <c r="AW697" i="1"/>
  <c r="X697" i="1"/>
  <c r="AO697" i="1"/>
  <c r="U697" i="1"/>
  <c r="AN697" i="1"/>
  <c r="Q697" i="1"/>
  <c r="AK697" i="1"/>
  <c r="P697" i="1"/>
  <c r="AG697" i="1"/>
  <c r="AF697" i="1"/>
  <c r="BD689" i="1"/>
  <c r="AV689" i="1"/>
  <c r="AN689" i="1"/>
  <c r="AF689" i="1"/>
  <c r="X689" i="1"/>
  <c r="P689" i="1"/>
  <c r="BC689" i="1"/>
  <c r="AU689" i="1"/>
  <c r="AM689" i="1"/>
  <c r="AE689" i="1"/>
  <c r="W689" i="1"/>
  <c r="BB689" i="1"/>
  <c r="AT689" i="1"/>
  <c r="AL689" i="1"/>
  <c r="AD689" i="1"/>
  <c r="V689" i="1"/>
  <c r="BA689" i="1"/>
  <c r="AS689" i="1"/>
  <c r="AK689" i="1"/>
  <c r="AC689" i="1"/>
  <c r="U689" i="1"/>
  <c r="BH689" i="1"/>
  <c r="AZ689" i="1"/>
  <c r="AR689" i="1"/>
  <c r="AJ689" i="1"/>
  <c r="AB689" i="1"/>
  <c r="T689" i="1"/>
  <c r="BG689" i="1"/>
  <c r="AY689" i="1"/>
  <c r="AQ689" i="1"/>
  <c r="AI689" i="1"/>
  <c r="AA689" i="1"/>
  <c r="S689" i="1"/>
  <c r="BF689" i="1"/>
  <c r="AX689" i="1"/>
  <c r="AP689" i="1"/>
  <c r="AH689" i="1"/>
  <c r="Z689" i="1"/>
  <c r="R689" i="1"/>
  <c r="BE689" i="1"/>
  <c r="AW689" i="1"/>
  <c r="AO689" i="1"/>
  <c r="AG689" i="1"/>
  <c r="Y689" i="1"/>
  <c r="Q689" i="1"/>
  <c r="BD681" i="1"/>
  <c r="AV681" i="1"/>
  <c r="AN681" i="1"/>
  <c r="AF681" i="1"/>
  <c r="X681" i="1"/>
  <c r="P681" i="1"/>
  <c r="BC681" i="1"/>
  <c r="AU681" i="1"/>
  <c r="AM681" i="1"/>
  <c r="AE681" i="1"/>
  <c r="W681" i="1"/>
  <c r="BB681" i="1"/>
  <c r="AT681" i="1"/>
  <c r="AL681" i="1"/>
  <c r="AD681" i="1"/>
  <c r="V681" i="1"/>
  <c r="BA681" i="1"/>
  <c r="AS681" i="1"/>
  <c r="AK681" i="1"/>
  <c r="AC681" i="1"/>
  <c r="U681" i="1"/>
  <c r="BH681" i="1"/>
  <c r="AZ681" i="1"/>
  <c r="AR681" i="1"/>
  <c r="AJ681" i="1"/>
  <c r="AB681" i="1"/>
  <c r="T681" i="1"/>
  <c r="BG681" i="1"/>
  <c r="AY681" i="1"/>
  <c r="AQ681" i="1"/>
  <c r="AI681" i="1"/>
  <c r="AA681" i="1"/>
  <c r="S681" i="1"/>
  <c r="BF681" i="1"/>
  <c r="AX681" i="1"/>
  <c r="AP681" i="1"/>
  <c r="AH681" i="1"/>
  <c r="Z681" i="1"/>
  <c r="R681" i="1"/>
  <c r="BE681" i="1"/>
  <c r="AW681" i="1"/>
  <c r="AO681" i="1"/>
  <c r="AG681" i="1"/>
  <c r="Y681" i="1"/>
  <c r="Q681" i="1"/>
  <c r="O673" i="1"/>
  <c r="BD673" i="1"/>
  <c r="AV673" i="1"/>
  <c r="AN673" i="1"/>
  <c r="AF673" i="1"/>
  <c r="X673" i="1"/>
  <c r="P673" i="1"/>
  <c r="BC673" i="1"/>
  <c r="AU673" i="1"/>
  <c r="AM673" i="1"/>
  <c r="AE673" i="1"/>
  <c r="W673" i="1"/>
  <c r="BB673" i="1"/>
  <c r="AT673" i="1"/>
  <c r="AL673" i="1"/>
  <c r="AD673" i="1"/>
  <c r="V673" i="1"/>
  <c r="BA673" i="1"/>
  <c r="AS673" i="1"/>
  <c r="AK673" i="1"/>
  <c r="AC673" i="1"/>
  <c r="U673" i="1"/>
  <c r="BH673" i="1"/>
  <c r="AZ673" i="1"/>
  <c r="AR673" i="1"/>
  <c r="AJ673" i="1"/>
  <c r="AB673" i="1"/>
  <c r="T673" i="1"/>
  <c r="BG673" i="1"/>
  <c r="AY673" i="1"/>
  <c r="AQ673" i="1"/>
  <c r="AI673" i="1"/>
  <c r="AA673" i="1"/>
  <c r="S673" i="1"/>
  <c r="BF673" i="1"/>
  <c r="AX673" i="1"/>
  <c r="AP673" i="1"/>
  <c r="AH673" i="1"/>
  <c r="Z673" i="1"/>
  <c r="R673" i="1"/>
  <c r="BE673" i="1"/>
  <c r="AW673" i="1"/>
  <c r="AO673" i="1"/>
  <c r="AG673" i="1"/>
  <c r="Y673" i="1"/>
  <c r="Q673" i="1"/>
  <c r="BC665" i="1"/>
  <c r="AU665" i="1"/>
  <c r="AM665" i="1"/>
  <c r="AE665" i="1"/>
  <c r="W665" i="1"/>
  <c r="BB665" i="1"/>
  <c r="AT665" i="1"/>
  <c r="AL665" i="1"/>
  <c r="AD665" i="1"/>
  <c r="V665" i="1"/>
  <c r="BA665" i="1"/>
  <c r="AS665" i="1"/>
  <c r="AK665" i="1"/>
  <c r="AC665" i="1"/>
  <c r="U665" i="1"/>
  <c r="BH665" i="1"/>
  <c r="AZ665" i="1"/>
  <c r="AR665" i="1"/>
  <c r="AJ665" i="1"/>
  <c r="AB665" i="1"/>
  <c r="T665" i="1"/>
  <c r="BG665" i="1"/>
  <c r="AY665" i="1"/>
  <c r="AQ665" i="1"/>
  <c r="AI665" i="1"/>
  <c r="AA665" i="1"/>
  <c r="S665" i="1"/>
  <c r="BF665" i="1"/>
  <c r="AX665" i="1"/>
  <c r="AP665" i="1"/>
  <c r="AH665" i="1"/>
  <c r="Z665" i="1"/>
  <c r="R665" i="1"/>
  <c r="BE665" i="1"/>
  <c r="AW665" i="1"/>
  <c r="AO665" i="1"/>
  <c r="AG665" i="1"/>
  <c r="Y665" i="1"/>
  <c r="Q665" i="1"/>
  <c r="BD665" i="1"/>
  <c r="AV665" i="1"/>
  <c r="AN665" i="1"/>
  <c r="AF665" i="1"/>
  <c r="X665" i="1"/>
  <c r="P665" i="1"/>
  <c r="BC657" i="1"/>
  <c r="AU657" i="1"/>
  <c r="AM657" i="1"/>
  <c r="AE657" i="1"/>
  <c r="W657" i="1"/>
  <c r="BB657" i="1"/>
  <c r="AT657" i="1"/>
  <c r="AL657" i="1"/>
  <c r="AD657" i="1"/>
  <c r="V657" i="1"/>
  <c r="BA657" i="1"/>
  <c r="AS657" i="1"/>
  <c r="AK657" i="1"/>
  <c r="AC657" i="1"/>
  <c r="U657" i="1"/>
  <c r="BH657" i="1"/>
  <c r="AZ657" i="1"/>
  <c r="AR657" i="1"/>
  <c r="AJ657" i="1"/>
  <c r="AB657" i="1"/>
  <c r="T657" i="1"/>
  <c r="BG657" i="1"/>
  <c r="AY657" i="1"/>
  <c r="AQ657" i="1"/>
  <c r="AI657" i="1"/>
  <c r="AA657" i="1"/>
  <c r="S657" i="1"/>
  <c r="BF657" i="1"/>
  <c r="AX657" i="1"/>
  <c r="AP657" i="1"/>
  <c r="AH657" i="1"/>
  <c r="Z657" i="1"/>
  <c r="R657" i="1"/>
  <c r="BE657" i="1"/>
  <c r="AW657" i="1"/>
  <c r="AO657" i="1"/>
  <c r="AG657" i="1"/>
  <c r="Y657" i="1"/>
  <c r="Q657" i="1"/>
  <c r="BD657" i="1"/>
  <c r="AV657" i="1"/>
  <c r="AN657" i="1"/>
  <c r="AF657" i="1"/>
  <c r="X657" i="1"/>
  <c r="P657" i="1"/>
  <c r="BC649" i="1"/>
  <c r="AU649" i="1"/>
  <c r="AM649" i="1"/>
  <c r="AE649" i="1"/>
  <c r="W649" i="1"/>
  <c r="BB649" i="1"/>
  <c r="AT649" i="1"/>
  <c r="AL649" i="1"/>
  <c r="AD649" i="1"/>
  <c r="V649" i="1"/>
  <c r="BA649" i="1"/>
  <c r="AS649" i="1"/>
  <c r="AK649" i="1"/>
  <c r="AC649" i="1"/>
  <c r="U649" i="1"/>
  <c r="BH649" i="1"/>
  <c r="AZ649" i="1"/>
  <c r="AR649" i="1"/>
  <c r="AJ649" i="1"/>
  <c r="AB649" i="1"/>
  <c r="T649" i="1"/>
  <c r="BG649" i="1"/>
  <c r="AY649" i="1"/>
  <c r="AQ649" i="1"/>
  <c r="AI649" i="1"/>
  <c r="AA649" i="1"/>
  <c r="S649" i="1"/>
  <c r="BF649" i="1"/>
  <c r="AX649" i="1"/>
  <c r="AP649" i="1"/>
  <c r="AH649" i="1"/>
  <c r="Z649" i="1"/>
  <c r="R649" i="1"/>
  <c r="BE649" i="1"/>
  <c r="AW649" i="1"/>
  <c r="AO649" i="1"/>
  <c r="AG649" i="1"/>
  <c r="Y649" i="1"/>
  <c r="Q649" i="1"/>
  <c r="BD649" i="1"/>
  <c r="AV649" i="1"/>
  <c r="AN649" i="1"/>
  <c r="AF649" i="1"/>
  <c r="X649" i="1"/>
  <c r="P649" i="1"/>
  <c r="BC641" i="1"/>
  <c r="AU641" i="1"/>
  <c r="AM641" i="1"/>
  <c r="AE641" i="1"/>
  <c r="BB641" i="1"/>
  <c r="AT641" i="1"/>
  <c r="AL641" i="1"/>
  <c r="AD641" i="1"/>
  <c r="V641" i="1"/>
  <c r="BA641" i="1"/>
  <c r="AS641" i="1"/>
  <c r="AK641" i="1"/>
  <c r="AC641" i="1"/>
  <c r="BH641" i="1"/>
  <c r="AZ641" i="1"/>
  <c r="AR641" i="1"/>
  <c r="AJ641" i="1"/>
  <c r="AB641" i="1"/>
  <c r="T641" i="1"/>
  <c r="BG641" i="1"/>
  <c r="AY641" i="1"/>
  <c r="AQ641" i="1"/>
  <c r="AI641" i="1"/>
  <c r="AA641" i="1"/>
  <c r="S641" i="1"/>
  <c r="BF641" i="1"/>
  <c r="AX641" i="1"/>
  <c r="AP641" i="1"/>
  <c r="AH641" i="1"/>
  <c r="Z641" i="1"/>
  <c r="R641" i="1"/>
  <c r="BE641" i="1"/>
  <c r="AW641" i="1"/>
  <c r="AO641" i="1"/>
  <c r="AG641" i="1"/>
  <c r="Y641" i="1"/>
  <c r="Q641" i="1"/>
  <c r="BD641" i="1"/>
  <c r="AV641" i="1"/>
  <c r="AN641" i="1"/>
  <c r="AF641" i="1"/>
  <c r="X641" i="1"/>
  <c r="P641" i="1"/>
  <c r="U641" i="1"/>
  <c r="W641" i="1"/>
  <c r="BC633" i="1"/>
  <c r="AU633" i="1"/>
  <c r="AM633" i="1"/>
  <c r="AE633" i="1"/>
  <c r="W633" i="1"/>
  <c r="BB633" i="1"/>
  <c r="AT633" i="1"/>
  <c r="AL633" i="1"/>
  <c r="AD633" i="1"/>
  <c r="V633" i="1"/>
  <c r="BA633" i="1"/>
  <c r="AS633" i="1"/>
  <c r="AK633" i="1"/>
  <c r="AC633" i="1"/>
  <c r="U633" i="1"/>
  <c r="BH633" i="1"/>
  <c r="AZ633" i="1"/>
  <c r="AR633" i="1"/>
  <c r="AJ633" i="1"/>
  <c r="AB633" i="1"/>
  <c r="T633" i="1"/>
  <c r="BG633" i="1"/>
  <c r="AY633" i="1"/>
  <c r="AQ633" i="1"/>
  <c r="AI633" i="1"/>
  <c r="AA633" i="1"/>
  <c r="S633" i="1"/>
  <c r="BF633" i="1"/>
  <c r="AX633" i="1"/>
  <c r="AP633" i="1"/>
  <c r="AH633" i="1"/>
  <c r="Z633" i="1"/>
  <c r="R633" i="1"/>
  <c r="BE633" i="1"/>
  <c r="AW633" i="1"/>
  <c r="AO633" i="1"/>
  <c r="AG633" i="1"/>
  <c r="Y633" i="1"/>
  <c r="Q633" i="1"/>
  <c r="AF633" i="1"/>
  <c r="X633" i="1"/>
  <c r="P633" i="1"/>
  <c r="BD633" i="1"/>
  <c r="AV633" i="1"/>
  <c r="AN633" i="1"/>
  <c r="BC625" i="1"/>
  <c r="AU625" i="1"/>
  <c r="AM625" i="1"/>
  <c r="AE625" i="1"/>
  <c r="W625" i="1"/>
  <c r="BB625" i="1"/>
  <c r="AT625" i="1"/>
  <c r="AL625" i="1"/>
  <c r="AD625" i="1"/>
  <c r="V625" i="1"/>
  <c r="BA625" i="1"/>
  <c r="AS625" i="1"/>
  <c r="AK625" i="1"/>
  <c r="AC625" i="1"/>
  <c r="U625" i="1"/>
  <c r="BH625" i="1"/>
  <c r="AZ625" i="1"/>
  <c r="AR625" i="1"/>
  <c r="AJ625" i="1"/>
  <c r="AB625" i="1"/>
  <c r="T625" i="1"/>
  <c r="BG625" i="1"/>
  <c r="AY625" i="1"/>
  <c r="AQ625" i="1"/>
  <c r="AI625" i="1"/>
  <c r="AA625" i="1"/>
  <c r="S625" i="1"/>
  <c r="BF625" i="1"/>
  <c r="AX625" i="1"/>
  <c r="AP625" i="1"/>
  <c r="AH625" i="1"/>
  <c r="Z625" i="1"/>
  <c r="R625" i="1"/>
  <c r="BE625" i="1"/>
  <c r="AW625" i="1"/>
  <c r="AO625" i="1"/>
  <c r="AG625" i="1"/>
  <c r="Y625" i="1"/>
  <c r="Q625" i="1"/>
  <c r="BD625" i="1"/>
  <c r="AV625" i="1"/>
  <c r="AN625" i="1"/>
  <c r="AF625" i="1"/>
  <c r="X625" i="1"/>
  <c r="P625" i="1"/>
  <c r="BC617" i="1"/>
  <c r="AU617" i="1"/>
  <c r="AM617" i="1"/>
  <c r="AE617" i="1"/>
  <c r="W617" i="1"/>
  <c r="BB617" i="1"/>
  <c r="AT617" i="1"/>
  <c r="AL617" i="1"/>
  <c r="AD617" i="1"/>
  <c r="V617" i="1"/>
  <c r="BA617" i="1"/>
  <c r="AS617" i="1"/>
  <c r="AK617" i="1"/>
  <c r="AC617" i="1"/>
  <c r="U617" i="1"/>
  <c r="BH617" i="1"/>
  <c r="AZ617" i="1"/>
  <c r="AR617" i="1"/>
  <c r="AJ617" i="1"/>
  <c r="AB617" i="1"/>
  <c r="T617" i="1"/>
  <c r="BG617" i="1"/>
  <c r="AY617" i="1"/>
  <c r="AQ617" i="1"/>
  <c r="AI617" i="1"/>
  <c r="AA617" i="1"/>
  <c r="S617" i="1"/>
  <c r="BF617" i="1"/>
  <c r="AX617" i="1"/>
  <c r="AP617" i="1"/>
  <c r="AH617" i="1"/>
  <c r="Z617" i="1"/>
  <c r="R617" i="1"/>
  <c r="BE617" i="1"/>
  <c r="AW617" i="1"/>
  <c r="AO617" i="1"/>
  <c r="AG617" i="1"/>
  <c r="Y617" i="1"/>
  <c r="Q617" i="1"/>
  <c r="AV617" i="1"/>
  <c r="AN617" i="1"/>
  <c r="AF617" i="1"/>
  <c r="X617" i="1"/>
  <c r="P617" i="1"/>
  <c r="BD617" i="1"/>
  <c r="BC609" i="1"/>
  <c r="AU609" i="1"/>
  <c r="AM609" i="1"/>
  <c r="AE609" i="1"/>
  <c r="W609" i="1"/>
  <c r="BB609" i="1"/>
  <c r="AT609" i="1"/>
  <c r="AL609" i="1"/>
  <c r="AD609" i="1"/>
  <c r="V609" i="1"/>
  <c r="BA609" i="1"/>
  <c r="AS609" i="1"/>
  <c r="AK609" i="1"/>
  <c r="AC609" i="1"/>
  <c r="U609" i="1"/>
  <c r="BH609" i="1"/>
  <c r="AZ609" i="1"/>
  <c r="AR609" i="1"/>
  <c r="AJ609" i="1"/>
  <c r="AB609" i="1"/>
  <c r="T609" i="1"/>
  <c r="BG609" i="1"/>
  <c r="AY609" i="1"/>
  <c r="AQ609" i="1"/>
  <c r="AI609" i="1"/>
  <c r="AA609" i="1"/>
  <c r="S609" i="1"/>
  <c r="BF609" i="1"/>
  <c r="AX609" i="1"/>
  <c r="AP609" i="1"/>
  <c r="AH609" i="1"/>
  <c r="Z609" i="1"/>
  <c r="R609" i="1"/>
  <c r="BE609" i="1"/>
  <c r="AW609" i="1"/>
  <c r="AO609" i="1"/>
  <c r="AG609" i="1"/>
  <c r="Y609" i="1"/>
  <c r="Q609" i="1"/>
  <c r="X609" i="1"/>
  <c r="P609" i="1"/>
  <c r="BD609" i="1"/>
  <c r="AV609" i="1"/>
  <c r="AN609" i="1"/>
  <c r="AF609" i="1"/>
  <c r="BC601" i="1"/>
  <c r="AU601" i="1"/>
  <c r="AM601" i="1"/>
  <c r="AE601" i="1"/>
  <c r="W601" i="1"/>
  <c r="BB601" i="1"/>
  <c r="AT601" i="1"/>
  <c r="AL601" i="1"/>
  <c r="AD601" i="1"/>
  <c r="V601" i="1"/>
  <c r="BA601" i="1"/>
  <c r="AS601" i="1"/>
  <c r="AK601" i="1"/>
  <c r="AC601" i="1"/>
  <c r="U601" i="1"/>
  <c r="BH601" i="1"/>
  <c r="AZ601" i="1"/>
  <c r="AR601" i="1"/>
  <c r="AJ601" i="1"/>
  <c r="AB601" i="1"/>
  <c r="T601" i="1"/>
  <c r="BG601" i="1"/>
  <c r="AY601" i="1"/>
  <c r="AQ601" i="1"/>
  <c r="AI601" i="1"/>
  <c r="AA601" i="1"/>
  <c r="S601" i="1"/>
  <c r="BF601" i="1"/>
  <c r="AX601" i="1"/>
  <c r="AP601" i="1"/>
  <c r="AH601" i="1"/>
  <c r="Z601" i="1"/>
  <c r="R601" i="1"/>
  <c r="BE601" i="1"/>
  <c r="AW601" i="1"/>
  <c r="AO601" i="1"/>
  <c r="AG601" i="1"/>
  <c r="Y601" i="1"/>
  <c r="Q601" i="1"/>
  <c r="BD601" i="1"/>
  <c r="AV601" i="1"/>
  <c r="AN601" i="1"/>
  <c r="AF601" i="1"/>
  <c r="X601" i="1"/>
  <c r="P601" i="1"/>
  <c r="BC593" i="1"/>
  <c r="AU593" i="1"/>
  <c r="AM593" i="1"/>
  <c r="AE593" i="1"/>
  <c r="W593" i="1"/>
  <c r="BB593" i="1"/>
  <c r="AT593" i="1"/>
  <c r="AL593" i="1"/>
  <c r="AD593" i="1"/>
  <c r="V593" i="1"/>
  <c r="BA593" i="1"/>
  <c r="AS593" i="1"/>
  <c r="AK593" i="1"/>
  <c r="AC593" i="1"/>
  <c r="U593" i="1"/>
  <c r="BH593" i="1"/>
  <c r="AZ593" i="1"/>
  <c r="AR593" i="1"/>
  <c r="AJ593" i="1"/>
  <c r="AB593" i="1"/>
  <c r="T593" i="1"/>
  <c r="BG593" i="1"/>
  <c r="AY593" i="1"/>
  <c r="AQ593" i="1"/>
  <c r="AI593" i="1"/>
  <c r="AA593" i="1"/>
  <c r="S593" i="1"/>
  <c r="BF593" i="1"/>
  <c r="AX593" i="1"/>
  <c r="AP593" i="1"/>
  <c r="AH593" i="1"/>
  <c r="Z593" i="1"/>
  <c r="R593" i="1"/>
  <c r="BE593" i="1"/>
  <c r="AW593" i="1"/>
  <c r="AO593" i="1"/>
  <c r="AG593" i="1"/>
  <c r="Y593" i="1"/>
  <c r="Q593" i="1"/>
  <c r="AN593" i="1"/>
  <c r="AF593" i="1"/>
  <c r="X593" i="1"/>
  <c r="P593" i="1"/>
  <c r="BD593" i="1"/>
  <c r="AV593" i="1"/>
  <c r="BC585" i="1"/>
  <c r="AU585" i="1"/>
  <c r="AM585" i="1"/>
  <c r="AE585" i="1"/>
  <c r="W585" i="1"/>
  <c r="BB585" i="1"/>
  <c r="AT585" i="1"/>
  <c r="AL585" i="1"/>
  <c r="AD585" i="1"/>
  <c r="V585" i="1"/>
  <c r="BA585" i="1"/>
  <c r="AS585" i="1"/>
  <c r="AK585" i="1"/>
  <c r="AC585" i="1"/>
  <c r="U585" i="1"/>
  <c r="BH585" i="1"/>
  <c r="AZ585" i="1"/>
  <c r="AR585" i="1"/>
  <c r="AJ585" i="1"/>
  <c r="AB585" i="1"/>
  <c r="T585" i="1"/>
  <c r="BG585" i="1"/>
  <c r="AY585" i="1"/>
  <c r="AQ585" i="1"/>
  <c r="AI585" i="1"/>
  <c r="AA585" i="1"/>
  <c r="S585" i="1"/>
  <c r="BF585" i="1"/>
  <c r="AX585" i="1"/>
  <c r="AP585" i="1"/>
  <c r="AH585" i="1"/>
  <c r="Z585" i="1"/>
  <c r="R585" i="1"/>
  <c r="BE585" i="1"/>
  <c r="AW585" i="1"/>
  <c r="AO585" i="1"/>
  <c r="AG585" i="1"/>
  <c r="Y585" i="1"/>
  <c r="Q585" i="1"/>
  <c r="P585" i="1"/>
  <c r="BD585" i="1"/>
  <c r="AV585" i="1"/>
  <c r="AN585" i="1"/>
  <c r="AF585" i="1"/>
  <c r="X585" i="1"/>
  <c r="BD577" i="1"/>
  <c r="AV577" i="1"/>
  <c r="AN577" i="1"/>
  <c r="AF577" i="1"/>
  <c r="X577" i="1"/>
  <c r="P577" i="1"/>
  <c r="BC577" i="1"/>
  <c r="AU577" i="1"/>
  <c r="AM577" i="1"/>
  <c r="AE577" i="1"/>
  <c r="W577" i="1"/>
  <c r="BB577" i="1"/>
  <c r="AT577" i="1"/>
  <c r="AL577" i="1"/>
  <c r="AD577" i="1"/>
  <c r="V577" i="1"/>
  <c r="BA577" i="1"/>
  <c r="AS577" i="1"/>
  <c r="AK577" i="1"/>
  <c r="AC577" i="1"/>
  <c r="U577" i="1"/>
  <c r="BH577" i="1"/>
  <c r="AZ577" i="1"/>
  <c r="AR577" i="1"/>
  <c r="AJ577" i="1"/>
  <c r="AB577" i="1"/>
  <c r="T577" i="1"/>
  <c r="BG577" i="1"/>
  <c r="AY577" i="1"/>
  <c r="AQ577" i="1"/>
  <c r="AI577" i="1"/>
  <c r="AA577" i="1"/>
  <c r="S577" i="1"/>
  <c r="BF577" i="1"/>
  <c r="AX577" i="1"/>
  <c r="AP577" i="1"/>
  <c r="AH577" i="1"/>
  <c r="Z577" i="1"/>
  <c r="R577" i="1"/>
  <c r="BE577" i="1"/>
  <c r="AW577" i="1"/>
  <c r="AO577" i="1"/>
  <c r="AG577" i="1"/>
  <c r="Y577" i="1"/>
  <c r="Q577" i="1"/>
  <c r="BD569" i="1"/>
  <c r="AV569" i="1"/>
  <c r="AN569" i="1"/>
  <c r="AF569" i="1"/>
  <c r="X569" i="1"/>
  <c r="P569" i="1"/>
  <c r="BC569" i="1"/>
  <c r="AU569" i="1"/>
  <c r="AM569" i="1"/>
  <c r="AE569" i="1"/>
  <c r="W569" i="1"/>
  <c r="BB569" i="1"/>
  <c r="AT569" i="1"/>
  <c r="AL569" i="1"/>
  <c r="AD569" i="1"/>
  <c r="V569" i="1"/>
  <c r="BA569" i="1"/>
  <c r="AS569" i="1"/>
  <c r="AK569" i="1"/>
  <c r="AC569" i="1"/>
  <c r="U569" i="1"/>
  <c r="BH569" i="1"/>
  <c r="AZ569" i="1"/>
  <c r="AR569" i="1"/>
  <c r="AJ569" i="1"/>
  <c r="AB569" i="1"/>
  <c r="T569" i="1"/>
  <c r="BG569" i="1"/>
  <c r="AY569" i="1"/>
  <c r="AQ569" i="1"/>
  <c r="AI569" i="1"/>
  <c r="AA569" i="1"/>
  <c r="S569" i="1"/>
  <c r="BF569" i="1"/>
  <c r="AX569" i="1"/>
  <c r="AP569" i="1"/>
  <c r="AH569" i="1"/>
  <c r="Z569" i="1"/>
  <c r="R569" i="1"/>
  <c r="BE569" i="1"/>
  <c r="AW569" i="1"/>
  <c r="AO569" i="1"/>
  <c r="AG569" i="1"/>
  <c r="Y569" i="1"/>
  <c r="Q569" i="1"/>
  <c r="BD561" i="1"/>
  <c r="AV561" i="1"/>
  <c r="AN561" i="1"/>
  <c r="AF561" i="1"/>
  <c r="X561" i="1"/>
  <c r="P561" i="1"/>
  <c r="BC561" i="1"/>
  <c r="AU561" i="1"/>
  <c r="AM561" i="1"/>
  <c r="AE561" i="1"/>
  <c r="W561" i="1"/>
  <c r="BB561" i="1"/>
  <c r="AT561" i="1"/>
  <c r="AL561" i="1"/>
  <c r="AD561" i="1"/>
  <c r="V561" i="1"/>
  <c r="BA561" i="1"/>
  <c r="AS561" i="1"/>
  <c r="AK561" i="1"/>
  <c r="AC561" i="1"/>
  <c r="U561" i="1"/>
  <c r="BH561" i="1"/>
  <c r="AZ561" i="1"/>
  <c r="AR561" i="1"/>
  <c r="AJ561" i="1"/>
  <c r="AB561" i="1"/>
  <c r="T561" i="1"/>
  <c r="BG561" i="1"/>
  <c r="AY561" i="1"/>
  <c r="AQ561" i="1"/>
  <c r="AI561" i="1"/>
  <c r="AA561" i="1"/>
  <c r="S561" i="1"/>
  <c r="BF561" i="1"/>
  <c r="AX561" i="1"/>
  <c r="AP561" i="1"/>
  <c r="AH561" i="1"/>
  <c r="Z561" i="1"/>
  <c r="R561" i="1"/>
  <c r="BE561" i="1"/>
  <c r="AW561" i="1"/>
  <c r="AO561" i="1"/>
  <c r="AG561" i="1"/>
  <c r="Y561" i="1"/>
  <c r="Q561" i="1"/>
  <c r="BD553" i="1"/>
  <c r="AV553" i="1"/>
  <c r="AN553" i="1"/>
  <c r="AF553" i="1"/>
  <c r="X553" i="1"/>
  <c r="P553" i="1"/>
  <c r="BC553" i="1"/>
  <c r="AU553" i="1"/>
  <c r="AM553" i="1"/>
  <c r="AE553" i="1"/>
  <c r="W553" i="1"/>
  <c r="BB553" i="1"/>
  <c r="AT553" i="1"/>
  <c r="AL553" i="1"/>
  <c r="AD553" i="1"/>
  <c r="V553" i="1"/>
  <c r="BA553" i="1"/>
  <c r="AS553" i="1"/>
  <c r="AK553" i="1"/>
  <c r="AC553" i="1"/>
  <c r="U553" i="1"/>
  <c r="BH553" i="1"/>
  <c r="AZ553" i="1"/>
  <c r="AR553" i="1"/>
  <c r="AJ553" i="1"/>
  <c r="AB553" i="1"/>
  <c r="T553" i="1"/>
  <c r="BG553" i="1"/>
  <c r="AY553" i="1"/>
  <c r="AQ553" i="1"/>
  <c r="AI553" i="1"/>
  <c r="AA553" i="1"/>
  <c r="S553" i="1"/>
  <c r="BF553" i="1"/>
  <c r="AX553" i="1"/>
  <c r="AP553" i="1"/>
  <c r="AH553" i="1"/>
  <c r="Z553" i="1"/>
  <c r="R553" i="1"/>
  <c r="BE553" i="1"/>
  <c r="AW553" i="1"/>
  <c r="AO553" i="1"/>
  <c r="AG553" i="1"/>
  <c r="Y553" i="1"/>
  <c r="Q553" i="1"/>
  <c r="BD545" i="1"/>
  <c r="AV545" i="1"/>
  <c r="AN545" i="1"/>
  <c r="AF545" i="1"/>
  <c r="X545" i="1"/>
  <c r="P545" i="1"/>
  <c r="BC545" i="1"/>
  <c r="AU545" i="1"/>
  <c r="AM545" i="1"/>
  <c r="AE545" i="1"/>
  <c r="W545" i="1"/>
  <c r="BB545" i="1"/>
  <c r="AT545" i="1"/>
  <c r="AL545" i="1"/>
  <c r="AD545" i="1"/>
  <c r="V545" i="1"/>
  <c r="BA545" i="1"/>
  <c r="AS545" i="1"/>
  <c r="AK545" i="1"/>
  <c r="AC545" i="1"/>
  <c r="U545" i="1"/>
  <c r="BH545" i="1"/>
  <c r="AZ545" i="1"/>
  <c r="AR545" i="1"/>
  <c r="AJ545" i="1"/>
  <c r="AB545" i="1"/>
  <c r="T545" i="1"/>
  <c r="BG545" i="1"/>
  <c r="AY545" i="1"/>
  <c r="AQ545" i="1"/>
  <c r="AI545" i="1"/>
  <c r="AA545" i="1"/>
  <c r="S545" i="1"/>
  <c r="BF545" i="1"/>
  <c r="AX545" i="1"/>
  <c r="AP545" i="1"/>
  <c r="AH545" i="1"/>
  <c r="Z545" i="1"/>
  <c r="R545" i="1"/>
  <c r="BE545" i="1"/>
  <c r="AW545" i="1"/>
  <c r="AO545" i="1"/>
  <c r="AG545" i="1"/>
  <c r="Y545" i="1"/>
  <c r="Q545" i="1"/>
  <c r="BD537" i="1"/>
  <c r="AV537" i="1"/>
  <c r="AN537" i="1"/>
  <c r="AF537" i="1"/>
  <c r="X537" i="1"/>
  <c r="P537" i="1"/>
  <c r="BC537" i="1"/>
  <c r="AU537" i="1"/>
  <c r="AM537" i="1"/>
  <c r="AE537" i="1"/>
  <c r="W537" i="1"/>
  <c r="BB537" i="1"/>
  <c r="AT537" i="1"/>
  <c r="AL537" i="1"/>
  <c r="AD537" i="1"/>
  <c r="V537" i="1"/>
  <c r="BA537" i="1"/>
  <c r="AS537" i="1"/>
  <c r="AK537" i="1"/>
  <c r="AC537" i="1"/>
  <c r="U537" i="1"/>
  <c r="BH537" i="1"/>
  <c r="AZ537" i="1"/>
  <c r="AR537" i="1"/>
  <c r="AJ537" i="1"/>
  <c r="AB537" i="1"/>
  <c r="T537" i="1"/>
  <c r="BG537" i="1"/>
  <c r="AY537" i="1"/>
  <c r="AQ537" i="1"/>
  <c r="AI537" i="1"/>
  <c r="AA537" i="1"/>
  <c r="S537" i="1"/>
  <c r="BF537" i="1"/>
  <c r="AX537" i="1"/>
  <c r="AP537" i="1"/>
  <c r="AH537" i="1"/>
  <c r="Z537" i="1"/>
  <c r="R537" i="1"/>
  <c r="BE537" i="1"/>
  <c r="AW537" i="1"/>
  <c r="AO537" i="1"/>
  <c r="AG537" i="1"/>
  <c r="Y537" i="1"/>
  <c r="Q537" i="1"/>
  <c r="BD529" i="1"/>
  <c r="AV529" i="1"/>
  <c r="AN529" i="1"/>
  <c r="AF529" i="1"/>
  <c r="X529" i="1"/>
  <c r="P529" i="1"/>
  <c r="BC529" i="1"/>
  <c r="AU529" i="1"/>
  <c r="AM529" i="1"/>
  <c r="AE529" i="1"/>
  <c r="W529" i="1"/>
  <c r="BB529" i="1"/>
  <c r="AT529" i="1"/>
  <c r="AL529" i="1"/>
  <c r="AD529" i="1"/>
  <c r="V529" i="1"/>
  <c r="BA529" i="1"/>
  <c r="AS529" i="1"/>
  <c r="AK529" i="1"/>
  <c r="AC529" i="1"/>
  <c r="U529" i="1"/>
  <c r="BG529" i="1"/>
  <c r="AY529" i="1"/>
  <c r="AQ529" i="1"/>
  <c r="AI529" i="1"/>
  <c r="AA529" i="1"/>
  <c r="S529" i="1"/>
  <c r="BF529" i="1"/>
  <c r="AX529" i="1"/>
  <c r="AP529" i="1"/>
  <c r="AH529" i="1"/>
  <c r="Z529" i="1"/>
  <c r="R529" i="1"/>
  <c r="BE529" i="1"/>
  <c r="AW529" i="1"/>
  <c r="AJ529" i="1"/>
  <c r="AG529" i="1"/>
  <c r="AB529" i="1"/>
  <c r="Y529" i="1"/>
  <c r="BH529" i="1"/>
  <c r="T529" i="1"/>
  <c r="AZ529" i="1"/>
  <c r="Q529" i="1"/>
  <c r="AR529" i="1"/>
  <c r="AO529" i="1"/>
  <c r="BG521" i="1"/>
  <c r="AY521" i="1"/>
  <c r="AQ521" i="1"/>
  <c r="AI521" i="1"/>
  <c r="AA521" i="1"/>
  <c r="S521" i="1"/>
  <c r="BF521" i="1"/>
  <c r="AX521" i="1"/>
  <c r="AP521" i="1"/>
  <c r="AH521" i="1"/>
  <c r="Z521" i="1"/>
  <c r="R521" i="1"/>
  <c r="BE521" i="1"/>
  <c r="AW521" i="1"/>
  <c r="AO521" i="1"/>
  <c r="AG521" i="1"/>
  <c r="Y521" i="1"/>
  <c r="Q521" i="1"/>
  <c r="BD521" i="1"/>
  <c r="AV521" i="1"/>
  <c r="AN521" i="1"/>
  <c r="AF521" i="1"/>
  <c r="X521" i="1"/>
  <c r="P521" i="1"/>
  <c r="BC521" i="1"/>
  <c r="AU521" i="1"/>
  <c r="AM521" i="1"/>
  <c r="AE521" i="1"/>
  <c r="W521" i="1"/>
  <c r="BB521" i="1"/>
  <c r="AT521" i="1"/>
  <c r="AL521" i="1"/>
  <c r="AD521" i="1"/>
  <c r="V521" i="1"/>
  <c r="BA521" i="1"/>
  <c r="AS521" i="1"/>
  <c r="AK521" i="1"/>
  <c r="AC521" i="1"/>
  <c r="U521" i="1"/>
  <c r="BH521" i="1"/>
  <c r="AZ521" i="1"/>
  <c r="AR521" i="1"/>
  <c r="AJ521" i="1"/>
  <c r="AB521" i="1"/>
  <c r="T521" i="1"/>
  <c r="BG513" i="1"/>
  <c r="AY513" i="1"/>
  <c r="AQ513" i="1"/>
  <c r="AI513" i="1"/>
  <c r="AA513" i="1"/>
  <c r="S513" i="1"/>
  <c r="BF513" i="1"/>
  <c r="AX513" i="1"/>
  <c r="AP513" i="1"/>
  <c r="AH513" i="1"/>
  <c r="Z513" i="1"/>
  <c r="R513" i="1"/>
  <c r="BE513" i="1"/>
  <c r="AW513" i="1"/>
  <c r="AO513" i="1"/>
  <c r="AG513" i="1"/>
  <c r="Y513" i="1"/>
  <c r="Q513" i="1"/>
  <c r="BD513" i="1"/>
  <c r="AV513" i="1"/>
  <c r="AN513" i="1"/>
  <c r="AF513" i="1"/>
  <c r="X513" i="1"/>
  <c r="P513" i="1"/>
  <c r="BC513" i="1"/>
  <c r="AU513" i="1"/>
  <c r="AM513" i="1"/>
  <c r="AE513" i="1"/>
  <c r="W513" i="1"/>
  <c r="BB513" i="1"/>
  <c r="AT513" i="1"/>
  <c r="AL513" i="1"/>
  <c r="AD513" i="1"/>
  <c r="V513" i="1"/>
  <c r="BA513" i="1"/>
  <c r="AS513" i="1"/>
  <c r="AK513" i="1"/>
  <c r="AC513" i="1"/>
  <c r="U513" i="1"/>
  <c r="BH513" i="1"/>
  <c r="AZ513" i="1"/>
  <c r="AR513" i="1"/>
  <c r="AJ513" i="1"/>
  <c r="AB513" i="1"/>
  <c r="T513" i="1"/>
  <c r="BG505" i="1"/>
  <c r="AY505" i="1"/>
  <c r="AQ505" i="1"/>
  <c r="AI505" i="1"/>
  <c r="AA505" i="1"/>
  <c r="S505" i="1"/>
  <c r="BF505" i="1"/>
  <c r="AX505" i="1"/>
  <c r="AP505" i="1"/>
  <c r="AH505" i="1"/>
  <c r="Z505" i="1"/>
  <c r="R505" i="1"/>
  <c r="BE505" i="1"/>
  <c r="AW505" i="1"/>
  <c r="AO505" i="1"/>
  <c r="AG505" i="1"/>
  <c r="Y505" i="1"/>
  <c r="Q505" i="1"/>
  <c r="BD505" i="1"/>
  <c r="AV505" i="1"/>
  <c r="AN505" i="1"/>
  <c r="AF505" i="1"/>
  <c r="X505" i="1"/>
  <c r="P505" i="1"/>
  <c r="BC505" i="1"/>
  <c r="AU505" i="1"/>
  <c r="AM505" i="1"/>
  <c r="AE505" i="1"/>
  <c r="W505" i="1"/>
  <c r="BB505" i="1"/>
  <c r="AT505" i="1"/>
  <c r="AL505" i="1"/>
  <c r="AD505" i="1"/>
  <c r="V505" i="1"/>
  <c r="BA505" i="1"/>
  <c r="AS505" i="1"/>
  <c r="AK505" i="1"/>
  <c r="AC505" i="1"/>
  <c r="U505" i="1"/>
  <c r="BH505" i="1"/>
  <c r="AZ505" i="1"/>
  <c r="AR505" i="1"/>
  <c r="AJ505" i="1"/>
  <c r="AB505" i="1"/>
  <c r="T505" i="1"/>
  <c r="BG497" i="1"/>
  <c r="AY497" i="1"/>
  <c r="AQ497" i="1"/>
  <c r="AI497" i="1"/>
  <c r="AA497" i="1"/>
  <c r="S497" i="1"/>
  <c r="BF497" i="1"/>
  <c r="AX497" i="1"/>
  <c r="AP497" i="1"/>
  <c r="AH497" i="1"/>
  <c r="Z497" i="1"/>
  <c r="R497" i="1"/>
  <c r="BE497" i="1"/>
  <c r="AW497" i="1"/>
  <c r="AO497" i="1"/>
  <c r="AG497" i="1"/>
  <c r="Y497" i="1"/>
  <c r="Q497" i="1"/>
  <c r="BD497" i="1"/>
  <c r="AV497" i="1"/>
  <c r="AN497" i="1"/>
  <c r="AF497" i="1"/>
  <c r="X497" i="1"/>
  <c r="P497" i="1"/>
  <c r="BC497" i="1"/>
  <c r="AU497" i="1"/>
  <c r="AM497" i="1"/>
  <c r="AE497" i="1"/>
  <c r="W497" i="1"/>
  <c r="BB497" i="1"/>
  <c r="AT497" i="1"/>
  <c r="AL497" i="1"/>
  <c r="AD497" i="1"/>
  <c r="V497" i="1"/>
  <c r="BA497" i="1"/>
  <c r="AS497" i="1"/>
  <c r="AK497" i="1"/>
  <c r="AC497" i="1"/>
  <c r="U497" i="1"/>
  <c r="BH497" i="1"/>
  <c r="AZ497" i="1"/>
  <c r="AR497" i="1"/>
  <c r="AJ497" i="1"/>
  <c r="AB497" i="1"/>
  <c r="T497" i="1"/>
  <c r="BG489" i="1"/>
  <c r="AY489" i="1"/>
  <c r="AQ489" i="1"/>
  <c r="AI489" i="1"/>
  <c r="AA489" i="1"/>
  <c r="S489" i="1"/>
  <c r="BF489" i="1"/>
  <c r="AX489" i="1"/>
  <c r="AP489" i="1"/>
  <c r="AH489" i="1"/>
  <c r="Z489" i="1"/>
  <c r="R489" i="1"/>
  <c r="BE489" i="1"/>
  <c r="AW489" i="1"/>
  <c r="AO489" i="1"/>
  <c r="AG489" i="1"/>
  <c r="Y489" i="1"/>
  <c r="Q489" i="1"/>
  <c r="BD489" i="1"/>
  <c r="AV489" i="1"/>
  <c r="AN489" i="1"/>
  <c r="AF489" i="1"/>
  <c r="X489" i="1"/>
  <c r="P489" i="1"/>
  <c r="BC489" i="1"/>
  <c r="AU489" i="1"/>
  <c r="AM489" i="1"/>
  <c r="AE489" i="1"/>
  <c r="W489" i="1"/>
  <c r="BB489" i="1"/>
  <c r="AT489" i="1"/>
  <c r="AL489" i="1"/>
  <c r="AD489" i="1"/>
  <c r="V489" i="1"/>
  <c r="BA489" i="1"/>
  <c r="AS489" i="1"/>
  <c r="AK489" i="1"/>
  <c r="AC489" i="1"/>
  <c r="U489" i="1"/>
  <c r="BH489" i="1"/>
  <c r="AZ489" i="1"/>
  <c r="AR489" i="1"/>
  <c r="AJ489" i="1"/>
  <c r="AB489" i="1"/>
  <c r="T489" i="1"/>
  <c r="BG481" i="1"/>
  <c r="AY481" i="1"/>
  <c r="AQ481" i="1"/>
  <c r="AI481" i="1"/>
  <c r="AA481" i="1"/>
  <c r="S481" i="1"/>
  <c r="BF481" i="1"/>
  <c r="AX481" i="1"/>
  <c r="AP481" i="1"/>
  <c r="AH481" i="1"/>
  <c r="Z481" i="1"/>
  <c r="R481" i="1"/>
  <c r="BE481" i="1"/>
  <c r="AW481" i="1"/>
  <c r="AO481" i="1"/>
  <c r="AG481" i="1"/>
  <c r="Y481" i="1"/>
  <c r="Q481" i="1"/>
  <c r="BD481" i="1"/>
  <c r="AV481" i="1"/>
  <c r="AN481" i="1"/>
  <c r="AF481" i="1"/>
  <c r="X481" i="1"/>
  <c r="P481" i="1"/>
  <c r="BC481" i="1"/>
  <c r="AU481" i="1"/>
  <c r="AM481" i="1"/>
  <c r="AE481" i="1"/>
  <c r="W481" i="1"/>
  <c r="BB481" i="1"/>
  <c r="AT481" i="1"/>
  <c r="AL481" i="1"/>
  <c r="AD481" i="1"/>
  <c r="V481" i="1"/>
  <c r="BA481" i="1"/>
  <c r="AS481" i="1"/>
  <c r="AK481" i="1"/>
  <c r="AC481" i="1"/>
  <c r="U481" i="1"/>
  <c r="BH481" i="1"/>
  <c r="AZ481" i="1"/>
  <c r="AR481" i="1"/>
  <c r="AJ481" i="1"/>
  <c r="AB481" i="1"/>
  <c r="T481" i="1"/>
  <c r="BG473" i="1"/>
  <c r="AY473" i="1"/>
  <c r="AQ473" i="1"/>
  <c r="AI473" i="1"/>
  <c r="AA473" i="1"/>
  <c r="S473" i="1"/>
  <c r="BF473" i="1"/>
  <c r="AX473" i="1"/>
  <c r="AP473" i="1"/>
  <c r="AH473" i="1"/>
  <c r="Z473" i="1"/>
  <c r="R473" i="1"/>
  <c r="BE473" i="1"/>
  <c r="AW473" i="1"/>
  <c r="AO473" i="1"/>
  <c r="AG473" i="1"/>
  <c r="Y473" i="1"/>
  <c r="Q473" i="1"/>
  <c r="BD473" i="1"/>
  <c r="AV473" i="1"/>
  <c r="AN473" i="1"/>
  <c r="AF473" i="1"/>
  <c r="X473" i="1"/>
  <c r="P473" i="1"/>
  <c r="BC473" i="1"/>
  <c r="AU473" i="1"/>
  <c r="AM473" i="1"/>
  <c r="AE473" i="1"/>
  <c r="W473" i="1"/>
  <c r="BB473" i="1"/>
  <c r="AT473" i="1"/>
  <c r="AL473" i="1"/>
  <c r="AD473" i="1"/>
  <c r="V473" i="1"/>
  <c r="BA473" i="1"/>
  <c r="AS473" i="1"/>
  <c r="AK473" i="1"/>
  <c r="AC473" i="1"/>
  <c r="U473" i="1"/>
  <c r="BH473" i="1"/>
  <c r="AZ473" i="1"/>
  <c r="AR473" i="1"/>
  <c r="AJ473" i="1"/>
  <c r="AB473" i="1"/>
  <c r="T473" i="1"/>
  <c r="BH465" i="1"/>
  <c r="AZ465" i="1"/>
  <c r="AR465" i="1"/>
  <c r="AJ465" i="1"/>
  <c r="AB465" i="1"/>
  <c r="T465" i="1"/>
  <c r="BG465" i="1"/>
  <c r="AY465" i="1"/>
  <c r="AQ465" i="1"/>
  <c r="AI465" i="1"/>
  <c r="AA465" i="1"/>
  <c r="S465" i="1"/>
  <c r="BF465" i="1"/>
  <c r="AX465" i="1"/>
  <c r="AP465" i="1"/>
  <c r="AH465" i="1"/>
  <c r="Z465" i="1"/>
  <c r="R465" i="1"/>
  <c r="BE465" i="1"/>
  <c r="AW465" i="1"/>
  <c r="AO465" i="1"/>
  <c r="AG465" i="1"/>
  <c r="Y465" i="1"/>
  <c r="Q465" i="1"/>
  <c r="BD465" i="1"/>
  <c r="AV465" i="1"/>
  <c r="AN465" i="1"/>
  <c r="AF465" i="1"/>
  <c r="X465" i="1"/>
  <c r="P465" i="1"/>
  <c r="BC465" i="1"/>
  <c r="AU465" i="1"/>
  <c r="AM465" i="1"/>
  <c r="AE465" i="1"/>
  <c r="W465" i="1"/>
  <c r="BB465" i="1"/>
  <c r="AT465" i="1"/>
  <c r="AL465" i="1"/>
  <c r="AD465" i="1"/>
  <c r="V465" i="1"/>
  <c r="AS465" i="1"/>
  <c r="AK465" i="1"/>
  <c r="AC465" i="1"/>
  <c r="BA465" i="1"/>
  <c r="U465" i="1"/>
  <c r="BH457" i="1"/>
  <c r="AZ457" i="1"/>
  <c r="AR457" i="1"/>
  <c r="AJ457" i="1"/>
  <c r="AB457" i="1"/>
  <c r="T457" i="1"/>
  <c r="BG457" i="1"/>
  <c r="AY457" i="1"/>
  <c r="AQ457" i="1"/>
  <c r="AI457" i="1"/>
  <c r="AA457" i="1"/>
  <c r="S457" i="1"/>
  <c r="BF457" i="1"/>
  <c r="AX457" i="1"/>
  <c r="AP457" i="1"/>
  <c r="AH457" i="1"/>
  <c r="Z457" i="1"/>
  <c r="R457" i="1"/>
  <c r="BE457" i="1"/>
  <c r="AW457" i="1"/>
  <c r="AO457" i="1"/>
  <c r="AG457" i="1"/>
  <c r="Y457" i="1"/>
  <c r="Q457" i="1"/>
  <c r="BD457" i="1"/>
  <c r="AV457" i="1"/>
  <c r="AN457" i="1"/>
  <c r="AF457" i="1"/>
  <c r="X457" i="1"/>
  <c r="P457" i="1"/>
  <c r="BC457" i="1"/>
  <c r="AU457" i="1"/>
  <c r="AM457" i="1"/>
  <c r="AE457" i="1"/>
  <c r="W457" i="1"/>
  <c r="BB457" i="1"/>
  <c r="AT457" i="1"/>
  <c r="AL457" i="1"/>
  <c r="AD457" i="1"/>
  <c r="V457" i="1"/>
  <c r="U457" i="1"/>
  <c r="BA457" i="1"/>
  <c r="AS457" i="1"/>
  <c r="AK457" i="1"/>
  <c r="AC457" i="1"/>
  <c r="BH449" i="1"/>
  <c r="AZ449" i="1"/>
  <c r="AR449" i="1"/>
  <c r="AJ449" i="1"/>
  <c r="AB449" i="1"/>
  <c r="T449" i="1"/>
  <c r="BG449" i="1"/>
  <c r="AY449" i="1"/>
  <c r="AQ449" i="1"/>
  <c r="AI449" i="1"/>
  <c r="AA449" i="1"/>
  <c r="S449" i="1"/>
  <c r="BE449" i="1"/>
  <c r="AW449" i="1"/>
  <c r="AO449" i="1"/>
  <c r="AG449" i="1"/>
  <c r="Y449" i="1"/>
  <c r="Q449" i="1"/>
  <c r="BD449" i="1"/>
  <c r="AV449" i="1"/>
  <c r="AN449" i="1"/>
  <c r="AF449" i="1"/>
  <c r="X449" i="1"/>
  <c r="P449" i="1"/>
  <c r="BC449" i="1"/>
  <c r="AU449" i="1"/>
  <c r="AM449" i="1"/>
  <c r="AE449" i="1"/>
  <c r="W449" i="1"/>
  <c r="BB449" i="1"/>
  <c r="AT449" i="1"/>
  <c r="AL449" i="1"/>
  <c r="AD449" i="1"/>
  <c r="V449" i="1"/>
  <c r="AC449" i="1"/>
  <c r="BF449" i="1"/>
  <c r="Z449" i="1"/>
  <c r="BA449" i="1"/>
  <c r="U449" i="1"/>
  <c r="AS449" i="1"/>
  <c r="AP449" i="1"/>
  <c r="AK449" i="1"/>
  <c r="AH449" i="1"/>
  <c r="AX449" i="1"/>
  <c r="R449" i="1"/>
  <c r="BH441" i="1"/>
  <c r="AZ441" i="1"/>
  <c r="AR441" i="1"/>
  <c r="AJ441" i="1"/>
  <c r="AB441" i="1"/>
  <c r="T441" i="1"/>
  <c r="BG441" i="1"/>
  <c r="AY441" i="1"/>
  <c r="AQ441" i="1"/>
  <c r="AI441" i="1"/>
  <c r="AA441" i="1"/>
  <c r="S441" i="1"/>
  <c r="BE441" i="1"/>
  <c r="AW441" i="1"/>
  <c r="AO441" i="1"/>
  <c r="AG441" i="1"/>
  <c r="Y441" i="1"/>
  <c r="Q441" i="1"/>
  <c r="BD441" i="1"/>
  <c r="AV441" i="1"/>
  <c r="AN441" i="1"/>
  <c r="AF441" i="1"/>
  <c r="X441" i="1"/>
  <c r="P441" i="1"/>
  <c r="BC441" i="1"/>
  <c r="AU441" i="1"/>
  <c r="AM441" i="1"/>
  <c r="AE441" i="1"/>
  <c r="W441" i="1"/>
  <c r="BB441" i="1"/>
  <c r="AT441" i="1"/>
  <c r="AL441" i="1"/>
  <c r="AD441" i="1"/>
  <c r="V441" i="1"/>
  <c r="AK441" i="1"/>
  <c r="AH441" i="1"/>
  <c r="AC441" i="1"/>
  <c r="BA441" i="1"/>
  <c r="U441" i="1"/>
  <c r="AX441" i="1"/>
  <c r="R441" i="1"/>
  <c r="AS441" i="1"/>
  <c r="AP441" i="1"/>
  <c r="BF441" i="1"/>
  <c r="Z441" i="1"/>
  <c r="BH433" i="1"/>
  <c r="AZ433" i="1"/>
  <c r="AR433" i="1"/>
  <c r="AJ433" i="1"/>
  <c r="AB433" i="1"/>
  <c r="T433" i="1"/>
  <c r="BG433" i="1"/>
  <c r="AY433" i="1"/>
  <c r="AQ433" i="1"/>
  <c r="AI433" i="1"/>
  <c r="AA433" i="1"/>
  <c r="S433" i="1"/>
  <c r="BE433" i="1"/>
  <c r="AW433" i="1"/>
  <c r="AO433" i="1"/>
  <c r="AG433" i="1"/>
  <c r="Y433" i="1"/>
  <c r="Q433" i="1"/>
  <c r="BD433" i="1"/>
  <c r="AV433" i="1"/>
  <c r="AN433" i="1"/>
  <c r="AF433" i="1"/>
  <c r="X433" i="1"/>
  <c r="P433" i="1"/>
  <c r="BC433" i="1"/>
  <c r="AU433" i="1"/>
  <c r="AM433" i="1"/>
  <c r="AE433" i="1"/>
  <c r="W433" i="1"/>
  <c r="BB433" i="1"/>
  <c r="AT433" i="1"/>
  <c r="AL433" i="1"/>
  <c r="AD433" i="1"/>
  <c r="V433" i="1"/>
  <c r="AS433" i="1"/>
  <c r="AP433" i="1"/>
  <c r="AK433" i="1"/>
  <c r="AC433" i="1"/>
  <c r="BF433" i="1"/>
  <c r="Z433" i="1"/>
  <c r="BA433" i="1"/>
  <c r="U433" i="1"/>
  <c r="AX433" i="1"/>
  <c r="R433" i="1"/>
  <c r="AH433" i="1"/>
  <c r="BH425" i="1"/>
  <c r="AZ425" i="1"/>
  <c r="AR425" i="1"/>
  <c r="AJ425" i="1"/>
  <c r="AB425" i="1"/>
  <c r="T425" i="1"/>
  <c r="BG425" i="1"/>
  <c r="AY425" i="1"/>
  <c r="AQ425" i="1"/>
  <c r="AI425" i="1"/>
  <c r="AA425" i="1"/>
  <c r="S425" i="1"/>
  <c r="BE425" i="1"/>
  <c r="AW425" i="1"/>
  <c r="AO425" i="1"/>
  <c r="AG425" i="1"/>
  <c r="Y425" i="1"/>
  <c r="Q425" i="1"/>
  <c r="BD425" i="1"/>
  <c r="AV425" i="1"/>
  <c r="AN425" i="1"/>
  <c r="AF425" i="1"/>
  <c r="X425" i="1"/>
  <c r="P425" i="1"/>
  <c r="BC425" i="1"/>
  <c r="AU425" i="1"/>
  <c r="AM425" i="1"/>
  <c r="AE425" i="1"/>
  <c r="W425" i="1"/>
  <c r="BB425" i="1"/>
  <c r="AT425" i="1"/>
  <c r="AL425" i="1"/>
  <c r="AD425" i="1"/>
  <c r="V425" i="1"/>
  <c r="BA425" i="1"/>
  <c r="U425" i="1"/>
  <c r="AX425" i="1"/>
  <c r="R425" i="1"/>
  <c r="AS425" i="1"/>
  <c r="AK425" i="1"/>
  <c r="AH425" i="1"/>
  <c r="AC425" i="1"/>
  <c r="BF425" i="1"/>
  <c r="Z425" i="1"/>
  <c r="AP425" i="1"/>
  <c r="BH417" i="1"/>
  <c r="AZ417" i="1"/>
  <c r="AR417" i="1"/>
  <c r="AJ417" i="1"/>
  <c r="AB417" i="1"/>
  <c r="T417" i="1"/>
  <c r="BG417" i="1"/>
  <c r="AY417" i="1"/>
  <c r="AQ417" i="1"/>
  <c r="AI417" i="1"/>
  <c r="AA417" i="1"/>
  <c r="S417" i="1"/>
  <c r="BE417" i="1"/>
  <c r="AW417" i="1"/>
  <c r="AO417" i="1"/>
  <c r="AG417" i="1"/>
  <c r="Y417" i="1"/>
  <c r="Q417" i="1"/>
  <c r="BD417" i="1"/>
  <c r="AV417" i="1"/>
  <c r="AN417" i="1"/>
  <c r="AF417" i="1"/>
  <c r="X417" i="1"/>
  <c r="P417" i="1"/>
  <c r="BC417" i="1"/>
  <c r="AU417" i="1"/>
  <c r="AM417" i="1"/>
  <c r="AE417" i="1"/>
  <c r="W417" i="1"/>
  <c r="BB417" i="1"/>
  <c r="AT417" i="1"/>
  <c r="AL417" i="1"/>
  <c r="AD417" i="1"/>
  <c r="V417" i="1"/>
  <c r="AC417" i="1"/>
  <c r="BF417" i="1"/>
  <c r="Z417" i="1"/>
  <c r="BA417" i="1"/>
  <c r="U417" i="1"/>
  <c r="AS417" i="1"/>
  <c r="AP417" i="1"/>
  <c r="AK417" i="1"/>
  <c r="AH417" i="1"/>
  <c r="AX417" i="1"/>
  <c r="R417" i="1"/>
  <c r="BH409" i="1"/>
  <c r="AZ409" i="1"/>
  <c r="AR409" i="1"/>
  <c r="AJ409" i="1"/>
  <c r="AB409" i="1"/>
  <c r="T409" i="1"/>
  <c r="BG409" i="1"/>
  <c r="AY409" i="1"/>
  <c r="AQ409" i="1"/>
  <c r="AI409" i="1"/>
  <c r="AA409" i="1"/>
  <c r="S409" i="1"/>
  <c r="BE409" i="1"/>
  <c r="AW409" i="1"/>
  <c r="AO409" i="1"/>
  <c r="AG409" i="1"/>
  <c r="Y409" i="1"/>
  <c r="Q409" i="1"/>
  <c r="BD409" i="1"/>
  <c r="AV409" i="1"/>
  <c r="AN409" i="1"/>
  <c r="AF409" i="1"/>
  <c r="X409" i="1"/>
  <c r="P409" i="1"/>
  <c r="BC409" i="1"/>
  <c r="AU409" i="1"/>
  <c r="AM409" i="1"/>
  <c r="AE409" i="1"/>
  <c r="W409" i="1"/>
  <c r="BB409" i="1"/>
  <c r="AT409" i="1"/>
  <c r="AL409" i="1"/>
  <c r="AD409" i="1"/>
  <c r="V409" i="1"/>
  <c r="AK409" i="1"/>
  <c r="AH409" i="1"/>
  <c r="AC409" i="1"/>
  <c r="BA409" i="1"/>
  <c r="U409" i="1"/>
  <c r="AX409" i="1"/>
  <c r="R409" i="1"/>
  <c r="AS409" i="1"/>
  <c r="AP409" i="1"/>
  <c r="BF409" i="1"/>
  <c r="Z409" i="1"/>
  <c r="BA401" i="1"/>
  <c r="AS401" i="1"/>
  <c r="AK401" i="1"/>
  <c r="AC401" i="1"/>
  <c r="U401" i="1"/>
  <c r="BH401" i="1"/>
  <c r="AZ401" i="1"/>
  <c r="AR401" i="1"/>
  <c r="AJ401" i="1"/>
  <c r="AB401" i="1"/>
  <c r="T401" i="1"/>
  <c r="BG401" i="1"/>
  <c r="AY401" i="1"/>
  <c r="AQ401" i="1"/>
  <c r="AI401" i="1"/>
  <c r="AA401" i="1"/>
  <c r="S401" i="1"/>
  <c r="BE401" i="1"/>
  <c r="AW401" i="1"/>
  <c r="AO401" i="1"/>
  <c r="AG401" i="1"/>
  <c r="Y401" i="1"/>
  <c r="Q401" i="1"/>
  <c r="BD401" i="1"/>
  <c r="AV401" i="1"/>
  <c r="AN401" i="1"/>
  <c r="AF401" i="1"/>
  <c r="X401" i="1"/>
  <c r="P401" i="1"/>
  <c r="BC401" i="1"/>
  <c r="AU401" i="1"/>
  <c r="AM401" i="1"/>
  <c r="AE401" i="1"/>
  <c r="W401" i="1"/>
  <c r="BB401" i="1"/>
  <c r="AT401" i="1"/>
  <c r="AL401" i="1"/>
  <c r="AD401" i="1"/>
  <c r="V401" i="1"/>
  <c r="BF401" i="1"/>
  <c r="AX401" i="1"/>
  <c r="AP401" i="1"/>
  <c r="AH401" i="1"/>
  <c r="R401" i="1"/>
  <c r="Z401" i="1"/>
  <c r="O393" i="1"/>
  <c r="BA393" i="1"/>
  <c r="AS393" i="1"/>
  <c r="AK393" i="1"/>
  <c r="AC393" i="1"/>
  <c r="U393" i="1"/>
  <c r="BH393" i="1"/>
  <c r="AZ393" i="1"/>
  <c r="AR393" i="1"/>
  <c r="AJ393" i="1"/>
  <c r="AB393" i="1"/>
  <c r="T393" i="1"/>
  <c r="BG393" i="1"/>
  <c r="AY393" i="1"/>
  <c r="AQ393" i="1"/>
  <c r="AI393" i="1"/>
  <c r="AA393" i="1"/>
  <c r="S393" i="1"/>
  <c r="BE393" i="1"/>
  <c r="AW393" i="1"/>
  <c r="AO393" i="1"/>
  <c r="AG393" i="1"/>
  <c r="Y393" i="1"/>
  <c r="Q393" i="1"/>
  <c r="BD393" i="1"/>
  <c r="AV393" i="1"/>
  <c r="AN393" i="1"/>
  <c r="AF393" i="1"/>
  <c r="X393" i="1"/>
  <c r="P393" i="1"/>
  <c r="BC393" i="1"/>
  <c r="AU393" i="1"/>
  <c r="AM393" i="1"/>
  <c r="AE393" i="1"/>
  <c r="W393" i="1"/>
  <c r="BB393" i="1"/>
  <c r="AT393" i="1"/>
  <c r="AL393" i="1"/>
  <c r="AD393" i="1"/>
  <c r="V393" i="1"/>
  <c r="AX393" i="1"/>
  <c r="AP393" i="1"/>
  <c r="AH393" i="1"/>
  <c r="Z393" i="1"/>
  <c r="R393" i="1"/>
  <c r="BF393" i="1"/>
  <c r="BA385" i="1"/>
  <c r="AS385" i="1"/>
  <c r="AK385" i="1"/>
  <c r="AC385" i="1"/>
  <c r="U385" i="1"/>
  <c r="BH385" i="1"/>
  <c r="AZ385" i="1"/>
  <c r="AR385" i="1"/>
  <c r="AJ385" i="1"/>
  <c r="AB385" i="1"/>
  <c r="T385" i="1"/>
  <c r="BG385" i="1"/>
  <c r="AY385" i="1"/>
  <c r="AQ385" i="1"/>
  <c r="AI385" i="1"/>
  <c r="AA385" i="1"/>
  <c r="S385" i="1"/>
  <c r="BE385" i="1"/>
  <c r="AW385" i="1"/>
  <c r="AO385" i="1"/>
  <c r="AG385" i="1"/>
  <c r="Y385" i="1"/>
  <c r="Q385" i="1"/>
  <c r="BD385" i="1"/>
  <c r="AV385" i="1"/>
  <c r="AN385" i="1"/>
  <c r="AF385" i="1"/>
  <c r="X385" i="1"/>
  <c r="P385" i="1"/>
  <c r="BC385" i="1"/>
  <c r="AU385" i="1"/>
  <c r="AM385" i="1"/>
  <c r="AE385" i="1"/>
  <c r="W385" i="1"/>
  <c r="BB385" i="1"/>
  <c r="AT385" i="1"/>
  <c r="AL385" i="1"/>
  <c r="AD385" i="1"/>
  <c r="V385" i="1"/>
  <c r="Z385" i="1"/>
  <c r="R385" i="1"/>
  <c r="BF385" i="1"/>
  <c r="AX385" i="1"/>
  <c r="AH385" i="1"/>
  <c r="AP385" i="1"/>
  <c r="BA377" i="1"/>
  <c r="AS377" i="1"/>
  <c r="AK377" i="1"/>
  <c r="AC377" i="1"/>
  <c r="U377" i="1"/>
  <c r="BH377" i="1"/>
  <c r="AZ377" i="1"/>
  <c r="AR377" i="1"/>
  <c r="AJ377" i="1"/>
  <c r="AB377" i="1"/>
  <c r="T377" i="1"/>
  <c r="BG377" i="1"/>
  <c r="AY377" i="1"/>
  <c r="AQ377" i="1"/>
  <c r="AI377" i="1"/>
  <c r="AA377" i="1"/>
  <c r="S377" i="1"/>
  <c r="BE377" i="1"/>
  <c r="AW377" i="1"/>
  <c r="AO377" i="1"/>
  <c r="AG377" i="1"/>
  <c r="Y377" i="1"/>
  <c r="Q377" i="1"/>
  <c r="BD377" i="1"/>
  <c r="AV377" i="1"/>
  <c r="AN377" i="1"/>
  <c r="AF377" i="1"/>
  <c r="X377" i="1"/>
  <c r="P377" i="1"/>
  <c r="BC377" i="1"/>
  <c r="AU377" i="1"/>
  <c r="AM377" i="1"/>
  <c r="AE377" i="1"/>
  <c r="W377" i="1"/>
  <c r="BB377" i="1"/>
  <c r="AT377" i="1"/>
  <c r="AL377" i="1"/>
  <c r="AD377" i="1"/>
  <c r="V377" i="1"/>
  <c r="BF377" i="1"/>
  <c r="AX377" i="1"/>
  <c r="AP377" i="1"/>
  <c r="AH377" i="1"/>
  <c r="Z377" i="1"/>
  <c r="R377" i="1"/>
  <c r="BA369" i="1"/>
  <c r="AS369" i="1"/>
  <c r="AK369" i="1"/>
  <c r="AC369" i="1"/>
  <c r="U369" i="1"/>
  <c r="BH369" i="1"/>
  <c r="AZ369" i="1"/>
  <c r="AR369" i="1"/>
  <c r="AJ369" i="1"/>
  <c r="AB369" i="1"/>
  <c r="T369" i="1"/>
  <c r="BG369" i="1"/>
  <c r="AY369" i="1"/>
  <c r="AQ369" i="1"/>
  <c r="AI369" i="1"/>
  <c r="AA369" i="1"/>
  <c r="S369" i="1"/>
  <c r="BE369" i="1"/>
  <c r="AW369" i="1"/>
  <c r="AO369" i="1"/>
  <c r="AG369" i="1"/>
  <c r="Y369" i="1"/>
  <c r="Q369" i="1"/>
  <c r="BD369" i="1"/>
  <c r="AV369" i="1"/>
  <c r="AN369" i="1"/>
  <c r="AF369" i="1"/>
  <c r="X369" i="1"/>
  <c r="P369" i="1"/>
  <c r="BC369" i="1"/>
  <c r="AU369" i="1"/>
  <c r="AM369" i="1"/>
  <c r="AE369" i="1"/>
  <c r="W369" i="1"/>
  <c r="BB369" i="1"/>
  <c r="AT369" i="1"/>
  <c r="AL369" i="1"/>
  <c r="AD369" i="1"/>
  <c r="V369" i="1"/>
  <c r="AP369" i="1"/>
  <c r="AH369" i="1"/>
  <c r="Z369" i="1"/>
  <c r="R369" i="1"/>
  <c r="AX369" i="1"/>
  <c r="BF369" i="1"/>
  <c r="BB361" i="1"/>
  <c r="AT361" i="1"/>
  <c r="AL361" i="1"/>
  <c r="AD361" i="1"/>
  <c r="V361" i="1"/>
  <c r="BA361" i="1"/>
  <c r="AR361" i="1"/>
  <c r="AI361" i="1"/>
  <c r="Z361" i="1"/>
  <c r="Q361" i="1"/>
  <c r="AZ361" i="1"/>
  <c r="AQ361" i="1"/>
  <c r="AH361" i="1"/>
  <c r="Y361" i="1"/>
  <c r="P361" i="1"/>
  <c r="BH361" i="1"/>
  <c r="AY361" i="1"/>
  <c r="AP361" i="1"/>
  <c r="AG361" i="1"/>
  <c r="X361" i="1"/>
  <c r="BG361" i="1"/>
  <c r="AX361" i="1"/>
  <c r="AO361" i="1"/>
  <c r="AF361" i="1"/>
  <c r="W361" i="1"/>
  <c r="BF361" i="1"/>
  <c r="AW361" i="1"/>
  <c r="AN361" i="1"/>
  <c r="AE361" i="1"/>
  <c r="U361" i="1"/>
  <c r="BE361" i="1"/>
  <c r="AV361" i="1"/>
  <c r="AM361" i="1"/>
  <c r="AC361" i="1"/>
  <c r="T361" i="1"/>
  <c r="BC361" i="1"/>
  <c r="AS361" i="1"/>
  <c r="AJ361" i="1"/>
  <c r="AA361" i="1"/>
  <c r="R361" i="1"/>
  <c r="AU361" i="1"/>
  <c r="AK361" i="1"/>
  <c r="AB361" i="1"/>
  <c r="S361" i="1"/>
  <c r="BD361" i="1"/>
  <c r="BB353" i="1"/>
  <c r="AT353" i="1"/>
  <c r="AL353" i="1"/>
  <c r="AD353" i="1"/>
  <c r="V353" i="1"/>
  <c r="BA353" i="1"/>
  <c r="AS353" i="1"/>
  <c r="AK353" i="1"/>
  <c r="AC353" i="1"/>
  <c r="U353" i="1"/>
  <c r="BH353" i="1"/>
  <c r="AZ353" i="1"/>
  <c r="AR353" i="1"/>
  <c r="AJ353" i="1"/>
  <c r="AB353" i="1"/>
  <c r="T353" i="1"/>
  <c r="BG353" i="1"/>
  <c r="AY353" i="1"/>
  <c r="AQ353" i="1"/>
  <c r="AI353" i="1"/>
  <c r="AA353" i="1"/>
  <c r="S353" i="1"/>
  <c r="BF353" i="1"/>
  <c r="AX353" i="1"/>
  <c r="AP353" i="1"/>
  <c r="AH353" i="1"/>
  <c r="Z353" i="1"/>
  <c r="R353" i="1"/>
  <c r="BE353" i="1"/>
  <c r="AW353" i="1"/>
  <c r="AO353" i="1"/>
  <c r="AG353" i="1"/>
  <c r="Y353" i="1"/>
  <c r="Q353" i="1"/>
  <c r="BC353" i="1"/>
  <c r="AU353" i="1"/>
  <c r="AM353" i="1"/>
  <c r="AE353" i="1"/>
  <c r="W353" i="1"/>
  <c r="BD353" i="1"/>
  <c r="AV353" i="1"/>
  <c r="AN353" i="1"/>
  <c r="AF353" i="1"/>
  <c r="X353" i="1"/>
  <c r="P353" i="1"/>
  <c r="BB345" i="1"/>
  <c r="AT345" i="1"/>
  <c r="AL345" i="1"/>
  <c r="AD345" i="1"/>
  <c r="V345" i="1"/>
  <c r="BA345" i="1"/>
  <c r="AS345" i="1"/>
  <c r="AK345" i="1"/>
  <c r="AC345" i="1"/>
  <c r="U345" i="1"/>
  <c r="BH345" i="1"/>
  <c r="AZ345" i="1"/>
  <c r="AR345" i="1"/>
  <c r="AJ345" i="1"/>
  <c r="AB345" i="1"/>
  <c r="T345" i="1"/>
  <c r="BG345" i="1"/>
  <c r="AY345" i="1"/>
  <c r="AQ345" i="1"/>
  <c r="AI345" i="1"/>
  <c r="AA345" i="1"/>
  <c r="S345" i="1"/>
  <c r="BF345" i="1"/>
  <c r="AX345" i="1"/>
  <c r="AP345" i="1"/>
  <c r="AH345" i="1"/>
  <c r="Z345" i="1"/>
  <c r="R345" i="1"/>
  <c r="BE345" i="1"/>
  <c r="AW345" i="1"/>
  <c r="AO345" i="1"/>
  <c r="AG345" i="1"/>
  <c r="Y345" i="1"/>
  <c r="Q345" i="1"/>
  <c r="BC345" i="1"/>
  <c r="AU345" i="1"/>
  <c r="AM345" i="1"/>
  <c r="AE345" i="1"/>
  <c r="W345" i="1"/>
  <c r="AV345" i="1"/>
  <c r="AN345" i="1"/>
  <c r="AF345" i="1"/>
  <c r="X345" i="1"/>
  <c r="P345" i="1"/>
  <c r="BD345" i="1"/>
  <c r="BB337" i="1"/>
  <c r="AT337" i="1"/>
  <c r="AL337" i="1"/>
  <c r="AD337" i="1"/>
  <c r="V337" i="1"/>
  <c r="BA337" i="1"/>
  <c r="AS337" i="1"/>
  <c r="AK337" i="1"/>
  <c r="AC337" i="1"/>
  <c r="U337" i="1"/>
  <c r="BH337" i="1"/>
  <c r="AZ337" i="1"/>
  <c r="AR337" i="1"/>
  <c r="AJ337" i="1"/>
  <c r="AB337" i="1"/>
  <c r="T337" i="1"/>
  <c r="BG337" i="1"/>
  <c r="AY337" i="1"/>
  <c r="AQ337" i="1"/>
  <c r="AI337" i="1"/>
  <c r="AA337" i="1"/>
  <c r="S337" i="1"/>
  <c r="BF337" i="1"/>
  <c r="AX337" i="1"/>
  <c r="AP337" i="1"/>
  <c r="AH337" i="1"/>
  <c r="Z337" i="1"/>
  <c r="R337" i="1"/>
  <c r="BE337" i="1"/>
  <c r="AW337" i="1"/>
  <c r="AO337" i="1"/>
  <c r="AG337" i="1"/>
  <c r="Y337" i="1"/>
  <c r="Q337" i="1"/>
  <c r="BC337" i="1"/>
  <c r="AU337" i="1"/>
  <c r="AM337" i="1"/>
  <c r="AE337" i="1"/>
  <c r="W337" i="1"/>
  <c r="X337" i="1"/>
  <c r="P337" i="1"/>
  <c r="BD337" i="1"/>
  <c r="AV337" i="1"/>
  <c r="AN337" i="1"/>
  <c r="AF337" i="1"/>
  <c r="BB329" i="1"/>
  <c r="AT329" i="1"/>
  <c r="AL329" i="1"/>
  <c r="AD329" i="1"/>
  <c r="V329" i="1"/>
  <c r="BA329" i="1"/>
  <c r="AS329" i="1"/>
  <c r="AK329" i="1"/>
  <c r="AC329" i="1"/>
  <c r="U329" i="1"/>
  <c r="BH329" i="1"/>
  <c r="AZ329" i="1"/>
  <c r="AR329" i="1"/>
  <c r="AJ329" i="1"/>
  <c r="AB329" i="1"/>
  <c r="T329" i="1"/>
  <c r="BG329" i="1"/>
  <c r="AY329" i="1"/>
  <c r="AQ329" i="1"/>
  <c r="AI329" i="1"/>
  <c r="AA329" i="1"/>
  <c r="S329" i="1"/>
  <c r="BF329" i="1"/>
  <c r="AX329" i="1"/>
  <c r="AP329" i="1"/>
  <c r="AH329" i="1"/>
  <c r="Z329" i="1"/>
  <c r="R329" i="1"/>
  <c r="BE329" i="1"/>
  <c r="AW329" i="1"/>
  <c r="AO329" i="1"/>
  <c r="AG329" i="1"/>
  <c r="Y329" i="1"/>
  <c r="Q329" i="1"/>
  <c r="BC329" i="1"/>
  <c r="AU329" i="1"/>
  <c r="AM329" i="1"/>
  <c r="AE329" i="1"/>
  <c r="W329" i="1"/>
  <c r="BD329" i="1"/>
  <c r="AV329" i="1"/>
  <c r="AN329" i="1"/>
  <c r="AF329" i="1"/>
  <c r="X329" i="1"/>
  <c r="P329" i="1"/>
  <c r="BB321" i="1"/>
  <c r="AT321" i="1"/>
  <c r="AL321" i="1"/>
  <c r="AD321" i="1"/>
  <c r="V321" i="1"/>
  <c r="BA321" i="1"/>
  <c r="AS321" i="1"/>
  <c r="AK321" i="1"/>
  <c r="AC321" i="1"/>
  <c r="U321" i="1"/>
  <c r="BH321" i="1"/>
  <c r="AZ321" i="1"/>
  <c r="AR321" i="1"/>
  <c r="AJ321" i="1"/>
  <c r="AB321" i="1"/>
  <c r="T321" i="1"/>
  <c r="BG321" i="1"/>
  <c r="AY321" i="1"/>
  <c r="AQ321" i="1"/>
  <c r="AI321" i="1"/>
  <c r="AA321" i="1"/>
  <c r="S321" i="1"/>
  <c r="BF321" i="1"/>
  <c r="AX321" i="1"/>
  <c r="AP321" i="1"/>
  <c r="AH321" i="1"/>
  <c r="Z321" i="1"/>
  <c r="R321" i="1"/>
  <c r="BE321" i="1"/>
  <c r="AW321" i="1"/>
  <c r="AO321" i="1"/>
  <c r="AG321" i="1"/>
  <c r="Y321" i="1"/>
  <c r="Q321" i="1"/>
  <c r="BC321" i="1"/>
  <c r="AU321" i="1"/>
  <c r="AM321" i="1"/>
  <c r="AE321" i="1"/>
  <c r="W321" i="1"/>
  <c r="AN321" i="1"/>
  <c r="AF321" i="1"/>
  <c r="X321" i="1"/>
  <c r="P321" i="1"/>
  <c r="BD321" i="1"/>
  <c r="AV321" i="1"/>
  <c r="O313" i="1"/>
  <c r="BB313" i="1"/>
  <c r="AT313" i="1"/>
  <c r="AL313" i="1"/>
  <c r="AD313" i="1"/>
  <c r="V313" i="1"/>
  <c r="BA313" i="1"/>
  <c r="AS313" i="1"/>
  <c r="AK313" i="1"/>
  <c r="AC313" i="1"/>
  <c r="U313" i="1"/>
  <c r="BH313" i="1"/>
  <c r="AZ313" i="1"/>
  <c r="AR313" i="1"/>
  <c r="AJ313" i="1"/>
  <c r="AB313" i="1"/>
  <c r="T313" i="1"/>
  <c r="BG313" i="1"/>
  <c r="AY313" i="1"/>
  <c r="AQ313" i="1"/>
  <c r="AI313" i="1"/>
  <c r="AA313" i="1"/>
  <c r="S313" i="1"/>
  <c r="BF313" i="1"/>
  <c r="AX313" i="1"/>
  <c r="AP313" i="1"/>
  <c r="AH313" i="1"/>
  <c r="Z313" i="1"/>
  <c r="R313" i="1"/>
  <c r="BE313" i="1"/>
  <c r="AW313" i="1"/>
  <c r="AO313" i="1"/>
  <c r="AG313" i="1"/>
  <c r="Y313" i="1"/>
  <c r="Q313" i="1"/>
  <c r="BC313" i="1"/>
  <c r="AU313" i="1"/>
  <c r="AM313" i="1"/>
  <c r="AE313" i="1"/>
  <c r="W313" i="1"/>
  <c r="P313" i="1"/>
  <c r="BD313" i="1"/>
  <c r="AV313" i="1"/>
  <c r="AN313" i="1"/>
  <c r="AF313" i="1"/>
  <c r="X313" i="1"/>
  <c r="BB305" i="1"/>
  <c r="AT305" i="1"/>
  <c r="AL305" i="1"/>
  <c r="AD305" i="1"/>
  <c r="V305" i="1"/>
  <c r="BA305" i="1"/>
  <c r="AS305" i="1"/>
  <c r="AK305" i="1"/>
  <c r="AC305" i="1"/>
  <c r="U305" i="1"/>
  <c r="BH305" i="1"/>
  <c r="AZ305" i="1"/>
  <c r="AR305" i="1"/>
  <c r="AJ305" i="1"/>
  <c r="AB305" i="1"/>
  <c r="T305" i="1"/>
  <c r="BG305" i="1"/>
  <c r="AY305" i="1"/>
  <c r="AQ305" i="1"/>
  <c r="AI305" i="1"/>
  <c r="AA305" i="1"/>
  <c r="S305" i="1"/>
  <c r="BF305" i="1"/>
  <c r="AX305" i="1"/>
  <c r="AP305" i="1"/>
  <c r="AH305" i="1"/>
  <c r="Z305" i="1"/>
  <c r="R305" i="1"/>
  <c r="BE305" i="1"/>
  <c r="AW305" i="1"/>
  <c r="AO305" i="1"/>
  <c r="AG305" i="1"/>
  <c r="Y305" i="1"/>
  <c r="Q305" i="1"/>
  <c r="BC305" i="1"/>
  <c r="AU305" i="1"/>
  <c r="AM305" i="1"/>
  <c r="AE305" i="1"/>
  <c r="W305" i="1"/>
  <c r="BD305" i="1"/>
  <c r="AV305" i="1"/>
  <c r="AN305" i="1"/>
  <c r="AF305" i="1"/>
  <c r="X305" i="1"/>
  <c r="P305" i="1"/>
  <c r="BB297" i="1"/>
  <c r="AT297" i="1"/>
  <c r="AL297" i="1"/>
  <c r="AD297" i="1"/>
  <c r="V297" i="1"/>
  <c r="BA297" i="1"/>
  <c r="AS297" i="1"/>
  <c r="AK297" i="1"/>
  <c r="AC297" i="1"/>
  <c r="U297" i="1"/>
  <c r="BH297" i="1"/>
  <c r="AZ297" i="1"/>
  <c r="AR297" i="1"/>
  <c r="AJ297" i="1"/>
  <c r="AB297" i="1"/>
  <c r="T297" i="1"/>
  <c r="BG297" i="1"/>
  <c r="AY297" i="1"/>
  <c r="AQ297" i="1"/>
  <c r="AI297" i="1"/>
  <c r="AA297" i="1"/>
  <c r="S297" i="1"/>
  <c r="BF297" i="1"/>
  <c r="AX297" i="1"/>
  <c r="AP297" i="1"/>
  <c r="AH297" i="1"/>
  <c r="Z297" i="1"/>
  <c r="R297" i="1"/>
  <c r="BE297" i="1"/>
  <c r="AW297" i="1"/>
  <c r="AO297" i="1"/>
  <c r="AG297" i="1"/>
  <c r="Y297" i="1"/>
  <c r="Q297" i="1"/>
  <c r="BC297" i="1"/>
  <c r="AU297" i="1"/>
  <c r="AM297" i="1"/>
  <c r="AE297" i="1"/>
  <c r="W297" i="1"/>
  <c r="AF297" i="1"/>
  <c r="X297" i="1"/>
  <c r="P297" i="1"/>
  <c r="BD297" i="1"/>
  <c r="AV297" i="1"/>
  <c r="AN297" i="1"/>
  <c r="BB289" i="1"/>
  <c r="AT289" i="1"/>
  <c r="AL289" i="1"/>
  <c r="AD289" i="1"/>
  <c r="V289" i="1"/>
  <c r="BA289" i="1"/>
  <c r="AS289" i="1"/>
  <c r="AK289" i="1"/>
  <c r="AC289" i="1"/>
  <c r="U289" i="1"/>
  <c r="BG289" i="1"/>
  <c r="AY289" i="1"/>
  <c r="AQ289" i="1"/>
  <c r="AI289" i="1"/>
  <c r="AA289" i="1"/>
  <c r="S289" i="1"/>
  <c r="BF289" i="1"/>
  <c r="AX289" i="1"/>
  <c r="AP289" i="1"/>
  <c r="AH289" i="1"/>
  <c r="Z289" i="1"/>
  <c r="R289" i="1"/>
  <c r="BE289" i="1"/>
  <c r="AW289" i="1"/>
  <c r="AO289" i="1"/>
  <c r="AG289" i="1"/>
  <c r="Y289" i="1"/>
  <c r="Q289" i="1"/>
  <c r="BC289" i="1"/>
  <c r="AU289" i="1"/>
  <c r="AM289" i="1"/>
  <c r="AE289" i="1"/>
  <c r="W289" i="1"/>
  <c r="AN289" i="1"/>
  <c r="AJ289" i="1"/>
  <c r="AF289" i="1"/>
  <c r="BH289" i="1"/>
  <c r="AB289" i="1"/>
  <c r="BD289" i="1"/>
  <c r="X289" i="1"/>
  <c r="AZ289" i="1"/>
  <c r="T289" i="1"/>
  <c r="AV289" i="1"/>
  <c r="P289" i="1"/>
  <c r="AR289" i="1"/>
  <c r="BB281" i="1"/>
  <c r="AT281" i="1"/>
  <c r="AL281" i="1"/>
  <c r="AD281" i="1"/>
  <c r="V281" i="1"/>
  <c r="BA281" i="1"/>
  <c r="AS281" i="1"/>
  <c r="AK281" i="1"/>
  <c r="AC281" i="1"/>
  <c r="U281" i="1"/>
  <c r="BG281" i="1"/>
  <c r="AY281" i="1"/>
  <c r="AQ281" i="1"/>
  <c r="AI281" i="1"/>
  <c r="AA281" i="1"/>
  <c r="S281" i="1"/>
  <c r="BF281" i="1"/>
  <c r="AX281" i="1"/>
  <c r="AP281" i="1"/>
  <c r="AH281" i="1"/>
  <c r="Z281" i="1"/>
  <c r="R281" i="1"/>
  <c r="BE281" i="1"/>
  <c r="AW281" i="1"/>
  <c r="AO281" i="1"/>
  <c r="AG281" i="1"/>
  <c r="Y281" i="1"/>
  <c r="Q281" i="1"/>
  <c r="BC281" i="1"/>
  <c r="AU281" i="1"/>
  <c r="AM281" i="1"/>
  <c r="AE281" i="1"/>
  <c r="W281" i="1"/>
  <c r="AV281" i="1"/>
  <c r="P281" i="1"/>
  <c r="AR281" i="1"/>
  <c r="AN281" i="1"/>
  <c r="AJ281" i="1"/>
  <c r="AF281" i="1"/>
  <c r="BH281" i="1"/>
  <c r="AB281" i="1"/>
  <c r="BD281" i="1"/>
  <c r="X281" i="1"/>
  <c r="AZ281" i="1"/>
  <c r="T281" i="1"/>
  <c r="BB273" i="1"/>
  <c r="AT273" i="1"/>
  <c r="AL273" i="1"/>
  <c r="AD273" i="1"/>
  <c r="V273" i="1"/>
  <c r="BA273" i="1"/>
  <c r="AS273" i="1"/>
  <c r="AK273" i="1"/>
  <c r="AC273" i="1"/>
  <c r="U273" i="1"/>
  <c r="BG273" i="1"/>
  <c r="AY273" i="1"/>
  <c r="AQ273" i="1"/>
  <c r="AI273" i="1"/>
  <c r="AA273" i="1"/>
  <c r="S273" i="1"/>
  <c r="BF273" i="1"/>
  <c r="AX273" i="1"/>
  <c r="AP273" i="1"/>
  <c r="AH273" i="1"/>
  <c r="Z273" i="1"/>
  <c r="R273" i="1"/>
  <c r="BE273" i="1"/>
  <c r="AW273" i="1"/>
  <c r="AO273" i="1"/>
  <c r="AG273" i="1"/>
  <c r="Y273" i="1"/>
  <c r="Q273" i="1"/>
  <c r="BC273" i="1"/>
  <c r="AU273" i="1"/>
  <c r="AM273" i="1"/>
  <c r="AE273" i="1"/>
  <c r="W273" i="1"/>
  <c r="BD273" i="1"/>
  <c r="X273" i="1"/>
  <c r="AZ273" i="1"/>
  <c r="T273" i="1"/>
  <c r="AV273" i="1"/>
  <c r="P273" i="1"/>
  <c r="AR273" i="1"/>
  <c r="AN273" i="1"/>
  <c r="AJ273" i="1"/>
  <c r="AF273" i="1"/>
  <c r="BH273" i="1"/>
  <c r="AB273" i="1"/>
  <c r="BB265" i="1"/>
  <c r="AT265" i="1"/>
  <c r="AL265" i="1"/>
  <c r="AD265" i="1"/>
  <c r="V265" i="1"/>
  <c r="BA265" i="1"/>
  <c r="AS265" i="1"/>
  <c r="AK265" i="1"/>
  <c r="AC265" i="1"/>
  <c r="U265" i="1"/>
  <c r="BG265" i="1"/>
  <c r="AY265" i="1"/>
  <c r="AQ265" i="1"/>
  <c r="AI265" i="1"/>
  <c r="AA265" i="1"/>
  <c r="S265" i="1"/>
  <c r="BF265" i="1"/>
  <c r="AX265" i="1"/>
  <c r="AP265" i="1"/>
  <c r="AH265" i="1"/>
  <c r="Z265" i="1"/>
  <c r="R265" i="1"/>
  <c r="BE265" i="1"/>
  <c r="AW265" i="1"/>
  <c r="AO265" i="1"/>
  <c r="AG265" i="1"/>
  <c r="Y265" i="1"/>
  <c r="Q265" i="1"/>
  <c r="BC265" i="1"/>
  <c r="AU265" i="1"/>
  <c r="AM265" i="1"/>
  <c r="AE265" i="1"/>
  <c r="W265" i="1"/>
  <c r="AF265" i="1"/>
  <c r="BH265" i="1"/>
  <c r="AB265" i="1"/>
  <c r="BD265" i="1"/>
  <c r="X265" i="1"/>
  <c r="AZ265" i="1"/>
  <c r="T265" i="1"/>
  <c r="AV265" i="1"/>
  <c r="P265" i="1"/>
  <c r="AR265" i="1"/>
  <c r="AN265" i="1"/>
  <c r="AJ265" i="1"/>
  <c r="BB257" i="1"/>
  <c r="AT257" i="1"/>
  <c r="AL257" i="1"/>
  <c r="AD257" i="1"/>
  <c r="V257" i="1"/>
  <c r="BA257" i="1"/>
  <c r="AS257" i="1"/>
  <c r="AK257" i="1"/>
  <c r="AC257" i="1"/>
  <c r="U257" i="1"/>
  <c r="BG257" i="1"/>
  <c r="AY257" i="1"/>
  <c r="AQ257" i="1"/>
  <c r="AI257" i="1"/>
  <c r="AA257" i="1"/>
  <c r="S257" i="1"/>
  <c r="BF257" i="1"/>
  <c r="AX257" i="1"/>
  <c r="AP257" i="1"/>
  <c r="AH257" i="1"/>
  <c r="Z257" i="1"/>
  <c r="R257" i="1"/>
  <c r="BE257" i="1"/>
  <c r="AW257" i="1"/>
  <c r="AO257" i="1"/>
  <c r="AG257" i="1"/>
  <c r="Y257" i="1"/>
  <c r="Q257" i="1"/>
  <c r="BC257" i="1"/>
  <c r="AU257" i="1"/>
  <c r="AM257" i="1"/>
  <c r="AE257" i="1"/>
  <c r="W257" i="1"/>
  <c r="AN257" i="1"/>
  <c r="AJ257" i="1"/>
  <c r="AF257" i="1"/>
  <c r="BH257" i="1"/>
  <c r="AB257" i="1"/>
  <c r="BD257" i="1"/>
  <c r="X257" i="1"/>
  <c r="AZ257" i="1"/>
  <c r="T257" i="1"/>
  <c r="AV257" i="1"/>
  <c r="P257" i="1"/>
  <c r="AR257" i="1"/>
  <c r="BB249" i="1"/>
  <c r="AT249" i="1"/>
  <c r="AL249" i="1"/>
  <c r="AD249" i="1"/>
  <c r="V249" i="1"/>
  <c r="BA249" i="1"/>
  <c r="AS249" i="1"/>
  <c r="AK249" i="1"/>
  <c r="AC249" i="1"/>
  <c r="U249" i="1"/>
  <c r="BG249" i="1"/>
  <c r="AY249" i="1"/>
  <c r="AQ249" i="1"/>
  <c r="AI249" i="1"/>
  <c r="BE249" i="1"/>
  <c r="AW249" i="1"/>
  <c r="AO249" i="1"/>
  <c r="AG249" i="1"/>
  <c r="Y249" i="1"/>
  <c r="Q249" i="1"/>
  <c r="BC249" i="1"/>
  <c r="AU249" i="1"/>
  <c r="AM249" i="1"/>
  <c r="AE249" i="1"/>
  <c r="W249" i="1"/>
  <c r="AP249" i="1"/>
  <c r="X249" i="1"/>
  <c r="BH249" i="1"/>
  <c r="AN249" i="1"/>
  <c r="T249" i="1"/>
  <c r="BF249" i="1"/>
  <c r="AJ249" i="1"/>
  <c r="S249" i="1"/>
  <c r="BD249" i="1"/>
  <c r="AH249" i="1"/>
  <c r="R249" i="1"/>
  <c r="AZ249" i="1"/>
  <c r="AF249" i="1"/>
  <c r="P249" i="1"/>
  <c r="AX249" i="1"/>
  <c r="AB249" i="1"/>
  <c r="AV249" i="1"/>
  <c r="AA249" i="1"/>
  <c r="AR249" i="1"/>
  <c r="Z249" i="1"/>
  <c r="BH241" i="1"/>
  <c r="AZ241" i="1"/>
  <c r="AR241" i="1"/>
  <c r="AJ241" i="1"/>
  <c r="AB241" i="1"/>
  <c r="T241" i="1"/>
  <c r="BG241" i="1"/>
  <c r="AY241" i="1"/>
  <c r="AQ241" i="1"/>
  <c r="AI241" i="1"/>
  <c r="AA241" i="1"/>
  <c r="S241" i="1"/>
  <c r="BF241" i="1"/>
  <c r="AX241" i="1"/>
  <c r="AP241" i="1"/>
  <c r="AH241" i="1"/>
  <c r="Z241" i="1"/>
  <c r="R241" i="1"/>
  <c r="BE241" i="1"/>
  <c r="AW241" i="1"/>
  <c r="AO241" i="1"/>
  <c r="AG241" i="1"/>
  <c r="Y241" i="1"/>
  <c r="Q241" i="1"/>
  <c r="BD241" i="1"/>
  <c r="AV241" i="1"/>
  <c r="AN241" i="1"/>
  <c r="AF241" i="1"/>
  <c r="X241" i="1"/>
  <c r="P241" i="1"/>
  <c r="BC241" i="1"/>
  <c r="AU241" i="1"/>
  <c r="AM241" i="1"/>
  <c r="AE241" i="1"/>
  <c r="W241" i="1"/>
  <c r="BB241" i="1"/>
  <c r="AT241" i="1"/>
  <c r="AL241" i="1"/>
  <c r="AD241" i="1"/>
  <c r="V241" i="1"/>
  <c r="BA241" i="1"/>
  <c r="AS241" i="1"/>
  <c r="AK241" i="1"/>
  <c r="AC241" i="1"/>
  <c r="U241" i="1"/>
  <c r="BH233" i="1"/>
  <c r="AZ233" i="1"/>
  <c r="AR233" i="1"/>
  <c r="AJ233" i="1"/>
  <c r="AB233" i="1"/>
  <c r="T233" i="1"/>
  <c r="BG233" i="1"/>
  <c r="AY233" i="1"/>
  <c r="AQ233" i="1"/>
  <c r="AI233" i="1"/>
  <c r="AA233" i="1"/>
  <c r="S233" i="1"/>
  <c r="BF233" i="1"/>
  <c r="AX233" i="1"/>
  <c r="AP233" i="1"/>
  <c r="AH233" i="1"/>
  <c r="Z233" i="1"/>
  <c r="R233" i="1"/>
  <c r="BE233" i="1"/>
  <c r="AW233" i="1"/>
  <c r="AO233" i="1"/>
  <c r="AG233" i="1"/>
  <c r="Y233" i="1"/>
  <c r="Q233" i="1"/>
  <c r="BD233" i="1"/>
  <c r="AV233" i="1"/>
  <c r="AN233" i="1"/>
  <c r="AF233" i="1"/>
  <c r="X233" i="1"/>
  <c r="P233" i="1"/>
  <c r="BC233" i="1"/>
  <c r="AU233" i="1"/>
  <c r="AM233" i="1"/>
  <c r="AE233" i="1"/>
  <c r="W233" i="1"/>
  <c r="BB233" i="1"/>
  <c r="AT233" i="1"/>
  <c r="AL233" i="1"/>
  <c r="AD233" i="1"/>
  <c r="V233" i="1"/>
  <c r="BA233" i="1"/>
  <c r="AS233" i="1"/>
  <c r="AK233" i="1"/>
  <c r="AC233" i="1"/>
  <c r="U233" i="1"/>
  <c r="BH225" i="1"/>
  <c r="AZ225" i="1"/>
  <c r="AR225" i="1"/>
  <c r="AJ225" i="1"/>
  <c r="AB225" i="1"/>
  <c r="T225" i="1"/>
  <c r="BG225" i="1"/>
  <c r="AY225" i="1"/>
  <c r="AQ225" i="1"/>
  <c r="AI225" i="1"/>
  <c r="AA225" i="1"/>
  <c r="S225" i="1"/>
  <c r="BF225" i="1"/>
  <c r="AX225" i="1"/>
  <c r="AP225" i="1"/>
  <c r="AH225" i="1"/>
  <c r="Z225" i="1"/>
  <c r="R225" i="1"/>
  <c r="BE225" i="1"/>
  <c r="AW225" i="1"/>
  <c r="AO225" i="1"/>
  <c r="AG225" i="1"/>
  <c r="Y225" i="1"/>
  <c r="Q225" i="1"/>
  <c r="BD225" i="1"/>
  <c r="AV225" i="1"/>
  <c r="AN225" i="1"/>
  <c r="AF225" i="1"/>
  <c r="X225" i="1"/>
  <c r="P225" i="1"/>
  <c r="BC225" i="1"/>
  <c r="AU225" i="1"/>
  <c r="AM225" i="1"/>
  <c r="AE225" i="1"/>
  <c r="W225" i="1"/>
  <c r="BB225" i="1"/>
  <c r="AT225" i="1"/>
  <c r="AL225" i="1"/>
  <c r="AD225" i="1"/>
  <c r="V225" i="1"/>
  <c r="BA225" i="1"/>
  <c r="AS225" i="1"/>
  <c r="AK225" i="1"/>
  <c r="AC225" i="1"/>
  <c r="U225" i="1"/>
  <c r="BH217" i="1"/>
  <c r="AZ217" i="1"/>
  <c r="AR217" i="1"/>
  <c r="AJ217" i="1"/>
  <c r="AB217" i="1"/>
  <c r="T217" i="1"/>
  <c r="BG217" i="1"/>
  <c r="AY217" i="1"/>
  <c r="AQ217" i="1"/>
  <c r="AI217" i="1"/>
  <c r="AA217" i="1"/>
  <c r="S217" i="1"/>
  <c r="BF217" i="1"/>
  <c r="AX217" i="1"/>
  <c r="AP217" i="1"/>
  <c r="AH217" i="1"/>
  <c r="Z217" i="1"/>
  <c r="R217" i="1"/>
  <c r="BE217" i="1"/>
  <c r="AW217" i="1"/>
  <c r="AO217" i="1"/>
  <c r="AG217" i="1"/>
  <c r="Y217" i="1"/>
  <c r="Q217" i="1"/>
  <c r="BD217" i="1"/>
  <c r="AV217" i="1"/>
  <c r="AN217" i="1"/>
  <c r="AF217" i="1"/>
  <c r="X217" i="1"/>
  <c r="P217" i="1"/>
  <c r="BC217" i="1"/>
  <c r="AU217" i="1"/>
  <c r="AM217" i="1"/>
  <c r="AE217" i="1"/>
  <c r="W217" i="1"/>
  <c r="BB217" i="1"/>
  <c r="AT217" i="1"/>
  <c r="AL217" i="1"/>
  <c r="AD217" i="1"/>
  <c r="V217" i="1"/>
  <c r="BA217" i="1"/>
  <c r="AS217" i="1"/>
  <c r="AK217" i="1"/>
  <c r="AC217" i="1"/>
  <c r="U217" i="1"/>
  <c r="BE208" i="1"/>
  <c r="AW208" i="1"/>
  <c r="AO208" i="1"/>
  <c r="AG208" i="1"/>
  <c r="Y208" i="1"/>
  <c r="Q208" i="1"/>
  <c r="BD208" i="1"/>
  <c r="AV208" i="1"/>
  <c r="AN208" i="1"/>
  <c r="AF208" i="1"/>
  <c r="X208" i="1"/>
  <c r="P208" i="1"/>
  <c r="BC208" i="1"/>
  <c r="AU208" i="1"/>
  <c r="AM208" i="1"/>
  <c r="AE208" i="1"/>
  <c r="W208" i="1"/>
  <c r="BB208" i="1"/>
  <c r="AT208" i="1"/>
  <c r="AL208" i="1"/>
  <c r="AD208" i="1"/>
  <c r="V208" i="1"/>
  <c r="BA208" i="1"/>
  <c r="AS208" i="1"/>
  <c r="AK208" i="1"/>
  <c r="AC208" i="1"/>
  <c r="U208" i="1"/>
  <c r="BH208" i="1"/>
  <c r="AZ208" i="1"/>
  <c r="AR208" i="1"/>
  <c r="AJ208" i="1"/>
  <c r="AB208" i="1"/>
  <c r="T208" i="1"/>
  <c r="BG208" i="1"/>
  <c r="AY208" i="1"/>
  <c r="AQ208" i="1"/>
  <c r="AI208" i="1"/>
  <c r="AA208" i="1"/>
  <c r="S208" i="1"/>
  <c r="BF208" i="1"/>
  <c r="AX208" i="1"/>
  <c r="AP208" i="1"/>
  <c r="AH208" i="1"/>
  <c r="Z208" i="1"/>
  <c r="R208" i="1"/>
  <c r="BE200" i="1"/>
  <c r="AW200" i="1"/>
  <c r="AO200" i="1"/>
  <c r="AG200" i="1"/>
  <c r="Y200" i="1"/>
  <c r="Q200" i="1"/>
  <c r="BD200" i="1"/>
  <c r="AV200" i="1"/>
  <c r="AN200" i="1"/>
  <c r="AF200" i="1"/>
  <c r="X200" i="1"/>
  <c r="P200" i="1"/>
  <c r="BC200" i="1"/>
  <c r="AU200" i="1"/>
  <c r="AM200" i="1"/>
  <c r="AE200" i="1"/>
  <c r="W200" i="1"/>
  <c r="BB200" i="1"/>
  <c r="AT200" i="1"/>
  <c r="AL200" i="1"/>
  <c r="AD200" i="1"/>
  <c r="V200" i="1"/>
  <c r="BA200" i="1"/>
  <c r="AS200" i="1"/>
  <c r="AK200" i="1"/>
  <c r="AC200" i="1"/>
  <c r="U200" i="1"/>
  <c r="BH200" i="1"/>
  <c r="AZ200" i="1"/>
  <c r="AR200" i="1"/>
  <c r="AJ200" i="1"/>
  <c r="AB200" i="1"/>
  <c r="T200" i="1"/>
  <c r="BG200" i="1"/>
  <c r="AY200" i="1"/>
  <c r="AQ200" i="1"/>
  <c r="AI200" i="1"/>
  <c r="AA200" i="1"/>
  <c r="S200" i="1"/>
  <c r="BF200" i="1"/>
  <c r="AX200" i="1"/>
  <c r="AP200" i="1"/>
  <c r="AH200" i="1"/>
  <c r="Z200" i="1"/>
  <c r="R200" i="1"/>
  <c r="BE192" i="1"/>
  <c r="AW192" i="1"/>
  <c r="AO192" i="1"/>
  <c r="AG192" i="1"/>
  <c r="Y192" i="1"/>
  <c r="Q192" i="1"/>
  <c r="BD192" i="1"/>
  <c r="AV192" i="1"/>
  <c r="AN192" i="1"/>
  <c r="AF192" i="1"/>
  <c r="X192" i="1"/>
  <c r="P192" i="1"/>
  <c r="BC192" i="1"/>
  <c r="AU192" i="1"/>
  <c r="AM192" i="1"/>
  <c r="AE192" i="1"/>
  <c r="W192" i="1"/>
  <c r="BB192" i="1"/>
  <c r="AT192" i="1"/>
  <c r="AL192" i="1"/>
  <c r="AD192" i="1"/>
  <c r="V192" i="1"/>
  <c r="BA192" i="1"/>
  <c r="AS192" i="1"/>
  <c r="AK192" i="1"/>
  <c r="AC192" i="1"/>
  <c r="U192" i="1"/>
  <c r="BH192" i="1"/>
  <c r="AZ192" i="1"/>
  <c r="AR192" i="1"/>
  <c r="AJ192" i="1"/>
  <c r="AB192" i="1"/>
  <c r="T192" i="1"/>
  <c r="BG192" i="1"/>
  <c r="AY192" i="1"/>
  <c r="AQ192" i="1"/>
  <c r="AI192" i="1"/>
  <c r="AA192" i="1"/>
  <c r="S192" i="1"/>
  <c r="BF192" i="1"/>
  <c r="AX192" i="1"/>
  <c r="AP192" i="1"/>
  <c r="AH192" i="1"/>
  <c r="Z192" i="1"/>
  <c r="R192" i="1"/>
  <c r="BE184" i="1"/>
  <c r="AW184" i="1"/>
  <c r="AO184" i="1"/>
  <c r="AG184" i="1"/>
  <c r="Y184" i="1"/>
  <c r="Q184" i="1"/>
  <c r="BD184" i="1"/>
  <c r="AV184" i="1"/>
  <c r="AN184" i="1"/>
  <c r="AF184" i="1"/>
  <c r="X184" i="1"/>
  <c r="P184" i="1"/>
  <c r="BC184" i="1"/>
  <c r="AU184" i="1"/>
  <c r="AM184" i="1"/>
  <c r="AE184" i="1"/>
  <c r="W184" i="1"/>
  <c r="BB184" i="1"/>
  <c r="AT184" i="1"/>
  <c r="AL184" i="1"/>
  <c r="AD184" i="1"/>
  <c r="V184" i="1"/>
  <c r="BA184" i="1"/>
  <c r="AS184" i="1"/>
  <c r="AK184" i="1"/>
  <c r="AC184" i="1"/>
  <c r="U184" i="1"/>
  <c r="BH184" i="1"/>
  <c r="AZ184" i="1"/>
  <c r="AR184" i="1"/>
  <c r="AJ184" i="1"/>
  <c r="AB184" i="1"/>
  <c r="T184" i="1"/>
  <c r="BG184" i="1"/>
  <c r="AY184" i="1"/>
  <c r="AQ184" i="1"/>
  <c r="AI184" i="1"/>
  <c r="AA184" i="1"/>
  <c r="S184" i="1"/>
  <c r="BF184" i="1"/>
  <c r="AX184" i="1"/>
  <c r="AP184" i="1"/>
  <c r="AH184" i="1"/>
  <c r="Z184" i="1"/>
  <c r="R184" i="1"/>
  <c r="BE176" i="1"/>
  <c r="AW176" i="1"/>
  <c r="AO176" i="1"/>
  <c r="AG176" i="1"/>
  <c r="Y176" i="1"/>
  <c r="Q176" i="1"/>
  <c r="BD176" i="1"/>
  <c r="AV176" i="1"/>
  <c r="AN176" i="1"/>
  <c r="AF176" i="1"/>
  <c r="X176" i="1"/>
  <c r="P176" i="1"/>
  <c r="BC176" i="1"/>
  <c r="AU176" i="1"/>
  <c r="AM176" i="1"/>
  <c r="AE176" i="1"/>
  <c r="W176" i="1"/>
  <c r="BB176" i="1"/>
  <c r="AT176" i="1"/>
  <c r="AL176" i="1"/>
  <c r="AD176" i="1"/>
  <c r="V176" i="1"/>
  <c r="BA176" i="1"/>
  <c r="AS176" i="1"/>
  <c r="AK176" i="1"/>
  <c r="AC176" i="1"/>
  <c r="U176" i="1"/>
  <c r="BH176" i="1"/>
  <c r="AZ176" i="1"/>
  <c r="AR176" i="1"/>
  <c r="AJ176" i="1"/>
  <c r="AB176" i="1"/>
  <c r="T176" i="1"/>
  <c r="BG176" i="1"/>
  <c r="AY176" i="1"/>
  <c r="AQ176" i="1"/>
  <c r="AI176" i="1"/>
  <c r="AA176" i="1"/>
  <c r="S176" i="1"/>
  <c r="BF176" i="1"/>
  <c r="AX176" i="1"/>
  <c r="AP176" i="1"/>
  <c r="AH176" i="1"/>
  <c r="Z176" i="1"/>
  <c r="R176" i="1"/>
  <c r="BE168" i="1"/>
  <c r="AW168" i="1"/>
  <c r="AO168" i="1"/>
  <c r="AG168" i="1"/>
  <c r="Y168" i="1"/>
  <c r="Q168" i="1"/>
  <c r="BD168" i="1"/>
  <c r="AV168" i="1"/>
  <c r="AN168" i="1"/>
  <c r="AF168" i="1"/>
  <c r="X168" i="1"/>
  <c r="P168" i="1"/>
  <c r="BC168" i="1"/>
  <c r="AU168" i="1"/>
  <c r="AM168" i="1"/>
  <c r="AE168" i="1"/>
  <c r="W168" i="1"/>
  <c r="BB168" i="1"/>
  <c r="AT168" i="1"/>
  <c r="AL168" i="1"/>
  <c r="AD168" i="1"/>
  <c r="V168" i="1"/>
  <c r="BA168" i="1"/>
  <c r="AS168" i="1"/>
  <c r="AK168" i="1"/>
  <c r="AC168" i="1"/>
  <c r="U168" i="1"/>
  <c r="BH168" i="1"/>
  <c r="AZ168" i="1"/>
  <c r="AR168" i="1"/>
  <c r="AJ168" i="1"/>
  <c r="AB168" i="1"/>
  <c r="T168" i="1"/>
  <c r="BG168" i="1"/>
  <c r="AY168" i="1"/>
  <c r="AQ168" i="1"/>
  <c r="AI168" i="1"/>
  <c r="AA168" i="1"/>
  <c r="S168" i="1"/>
  <c r="BF168" i="1"/>
  <c r="AX168" i="1"/>
  <c r="AP168" i="1"/>
  <c r="AH168" i="1"/>
  <c r="Z168" i="1"/>
  <c r="R168" i="1"/>
  <c r="BE160" i="1"/>
  <c r="AW160" i="1"/>
  <c r="AO160" i="1"/>
  <c r="AG160" i="1"/>
  <c r="Y160" i="1"/>
  <c r="Q160" i="1"/>
  <c r="BD160" i="1"/>
  <c r="AV160" i="1"/>
  <c r="AN160" i="1"/>
  <c r="AF160" i="1"/>
  <c r="X160" i="1"/>
  <c r="P160" i="1"/>
  <c r="BC160" i="1"/>
  <c r="AU160" i="1"/>
  <c r="AM160" i="1"/>
  <c r="AE160" i="1"/>
  <c r="W160" i="1"/>
  <c r="BB160" i="1"/>
  <c r="AT160" i="1"/>
  <c r="AL160" i="1"/>
  <c r="AD160" i="1"/>
  <c r="V160" i="1"/>
  <c r="BA160" i="1"/>
  <c r="AS160" i="1"/>
  <c r="AK160" i="1"/>
  <c r="AC160" i="1"/>
  <c r="U160" i="1"/>
  <c r="BH160" i="1"/>
  <c r="AZ160" i="1"/>
  <c r="AR160" i="1"/>
  <c r="AJ160" i="1"/>
  <c r="AB160" i="1"/>
  <c r="T160" i="1"/>
  <c r="BG160" i="1"/>
  <c r="AY160" i="1"/>
  <c r="AQ160" i="1"/>
  <c r="AI160" i="1"/>
  <c r="AA160" i="1"/>
  <c r="S160" i="1"/>
  <c r="BF160" i="1"/>
  <c r="AX160" i="1"/>
  <c r="AP160" i="1"/>
  <c r="AH160" i="1"/>
  <c r="Z160" i="1"/>
  <c r="R160" i="1"/>
  <c r="BB151" i="1"/>
  <c r="AT151" i="1"/>
  <c r="AL151" i="1"/>
  <c r="AD151" i="1"/>
  <c r="V151" i="1"/>
  <c r="BA151" i="1"/>
  <c r="AS151" i="1"/>
  <c r="AK151" i="1"/>
  <c r="AC151" i="1"/>
  <c r="U151" i="1"/>
  <c r="BH151" i="1"/>
  <c r="AZ151" i="1"/>
  <c r="AR151" i="1"/>
  <c r="AJ151" i="1"/>
  <c r="AB151" i="1"/>
  <c r="T151" i="1"/>
  <c r="BG151" i="1"/>
  <c r="AY151" i="1"/>
  <c r="AQ151" i="1"/>
  <c r="AI151" i="1"/>
  <c r="AA151" i="1"/>
  <c r="S151" i="1"/>
  <c r="BF151" i="1"/>
  <c r="AX151" i="1"/>
  <c r="AP151" i="1"/>
  <c r="AH151" i="1"/>
  <c r="Z151" i="1"/>
  <c r="R151" i="1"/>
  <c r="BE151" i="1"/>
  <c r="AW151" i="1"/>
  <c r="AO151" i="1"/>
  <c r="AG151" i="1"/>
  <c r="Y151" i="1"/>
  <c r="Q151" i="1"/>
  <c r="BD151" i="1"/>
  <c r="AV151" i="1"/>
  <c r="AN151" i="1"/>
  <c r="AF151" i="1"/>
  <c r="X151" i="1"/>
  <c r="P151" i="1"/>
  <c r="BC151" i="1"/>
  <c r="AU151" i="1"/>
  <c r="AM151" i="1"/>
  <c r="AE151" i="1"/>
  <c r="W151" i="1"/>
  <c r="BE143" i="1"/>
  <c r="AW143" i="1"/>
  <c r="AO143" i="1"/>
  <c r="AG143" i="1"/>
  <c r="Y143" i="1"/>
  <c r="Q143" i="1"/>
  <c r="BD143" i="1"/>
  <c r="AV143" i="1"/>
  <c r="AN143" i="1"/>
  <c r="AF143" i="1"/>
  <c r="X143" i="1"/>
  <c r="P143" i="1"/>
  <c r="BC143" i="1"/>
  <c r="AU143" i="1"/>
  <c r="AM143" i="1"/>
  <c r="AE143" i="1"/>
  <c r="W143" i="1"/>
  <c r="BB143" i="1"/>
  <c r="AT143" i="1"/>
  <c r="AL143" i="1"/>
  <c r="AD143" i="1"/>
  <c r="V143" i="1"/>
  <c r="BA143" i="1"/>
  <c r="AS143" i="1"/>
  <c r="AK143" i="1"/>
  <c r="AC143" i="1"/>
  <c r="U143" i="1"/>
  <c r="BH143" i="1"/>
  <c r="AZ143" i="1"/>
  <c r="AR143" i="1"/>
  <c r="AJ143" i="1"/>
  <c r="AB143" i="1"/>
  <c r="T143" i="1"/>
  <c r="BG143" i="1"/>
  <c r="AY143" i="1"/>
  <c r="AQ143" i="1"/>
  <c r="AI143" i="1"/>
  <c r="AA143" i="1"/>
  <c r="S143" i="1"/>
  <c r="BF143" i="1"/>
  <c r="AX143" i="1"/>
  <c r="AP143" i="1"/>
  <c r="AH143" i="1"/>
  <c r="Z143" i="1"/>
  <c r="R143" i="1"/>
  <c r="BE135" i="1"/>
  <c r="AW135" i="1"/>
  <c r="AO135" i="1"/>
  <c r="AG135" i="1"/>
  <c r="Y135" i="1"/>
  <c r="Q135" i="1"/>
  <c r="BD135" i="1"/>
  <c r="AV135" i="1"/>
  <c r="AN135" i="1"/>
  <c r="AF135" i="1"/>
  <c r="X135" i="1"/>
  <c r="P135" i="1"/>
  <c r="BC135" i="1"/>
  <c r="AU135" i="1"/>
  <c r="AM135" i="1"/>
  <c r="AE135" i="1"/>
  <c r="W135" i="1"/>
  <c r="BB135" i="1"/>
  <c r="AT135" i="1"/>
  <c r="AL135" i="1"/>
  <c r="AD135" i="1"/>
  <c r="V135" i="1"/>
  <c r="BA135" i="1"/>
  <c r="AS135" i="1"/>
  <c r="AK135" i="1"/>
  <c r="AC135" i="1"/>
  <c r="U135" i="1"/>
  <c r="BH135" i="1"/>
  <c r="AZ135" i="1"/>
  <c r="AR135" i="1"/>
  <c r="AJ135" i="1"/>
  <c r="AB135" i="1"/>
  <c r="T135" i="1"/>
  <c r="BG135" i="1"/>
  <c r="AY135" i="1"/>
  <c r="AQ135" i="1"/>
  <c r="AI135" i="1"/>
  <c r="AA135" i="1"/>
  <c r="S135" i="1"/>
  <c r="BF135" i="1"/>
  <c r="AX135" i="1"/>
  <c r="AP135" i="1"/>
  <c r="AH135" i="1"/>
  <c r="Z135" i="1"/>
  <c r="R135" i="1"/>
  <c r="BE127" i="1"/>
  <c r="AW127" i="1"/>
  <c r="AO127" i="1"/>
  <c r="AG127" i="1"/>
  <c r="Y127" i="1"/>
  <c r="Q127" i="1"/>
  <c r="BD127" i="1"/>
  <c r="AV127" i="1"/>
  <c r="AN127" i="1"/>
  <c r="AF127" i="1"/>
  <c r="X127" i="1"/>
  <c r="P127" i="1"/>
  <c r="BC127" i="1"/>
  <c r="AU127" i="1"/>
  <c r="AM127" i="1"/>
  <c r="AE127" i="1"/>
  <c r="W127" i="1"/>
  <c r="BB127" i="1"/>
  <c r="AT127" i="1"/>
  <c r="AL127" i="1"/>
  <c r="AD127" i="1"/>
  <c r="V127" i="1"/>
  <c r="BA127" i="1"/>
  <c r="AS127" i="1"/>
  <c r="AK127" i="1"/>
  <c r="AC127" i="1"/>
  <c r="U127" i="1"/>
  <c r="BH127" i="1"/>
  <c r="AZ127" i="1"/>
  <c r="AR127" i="1"/>
  <c r="AJ127" i="1"/>
  <c r="AB127" i="1"/>
  <c r="T127" i="1"/>
  <c r="BG127" i="1"/>
  <c r="AY127" i="1"/>
  <c r="AQ127" i="1"/>
  <c r="AI127" i="1"/>
  <c r="AA127" i="1"/>
  <c r="S127" i="1"/>
  <c r="BF127" i="1"/>
  <c r="AX127" i="1"/>
  <c r="AP127" i="1"/>
  <c r="AH127" i="1"/>
  <c r="Z127" i="1"/>
  <c r="R127" i="1"/>
  <c r="BE119" i="1"/>
  <c r="AW119" i="1"/>
  <c r="AO119" i="1"/>
  <c r="AG119" i="1"/>
  <c r="Y119" i="1"/>
  <c r="Q119" i="1"/>
  <c r="BD119" i="1"/>
  <c r="AV119" i="1"/>
  <c r="AN119" i="1"/>
  <c r="AF119" i="1"/>
  <c r="X119" i="1"/>
  <c r="P119" i="1"/>
  <c r="BC119" i="1"/>
  <c r="AU119" i="1"/>
  <c r="AM119" i="1"/>
  <c r="AE119" i="1"/>
  <c r="W119" i="1"/>
  <c r="BB119" i="1"/>
  <c r="AT119" i="1"/>
  <c r="AL119" i="1"/>
  <c r="AD119" i="1"/>
  <c r="V119" i="1"/>
  <c r="BA119" i="1"/>
  <c r="AS119" i="1"/>
  <c r="AK119" i="1"/>
  <c r="AC119" i="1"/>
  <c r="U119" i="1"/>
  <c r="BH119" i="1"/>
  <c r="AZ119" i="1"/>
  <c r="AR119" i="1"/>
  <c r="AJ119" i="1"/>
  <c r="AB119" i="1"/>
  <c r="T119" i="1"/>
  <c r="BG119" i="1"/>
  <c r="AY119" i="1"/>
  <c r="AQ119" i="1"/>
  <c r="AI119" i="1"/>
  <c r="AA119" i="1"/>
  <c r="S119" i="1"/>
  <c r="BF119" i="1"/>
  <c r="AX119" i="1"/>
  <c r="AP119" i="1"/>
  <c r="AH119" i="1"/>
  <c r="Z119" i="1"/>
  <c r="R119" i="1"/>
  <c r="BE111" i="1"/>
  <c r="AW111" i="1"/>
  <c r="AO111" i="1"/>
  <c r="AG111" i="1"/>
  <c r="Y111" i="1"/>
  <c r="Q111" i="1"/>
  <c r="BD111" i="1"/>
  <c r="AV111" i="1"/>
  <c r="AN111" i="1"/>
  <c r="AF111" i="1"/>
  <c r="X111" i="1"/>
  <c r="P111" i="1"/>
  <c r="BC111" i="1"/>
  <c r="AU111" i="1"/>
  <c r="AM111" i="1"/>
  <c r="AE111" i="1"/>
  <c r="W111" i="1"/>
  <c r="BB111" i="1"/>
  <c r="AT111" i="1"/>
  <c r="AL111" i="1"/>
  <c r="AD111" i="1"/>
  <c r="V111" i="1"/>
  <c r="BA111" i="1"/>
  <c r="AS111" i="1"/>
  <c r="AK111" i="1"/>
  <c r="AC111" i="1"/>
  <c r="U111" i="1"/>
  <c r="BH111" i="1"/>
  <c r="AZ111" i="1"/>
  <c r="AR111" i="1"/>
  <c r="AJ111" i="1"/>
  <c r="AB111" i="1"/>
  <c r="T111" i="1"/>
  <c r="BG111" i="1"/>
  <c r="AY111" i="1"/>
  <c r="AQ111" i="1"/>
  <c r="AI111" i="1"/>
  <c r="AA111" i="1"/>
  <c r="S111" i="1"/>
  <c r="BF111" i="1"/>
  <c r="AX111" i="1"/>
  <c r="AP111" i="1"/>
  <c r="AH111" i="1"/>
  <c r="Z111" i="1"/>
  <c r="R111" i="1"/>
  <c r="BE103" i="1"/>
  <c r="AW103" i="1"/>
  <c r="AO103" i="1"/>
  <c r="AG103" i="1"/>
  <c r="Y103" i="1"/>
  <c r="Q103" i="1"/>
  <c r="BD103" i="1"/>
  <c r="AV103" i="1"/>
  <c r="AN103" i="1"/>
  <c r="AF103" i="1"/>
  <c r="X103" i="1"/>
  <c r="P103" i="1"/>
  <c r="BC103" i="1"/>
  <c r="AU103" i="1"/>
  <c r="AM103" i="1"/>
  <c r="AE103" i="1"/>
  <c r="W103" i="1"/>
  <c r="BB103" i="1"/>
  <c r="AT103" i="1"/>
  <c r="AL103" i="1"/>
  <c r="AD103" i="1"/>
  <c r="V103" i="1"/>
  <c r="BA103" i="1"/>
  <c r="AS103" i="1"/>
  <c r="AK103" i="1"/>
  <c r="AC103" i="1"/>
  <c r="U103" i="1"/>
  <c r="BH103" i="1"/>
  <c r="AZ103" i="1"/>
  <c r="AR103" i="1"/>
  <c r="AJ103" i="1"/>
  <c r="AB103" i="1"/>
  <c r="T103" i="1"/>
  <c r="BG103" i="1"/>
  <c r="AY103" i="1"/>
  <c r="AQ103" i="1"/>
  <c r="AI103" i="1"/>
  <c r="AA103" i="1"/>
  <c r="S103" i="1"/>
  <c r="AH103" i="1"/>
  <c r="Z103" i="1"/>
  <c r="R103" i="1"/>
  <c r="BF103" i="1"/>
  <c r="AX103" i="1"/>
  <c r="AP103" i="1"/>
  <c r="BE95" i="1"/>
  <c r="AW95" i="1"/>
  <c r="AO95" i="1"/>
  <c r="AG95" i="1"/>
  <c r="Y95" i="1"/>
  <c r="Q95" i="1"/>
  <c r="BD95" i="1"/>
  <c r="AV95" i="1"/>
  <c r="AN95" i="1"/>
  <c r="AF95" i="1"/>
  <c r="X95" i="1"/>
  <c r="P95" i="1"/>
  <c r="BC95" i="1"/>
  <c r="AU95" i="1"/>
  <c r="AM95" i="1"/>
  <c r="AE95" i="1"/>
  <c r="W95" i="1"/>
  <c r="BB95" i="1"/>
  <c r="AT95" i="1"/>
  <c r="AL95" i="1"/>
  <c r="AD95" i="1"/>
  <c r="V95" i="1"/>
  <c r="BA95" i="1"/>
  <c r="AS95" i="1"/>
  <c r="AK95" i="1"/>
  <c r="AC95" i="1"/>
  <c r="U95" i="1"/>
  <c r="BH95" i="1"/>
  <c r="AZ95" i="1"/>
  <c r="AR95" i="1"/>
  <c r="AJ95" i="1"/>
  <c r="AB95" i="1"/>
  <c r="T95" i="1"/>
  <c r="BG95" i="1"/>
  <c r="AY95" i="1"/>
  <c r="AQ95" i="1"/>
  <c r="AI95" i="1"/>
  <c r="AA95" i="1"/>
  <c r="S95" i="1"/>
  <c r="BF95" i="1"/>
  <c r="AX95" i="1"/>
  <c r="AP95" i="1"/>
  <c r="AH95" i="1"/>
  <c r="Z95" i="1"/>
  <c r="R95" i="1"/>
  <c r="BE87" i="1"/>
  <c r="AW87" i="1"/>
  <c r="AO87" i="1"/>
  <c r="AG87" i="1"/>
  <c r="Y87" i="1"/>
  <c r="Q87" i="1"/>
  <c r="BD87" i="1"/>
  <c r="AV87" i="1"/>
  <c r="AN87" i="1"/>
  <c r="AF87" i="1"/>
  <c r="X87" i="1"/>
  <c r="P87" i="1"/>
  <c r="BC87" i="1"/>
  <c r="AU87" i="1"/>
  <c r="AM87" i="1"/>
  <c r="AE87" i="1"/>
  <c r="W87" i="1"/>
  <c r="BB87" i="1"/>
  <c r="AT87" i="1"/>
  <c r="BA87" i="1"/>
  <c r="AS87" i="1"/>
  <c r="AK87" i="1"/>
  <c r="AC87" i="1"/>
  <c r="U87" i="1"/>
  <c r="BH87" i="1"/>
  <c r="AZ87" i="1"/>
  <c r="AR87" i="1"/>
  <c r="AJ87" i="1"/>
  <c r="AB87" i="1"/>
  <c r="T87" i="1"/>
  <c r="BG87" i="1"/>
  <c r="AY87" i="1"/>
  <c r="AQ87" i="1"/>
  <c r="AI87" i="1"/>
  <c r="AA87" i="1"/>
  <c r="S87" i="1"/>
  <c r="AX87" i="1"/>
  <c r="AP87" i="1"/>
  <c r="AL87" i="1"/>
  <c r="AH87" i="1"/>
  <c r="AD87" i="1"/>
  <c r="Z87" i="1"/>
  <c r="V87" i="1"/>
  <c r="BF87" i="1"/>
  <c r="R87" i="1"/>
  <c r="BE79" i="1"/>
  <c r="AW79" i="1"/>
  <c r="AO79" i="1"/>
  <c r="AG79" i="1"/>
  <c r="Y79" i="1"/>
  <c r="Q79" i="1"/>
  <c r="BD79" i="1"/>
  <c r="AV79" i="1"/>
  <c r="AN79" i="1"/>
  <c r="AF79" i="1"/>
  <c r="X79" i="1"/>
  <c r="P79" i="1"/>
  <c r="BC79" i="1"/>
  <c r="AU79" i="1"/>
  <c r="AM79" i="1"/>
  <c r="AE79" i="1"/>
  <c r="W79" i="1"/>
  <c r="BA79" i="1"/>
  <c r="AS79" i="1"/>
  <c r="AK79" i="1"/>
  <c r="AC79" i="1"/>
  <c r="U79" i="1"/>
  <c r="BH79" i="1"/>
  <c r="AZ79" i="1"/>
  <c r="AR79" i="1"/>
  <c r="AJ79" i="1"/>
  <c r="AB79" i="1"/>
  <c r="T79" i="1"/>
  <c r="BG79" i="1"/>
  <c r="AY79" i="1"/>
  <c r="AQ79" i="1"/>
  <c r="AI79" i="1"/>
  <c r="AA79" i="1"/>
  <c r="S79" i="1"/>
  <c r="BB79" i="1"/>
  <c r="V79" i="1"/>
  <c r="AX79" i="1"/>
  <c r="R79" i="1"/>
  <c r="AT79" i="1"/>
  <c r="AP79" i="1"/>
  <c r="AL79" i="1"/>
  <c r="AH79" i="1"/>
  <c r="AD79" i="1"/>
  <c r="BF79" i="1"/>
  <c r="Z79" i="1"/>
  <c r="BE71" i="1"/>
  <c r="AW71" i="1"/>
  <c r="AO71" i="1"/>
  <c r="AG71" i="1"/>
  <c r="Y71" i="1"/>
  <c r="Q71" i="1"/>
  <c r="BD71" i="1"/>
  <c r="AV71" i="1"/>
  <c r="AN71" i="1"/>
  <c r="AF71" i="1"/>
  <c r="X71" i="1"/>
  <c r="P71" i="1"/>
  <c r="BC71" i="1"/>
  <c r="AU71" i="1"/>
  <c r="AM71" i="1"/>
  <c r="AE71" i="1"/>
  <c r="W71" i="1"/>
  <c r="BA71" i="1"/>
  <c r="AS71" i="1"/>
  <c r="AK71" i="1"/>
  <c r="AC71" i="1"/>
  <c r="U71" i="1"/>
  <c r="BH71" i="1"/>
  <c r="AZ71" i="1"/>
  <c r="AR71" i="1"/>
  <c r="AJ71" i="1"/>
  <c r="AB71" i="1"/>
  <c r="T71" i="1"/>
  <c r="BG71" i="1"/>
  <c r="AY71" i="1"/>
  <c r="AQ71" i="1"/>
  <c r="AI71" i="1"/>
  <c r="AA71" i="1"/>
  <c r="S71" i="1"/>
  <c r="AD71" i="1"/>
  <c r="BF71" i="1"/>
  <c r="Z71" i="1"/>
  <c r="BB71" i="1"/>
  <c r="V71" i="1"/>
  <c r="AX71" i="1"/>
  <c r="R71" i="1"/>
  <c r="AT71" i="1"/>
  <c r="AP71" i="1"/>
  <c r="AL71" i="1"/>
  <c r="AH71" i="1"/>
  <c r="BE63" i="1"/>
  <c r="AW63" i="1"/>
  <c r="AO63" i="1"/>
  <c r="AG63" i="1"/>
  <c r="Y63" i="1"/>
  <c r="Q63" i="1"/>
  <c r="BD63" i="1"/>
  <c r="AV63" i="1"/>
  <c r="AN63" i="1"/>
  <c r="AF63" i="1"/>
  <c r="X63" i="1"/>
  <c r="P63" i="1"/>
  <c r="BC63" i="1"/>
  <c r="AU63" i="1"/>
  <c r="AM63" i="1"/>
  <c r="AE63" i="1"/>
  <c r="W63" i="1"/>
  <c r="BA63" i="1"/>
  <c r="AS63" i="1"/>
  <c r="AK63" i="1"/>
  <c r="AC63" i="1"/>
  <c r="U63" i="1"/>
  <c r="BH63" i="1"/>
  <c r="AZ63" i="1"/>
  <c r="AR63" i="1"/>
  <c r="AJ63" i="1"/>
  <c r="AB63" i="1"/>
  <c r="T63" i="1"/>
  <c r="BG63" i="1"/>
  <c r="AY63" i="1"/>
  <c r="AQ63" i="1"/>
  <c r="AI63" i="1"/>
  <c r="AA63" i="1"/>
  <c r="S63" i="1"/>
  <c r="AL63" i="1"/>
  <c r="AH63" i="1"/>
  <c r="AD63" i="1"/>
  <c r="BF63" i="1"/>
  <c r="Z63" i="1"/>
  <c r="BB63" i="1"/>
  <c r="V63" i="1"/>
  <c r="AX63" i="1"/>
  <c r="R63" i="1"/>
  <c r="AT63" i="1"/>
  <c r="AP63" i="1"/>
  <c r="BE55" i="1"/>
  <c r="AW55" i="1"/>
  <c r="AO55" i="1"/>
  <c r="AG55" i="1"/>
  <c r="Y55" i="1"/>
  <c r="Q55" i="1"/>
  <c r="BD55" i="1"/>
  <c r="AV55" i="1"/>
  <c r="AN55" i="1"/>
  <c r="AF55" i="1"/>
  <c r="X55" i="1"/>
  <c r="P55" i="1"/>
  <c r="BC55" i="1"/>
  <c r="AU55" i="1"/>
  <c r="AM55" i="1"/>
  <c r="AE55" i="1"/>
  <c r="W55" i="1"/>
  <c r="BA55" i="1"/>
  <c r="AS55" i="1"/>
  <c r="AK55" i="1"/>
  <c r="AC55" i="1"/>
  <c r="U55" i="1"/>
  <c r="BH55" i="1"/>
  <c r="AZ55" i="1"/>
  <c r="AR55" i="1"/>
  <c r="AJ55" i="1"/>
  <c r="AB55" i="1"/>
  <c r="T55" i="1"/>
  <c r="BG55" i="1"/>
  <c r="AY55" i="1"/>
  <c r="AQ55" i="1"/>
  <c r="AI55" i="1"/>
  <c r="AA55" i="1"/>
  <c r="S55" i="1"/>
  <c r="AT55" i="1"/>
  <c r="AP55" i="1"/>
  <c r="AL55" i="1"/>
  <c r="AH55" i="1"/>
  <c r="AD55" i="1"/>
  <c r="BF55" i="1"/>
  <c r="Z55" i="1"/>
  <c r="BB55" i="1"/>
  <c r="V55" i="1"/>
  <c r="AX55" i="1"/>
  <c r="R55" i="1"/>
  <c r="BE47" i="1"/>
  <c r="AW47" i="1"/>
  <c r="AO47" i="1"/>
  <c r="AG47" i="1"/>
  <c r="Y47" i="1"/>
  <c r="Q47" i="1"/>
  <c r="BD47" i="1"/>
  <c r="AV47" i="1"/>
  <c r="AN47" i="1"/>
  <c r="AF47" i="1"/>
  <c r="X47" i="1"/>
  <c r="P47" i="1"/>
  <c r="BC47" i="1"/>
  <c r="AU47" i="1"/>
  <c r="AM47" i="1"/>
  <c r="AE47" i="1"/>
  <c r="W47" i="1"/>
  <c r="BA47" i="1"/>
  <c r="AS47" i="1"/>
  <c r="AK47" i="1"/>
  <c r="AC47" i="1"/>
  <c r="U47" i="1"/>
  <c r="BH47" i="1"/>
  <c r="AZ47" i="1"/>
  <c r="AR47" i="1"/>
  <c r="AJ47" i="1"/>
  <c r="AB47" i="1"/>
  <c r="T47" i="1"/>
  <c r="BG47" i="1"/>
  <c r="AY47" i="1"/>
  <c r="AQ47" i="1"/>
  <c r="AI47" i="1"/>
  <c r="AA47" i="1"/>
  <c r="S47" i="1"/>
  <c r="BB47" i="1"/>
  <c r="V47" i="1"/>
  <c r="AD47" i="1"/>
  <c r="AX47" i="1"/>
  <c r="R47" i="1"/>
  <c r="AT47" i="1"/>
  <c r="AP47" i="1"/>
  <c r="AL47" i="1"/>
  <c r="AH47" i="1"/>
  <c r="BF47" i="1"/>
  <c r="Z47" i="1"/>
  <c r="BE39" i="1"/>
  <c r="AW39" i="1"/>
  <c r="AO39" i="1"/>
  <c r="AG39" i="1"/>
  <c r="Y39" i="1"/>
  <c r="Q39" i="1"/>
  <c r="BD39" i="1"/>
  <c r="AV39" i="1"/>
  <c r="AN39" i="1"/>
  <c r="AF39" i="1"/>
  <c r="X39" i="1"/>
  <c r="P39" i="1"/>
  <c r="BC39" i="1"/>
  <c r="AU39" i="1"/>
  <c r="AM39" i="1"/>
  <c r="AE39" i="1"/>
  <c r="W39" i="1"/>
  <c r="BA39" i="1"/>
  <c r="AS39" i="1"/>
  <c r="AK39" i="1"/>
  <c r="AC39" i="1"/>
  <c r="U39" i="1"/>
  <c r="BH39" i="1"/>
  <c r="AZ39" i="1"/>
  <c r="AR39" i="1"/>
  <c r="AJ39" i="1"/>
  <c r="AB39" i="1"/>
  <c r="T39" i="1"/>
  <c r="BG39" i="1"/>
  <c r="AY39" i="1"/>
  <c r="AQ39" i="1"/>
  <c r="AI39" i="1"/>
  <c r="AA39" i="1"/>
  <c r="S39" i="1"/>
  <c r="AD39" i="1"/>
  <c r="BF39" i="1"/>
  <c r="Z39" i="1"/>
  <c r="AL39" i="1"/>
  <c r="BB39" i="1"/>
  <c r="V39" i="1"/>
  <c r="AX39" i="1"/>
  <c r="R39" i="1"/>
  <c r="AT39" i="1"/>
  <c r="AP39" i="1"/>
  <c r="AH39" i="1"/>
  <c r="BE31" i="1"/>
  <c r="AW31" i="1"/>
  <c r="AO31" i="1"/>
  <c r="AG31" i="1"/>
  <c r="Y31" i="1"/>
  <c r="Q31" i="1"/>
  <c r="BD31" i="1"/>
  <c r="AV31" i="1"/>
  <c r="AN31" i="1"/>
  <c r="AF31" i="1"/>
  <c r="X31" i="1"/>
  <c r="P31" i="1"/>
  <c r="BC31" i="1"/>
  <c r="AU31" i="1"/>
  <c r="AM31" i="1"/>
  <c r="AE31" i="1"/>
  <c r="W31" i="1"/>
  <c r="BA31" i="1"/>
  <c r="AS31" i="1"/>
  <c r="AK31" i="1"/>
  <c r="AC31" i="1"/>
  <c r="U31" i="1"/>
  <c r="BH31" i="1"/>
  <c r="AZ31" i="1"/>
  <c r="AR31" i="1"/>
  <c r="AJ31" i="1"/>
  <c r="AB31" i="1"/>
  <c r="T31" i="1"/>
  <c r="BG31" i="1"/>
  <c r="AY31" i="1"/>
  <c r="AQ31" i="1"/>
  <c r="AI31" i="1"/>
  <c r="AA31" i="1"/>
  <c r="S31" i="1"/>
  <c r="AL31" i="1"/>
  <c r="AH31" i="1"/>
  <c r="AT31" i="1"/>
  <c r="AD31" i="1"/>
  <c r="BF31" i="1"/>
  <c r="Z31" i="1"/>
  <c r="BB31" i="1"/>
  <c r="V31" i="1"/>
  <c r="AX31" i="1"/>
  <c r="R31" i="1"/>
  <c r="AP31" i="1"/>
  <c r="BE23" i="1"/>
  <c r="AW23" i="1"/>
  <c r="AO23" i="1"/>
  <c r="AG23" i="1"/>
  <c r="Y23" i="1"/>
  <c r="Q23" i="1"/>
  <c r="BD23" i="1"/>
  <c r="AV23" i="1"/>
  <c r="AN23" i="1"/>
  <c r="AF23" i="1"/>
  <c r="X23" i="1"/>
  <c r="P23" i="1"/>
  <c r="BC23" i="1"/>
  <c r="AU23" i="1"/>
  <c r="AM23" i="1"/>
  <c r="AE23" i="1"/>
  <c r="W23" i="1"/>
  <c r="BA23" i="1"/>
  <c r="AS23" i="1"/>
  <c r="AK23" i="1"/>
  <c r="AC23" i="1"/>
  <c r="U23" i="1"/>
  <c r="BH23" i="1"/>
  <c r="AZ23" i="1"/>
  <c r="AR23" i="1"/>
  <c r="AJ23" i="1"/>
  <c r="AB23" i="1"/>
  <c r="T23" i="1"/>
  <c r="AP23" i="1"/>
  <c r="S23" i="1"/>
  <c r="BG23" i="1"/>
  <c r="AL23" i="1"/>
  <c r="R23" i="1"/>
  <c r="BF23" i="1"/>
  <c r="AI23" i="1"/>
  <c r="AT23" i="1"/>
  <c r="BB23" i="1"/>
  <c r="AH23" i="1"/>
  <c r="AY23" i="1"/>
  <c r="AD23" i="1"/>
  <c r="AX23" i="1"/>
  <c r="AA23" i="1"/>
  <c r="Z23" i="1"/>
  <c r="AQ23" i="1"/>
  <c r="V23" i="1"/>
  <c r="BG15" i="1"/>
  <c r="AY15" i="1"/>
  <c r="AQ15" i="1"/>
  <c r="AI15" i="1"/>
  <c r="AA15" i="1"/>
  <c r="S15" i="1"/>
  <c r="AC15" i="1"/>
  <c r="BH15" i="1"/>
  <c r="BF15" i="1"/>
  <c r="AX15" i="1"/>
  <c r="AP15" i="1"/>
  <c r="AH15" i="1"/>
  <c r="Z15" i="1"/>
  <c r="R15" i="1"/>
  <c r="AO15" i="1"/>
  <c r="Y15" i="1"/>
  <c r="AK15" i="1"/>
  <c r="AZ15" i="1"/>
  <c r="BE15" i="1"/>
  <c r="AW15" i="1"/>
  <c r="AG15" i="1"/>
  <c r="Q15" i="1"/>
  <c r="BA15" i="1"/>
  <c r="BD15" i="1"/>
  <c r="AV15" i="1"/>
  <c r="AN15" i="1"/>
  <c r="AF15" i="1"/>
  <c r="X15" i="1"/>
  <c r="P15" i="1"/>
  <c r="U15" i="1"/>
  <c r="AR15" i="1"/>
  <c r="BC15" i="1"/>
  <c r="AU15" i="1"/>
  <c r="AM15" i="1"/>
  <c r="AE15" i="1"/>
  <c r="W15" i="1"/>
  <c r="AS15" i="1"/>
  <c r="T15" i="1"/>
  <c r="BB15" i="1"/>
  <c r="AT15" i="1"/>
  <c r="AL15" i="1"/>
  <c r="AD15" i="1"/>
  <c r="V15" i="1"/>
  <c r="AJ15" i="1"/>
  <c r="AB15" i="1"/>
  <c r="BG7" i="1"/>
  <c r="AY7" i="1"/>
  <c r="AQ7" i="1"/>
  <c r="AI7" i="1"/>
  <c r="AA7" i="1"/>
  <c r="S7" i="1"/>
  <c r="AO7" i="1"/>
  <c r="Q7" i="1"/>
  <c r="AN7" i="1"/>
  <c r="BA7" i="1"/>
  <c r="AB7" i="1"/>
  <c r="BF7" i="1"/>
  <c r="AX7" i="1"/>
  <c r="AP7" i="1"/>
  <c r="AH7" i="1"/>
  <c r="Z7" i="1"/>
  <c r="R7" i="1"/>
  <c r="BE7" i="1"/>
  <c r="AG7" i="1"/>
  <c r="AV7" i="1"/>
  <c r="P7" i="1"/>
  <c r="U7" i="1"/>
  <c r="T7" i="1"/>
  <c r="AW7" i="1"/>
  <c r="Y7" i="1"/>
  <c r="BD7" i="1"/>
  <c r="X7" i="1"/>
  <c r="AC7" i="1"/>
  <c r="AF7" i="1"/>
  <c r="AS7" i="1"/>
  <c r="BH7" i="1"/>
  <c r="BC7" i="1"/>
  <c r="AU7" i="1"/>
  <c r="AM7" i="1"/>
  <c r="AE7" i="1"/>
  <c r="W7" i="1"/>
  <c r="BB7" i="1"/>
  <c r="AL7" i="1"/>
  <c r="V7" i="1"/>
  <c r="AR7" i="1"/>
  <c r="AT7" i="1"/>
  <c r="AD7" i="1"/>
  <c r="AK7" i="1"/>
  <c r="AZ7" i="1"/>
  <c r="AJ7" i="1"/>
  <c r="BC3" i="1"/>
  <c r="AU3" i="1"/>
  <c r="AM3" i="1"/>
  <c r="AE3" i="1"/>
  <c r="W3" i="1"/>
  <c r="AK3" i="1"/>
  <c r="AR3" i="1"/>
  <c r="R3" i="1"/>
  <c r="AW3" i="1"/>
  <c r="P3" i="1"/>
  <c r="BB3" i="1"/>
  <c r="AT3" i="1"/>
  <c r="AL3" i="1"/>
  <c r="AD3" i="1"/>
  <c r="V3" i="1"/>
  <c r="AS3" i="1"/>
  <c r="U3" i="1"/>
  <c r="AJ3" i="1"/>
  <c r="AO3" i="1"/>
  <c r="AN3" i="1"/>
  <c r="BA3" i="1"/>
  <c r="AC3" i="1"/>
  <c r="AZ3" i="1"/>
  <c r="T3" i="1"/>
  <c r="BE3" i="1"/>
  <c r="AF3" i="1"/>
  <c r="BH3" i="1"/>
  <c r="AB3" i="1"/>
  <c r="AG3" i="1"/>
  <c r="X3" i="1"/>
  <c r="BG3" i="1"/>
  <c r="AY3" i="1"/>
  <c r="AQ3" i="1"/>
  <c r="AI3" i="1"/>
  <c r="AA3" i="1"/>
  <c r="S3" i="1"/>
  <c r="BF3" i="1"/>
  <c r="AP3" i="1"/>
  <c r="Z3" i="1"/>
  <c r="Q3" i="1"/>
  <c r="BD3" i="1"/>
  <c r="AX3" i="1"/>
  <c r="AH3" i="1"/>
  <c r="Y3" i="1"/>
  <c r="AV3" i="1"/>
  <c r="BE856" i="1"/>
  <c r="AW856" i="1"/>
  <c r="AO856" i="1"/>
  <c r="AG856" i="1"/>
  <c r="BC856" i="1"/>
  <c r="AU856" i="1"/>
  <c r="AM856" i="1"/>
  <c r="AE856" i="1"/>
  <c r="BB856" i="1"/>
  <c r="AT856" i="1"/>
  <c r="AL856" i="1"/>
  <c r="AD856" i="1"/>
  <c r="V856" i="1"/>
  <c r="BA856" i="1"/>
  <c r="AS856" i="1"/>
  <c r="AK856" i="1"/>
  <c r="AC856" i="1"/>
  <c r="BH856" i="1"/>
  <c r="AZ856" i="1"/>
  <c r="AR856" i="1"/>
  <c r="AJ856" i="1"/>
  <c r="AB856" i="1"/>
  <c r="AV856" i="1"/>
  <c r="Z856" i="1"/>
  <c r="Q856" i="1"/>
  <c r="AQ856" i="1"/>
  <c r="Y856" i="1"/>
  <c r="P856" i="1"/>
  <c r="AP856" i="1"/>
  <c r="X856" i="1"/>
  <c r="BG856" i="1"/>
  <c r="AN856" i="1"/>
  <c r="W856" i="1"/>
  <c r="BF856" i="1"/>
  <c r="AI856" i="1"/>
  <c r="U856" i="1"/>
  <c r="BD856" i="1"/>
  <c r="AH856" i="1"/>
  <c r="T856" i="1"/>
  <c r="AY856" i="1"/>
  <c r="AF856" i="1"/>
  <c r="S856" i="1"/>
  <c r="AX856" i="1"/>
  <c r="AA856" i="1"/>
  <c r="R856" i="1"/>
  <c r="BA848" i="1"/>
  <c r="AS848" i="1"/>
  <c r="AK848" i="1"/>
  <c r="AC848" i="1"/>
  <c r="U848" i="1"/>
  <c r="BH848" i="1"/>
  <c r="AZ848" i="1"/>
  <c r="AR848" i="1"/>
  <c r="AJ848" i="1"/>
  <c r="AB848" i="1"/>
  <c r="T848" i="1"/>
  <c r="BG848" i="1"/>
  <c r="AY848" i="1"/>
  <c r="AQ848" i="1"/>
  <c r="AI848" i="1"/>
  <c r="AA848" i="1"/>
  <c r="S848" i="1"/>
  <c r="BF848" i="1"/>
  <c r="AX848" i="1"/>
  <c r="AP848" i="1"/>
  <c r="AH848" i="1"/>
  <c r="Z848" i="1"/>
  <c r="R848" i="1"/>
  <c r="BE848" i="1"/>
  <c r="AW848" i="1"/>
  <c r="AO848" i="1"/>
  <c r="AG848" i="1"/>
  <c r="Y848" i="1"/>
  <c r="Q848" i="1"/>
  <c r="BD848" i="1"/>
  <c r="AV848" i="1"/>
  <c r="AN848" i="1"/>
  <c r="AF848" i="1"/>
  <c r="X848" i="1"/>
  <c r="P848" i="1"/>
  <c r="BC848" i="1"/>
  <c r="AU848" i="1"/>
  <c r="AM848" i="1"/>
  <c r="AE848" i="1"/>
  <c r="W848" i="1"/>
  <c r="BB848" i="1"/>
  <c r="AT848" i="1"/>
  <c r="AL848" i="1"/>
  <c r="AD848" i="1"/>
  <c r="V848" i="1"/>
  <c r="BE840" i="1"/>
  <c r="AW840" i="1"/>
  <c r="AO840" i="1"/>
  <c r="AG840" i="1"/>
  <c r="Y840" i="1"/>
  <c r="Q840" i="1"/>
  <c r="BD840" i="1"/>
  <c r="AV840" i="1"/>
  <c r="AN840" i="1"/>
  <c r="AF840" i="1"/>
  <c r="X840" i="1"/>
  <c r="P840" i="1"/>
  <c r="BC840" i="1"/>
  <c r="AU840" i="1"/>
  <c r="AM840" i="1"/>
  <c r="AE840" i="1"/>
  <c r="W840" i="1"/>
  <c r="BB840" i="1"/>
  <c r="AT840" i="1"/>
  <c r="AL840" i="1"/>
  <c r="AD840" i="1"/>
  <c r="V840" i="1"/>
  <c r="BA840" i="1"/>
  <c r="AS840" i="1"/>
  <c r="AK840" i="1"/>
  <c r="AC840" i="1"/>
  <c r="U840" i="1"/>
  <c r="BH840" i="1"/>
  <c r="AZ840" i="1"/>
  <c r="AR840" i="1"/>
  <c r="AJ840" i="1"/>
  <c r="AB840" i="1"/>
  <c r="T840" i="1"/>
  <c r="BG840" i="1"/>
  <c r="AY840" i="1"/>
  <c r="AQ840" i="1"/>
  <c r="AI840" i="1"/>
  <c r="AA840" i="1"/>
  <c r="S840" i="1"/>
  <c r="BF840" i="1"/>
  <c r="AX840" i="1"/>
  <c r="AP840" i="1"/>
  <c r="AH840" i="1"/>
  <c r="Z840" i="1"/>
  <c r="R840" i="1"/>
  <c r="BE832" i="1"/>
  <c r="AW832" i="1"/>
  <c r="AO832" i="1"/>
  <c r="AG832" i="1"/>
  <c r="Y832" i="1"/>
  <c r="Q832" i="1"/>
  <c r="BD832" i="1"/>
  <c r="AV832" i="1"/>
  <c r="AN832" i="1"/>
  <c r="AF832" i="1"/>
  <c r="X832" i="1"/>
  <c r="P832" i="1"/>
  <c r="BC832" i="1"/>
  <c r="AU832" i="1"/>
  <c r="AM832" i="1"/>
  <c r="AE832" i="1"/>
  <c r="W832" i="1"/>
  <c r="BB832" i="1"/>
  <c r="AT832" i="1"/>
  <c r="AL832" i="1"/>
  <c r="AD832" i="1"/>
  <c r="V832" i="1"/>
  <c r="BA832" i="1"/>
  <c r="AS832" i="1"/>
  <c r="AK832" i="1"/>
  <c r="AC832" i="1"/>
  <c r="U832" i="1"/>
  <c r="BG832" i="1"/>
  <c r="AY832" i="1"/>
  <c r="AQ832" i="1"/>
  <c r="AI832" i="1"/>
  <c r="AA832" i="1"/>
  <c r="S832" i="1"/>
  <c r="BH832" i="1"/>
  <c r="AB832" i="1"/>
  <c r="BF832" i="1"/>
  <c r="Z832" i="1"/>
  <c r="AZ832" i="1"/>
  <c r="T832" i="1"/>
  <c r="AX832" i="1"/>
  <c r="R832" i="1"/>
  <c r="AR832" i="1"/>
  <c r="AP832" i="1"/>
  <c r="AJ832" i="1"/>
  <c r="AH832" i="1"/>
  <c r="BF824" i="1"/>
  <c r="AX824" i="1"/>
  <c r="AP824" i="1"/>
  <c r="AH824" i="1"/>
  <c r="Z824" i="1"/>
  <c r="R824" i="1"/>
  <c r="BE824" i="1"/>
  <c r="AW824" i="1"/>
  <c r="AO824" i="1"/>
  <c r="AG824" i="1"/>
  <c r="Y824" i="1"/>
  <c r="Q824" i="1"/>
  <c r="BD824" i="1"/>
  <c r="AV824" i="1"/>
  <c r="AN824" i="1"/>
  <c r="AF824" i="1"/>
  <c r="X824" i="1"/>
  <c r="P824" i="1"/>
  <c r="BC824" i="1"/>
  <c r="AU824" i="1"/>
  <c r="AM824" i="1"/>
  <c r="AE824" i="1"/>
  <c r="W824" i="1"/>
  <c r="BB824" i="1"/>
  <c r="AT824" i="1"/>
  <c r="AL824" i="1"/>
  <c r="AD824" i="1"/>
  <c r="V824" i="1"/>
  <c r="BA824" i="1"/>
  <c r="AS824" i="1"/>
  <c r="AK824" i="1"/>
  <c r="AC824" i="1"/>
  <c r="U824" i="1"/>
  <c r="BH824" i="1"/>
  <c r="AZ824" i="1"/>
  <c r="AR824" i="1"/>
  <c r="AJ824" i="1"/>
  <c r="AB824" i="1"/>
  <c r="T824" i="1"/>
  <c r="AI824" i="1"/>
  <c r="AA824" i="1"/>
  <c r="S824" i="1"/>
  <c r="BG824" i="1"/>
  <c r="AY824" i="1"/>
  <c r="AQ824" i="1"/>
  <c r="BB816" i="1"/>
  <c r="AT816" i="1"/>
  <c r="AL816" i="1"/>
  <c r="AD816" i="1"/>
  <c r="V816" i="1"/>
  <c r="BA816" i="1"/>
  <c r="AS816" i="1"/>
  <c r="AK816" i="1"/>
  <c r="AC816" i="1"/>
  <c r="U816" i="1"/>
  <c r="BH816" i="1"/>
  <c r="AZ816" i="1"/>
  <c r="AR816" i="1"/>
  <c r="AJ816" i="1"/>
  <c r="AB816" i="1"/>
  <c r="T816" i="1"/>
  <c r="BG816" i="1"/>
  <c r="AY816" i="1"/>
  <c r="AQ816" i="1"/>
  <c r="AI816" i="1"/>
  <c r="AA816" i="1"/>
  <c r="S816" i="1"/>
  <c r="BF816" i="1"/>
  <c r="AX816" i="1"/>
  <c r="AP816" i="1"/>
  <c r="AH816" i="1"/>
  <c r="Z816" i="1"/>
  <c r="R816" i="1"/>
  <c r="BE816" i="1"/>
  <c r="AW816" i="1"/>
  <c r="AO816" i="1"/>
  <c r="AG816" i="1"/>
  <c r="Y816" i="1"/>
  <c r="Q816" i="1"/>
  <c r="BD816" i="1"/>
  <c r="AV816" i="1"/>
  <c r="AN816" i="1"/>
  <c r="AF816" i="1"/>
  <c r="X816" i="1"/>
  <c r="P816" i="1"/>
  <c r="AE816" i="1"/>
  <c r="W816" i="1"/>
  <c r="BC816" i="1"/>
  <c r="AU816" i="1"/>
  <c r="AM816" i="1"/>
  <c r="BB808" i="1"/>
  <c r="AT808" i="1"/>
  <c r="AL808" i="1"/>
  <c r="AD808" i="1"/>
  <c r="V808" i="1"/>
  <c r="BA808" i="1"/>
  <c r="AS808" i="1"/>
  <c r="AK808" i="1"/>
  <c r="AC808" i="1"/>
  <c r="U808" i="1"/>
  <c r="BH808" i="1"/>
  <c r="AZ808" i="1"/>
  <c r="AR808" i="1"/>
  <c r="AJ808" i="1"/>
  <c r="AB808" i="1"/>
  <c r="T808" i="1"/>
  <c r="BG808" i="1"/>
  <c r="AY808" i="1"/>
  <c r="AQ808" i="1"/>
  <c r="AI808" i="1"/>
  <c r="AA808" i="1"/>
  <c r="S808" i="1"/>
  <c r="BF808" i="1"/>
  <c r="AX808" i="1"/>
  <c r="AP808" i="1"/>
  <c r="AH808" i="1"/>
  <c r="Z808" i="1"/>
  <c r="R808" i="1"/>
  <c r="BE808" i="1"/>
  <c r="AW808" i="1"/>
  <c r="AO808" i="1"/>
  <c r="AG808" i="1"/>
  <c r="Y808" i="1"/>
  <c r="Q808" i="1"/>
  <c r="BD808" i="1"/>
  <c r="AV808" i="1"/>
  <c r="AN808" i="1"/>
  <c r="AF808" i="1"/>
  <c r="X808" i="1"/>
  <c r="P808" i="1"/>
  <c r="BC808" i="1"/>
  <c r="AU808" i="1"/>
  <c r="AM808" i="1"/>
  <c r="AE808" i="1"/>
  <c r="W808" i="1"/>
  <c r="BB800" i="1"/>
  <c r="AT800" i="1"/>
  <c r="AL800" i="1"/>
  <c r="AD800" i="1"/>
  <c r="V800" i="1"/>
  <c r="BA800" i="1"/>
  <c r="AS800" i="1"/>
  <c r="AK800" i="1"/>
  <c r="AC800" i="1"/>
  <c r="U800" i="1"/>
  <c r="BH800" i="1"/>
  <c r="AZ800" i="1"/>
  <c r="AR800" i="1"/>
  <c r="AJ800" i="1"/>
  <c r="AB800" i="1"/>
  <c r="T800" i="1"/>
  <c r="BG800" i="1"/>
  <c r="AY800" i="1"/>
  <c r="AQ800" i="1"/>
  <c r="AI800" i="1"/>
  <c r="AA800" i="1"/>
  <c r="S800" i="1"/>
  <c r="BF800" i="1"/>
  <c r="AX800" i="1"/>
  <c r="AP800" i="1"/>
  <c r="AH800" i="1"/>
  <c r="Z800" i="1"/>
  <c r="R800" i="1"/>
  <c r="BE800" i="1"/>
  <c r="AW800" i="1"/>
  <c r="AO800" i="1"/>
  <c r="AG800" i="1"/>
  <c r="Y800" i="1"/>
  <c r="Q800" i="1"/>
  <c r="BD800" i="1"/>
  <c r="AV800" i="1"/>
  <c r="AN800" i="1"/>
  <c r="AF800" i="1"/>
  <c r="X800" i="1"/>
  <c r="P800" i="1"/>
  <c r="AU800" i="1"/>
  <c r="AM800" i="1"/>
  <c r="AE800" i="1"/>
  <c r="W800" i="1"/>
  <c r="BC800" i="1"/>
  <c r="BB792" i="1"/>
  <c r="AT792" i="1"/>
  <c r="AL792" i="1"/>
  <c r="AD792" i="1"/>
  <c r="V792" i="1"/>
  <c r="BA792" i="1"/>
  <c r="AS792" i="1"/>
  <c r="AK792" i="1"/>
  <c r="AC792" i="1"/>
  <c r="U792" i="1"/>
  <c r="BH792" i="1"/>
  <c r="AZ792" i="1"/>
  <c r="AR792" i="1"/>
  <c r="AJ792" i="1"/>
  <c r="AB792" i="1"/>
  <c r="T792" i="1"/>
  <c r="BG792" i="1"/>
  <c r="AY792" i="1"/>
  <c r="AQ792" i="1"/>
  <c r="AI792" i="1"/>
  <c r="AA792" i="1"/>
  <c r="S792" i="1"/>
  <c r="BF792" i="1"/>
  <c r="AX792" i="1"/>
  <c r="AP792" i="1"/>
  <c r="AH792" i="1"/>
  <c r="Z792" i="1"/>
  <c r="R792" i="1"/>
  <c r="BE792" i="1"/>
  <c r="AW792" i="1"/>
  <c r="AO792" i="1"/>
  <c r="AG792" i="1"/>
  <c r="Y792" i="1"/>
  <c r="Q792" i="1"/>
  <c r="BD792" i="1"/>
  <c r="AV792" i="1"/>
  <c r="AN792" i="1"/>
  <c r="AF792" i="1"/>
  <c r="X792" i="1"/>
  <c r="P792" i="1"/>
  <c r="W792" i="1"/>
  <c r="BC792" i="1"/>
  <c r="AU792" i="1"/>
  <c r="AM792" i="1"/>
  <c r="AE792" i="1"/>
  <c r="BE784" i="1"/>
  <c r="AW784" i="1"/>
  <c r="AO784" i="1"/>
  <c r="AG784" i="1"/>
  <c r="Y784" i="1"/>
  <c r="Q784" i="1"/>
  <c r="BD784" i="1"/>
  <c r="AV784" i="1"/>
  <c r="AN784" i="1"/>
  <c r="AF784" i="1"/>
  <c r="X784" i="1"/>
  <c r="P784" i="1"/>
  <c r="BC784" i="1"/>
  <c r="AU784" i="1"/>
  <c r="AM784" i="1"/>
  <c r="AE784" i="1"/>
  <c r="W784" i="1"/>
  <c r="BB784" i="1"/>
  <c r="AT784" i="1"/>
  <c r="AL784" i="1"/>
  <c r="AD784" i="1"/>
  <c r="V784" i="1"/>
  <c r="BA784" i="1"/>
  <c r="AS784" i="1"/>
  <c r="AK784" i="1"/>
  <c r="AC784" i="1"/>
  <c r="U784" i="1"/>
  <c r="BH784" i="1"/>
  <c r="AZ784" i="1"/>
  <c r="AR784" i="1"/>
  <c r="AJ784" i="1"/>
  <c r="AB784" i="1"/>
  <c r="T784" i="1"/>
  <c r="BG784" i="1"/>
  <c r="AY784" i="1"/>
  <c r="AQ784" i="1"/>
  <c r="AI784" i="1"/>
  <c r="AA784" i="1"/>
  <c r="S784" i="1"/>
  <c r="BF784" i="1"/>
  <c r="AX784" i="1"/>
  <c r="AP784" i="1"/>
  <c r="AH784" i="1"/>
  <c r="Z784" i="1"/>
  <c r="R784" i="1"/>
  <c r="BE776" i="1"/>
  <c r="AW776" i="1"/>
  <c r="AO776" i="1"/>
  <c r="AG776" i="1"/>
  <c r="Y776" i="1"/>
  <c r="Q776" i="1"/>
  <c r="BD776" i="1"/>
  <c r="AV776" i="1"/>
  <c r="AN776" i="1"/>
  <c r="AF776" i="1"/>
  <c r="X776" i="1"/>
  <c r="P776" i="1"/>
  <c r="BC776" i="1"/>
  <c r="AU776" i="1"/>
  <c r="AM776" i="1"/>
  <c r="AE776" i="1"/>
  <c r="W776" i="1"/>
  <c r="BB776" i="1"/>
  <c r="AT776" i="1"/>
  <c r="AL776" i="1"/>
  <c r="AD776" i="1"/>
  <c r="V776" i="1"/>
  <c r="BA776" i="1"/>
  <c r="AS776" i="1"/>
  <c r="AK776" i="1"/>
  <c r="AC776" i="1"/>
  <c r="U776" i="1"/>
  <c r="BH776" i="1"/>
  <c r="AZ776" i="1"/>
  <c r="AR776" i="1"/>
  <c r="AJ776" i="1"/>
  <c r="AB776" i="1"/>
  <c r="T776" i="1"/>
  <c r="BG776" i="1"/>
  <c r="AY776" i="1"/>
  <c r="AQ776" i="1"/>
  <c r="AI776" i="1"/>
  <c r="AA776" i="1"/>
  <c r="S776" i="1"/>
  <c r="AH776" i="1"/>
  <c r="Z776" i="1"/>
  <c r="R776" i="1"/>
  <c r="BF776" i="1"/>
  <c r="AX776" i="1"/>
  <c r="AP776" i="1"/>
  <c r="BE768" i="1"/>
  <c r="AW768" i="1"/>
  <c r="AO768" i="1"/>
  <c r="AG768" i="1"/>
  <c r="Y768" i="1"/>
  <c r="Q768" i="1"/>
  <c r="BD768" i="1"/>
  <c r="AV768" i="1"/>
  <c r="AN768" i="1"/>
  <c r="AF768" i="1"/>
  <c r="X768" i="1"/>
  <c r="P768" i="1"/>
  <c r="BC768" i="1"/>
  <c r="AU768" i="1"/>
  <c r="AM768" i="1"/>
  <c r="AE768" i="1"/>
  <c r="W768" i="1"/>
  <c r="BB768" i="1"/>
  <c r="AT768" i="1"/>
  <c r="AL768" i="1"/>
  <c r="AD768" i="1"/>
  <c r="V768" i="1"/>
  <c r="BA768" i="1"/>
  <c r="AS768" i="1"/>
  <c r="AK768" i="1"/>
  <c r="AC768" i="1"/>
  <c r="U768" i="1"/>
  <c r="BH768" i="1"/>
  <c r="AZ768" i="1"/>
  <c r="AR768" i="1"/>
  <c r="AJ768" i="1"/>
  <c r="AB768" i="1"/>
  <c r="T768" i="1"/>
  <c r="BG768" i="1"/>
  <c r="AY768" i="1"/>
  <c r="AQ768" i="1"/>
  <c r="AI768" i="1"/>
  <c r="AA768" i="1"/>
  <c r="S768" i="1"/>
  <c r="BF768" i="1"/>
  <c r="AX768" i="1"/>
  <c r="AP768" i="1"/>
  <c r="AH768" i="1"/>
  <c r="Z768" i="1"/>
  <c r="R768" i="1"/>
  <c r="BC760" i="1"/>
  <c r="AU760" i="1"/>
  <c r="AM760" i="1"/>
  <c r="AE760" i="1"/>
  <c r="W760" i="1"/>
  <c r="BB760" i="1"/>
  <c r="AT760" i="1"/>
  <c r="AL760" i="1"/>
  <c r="AD760" i="1"/>
  <c r="V760" i="1"/>
  <c r="BA760" i="1"/>
  <c r="AS760" i="1"/>
  <c r="AK760" i="1"/>
  <c r="AC760" i="1"/>
  <c r="U760" i="1"/>
  <c r="BH760" i="1"/>
  <c r="AZ760" i="1"/>
  <c r="AR760" i="1"/>
  <c r="AJ760" i="1"/>
  <c r="AB760" i="1"/>
  <c r="T760" i="1"/>
  <c r="BG760" i="1"/>
  <c r="AY760" i="1"/>
  <c r="AQ760" i="1"/>
  <c r="AI760" i="1"/>
  <c r="AA760" i="1"/>
  <c r="S760" i="1"/>
  <c r="BF760" i="1"/>
  <c r="AX760" i="1"/>
  <c r="AP760" i="1"/>
  <c r="AH760" i="1"/>
  <c r="Z760" i="1"/>
  <c r="R760" i="1"/>
  <c r="BE760" i="1"/>
  <c r="AW760" i="1"/>
  <c r="AO760" i="1"/>
  <c r="AG760" i="1"/>
  <c r="Y760" i="1"/>
  <c r="Q760" i="1"/>
  <c r="BD760" i="1"/>
  <c r="AV760" i="1"/>
  <c r="AN760" i="1"/>
  <c r="AF760" i="1"/>
  <c r="X760" i="1"/>
  <c r="P760" i="1"/>
  <c r="BH752" i="1"/>
  <c r="BE752" i="1"/>
  <c r="BF752" i="1"/>
  <c r="AW752" i="1"/>
  <c r="AO752" i="1"/>
  <c r="AG752" i="1"/>
  <c r="Y752" i="1"/>
  <c r="Q752" i="1"/>
  <c r="BD752" i="1"/>
  <c r="AV752" i="1"/>
  <c r="AN752" i="1"/>
  <c r="AF752" i="1"/>
  <c r="X752" i="1"/>
  <c r="P752" i="1"/>
  <c r="BC752" i="1"/>
  <c r="AU752" i="1"/>
  <c r="AM752" i="1"/>
  <c r="AE752" i="1"/>
  <c r="W752" i="1"/>
  <c r="BB752" i="1"/>
  <c r="AT752" i="1"/>
  <c r="AL752" i="1"/>
  <c r="AD752" i="1"/>
  <c r="V752" i="1"/>
  <c r="BA752" i="1"/>
  <c r="AS752" i="1"/>
  <c r="AK752" i="1"/>
  <c r="AC752" i="1"/>
  <c r="U752" i="1"/>
  <c r="AZ752" i="1"/>
  <c r="AR752" i="1"/>
  <c r="AJ752" i="1"/>
  <c r="AB752" i="1"/>
  <c r="T752" i="1"/>
  <c r="AY752" i="1"/>
  <c r="AQ752" i="1"/>
  <c r="AI752" i="1"/>
  <c r="AA752" i="1"/>
  <c r="S752" i="1"/>
  <c r="AX752" i="1"/>
  <c r="AP752" i="1"/>
  <c r="AH752" i="1"/>
  <c r="Z752" i="1"/>
  <c r="R752" i="1"/>
  <c r="BG752" i="1"/>
  <c r="BE744" i="1"/>
  <c r="AW744" i="1"/>
  <c r="AO744" i="1"/>
  <c r="AG744" i="1"/>
  <c r="Y744" i="1"/>
  <c r="Q744" i="1"/>
  <c r="BD744" i="1"/>
  <c r="AV744" i="1"/>
  <c r="AN744" i="1"/>
  <c r="AF744" i="1"/>
  <c r="X744" i="1"/>
  <c r="P744" i="1"/>
  <c r="BC744" i="1"/>
  <c r="AU744" i="1"/>
  <c r="AM744" i="1"/>
  <c r="AE744" i="1"/>
  <c r="W744" i="1"/>
  <c r="BB744" i="1"/>
  <c r="AT744" i="1"/>
  <c r="AL744" i="1"/>
  <c r="AD744" i="1"/>
  <c r="V744" i="1"/>
  <c r="BA744" i="1"/>
  <c r="AS744" i="1"/>
  <c r="AK744" i="1"/>
  <c r="AC744" i="1"/>
  <c r="U744" i="1"/>
  <c r="BH744" i="1"/>
  <c r="AZ744" i="1"/>
  <c r="AR744" i="1"/>
  <c r="AJ744" i="1"/>
  <c r="AB744" i="1"/>
  <c r="T744" i="1"/>
  <c r="BG744" i="1"/>
  <c r="AY744" i="1"/>
  <c r="AQ744" i="1"/>
  <c r="AI744" i="1"/>
  <c r="AA744" i="1"/>
  <c r="S744" i="1"/>
  <c r="Z744" i="1"/>
  <c r="R744" i="1"/>
  <c r="BF744" i="1"/>
  <c r="AX744" i="1"/>
  <c r="AP744" i="1"/>
  <c r="AH744" i="1"/>
  <c r="BE736" i="1"/>
  <c r="AW736" i="1"/>
  <c r="AO736" i="1"/>
  <c r="AG736" i="1"/>
  <c r="Y736" i="1"/>
  <c r="Q736" i="1"/>
  <c r="BD736" i="1"/>
  <c r="AV736" i="1"/>
  <c r="AN736" i="1"/>
  <c r="AF736" i="1"/>
  <c r="X736" i="1"/>
  <c r="P736" i="1"/>
  <c r="BC736" i="1"/>
  <c r="AU736" i="1"/>
  <c r="AM736" i="1"/>
  <c r="AE736" i="1"/>
  <c r="W736" i="1"/>
  <c r="BB736" i="1"/>
  <c r="AT736" i="1"/>
  <c r="AL736" i="1"/>
  <c r="AD736" i="1"/>
  <c r="V736" i="1"/>
  <c r="BA736" i="1"/>
  <c r="AS736" i="1"/>
  <c r="AK736" i="1"/>
  <c r="AC736" i="1"/>
  <c r="U736" i="1"/>
  <c r="BH736" i="1"/>
  <c r="AZ736" i="1"/>
  <c r="AR736" i="1"/>
  <c r="AJ736" i="1"/>
  <c r="AB736" i="1"/>
  <c r="T736" i="1"/>
  <c r="BG736" i="1"/>
  <c r="AY736" i="1"/>
  <c r="AQ736" i="1"/>
  <c r="AI736" i="1"/>
  <c r="AA736" i="1"/>
  <c r="S736" i="1"/>
  <c r="BF736" i="1"/>
  <c r="AX736" i="1"/>
  <c r="AP736" i="1"/>
  <c r="AH736" i="1"/>
  <c r="Z736" i="1"/>
  <c r="R736" i="1"/>
  <c r="BE728" i="1"/>
  <c r="AW728" i="1"/>
  <c r="AO728" i="1"/>
  <c r="AG728" i="1"/>
  <c r="Y728" i="1"/>
  <c r="Q728" i="1"/>
  <c r="BD728" i="1"/>
  <c r="AV728" i="1"/>
  <c r="AN728" i="1"/>
  <c r="AF728" i="1"/>
  <c r="X728" i="1"/>
  <c r="P728" i="1"/>
  <c r="BC728" i="1"/>
  <c r="AU728" i="1"/>
  <c r="AM728" i="1"/>
  <c r="AE728" i="1"/>
  <c r="W728" i="1"/>
  <c r="BB728" i="1"/>
  <c r="AT728" i="1"/>
  <c r="AL728" i="1"/>
  <c r="AD728" i="1"/>
  <c r="V728" i="1"/>
  <c r="BA728" i="1"/>
  <c r="AS728" i="1"/>
  <c r="AK728" i="1"/>
  <c r="AC728" i="1"/>
  <c r="U728" i="1"/>
  <c r="BH728" i="1"/>
  <c r="AZ728" i="1"/>
  <c r="AR728" i="1"/>
  <c r="AJ728" i="1"/>
  <c r="AB728" i="1"/>
  <c r="T728" i="1"/>
  <c r="BG728" i="1"/>
  <c r="AY728" i="1"/>
  <c r="AQ728" i="1"/>
  <c r="AI728" i="1"/>
  <c r="AA728" i="1"/>
  <c r="S728" i="1"/>
  <c r="AP728" i="1"/>
  <c r="AH728" i="1"/>
  <c r="Z728" i="1"/>
  <c r="R728" i="1"/>
  <c r="BF728" i="1"/>
  <c r="AX728" i="1"/>
  <c r="BA720" i="1"/>
  <c r="AS720" i="1"/>
  <c r="AK720" i="1"/>
  <c r="AC720" i="1"/>
  <c r="U720" i="1"/>
  <c r="BH720" i="1"/>
  <c r="AZ720" i="1"/>
  <c r="AR720" i="1"/>
  <c r="AJ720" i="1"/>
  <c r="AB720" i="1"/>
  <c r="T720" i="1"/>
  <c r="BG720" i="1"/>
  <c r="AY720" i="1"/>
  <c r="AQ720" i="1"/>
  <c r="AI720" i="1"/>
  <c r="AA720" i="1"/>
  <c r="S720" i="1"/>
  <c r="BF720" i="1"/>
  <c r="AX720" i="1"/>
  <c r="AP720" i="1"/>
  <c r="AH720" i="1"/>
  <c r="Z720" i="1"/>
  <c r="R720" i="1"/>
  <c r="BE720" i="1"/>
  <c r="AW720" i="1"/>
  <c r="AO720" i="1"/>
  <c r="AG720" i="1"/>
  <c r="Y720" i="1"/>
  <c r="Q720" i="1"/>
  <c r="BD720" i="1"/>
  <c r="AV720" i="1"/>
  <c r="AN720" i="1"/>
  <c r="AF720" i="1"/>
  <c r="X720" i="1"/>
  <c r="P720" i="1"/>
  <c r="BC720" i="1"/>
  <c r="AU720" i="1"/>
  <c r="AM720" i="1"/>
  <c r="AE720" i="1"/>
  <c r="W720" i="1"/>
  <c r="BB720" i="1"/>
  <c r="AT720" i="1"/>
  <c r="AL720" i="1"/>
  <c r="AD720" i="1"/>
  <c r="V720" i="1"/>
  <c r="BA712" i="1"/>
  <c r="AS712" i="1"/>
  <c r="AK712" i="1"/>
  <c r="AC712" i="1"/>
  <c r="U712" i="1"/>
  <c r="BH712" i="1"/>
  <c r="AZ712" i="1"/>
  <c r="AR712" i="1"/>
  <c r="AJ712" i="1"/>
  <c r="AB712" i="1"/>
  <c r="T712" i="1"/>
  <c r="BG712" i="1"/>
  <c r="AY712" i="1"/>
  <c r="AQ712" i="1"/>
  <c r="AI712" i="1"/>
  <c r="AA712" i="1"/>
  <c r="S712" i="1"/>
  <c r="BF712" i="1"/>
  <c r="AX712" i="1"/>
  <c r="AP712" i="1"/>
  <c r="AH712" i="1"/>
  <c r="Z712" i="1"/>
  <c r="R712" i="1"/>
  <c r="BE712" i="1"/>
  <c r="AW712" i="1"/>
  <c r="AO712" i="1"/>
  <c r="AG712" i="1"/>
  <c r="Y712" i="1"/>
  <c r="Q712" i="1"/>
  <c r="BD712" i="1"/>
  <c r="AV712" i="1"/>
  <c r="AN712" i="1"/>
  <c r="AF712" i="1"/>
  <c r="X712" i="1"/>
  <c r="P712" i="1"/>
  <c r="BC712" i="1"/>
  <c r="AU712" i="1"/>
  <c r="AM712" i="1"/>
  <c r="AE712" i="1"/>
  <c r="W712" i="1"/>
  <c r="AD712" i="1"/>
  <c r="V712" i="1"/>
  <c r="BB712" i="1"/>
  <c r="AT712" i="1"/>
  <c r="AL712" i="1"/>
  <c r="BA704" i="1"/>
  <c r="AS704" i="1"/>
  <c r="AK704" i="1"/>
  <c r="AC704" i="1"/>
  <c r="U704" i="1"/>
  <c r="BH704" i="1"/>
  <c r="AZ704" i="1"/>
  <c r="AR704" i="1"/>
  <c r="AJ704" i="1"/>
  <c r="AB704" i="1"/>
  <c r="T704" i="1"/>
  <c r="BG704" i="1"/>
  <c r="AY704" i="1"/>
  <c r="AQ704" i="1"/>
  <c r="AI704" i="1"/>
  <c r="AA704" i="1"/>
  <c r="S704" i="1"/>
  <c r="BF704" i="1"/>
  <c r="AX704" i="1"/>
  <c r="AP704" i="1"/>
  <c r="AH704" i="1"/>
  <c r="Z704" i="1"/>
  <c r="R704" i="1"/>
  <c r="BE704" i="1"/>
  <c r="AW704" i="1"/>
  <c r="AO704" i="1"/>
  <c r="AG704" i="1"/>
  <c r="Y704" i="1"/>
  <c r="Q704" i="1"/>
  <c r="BD704" i="1"/>
  <c r="AV704" i="1"/>
  <c r="AN704" i="1"/>
  <c r="AF704" i="1"/>
  <c r="X704" i="1"/>
  <c r="P704" i="1"/>
  <c r="BC704" i="1"/>
  <c r="AU704" i="1"/>
  <c r="AM704" i="1"/>
  <c r="AE704" i="1"/>
  <c r="W704" i="1"/>
  <c r="BB704" i="1"/>
  <c r="AT704" i="1"/>
  <c r="AL704" i="1"/>
  <c r="AD704" i="1"/>
  <c r="V704" i="1"/>
  <c r="BH696" i="1"/>
  <c r="AZ696" i="1"/>
  <c r="AR696" i="1"/>
  <c r="BG696" i="1"/>
  <c r="BC696" i="1"/>
  <c r="BD696" i="1"/>
  <c r="AT696" i="1"/>
  <c r="AK696" i="1"/>
  <c r="AC696" i="1"/>
  <c r="U696" i="1"/>
  <c r="BB696" i="1"/>
  <c r="AS696" i="1"/>
  <c r="AJ696" i="1"/>
  <c r="AB696" i="1"/>
  <c r="T696" i="1"/>
  <c r="BA696" i="1"/>
  <c r="AQ696" i="1"/>
  <c r="AI696" i="1"/>
  <c r="AA696" i="1"/>
  <c r="S696" i="1"/>
  <c r="AY696" i="1"/>
  <c r="AP696" i="1"/>
  <c r="AH696" i="1"/>
  <c r="Z696" i="1"/>
  <c r="R696" i="1"/>
  <c r="AX696" i="1"/>
  <c r="AO696" i="1"/>
  <c r="AG696" i="1"/>
  <c r="Y696" i="1"/>
  <c r="Q696" i="1"/>
  <c r="AW696" i="1"/>
  <c r="AN696" i="1"/>
  <c r="AF696" i="1"/>
  <c r="X696" i="1"/>
  <c r="P696" i="1"/>
  <c r="BF696" i="1"/>
  <c r="AV696" i="1"/>
  <c r="AM696" i="1"/>
  <c r="AE696" i="1"/>
  <c r="W696" i="1"/>
  <c r="BE696" i="1"/>
  <c r="AU696" i="1"/>
  <c r="AL696" i="1"/>
  <c r="AD696" i="1"/>
  <c r="V696" i="1"/>
  <c r="BA688" i="1"/>
  <c r="AS688" i="1"/>
  <c r="AK688" i="1"/>
  <c r="AC688" i="1"/>
  <c r="U688" i="1"/>
  <c r="BH688" i="1"/>
  <c r="AZ688" i="1"/>
  <c r="AR688" i="1"/>
  <c r="AJ688" i="1"/>
  <c r="AB688" i="1"/>
  <c r="T688" i="1"/>
  <c r="BG688" i="1"/>
  <c r="AY688" i="1"/>
  <c r="AQ688" i="1"/>
  <c r="AI688" i="1"/>
  <c r="AA688" i="1"/>
  <c r="S688" i="1"/>
  <c r="BF688" i="1"/>
  <c r="AX688" i="1"/>
  <c r="AP688" i="1"/>
  <c r="AH688" i="1"/>
  <c r="Z688" i="1"/>
  <c r="R688" i="1"/>
  <c r="BE688" i="1"/>
  <c r="AW688" i="1"/>
  <c r="AO688" i="1"/>
  <c r="AG688" i="1"/>
  <c r="Y688" i="1"/>
  <c r="Q688" i="1"/>
  <c r="BD688" i="1"/>
  <c r="AV688" i="1"/>
  <c r="AN688" i="1"/>
  <c r="AF688" i="1"/>
  <c r="X688" i="1"/>
  <c r="P688" i="1"/>
  <c r="BC688" i="1"/>
  <c r="AU688" i="1"/>
  <c r="AM688" i="1"/>
  <c r="AE688" i="1"/>
  <c r="W688" i="1"/>
  <c r="BB688" i="1"/>
  <c r="AT688" i="1"/>
  <c r="AL688" i="1"/>
  <c r="AD688" i="1"/>
  <c r="V688" i="1"/>
  <c r="BA680" i="1"/>
  <c r="AS680" i="1"/>
  <c r="AK680" i="1"/>
  <c r="AC680" i="1"/>
  <c r="U680" i="1"/>
  <c r="BH680" i="1"/>
  <c r="AZ680" i="1"/>
  <c r="AR680" i="1"/>
  <c r="AJ680" i="1"/>
  <c r="AB680" i="1"/>
  <c r="T680" i="1"/>
  <c r="BG680" i="1"/>
  <c r="AY680" i="1"/>
  <c r="AQ680" i="1"/>
  <c r="AI680" i="1"/>
  <c r="AA680" i="1"/>
  <c r="S680" i="1"/>
  <c r="BF680" i="1"/>
  <c r="AX680" i="1"/>
  <c r="AP680" i="1"/>
  <c r="AH680" i="1"/>
  <c r="Z680" i="1"/>
  <c r="R680" i="1"/>
  <c r="BE680" i="1"/>
  <c r="AW680" i="1"/>
  <c r="AO680" i="1"/>
  <c r="AG680" i="1"/>
  <c r="Y680" i="1"/>
  <c r="Q680" i="1"/>
  <c r="BD680" i="1"/>
  <c r="AV680" i="1"/>
  <c r="AN680" i="1"/>
  <c r="AF680" i="1"/>
  <c r="X680" i="1"/>
  <c r="P680" i="1"/>
  <c r="BC680" i="1"/>
  <c r="AU680" i="1"/>
  <c r="AM680" i="1"/>
  <c r="AE680" i="1"/>
  <c r="W680" i="1"/>
  <c r="BB680" i="1"/>
  <c r="AT680" i="1"/>
  <c r="AL680" i="1"/>
  <c r="AD680" i="1"/>
  <c r="V680" i="1"/>
  <c r="BA672" i="1"/>
  <c r="AS672" i="1"/>
  <c r="AK672" i="1"/>
  <c r="AC672" i="1"/>
  <c r="U672" i="1"/>
  <c r="BH672" i="1"/>
  <c r="AZ672" i="1"/>
  <c r="AR672" i="1"/>
  <c r="AJ672" i="1"/>
  <c r="AB672" i="1"/>
  <c r="T672" i="1"/>
  <c r="BG672" i="1"/>
  <c r="AY672" i="1"/>
  <c r="AQ672" i="1"/>
  <c r="AI672" i="1"/>
  <c r="AA672" i="1"/>
  <c r="S672" i="1"/>
  <c r="BF672" i="1"/>
  <c r="AX672" i="1"/>
  <c r="AP672" i="1"/>
  <c r="AH672" i="1"/>
  <c r="Z672" i="1"/>
  <c r="R672" i="1"/>
  <c r="BE672" i="1"/>
  <c r="AW672" i="1"/>
  <c r="AO672" i="1"/>
  <c r="AG672" i="1"/>
  <c r="Y672" i="1"/>
  <c r="Q672" i="1"/>
  <c r="BD672" i="1"/>
  <c r="AV672" i="1"/>
  <c r="AN672" i="1"/>
  <c r="AF672" i="1"/>
  <c r="X672" i="1"/>
  <c r="P672" i="1"/>
  <c r="BC672" i="1"/>
  <c r="AU672" i="1"/>
  <c r="AM672" i="1"/>
  <c r="AE672" i="1"/>
  <c r="W672" i="1"/>
  <c r="BB672" i="1"/>
  <c r="AT672" i="1"/>
  <c r="AL672" i="1"/>
  <c r="AD672" i="1"/>
  <c r="V672" i="1"/>
  <c r="BH664" i="1"/>
  <c r="AZ664" i="1"/>
  <c r="AR664" i="1"/>
  <c r="AJ664" i="1"/>
  <c r="AB664" i="1"/>
  <c r="T664" i="1"/>
  <c r="BG664" i="1"/>
  <c r="AY664" i="1"/>
  <c r="AQ664" i="1"/>
  <c r="AI664" i="1"/>
  <c r="AA664" i="1"/>
  <c r="S664" i="1"/>
  <c r="BF664" i="1"/>
  <c r="AX664" i="1"/>
  <c r="AP664" i="1"/>
  <c r="AH664" i="1"/>
  <c r="Z664" i="1"/>
  <c r="R664" i="1"/>
  <c r="BE664" i="1"/>
  <c r="AW664" i="1"/>
  <c r="AO664" i="1"/>
  <c r="AG664" i="1"/>
  <c r="Y664" i="1"/>
  <c r="Q664" i="1"/>
  <c r="BD664" i="1"/>
  <c r="AV664" i="1"/>
  <c r="AN664" i="1"/>
  <c r="AF664" i="1"/>
  <c r="X664" i="1"/>
  <c r="P664" i="1"/>
  <c r="BC664" i="1"/>
  <c r="AU664" i="1"/>
  <c r="AM664" i="1"/>
  <c r="AE664" i="1"/>
  <c r="W664" i="1"/>
  <c r="BB664" i="1"/>
  <c r="AT664" i="1"/>
  <c r="AL664" i="1"/>
  <c r="AD664" i="1"/>
  <c r="V664" i="1"/>
  <c r="BA664" i="1"/>
  <c r="AS664" i="1"/>
  <c r="AK664" i="1"/>
  <c r="AC664" i="1"/>
  <c r="U664" i="1"/>
  <c r="BH656" i="1"/>
  <c r="AZ656" i="1"/>
  <c r="AR656" i="1"/>
  <c r="AJ656" i="1"/>
  <c r="AB656" i="1"/>
  <c r="T656" i="1"/>
  <c r="BG656" i="1"/>
  <c r="AY656" i="1"/>
  <c r="AQ656" i="1"/>
  <c r="AI656" i="1"/>
  <c r="AA656" i="1"/>
  <c r="S656" i="1"/>
  <c r="BF656" i="1"/>
  <c r="AX656" i="1"/>
  <c r="AP656" i="1"/>
  <c r="AH656" i="1"/>
  <c r="Z656" i="1"/>
  <c r="R656" i="1"/>
  <c r="BE656" i="1"/>
  <c r="AW656" i="1"/>
  <c r="AO656" i="1"/>
  <c r="AG656" i="1"/>
  <c r="Y656" i="1"/>
  <c r="Q656" i="1"/>
  <c r="BD656" i="1"/>
  <c r="AV656" i="1"/>
  <c r="AN656" i="1"/>
  <c r="AF656" i="1"/>
  <c r="X656" i="1"/>
  <c r="P656" i="1"/>
  <c r="BC656" i="1"/>
  <c r="AU656" i="1"/>
  <c r="AM656" i="1"/>
  <c r="AE656" i="1"/>
  <c r="W656" i="1"/>
  <c r="BB656" i="1"/>
  <c r="AT656" i="1"/>
  <c r="AL656" i="1"/>
  <c r="AD656" i="1"/>
  <c r="V656" i="1"/>
  <c r="BA656" i="1"/>
  <c r="AS656" i="1"/>
  <c r="AK656" i="1"/>
  <c r="AC656" i="1"/>
  <c r="U656" i="1"/>
  <c r="BH648" i="1"/>
  <c r="AZ648" i="1"/>
  <c r="AR648" i="1"/>
  <c r="AJ648" i="1"/>
  <c r="AB648" i="1"/>
  <c r="T648" i="1"/>
  <c r="BG648" i="1"/>
  <c r="AY648" i="1"/>
  <c r="AQ648" i="1"/>
  <c r="AI648" i="1"/>
  <c r="AA648" i="1"/>
  <c r="S648" i="1"/>
  <c r="BF648" i="1"/>
  <c r="AX648" i="1"/>
  <c r="AP648" i="1"/>
  <c r="AH648" i="1"/>
  <c r="Z648" i="1"/>
  <c r="R648" i="1"/>
  <c r="BE648" i="1"/>
  <c r="AW648" i="1"/>
  <c r="AO648" i="1"/>
  <c r="AG648" i="1"/>
  <c r="Y648" i="1"/>
  <c r="Q648" i="1"/>
  <c r="BD648" i="1"/>
  <c r="AV648" i="1"/>
  <c r="AN648" i="1"/>
  <c r="AF648" i="1"/>
  <c r="X648" i="1"/>
  <c r="P648" i="1"/>
  <c r="BC648" i="1"/>
  <c r="AU648" i="1"/>
  <c r="AM648" i="1"/>
  <c r="AE648" i="1"/>
  <c r="W648" i="1"/>
  <c r="BB648" i="1"/>
  <c r="AT648" i="1"/>
  <c r="AL648" i="1"/>
  <c r="AD648" i="1"/>
  <c r="V648" i="1"/>
  <c r="BA648" i="1"/>
  <c r="AS648" i="1"/>
  <c r="AK648" i="1"/>
  <c r="AC648" i="1"/>
  <c r="U648" i="1"/>
  <c r="BE640" i="1"/>
  <c r="AW640" i="1"/>
  <c r="AO640" i="1"/>
  <c r="AG640" i="1"/>
  <c r="BD640" i="1"/>
  <c r="AV640" i="1"/>
  <c r="AN640" i="1"/>
  <c r="AF640" i="1"/>
  <c r="BB640" i="1"/>
  <c r="AT640" i="1"/>
  <c r="AL640" i="1"/>
  <c r="AD640" i="1"/>
  <c r="BA640" i="1"/>
  <c r="AS640" i="1"/>
  <c r="AK640" i="1"/>
  <c r="AC640" i="1"/>
  <c r="U640" i="1"/>
  <c r="AU640" i="1"/>
  <c r="AE640" i="1"/>
  <c r="T640" i="1"/>
  <c r="BH640" i="1"/>
  <c r="AR640" i="1"/>
  <c r="AB640" i="1"/>
  <c r="S640" i="1"/>
  <c r="BG640" i="1"/>
  <c r="AQ640" i="1"/>
  <c r="AA640" i="1"/>
  <c r="R640" i="1"/>
  <c r="BF640" i="1"/>
  <c r="AP640" i="1"/>
  <c r="Z640" i="1"/>
  <c r="Q640" i="1"/>
  <c r="BC640" i="1"/>
  <c r="AM640" i="1"/>
  <c r="Y640" i="1"/>
  <c r="P640" i="1"/>
  <c r="AZ640" i="1"/>
  <c r="AJ640" i="1"/>
  <c r="X640" i="1"/>
  <c r="AY640" i="1"/>
  <c r="AI640" i="1"/>
  <c r="W640" i="1"/>
  <c r="AX640" i="1"/>
  <c r="AH640" i="1"/>
  <c r="V640" i="1"/>
  <c r="BH632" i="1"/>
  <c r="AZ632" i="1"/>
  <c r="AR632" i="1"/>
  <c r="AJ632" i="1"/>
  <c r="AB632" i="1"/>
  <c r="T632" i="1"/>
  <c r="BG632" i="1"/>
  <c r="AY632" i="1"/>
  <c r="AQ632" i="1"/>
  <c r="AI632" i="1"/>
  <c r="AA632" i="1"/>
  <c r="S632" i="1"/>
  <c r="BF632" i="1"/>
  <c r="AX632" i="1"/>
  <c r="AP632" i="1"/>
  <c r="AH632" i="1"/>
  <c r="Z632" i="1"/>
  <c r="R632" i="1"/>
  <c r="BE632" i="1"/>
  <c r="AW632" i="1"/>
  <c r="AO632" i="1"/>
  <c r="AG632" i="1"/>
  <c r="Y632" i="1"/>
  <c r="Q632" i="1"/>
  <c r="BD632" i="1"/>
  <c r="AV632" i="1"/>
  <c r="AN632" i="1"/>
  <c r="AF632" i="1"/>
  <c r="X632" i="1"/>
  <c r="P632" i="1"/>
  <c r="BC632" i="1"/>
  <c r="AU632" i="1"/>
  <c r="AM632" i="1"/>
  <c r="AE632" i="1"/>
  <c r="W632" i="1"/>
  <c r="BB632" i="1"/>
  <c r="AT632" i="1"/>
  <c r="AL632" i="1"/>
  <c r="AD632" i="1"/>
  <c r="V632" i="1"/>
  <c r="BA632" i="1"/>
  <c r="AS632" i="1"/>
  <c r="AK632" i="1"/>
  <c r="AC632" i="1"/>
  <c r="U632" i="1"/>
  <c r="BH624" i="1"/>
  <c r="AZ624" i="1"/>
  <c r="AR624" i="1"/>
  <c r="AJ624" i="1"/>
  <c r="AB624" i="1"/>
  <c r="T624" i="1"/>
  <c r="BG624" i="1"/>
  <c r="AY624" i="1"/>
  <c r="AQ624" i="1"/>
  <c r="AI624" i="1"/>
  <c r="AA624" i="1"/>
  <c r="S624" i="1"/>
  <c r="BF624" i="1"/>
  <c r="AX624" i="1"/>
  <c r="AP624" i="1"/>
  <c r="AH624" i="1"/>
  <c r="Z624" i="1"/>
  <c r="R624" i="1"/>
  <c r="BE624" i="1"/>
  <c r="AW624" i="1"/>
  <c r="AO624" i="1"/>
  <c r="AG624" i="1"/>
  <c r="Y624" i="1"/>
  <c r="Q624" i="1"/>
  <c r="BD624" i="1"/>
  <c r="AV624" i="1"/>
  <c r="AN624" i="1"/>
  <c r="AF624" i="1"/>
  <c r="X624" i="1"/>
  <c r="P624" i="1"/>
  <c r="BC624" i="1"/>
  <c r="AU624" i="1"/>
  <c r="AM624" i="1"/>
  <c r="AE624" i="1"/>
  <c r="W624" i="1"/>
  <c r="BB624" i="1"/>
  <c r="AT624" i="1"/>
  <c r="AL624" i="1"/>
  <c r="AD624" i="1"/>
  <c r="V624" i="1"/>
  <c r="BA624" i="1"/>
  <c r="AS624" i="1"/>
  <c r="AK624" i="1"/>
  <c r="AC624" i="1"/>
  <c r="U624" i="1"/>
  <c r="BH616" i="1"/>
  <c r="AZ616" i="1"/>
  <c r="AR616" i="1"/>
  <c r="AJ616" i="1"/>
  <c r="AB616" i="1"/>
  <c r="T616" i="1"/>
  <c r="BG616" i="1"/>
  <c r="AY616" i="1"/>
  <c r="AQ616" i="1"/>
  <c r="AI616" i="1"/>
  <c r="AA616" i="1"/>
  <c r="S616" i="1"/>
  <c r="BF616" i="1"/>
  <c r="AX616" i="1"/>
  <c r="AP616" i="1"/>
  <c r="AH616" i="1"/>
  <c r="Z616" i="1"/>
  <c r="R616" i="1"/>
  <c r="BE616" i="1"/>
  <c r="AW616" i="1"/>
  <c r="AO616" i="1"/>
  <c r="AG616" i="1"/>
  <c r="Y616" i="1"/>
  <c r="Q616" i="1"/>
  <c r="BD616" i="1"/>
  <c r="AV616" i="1"/>
  <c r="AN616" i="1"/>
  <c r="AF616" i="1"/>
  <c r="X616" i="1"/>
  <c r="P616" i="1"/>
  <c r="BC616" i="1"/>
  <c r="AU616" i="1"/>
  <c r="AM616" i="1"/>
  <c r="AE616" i="1"/>
  <c r="W616" i="1"/>
  <c r="BB616" i="1"/>
  <c r="AT616" i="1"/>
  <c r="AL616" i="1"/>
  <c r="AD616" i="1"/>
  <c r="V616" i="1"/>
  <c r="AC616" i="1"/>
  <c r="U616" i="1"/>
  <c r="BA616" i="1"/>
  <c r="AS616" i="1"/>
  <c r="AK616" i="1"/>
  <c r="BH608" i="1"/>
  <c r="AZ608" i="1"/>
  <c r="AR608" i="1"/>
  <c r="AJ608" i="1"/>
  <c r="AB608" i="1"/>
  <c r="T608" i="1"/>
  <c r="BG608" i="1"/>
  <c r="AY608" i="1"/>
  <c r="AQ608" i="1"/>
  <c r="AI608" i="1"/>
  <c r="AA608" i="1"/>
  <c r="S608" i="1"/>
  <c r="BF608" i="1"/>
  <c r="AX608" i="1"/>
  <c r="AP608" i="1"/>
  <c r="AH608" i="1"/>
  <c r="Z608" i="1"/>
  <c r="R608" i="1"/>
  <c r="BE608" i="1"/>
  <c r="AW608" i="1"/>
  <c r="AO608" i="1"/>
  <c r="AG608" i="1"/>
  <c r="Y608" i="1"/>
  <c r="Q608" i="1"/>
  <c r="BD608" i="1"/>
  <c r="AV608" i="1"/>
  <c r="AN608" i="1"/>
  <c r="AF608" i="1"/>
  <c r="X608" i="1"/>
  <c r="P608" i="1"/>
  <c r="BC608" i="1"/>
  <c r="AU608" i="1"/>
  <c r="AM608" i="1"/>
  <c r="AE608" i="1"/>
  <c r="W608" i="1"/>
  <c r="BB608" i="1"/>
  <c r="AT608" i="1"/>
  <c r="AL608" i="1"/>
  <c r="AD608" i="1"/>
  <c r="V608" i="1"/>
  <c r="BA608" i="1"/>
  <c r="AS608" i="1"/>
  <c r="AK608" i="1"/>
  <c r="AC608" i="1"/>
  <c r="U608" i="1"/>
  <c r="BH600" i="1"/>
  <c r="AZ600" i="1"/>
  <c r="AR600" i="1"/>
  <c r="AJ600" i="1"/>
  <c r="AB600" i="1"/>
  <c r="T600" i="1"/>
  <c r="BG600" i="1"/>
  <c r="AY600" i="1"/>
  <c r="AQ600" i="1"/>
  <c r="AI600" i="1"/>
  <c r="AA600" i="1"/>
  <c r="S600" i="1"/>
  <c r="BF600" i="1"/>
  <c r="AX600" i="1"/>
  <c r="AP600" i="1"/>
  <c r="AH600" i="1"/>
  <c r="Z600" i="1"/>
  <c r="R600" i="1"/>
  <c r="BE600" i="1"/>
  <c r="AW600" i="1"/>
  <c r="AO600" i="1"/>
  <c r="AG600" i="1"/>
  <c r="Y600" i="1"/>
  <c r="Q600" i="1"/>
  <c r="BD600" i="1"/>
  <c r="AV600" i="1"/>
  <c r="AN600" i="1"/>
  <c r="AF600" i="1"/>
  <c r="X600" i="1"/>
  <c r="P600" i="1"/>
  <c r="BC600" i="1"/>
  <c r="AU600" i="1"/>
  <c r="AM600" i="1"/>
  <c r="AE600" i="1"/>
  <c r="W600" i="1"/>
  <c r="BB600" i="1"/>
  <c r="AT600" i="1"/>
  <c r="AL600" i="1"/>
  <c r="AD600" i="1"/>
  <c r="V600" i="1"/>
  <c r="AS600" i="1"/>
  <c r="AK600" i="1"/>
  <c r="AC600" i="1"/>
  <c r="U600" i="1"/>
  <c r="BA600" i="1"/>
  <c r="BH592" i="1"/>
  <c r="AZ592" i="1"/>
  <c r="AR592" i="1"/>
  <c r="AJ592" i="1"/>
  <c r="AB592" i="1"/>
  <c r="T592" i="1"/>
  <c r="BG592" i="1"/>
  <c r="AY592" i="1"/>
  <c r="AQ592" i="1"/>
  <c r="AI592" i="1"/>
  <c r="AA592" i="1"/>
  <c r="S592" i="1"/>
  <c r="BF592" i="1"/>
  <c r="AX592" i="1"/>
  <c r="AP592" i="1"/>
  <c r="AH592" i="1"/>
  <c r="Z592" i="1"/>
  <c r="R592" i="1"/>
  <c r="BE592" i="1"/>
  <c r="AW592" i="1"/>
  <c r="AO592" i="1"/>
  <c r="AG592" i="1"/>
  <c r="Y592" i="1"/>
  <c r="Q592" i="1"/>
  <c r="BD592" i="1"/>
  <c r="AV592" i="1"/>
  <c r="AN592" i="1"/>
  <c r="AF592" i="1"/>
  <c r="X592" i="1"/>
  <c r="P592" i="1"/>
  <c r="BC592" i="1"/>
  <c r="AU592" i="1"/>
  <c r="AM592" i="1"/>
  <c r="AE592" i="1"/>
  <c r="W592" i="1"/>
  <c r="BB592" i="1"/>
  <c r="AT592" i="1"/>
  <c r="AL592" i="1"/>
  <c r="AD592" i="1"/>
  <c r="V592" i="1"/>
  <c r="U592" i="1"/>
  <c r="BA592" i="1"/>
  <c r="AS592" i="1"/>
  <c r="AK592" i="1"/>
  <c r="AC592" i="1"/>
  <c r="BH584" i="1"/>
  <c r="AZ584" i="1"/>
  <c r="AR584" i="1"/>
  <c r="AJ584" i="1"/>
  <c r="AB584" i="1"/>
  <c r="T584" i="1"/>
  <c r="BG584" i="1"/>
  <c r="AY584" i="1"/>
  <c r="AQ584" i="1"/>
  <c r="AI584" i="1"/>
  <c r="AA584" i="1"/>
  <c r="S584" i="1"/>
  <c r="BF584" i="1"/>
  <c r="AX584" i="1"/>
  <c r="AP584" i="1"/>
  <c r="AH584" i="1"/>
  <c r="Z584" i="1"/>
  <c r="R584" i="1"/>
  <c r="BE584" i="1"/>
  <c r="AW584" i="1"/>
  <c r="AO584" i="1"/>
  <c r="AG584" i="1"/>
  <c r="Y584" i="1"/>
  <c r="Q584" i="1"/>
  <c r="BD584" i="1"/>
  <c r="AV584" i="1"/>
  <c r="AN584" i="1"/>
  <c r="AF584" i="1"/>
  <c r="X584" i="1"/>
  <c r="P584" i="1"/>
  <c r="BC584" i="1"/>
  <c r="AU584" i="1"/>
  <c r="AM584" i="1"/>
  <c r="AE584" i="1"/>
  <c r="W584" i="1"/>
  <c r="BB584" i="1"/>
  <c r="AT584" i="1"/>
  <c r="AL584" i="1"/>
  <c r="AD584" i="1"/>
  <c r="V584" i="1"/>
  <c r="BA584" i="1"/>
  <c r="AS584" i="1"/>
  <c r="AK584" i="1"/>
  <c r="AC584" i="1"/>
  <c r="U584" i="1"/>
  <c r="BA576" i="1"/>
  <c r="AS576" i="1"/>
  <c r="AK576" i="1"/>
  <c r="AC576" i="1"/>
  <c r="U576" i="1"/>
  <c r="BH576" i="1"/>
  <c r="AZ576" i="1"/>
  <c r="AR576" i="1"/>
  <c r="AJ576" i="1"/>
  <c r="AB576" i="1"/>
  <c r="T576" i="1"/>
  <c r="BG576" i="1"/>
  <c r="AY576" i="1"/>
  <c r="AQ576" i="1"/>
  <c r="AI576" i="1"/>
  <c r="AA576" i="1"/>
  <c r="S576" i="1"/>
  <c r="BF576" i="1"/>
  <c r="AX576" i="1"/>
  <c r="AP576" i="1"/>
  <c r="AH576" i="1"/>
  <c r="Z576" i="1"/>
  <c r="R576" i="1"/>
  <c r="BE576" i="1"/>
  <c r="AW576" i="1"/>
  <c r="AO576" i="1"/>
  <c r="AG576" i="1"/>
  <c r="Y576" i="1"/>
  <c r="Q576" i="1"/>
  <c r="BD576" i="1"/>
  <c r="AV576" i="1"/>
  <c r="AN576" i="1"/>
  <c r="AF576" i="1"/>
  <c r="X576" i="1"/>
  <c r="P576" i="1"/>
  <c r="BC576" i="1"/>
  <c r="AU576" i="1"/>
  <c r="AM576" i="1"/>
  <c r="AE576" i="1"/>
  <c r="W576" i="1"/>
  <c r="BB576" i="1"/>
  <c r="AT576" i="1"/>
  <c r="AL576" i="1"/>
  <c r="AD576" i="1"/>
  <c r="V576" i="1"/>
  <c r="BA568" i="1"/>
  <c r="AS568" i="1"/>
  <c r="AK568" i="1"/>
  <c r="AC568" i="1"/>
  <c r="U568" i="1"/>
  <c r="BH568" i="1"/>
  <c r="AZ568" i="1"/>
  <c r="AR568" i="1"/>
  <c r="AJ568" i="1"/>
  <c r="AB568" i="1"/>
  <c r="T568" i="1"/>
  <c r="BG568" i="1"/>
  <c r="AY568" i="1"/>
  <c r="AQ568" i="1"/>
  <c r="AI568" i="1"/>
  <c r="AA568" i="1"/>
  <c r="S568" i="1"/>
  <c r="BF568" i="1"/>
  <c r="AX568" i="1"/>
  <c r="AP568" i="1"/>
  <c r="AH568" i="1"/>
  <c r="Z568" i="1"/>
  <c r="R568" i="1"/>
  <c r="BE568" i="1"/>
  <c r="AW568" i="1"/>
  <c r="AO568" i="1"/>
  <c r="AG568" i="1"/>
  <c r="Y568" i="1"/>
  <c r="Q568" i="1"/>
  <c r="BD568" i="1"/>
  <c r="AV568" i="1"/>
  <c r="AN568" i="1"/>
  <c r="AF568" i="1"/>
  <c r="X568" i="1"/>
  <c r="P568" i="1"/>
  <c r="BC568" i="1"/>
  <c r="AU568" i="1"/>
  <c r="AM568" i="1"/>
  <c r="AE568" i="1"/>
  <c r="W568" i="1"/>
  <c r="BB568" i="1"/>
  <c r="AT568" i="1"/>
  <c r="AL568" i="1"/>
  <c r="AD568" i="1"/>
  <c r="V568" i="1"/>
  <c r="BA560" i="1"/>
  <c r="AS560" i="1"/>
  <c r="AK560" i="1"/>
  <c r="AC560" i="1"/>
  <c r="U560" i="1"/>
  <c r="BH560" i="1"/>
  <c r="AZ560" i="1"/>
  <c r="AR560" i="1"/>
  <c r="AJ560" i="1"/>
  <c r="AB560" i="1"/>
  <c r="T560" i="1"/>
  <c r="BG560" i="1"/>
  <c r="AY560" i="1"/>
  <c r="AQ560" i="1"/>
  <c r="AI560" i="1"/>
  <c r="AA560" i="1"/>
  <c r="S560" i="1"/>
  <c r="BF560" i="1"/>
  <c r="AX560" i="1"/>
  <c r="AP560" i="1"/>
  <c r="AH560" i="1"/>
  <c r="Z560" i="1"/>
  <c r="R560" i="1"/>
  <c r="BE560" i="1"/>
  <c r="AW560" i="1"/>
  <c r="AO560" i="1"/>
  <c r="AG560" i="1"/>
  <c r="Y560" i="1"/>
  <c r="Q560" i="1"/>
  <c r="BD560" i="1"/>
  <c r="AV560" i="1"/>
  <c r="AN560" i="1"/>
  <c r="AF560" i="1"/>
  <c r="X560" i="1"/>
  <c r="P560" i="1"/>
  <c r="BC560" i="1"/>
  <c r="AU560" i="1"/>
  <c r="AM560" i="1"/>
  <c r="AE560" i="1"/>
  <c r="W560" i="1"/>
  <c r="BB560" i="1"/>
  <c r="AT560" i="1"/>
  <c r="AL560" i="1"/>
  <c r="AD560" i="1"/>
  <c r="V560" i="1"/>
  <c r="BA552" i="1"/>
  <c r="AS552" i="1"/>
  <c r="AK552" i="1"/>
  <c r="AC552" i="1"/>
  <c r="U552" i="1"/>
  <c r="BH552" i="1"/>
  <c r="AZ552" i="1"/>
  <c r="AR552" i="1"/>
  <c r="AJ552" i="1"/>
  <c r="AB552" i="1"/>
  <c r="T552" i="1"/>
  <c r="BG552" i="1"/>
  <c r="AY552" i="1"/>
  <c r="AQ552" i="1"/>
  <c r="AI552" i="1"/>
  <c r="AA552" i="1"/>
  <c r="S552" i="1"/>
  <c r="BF552" i="1"/>
  <c r="AX552" i="1"/>
  <c r="AP552" i="1"/>
  <c r="AH552" i="1"/>
  <c r="Z552" i="1"/>
  <c r="R552" i="1"/>
  <c r="BE552" i="1"/>
  <c r="AW552" i="1"/>
  <c r="AO552" i="1"/>
  <c r="AG552" i="1"/>
  <c r="Y552" i="1"/>
  <c r="Q552" i="1"/>
  <c r="BD552" i="1"/>
  <c r="AV552" i="1"/>
  <c r="AN552" i="1"/>
  <c r="AF552" i="1"/>
  <c r="X552" i="1"/>
  <c r="P552" i="1"/>
  <c r="BC552" i="1"/>
  <c r="AU552" i="1"/>
  <c r="AM552" i="1"/>
  <c r="AE552" i="1"/>
  <c r="W552" i="1"/>
  <c r="BB552" i="1"/>
  <c r="AT552" i="1"/>
  <c r="AL552" i="1"/>
  <c r="AD552" i="1"/>
  <c r="V552" i="1"/>
  <c r="BA544" i="1"/>
  <c r="AS544" i="1"/>
  <c r="AK544" i="1"/>
  <c r="AC544" i="1"/>
  <c r="U544" i="1"/>
  <c r="BH544" i="1"/>
  <c r="AZ544" i="1"/>
  <c r="AR544" i="1"/>
  <c r="AJ544" i="1"/>
  <c r="AB544" i="1"/>
  <c r="T544" i="1"/>
  <c r="BG544" i="1"/>
  <c r="AY544" i="1"/>
  <c r="AQ544" i="1"/>
  <c r="AI544" i="1"/>
  <c r="AA544" i="1"/>
  <c r="S544" i="1"/>
  <c r="BF544" i="1"/>
  <c r="AX544" i="1"/>
  <c r="AP544" i="1"/>
  <c r="AH544" i="1"/>
  <c r="Z544" i="1"/>
  <c r="R544" i="1"/>
  <c r="BE544" i="1"/>
  <c r="AW544" i="1"/>
  <c r="AO544" i="1"/>
  <c r="AG544" i="1"/>
  <c r="Y544" i="1"/>
  <c r="Q544" i="1"/>
  <c r="BD544" i="1"/>
  <c r="AV544" i="1"/>
  <c r="AN544" i="1"/>
  <c r="AF544" i="1"/>
  <c r="X544" i="1"/>
  <c r="P544" i="1"/>
  <c r="BC544" i="1"/>
  <c r="AU544" i="1"/>
  <c r="AM544" i="1"/>
  <c r="AE544" i="1"/>
  <c r="W544" i="1"/>
  <c r="BB544" i="1"/>
  <c r="AT544" i="1"/>
  <c r="AL544" i="1"/>
  <c r="AD544" i="1"/>
  <c r="V544" i="1"/>
  <c r="BA536" i="1"/>
  <c r="AS536" i="1"/>
  <c r="AK536" i="1"/>
  <c r="AC536" i="1"/>
  <c r="U536" i="1"/>
  <c r="BH536" i="1"/>
  <c r="AZ536" i="1"/>
  <c r="AR536" i="1"/>
  <c r="AJ536" i="1"/>
  <c r="AB536" i="1"/>
  <c r="T536" i="1"/>
  <c r="BG536" i="1"/>
  <c r="AY536" i="1"/>
  <c r="AQ536" i="1"/>
  <c r="AI536" i="1"/>
  <c r="AA536" i="1"/>
  <c r="S536" i="1"/>
  <c r="BF536" i="1"/>
  <c r="AX536" i="1"/>
  <c r="AP536" i="1"/>
  <c r="AH536" i="1"/>
  <c r="Z536" i="1"/>
  <c r="R536" i="1"/>
  <c r="BE536" i="1"/>
  <c r="AW536" i="1"/>
  <c r="AO536" i="1"/>
  <c r="AG536" i="1"/>
  <c r="Y536" i="1"/>
  <c r="Q536" i="1"/>
  <c r="BD536" i="1"/>
  <c r="AV536" i="1"/>
  <c r="AN536" i="1"/>
  <c r="AF536" i="1"/>
  <c r="X536" i="1"/>
  <c r="P536" i="1"/>
  <c r="BC536" i="1"/>
  <c r="AU536" i="1"/>
  <c r="AM536" i="1"/>
  <c r="AE536" i="1"/>
  <c r="W536" i="1"/>
  <c r="BB536" i="1"/>
  <c r="AT536" i="1"/>
  <c r="AL536" i="1"/>
  <c r="AD536" i="1"/>
  <c r="V536" i="1"/>
  <c r="BA528" i="1"/>
  <c r="AS528" i="1"/>
  <c r="AK528" i="1"/>
  <c r="AC528" i="1"/>
  <c r="U528" i="1"/>
  <c r="BH528" i="1"/>
  <c r="AZ528" i="1"/>
  <c r="AR528" i="1"/>
  <c r="AJ528" i="1"/>
  <c r="AB528" i="1"/>
  <c r="T528" i="1"/>
  <c r="BG528" i="1"/>
  <c r="AY528" i="1"/>
  <c r="AQ528" i="1"/>
  <c r="AI528" i="1"/>
  <c r="AA528" i="1"/>
  <c r="S528" i="1"/>
  <c r="BF528" i="1"/>
  <c r="AX528" i="1"/>
  <c r="AP528" i="1"/>
  <c r="AH528" i="1"/>
  <c r="Z528" i="1"/>
  <c r="R528" i="1"/>
  <c r="BD528" i="1"/>
  <c r="AV528" i="1"/>
  <c r="AN528" i="1"/>
  <c r="AF528" i="1"/>
  <c r="X528" i="1"/>
  <c r="P528" i="1"/>
  <c r="BC528" i="1"/>
  <c r="AU528" i="1"/>
  <c r="AM528" i="1"/>
  <c r="AE528" i="1"/>
  <c r="W528" i="1"/>
  <c r="AW528" i="1"/>
  <c r="Q528" i="1"/>
  <c r="AT528" i="1"/>
  <c r="AO528" i="1"/>
  <c r="AL528" i="1"/>
  <c r="AG528" i="1"/>
  <c r="AD528" i="1"/>
  <c r="BE528" i="1"/>
  <c r="Y528" i="1"/>
  <c r="BB528" i="1"/>
  <c r="V528" i="1"/>
  <c r="BD520" i="1"/>
  <c r="AV520" i="1"/>
  <c r="AN520" i="1"/>
  <c r="AF520" i="1"/>
  <c r="X520" i="1"/>
  <c r="P520" i="1"/>
  <c r="BC520" i="1"/>
  <c r="AU520" i="1"/>
  <c r="AM520" i="1"/>
  <c r="AE520" i="1"/>
  <c r="W520" i="1"/>
  <c r="BB520" i="1"/>
  <c r="AT520" i="1"/>
  <c r="AL520" i="1"/>
  <c r="AD520" i="1"/>
  <c r="V520" i="1"/>
  <c r="BA520" i="1"/>
  <c r="AS520" i="1"/>
  <c r="AK520" i="1"/>
  <c r="AC520" i="1"/>
  <c r="U520" i="1"/>
  <c r="BH520" i="1"/>
  <c r="AZ520" i="1"/>
  <c r="AR520" i="1"/>
  <c r="AJ520" i="1"/>
  <c r="AB520" i="1"/>
  <c r="T520" i="1"/>
  <c r="BG520" i="1"/>
  <c r="AY520" i="1"/>
  <c r="AQ520" i="1"/>
  <c r="AI520" i="1"/>
  <c r="AA520" i="1"/>
  <c r="S520" i="1"/>
  <c r="BF520" i="1"/>
  <c r="AX520" i="1"/>
  <c r="AP520" i="1"/>
  <c r="AH520" i="1"/>
  <c r="Z520" i="1"/>
  <c r="R520" i="1"/>
  <c r="BE520" i="1"/>
  <c r="AW520" i="1"/>
  <c r="AO520" i="1"/>
  <c r="AG520" i="1"/>
  <c r="Y520" i="1"/>
  <c r="Q520" i="1"/>
  <c r="BD512" i="1"/>
  <c r="AV512" i="1"/>
  <c r="AN512" i="1"/>
  <c r="AF512" i="1"/>
  <c r="X512" i="1"/>
  <c r="P512" i="1"/>
  <c r="BC512" i="1"/>
  <c r="AU512" i="1"/>
  <c r="AM512" i="1"/>
  <c r="AE512" i="1"/>
  <c r="W512" i="1"/>
  <c r="BB512" i="1"/>
  <c r="AT512" i="1"/>
  <c r="AL512" i="1"/>
  <c r="AD512" i="1"/>
  <c r="V512" i="1"/>
  <c r="BA512" i="1"/>
  <c r="AS512" i="1"/>
  <c r="AK512" i="1"/>
  <c r="AC512" i="1"/>
  <c r="U512" i="1"/>
  <c r="BH512" i="1"/>
  <c r="AZ512" i="1"/>
  <c r="AR512" i="1"/>
  <c r="AJ512" i="1"/>
  <c r="AB512" i="1"/>
  <c r="T512" i="1"/>
  <c r="BG512" i="1"/>
  <c r="AY512" i="1"/>
  <c r="AQ512" i="1"/>
  <c r="AI512" i="1"/>
  <c r="AA512" i="1"/>
  <c r="S512" i="1"/>
  <c r="BF512" i="1"/>
  <c r="AX512" i="1"/>
  <c r="AP512" i="1"/>
  <c r="AH512" i="1"/>
  <c r="Z512" i="1"/>
  <c r="R512" i="1"/>
  <c r="BE512" i="1"/>
  <c r="AW512" i="1"/>
  <c r="AO512" i="1"/>
  <c r="AG512" i="1"/>
  <c r="Y512" i="1"/>
  <c r="Q512" i="1"/>
  <c r="BD504" i="1"/>
  <c r="AV504" i="1"/>
  <c r="AN504" i="1"/>
  <c r="AF504" i="1"/>
  <c r="X504" i="1"/>
  <c r="P504" i="1"/>
  <c r="BC504" i="1"/>
  <c r="AU504" i="1"/>
  <c r="AM504" i="1"/>
  <c r="AE504" i="1"/>
  <c r="W504" i="1"/>
  <c r="BB504" i="1"/>
  <c r="AT504" i="1"/>
  <c r="AL504" i="1"/>
  <c r="AD504" i="1"/>
  <c r="V504" i="1"/>
  <c r="BA504" i="1"/>
  <c r="AS504" i="1"/>
  <c r="AK504" i="1"/>
  <c r="AC504" i="1"/>
  <c r="U504" i="1"/>
  <c r="BH504" i="1"/>
  <c r="AZ504" i="1"/>
  <c r="AR504" i="1"/>
  <c r="AJ504" i="1"/>
  <c r="AB504" i="1"/>
  <c r="T504" i="1"/>
  <c r="BG504" i="1"/>
  <c r="AY504" i="1"/>
  <c r="AQ504" i="1"/>
  <c r="AI504" i="1"/>
  <c r="AA504" i="1"/>
  <c r="S504" i="1"/>
  <c r="BF504" i="1"/>
  <c r="AX504" i="1"/>
  <c r="AP504" i="1"/>
  <c r="AH504" i="1"/>
  <c r="Z504" i="1"/>
  <c r="R504" i="1"/>
  <c r="BE504" i="1"/>
  <c r="AW504" i="1"/>
  <c r="AO504" i="1"/>
  <c r="AG504" i="1"/>
  <c r="Y504" i="1"/>
  <c r="Q504" i="1"/>
  <c r="BD496" i="1"/>
  <c r="AV496" i="1"/>
  <c r="AN496" i="1"/>
  <c r="AF496" i="1"/>
  <c r="X496" i="1"/>
  <c r="P496" i="1"/>
  <c r="BC496" i="1"/>
  <c r="AU496" i="1"/>
  <c r="AM496" i="1"/>
  <c r="AE496" i="1"/>
  <c r="W496" i="1"/>
  <c r="BB496" i="1"/>
  <c r="AT496" i="1"/>
  <c r="AL496" i="1"/>
  <c r="AD496" i="1"/>
  <c r="V496" i="1"/>
  <c r="BA496" i="1"/>
  <c r="AS496" i="1"/>
  <c r="AK496" i="1"/>
  <c r="AC496" i="1"/>
  <c r="U496" i="1"/>
  <c r="BH496" i="1"/>
  <c r="AZ496" i="1"/>
  <c r="AR496" i="1"/>
  <c r="AJ496" i="1"/>
  <c r="AB496" i="1"/>
  <c r="T496" i="1"/>
  <c r="BG496" i="1"/>
  <c r="AY496" i="1"/>
  <c r="AQ496" i="1"/>
  <c r="AI496" i="1"/>
  <c r="AA496" i="1"/>
  <c r="S496" i="1"/>
  <c r="BF496" i="1"/>
  <c r="AX496" i="1"/>
  <c r="AP496" i="1"/>
  <c r="AH496" i="1"/>
  <c r="Z496" i="1"/>
  <c r="R496" i="1"/>
  <c r="BE496" i="1"/>
  <c r="AW496" i="1"/>
  <c r="AO496" i="1"/>
  <c r="AG496" i="1"/>
  <c r="Y496" i="1"/>
  <c r="Q496" i="1"/>
  <c r="BD488" i="1"/>
  <c r="AV488" i="1"/>
  <c r="AN488" i="1"/>
  <c r="AF488" i="1"/>
  <c r="X488" i="1"/>
  <c r="P488" i="1"/>
  <c r="BC488" i="1"/>
  <c r="AU488" i="1"/>
  <c r="AM488" i="1"/>
  <c r="AE488" i="1"/>
  <c r="W488" i="1"/>
  <c r="BB488" i="1"/>
  <c r="AT488" i="1"/>
  <c r="AL488" i="1"/>
  <c r="AD488" i="1"/>
  <c r="V488" i="1"/>
  <c r="BA488" i="1"/>
  <c r="AS488" i="1"/>
  <c r="AK488" i="1"/>
  <c r="AC488" i="1"/>
  <c r="U488" i="1"/>
  <c r="BH488" i="1"/>
  <c r="AZ488" i="1"/>
  <c r="AR488" i="1"/>
  <c r="AJ488" i="1"/>
  <c r="AB488" i="1"/>
  <c r="T488" i="1"/>
  <c r="BG488" i="1"/>
  <c r="AY488" i="1"/>
  <c r="AQ488" i="1"/>
  <c r="AI488" i="1"/>
  <c r="AA488" i="1"/>
  <c r="S488" i="1"/>
  <c r="BF488" i="1"/>
  <c r="AX488" i="1"/>
  <c r="AP488" i="1"/>
  <c r="AH488" i="1"/>
  <c r="Z488" i="1"/>
  <c r="R488" i="1"/>
  <c r="BE488" i="1"/>
  <c r="AW488" i="1"/>
  <c r="AO488" i="1"/>
  <c r="AG488" i="1"/>
  <c r="Y488" i="1"/>
  <c r="Q488" i="1"/>
  <c r="BD480" i="1"/>
  <c r="AV480" i="1"/>
  <c r="AN480" i="1"/>
  <c r="AF480" i="1"/>
  <c r="X480" i="1"/>
  <c r="P480" i="1"/>
  <c r="BC480" i="1"/>
  <c r="AU480" i="1"/>
  <c r="AM480" i="1"/>
  <c r="AE480" i="1"/>
  <c r="W480" i="1"/>
  <c r="BB480" i="1"/>
  <c r="AT480" i="1"/>
  <c r="AL480" i="1"/>
  <c r="AD480" i="1"/>
  <c r="V480" i="1"/>
  <c r="BA480" i="1"/>
  <c r="AS480" i="1"/>
  <c r="AK480" i="1"/>
  <c r="AC480" i="1"/>
  <c r="U480" i="1"/>
  <c r="BH480" i="1"/>
  <c r="AZ480" i="1"/>
  <c r="AR480" i="1"/>
  <c r="AJ480" i="1"/>
  <c r="AB480" i="1"/>
  <c r="T480" i="1"/>
  <c r="BG480" i="1"/>
  <c r="AY480" i="1"/>
  <c r="AQ480" i="1"/>
  <c r="AI480" i="1"/>
  <c r="AA480" i="1"/>
  <c r="S480" i="1"/>
  <c r="BF480" i="1"/>
  <c r="AX480" i="1"/>
  <c r="AP480" i="1"/>
  <c r="AH480" i="1"/>
  <c r="Z480" i="1"/>
  <c r="R480" i="1"/>
  <c r="BE480" i="1"/>
  <c r="AW480" i="1"/>
  <c r="AO480" i="1"/>
  <c r="AG480" i="1"/>
  <c r="Y480" i="1"/>
  <c r="Q480" i="1"/>
  <c r="BD472" i="1"/>
  <c r="AV472" i="1"/>
  <c r="AN472" i="1"/>
  <c r="AF472" i="1"/>
  <c r="X472" i="1"/>
  <c r="P472" i="1"/>
  <c r="BC472" i="1"/>
  <c r="AU472" i="1"/>
  <c r="AM472" i="1"/>
  <c r="AE472" i="1"/>
  <c r="W472" i="1"/>
  <c r="BB472" i="1"/>
  <c r="AT472" i="1"/>
  <c r="AL472" i="1"/>
  <c r="AD472" i="1"/>
  <c r="V472" i="1"/>
  <c r="BA472" i="1"/>
  <c r="AS472" i="1"/>
  <c r="AK472" i="1"/>
  <c r="AC472" i="1"/>
  <c r="U472" i="1"/>
  <c r="BH472" i="1"/>
  <c r="AZ472" i="1"/>
  <c r="AR472" i="1"/>
  <c r="AJ472" i="1"/>
  <c r="AB472" i="1"/>
  <c r="T472" i="1"/>
  <c r="BG472" i="1"/>
  <c r="AY472" i="1"/>
  <c r="AQ472" i="1"/>
  <c r="AI472" i="1"/>
  <c r="AA472" i="1"/>
  <c r="S472" i="1"/>
  <c r="BF472" i="1"/>
  <c r="AX472" i="1"/>
  <c r="AP472" i="1"/>
  <c r="AH472" i="1"/>
  <c r="Z472" i="1"/>
  <c r="R472" i="1"/>
  <c r="BE472" i="1"/>
  <c r="AW472" i="1"/>
  <c r="AO472" i="1"/>
  <c r="AG472" i="1"/>
  <c r="Y472" i="1"/>
  <c r="Q472" i="1"/>
  <c r="BE464" i="1"/>
  <c r="AW464" i="1"/>
  <c r="AO464" i="1"/>
  <c r="AG464" i="1"/>
  <c r="Y464" i="1"/>
  <c r="Q464" i="1"/>
  <c r="BD464" i="1"/>
  <c r="AV464" i="1"/>
  <c r="AN464" i="1"/>
  <c r="AF464" i="1"/>
  <c r="X464" i="1"/>
  <c r="P464" i="1"/>
  <c r="BC464" i="1"/>
  <c r="AU464" i="1"/>
  <c r="AM464" i="1"/>
  <c r="AE464" i="1"/>
  <c r="W464" i="1"/>
  <c r="BB464" i="1"/>
  <c r="AT464" i="1"/>
  <c r="AL464" i="1"/>
  <c r="AD464" i="1"/>
  <c r="V464" i="1"/>
  <c r="BA464" i="1"/>
  <c r="AS464" i="1"/>
  <c r="AK464" i="1"/>
  <c r="AC464" i="1"/>
  <c r="U464" i="1"/>
  <c r="BH464" i="1"/>
  <c r="AZ464" i="1"/>
  <c r="AR464" i="1"/>
  <c r="AJ464" i="1"/>
  <c r="AB464" i="1"/>
  <c r="T464" i="1"/>
  <c r="BG464" i="1"/>
  <c r="AY464" i="1"/>
  <c r="AQ464" i="1"/>
  <c r="AI464" i="1"/>
  <c r="AA464" i="1"/>
  <c r="S464" i="1"/>
  <c r="Z464" i="1"/>
  <c r="R464" i="1"/>
  <c r="BF464" i="1"/>
  <c r="AX464" i="1"/>
  <c r="AP464" i="1"/>
  <c r="AH464" i="1"/>
  <c r="BE456" i="1"/>
  <c r="AW456" i="1"/>
  <c r="AO456" i="1"/>
  <c r="AG456" i="1"/>
  <c r="Y456" i="1"/>
  <c r="Q456" i="1"/>
  <c r="BD456" i="1"/>
  <c r="AV456" i="1"/>
  <c r="AN456" i="1"/>
  <c r="AF456" i="1"/>
  <c r="X456" i="1"/>
  <c r="P456" i="1"/>
  <c r="BC456" i="1"/>
  <c r="AU456" i="1"/>
  <c r="AM456" i="1"/>
  <c r="AE456" i="1"/>
  <c r="W456" i="1"/>
  <c r="BB456" i="1"/>
  <c r="AT456" i="1"/>
  <c r="AL456" i="1"/>
  <c r="AD456" i="1"/>
  <c r="V456" i="1"/>
  <c r="BA456" i="1"/>
  <c r="AS456" i="1"/>
  <c r="AK456" i="1"/>
  <c r="AC456" i="1"/>
  <c r="U456" i="1"/>
  <c r="BH456" i="1"/>
  <c r="AZ456" i="1"/>
  <c r="AR456" i="1"/>
  <c r="AJ456" i="1"/>
  <c r="AB456" i="1"/>
  <c r="T456" i="1"/>
  <c r="BG456" i="1"/>
  <c r="AY456" i="1"/>
  <c r="AQ456" i="1"/>
  <c r="AI456" i="1"/>
  <c r="AA456" i="1"/>
  <c r="S456" i="1"/>
  <c r="BF456" i="1"/>
  <c r="AX456" i="1"/>
  <c r="AH456" i="1"/>
  <c r="Z456" i="1"/>
  <c r="R456" i="1"/>
  <c r="AP456" i="1"/>
  <c r="BE448" i="1"/>
  <c r="AW448" i="1"/>
  <c r="AO448" i="1"/>
  <c r="AG448" i="1"/>
  <c r="Y448" i="1"/>
  <c r="Q448" i="1"/>
  <c r="BD448" i="1"/>
  <c r="AV448" i="1"/>
  <c r="AN448" i="1"/>
  <c r="AF448" i="1"/>
  <c r="X448" i="1"/>
  <c r="P448" i="1"/>
  <c r="BB448" i="1"/>
  <c r="AT448" i="1"/>
  <c r="AL448" i="1"/>
  <c r="AD448" i="1"/>
  <c r="V448" i="1"/>
  <c r="BA448" i="1"/>
  <c r="AS448" i="1"/>
  <c r="AK448" i="1"/>
  <c r="AC448" i="1"/>
  <c r="U448" i="1"/>
  <c r="BH448" i="1"/>
  <c r="AZ448" i="1"/>
  <c r="AR448" i="1"/>
  <c r="AJ448" i="1"/>
  <c r="AB448" i="1"/>
  <c r="T448" i="1"/>
  <c r="BG448" i="1"/>
  <c r="AY448" i="1"/>
  <c r="AQ448" i="1"/>
  <c r="AI448" i="1"/>
  <c r="AA448" i="1"/>
  <c r="S448" i="1"/>
  <c r="AP448" i="1"/>
  <c r="AM448" i="1"/>
  <c r="AH448" i="1"/>
  <c r="BF448" i="1"/>
  <c r="Z448" i="1"/>
  <c r="BC448" i="1"/>
  <c r="W448" i="1"/>
  <c r="AX448" i="1"/>
  <c r="R448" i="1"/>
  <c r="AU448" i="1"/>
  <c r="AE448" i="1"/>
  <c r="BE440" i="1"/>
  <c r="AW440" i="1"/>
  <c r="AO440" i="1"/>
  <c r="AG440" i="1"/>
  <c r="Y440" i="1"/>
  <c r="Q440" i="1"/>
  <c r="BD440" i="1"/>
  <c r="AV440" i="1"/>
  <c r="AN440" i="1"/>
  <c r="AF440" i="1"/>
  <c r="X440" i="1"/>
  <c r="P440" i="1"/>
  <c r="BB440" i="1"/>
  <c r="AT440" i="1"/>
  <c r="AL440" i="1"/>
  <c r="AD440" i="1"/>
  <c r="V440" i="1"/>
  <c r="BA440" i="1"/>
  <c r="AS440" i="1"/>
  <c r="AK440" i="1"/>
  <c r="AC440" i="1"/>
  <c r="U440" i="1"/>
  <c r="BH440" i="1"/>
  <c r="AZ440" i="1"/>
  <c r="AR440" i="1"/>
  <c r="AJ440" i="1"/>
  <c r="AB440" i="1"/>
  <c r="T440" i="1"/>
  <c r="BG440" i="1"/>
  <c r="AY440" i="1"/>
  <c r="AQ440" i="1"/>
  <c r="AI440" i="1"/>
  <c r="AA440" i="1"/>
  <c r="S440" i="1"/>
  <c r="AX440" i="1"/>
  <c r="R440" i="1"/>
  <c r="AU440" i="1"/>
  <c r="AP440" i="1"/>
  <c r="AH440" i="1"/>
  <c r="AE440" i="1"/>
  <c r="BF440" i="1"/>
  <c r="Z440" i="1"/>
  <c r="BC440" i="1"/>
  <c r="W440" i="1"/>
  <c r="AM440" i="1"/>
  <c r="BE432" i="1"/>
  <c r="AW432" i="1"/>
  <c r="AO432" i="1"/>
  <c r="AG432" i="1"/>
  <c r="Y432" i="1"/>
  <c r="Q432" i="1"/>
  <c r="BD432" i="1"/>
  <c r="AV432" i="1"/>
  <c r="AN432" i="1"/>
  <c r="AF432" i="1"/>
  <c r="X432" i="1"/>
  <c r="P432" i="1"/>
  <c r="BB432" i="1"/>
  <c r="AT432" i="1"/>
  <c r="AL432" i="1"/>
  <c r="AD432" i="1"/>
  <c r="V432" i="1"/>
  <c r="BA432" i="1"/>
  <c r="AS432" i="1"/>
  <c r="AK432" i="1"/>
  <c r="AC432" i="1"/>
  <c r="U432" i="1"/>
  <c r="BH432" i="1"/>
  <c r="AZ432" i="1"/>
  <c r="AR432" i="1"/>
  <c r="AJ432" i="1"/>
  <c r="AB432" i="1"/>
  <c r="T432" i="1"/>
  <c r="BG432" i="1"/>
  <c r="AY432" i="1"/>
  <c r="AQ432" i="1"/>
  <c r="AI432" i="1"/>
  <c r="AA432" i="1"/>
  <c r="S432" i="1"/>
  <c r="BF432" i="1"/>
  <c r="Z432" i="1"/>
  <c r="BC432" i="1"/>
  <c r="W432" i="1"/>
  <c r="AX432" i="1"/>
  <c r="R432" i="1"/>
  <c r="AP432" i="1"/>
  <c r="AM432" i="1"/>
  <c r="AH432" i="1"/>
  <c r="AE432" i="1"/>
  <c r="AU432" i="1"/>
  <c r="BE424" i="1"/>
  <c r="AW424" i="1"/>
  <c r="AO424" i="1"/>
  <c r="AG424" i="1"/>
  <c r="Y424" i="1"/>
  <c r="Q424" i="1"/>
  <c r="BD424" i="1"/>
  <c r="AV424" i="1"/>
  <c r="AN424" i="1"/>
  <c r="AF424" i="1"/>
  <c r="X424" i="1"/>
  <c r="P424" i="1"/>
  <c r="BB424" i="1"/>
  <c r="AT424" i="1"/>
  <c r="AL424" i="1"/>
  <c r="AD424" i="1"/>
  <c r="V424" i="1"/>
  <c r="BA424" i="1"/>
  <c r="AS424" i="1"/>
  <c r="AK424" i="1"/>
  <c r="AC424" i="1"/>
  <c r="U424" i="1"/>
  <c r="BH424" i="1"/>
  <c r="AZ424" i="1"/>
  <c r="AR424" i="1"/>
  <c r="AJ424" i="1"/>
  <c r="AB424" i="1"/>
  <c r="T424" i="1"/>
  <c r="BG424" i="1"/>
  <c r="AY424" i="1"/>
  <c r="AQ424" i="1"/>
  <c r="AI424" i="1"/>
  <c r="AA424" i="1"/>
  <c r="S424" i="1"/>
  <c r="AH424" i="1"/>
  <c r="AE424" i="1"/>
  <c r="BF424" i="1"/>
  <c r="Z424" i="1"/>
  <c r="AX424" i="1"/>
  <c r="R424" i="1"/>
  <c r="AU424" i="1"/>
  <c r="AP424" i="1"/>
  <c r="AM424" i="1"/>
  <c r="BC424" i="1"/>
  <c r="W424" i="1"/>
  <c r="BE416" i="1"/>
  <c r="AW416" i="1"/>
  <c r="AO416" i="1"/>
  <c r="AG416" i="1"/>
  <c r="Y416" i="1"/>
  <c r="Q416" i="1"/>
  <c r="BD416" i="1"/>
  <c r="AV416" i="1"/>
  <c r="AN416" i="1"/>
  <c r="AF416" i="1"/>
  <c r="X416" i="1"/>
  <c r="P416" i="1"/>
  <c r="BB416" i="1"/>
  <c r="AT416" i="1"/>
  <c r="AL416" i="1"/>
  <c r="AD416" i="1"/>
  <c r="V416" i="1"/>
  <c r="BA416" i="1"/>
  <c r="AS416" i="1"/>
  <c r="AK416" i="1"/>
  <c r="AC416" i="1"/>
  <c r="U416" i="1"/>
  <c r="BH416" i="1"/>
  <c r="AZ416" i="1"/>
  <c r="AR416" i="1"/>
  <c r="AJ416" i="1"/>
  <c r="AB416" i="1"/>
  <c r="T416" i="1"/>
  <c r="BG416" i="1"/>
  <c r="AY416" i="1"/>
  <c r="AQ416" i="1"/>
  <c r="AI416" i="1"/>
  <c r="AA416" i="1"/>
  <c r="S416" i="1"/>
  <c r="AP416" i="1"/>
  <c r="AM416" i="1"/>
  <c r="AH416" i="1"/>
  <c r="BF416" i="1"/>
  <c r="Z416" i="1"/>
  <c r="BC416" i="1"/>
  <c r="W416" i="1"/>
  <c r="AX416" i="1"/>
  <c r="R416" i="1"/>
  <c r="AU416" i="1"/>
  <c r="AE416" i="1"/>
  <c r="BE408" i="1"/>
  <c r="AW408" i="1"/>
  <c r="AO408" i="1"/>
  <c r="AG408" i="1"/>
  <c r="Y408" i="1"/>
  <c r="BD408" i="1"/>
  <c r="AV408" i="1"/>
  <c r="AN408" i="1"/>
  <c r="AF408" i="1"/>
  <c r="X408" i="1"/>
  <c r="P408" i="1"/>
  <c r="BB408" i="1"/>
  <c r="AT408" i="1"/>
  <c r="AL408" i="1"/>
  <c r="AD408" i="1"/>
  <c r="V408" i="1"/>
  <c r="BA408" i="1"/>
  <c r="AS408" i="1"/>
  <c r="AK408" i="1"/>
  <c r="AC408" i="1"/>
  <c r="U408" i="1"/>
  <c r="BH408" i="1"/>
  <c r="AZ408" i="1"/>
  <c r="AR408" i="1"/>
  <c r="AJ408" i="1"/>
  <c r="AB408" i="1"/>
  <c r="T408" i="1"/>
  <c r="BG408" i="1"/>
  <c r="AY408" i="1"/>
  <c r="AQ408" i="1"/>
  <c r="AI408" i="1"/>
  <c r="AA408" i="1"/>
  <c r="S408" i="1"/>
  <c r="AX408" i="1"/>
  <c r="R408" i="1"/>
  <c r="AU408" i="1"/>
  <c r="Q408" i="1"/>
  <c r="AP408" i="1"/>
  <c r="AH408" i="1"/>
  <c r="AE408" i="1"/>
  <c r="BF408" i="1"/>
  <c r="Z408" i="1"/>
  <c r="BC408" i="1"/>
  <c r="W408" i="1"/>
  <c r="AM408" i="1"/>
  <c r="BF400" i="1"/>
  <c r="AX400" i="1"/>
  <c r="AP400" i="1"/>
  <c r="AH400" i="1"/>
  <c r="Z400" i="1"/>
  <c r="R400" i="1"/>
  <c r="BE400" i="1"/>
  <c r="AW400" i="1"/>
  <c r="AO400" i="1"/>
  <c r="AG400" i="1"/>
  <c r="Y400" i="1"/>
  <c r="Q400" i="1"/>
  <c r="BD400" i="1"/>
  <c r="AV400" i="1"/>
  <c r="AN400" i="1"/>
  <c r="AF400" i="1"/>
  <c r="X400" i="1"/>
  <c r="P400" i="1"/>
  <c r="BB400" i="1"/>
  <c r="AT400" i="1"/>
  <c r="AL400" i="1"/>
  <c r="AD400" i="1"/>
  <c r="V400" i="1"/>
  <c r="BA400" i="1"/>
  <c r="AS400" i="1"/>
  <c r="AK400" i="1"/>
  <c r="AC400" i="1"/>
  <c r="U400" i="1"/>
  <c r="BH400" i="1"/>
  <c r="AZ400" i="1"/>
  <c r="AR400" i="1"/>
  <c r="AJ400" i="1"/>
  <c r="AB400" i="1"/>
  <c r="T400" i="1"/>
  <c r="BG400" i="1"/>
  <c r="AY400" i="1"/>
  <c r="AQ400" i="1"/>
  <c r="AI400" i="1"/>
  <c r="AA400" i="1"/>
  <c r="S400" i="1"/>
  <c r="BC400" i="1"/>
  <c r="AU400" i="1"/>
  <c r="AM400" i="1"/>
  <c r="AE400" i="1"/>
  <c r="W400" i="1"/>
  <c r="BF392" i="1"/>
  <c r="AX392" i="1"/>
  <c r="AP392" i="1"/>
  <c r="AH392" i="1"/>
  <c r="Z392" i="1"/>
  <c r="R392" i="1"/>
  <c r="BE392" i="1"/>
  <c r="AW392" i="1"/>
  <c r="AO392" i="1"/>
  <c r="AG392" i="1"/>
  <c r="Y392" i="1"/>
  <c r="Q392" i="1"/>
  <c r="BD392" i="1"/>
  <c r="AV392" i="1"/>
  <c r="AN392" i="1"/>
  <c r="AF392" i="1"/>
  <c r="X392" i="1"/>
  <c r="P392" i="1"/>
  <c r="BB392" i="1"/>
  <c r="AT392" i="1"/>
  <c r="AL392" i="1"/>
  <c r="AD392" i="1"/>
  <c r="V392" i="1"/>
  <c r="BA392" i="1"/>
  <c r="AS392" i="1"/>
  <c r="AK392" i="1"/>
  <c r="AC392" i="1"/>
  <c r="U392" i="1"/>
  <c r="BH392" i="1"/>
  <c r="AZ392" i="1"/>
  <c r="AR392" i="1"/>
  <c r="AJ392" i="1"/>
  <c r="AB392" i="1"/>
  <c r="T392" i="1"/>
  <c r="BG392" i="1"/>
  <c r="AY392" i="1"/>
  <c r="AQ392" i="1"/>
  <c r="AI392" i="1"/>
  <c r="AA392" i="1"/>
  <c r="S392" i="1"/>
  <c r="AE392" i="1"/>
  <c r="W392" i="1"/>
  <c r="BC392" i="1"/>
  <c r="AM392" i="1"/>
  <c r="AU392" i="1"/>
  <c r="BF384" i="1"/>
  <c r="AX384" i="1"/>
  <c r="AP384" i="1"/>
  <c r="AH384" i="1"/>
  <c r="Z384" i="1"/>
  <c r="R384" i="1"/>
  <c r="BE384" i="1"/>
  <c r="AW384" i="1"/>
  <c r="AO384" i="1"/>
  <c r="AG384" i="1"/>
  <c r="Y384" i="1"/>
  <c r="Q384" i="1"/>
  <c r="BD384" i="1"/>
  <c r="AV384" i="1"/>
  <c r="AN384" i="1"/>
  <c r="AF384" i="1"/>
  <c r="X384" i="1"/>
  <c r="P384" i="1"/>
  <c r="BB384" i="1"/>
  <c r="AT384" i="1"/>
  <c r="AL384" i="1"/>
  <c r="AD384" i="1"/>
  <c r="V384" i="1"/>
  <c r="BA384" i="1"/>
  <c r="AS384" i="1"/>
  <c r="AK384" i="1"/>
  <c r="AC384" i="1"/>
  <c r="U384" i="1"/>
  <c r="BH384" i="1"/>
  <c r="AZ384" i="1"/>
  <c r="AR384" i="1"/>
  <c r="AJ384" i="1"/>
  <c r="AB384" i="1"/>
  <c r="T384" i="1"/>
  <c r="BG384" i="1"/>
  <c r="AY384" i="1"/>
  <c r="AQ384" i="1"/>
  <c r="AI384" i="1"/>
  <c r="AA384" i="1"/>
  <c r="S384" i="1"/>
  <c r="BC384" i="1"/>
  <c r="AU384" i="1"/>
  <c r="AM384" i="1"/>
  <c r="AE384" i="1"/>
  <c r="W384" i="1"/>
  <c r="BF376" i="1"/>
  <c r="AX376" i="1"/>
  <c r="AP376" i="1"/>
  <c r="AH376" i="1"/>
  <c r="Z376" i="1"/>
  <c r="R376" i="1"/>
  <c r="BE376" i="1"/>
  <c r="AW376" i="1"/>
  <c r="AO376" i="1"/>
  <c r="AG376" i="1"/>
  <c r="Y376" i="1"/>
  <c r="Q376" i="1"/>
  <c r="BD376" i="1"/>
  <c r="AV376" i="1"/>
  <c r="AN376" i="1"/>
  <c r="AF376" i="1"/>
  <c r="X376" i="1"/>
  <c r="P376" i="1"/>
  <c r="BB376" i="1"/>
  <c r="AT376" i="1"/>
  <c r="AL376" i="1"/>
  <c r="AD376" i="1"/>
  <c r="V376" i="1"/>
  <c r="BA376" i="1"/>
  <c r="AS376" i="1"/>
  <c r="AK376" i="1"/>
  <c r="AC376" i="1"/>
  <c r="U376" i="1"/>
  <c r="BH376" i="1"/>
  <c r="AZ376" i="1"/>
  <c r="AR376" i="1"/>
  <c r="AJ376" i="1"/>
  <c r="AB376" i="1"/>
  <c r="T376" i="1"/>
  <c r="BG376" i="1"/>
  <c r="AY376" i="1"/>
  <c r="AQ376" i="1"/>
  <c r="AI376" i="1"/>
  <c r="AA376" i="1"/>
  <c r="S376" i="1"/>
  <c r="AU376" i="1"/>
  <c r="AM376" i="1"/>
  <c r="AE376" i="1"/>
  <c r="W376" i="1"/>
  <c r="BC376" i="1"/>
  <c r="BF368" i="1"/>
  <c r="AX368" i="1"/>
  <c r="AP368" i="1"/>
  <c r="AH368" i="1"/>
  <c r="Z368" i="1"/>
  <c r="R368" i="1"/>
  <c r="BE368" i="1"/>
  <c r="AW368" i="1"/>
  <c r="AO368" i="1"/>
  <c r="AG368" i="1"/>
  <c r="Y368" i="1"/>
  <c r="Q368" i="1"/>
  <c r="BD368" i="1"/>
  <c r="AV368" i="1"/>
  <c r="AN368" i="1"/>
  <c r="AF368" i="1"/>
  <c r="X368" i="1"/>
  <c r="P368" i="1"/>
  <c r="BB368" i="1"/>
  <c r="AT368" i="1"/>
  <c r="AL368" i="1"/>
  <c r="AD368" i="1"/>
  <c r="V368" i="1"/>
  <c r="BA368" i="1"/>
  <c r="AS368" i="1"/>
  <c r="AK368" i="1"/>
  <c r="AC368" i="1"/>
  <c r="U368" i="1"/>
  <c r="BH368" i="1"/>
  <c r="AZ368" i="1"/>
  <c r="AR368" i="1"/>
  <c r="AJ368" i="1"/>
  <c r="AB368" i="1"/>
  <c r="T368" i="1"/>
  <c r="BG368" i="1"/>
  <c r="AY368" i="1"/>
  <c r="AQ368" i="1"/>
  <c r="AI368" i="1"/>
  <c r="AA368" i="1"/>
  <c r="S368" i="1"/>
  <c r="W368" i="1"/>
  <c r="BC368" i="1"/>
  <c r="AU368" i="1"/>
  <c r="AE368" i="1"/>
  <c r="AM368" i="1"/>
  <c r="BG360" i="1"/>
  <c r="AY360" i="1"/>
  <c r="AQ360" i="1"/>
  <c r="AI360" i="1"/>
  <c r="AA360" i="1"/>
  <c r="S360" i="1"/>
  <c r="BA360" i="1"/>
  <c r="AR360" i="1"/>
  <c r="AH360" i="1"/>
  <c r="Y360" i="1"/>
  <c r="P360" i="1"/>
  <c r="AZ360" i="1"/>
  <c r="AP360" i="1"/>
  <c r="AG360" i="1"/>
  <c r="X360" i="1"/>
  <c r="BH360" i="1"/>
  <c r="AX360" i="1"/>
  <c r="AO360" i="1"/>
  <c r="AF360" i="1"/>
  <c r="W360" i="1"/>
  <c r="BF360" i="1"/>
  <c r="AW360" i="1"/>
  <c r="AN360" i="1"/>
  <c r="AE360" i="1"/>
  <c r="V360" i="1"/>
  <c r="BE360" i="1"/>
  <c r="AV360" i="1"/>
  <c r="AM360" i="1"/>
  <c r="AD360" i="1"/>
  <c r="U360" i="1"/>
  <c r="BD360" i="1"/>
  <c r="AU360" i="1"/>
  <c r="AL360" i="1"/>
  <c r="AC360" i="1"/>
  <c r="T360" i="1"/>
  <c r="BB360" i="1"/>
  <c r="AS360" i="1"/>
  <c r="AJ360" i="1"/>
  <c r="Z360" i="1"/>
  <c r="Q360" i="1"/>
  <c r="R360" i="1"/>
  <c r="BC360" i="1"/>
  <c r="AT360" i="1"/>
  <c r="AK360" i="1"/>
  <c r="AB360" i="1"/>
  <c r="BG352" i="1"/>
  <c r="AY352" i="1"/>
  <c r="AQ352" i="1"/>
  <c r="AI352" i="1"/>
  <c r="AA352" i="1"/>
  <c r="S352" i="1"/>
  <c r="BF352" i="1"/>
  <c r="AX352" i="1"/>
  <c r="AP352" i="1"/>
  <c r="AH352" i="1"/>
  <c r="Z352" i="1"/>
  <c r="R352" i="1"/>
  <c r="BE352" i="1"/>
  <c r="AW352" i="1"/>
  <c r="AO352" i="1"/>
  <c r="AG352" i="1"/>
  <c r="Y352" i="1"/>
  <c r="Q352" i="1"/>
  <c r="BD352" i="1"/>
  <c r="AV352" i="1"/>
  <c r="AN352" i="1"/>
  <c r="AF352" i="1"/>
  <c r="X352" i="1"/>
  <c r="P352" i="1"/>
  <c r="BC352" i="1"/>
  <c r="AU352" i="1"/>
  <c r="AM352" i="1"/>
  <c r="AE352" i="1"/>
  <c r="W352" i="1"/>
  <c r="BB352" i="1"/>
  <c r="AT352" i="1"/>
  <c r="AL352" i="1"/>
  <c r="AD352" i="1"/>
  <c r="V352" i="1"/>
  <c r="BH352" i="1"/>
  <c r="AZ352" i="1"/>
  <c r="AR352" i="1"/>
  <c r="AJ352" i="1"/>
  <c r="AB352" i="1"/>
  <c r="T352" i="1"/>
  <c r="BA352" i="1"/>
  <c r="AS352" i="1"/>
  <c r="AK352" i="1"/>
  <c r="AC352" i="1"/>
  <c r="U352" i="1"/>
  <c r="BG344" i="1"/>
  <c r="AY344" i="1"/>
  <c r="AQ344" i="1"/>
  <c r="AI344" i="1"/>
  <c r="AA344" i="1"/>
  <c r="S344" i="1"/>
  <c r="BF344" i="1"/>
  <c r="AX344" i="1"/>
  <c r="AP344" i="1"/>
  <c r="AH344" i="1"/>
  <c r="Z344" i="1"/>
  <c r="R344" i="1"/>
  <c r="BE344" i="1"/>
  <c r="AW344" i="1"/>
  <c r="AO344" i="1"/>
  <c r="AG344" i="1"/>
  <c r="Y344" i="1"/>
  <c r="Q344" i="1"/>
  <c r="BD344" i="1"/>
  <c r="AV344" i="1"/>
  <c r="AN344" i="1"/>
  <c r="AF344" i="1"/>
  <c r="X344" i="1"/>
  <c r="P344" i="1"/>
  <c r="BC344" i="1"/>
  <c r="AU344" i="1"/>
  <c r="AM344" i="1"/>
  <c r="AE344" i="1"/>
  <c r="W344" i="1"/>
  <c r="BB344" i="1"/>
  <c r="AT344" i="1"/>
  <c r="AL344" i="1"/>
  <c r="AD344" i="1"/>
  <c r="V344" i="1"/>
  <c r="BH344" i="1"/>
  <c r="AZ344" i="1"/>
  <c r="AR344" i="1"/>
  <c r="AJ344" i="1"/>
  <c r="AB344" i="1"/>
  <c r="T344" i="1"/>
  <c r="AC344" i="1"/>
  <c r="U344" i="1"/>
  <c r="BA344" i="1"/>
  <c r="AS344" i="1"/>
  <c r="AK344" i="1"/>
  <c r="BG336" i="1"/>
  <c r="AY336" i="1"/>
  <c r="AQ336" i="1"/>
  <c r="AI336" i="1"/>
  <c r="AA336" i="1"/>
  <c r="S336" i="1"/>
  <c r="BF336" i="1"/>
  <c r="AX336" i="1"/>
  <c r="AP336" i="1"/>
  <c r="AH336" i="1"/>
  <c r="Z336" i="1"/>
  <c r="R336" i="1"/>
  <c r="BE336" i="1"/>
  <c r="AW336" i="1"/>
  <c r="AO336" i="1"/>
  <c r="AG336" i="1"/>
  <c r="Y336" i="1"/>
  <c r="Q336" i="1"/>
  <c r="BD336" i="1"/>
  <c r="AV336" i="1"/>
  <c r="AN336" i="1"/>
  <c r="AF336" i="1"/>
  <c r="X336" i="1"/>
  <c r="P336" i="1"/>
  <c r="BC336" i="1"/>
  <c r="AU336" i="1"/>
  <c r="AM336" i="1"/>
  <c r="AE336" i="1"/>
  <c r="W336" i="1"/>
  <c r="BB336" i="1"/>
  <c r="AT336" i="1"/>
  <c r="AL336" i="1"/>
  <c r="AD336" i="1"/>
  <c r="V336" i="1"/>
  <c r="BH336" i="1"/>
  <c r="AZ336" i="1"/>
  <c r="AR336" i="1"/>
  <c r="AJ336" i="1"/>
  <c r="AB336" i="1"/>
  <c r="T336" i="1"/>
  <c r="BA336" i="1"/>
  <c r="AS336" i="1"/>
  <c r="AK336" i="1"/>
  <c r="AC336" i="1"/>
  <c r="U336" i="1"/>
  <c r="BG328" i="1"/>
  <c r="AY328" i="1"/>
  <c r="AQ328" i="1"/>
  <c r="AI328" i="1"/>
  <c r="AA328" i="1"/>
  <c r="S328" i="1"/>
  <c r="BF328" i="1"/>
  <c r="AX328" i="1"/>
  <c r="AP328" i="1"/>
  <c r="AH328" i="1"/>
  <c r="Z328" i="1"/>
  <c r="R328" i="1"/>
  <c r="BE328" i="1"/>
  <c r="AW328" i="1"/>
  <c r="AO328" i="1"/>
  <c r="AG328" i="1"/>
  <c r="Y328" i="1"/>
  <c r="Q328" i="1"/>
  <c r="BD328" i="1"/>
  <c r="AV328" i="1"/>
  <c r="AN328" i="1"/>
  <c r="AF328" i="1"/>
  <c r="X328" i="1"/>
  <c r="P328" i="1"/>
  <c r="BC328" i="1"/>
  <c r="AU328" i="1"/>
  <c r="AM328" i="1"/>
  <c r="AE328" i="1"/>
  <c r="W328" i="1"/>
  <c r="BB328" i="1"/>
  <c r="AT328" i="1"/>
  <c r="AL328" i="1"/>
  <c r="AD328" i="1"/>
  <c r="V328" i="1"/>
  <c r="BH328" i="1"/>
  <c r="AZ328" i="1"/>
  <c r="AR328" i="1"/>
  <c r="AJ328" i="1"/>
  <c r="AB328" i="1"/>
  <c r="T328" i="1"/>
  <c r="AS328" i="1"/>
  <c r="AK328" i="1"/>
  <c r="AC328" i="1"/>
  <c r="U328" i="1"/>
  <c r="BA328" i="1"/>
  <c r="BG320" i="1"/>
  <c r="AY320" i="1"/>
  <c r="AQ320" i="1"/>
  <c r="AI320" i="1"/>
  <c r="AA320" i="1"/>
  <c r="S320" i="1"/>
  <c r="BF320" i="1"/>
  <c r="AX320" i="1"/>
  <c r="AP320" i="1"/>
  <c r="AH320" i="1"/>
  <c r="Z320" i="1"/>
  <c r="R320" i="1"/>
  <c r="BE320" i="1"/>
  <c r="AW320" i="1"/>
  <c r="AO320" i="1"/>
  <c r="AG320" i="1"/>
  <c r="Y320" i="1"/>
  <c r="Q320" i="1"/>
  <c r="BD320" i="1"/>
  <c r="AV320" i="1"/>
  <c r="AN320" i="1"/>
  <c r="AF320" i="1"/>
  <c r="X320" i="1"/>
  <c r="P320" i="1"/>
  <c r="BC320" i="1"/>
  <c r="AU320" i="1"/>
  <c r="AM320" i="1"/>
  <c r="AE320" i="1"/>
  <c r="W320" i="1"/>
  <c r="BB320" i="1"/>
  <c r="AT320" i="1"/>
  <c r="AL320" i="1"/>
  <c r="AD320" i="1"/>
  <c r="V320" i="1"/>
  <c r="BH320" i="1"/>
  <c r="AZ320" i="1"/>
  <c r="AR320" i="1"/>
  <c r="AJ320" i="1"/>
  <c r="AB320" i="1"/>
  <c r="T320" i="1"/>
  <c r="U320" i="1"/>
  <c r="BA320" i="1"/>
  <c r="AS320" i="1"/>
  <c r="AK320" i="1"/>
  <c r="AC320" i="1"/>
  <c r="BG312" i="1"/>
  <c r="AY312" i="1"/>
  <c r="AQ312" i="1"/>
  <c r="AI312" i="1"/>
  <c r="AA312" i="1"/>
  <c r="S312" i="1"/>
  <c r="BF312" i="1"/>
  <c r="AX312" i="1"/>
  <c r="AP312" i="1"/>
  <c r="AH312" i="1"/>
  <c r="Z312" i="1"/>
  <c r="R312" i="1"/>
  <c r="BE312" i="1"/>
  <c r="AW312" i="1"/>
  <c r="AO312" i="1"/>
  <c r="AG312" i="1"/>
  <c r="Y312" i="1"/>
  <c r="Q312" i="1"/>
  <c r="BD312" i="1"/>
  <c r="AV312" i="1"/>
  <c r="AN312" i="1"/>
  <c r="AF312" i="1"/>
  <c r="X312" i="1"/>
  <c r="P312" i="1"/>
  <c r="BC312" i="1"/>
  <c r="AU312" i="1"/>
  <c r="AM312" i="1"/>
  <c r="AE312" i="1"/>
  <c r="W312" i="1"/>
  <c r="BB312" i="1"/>
  <c r="AT312" i="1"/>
  <c r="AL312" i="1"/>
  <c r="AD312" i="1"/>
  <c r="V312" i="1"/>
  <c r="BH312" i="1"/>
  <c r="AZ312" i="1"/>
  <c r="AR312" i="1"/>
  <c r="AJ312" i="1"/>
  <c r="AB312" i="1"/>
  <c r="T312" i="1"/>
  <c r="BA312" i="1"/>
  <c r="AS312" i="1"/>
  <c r="AK312" i="1"/>
  <c r="AC312" i="1"/>
  <c r="U312" i="1"/>
  <c r="BG304" i="1"/>
  <c r="AY304" i="1"/>
  <c r="AQ304" i="1"/>
  <c r="AI304" i="1"/>
  <c r="AA304" i="1"/>
  <c r="S304" i="1"/>
  <c r="BF304" i="1"/>
  <c r="AX304" i="1"/>
  <c r="AP304" i="1"/>
  <c r="AH304" i="1"/>
  <c r="Z304" i="1"/>
  <c r="R304" i="1"/>
  <c r="BE304" i="1"/>
  <c r="AW304" i="1"/>
  <c r="AO304" i="1"/>
  <c r="AG304" i="1"/>
  <c r="Y304" i="1"/>
  <c r="Q304" i="1"/>
  <c r="BD304" i="1"/>
  <c r="AV304" i="1"/>
  <c r="AN304" i="1"/>
  <c r="AF304" i="1"/>
  <c r="X304" i="1"/>
  <c r="P304" i="1"/>
  <c r="BC304" i="1"/>
  <c r="AU304" i="1"/>
  <c r="AM304" i="1"/>
  <c r="AE304" i="1"/>
  <c r="W304" i="1"/>
  <c r="BB304" i="1"/>
  <c r="AT304" i="1"/>
  <c r="AL304" i="1"/>
  <c r="AD304" i="1"/>
  <c r="V304" i="1"/>
  <c r="BH304" i="1"/>
  <c r="AZ304" i="1"/>
  <c r="AR304" i="1"/>
  <c r="AJ304" i="1"/>
  <c r="AB304" i="1"/>
  <c r="T304" i="1"/>
  <c r="AK304" i="1"/>
  <c r="AC304" i="1"/>
  <c r="U304" i="1"/>
  <c r="BA304" i="1"/>
  <c r="AS304" i="1"/>
  <c r="BG296" i="1"/>
  <c r="AY296" i="1"/>
  <c r="AQ296" i="1"/>
  <c r="AI296" i="1"/>
  <c r="AA296" i="1"/>
  <c r="S296" i="1"/>
  <c r="BF296" i="1"/>
  <c r="AX296" i="1"/>
  <c r="AP296" i="1"/>
  <c r="AH296" i="1"/>
  <c r="Z296" i="1"/>
  <c r="R296" i="1"/>
  <c r="BE296" i="1"/>
  <c r="AW296" i="1"/>
  <c r="AO296" i="1"/>
  <c r="AG296" i="1"/>
  <c r="Y296" i="1"/>
  <c r="Q296" i="1"/>
  <c r="BD296" i="1"/>
  <c r="AV296" i="1"/>
  <c r="AN296" i="1"/>
  <c r="AF296" i="1"/>
  <c r="X296" i="1"/>
  <c r="P296" i="1"/>
  <c r="BC296" i="1"/>
  <c r="AU296" i="1"/>
  <c r="AM296" i="1"/>
  <c r="AE296" i="1"/>
  <c r="W296" i="1"/>
  <c r="BB296" i="1"/>
  <c r="AT296" i="1"/>
  <c r="AL296" i="1"/>
  <c r="AD296" i="1"/>
  <c r="V296" i="1"/>
  <c r="BH296" i="1"/>
  <c r="AZ296" i="1"/>
  <c r="AR296" i="1"/>
  <c r="AJ296" i="1"/>
  <c r="AB296" i="1"/>
  <c r="T296" i="1"/>
  <c r="BA296" i="1"/>
  <c r="AS296" i="1"/>
  <c r="AK296" i="1"/>
  <c r="AC296" i="1"/>
  <c r="U296" i="1"/>
  <c r="BG288" i="1"/>
  <c r="AY288" i="1"/>
  <c r="AQ288" i="1"/>
  <c r="AI288" i="1"/>
  <c r="AA288" i="1"/>
  <c r="S288" i="1"/>
  <c r="BF288" i="1"/>
  <c r="AX288" i="1"/>
  <c r="AP288" i="1"/>
  <c r="AH288" i="1"/>
  <c r="Z288" i="1"/>
  <c r="R288" i="1"/>
  <c r="BD288" i="1"/>
  <c r="AV288" i="1"/>
  <c r="AN288" i="1"/>
  <c r="AF288" i="1"/>
  <c r="X288" i="1"/>
  <c r="P288" i="1"/>
  <c r="BC288" i="1"/>
  <c r="AU288" i="1"/>
  <c r="AM288" i="1"/>
  <c r="AE288" i="1"/>
  <c r="W288" i="1"/>
  <c r="BB288" i="1"/>
  <c r="AT288" i="1"/>
  <c r="AL288" i="1"/>
  <c r="AD288" i="1"/>
  <c r="V288" i="1"/>
  <c r="BH288" i="1"/>
  <c r="AZ288" i="1"/>
  <c r="AR288" i="1"/>
  <c r="AJ288" i="1"/>
  <c r="AB288" i="1"/>
  <c r="T288" i="1"/>
  <c r="BA288" i="1"/>
  <c r="U288" i="1"/>
  <c r="AW288" i="1"/>
  <c r="Q288" i="1"/>
  <c r="AS288" i="1"/>
  <c r="AO288" i="1"/>
  <c r="AK288" i="1"/>
  <c r="AG288" i="1"/>
  <c r="AC288" i="1"/>
  <c r="BE288" i="1"/>
  <c r="Y288" i="1"/>
  <c r="BG280" i="1"/>
  <c r="AY280" i="1"/>
  <c r="AQ280" i="1"/>
  <c r="AI280" i="1"/>
  <c r="AA280" i="1"/>
  <c r="S280" i="1"/>
  <c r="BF280" i="1"/>
  <c r="AX280" i="1"/>
  <c r="AP280" i="1"/>
  <c r="AH280" i="1"/>
  <c r="Z280" i="1"/>
  <c r="R280" i="1"/>
  <c r="BD280" i="1"/>
  <c r="AV280" i="1"/>
  <c r="AN280" i="1"/>
  <c r="AF280" i="1"/>
  <c r="X280" i="1"/>
  <c r="P280" i="1"/>
  <c r="BC280" i="1"/>
  <c r="AU280" i="1"/>
  <c r="AM280" i="1"/>
  <c r="AE280" i="1"/>
  <c r="W280" i="1"/>
  <c r="BB280" i="1"/>
  <c r="AT280" i="1"/>
  <c r="AL280" i="1"/>
  <c r="AD280" i="1"/>
  <c r="V280" i="1"/>
  <c r="BH280" i="1"/>
  <c r="AZ280" i="1"/>
  <c r="AR280" i="1"/>
  <c r="AJ280" i="1"/>
  <c r="AB280" i="1"/>
  <c r="T280" i="1"/>
  <c r="AC280" i="1"/>
  <c r="BE280" i="1"/>
  <c r="Y280" i="1"/>
  <c r="BA280" i="1"/>
  <c r="U280" i="1"/>
  <c r="AW280" i="1"/>
  <c r="Q280" i="1"/>
  <c r="AS280" i="1"/>
  <c r="AO280" i="1"/>
  <c r="AK280" i="1"/>
  <c r="AG280" i="1"/>
  <c r="BG272" i="1"/>
  <c r="AY272" i="1"/>
  <c r="AQ272" i="1"/>
  <c r="AI272" i="1"/>
  <c r="AA272" i="1"/>
  <c r="S272" i="1"/>
  <c r="BF272" i="1"/>
  <c r="AX272" i="1"/>
  <c r="AP272" i="1"/>
  <c r="AH272" i="1"/>
  <c r="Z272" i="1"/>
  <c r="R272" i="1"/>
  <c r="BD272" i="1"/>
  <c r="AV272" i="1"/>
  <c r="AN272" i="1"/>
  <c r="AF272" i="1"/>
  <c r="X272" i="1"/>
  <c r="P272" i="1"/>
  <c r="BC272" i="1"/>
  <c r="AU272" i="1"/>
  <c r="AM272" i="1"/>
  <c r="AE272" i="1"/>
  <c r="W272" i="1"/>
  <c r="BB272" i="1"/>
  <c r="AT272" i="1"/>
  <c r="AL272" i="1"/>
  <c r="AD272" i="1"/>
  <c r="V272" i="1"/>
  <c r="BH272" i="1"/>
  <c r="AZ272" i="1"/>
  <c r="AR272" i="1"/>
  <c r="AJ272" i="1"/>
  <c r="AB272" i="1"/>
  <c r="T272" i="1"/>
  <c r="AK272" i="1"/>
  <c r="AG272" i="1"/>
  <c r="AC272" i="1"/>
  <c r="BE272" i="1"/>
  <c r="Y272" i="1"/>
  <c r="BA272" i="1"/>
  <c r="U272" i="1"/>
  <c r="AW272" i="1"/>
  <c r="Q272" i="1"/>
  <c r="AS272" i="1"/>
  <c r="AO272" i="1"/>
  <c r="BG264" i="1"/>
  <c r="AY264" i="1"/>
  <c r="AQ264" i="1"/>
  <c r="AI264" i="1"/>
  <c r="AA264" i="1"/>
  <c r="S264" i="1"/>
  <c r="BF264" i="1"/>
  <c r="AX264" i="1"/>
  <c r="AP264" i="1"/>
  <c r="AH264" i="1"/>
  <c r="Z264" i="1"/>
  <c r="R264" i="1"/>
  <c r="BD264" i="1"/>
  <c r="AV264" i="1"/>
  <c r="AN264" i="1"/>
  <c r="AF264" i="1"/>
  <c r="X264" i="1"/>
  <c r="P264" i="1"/>
  <c r="BC264" i="1"/>
  <c r="AU264" i="1"/>
  <c r="AM264" i="1"/>
  <c r="AE264" i="1"/>
  <c r="W264" i="1"/>
  <c r="BB264" i="1"/>
  <c r="AT264" i="1"/>
  <c r="AL264" i="1"/>
  <c r="AD264" i="1"/>
  <c r="V264" i="1"/>
  <c r="BH264" i="1"/>
  <c r="AZ264" i="1"/>
  <c r="AR264" i="1"/>
  <c r="AJ264" i="1"/>
  <c r="AB264" i="1"/>
  <c r="T264" i="1"/>
  <c r="AS264" i="1"/>
  <c r="AO264" i="1"/>
  <c r="AK264" i="1"/>
  <c r="AG264" i="1"/>
  <c r="AC264" i="1"/>
  <c r="BE264" i="1"/>
  <c r="Y264" i="1"/>
  <c r="BA264" i="1"/>
  <c r="U264" i="1"/>
  <c r="AW264" i="1"/>
  <c r="Q264" i="1"/>
  <c r="BG256" i="1"/>
  <c r="AY256" i="1"/>
  <c r="AQ256" i="1"/>
  <c r="AI256" i="1"/>
  <c r="AA256" i="1"/>
  <c r="S256" i="1"/>
  <c r="BF256" i="1"/>
  <c r="AX256" i="1"/>
  <c r="AP256" i="1"/>
  <c r="AH256" i="1"/>
  <c r="Z256" i="1"/>
  <c r="R256" i="1"/>
  <c r="BD256" i="1"/>
  <c r="AV256" i="1"/>
  <c r="AN256" i="1"/>
  <c r="AF256" i="1"/>
  <c r="X256" i="1"/>
  <c r="P256" i="1"/>
  <c r="BC256" i="1"/>
  <c r="AU256" i="1"/>
  <c r="AM256" i="1"/>
  <c r="AE256" i="1"/>
  <c r="W256" i="1"/>
  <c r="BB256" i="1"/>
  <c r="AT256" i="1"/>
  <c r="AL256" i="1"/>
  <c r="AD256" i="1"/>
  <c r="V256" i="1"/>
  <c r="BH256" i="1"/>
  <c r="AZ256" i="1"/>
  <c r="AR256" i="1"/>
  <c r="AJ256" i="1"/>
  <c r="AB256" i="1"/>
  <c r="T256" i="1"/>
  <c r="BA256" i="1"/>
  <c r="U256" i="1"/>
  <c r="AW256" i="1"/>
  <c r="Q256" i="1"/>
  <c r="AS256" i="1"/>
  <c r="AO256" i="1"/>
  <c r="AK256" i="1"/>
  <c r="AG256" i="1"/>
  <c r="AC256" i="1"/>
  <c r="BE256" i="1"/>
  <c r="Y256" i="1"/>
  <c r="BE248" i="1"/>
  <c r="AW248" i="1"/>
  <c r="AO248" i="1"/>
  <c r="AG248" i="1"/>
  <c r="Y248" i="1"/>
  <c r="Q248" i="1"/>
  <c r="BD248" i="1"/>
  <c r="AV248" i="1"/>
  <c r="AN248" i="1"/>
  <c r="AF248" i="1"/>
  <c r="X248" i="1"/>
  <c r="P248" i="1"/>
  <c r="BC248" i="1"/>
  <c r="AU248" i="1"/>
  <c r="AM248" i="1"/>
  <c r="AE248" i="1"/>
  <c r="W248" i="1"/>
  <c r="BB248" i="1"/>
  <c r="AT248" i="1"/>
  <c r="AL248" i="1"/>
  <c r="AD248" i="1"/>
  <c r="V248" i="1"/>
  <c r="BA248" i="1"/>
  <c r="AS248" i="1"/>
  <c r="AK248" i="1"/>
  <c r="AC248" i="1"/>
  <c r="U248" i="1"/>
  <c r="BH248" i="1"/>
  <c r="AZ248" i="1"/>
  <c r="AR248" i="1"/>
  <c r="AJ248" i="1"/>
  <c r="AB248" i="1"/>
  <c r="T248" i="1"/>
  <c r="BG248" i="1"/>
  <c r="AY248" i="1"/>
  <c r="AQ248" i="1"/>
  <c r="AI248" i="1"/>
  <c r="AA248" i="1"/>
  <c r="S248" i="1"/>
  <c r="BF248" i="1"/>
  <c r="AX248" i="1"/>
  <c r="AP248" i="1"/>
  <c r="AH248" i="1"/>
  <c r="Z248" i="1"/>
  <c r="R248" i="1"/>
  <c r="BE240" i="1"/>
  <c r="AW240" i="1"/>
  <c r="AO240" i="1"/>
  <c r="AG240" i="1"/>
  <c r="Y240" i="1"/>
  <c r="Q240" i="1"/>
  <c r="BD240" i="1"/>
  <c r="AV240" i="1"/>
  <c r="AN240" i="1"/>
  <c r="AF240" i="1"/>
  <c r="X240" i="1"/>
  <c r="P240" i="1"/>
  <c r="BC240" i="1"/>
  <c r="AU240" i="1"/>
  <c r="AM240" i="1"/>
  <c r="AE240" i="1"/>
  <c r="W240" i="1"/>
  <c r="BB240" i="1"/>
  <c r="AT240" i="1"/>
  <c r="AL240" i="1"/>
  <c r="AD240" i="1"/>
  <c r="V240" i="1"/>
  <c r="BA240" i="1"/>
  <c r="AS240" i="1"/>
  <c r="AK240" i="1"/>
  <c r="AC240" i="1"/>
  <c r="U240" i="1"/>
  <c r="BH240" i="1"/>
  <c r="AZ240" i="1"/>
  <c r="AR240" i="1"/>
  <c r="AJ240" i="1"/>
  <c r="AB240" i="1"/>
  <c r="T240" i="1"/>
  <c r="BG240" i="1"/>
  <c r="AY240" i="1"/>
  <c r="AQ240" i="1"/>
  <c r="AI240" i="1"/>
  <c r="AA240" i="1"/>
  <c r="S240" i="1"/>
  <c r="BF240" i="1"/>
  <c r="AX240" i="1"/>
  <c r="AP240" i="1"/>
  <c r="AH240" i="1"/>
  <c r="Z240" i="1"/>
  <c r="R240" i="1"/>
  <c r="BE232" i="1"/>
  <c r="AW232" i="1"/>
  <c r="AO232" i="1"/>
  <c r="AG232" i="1"/>
  <c r="Y232" i="1"/>
  <c r="Q232" i="1"/>
  <c r="BD232" i="1"/>
  <c r="AV232" i="1"/>
  <c r="AN232" i="1"/>
  <c r="AF232" i="1"/>
  <c r="X232" i="1"/>
  <c r="P232" i="1"/>
  <c r="BC232" i="1"/>
  <c r="AU232" i="1"/>
  <c r="AM232" i="1"/>
  <c r="AE232" i="1"/>
  <c r="W232" i="1"/>
  <c r="BB232" i="1"/>
  <c r="AT232" i="1"/>
  <c r="AL232" i="1"/>
  <c r="AD232" i="1"/>
  <c r="V232" i="1"/>
  <c r="BA232" i="1"/>
  <c r="AS232" i="1"/>
  <c r="AK232" i="1"/>
  <c r="AC232" i="1"/>
  <c r="U232" i="1"/>
  <c r="BH232" i="1"/>
  <c r="AZ232" i="1"/>
  <c r="AR232" i="1"/>
  <c r="AJ232" i="1"/>
  <c r="AB232" i="1"/>
  <c r="T232" i="1"/>
  <c r="BG232" i="1"/>
  <c r="AY232" i="1"/>
  <c r="AQ232" i="1"/>
  <c r="AI232" i="1"/>
  <c r="AA232" i="1"/>
  <c r="S232" i="1"/>
  <c r="BF232" i="1"/>
  <c r="AX232" i="1"/>
  <c r="AP232" i="1"/>
  <c r="AH232" i="1"/>
  <c r="Z232" i="1"/>
  <c r="R232" i="1"/>
  <c r="BE224" i="1"/>
  <c r="AW224" i="1"/>
  <c r="AO224" i="1"/>
  <c r="AG224" i="1"/>
  <c r="Y224" i="1"/>
  <c r="Q224" i="1"/>
  <c r="BD224" i="1"/>
  <c r="AV224" i="1"/>
  <c r="AN224" i="1"/>
  <c r="AF224" i="1"/>
  <c r="X224" i="1"/>
  <c r="P224" i="1"/>
  <c r="BC224" i="1"/>
  <c r="AU224" i="1"/>
  <c r="AM224" i="1"/>
  <c r="AE224" i="1"/>
  <c r="W224" i="1"/>
  <c r="BB224" i="1"/>
  <c r="AT224" i="1"/>
  <c r="AL224" i="1"/>
  <c r="AD224" i="1"/>
  <c r="V224" i="1"/>
  <c r="BA224" i="1"/>
  <c r="AS224" i="1"/>
  <c r="AK224" i="1"/>
  <c r="AC224" i="1"/>
  <c r="U224" i="1"/>
  <c r="BH224" i="1"/>
  <c r="AZ224" i="1"/>
  <c r="AR224" i="1"/>
  <c r="AJ224" i="1"/>
  <c r="AB224" i="1"/>
  <c r="T224" i="1"/>
  <c r="BG224" i="1"/>
  <c r="AY224" i="1"/>
  <c r="AQ224" i="1"/>
  <c r="AI224" i="1"/>
  <c r="AA224" i="1"/>
  <c r="S224" i="1"/>
  <c r="BF224" i="1"/>
  <c r="AX224" i="1"/>
  <c r="AP224" i="1"/>
  <c r="AH224" i="1"/>
  <c r="Z224" i="1"/>
  <c r="R224" i="1"/>
  <c r="BE216" i="1"/>
  <c r="AW216" i="1"/>
  <c r="AO216" i="1"/>
  <c r="AG216" i="1"/>
  <c r="Y216" i="1"/>
  <c r="Q216" i="1"/>
  <c r="BD216" i="1"/>
  <c r="AV216" i="1"/>
  <c r="AN216" i="1"/>
  <c r="AF216" i="1"/>
  <c r="X216" i="1"/>
  <c r="P216" i="1"/>
  <c r="BC216" i="1"/>
  <c r="AU216" i="1"/>
  <c r="AM216" i="1"/>
  <c r="AE216" i="1"/>
  <c r="W216" i="1"/>
  <c r="BB216" i="1"/>
  <c r="AT216" i="1"/>
  <c r="AL216" i="1"/>
  <c r="AD216" i="1"/>
  <c r="V216" i="1"/>
  <c r="BA216" i="1"/>
  <c r="AS216" i="1"/>
  <c r="AK216" i="1"/>
  <c r="AC216" i="1"/>
  <c r="U216" i="1"/>
  <c r="BH216" i="1"/>
  <c r="AZ216" i="1"/>
  <c r="AR216" i="1"/>
  <c r="AJ216" i="1"/>
  <c r="AB216" i="1"/>
  <c r="T216" i="1"/>
  <c r="BG216" i="1"/>
  <c r="AY216" i="1"/>
  <c r="AQ216" i="1"/>
  <c r="AI216" i="1"/>
  <c r="AA216" i="1"/>
  <c r="S216" i="1"/>
  <c r="BF216" i="1"/>
  <c r="AX216" i="1"/>
  <c r="AP216" i="1"/>
  <c r="AH216" i="1"/>
  <c r="Z216" i="1"/>
  <c r="R216" i="1"/>
  <c r="BB207" i="1"/>
  <c r="AT207" i="1"/>
  <c r="AL207" i="1"/>
  <c r="AD207" i="1"/>
  <c r="V207" i="1"/>
  <c r="BA207" i="1"/>
  <c r="AS207" i="1"/>
  <c r="AK207" i="1"/>
  <c r="AC207" i="1"/>
  <c r="U207" i="1"/>
  <c r="BH207" i="1"/>
  <c r="AZ207" i="1"/>
  <c r="AR207" i="1"/>
  <c r="AJ207" i="1"/>
  <c r="AB207" i="1"/>
  <c r="T207" i="1"/>
  <c r="BG207" i="1"/>
  <c r="AY207" i="1"/>
  <c r="AQ207" i="1"/>
  <c r="AI207" i="1"/>
  <c r="AA207" i="1"/>
  <c r="S207" i="1"/>
  <c r="BF207" i="1"/>
  <c r="AX207" i="1"/>
  <c r="AP207" i="1"/>
  <c r="AH207" i="1"/>
  <c r="Z207" i="1"/>
  <c r="R207" i="1"/>
  <c r="BE207" i="1"/>
  <c r="AW207" i="1"/>
  <c r="AO207" i="1"/>
  <c r="AG207" i="1"/>
  <c r="Y207" i="1"/>
  <c r="Q207" i="1"/>
  <c r="BD207" i="1"/>
  <c r="AV207" i="1"/>
  <c r="AN207" i="1"/>
  <c r="AF207" i="1"/>
  <c r="X207" i="1"/>
  <c r="P207" i="1"/>
  <c r="BC207" i="1"/>
  <c r="AU207" i="1"/>
  <c r="AM207" i="1"/>
  <c r="AE207" i="1"/>
  <c r="W207" i="1"/>
  <c r="BB199" i="1"/>
  <c r="AT199" i="1"/>
  <c r="AL199" i="1"/>
  <c r="AD199" i="1"/>
  <c r="V199" i="1"/>
  <c r="BA199" i="1"/>
  <c r="AS199" i="1"/>
  <c r="AK199" i="1"/>
  <c r="AC199" i="1"/>
  <c r="U199" i="1"/>
  <c r="BH199" i="1"/>
  <c r="AZ199" i="1"/>
  <c r="AR199" i="1"/>
  <c r="AJ199" i="1"/>
  <c r="AB199" i="1"/>
  <c r="T199" i="1"/>
  <c r="BG199" i="1"/>
  <c r="AY199" i="1"/>
  <c r="AQ199" i="1"/>
  <c r="AI199" i="1"/>
  <c r="AA199" i="1"/>
  <c r="S199" i="1"/>
  <c r="BF199" i="1"/>
  <c r="AX199" i="1"/>
  <c r="AP199" i="1"/>
  <c r="AH199" i="1"/>
  <c r="Z199" i="1"/>
  <c r="R199" i="1"/>
  <c r="BE199" i="1"/>
  <c r="AW199" i="1"/>
  <c r="AO199" i="1"/>
  <c r="AG199" i="1"/>
  <c r="Y199" i="1"/>
  <c r="Q199" i="1"/>
  <c r="BD199" i="1"/>
  <c r="AV199" i="1"/>
  <c r="AN199" i="1"/>
  <c r="AF199" i="1"/>
  <c r="X199" i="1"/>
  <c r="P199" i="1"/>
  <c r="BC199" i="1"/>
  <c r="AU199" i="1"/>
  <c r="AM199" i="1"/>
  <c r="AE199" i="1"/>
  <c r="W199" i="1"/>
  <c r="BB191" i="1"/>
  <c r="AT191" i="1"/>
  <c r="AL191" i="1"/>
  <c r="AD191" i="1"/>
  <c r="V191" i="1"/>
  <c r="BA191" i="1"/>
  <c r="AS191" i="1"/>
  <c r="AK191" i="1"/>
  <c r="AC191" i="1"/>
  <c r="U191" i="1"/>
  <c r="BH191" i="1"/>
  <c r="AZ191" i="1"/>
  <c r="AR191" i="1"/>
  <c r="AJ191" i="1"/>
  <c r="AB191" i="1"/>
  <c r="T191" i="1"/>
  <c r="BG191" i="1"/>
  <c r="AY191" i="1"/>
  <c r="AQ191" i="1"/>
  <c r="AI191" i="1"/>
  <c r="AA191" i="1"/>
  <c r="S191" i="1"/>
  <c r="BF191" i="1"/>
  <c r="AX191" i="1"/>
  <c r="AP191" i="1"/>
  <c r="AH191" i="1"/>
  <c r="Z191" i="1"/>
  <c r="R191" i="1"/>
  <c r="BE191" i="1"/>
  <c r="AW191" i="1"/>
  <c r="AO191" i="1"/>
  <c r="AG191" i="1"/>
  <c r="Y191" i="1"/>
  <c r="Q191" i="1"/>
  <c r="BD191" i="1"/>
  <c r="AV191" i="1"/>
  <c r="AN191" i="1"/>
  <c r="AF191" i="1"/>
  <c r="X191" i="1"/>
  <c r="P191" i="1"/>
  <c r="BC191" i="1"/>
  <c r="AU191" i="1"/>
  <c r="AM191" i="1"/>
  <c r="AE191" i="1"/>
  <c r="W191" i="1"/>
  <c r="BB183" i="1"/>
  <c r="AT183" i="1"/>
  <c r="AL183" i="1"/>
  <c r="AD183" i="1"/>
  <c r="V183" i="1"/>
  <c r="BA183" i="1"/>
  <c r="AS183" i="1"/>
  <c r="AK183" i="1"/>
  <c r="AC183" i="1"/>
  <c r="U183" i="1"/>
  <c r="BH183" i="1"/>
  <c r="AZ183" i="1"/>
  <c r="AR183" i="1"/>
  <c r="AJ183" i="1"/>
  <c r="AB183" i="1"/>
  <c r="T183" i="1"/>
  <c r="BG183" i="1"/>
  <c r="AY183" i="1"/>
  <c r="AQ183" i="1"/>
  <c r="AI183" i="1"/>
  <c r="AA183" i="1"/>
  <c r="S183" i="1"/>
  <c r="BF183" i="1"/>
  <c r="AX183" i="1"/>
  <c r="AP183" i="1"/>
  <c r="AH183" i="1"/>
  <c r="Z183" i="1"/>
  <c r="R183" i="1"/>
  <c r="BE183" i="1"/>
  <c r="AW183" i="1"/>
  <c r="AO183" i="1"/>
  <c r="AG183" i="1"/>
  <c r="Y183" i="1"/>
  <c r="Q183" i="1"/>
  <c r="BD183" i="1"/>
  <c r="AV183" i="1"/>
  <c r="AN183" i="1"/>
  <c r="AF183" i="1"/>
  <c r="X183" i="1"/>
  <c r="P183" i="1"/>
  <c r="BC183" i="1"/>
  <c r="AU183" i="1"/>
  <c r="AM183" i="1"/>
  <c r="AE183" i="1"/>
  <c r="W183" i="1"/>
  <c r="BB175" i="1"/>
  <c r="AT175" i="1"/>
  <c r="AL175" i="1"/>
  <c r="AD175" i="1"/>
  <c r="V175" i="1"/>
  <c r="BA175" i="1"/>
  <c r="AS175" i="1"/>
  <c r="AK175" i="1"/>
  <c r="AC175" i="1"/>
  <c r="U175" i="1"/>
  <c r="BH175" i="1"/>
  <c r="AZ175" i="1"/>
  <c r="AR175" i="1"/>
  <c r="AJ175" i="1"/>
  <c r="AB175" i="1"/>
  <c r="T175" i="1"/>
  <c r="BG175" i="1"/>
  <c r="AY175" i="1"/>
  <c r="AQ175" i="1"/>
  <c r="AI175" i="1"/>
  <c r="AA175" i="1"/>
  <c r="S175" i="1"/>
  <c r="BF175" i="1"/>
  <c r="AX175" i="1"/>
  <c r="AP175" i="1"/>
  <c r="AH175" i="1"/>
  <c r="Z175" i="1"/>
  <c r="R175" i="1"/>
  <c r="BE175" i="1"/>
  <c r="AW175" i="1"/>
  <c r="AO175" i="1"/>
  <c r="AG175" i="1"/>
  <c r="Y175" i="1"/>
  <c r="Q175" i="1"/>
  <c r="BD175" i="1"/>
  <c r="AV175" i="1"/>
  <c r="AN175" i="1"/>
  <c r="AF175" i="1"/>
  <c r="X175" i="1"/>
  <c r="P175" i="1"/>
  <c r="BC175" i="1"/>
  <c r="AU175" i="1"/>
  <c r="AM175" i="1"/>
  <c r="AE175" i="1"/>
  <c r="W175" i="1"/>
  <c r="BB167" i="1"/>
  <c r="AT167" i="1"/>
  <c r="AL167" i="1"/>
  <c r="AD167" i="1"/>
  <c r="V167" i="1"/>
  <c r="BA167" i="1"/>
  <c r="AS167" i="1"/>
  <c r="AK167" i="1"/>
  <c r="AC167" i="1"/>
  <c r="U167" i="1"/>
  <c r="BH167" i="1"/>
  <c r="AZ167" i="1"/>
  <c r="AR167" i="1"/>
  <c r="AJ167" i="1"/>
  <c r="AB167" i="1"/>
  <c r="T167" i="1"/>
  <c r="BG167" i="1"/>
  <c r="AY167" i="1"/>
  <c r="AQ167" i="1"/>
  <c r="AI167" i="1"/>
  <c r="AA167" i="1"/>
  <c r="S167" i="1"/>
  <c r="BF167" i="1"/>
  <c r="AX167" i="1"/>
  <c r="AP167" i="1"/>
  <c r="AH167" i="1"/>
  <c r="Z167" i="1"/>
  <c r="R167" i="1"/>
  <c r="BE167" i="1"/>
  <c r="AW167" i="1"/>
  <c r="AO167" i="1"/>
  <c r="AG167" i="1"/>
  <c r="Y167" i="1"/>
  <c r="Q167" i="1"/>
  <c r="BD167" i="1"/>
  <c r="AV167" i="1"/>
  <c r="AN167" i="1"/>
  <c r="AF167" i="1"/>
  <c r="X167" i="1"/>
  <c r="P167" i="1"/>
  <c r="BC167" i="1"/>
  <c r="AU167" i="1"/>
  <c r="AM167" i="1"/>
  <c r="AE167" i="1"/>
  <c r="W167" i="1"/>
  <c r="BG158" i="1"/>
  <c r="AY158" i="1"/>
  <c r="AQ158" i="1"/>
  <c r="AI158" i="1"/>
  <c r="AA158" i="1"/>
  <c r="S158" i="1"/>
  <c r="BF158" i="1"/>
  <c r="AX158" i="1"/>
  <c r="AP158" i="1"/>
  <c r="AH158" i="1"/>
  <c r="Z158" i="1"/>
  <c r="R158" i="1"/>
  <c r="BE158" i="1"/>
  <c r="AW158" i="1"/>
  <c r="AO158" i="1"/>
  <c r="AG158" i="1"/>
  <c r="Y158" i="1"/>
  <c r="Q158" i="1"/>
  <c r="BD158" i="1"/>
  <c r="AV158" i="1"/>
  <c r="AN158" i="1"/>
  <c r="AF158" i="1"/>
  <c r="X158" i="1"/>
  <c r="P158" i="1"/>
  <c r="BC158" i="1"/>
  <c r="AU158" i="1"/>
  <c r="AM158" i="1"/>
  <c r="AE158" i="1"/>
  <c r="W158" i="1"/>
  <c r="BB158" i="1"/>
  <c r="AT158" i="1"/>
  <c r="AL158" i="1"/>
  <c r="AD158" i="1"/>
  <c r="V158" i="1"/>
  <c r="BA158" i="1"/>
  <c r="AS158" i="1"/>
  <c r="AK158" i="1"/>
  <c r="AC158" i="1"/>
  <c r="U158" i="1"/>
  <c r="BH158" i="1"/>
  <c r="AZ158" i="1"/>
  <c r="AR158" i="1"/>
  <c r="AJ158" i="1"/>
  <c r="AB158" i="1"/>
  <c r="T158" i="1"/>
  <c r="BG150" i="1"/>
  <c r="AY150" i="1"/>
  <c r="AQ150" i="1"/>
  <c r="AI150" i="1"/>
  <c r="AA150" i="1"/>
  <c r="S150" i="1"/>
  <c r="BF150" i="1"/>
  <c r="AX150" i="1"/>
  <c r="AP150" i="1"/>
  <c r="AH150" i="1"/>
  <c r="Z150" i="1"/>
  <c r="R150" i="1"/>
  <c r="BE150" i="1"/>
  <c r="AW150" i="1"/>
  <c r="AO150" i="1"/>
  <c r="AG150" i="1"/>
  <c r="Y150" i="1"/>
  <c r="Q150" i="1"/>
  <c r="BD150" i="1"/>
  <c r="AV150" i="1"/>
  <c r="AN150" i="1"/>
  <c r="AF150" i="1"/>
  <c r="X150" i="1"/>
  <c r="P150" i="1"/>
  <c r="BC150" i="1"/>
  <c r="AU150" i="1"/>
  <c r="AM150" i="1"/>
  <c r="AE150" i="1"/>
  <c r="W150" i="1"/>
  <c r="BB150" i="1"/>
  <c r="AT150" i="1"/>
  <c r="AL150" i="1"/>
  <c r="AD150" i="1"/>
  <c r="V150" i="1"/>
  <c r="BA150" i="1"/>
  <c r="AS150" i="1"/>
  <c r="AK150" i="1"/>
  <c r="AC150" i="1"/>
  <c r="U150" i="1"/>
  <c r="BH150" i="1"/>
  <c r="AZ150" i="1"/>
  <c r="AR150" i="1"/>
  <c r="AJ150" i="1"/>
  <c r="T150" i="1"/>
  <c r="AB150" i="1"/>
  <c r="BB142" i="1"/>
  <c r="AT142" i="1"/>
  <c r="AL142" i="1"/>
  <c r="AD142" i="1"/>
  <c r="V142" i="1"/>
  <c r="BA142" i="1"/>
  <c r="AS142" i="1"/>
  <c r="AK142" i="1"/>
  <c r="AC142" i="1"/>
  <c r="U142" i="1"/>
  <c r="BH142" i="1"/>
  <c r="AZ142" i="1"/>
  <c r="AR142" i="1"/>
  <c r="AJ142" i="1"/>
  <c r="AB142" i="1"/>
  <c r="T142" i="1"/>
  <c r="BG142" i="1"/>
  <c r="AY142" i="1"/>
  <c r="AQ142" i="1"/>
  <c r="AI142" i="1"/>
  <c r="AA142" i="1"/>
  <c r="S142" i="1"/>
  <c r="BF142" i="1"/>
  <c r="AX142" i="1"/>
  <c r="AP142" i="1"/>
  <c r="AH142" i="1"/>
  <c r="Z142" i="1"/>
  <c r="R142" i="1"/>
  <c r="BE142" i="1"/>
  <c r="AW142" i="1"/>
  <c r="AO142" i="1"/>
  <c r="AG142" i="1"/>
  <c r="Y142" i="1"/>
  <c r="Q142" i="1"/>
  <c r="BD142" i="1"/>
  <c r="AV142" i="1"/>
  <c r="AN142" i="1"/>
  <c r="AF142" i="1"/>
  <c r="X142" i="1"/>
  <c r="P142" i="1"/>
  <c r="BC142" i="1"/>
  <c r="AU142" i="1"/>
  <c r="AM142" i="1"/>
  <c r="AE142" i="1"/>
  <c r="W142" i="1"/>
  <c r="BB134" i="1"/>
  <c r="AT134" i="1"/>
  <c r="AL134" i="1"/>
  <c r="AD134" i="1"/>
  <c r="V134" i="1"/>
  <c r="BA134" i="1"/>
  <c r="AS134" i="1"/>
  <c r="AK134" i="1"/>
  <c r="AC134" i="1"/>
  <c r="U134" i="1"/>
  <c r="BH134" i="1"/>
  <c r="AZ134" i="1"/>
  <c r="AR134" i="1"/>
  <c r="AJ134" i="1"/>
  <c r="AB134" i="1"/>
  <c r="T134" i="1"/>
  <c r="BG134" i="1"/>
  <c r="AY134" i="1"/>
  <c r="AQ134" i="1"/>
  <c r="AI134" i="1"/>
  <c r="AA134" i="1"/>
  <c r="S134" i="1"/>
  <c r="BF134" i="1"/>
  <c r="AX134" i="1"/>
  <c r="AP134" i="1"/>
  <c r="AH134" i="1"/>
  <c r="Z134" i="1"/>
  <c r="R134" i="1"/>
  <c r="BE134" i="1"/>
  <c r="AW134" i="1"/>
  <c r="AO134" i="1"/>
  <c r="AG134" i="1"/>
  <c r="Y134" i="1"/>
  <c r="Q134" i="1"/>
  <c r="BD134" i="1"/>
  <c r="AV134" i="1"/>
  <c r="AN134" i="1"/>
  <c r="AF134" i="1"/>
  <c r="X134" i="1"/>
  <c r="P134" i="1"/>
  <c r="BC134" i="1"/>
  <c r="AU134" i="1"/>
  <c r="AM134" i="1"/>
  <c r="AE134" i="1"/>
  <c r="W134" i="1"/>
  <c r="BB126" i="1"/>
  <c r="AT126" i="1"/>
  <c r="AL126" i="1"/>
  <c r="AD126" i="1"/>
  <c r="V126" i="1"/>
  <c r="BA126" i="1"/>
  <c r="AS126" i="1"/>
  <c r="AK126" i="1"/>
  <c r="AC126" i="1"/>
  <c r="U126" i="1"/>
  <c r="BH126" i="1"/>
  <c r="AZ126" i="1"/>
  <c r="AR126" i="1"/>
  <c r="AJ126" i="1"/>
  <c r="AB126" i="1"/>
  <c r="T126" i="1"/>
  <c r="BG126" i="1"/>
  <c r="AY126" i="1"/>
  <c r="AQ126" i="1"/>
  <c r="AI126" i="1"/>
  <c r="AA126" i="1"/>
  <c r="S126" i="1"/>
  <c r="BF126" i="1"/>
  <c r="AX126" i="1"/>
  <c r="AP126" i="1"/>
  <c r="AH126" i="1"/>
  <c r="Z126" i="1"/>
  <c r="R126" i="1"/>
  <c r="BE126" i="1"/>
  <c r="AW126" i="1"/>
  <c r="AO126" i="1"/>
  <c r="AG126" i="1"/>
  <c r="Y126" i="1"/>
  <c r="Q126" i="1"/>
  <c r="BD126" i="1"/>
  <c r="AV126" i="1"/>
  <c r="AN126" i="1"/>
  <c r="AF126" i="1"/>
  <c r="X126" i="1"/>
  <c r="P126" i="1"/>
  <c r="BC126" i="1"/>
  <c r="AU126" i="1"/>
  <c r="AM126" i="1"/>
  <c r="AE126" i="1"/>
  <c r="W126" i="1"/>
  <c r="BB118" i="1"/>
  <c r="AT118" i="1"/>
  <c r="AL118" i="1"/>
  <c r="AD118" i="1"/>
  <c r="V118" i="1"/>
  <c r="BA118" i="1"/>
  <c r="AS118" i="1"/>
  <c r="AK118" i="1"/>
  <c r="AC118" i="1"/>
  <c r="U118" i="1"/>
  <c r="BH118" i="1"/>
  <c r="AZ118" i="1"/>
  <c r="AR118" i="1"/>
  <c r="AJ118" i="1"/>
  <c r="AB118" i="1"/>
  <c r="T118" i="1"/>
  <c r="BG118" i="1"/>
  <c r="AY118" i="1"/>
  <c r="AQ118" i="1"/>
  <c r="AI118" i="1"/>
  <c r="AA118" i="1"/>
  <c r="S118" i="1"/>
  <c r="BF118" i="1"/>
  <c r="AX118" i="1"/>
  <c r="AP118" i="1"/>
  <c r="AH118" i="1"/>
  <c r="Z118" i="1"/>
  <c r="R118" i="1"/>
  <c r="BE118" i="1"/>
  <c r="AW118" i="1"/>
  <c r="AO118" i="1"/>
  <c r="AG118" i="1"/>
  <c r="Y118" i="1"/>
  <c r="Q118" i="1"/>
  <c r="BD118" i="1"/>
  <c r="AV118" i="1"/>
  <c r="AN118" i="1"/>
  <c r="AF118" i="1"/>
  <c r="X118" i="1"/>
  <c r="P118" i="1"/>
  <c r="BC118" i="1"/>
  <c r="AU118" i="1"/>
  <c r="AM118" i="1"/>
  <c r="AE118" i="1"/>
  <c r="W118" i="1"/>
  <c r="BB110" i="1"/>
  <c r="AT110" i="1"/>
  <c r="AL110" i="1"/>
  <c r="AD110" i="1"/>
  <c r="V110" i="1"/>
  <c r="BA110" i="1"/>
  <c r="AS110" i="1"/>
  <c r="AK110" i="1"/>
  <c r="AC110" i="1"/>
  <c r="U110" i="1"/>
  <c r="BH110" i="1"/>
  <c r="AZ110" i="1"/>
  <c r="AR110" i="1"/>
  <c r="AJ110" i="1"/>
  <c r="AB110" i="1"/>
  <c r="T110" i="1"/>
  <c r="BG110" i="1"/>
  <c r="AY110" i="1"/>
  <c r="AQ110" i="1"/>
  <c r="AI110" i="1"/>
  <c r="AA110" i="1"/>
  <c r="S110" i="1"/>
  <c r="BF110" i="1"/>
  <c r="AX110" i="1"/>
  <c r="AP110" i="1"/>
  <c r="AH110" i="1"/>
  <c r="Z110" i="1"/>
  <c r="R110" i="1"/>
  <c r="BE110" i="1"/>
  <c r="AW110" i="1"/>
  <c r="AO110" i="1"/>
  <c r="AG110" i="1"/>
  <c r="Y110" i="1"/>
  <c r="Q110" i="1"/>
  <c r="BD110" i="1"/>
  <c r="AV110" i="1"/>
  <c r="AN110" i="1"/>
  <c r="AF110" i="1"/>
  <c r="X110" i="1"/>
  <c r="P110" i="1"/>
  <c r="BC110" i="1"/>
  <c r="AU110" i="1"/>
  <c r="AM110" i="1"/>
  <c r="AE110" i="1"/>
  <c r="W110" i="1"/>
  <c r="BB102" i="1"/>
  <c r="AT102" i="1"/>
  <c r="AL102" i="1"/>
  <c r="AD102" i="1"/>
  <c r="V102" i="1"/>
  <c r="BA102" i="1"/>
  <c r="AS102" i="1"/>
  <c r="AK102" i="1"/>
  <c r="AC102" i="1"/>
  <c r="U102" i="1"/>
  <c r="BH102" i="1"/>
  <c r="AZ102" i="1"/>
  <c r="AR102" i="1"/>
  <c r="AJ102" i="1"/>
  <c r="AB102" i="1"/>
  <c r="T102" i="1"/>
  <c r="BG102" i="1"/>
  <c r="AY102" i="1"/>
  <c r="AQ102" i="1"/>
  <c r="AI102" i="1"/>
  <c r="AA102" i="1"/>
  <c r="S102" i="1"/>
  <c r="BF102" i="1"/>
  <c r="AX102" i="1"/>
  <c r="AP102" i="1"/>
  <c r="AH102" i="1"/>
  <c r="Z102" i="1"/>
  <c r="R102" i="1"/>
  <c r="BE102" i="1"/>
  <c r="AW102" i="1"/>
  <c r="AO102" i="1"/>
  <c r="AG102" i="1"/>
  <c r="Y102" i="1"/>
  <c r="Q102" i="1"/>
  <c r="BD102" i="1"/>
  <c r="AV102" i="1"/>
  <c r="AN102" i="1"/>
  <c r="AF102" i="1"/>
  <c r="X102" i="1"/>
  <c r="P102" i="1"/>
  <c r="BC102" i="1"/>
  <c r="AU102" i="1"/>
  <c r="AM102" i="1"/>
  <c r="AE102" i="1"/>
  <c r="W102" i="1"/>
  <c r="BB94" i="1"/>
  <c r="AT94" i="1"/>
  <c r="AL94" i="1"/>
  <c r="AD94" i="1"/>
  <c r="V94" i="1"/>
  <c r="BA94" i="1"/>
  <c r="AS94" i="1"/>
  <c r="AK94" i="1"/>
  <c r="AC94" i="1"/>
  <c r="U94" i="1"/>
  <c r="BH94" i="1"/>
  <c r="AZ94" i="1"/>
  <c r="AR94" i="1"/>
  <c r="AJ94" i="1"/>
  <c r="AB94" i="1"/>
  <c r="T94" i="1"/>
  <c r="BG94" i="1"/>
  <c r="AY94" i="1"/>
  <c r="AQ94" i="1"/>
  <c r="AI94" i="1"/>
  <c r="AA94" i="1"/>
  <c r="S94" i="1"/>
  <c r="BF94" i="1"/>
  <c r="AX94" i="1"/>
  <c r="AP94" i="1"/>
  <c r="AH94" i="1"/>
  <c r="Z94" i="1"/>
  <c r="R94" i="1"/>
  <c r="BE94" i="1"/>
  <c r="AW94" i="1"/>
  <c r="AO94" i="1"/>
  <c r="AG94" i="1"/>
  <c r="Y94" i="1"/>
  <c r="Q94" i="1"/>
  <c r="BD94" i="1"/>
  <c r="AV94" i="1"/>
  <c r="AN94" i="1"/>
  <c r="AF94" i="1"/>
  <c r="X94" i="1"/>
  <c r="P94" i="1"/>
  <c r="BC94" i="1"/>
  <c r="AU94" i="1"/>
  <c r="AM94" i="1"/>
  <c r="AE94" i="1"/>
  <c r="W94" i="1"/>
  <c r="BB86" i="1"/>
  <c r="AT86" i="1"/>
  <c r="AL86" i="1"/>
  <c r="AD86" i="1"/>
  <c r="V86" i="1"/>
  <c r="BA86" i="1"/>
  <c r="AS86" i="1"/>
  <c r="AK86" i="1"/>
  <c r="AC86" i="1"/>
  <c r="U86" i="1"/>
  <c r="BH86" i="1"/>
  <c r="AZ86" i="1"/>
  <c r="AR86" i="1"/>
  <c r="AJ86" i="1"/>
  <c r="AB86" i="1"/>
  <c r="T86" i="1"/>
  <c r="BF86" i="1"/>
  <c r="AX86" i="1"/>
  <c r="AP86" i="1"/>
  <c r="AH86" i="1"/>
  <c r="Z86" i="1"/>
  <c r="R86" i="1"/>
  <c r="BE86" i="1"/>
  <c r="AW86" i="1"/>
  <c r="AO86" i="1"/>
  <c r="AG86" i="1"/>
  <c r="Y86" i="1"/>
  <c r="Q86" i="1"/>
  <c r="BD86" i="1"/>
  <c r="AV86" i="1"/>
  <c r="AN86" i="1"/>
  <c r="AF86" i="1"/>
  <c r="X86" i="1"/>
  <c r="P86" i="1"/>
  <c r="BG86" i="1"/>
  <c r="AA86" i="1"/>
  <c r="BC86" i="1"/>
  <c r="W86" i="1"/>
  <c r="AY86" i="1"/>
  <c r="S86" i="1"/>
  <c r="AU86" i="1"/>
  <c r="AQ86" i="1"/>
  <c r="AM86" i="1"/>
  <c r="AI86" i="1"/>
  <c r="AE86" i="1"/>
  <c r="BB78" i="1"/>
  <c r="AT78" i="1"/>
  <c r="AL78" i="1"/>
  <c r="AD78" i="1"/>
  <c r="V78" i="1"/>
  <c r="BA78" i="1"/>
  <c r="AS78" i="1"/>
  <c r="AK78" i="1"/>
  <c r="AC78" i="1"/>
  <c r="U78" i="1"/>
  <c r="BH78" i="1"/>
  <c r="AZ78" i="1"/>
  <c r="AR78" i="1"/>
  <c r="AJ78" i="1"/>
  <c r="AB78" i="1"/>
  <c r="T78" i="1"/>
  <c r="BF78" i="1"/>
  <c r="AX78" i="1"/>
  <c r="AP78" i="1"/>
  <c r="AH78" i="1"/>
  <c r="Z78" i="1"/>
  <c r="R78" i="1"/>
  <c r="BE78" i="1"/>
  <c r="AW78" i="1"/>
  <c r="AO78" i="1"/>
  <c r="AG78" i="1"/>
  <c r="Y78" i="1"/>
  <c r="Q78" i="1"/>
  <c r="BD78" i="1"/>
  <c r="AV78" i="1"/>
  <c r="AN78" i="1"/>
  <c r="AF78" i="1"/>
  <c r="X78" i="1"/>
  <c r="P78" i="1"/>
  <c r="AI78" i="1"/>
  <c r="AE78" i="1"/>
  <c r="BG78" i="1"/>
  <c r="AA78" i="1"/>
  <c r="BC78" i="1"/>
  <c r="W78" i="1"/>
  <c r="AY78" i="1"/>
  <c r="S78" i="1"/>
  <c r="AU78" i="1"/>
  <c r="AQ78" i="1"/>
  <c r="AM78" i="1"/>
  <c r="BB70" i="1"/>
  <c r="AT70" i="1"/>
  <c r="AL70" i="1"/>
  <c r="AD70" i="1"/>
  <c r="V70" i="1"/>
  <c r="BA70" i="1"/>
  <c r="AS70" i="1"/>
  <c r="AK70" i="1"/>
  <c r="AC70" i="1"/>
  <c r="U70" i="1"/>
  <c r="BH70" i="1"/>
  <c r="AZ70" i="1"/>
  <c r="AR70" i="1"/>
  <c r="AJ70" i="1"/>
  <c r="AB70" i="1"/>
  <c r="T70" i="1"/>
  <c r="BF70" i="1"/>
  <c r="AX70" i="1"/>
  <c r="AP70" i="1"/>
  <c r="AH70" i="1"/>
  <c r="Z70" i="1"/>
  <c r="R70" i="1"/>
  <c r="BE70" i="1"/>
  <c r="AW70" i="1"/>
  <c r="AO70" i="1"/>
  <c r="AG70" i="1"/>
  <c r="Y70" i="1"/>
  <c r="Q70" i="1"/>
  <c r="BD70" i="1"/>
  <c r="AV70" i="1"/>
  <c r="AN70" i="1"/>
  <c r="AF70" i="1"/>
  <c r="X70" i="1"/>
  <c r="P70" i="1"/>
  <c r="AQ70" i="1"/>
  <c r="AM70" i="1"/>
  <c r="AI70" i="1"/>
  <c r="AE70" i="1"/>
  <c r="BG70" i="1"/>
  <c r="AA70" i="1"/>
  <c r="BC70" i="1"/>
  <c r="W70" i="1"/>
  <c r="AY70" i="1"/>
  <c r="S70" i="1"/>
  <c r="AU70" i="1"/>
  <c r="BB62" i="1"/>
  <c r="AT62" i="1"/>
  <c r="AL62" i="1"/>
  <c r="AD62" i="1"/>
  <c r="V62" i="1"/>
  <c r="BA62" i="1"/>
  <c r="AS62" i="1"/>
  <c r="AK62" i="1"/>
  <c r="AC62" i="1"/>
  <c r="U62" i="1"/>
  <c r="BH62" i="1"/>
  <c r="AZ62" i="1"/>
  <c r="AR62" i="1"/>
  <c r="AJ62" i="1"/>
  <c r="AB62" i="1"/>
  <c r="T62" i="1"/>
  <c r="BF62" i="1"/>
  <c r="AX62" i="1"/>
  <c r="AP62" i="1"/>
  <c r="AH62" i="1"/>
  <c r="Z62" i="1"/>
  <c r="R62" i="1"/>
  <c r="BE62" i="1"/>
  <c r="AW62" i="1"/>
  <c r="AO62" i="1"/>
  <c r="AG62" i="1"/>
  <c r="Y62" i="1"/>
  <c r="Q62" i="1"/>
  <c r="BD62" i="1"/>
  <c r="AV62" i="1"/>
  <c r="AN62" i="1"/>
  <c r="AF62" i="1"/>
  <c r="X62" i="1"/>
  <c r="P62" i="1"/>
  <c r="AY62" i="1"/>
  <c r="S62" i="1"/>
  <c r="AU62" i="1"/>
  <c r="AQ62" i="1"/>
  <c r="AM62" i="1"/>
  <c r="AI62" i="1"/>
  <c r="AE62" i="1"/>
  <c r="BG62" i="1"/>
  <c r="AA62" i="1"/>
  <c r="BC62" i="1"/>
  <c r="W62" i="1"/>
  <c r="BB54" i="1"/>
  <c r="AT54" i="1"/>
  <c r="AL54" i="1"/>
  <c r="AD54" i="1"/>
  <c r="V54" i="1"/>
  <c r="BA54" i="1"/>
  <c r="AS54" i="1"/>
  <c r="AK54" i="1"/>
  <c r="AC54" i="1"/>
  <c r="U54" i="1"/>
  <c r="BH54" i="1"/>
  <c r="AZ54" i="1"/>
  <c r="AR54" i="1"/>
  <c r="AJ54" i="1"/>
  <c r="AB54" i="1"/>
  <c r="T54" i="1"/>
  <c r="BF54" i="1"/>
  <c r="AX54" i="1"/>
  <c r="AP54" i="1"/>
  <c r="AH54" i="1"/>
  <c r="Z54" i="1"/>
  <c r="R54" i="1"/>
  <c r="BE54" i="1"/>
  <c r="AW54" i="1"/>
  <c r="AO54" i="1"/>
  <c r="AG54" i="1"/>
  <c r="Y54" i="1"/>
  <c r="Q54" i="1"/>
  <c r="BD54" i="1"/>
  <c r="AV54" i="1"/>
  <c r="AN54" i="1"/>
  <c r="AF54" i="1"/>
  <c r="X54" i="1"/>
  <c r="P54" i="1"/>
  <c r="BG54" i="1"/>
  <c r="AA54" i="1"/>
  <c r="BC54" i="1"/>
  <c r="W54" i="1"/>
  <c r="AY54" i="1"/>
  <c r="S54" i="1"/>
  <c r="AU54" i="1"/>
  <c r="AQ54" i="1"/>
  <c r="AM54" i="1"/>
  <c r="AI54" i="1"/>
  <c r="AE54" i="1"/>
  <c r="BB46" i="1"/>
  <c r="AT46" i="1"/>
  <c r="AL46" i="1"/>
  <c r="AD46" i="1"/>
  <c r="V46" i="1"/>
  <c r="BA46" i="1"/>
  <c r="AS46" i="1"/>
  <c r="AK46" i="1"/>
  <c r="AC46" i="1"/>
  <c r="U46" i="1"/>
  <c r="BH46" i="1"/>
  <c r="AZ46" i="1"/>
  <c r="AR46" i="1"/>
  <c r="AJ46" i="1"/>
  <c r="AB46" i="1"/>
  <c r="T46" i="1"/>
  <c r="BF46" i="1"/>
  <c r="AX46" i="1"/>
  <c r="AP46" i="1"/>
  <c r="AH46" i="1"/>
  <c r="Z46" i="1"/>
  <c r="R46" i="1"/>
  <c r="BE46" i="1"/>
  <c r="AW46" i="1"/>
  <c r="AO46" i="1"/>
  <c r="AG46" i="1"/>
  <c r="Y46" i="1"/>
  <c r="Q46" i="1"/>
  <c r="BD46" i="1"/>
  <c r="AV46" i="1"/>
  <c r="AN46" i="1"/>
  <c r="AF46" i="1"/>
  <c r="X46" i="1"/>
  <c r="P46" i="1"/>
  <c r="AI46" i="1"/>
  <c r="AE46" i="1"/>
  <c r="BG46" i="1"/>
  <c r="AA46" i="1"/>
  <c r="BC46" i="1"/>
  <c r="W46" i="1"/>
  <c r="AQ46" i="1"/>
  <c r="AY46" i="1"/>
  <c r="S46" i="1"/>
  <c r="AU46" i="1"/>
  <c r="AM46" i="1"/>
  <c r="BB38" i="1"/>
  <c r="AT38" i="1"/>
  <c r="AL38" i="1"/>
  <c r="AD38" i="1"/>
  <c r="V38" i="1"/>
  <c r="BA38" i="1"/>
  <c r="AS38" i="1"/>
  <c r="AK38" i="1"/>
  <c r="AC38" i="1"/>
  <c r="U38" i="1"/>
  <c r="BH38" i="1"/>
  <c r="AZ38" i="1"/>
  <c r="AR38" i="1"/>
  <c r="AJ38" i="1"/>
  <c r="AB38" i="1"/>
  <c r="T38" i="1"/>
  <c r="BF38" i="1"/>
  <c r="AX38" i="1"/>
  <c r="AP38" i="1"/>
  <c r="AH38" i="1"/>
  <c r="Z38" i="1"/>
  <c r="R38" i="1"/>
  <c r="BE38" i="1"/>
  <c r="AW38" i="1"/>
  <c r="AO38" i="1"/>
  <c r="AG38" i="1"/>
  <c r="Y38" i="1"/>
  <c r="Q38" i="1"/>
  <c r="BD38" i="1"/>
  <c r="AV38" i="1"/>
  <c r="AN38" i="1"/>
  <c r="AF38" i="1"/>
  <c r="X38" i="1"/>
  <c r="P38" i="1"/>
  <c r="AQ38" i="1"/>
  <c r="AM38" i="1"/>
  <c r="AI38" i="1"/>
  <c r="S38" i="1"/>
  <c r="AE38" i="1"/>
  <c r="BG38" i="1"/>
  <c r="AA38" i="1"/>
  <c r="BC38" i="1"/>
  <c r="W38" i="1"/>
  <c r="AY38" i="1"/>
  <c r="AU38" i="1"/>
  <c r="BB30" i="1"/>
  <c r="AT30" i="1"/>
  <c r="AL30" i="1"/>
  <c r="AD30" i="1"/>
  <c r="V30" i="1"/>
  <c r="BA30" i="1"/>
  <c r="AS30" i="1"/>
  <c r="AK30" i="1"/>
  <c r="AC30" i="1"/>
  <c r="U30" i="1"/>
  <c r="BH30" i="1"/>
  <c r="AZ30" i="1"/>
  <c r="AR30" i="1"/>
  <c r="AJ30" i="1"/>
  <c r="AB30" i="1"/>
  <c r="T30" i="1"/>
  <c r="BF30" i="1"/>
  <c r="AX30" i="1"/>
  <c r="AP30" i="1"/>
  <c r="AH30" i="1"/>
  <c r="Z30" i="1"/>
  <c r="R30" i="1"/>
  <c r="BE30" i="1"/>
  <c r="AW30" i="1"/>
  <c r="AO30" i="1"/>
  <c r="AG30" i="1"/>
  <c r="Y30" i="1"/>
  <c r="Q30" i="1"/>
  <c r="BD30" i="1"/>
  <c r="AV30" i="1"/>
  <c r="AN30" i="1"/>
  <c r="AF30" i="1"/>
  <c r="X30" i="1"/>
  <c r="P30" i="1"/>
  <c r="AY30" i="1"/>
  <c r="S30" i="1"/>
  <c r="AU30" i="1"/>
  <c r="AQ30" i="1"/>
  <c r="AM30" i="1"/>
  <c r="BG30" i="1"/>
  <c r="AI30" i="1"/>
  <c r="AE30" i="1"/>
  <c r="AA30" i="1"/>
  <c r="BC30" i="1"/>
  <c r="W30" i="1"/>
  <c r="BB22" i="1"/>
  <c r="AT22" i="1"/>
  <c r="AL22" i="1"/>
  <c r="AD22" i="1"/>
  <c r="V22" i="1"/>
  <c r="BA22" i="1"/>
  <c r="AS22" i="1"/>
  <c r="AK22" i="1"/>
  <c r="BH22" i="1"/>
  <c r="AZ22" i="1"/>
  <c r="AR22" i="1"/>
  <c r="AJ22" i="1"/>
  <c r="BF22" i="1"/>
  <c r="AX22" i="1"/>
  <c r="AP22" i="1"/>
  <c r="AH22" i="1"/>
  <c r="Z22" i="1"/>
  <c r="R22" i="1"/>
  <c r="BE22" i="1"/>
  <c r="AW22" i="1"/>
  <c r="AQ22" i="1"/>
  <c r="AC22" i="1"/>
  <c r="S22" i="1"/>
  <c r="AO22" i="1"/>
  <c r="AB22" i="1"/>
  <c r="Q22" i="1"/>
  <c r="U22" i="1"/>
  <c r="BG22" i="1"/>
  <c r="AN22" i="1"/>
  <c r="AA22" i="1"/>
  <c r="P22" i="1"/>
  <c r="BD22" i="1"/>
  <c r="AM22" i="1"/>
  <c r="Y22" i="1"/>
  <c r="AF22" i="1"/>
  <c r="BC22" i="1"/>
  <c r="AI22" i="1"/>
  <c r="X22" i="1"/>
  <c r="AV22" i="1"/>
  <c r="AY22" i="1"/>
  <c r="AG22" i="1"/>
  <c r="W22" i="1"/>
  <c r="AU22" i="1"/>
  <c r="AE22" i="1"/>
  <c r="T22" i="1"/>
  <c r="BD14" i="1"/>
  <c r="AV14" i="1"/>
  <c r="AN14" i="1"/>
  <c r="AF14" i="1"/>
  <c r="X14" i="1"/>
  <c r="P14" i="1"/>
  <c r="Z14" i="1"/>
  <c r="BE14" i="1"/>
  <c r="BC14" i="1"/>
  <c r="AU14" i="1"/>
  <c r="AM14" i="1"/>
  <c r="AE14" i="1"/>
  <c r="W14" i="1"/>
  <c r="BB14" i="1"/>
  <c r="AL14" i="1"/>
  <c r="V14" i="1"/>
  <c r="AH14" i="1"/>
  <c r="AW14" i="1"/>
  <c r="AT14" i="1"/>
  <c r="AD14" i="1"/>
  <c r="AX14" i="1"/>
  <c r="AG14" i="1"/>
  <c r="BA14" i="1"/>
  <c r="AS14" i="1"/>
  <c r="AK14" i="1"/>
  <c r="AC14" i="1"/>
  <c r="U14" i="1"/>
  <c r="R14" i="1"/>
  <c r="AO14" i="1"/>
  <c r="BH14" i="1"/>
  <c r="AZ14" i="1"/>
  <c r="AR14" i="1"/>
  <c r="AJ14" i="1"/>
  <c r="AB14" i="1"/>
  <c r="T14" i="1"/>
  <c r="AQ14" i="1"/>
  <c r="AA14" i="1"/>
  <c r="AP14" i="1"/>
  <c r="BG14" i="1"/>
  <c r="AY14" i="1"/>
  <c r="AI14" i="1"/>
  <c r="S14" i="1"/>
  <c r="BF14" i="1"/>
  <c r="Q14" i="1"/>
  <c r="Y14" i="1"/>
  <c r="BD6" i="1"/>
  <c r="AV6" i="1"/>
  <c r="AN6" i="1"/>
  <c r="AF6" i="1"/>
  <c r="X6" i="1"/>
  <c r="P6" i="1"/>
  <c r="AL6" i="1"/>
  <c r="BA6" i="1"/>
  <c r="U6" i="1"/>
  <c r="AX6" i="1"/>
  <c r="Q6" i="1"/>
  <c r="BC6" i="1"/>
  <c r="AU6" i="1"/>
  <c r="AM6" i="1"/>
  <c r="AE6" i="1"/>
  <c r="W6" i="1"/>
  <c r="BB6" i="1"/>
  <c r="AD6" i="1"/>
  <c r="AC6" i="1"/>
  <c r="R6" i="1"/>
  <c r="AT6" i="1"/>
  <c r="V6" i="1"/>
  <c r="AK6" i="1"/>
  <c r="Z6" i="1"/>
  <c r="BE6" i="1"/>
  <c r="AS6" i="1"/>
  <c r="AP6" i="1"/>
  <c r="AW6" i="1"/>
  <c r="BH6" i="1"/>
  <c r="AZ6" i="1"/>
  <c r="AR6" i="1"/>
  <c r="AJ6" i="1"/>
  <c r="AB6" i="1"/>
  <c r="T6" i="1"/>
  <c r="AY6" i="1"/>
  <c r="AI6" i="1"/>
  <c r="S6" i="1"/>
  <c r="BF6" i="1"/>
  <c r="AG6" i="1"/>
  <c r="BG6" i="1"/>
  <c r="AQ6" i="1"/>
  <c r="AA6" i="1"/>
  <c r="AH6" i="1"/>
  <c r="AO6" i="1"/>
  <c r="Y6" i="1"/>
  <c r="BF847" i="1"/>
  <c r="AX847" i="1"/>
  <c r="AP847" i="1"/>
  <c r="AH847" i="1"/>
  <c r="Z847" i="1"/>
  <c r="R847" i="1"/>
  <c r="BE847" i="1"/>
  <c r="AW847" i="1"/>
  <c r="AO847" i="1"/>
  <c r="AG847" i="1"/>
  <c r="Y847" i="1"/>
  <c r="Q847" i="1"/>
  <c r="BD847" i="1"/>
  <c r="AV847" i="1"/>
  <c r="AN847" i="1"/>
  <c r="AF847" i="1"/>
  <c r="X847" i="1"/>
  <c r="P847" i="1"/>
  <c r="BC847" i="1"/>
  <c r="AU847" i="1"/>
  <c r="AM847" i="1"/>
  <c r="AE847" i="1"/>
  <c r="W847" i="1"/>
  <c r="BB847" i="1"/>
  <c r="AT847" i="1"/>
  <c r="AL847" i="1"/>
  <c r="AD847" i="1"/>
  <c r="V847" i="1"/>
  <c r="BA847" i="1"/>
  <c r="AS847" i="1"/>
  <c r="AK847" i="1"/>
  <c r="AC847" i="1"/>
  <c r="U847" i="1"/>
  <c r="BH847" i="1"/>
  <c r="AZ847" i="1"/>
  <c r="AR847" i="1"/>
  <c r="AJ847" i="1"/>
  <c r="AB847" i="1"/>
  <c r="T847" i="1"/>
  <c r="BG847" i="1"/>
  <c r="AY847" i="1"/>
  <c r="AQ847" i="1"/>
  <c r="AI847" i="1"/>
  <c r="AA847" i="1"/>
  <c r="S847" i="1"/>
  <c r="BG799" i="1"/>
  <c r="AY799" i="1"/>
  <c r="AQ799" i="1"/>
  <c r="AI799" i="1"/>
  <c r="AA799" i="1"/>
  <c r="S799" i="1"/>
  <c r="BF799" i="1"/>
  <c r="AX799" i="1"/>
  <c r="AP799" i="1"/>
  <c r="AH799" i="1"/>
  <c r="Z799" i="1"/>
  <c r="R799" i="1"/>
  <c r="BE799" i="1"/>
  <c r="AW799" i="1"/>
  <c r="AO799" i="1"/>
  <c r="AG799" i="1"/>
  <c r="Y799" i="1"/>
  <c r="Q799" i="1"/>
  <c r="BD799" i="1"/>
  <c r="AV799" i="1"/>
  <c r="AN799" i="1"/>
  <c r="AF799" i="1"/>
  <c r="X799" i="1"/>
  <c r="P799" i="1"/>
  <c r="BC799" i="1"/>
  <c r="AU799" i="1"/>
  <c r="AM799" i="1"/>
  <c r="AE799" i="1"/>
  <c r="W799" i="1"/>
  <c r="BB799" i="1"/>
  <c r="AT799" i="1"/>
  <c r="AL799" i="1"/>
  <c r="AD799" i="1"/>
  <c r="V799" i="1"/>
  <c r="BA799" i="1"/>
  <c r="AS799" i="1"/>
  <c r="AK799" i="1"/>
  <c r="AC799" i="1"/>
  <c r="U799" i="1"/>
  <c r="AB799" i="1"/>
  <c r="T799" i="1"/>
  <c r="BH799" i="1"/>
  <c r="AZ799" i="1"/>
  <c r="AR799" i="1"/>
  <c r="AJ799" i="1"/>
  <c r="BH759" i="1"/>
  <c r="AZ759" i="1"/>
  <c r="AR759" i="1"/>
  <c r="AJ759" i="1"/>
  <c r="AB759" i="1"/>
  <c r="T759" i="1"/>
  <c r="BG759" i="1"/>
  <c r="AY759" i="1"/>
  <c r="AQ759" i="1"/>
  <c r="AI759" i="1"/>
  <c r="AA759" i="1"/>
  <c r="S759" i="1"/>
  <c r="BF759" i="1"/>
  <c r="AX759" i="1"/>
  <c r="AP759" i="1"/>
  <c r="AH759" i="1"/>
  <c r="Z759" i="1"/>
  <c r="R759" i="1"/>
  <c r="BE759" i="1"/>
  <c r="AW759" i="1"/>
  <c r="AO759" i="1"/>
  <c r="AG759" i="1"/>
  <c r="Y759" i="1"/>
  <c r="Q759" i="1"/>
  <c r="BD759" i="1"/>
  <c r="AV759" i="1"/>
  <c r="AN759" i="1"/>
  <c r="AF759" i="1"/>
  <c r="X759" i="1"/>
  <c r="P759" i="1"/>
  <c r="BC759" i="1"/>
  <c r="AU759" i="1"/>
  <c r="AM759" i="1"/>
  <c r="AE759" i="1"/>
  <c r="W759" i="1"/>
  <c r="BB759" i="1"/>
  <c r="AT759" i="1"/>
  <c r="AL759" i="1"/>
  <c r="AD759" i="1"/>
  <c r="V759" i="1"/>
  <c r="BA759" i="1"/>
  <c r="AS759" i="1"/>
  <c r="AK759" i="1"/>
  <c r="AC759" i="1"/>
  <c r="U759" i="1"/>
  <c r="BF711" i="1"/>
  <c r="AX711" i="1"/>
  <c r="AP711" i="1"/>
  <c r="AH711" i="1"/>
  <c r="Z711" i="1"/>
  <c r="R711" i="1"/>
  <c r="BE711" i="1"/>
  <c r="AW711" i="1"/>
  <c r="AO711" i="1"/>
  <c r="AG711" i="1"/>
  <c r="Y711" i="1"/>
  <c r="Q711" i="1"/>
  <c r="BD711" i="1"/>
  <c r="AV711" i="1"/>
  <c r="AN711" i="1"/>
  <c r="AF711" i="1"/>
  <c r="X711" i="1"/>
  <c r="P711" i="1"/>
  <c r="BC711" i="1"/>
  <c r="AU711" i="1"/>
  <c r="AM711" i="1"/>
  <c r="AE711" i="1"/>
  <c r="W711" i="1"/>
  <c r="BB711" i="1"/>
  <c r="AT711" i="1"/>
  <c r="AL711" i="1"/>
  <c r="AD711" i="1"/>
  <c r="V711" i="1"/>
  <c r="BA711" i="1"/>
  <c r="AS711" i="1"/>
  <c r="AK711" i="1"/>
  <c r="AC711" i="1"/>
  <c r="U711" i="1"/>
  <c r="BH711" i="1"/>
  <c r="AZ711" i="1"/>
  <c r="AR711" i="1"/>
  <c r="AJ711" i="1"/>
  <c r="AB711" i="1"/>
  <c r="T711" i="1"/>
  <c r="BG711" i="1"/>
  <c r="AY711" i="1"/>
  <c r="AQ711" i="1"/>
  <c r="AI711" i="1"/>
  <c r="AA711" i="1"/>
  <c r="S711" i="1"/>
  <c r="BF703" i="1"/>
  <c r="AX703" i="1"/>
  <c r="AP703" i="1"/>
  <c r="AH703" i="1"/>
  <c r="Z703" i="1"/>
  <c r="R703" i="1"/>
  <c r="BE703" i="1"/>
  <c r="AW703" i="1"/>
  <c r="AO703" i="1"/>
  <c r="AG703" i="1"/>
  <c r="Y703" i="1"/>
  <c r="Q703" i="1"/>
  <c r="BD703" i="1"/>
  <c r="AV703" i="1"/>
  <c r="AN703" i="1"/>
  <c r="AF703" i="1"/>
  <c r="X703" i="1"/>
  <c r="P703" i="1"/>
  <c r="BC703" i="1"/>
  <c r="AU703" i="1"/>
  <c r="AM703" i="1"/>
  <c r="AE703" i="1"/>
  <c r="W703" i="1"/>
  <c r="BB703" i="1"/>
  <c r="AT703" i="1"/>
  <c r="AL703" i="1"/>
  <c r="AD703" i="1"/>
  <c r="V703" i="1"/>
  <c r="BA703" i="1"/>
  <c r="AS703" i="1"/>
  <c r="AK703" i="1"/>
  <c r="AC703" i="1"/>
  <c r="U703" i="1"/>
  <c r="BH703" i="1"/>
  <c r="AZ703" i="1"/>
  <c r="AR703" i="1"/>
  <c r="AJ703" i="1"/>
  <c r="AB703" i="1"/>
  <c r="T703" i="1"/>
  <c r="AY703" i="1"/>
  <c r="AQ703" i="1"/>
  <c r="AI703" i="1"/>
  <c r="AA703" i="1"/>
  <c r="S703" i="1"/>
  <c r="BG703" i="1"/>
  <c r="BF695" i="1"/>
  <c r="AX695" i="1"/>
  <c r="AP695" i="1"/>
  <c r="AH695" i="1"/>
  <c r="Z695" i="1"/>
  <c r="R695" i="1"/>
  <c r="BE695" i="1"/>
  <c r="AW695" i="1"/>
  <c r="AO695" i="1"/>
  <c r="AG695" i="1"/>
  <c r="Y695" i="1"/>
  <c r="Q695" i="1"/>
  <c r="BD695" i="1"/>
  <c r="AV695" i="1"/>
  <c r="AN695" i="1"/>
  <c r="AF695" i="1"/>
  <c r="X695" i="1"/>
  <c r="P695" i="1"/>
  <c r="BC695" i="1"/>
  <c r="AU695" i="1"/>
  <c r="AM695" i="1"/>
  <c r="AE695" i="1"/>
  <c r="W695" i="1"/>
  <c r="BB695" i="1"/>
  <c r="AT695" i="1"/>
  <c r="AL695" i="1"/>
  <c r="AD695" i="1"/>
  <c r="V695" i="1"/>
  <c r="BA695" i="1"/>
  <c r="AS695" i="1"/>
  <c r="AK695" i="1"/>
  <c r="AC695" i="1"/>
  <c r="U695" i="1"/>
  <c r="BH695" i="1"/>
  <c r="AZ695" i="1"/>
  <c r="AR695" i="1"/>
  <c r="AJ695" i="1"/>
  <c r="AB695" i="1"/>
  <c r="T695" i="1"/>
  <c r="BG695" i="1"/>
  <c r="AY695" i="1"/>
  <c r="AQ695" i="1"/>
  <c r="AI695" i="1"/>
  <c r="AA695" i="1"/>
  <c r="S695" i="1"/>
  <c r="BF687" i="1"/>
  <c r="AX687" i="1"/>
  <c r="AP687" i="1"/>
  <c r="AH687" i="1"/>
  <c r="Z687" i="1"/>
  <c r="R687" i="1"/>
  <c r="BE687" i="1"/>
  <c r="AW687" i="1"/>
  <c r="AO687" i="1"/>
  <c r="AG687" i="1"/>
  <c r="Y687" i="1"/>
  <c r="Q687" i="1"/>
  <c r="BD687" i="1"/>
  <c r="AV687" i="1"/>
  <c r="AN687" i="1"/>
  <c r="AF687" i="1"/>
  <c r="X687" i="1"/>
  <c r="P687" i="1"/>
  <c r="BC687" i="1"/>
  <c r="AU687" i="1"/>
  <c r="AM687" i="1"/>
  <c r="AE687" i="1"/>
  <c r="W687" i="1"/>
  <c r="BB687" i="1"/>
  <c r="AT687" i="1"/>
  <c r="AL687" i="1"/>
  <c r="AD687" i="1"/>
  <c r="V687" i="1"/>
  <c r="BA687" i="1"/>
  <c r="AS687" i="1"/>
  <c r="AK687" i="1"/>
  <c r="AC687" i="1"/>
  <c r="U687" i="1"/>
  <c r="BH687" i="1"/>
  <c r="AZ687" i="1"/>
  <c r="AR687" i="1"/>
  <c r="AJ687" i="1"/>
  <c r="AB687" i="1"/>
  <c r="T687" i="1"/>
  <c r="BG687" i="1"/>
  <c r="AY687" i="1"/>
  <c r="AQ687" i="1"/>
  <c r="AI687" i="1"/>
  <c r="AA687" i="1"/>
  <c r="S687" i="1"/>
  <c r="BF679" i="1"/>
  <c r="AX679" i="1"/>
  <c r="AP679" i="1"/>
  <c r="AH679" i="1"/>
  <c r="Z679" i="1"/>
  <c r="R679" i="1"/>
  <c r="BE679" i="1"/>
  <c r="AW679" i="1"/>
  <c r="AO679" i="1"/>
  <c r="AG679" i="1"/>
  <c r="Y679" i="1"/>
  <c r="Q679" i="1"/>
  <c r="BD679" i="1"/>
  <c r="AV679" i="1"/>
  <c r="AN679" i="1"/>
  <c r="AF679" i="1"/>
  <c r="X679" i="1"/>
  <c r="P679" i="1"/>
  <c r="BC679" i="1"/>
  <c r="AU679" i="1"/>
  <c r="AM679" i="1"/>
  <c r="AE679" i="1"/>
  <c r="W679" i="1"/>
  <c r="BB679" i="1"/>
  <c r="AT679" i="1"/>
  <c r="AL679" i="1"/>
  <c r="AD679" i="1"/>
  <c r="V679" i="1"/>
  <c r="BA679" i="1"/>
  <c r="AS679" i="1"/>
  <c r="AK679" i="1"/>
  <c r="AC679" i="1"/>
  <c r="U679" i="1"/>
  <c r="BH679" i="1"/>
  <c r="AZ679" i="1"/>
  <c r="AR679" i="1"/>
  <c r="AJ679" i="1"/>
  <c r="AB679" i="1"/>
  <c r="T679" i="1"/>
  <c r="BG679" i="1"/>
  <c r="AY679" i="1"/>
  <c r="AQ679" i="1"/>
  <c r="AI679" i="1"/>
  <c r="AA679" i="1"/>
  <c r="S679" i="1"/>
  <c r="BF671" i="1"/>
  <c r="AX671" i="1"/>
  <c r="AP671" i="1"/>
  <c r="AH671" i="1"/>
  <c r="Z671" i="1"/>
  <c r="R671" i="1"/>
  <c r="BE671" i="1"/>
  <c r="AW671" i="1"/>
  <c r="AO671" i="1"/>
  <c r="AG671" i="1"/>
  <c r="Y671" i="1"/>
  <c r="Q671" i="1"/>
  <c r="BD671" i="1"/>
  <c r="AV671" i="1"/>
  <c r="AN671" i="1"/>
  <c r="AF671" i="1"/>
  <c r="X671" i="1"/>
  <c r="P671" i="1"/>
  <c r="BC671" i="1"/>
  <c r="AU671" i="1"/>
  <c r="AM671" i="1"/>
  <c r="AE671" i="1"/>
  <c r="W671" i="1"/>
  <c r="BB671" i="1"/>
  <c r="AT671" i="1"/>
  <c r="AL671" i="1"/>
  <c r="AD671" i="1"/>
  <c r="V671" i="1"/>
  <c r="BA671" i="1"/>
  <c r="AS671" i="1"/>
  <c r="AK671" i="1"/>
  <c r="AC671" i="1"/>
  <c r="U671" i="1"/>
  <c r="BH671" i="1"/>
  <c r="AZ671" i="1"/>
  <c r="AR671" i="1"/>
  <c r="AJ671" i="1"/>
  <c r="AB671" i="1"/>
  <c r="T671" i="1"/>
  <c r="BG671" i="1"/>
  <c r="AY671" i="1"/>
  <c r="AQ671" i="1"/>
  <c r="AI671" i="1"/>
  <c r="AA671" i="1"/>
  <c r="S671" i="1"/>
  <c r="BE663" i="1"/>
  <c r="AW663" i="1"/>
  <c r="AO663" i="1"/>
  <c r="AG663" i="1"/>
  <c r="Y663" i="1"/>
  <c r="Q663" i="1"/>
  <c r="BD663" i="1"/>
  <c r="AV663" i="1"/>
  <c r="AN663" i="1"/>
  <c r="AF663" i="1"/>
  <c r="X663" i="1"/>
  <c r="P663" i="1"/>
  <c r="BC663" i="1"/>
  <c r="AU663" i="1"/>
  <c r="AM663" i="1"/>
  <c r="AE663" i="1"/>
  <c r="W663" i="1"/>
  <c r="BB663" i="1"/>
  <c r="AT663" i="1"/>
  <c r="AL663" i="1"/>
  <c r="AD663" i="1"/>
  <c r="V663" i="1"/>
  <c r="BA663" i="1"/>
  <c r="AS663" i="1"/>
  <c r="AK663" i="1"/>
  <c r="AC663" i="1"/>
  <c r="U663" i="1"/>
  <c r="BH663" i="1"/>
  <c r="AZ663" i="1"/>
  <c r="AR663" i="1"/>
  <c r="AJ663" i="1"/>
  <c r="AB663" i="1"/>
  <c r="T663" i="1"/>
  <c r="BG663" i="1"/>
  <c r="AY663" i="1"/>
  <c r="AQ663" i="1"/>
  <c r="AI663" i="1"/>
  <c r="AA663" i="1"/>
  <c r="S663" i="1"/>
  <c r="BF663" i="1"/>
  <c r="AX663" i="1"/>
  <c r="AP663" i="1"/>
  <c r="AH663" i="1"/>
  <c r="Z663" i="1"/>
  <c r="R663" i="1"/>
  <c r="BE623" i="1"/>
  <c r="AW623" i="1"/>
  <c r="AO623" i="1"/>
  <c r="AG623" i="1"/>
  <c r="Y623" i="1"/>
  <c r="Q623" i="1"/>
  <c r="BD623" i="1"/>
  <c r="AV623" i="1"/>
  <c r="AN623" i="1"/>
  <c r="AF623" i="1"/>
  <c r="X623" i="1"/>
  <c r="P623" i="1"/>
  <c r="BC623" i="1"/>
  <c r="AU623" i="1"/>
  <c r="AM623" i="1"/>
  <c r="AE623" i="1"/>
  <c r="W623" i="1"/>
  <c r="BB623" i="1"/>
  <c r="AT623" i="1"/>
  <c r="AL623" i="1"/>
  <c r="AD623" i="1"/>
  <c r="V623" i="1"/>
  <c r="BA623" i="1"/>
  <c r="AS623" i="1"/>
  <c r="AK623" i="1"/>
  <c r="AC623" i="1"/>
  <c r="U623" i="1"/>
  <c r="BH623" i="1"/>
  <c r="AZ623" i="1"/>
  <c r="AR623" i="1"/>
  <c r="AJ623" i="1"/>
  <c r="AB623" i="1"/>
  <c r="T623" i="1"/>
  <c r="BG623" i="1"/>
  <c r="AY623" i="1"/>
  <c r="AQ623" i="1"/>
  <c r="AI623" i="1"/>
  <c r="AA623" i="1"/>
  <c r="S623" i="1"/>
  <c r="AH623" i="1"/>
  <c r="Z623" i="1"/>
  <c r="R623" i="1"/>
  <c r="BF623" i="1"/>
  <c r="AX623" i="1"/>
  <c r="AP623" i="1"/>
  <c r="BE607" i="1"/>
  <c r="AW607" i="1"/>
  <c r="AO607" i="1"/>
  <c r="AG607" i="1"/>
  <c r="Y607" i="1"/>
  <c r="Q607" i="1"/>
  <c r="BD607" i="1"/>
  <c r="AV607" i="1"/>
  <c r="AN607" i="1"/>
  <c r="AF607" i="1"/>
  <c r="X607" i="1"/>
  <c r="P607" i="1"/>
  <c r="BC607" i="1"/>
  <c r="AU607" i="1"/>
  <c r="AM607" i="1"/>
  <c r="AE607" i="1"/>
  <c r="W607" i="1"/>
  <c r="BB607" i="1"/>
  <c r="AT607" i="1"/>
  <c r="AL607" i="1"/>
  <c r="AD607" i="1"/>
  <c r="V607" i="1"/>
  <c r="BA607" i="1"/>
  <c r="AS607" i="1"/>
  <c r="AK607" i="1"/>
  <c r="AC607" i="1"/>
  <c r="U607" i="1"/>
  <c r="BH607" i="1"/>
  <c r="AZ607" i="1"/>
  <c r="AR607" i="1"/>
  <c r="AJ607" i="1"/>
  <c r="AB607" i="1"/>
  <c r="T607" i="1"/>
  <c r="BG607" i="1"/>
  <c r="AY607" i="1"/>
  <c r="AQ607" i="1"/>
  <c r="AI607" i="1"/>
  <c r="AA607" i="1"/>
  <c r="S607" i="1"/>
  <c r="AX607" i="1"/>
  <c r="AP607" i="1"/>
  <c r="AH607" i="1"/>
  <c r="Z607" i="1"/>
  <c r="R607" i="1"/>
  <c r="BF607" i="1"/>
  <c r="BE599" i="1"/>
  <c r="AW599" i="1"/>
  <c r="AO599" i="1"/>
  <c r="AG599" i="1"/>
  <c r="Y599" i="1"/>
  <c r="Q599" i="1"/>
  <c r="BD599" i="1"/>
  <c r="AV599" i="1"/>
  <c r="AN599" i="1"/>
  <c r="AF599" i="1"/>
  <c r="X599" i="1"/>
  <c r="P599" i="1"/>
  <c r="BC599" i="1"/>
  <c r="AU599" i="1"/>
  <c r="AM599" i="1"/>
  <c r="AE599" i="1"/>
  <c r="W599" i="1"/>
  <c r="BB599" i="1"/>
  <c r="AT599" i="1"/>
  <c r="AL599" i="1"/>
  <c r="AD599" i="1"/>
  <c r="V599" i="1"/>
  <c r="BA599" i="1"/>
  <c r="AS599" i="1"/>
  <c r="AK599" i="1"/>
  <c r="AC599" i="1"/>
  <c r="U599" i="1"/>
  <c r="BH599" i="1"/>
  <c r="AZ599" i="1"/>
  <c r="AR599" i="1"/>
  <c r="AJ599" i="1"/>
  <c r="AB599" i="1"/>
  <c r="T599" i="1"/>
  <c r="BG599" i="1"/>
  <c r="AY599" i="1"/>
  <c r="AQ599" i="1"/>
  <c r="AI599" i="1"/>
  <c r="AA599" i="1"/>
  <c r="S599" i="1"/>
  <c r="Z599" i="1"/>
  <c r="R599" i="1"/>
  <c r="BF599" i="1"/>
  <c r="AX599" i="1"/>
  <c r="AP599" i="1"/>
  <c r="AH599" i="1"/>
  <c r="BE591" i="1"/>
  <c r="AW591" i="1"/>
  <c r="AO591" i="1"/>
  <c r="AG591" i="1"/>
  <c r="Y591" i="1"/>
  <c r="Q591" i="1"/>
  <c r="BD591" i="1"/>
  <c r="AV591" i="1"/>
  <c r="AN591" i="1"/>
  <c r="AF591" i="1"/>
  <c r="X591" i="1"/>
  <c r="P591" i="1"/>
  <c r="BC591" i="1"/>
  <c r="AU591" i="1"/>
  <c r="AM591" i="1"/>
  <c r="AE591" i="1"/>
  <c r="W591" i="1"/>
  <c r="BB591" i="1"/>
  <c r="AT591" i="1"/>
  <c r="AL591" i="1"/>
  <c r="AD591" i="1"/>
  <c r="V591" i="1"/>
  <c r="BA591" i="1"/>
  <c r="AS591" i="1"/>
  <c r="AK591" i="1"/>
  <c r="AC591" i="1"/>
  <c r="U591" i="1"/>
  <c r="BH591" i="1"/>
  <c r="AZ591" i="1"/>
  <c r="AR591" i="1"/>
  <c r="AJ591" i="1"/>
  <c r="AB591" i="1"/>
  <c r="T591" i="1"/>
  <c r="BG591" i="1"/>
  <c r="AY591" i="1"/>
  <c r="AQ591" i="1"/>
  <c r="AI591" i="1"/>
  <c r="AA591" i="1"/>
  <c r="S591" i="1"/>
  <c r="BF591" i="1"/>
  <c r="AX591" i="1"/>
  <c r="AP591" i="1"/>
  <c r="AH591" i="1"/>
  <c r="Z591" i="1"/>
  <c r="R591" i="1"/>
  <c r="BE583" i="1"/>
  <c r="AW583" i="1"/>
  <c r="AO583" i="1"/>
  <c r="AG583" i="1"/>
  <c r="Y583" i="1"/>
  <c r="Q583" i="1"/>
  <c r="BD583" i="1"/>
  <c r="AV583" i="1"/>
  <c r="AN583" i="1"/>
  <c r="AF583" i="1"/>
  <c r="X583" i="1"/>
  <c r="P583" i="1"/>
  <c r="BC583" i="1"/>
  <c r="AU583" i="1"/>
  <c r="AM583" i="1"/>
  <c r="AE583" i="1"/>
  <c r="W583" i="1"/>
  <c r="BB583" i="1"/>
  <c r="AT583" i="1"/>
  <c r="AL583" i="1"/>
  <c r="AD583" i="1"/>
  <c r="V583" i="1"/>
  <c r="BA583" i="1"/>
  <c r="AS583" i="1"/>
  <c r="AK583" i="1"/>
  <c r="AC583" i="1"/>
  <c r="U583" i="1"/>
  <c r="BH583" i="1"/>
  <c r="AZ583" i="1"/>
  <c r="AR583" i="1"/>
  <c r="AJ583" i="1"/>
  <c r="AB583" i="1"/>
  <c r="T583" i="1"/>
  <c r="BG583" i="1"/>
  <c r="AY583" i="1"/>
  <c r="AQ583" i="1"/>
  <c r="AI583" i="1"/>
  <c r="AA583" i="1"/>
  <c r="S583" i="1"/>
  <c r="AP583" i="1"/>
  <c r="AH583" i="1"/>
  <c r="Z583" i="1"/>
  <c r="R583" i="1"/>
  <c r="BF583" i="1"/>
  <c r="AX583" i="1"/>
  <c r="BF575" i="1"/>
  <c r="AX575" i="1"/>
  <c r="AP575" i="1"/>
  <c r="AH575" i="1"/>
  <c r="Z575" i="1"/>
  <c r="R575" i="1"/>
  <c r="BE575" i="1"/>
  <c r="AW575" i="1"/>
  <c r="AO575" i="1"/>
  <c r="AG575" i="1"/>
  <c r="Y575" i="1"/>
  <c r="Q575" i="1"/>
  <c r="BD575" i="1"/>
  <c r="AV575" i="1"/>
  <c r="AN575" i="1"/>
  <c r="AF575" i="1"/>
  <c r="X575" i="1"/>
  <c r="P575" i="1"/>
  <c r="BC575" i="1"/>
  <c r="AU575" i="1"/>
  <c r="AM575" i="1"/>
  <c r="AE575" i="1"/>
  <c r="W575" i="1"/>
  <c r="BB575" i="1"/>
  <c r="AT575" i="1"/>
  <c r="AL575" i="1"/>
  <c r="AD575" i="1"/>
  <c r="V575" i="1"/>
  <c r="BA575" i="1"/>
  <c r="AS575" i="1"/>
  <c r="AK575" i="1"/>
  <c r="AC575" i="1"/>
  <c r="U575" i="1"/>
  <c r="BH575" i="1"/>
  <c r="AZ575" i="1"/>
  <c r="AR575" i="1"/>
  <c r="AJ575" i="1"/>
  <c r="AB575" i="1"/>
  <c r="T575" i="1"/>
  <c r="BG575" i="1"/>
  <c r="AY575" i="1"/>
  <c r="AQ575" i="1"/>
  <c r="AI575" i="1"/>
  <c r="AA575" i="1"/>
  <c r="S575" i="1"/>
  <c r="BF567" i="1"/>
  <c r="AX567" i="1"/>
  <c r="AP567" i="1"/>
  <c r="AH567" i="1"/>
  <c r="Z567" i="1"/>
  <c r="R567" i="1"/>
  <c r="BE567" i="1"/>
  <c r="AW567" i="1"/>
  <c r="AO567" i="1"/>
  <c r="AG567" i="1"/>
  <c r="Y567" i="1"/>
  <c r="Q567" i="1"/>
  <c r="BD567" i="1"/>
  <c r="AV567" i="1"/>
  <c r="AN567" i="1"/>
  <c r="AF567" i="1"/>
  <c r="X567" i="1"/>
  <c r="P567" i="1"/>
  <c r="BC567" i="1"/>
  <c r="AU567" i="1"/>
  <c r="AM567" i="1"/>
  <c r="AE567" i="1"/>
  <c r="W567" i="1"/>
  <c r="BB567" i="1"/>
  <c r="AT567" i="1"/>
  <c r="AL567" i="1"/>
  <c r="AD567" i="1"/>
  <c r="V567" i="1"/>
  <c r="BA567" i="1"/>
  <c r="AS567" i="1"/>
  <c r="AK567" i="1"/>
  <c r="AC567" i="1"/>
  <c r="U567" i="1"/>
  <c r="BH567" i="1"/>
  <c r="AZ567" i="1"/>
  <c r="AR567" i="1"/>
  <c r="AJ567" i="1"/>
  <c r="AB567" i="1"/>
  <c r="T567" i="1"/>
  <c r="BG567" i="1"/>
  <c r="AY567" i="1"/>
  <c r="AQ567" i="1"/>
  <c r="AI567" i="1"/>
  <c r="AA567" i="1"/>
  <c r="S567" i="1"/>
  <c r="BF559" i="1"/>
  <c r="AX559" i="1"/>
  <c r="AP559" i="1"/>
  <c r="AH559" i="1"/>
  <c r="Z559" i="1"/>
  <c r="R559" i="1"/>
  <c r="BE559" i="1"/>
  <c r="AW559" i="1"/>
  <c r="AO559" i="1"/>
  <c r="AG559" i="1"/>
  <c r="Y559" i="1"/>
  <c r="Q559" i="1"/>
  <c r="BD559" i="1"/>
  <c r="AV559" i="1"/>
  <c r="AN559" i="1"/>
  <c r="AF559" i="1"/>
  <c r="X559" i="1"/>
  <c r="P559" i="1"/>
  <c r="BC559" i="1"/>
  <c r="AU559" i="1"/>
  <c r="AM559" i="1"/>
  <c r="AE559" i="1"/>
  <c r="W559" i="1"/>
  <c r="BB559" i="1"/>
  <c r="AT559" i="1"/>
  <c r="AL559" i="1"/>
  <c r="AD559" i="1"/>
  <c r="V559" i="1"/>
  <c r="BA559" i="1"/>
  <c r="AS559" i="1"/>
  <c r="AK559" i="1"/>
  <c r="AC559" i="1"/>
  <c r="U559" i="1"/>
  <c r="BH559" i="1"/>
  <c r="AZ559" i="1"/>
  <c r="AR559" i="1"/>
  <c r="AJ559" i="1"/>
  <c r="AB559" i="1"/>
  <c r="T559" i="1"/>
  <c r="BG559" i="1"/>
  <c r="AY559" i="1"/>
  <c r="AQ559" i="1"/>
  <c r="AI559" i="1"/>
  <c r="AA559" i="1"/>
  <c r="S559" i="1"/>
  <c r="BF551" i="1"/>
  <c r="AX551" i="1"/>
  <c r="AP551" i="1"/>
  <c r="AH551" i="1"/>
  <c r="Z551" i="1"/>
  <c r="R551" i="1"/>
  <c r="BE551" i="1"/>
  <c r="AW551" i="1"/>
  <c r="AO551" i="1"/>
  <c r="AG551" i="1"/>
  <c r="Y551" i="1"/>
  <c r="Q551" i="1"/>
  <c r="BD551" i="1"/>
  <c r="AV551" i="1"/>
  <c r="AN551" i="1"/>
  <c r="AF551" i="1"/>
  <c r="X551" i="1"/>
  <c r="P551" i="1"/>
  <c r="BC551" i="1"/>
  <c r="AU551" i="1"/>
  <c r="AM551" i="1"/>
  <c r="AE551" i="1"/>
  <c r="W551" i="1"/>
  <c r="BB551" i="1"/>
  <c r="AT551" i="1"/>
  <c r="AL551" i="1"/>
  <c r="AD551" i="1"/>
  <c r="V551" i="1"/>
  <c r="BA551" i="1"/>
  <c r="AS551" i="1"/>
  <c r="AK551" i="1"/>
  <c r="AC551" i="1"/>
  <c r="U551" i="1"/>
  <c r="BH551" i="1"/>
  <c r="AZ551" i="1"/>
  <c r="AR551" i="1"/>
  <c r="AJ551" i="1"/>
  <c r="AB551" i="1"/>
  <c r="T551" i="1"/>
  <c r="BG551" i="1"/>
  <c r="AY551" i="1"/>
  <c r="AQ551" i="1"/>
  <c r="AI551" i="1"/>
  <c r="AA551" i="1"/>
  <c r="S551" i="1"/>
  <c r="BF543" i="1"/>
  <c r="AX543" i="1"/>
  <c r="AP543" i="1"/>
  <c r="AH543" i="1"/>
  <c r="Z543" i="1"/>
  <c r="R543" i="1"/>
  <c r="BE543" i="1"/>
  <c r="AW543" i="1"/>
  <c r="AO543" i="1"/>
  <c r="AG543" i="1"/>
  <c r="Y543" i="1"/>
  <c r="Q543" i="1"/>
  <c r="BD543" i="1"/>
  <c r="AV543" i="1"/>
  <c r="AN543" i="1"/>
  <c r="AF543" i="1"/>
  <c r="X543" i="1"/>
  <c r="P543" i="1"/>
  <c r="BC543" i="1"/>
  <c r="AU543" i="1"/>
  <c r="AM543" i="1"/>
  <c r="AE543" i="1"/>
  <c r="W543" i="1"/>
  <c r="BB543" i="1"/>
  <c r="AT543" i="1"/>
  <c r="AL543" i="1"/>
  <c r="AD543" i="1"/>
  <c r="V543" i="1"/>
  <c r="BA543" i="1"/>
  <c r="AS543" i="1"/>
  <c r="AK543" i="1"/>
  <c r="AC543" i="1"/>
  <c r="U543" i="1"/>
  <c r="BH543" i="1"/>
  <c r="AZ543" i="1"/>
  <c r="AR543" i="1"/>
  <c r="AJ543" i="1"/>
  <c r="AB543" i="1"/>
  <c r="T543" i="1"/>
  <c r="BG543" i="1"/>
  <c r="AY543" i="1"/>
  <c r="AQ543" i="1"/>
  <c r="AI543" i="1"/>
  <c r="AA543" i="1"/>
  <c r="S543" i="1"/>
  <c r="BF535" i="1"/>
  <c r="AX535" i="1"/>
  <c r="AP535" i="1"/>
  <c r="AH535" i="1"/>
  <c r="Z535" i="1"/>
  <c r="R535" i="1"/>
  <c r="BE535" i="1"/>
  <c r="AW535" i="1"/>
  <c r="AO535" i="1"/>
  <c r="AG535" i="1"/>
  <c r="Y535" i="1"/>
  <c r="Q535" i="1"/>
  <c r="BD535" i="1"/>
  <c r="AV535" i="1"/>
  <c r="AN535" i="1"/>
  <c r="AF535" i="1"/>
  <c r="X535" i="1"/>
  <c r="P535" i="1"/>
  <c r="BC535" i="1"/>
  <c r="AU535" i="1"/>
  <c r="AM535" i="1"/>
  <c r="AE535" i="1"/>
  <c r="W535" i="1"/>
  <c r="BB535" i="1"/>
  <c r="AT535" i="1"/>
  <c r="AL535" i="1"/>
  <c r="AD535" i="1"/>
  <c r="V535" i="1"/>
  <c r="BA535" i="1"/>
  <c r="AS535" i="1"/>
  <c r="AK535" i="1"/>
  <c r="AC535" i="1"/>
  <c r="U535" i="1"/>
  <c r="BH535" i="1"/>
  <c r="AZ535" i="1"/>
  <c r="AR535" i="1"/>
  <c r="AJ535" i="1"/>
  <c r="AB535" i="1"/>
  <c r="T535" i="1"/>
  <c r="BG535" i="1"/>
  <c r="AY535" i="1"/>
  <c r="AQ535" i="1"/>
  <c r="AI535" i="1"/>
  <c r="AA535" i="1"/>
  <c r="S535" i="1"/>
  <c r="BF527" i="1"/>
  <c r="AX527" i="1"/>
  <c r="BD527" i="1"/>
  <c r="AV527" i="1"/>
  <c r="BA527" i="1"/>
  <c r="AS527" i="1"/>
  <c r="BH527" i="1"/>
  <c r="AZ527" i="1"/>
  <c r="AT527" i="1"/>
  <c r="AK527" i="1"/>
  <c r="AC527" i="1"/>
  <c r="U527" i="1"/>
  <c r="BG527" i="1"/>
  <c r="AR527" i="1"/>
  <c r="AJ527" i="1"/>
  <c r="AB527" i="1"/>
  <c r="T527" i="1"/>
  <c r="BE527" i="1"/>
  <c r="AQ527" i="1"/>
  <c r="AI527" i="1"/>
  <c r="AA527" i="1"/>
  <c r="S527" i="1"/>
  <c r="BC527" i="1"/>
  <c r="AP527" i="1"/>
  <c r="AH527" i="1"/>
  <c r="Z527" i="1"/>
  <c r="R527" i="1"/>
  <c r="BB527" i="1"/>
  <c r="AO527" i="1"/>
  <c r="AG527" i="1"/>
  <c r="Y527" i="1"/>
  <c r="Q527" i="1"/>
  <c r="AY527" i="1"/>
  <c r="AN527" i="1"/>
  <c r="AF527" i="1"/>
  <c r="X527" i="1"/>
  <c r="P527" i="1"/>
  <c r="AW527" i="1"/>
  <c r="AM527" i="1"/>
  <c r="AE527" i="1"/>
  <c r="W527" i="1"/>
  <c r="AU527" i="1"/>
  <c r="AL527" i="1"/>
  <c r="AD527" i="1"/>
  <c r="V527" i="1"/>
  <c r="BA519" i="1"/>
  <c r="AS519" i="1"/>
  <c r="AK519" i="1"/>
  <c r="AC519" i="1"/>
  <c r="U519" i="1"/>
  <c r="BH519" i="1"/>
  <c r="AZ519" i="1"/>
  <c r="AR519" i="1"/>
  <c r="AJ519" i="1"/>
  <c r="AB519" i="1"/>
  <c r="T519" i="1"/>
  <c r="BG519" i="1"/>
  <c r="AY519" i="1"/>
  <c r="AQ519" i="1"/>
  <c r="AI519" i="1"/>
  <c r="AA519" i="1"/>
  <c r="S519" i="1"/>
  <c r="BF519" i="1"/>
  <c r="AX519" i="1"/>
  <c r="AP519" i="1"/>
  <c r="AH519" i="1"/>
  <c r="Z519" i="1"/>
  <c r="R519" i="1"/>
  <c r="BE519" i="1"/>
  <c r="AW519" i="1"/>
  <c r="AO519" i="1"/>
  <c r="AG519" i="1"/>
  <c r="Y519" i="1"/>
  <c r="Q519" i="1"/>
  <c r="BD519" i="1"/>
  <c r="AV519" i="1"/>
  <c r="AN519" i="1"/>
  <c r="AF519" i="1"/>
  <c r="X519" i="1"/>
  <c r="P519" i="1"/>
  <c r="BC519" i="1"/>
  <c r="AU519" i="1"/>
  <c r="AM519" i="1"/>
  <c r="AE519" i="1"/>
  <c r="W519" i="1"/>
  <c r="BB519" i="1"/>
  <c r="AT519" i="1"/>
  <c r="AL519" i="1"/>
  <c r="AD519" i="1"/>
  <c r="V519" i="1"/>
  <c r="BA511" i="1"/>
  <c r="AS511" i="1"/>
  <c r="AK511" i="1"/>
  <c r="AC511" i="1"/>
  <c r="U511" i="1"/>
  <c r="BH511" i="1"/>
  <c r="AZ511" i="1"/>
  <c r="AR511" i="1"/>
  <c r="AJ511" i="1"/>
  <c r="AB511" i="1"/>
  <c r="T511" i="1"/>
  <c r="BG511" i="1"/>
  <c r="AY511" i="1"/>
  <c r="AQ511" i="1"/>
  <c r="AI511" i="1"/>
  <c r="AA511" i="1"/>
  <c r="S511" i="1"/>
  <c r="BF511" i="1"/>
  <c r="AX511" i="1"/>
  <c r="AP511" i="1"/>
  <c r="AH511" i="1"/>
  <c r="Z511" i="1"/>
  <c r="R511" i="1"/>
  <c r="BE511" i="1"/>
  <c r="AW511" i="1"/>
  <c r="AO511" i="1"/>
  <c r="AG511" i="1"/>
  <c r="Y511" i="1"/>
  <c r="Q511" i="1"/>
  <c r="BD511" i="1"/>
  <c r="AV511" i="1"/>
  <c r="AN511" i="1"/>
  <c r="AF511" i="1"/>
  <c r="X511" i="1"/>
  <c r="P511" i="1"/>
  <c r="BC511" i="1"/>
  <c r="AU511" i="1"/>
  <c r="AM511" i="1"/>
  <c r="AE511" i="1"/>
  <c r="W511" i="1"/>
  <c r="BB511" i="1"/>
  <c r="AT511" i="1"/>
  <c r="AL511" i="1"/>
  <c r="AD511" i="1"/>
  <c r="V511" i="1"/>
  <c r="BA503" i="1"/>
  <c r="AS503" i="1"/>
  <c r="AK503" i="1"/>
  <c r="AC503" i="1"/>
  <c r="U503" i="1"/>
  <c r="BH503" i="1"/>
  <c r="AZ503" i="1"/>
  <c r="AR503" i="1"/>
  <c r="AJ503" i="1"/>
  <c r="AB503" i="1"/>
  <c r="T503" i="1"/>
  <c r="BG503" i="1"/>
  <c r="AY503" i="1"/>
  <c r="AQ503" i="1"/>
  <c r="AI503" i="1"/>
  <c r="AA503" i="1"/>
  <c r="S503" i="1"/>
  <c r="BF503" i="1"/>
  <c r="AX503" i="1"/>
  <c r="AP503" i="1"/>
  <c r="AH503" i="1"/>
  <c r="Z503" i="1"/>
  <c r="R503" i="1"/>
  <c r="BE503" i="1"/>
  <c r="AW503" i="1"/>
  <c r="AO503" i="1"/>
  <c r="AG503" i="1"/>
  <c r="Y503" i="1"/>
  <c r="Q503" i="1"/>
  <c r="BD503" i="1"/>
  <c r="AV503" i="1"/>
  <c r="AN503" i="1"/>
  <c r="AF503" i="1"/>
  <c r="X503" i="1"/>
  <c r="P503" i="1"/>
  <c r="BC503" i="1"/>
  <c r="AU503" i="1"/>
  <c r="AM503" i="1"/>
  <c r="AE503" i="1"/>
  <c r="W503" i="1"/>
  <c r="BB503" i="1"/>
  <c r="AT503" i="1"/>
  <c r="AL503" i="1"/>
  <c r="AD503" i="1"/>
  <c r="V503" i="1"/>
  <c r="BA495" i="1"/>
  <c r="AS495" i="1"/>
  <c r="AK495" i="1"/>
  <c r="AC495" i="1"/>
  <c r="U495" i="1"/>
  <c r="BH495" i="1"/>
  <c r="AZ495" i="1"/>
  <c r="AR495" i="1"/>
  <c r="AJ495" i="1"/>
  <c r="AB495" i="1"/>
  <c r="T495" i="1"/>
  <c r="BG495" i="1"/>
  <c r="AY495" i="1"/>
  <c r="AQ495" i="1"/>
  <c r="AI495" i="1"/>
  <c r="AA495" i="1"/>
  <c r="S495" i="1"/>
  <c r="BF495" i="1"/>
  <c r="AX495" i="1"/>
  <c r="AP495" i="1"/>
  <c r="AH495" i="1"/>
  <c r="Z495" i="1"/>
  <c r="R495" i="1"/>
  <c r="BE495" i="1"/>
  <c r="AW495" i="1"/>
  <c r="AO495" i="1"/>
  <c r="AG495" i="1"/>
  <c r="Y495" i="1"/>
  <c r="Q495" i="1"/>
  <c r="BD495" i="1"/>
  <c r="AV495" i="1"/>
  <c r="AN495" i="1"/>
  <c r="AF495" i="1"/>
  <c r="X495" i="1"/>
  <c r="P495" i="1"/>
  <c r="BC495" i="1"/>
  <c r="AU495" i="1"/>
  <c r="AM495" i="1"/>
  <c r="AE495" i="1"/>
  <c r="W495" i="1"/>
  <c r="BB495" i="1"/>
  <c r="AT495" i="1"/>
  <c r="AL495" i="1"/>
  <c r="AD495" i="1"/>
  <c r="V495" i="1"/>
  <c r="BA487" i="1"/>
  <c r="AS487" i="1"/>
  <c r="AK487" i="1"/>
  <c r="AC487" i="1"/>
  <c r="U487" i="1"/>
  <c r="BH487" i="1"/>
  <c r="AZ487" i="1"/>
  <c r="AR487" i="1"/>
  <c r="AJ487" i="1"/>
  <c r="AB487" i="1"/>
  <c r="T487" i="1"/>
  <c r="BG487" i="1"/>
  <c r="AY487" i="1"/>
  <c r="AQ487" i="1"/>
  <c r="AI487" i="1"/>
  <c r="AA487" i="1"/>
  <c r="S487" i="1"/>
  <c r="BF487" i="1"/>
  <c r="AX487" i="1"/>
  <c r="AP487" i="1"/>
  <c r="AH487" i="1"/>
  <c r="Z487" i="1"/>
  <c r="R487" i="1"/>
  <c r="BE487" i="1"/>
  <c r="AW487" i="1"/>
  <c r="AO487" i="1"/>
  <c r="AG487" i="1"/>
  <c r="Y487" i="1"/>
  <c r="Q487" i="1"/>
  <c r="BD487" i="1"/>
  <c r="AV487" i="1"/>
  <c r="AN487" i="1"/>
  <c r="AF487" i="1"/>
  <c r="X487" i="1"/>
  <c r="P487" i="1"/>
  <c r="BC487" i="1"/>
  <c r="AU487" i="1"/>
  <c r="AM487" i="1"/>
  <c r="AE487" i="1"/>
  <c r="W487" i="1"/>
  <c r="BB487" i="1"/>
  <c r="AT487" i="1"/>
  <c r="AL487" i="1"/>
  <c r="AD487" i="1"/>
  <c r="V487" i="1"/>
  <c r="BA479" i="1"/>
  <c r="AS479" i="1"/>
  <c r="AK479" i="1"/>
  <c r="AC479" i="1"/>
  <c r="U479" i="1"/>
  <c r="BH479" i="1"/>
  <c r="AZ479" i="1"/>
  <c r="AR479" i="1"/>
  <c r="AJ479" i="1"/>
  <c r="AB479" i="1"/>
  <c r="T479" i="1"/>
  <c r="BG479" i="1"/>
  <c r="AY479" i="1"/>
  <c r="AQ479" i="1"/>
  <c r="AI479" i="1"/>
  <c r="AA479" i="1"/>
  <c r="S479" i="1"/>
  <c r="BF479" i="1"/>
  <c r="AX479" i="1"/>
  <c r="AP479" i="1"/>
  <c r="AH479" i="1"/>
  <c r="Z479" i="1"/>
  <c r="R479" i="1"/>
  <c r="BE479" i="1"/>
  <c r="AW479" i="1"/>
  <c r="AO479" i="1"/>
  <c r="AG479" i="1"/>
  <c r="Y479" i="1"/>
  <c r="Q479" i="1"/>
  <c r="BD479" i="1"/>
  <c r="AV479" i="1"/>
  <c r="AN479" i="1"/>
  <c r="AF479" i="1"/>
  <c r="X479" i="1"/>
  <c r="P479" i="1"/>
  <c r="BC479" i="1"/>
  <c r="AU479" i="1"/>
  <c r="AM479" i="1"/>
  <c r="AE479" i="1"/>
  <c r="W479" i="1"/>
  <c r="BB479" i="1"/>
  <c r="AT479" i="1"/>
  <c r="AL479" i="1"/>
  <c r="AD479" i="1"/>
  <c r="V479" i="1"/>
  <c r="BA471" i="1"/>
  <c r="AS471" i="1"/>
  <c r="AK471" i="1"/>
  <c r="AC471" i="1"/>
  <c r="U471" i="1"/>
  <c r="BH471" i="1"/>
  <c r="AZ471" i="1"/>
  <c r="AR471" i="1"/>
  <c r="AJ471" i="1"/>
  <c r="AB471" i="1"/>
  <c r="T471" i="1"/>
  <c r="BG471" i="1"/>
  <c r="AY471" i="1"/>
  <c r="AQ471" i="1"/>
  <c r="AI471" i="1"/>
  <c r="AA471" i="1"/>
  <c r="S471" i="1"/>
  <c r="BF471" i="1"/>
  <c r="AX471" i="1"/>
  <c r="AP471" i="1"/>
  <c r="AH471" i="1"/>
  <c r="Z471" i="1"/>
  <c r="R471" i="1"/>
  <c r="BE471" i="1"/>
  <c r="AW471" i="1"/>
  <c r="AO471" i="1"/>
  <c r="AG471" i="1"/>
  <c r="Y471" i="1"/>
  <c r="Q471" i="1"/>
  <c r="BD471" i="1"/>
  <c r="AV471" i="1"/>
  <c r="AN471" i="1"/>
  <c r="AF471" i="1"/>
  <c r="X471" i="1"/>
  <c r="P471" i="1"/>
  <c r="BC471" i="1"/>
  <c r="AU471" i="1"/>
  <c r="AM471" i="1"/>
  <c r="AE471" i="1"/>
  <c r="W471" i="1"/>
  <c r="BB471" i="1"/>
  <c r="AT471" i="1"/>
  <c r="AL471" i="1"/>
  <c r="AD471" i="1"/>
  <c r="V471" i="1"/>
  <c r="BB463" i="1"/>
  <c r="AT463" i="1"/>
  <c r="AL463" i="1"/>
  <c r="AD463" i="1"/>
  <c r="V463" i="1"/>
  <c r="BA463" i="1"/>
  <c r="AS463" i="1"/>
  <c r="AK463" i="1"/>
  <c r="AC463" i="1"/>
  <c r="U463" i="1"/>
  <c r="BH463" i="1"/>
  <c r="AZ463" i="1"/>
  <c r="AR463" i="1"/>
  <c r="AJ463" i="1"/>
  <c r="AB463" i="1"/>
  <c r="T463" i="1"/>
  <c r="BG463" i="1"/>
  <c r="AY463" i="1"/>
  <c r="AQ463" i="1"/>
  <c r="AI463" i="1"/>
  <c r="AA463" i="1"/>
  <c r="S463" i="1"/>
  <c r="BF463" i="1"/>
  <c r="AX463" i="1"/>
  <c r="AP463" i="1"/>
  <c r="AH463" i="1"/>
  <c r="Z463" i="1"/>
  <c r="R463" i="1"/>
  <c r="BE463" i="1"/>
  <c r="AW463" i="1"/>
  <c r="AO463" i="1"/>
  <c r="AG463" i="1"/>
  <c r="Y463" i="1"/>
  <c r="Q463" i="1"/>
  <c r="BD463" i="1"/>
  <c r="AV463" i="1"/>
  <c r="AN463" i="1"/>
  <c r="AF463" i="1"/>
  <c r="X463" i="1"/>
  <c r="P463" i="1"/>
  <c r="BC463" i="1"/>
  <c r="AM463" i="1"/>
  <c r="AE463" i="1"/>
  <c r="W463" i="1"/>
  <c r="AU463" i="1"/>
  <c r="BB455" i="1"/>
  <c r="AT455" i="1"/>
  <c r="AL455" i="1"/>
  <c r="AD455" i="1"/>
  <c r="V455" i="1"/>
  <c r="BA455" i="1"/>
  <c r="AS455" i="1"/>
  <c r="AK455" i="1"/>
  <c r="AC455" i="1"/>
  <c r="U455" i="1"/>
  <c r="BH455" i="1"/>
  <c r="AZ455" i="1"/>
  <c r="AR455" i="1"/>
  <c r="AJ455" i="1"/>
  <c r="AB455" i="1"/>
  <c r="T455" i="1"/>
  <c r="BG455" i="1"/>
  <c r="AY455" i="1"/>
  <c r="AQ455" i="1"/>
  <c r="AI455" i="1"/>
  <c r="AA455" i="1"/>
  <c r="S455" i="1"/>
  <c r="BF455" i="1"/>
  <c r="AX455" i="1"/>
  <c r="AP455" i="1"/>
  <c r="AH455" i="1"/>
  <c r="Z455" i="1"/>
  <c r="R455" i="1"/>
  <c r="BE455" i="1"/>
  <c r="AW455" i="1"/>
  <c r="AO455" i="1"/>
  <c r="AG455" i="1"/>
  <c r="Y455" i="1"/>
  <c r="Q455" i="1"/>
  <c r="BD455" i="1"/>
  <c r="AV455" i="1"/>
  <c r="AN455" i="1"/>
  <c r="AF455" i="1"/>
  <c r="X455" i="1"/>
  <c r="P455" i="1"/>
  <c r="AU455" i="1"/>
  <c r="AM455" i="1"/>
  <c r="AE455" i="1"/>
  <c r="BC455" i="1"/>
  <c r="W455" i="1"/>
  <c r="BB447" i="1"/>
  <c r="AT447" i="1"/>
  <c r="AL447" i="1"/>
  <c r="AD447" i="1"/>
  <c r="V447" i="1"/>
  <c r="BA447" i="1"/>
  <c r="AS447" i="1"/>
  <c r="AK447" i="1"/>
  <c r="AC447" i="1"/>
  <c r="U447" i="1"/>
  <c r="BG447" i="1"/>
  <c r="AY447" i="1"/>
  <c r="AQ447" i="1"/>
  <c r="AI447" i="1"/>
  <c r="AA447" i="1"/>
  <c r="S447" i="1"/>
  <c r="BF447" i="1"/>
  <c r="AX447" i="1"/>
  <c r="AP447" i="1"/>
  <c r="AH447" i="1"/>
  <c r="Z447" i="1"/>
  <c r="R447" i="1"/>
  <c r="BE447" i="1"/>
  <c r="AW447" i="1"/>
  <c r="AO447" i="1"/>
  <c r="AG447" i="1"/>
  <c r="Y447" i="1"/>
  <c r="Q447" i="1"/>
  <c r="BD447" i="1"/>
  <c r="AV447" i="1"/>
  <c r="AN447" i="1"/>
  <c r="AF447" i="1"/>
  <c r="X447" i="1"/>
  <c r="P447" i="1"/>
  <c r="BC447" i="1"/>
  <c r="W447" i="1"/>
  <c r="AZ447" i="1"/>
  <c r="T447" i="1"/>
  <c r="AU447" i="1"/>
  <c r="AM447" i="1"/>
  <c r="AJ447" i="1"/>
  <c r="AE447" i="1"/>
  <c r="BH447" i="1"/>
  <c r="AB447" i="1"/>
  <c r="AR447" i="1"/>
  <c r="BB439" i="1"/>
  <c r="AT439" i="1"/>
  <c r="AL439" i="1"/>
  <c r="AD439" i="1"/>
  <c r="V439" i="1"/>
  <c r="BA439" i="1"/>
  <c r="AS439" i="1"/>
  <c r="AK439" i="1"/>
  <c r="AC439" i="1"/>
  <c r="U439" i="1"/>
  <c r="BG439" i="1"/>
  <c r="AY439" i="1"/>
  <c r="AQ439" i="1"/>
  <c r="AI439" i="1"/>
  <c r="AA439" i="1"/>
  <c r="S439" i="1"/>
  <c r="BF439" i="1"/>
  <c r="AX439" i="1"/>
  <c r="AP439" i="1"/>
  <c r="AH439" i="1"/>
  <c r="Z439" i="1"/>
  <c r="R439" i="1"/>
  <c r="BE439" i="1"/>
  <c r="AW439" i="1"/>
  <c r="AO439" i="1"/>
  <c r="AG439" i="1"/>
  <c r="Y439" i="1"/>
  <c r="Q439" i="1"/>
  <c r="BD439" i="1"/>
  <c r="AV439" i="1"/>
  <c r="AN439" i="1"/>
  <c r="AF439" i="1"/>
  <c r="X439" i="1"/>
  <c r="P439" i="1"/>
  <c r="AE439" i="1"/>
  <c r="BH439" i="1"/>
  <c r="AB439" i="1"/>
  <c r="BC439" i="1"/>
  <c r="W439" i="1"/>
  <c r="AU439" i="1"/>
  <c r="AR439" i="1"/>
  <c r="AM439" i="1"/>
  <c r="AJ439" i="1"/>
  <c r="AZ439" i="1"/>
  <c r="T439" i="1"/>
  <c r="BB431" i="1"/>
  <c r="AT431" i="1"/>
  <c r="AL431" i="1"/>
  <c r="AD431" i="1"/>
  <c r="V431" i="1"/>
  <c r="BA431" i="1"/>
  <c r="AS431" i="1"/>
  <c r="AK431" i="1"/>
  <c r="AC431" i="1"/>
  <c r="U431" i="1"/>
  <c r="BG431" i="1"/>
  <c r="AY431" i="1"/>
  <c r="AQ431" i="1"/>
  <c r="AI431" i="1"/>
  <c r="AA431" i="1"/>
  <c r="S431" i="1"/>
  <c r="BF431" i="1"/>
  <c r="AX431" i="1"/>
  <c r="AP431" i="1"/>
  <c r="AH431" i="1"/>
  <c r="Z431" i="1"/>
  <c r="R431" i="1"/>
  <c r="BE431" i="1"/>
  <c r="AW431" i="1"/>
  <c r="AO431" i="1"/>
  <c r="AG431" i="1"/>
  <c r="Y431" i="1"/>
  <c r="Q431" i="1"/>
  <c r="BD431" i="1"/>
  <c r="AV431" i="1"/>
  <c r="AN431" i="1"/>
  <c r="AF431" i="1"/>
  <c r="X431" i="1"/>
  <c r="P431" i="1"/>
  <c r="AM431" i="1"/>
  <c r="AJ431" i="1"/>
  <c r="AE431" i="1"/>
  <c r="BC431" i="1"/>
  <c r="W431" i="1"/>
  <c r="AZ431" i="1"/>
  <c r="T431" i="1"/>
  <c r="AU431" i="1"/>
  <c r="AR431" i="1"/>
  <c r="AB431" i="1"/>
  <c r="BH431" i="1"/>
  <c r="BB423" i="1"/>
  <c r="AT423" i="1"/>
  <c r="AL423" i="1"/>
  <c r="AD423" i="1"/>
  <c r="V423" i="1"/>
  <c r="BA423" i="1"/>
  <c r="AS423" i="1"/>
  <c r="AK423" i="1"/>
  <c r="AC423" i="1"/>
  <c r="U423" i="1"/>
  <c r="BG423" i="1"/>
  <c r="AY423" i="1"/>
  <c r="AQ423" i="1"/>
  <c r="AI423" i="1"/>
  <c r="AA423" i="1"/>
  <c r="S423" i="1"/>
  <c r="BF423" i="1"/>
  <c r="AX423" i="1"/>
  <c r="AP423" i="1"/>
  <c r="AH423" i="1"/>
  <c r="Z423" i="1"/>
  <c r="R423" i="1"/>
  <c r="BE423" i="1"/>
  <c r="AW423" i="1"/>
  <c r="AO423" i="1"/>
  <c r="AG423" i="1"/>
  <c r="Y423" i="1"/>
  <c r="Q423" i="1"/>
  <c r="BD423" i="1"/>
  <c r="AV423" i="1"/>
  <c r="AN423" i="1"/>
  <c r="AF423" i="1"/>
  <c r="X423" i="1"/>
  <c r="P423" i="1"/>
  <c r="AU423" i="1"/>
  <c r="AR423" i="1"/>
  <c r="AM423" i="1"/>
  <c r="AE423" i="1"/>
  <c r="BH423" i="1"/>
  <c r="AB423" i="1"/>
  <c r="BC423" i="1"/>
  <c r="W423" i="1"/>
  <c r="AZ423" i="1"/>
  <c r="T423" i="1"/>
  <c r="AJ423" i="1"/>
  <c r="BB415" i="1"/>
  <c r="AT415" i="1"/>
  <c r="AL415" i="1"/>
  <c r="AD415" i="1"/>
  <c r="V415" i="1"/>
  <c r="BA415" i="1"/>
  <c r="AS415" i="1"/>
  <c r="AK415" i="1"/>
  <c r="AC415" i="1"/>
  <c r="U415" i="1"/>
  <c r="BG415" i="1"/>
  <c r="AY415" i="1"/>
  <c r="AQ415" i="1"/>
  <c r="AI415" i="1"/>
  <c r="AA415" i="1"/>
  <c r="S415" i="1"/>
  <c r="BF415" i="1"/>
  <c r="AX415" i="1"/>
  <c r="AP415" i="1"/>
  <c r="AH415" i="1"/>
  <c r="Z415" i="1"/>
  <c r="R415" i="1"/>
  <c r="BE415" i="1"/>
  <c r="AW415" i="1"/>
  <c r="AO415" i="1"/>
  <c r="AG415" i="1"/>
  <c r="Y415" i="1"/>
  <c r="Q415" i="1"/>
  <c r="BD415" i="1"/>
  <c r="AV415" i="1"/>
  <c r="AN415" i="1"/>
  <c r="AF415" i="1"/>
  <c r="X415" i="1"/>
  <c r="P415" i="1"/>
  <c r="BC415" i="1"/>
  <c r="W415" i="1"/>
  <c r="AZ415" i="1"/>
  <c r="T415" i="1"/>
  <c r="AU415" i="1"/>
  <c r="AM415" i="1"/>
  <c r="AJ415" i="1"/>
  <c r="AE415" i="1"/>
  <c r="BH415" i="1"/>
  <c r="AB415" i="1"/>
  <c r="AR415" i="1"/>
  <c r="BA407" i="1"/>
  <c r="BG407" i="1"/>
  <c r="AY407" i="1"/>
  <c r="AQ407" i="1"/>
  <c r="AI407" i="1"/>
  <c r="AA407" i="1"/>
  <c r="S407" i="1"/>
  <c r="BE407" i="1"/>
  <c r="AW407" i="1"/>
  <c r="AO407" i="1"/>
  <c r="AG407" i="1"/>
  <c r="Y407" i="1"/>
  <c r="Q407" i="1"/>
  <c r="AX407" i="1"/>
  <c r="AM407" i="1"/>
  <c r="AC407" i="1"/>
  <c r="R407" i="1"/>
  <c r="AV407" i="1"/>
  <c r="AL407" i="1"/>
  <c r="AB407" i="1"/>
  <c r="P407" i="1"/>
  <c r="BH407" i="1"/>
  <c r="AU407" i="1"/>
  <c r="AK407" i="1"/>
  <c r="Z407" i="1"/>
  <c r="BD407" i="1"/>
  <c r="AS407" i="1"/>
  <c r="AH407" i="1"/>
  <c r="W407" i="1"/>
  <c r="BC407" i="1"/>
  <c r="AR407" i="1"/>
  <c r="AF407" i="1"/>
  <c r="V407" i="1"/>
  <c r="BB407" i="1"/>
  <c r="AP407" i="1"/>
  <c r="AE407" i="1"/>
  <c r="U407" i="1"/>
  <c r="AZ407" i="1"/>
  <c r="AN407" i="1"/>
  <c r="AD407" i="1"/>
  <c r="T407" i="1"/>
  <c r="BF407" i="1"/>
  <c r="AT407" i="1"/>
  <c r="AJ407" i="1"/>
  <c r="X407" i="1"/>
  <c r="BC399" i="1"/>
  <c r="AU399" i="1"/>
  <c r="AM399" i="1"/>
  <c r="AE399" i="1"/>
  <c r="W399" i="1"/>
  <c r="BB399" i="1"/>
  <c r="AT399" i="1"/>
  <c r="AL399" i="1"/>
  <c r="AD399" i="1"/>
  <c r="V399" i="1"/>
  <c r="BA399" i="1"/>
  <c r="AS399" i="1"/>
  <c r="AK399" i="1"/>
  <c r="AC399" i="1"/>
  <c r="U399" i="1"/>
  <c r="BG399" i="1"/>
  <c r="AY399" i="1"/>
  <c r="AQ399" i="1"/>
  <c r="AI399" i="1"/>
  <c r="AA399" i="1"/>
  <c r="S399" i="1"/>
  <c r="BF399" i="1"/>
  <c r="AX399" i="1"/>
  <c r="AP399" i="1"/>
  <c r="AH399" i="1"/>
  <c r="Z399" i="1"/>
  <c r="R399" i="1"/>
  <c r="BE399" i="1"/>
  <c r="AW399" i="1"/>
  <c r="AO399" i="1"/>
  <c r="AG399" i="1"/>
  <c r="Y399" i="1"/>
  <c r="Q399" i="1"/>
  <c r="BD399" i="1"/>
  <c r="AV399" i="1"/>
  <c r="AN399" i="1"/>
  <c r="AF399" i="1"/>
  <c r="X399" i="1"/>
  <c r="P399" i="1"/>
  <c r="AJ399" i="1"/>
  <c r="AB399" i="1"/>
  <c r="T399" i="1"/>
  <c r="BH399" i="1"/>
  <c r="AR399" i="1"/>
  <c r="AZ399" i="1"/>
  <c r="BC391" i="1"/>
  <c r="AU391" i="1"/>
  <c r="AM391" i="1"/>
  <c r="AE391" i="1"/>
  <c r="W391" i="1"/>
  <c r="BB391" i="1"/>
  <c r="AT391" i="1"/>
  <c r="AL391" i="1"/>
  <c r="AD391" i="1"/>
  <c r="V391" i="1"/>
  <c r="BA391" i="1"/>
  <c r="AS391" i="1"/>
  <c r="AK391" i="1"/>
  <c r="AC391" i="1"/>
  <c r="U391" i="1"/>
  <c r="BG391" i="1"/>
  <c r="AY391" i="1"/>
  <c r="AQ391" i="1"/>
  <c r="AI391" i="1"/>
  <c r="AA391" i="1"/>
  <c r="S391" i="1"/>
  <c r="BF391" i="1"/>
  <c r="AX391" i="1"/>
  <c r="AP391" i="1"/>
  <c r="AH391" i="1"/>
  <c r="Z391" i="1"/>
  <c r="R391" i="1"/>
  <c r="BE391" i="1"/>
  <c r="AW391" i="1"/>
  <c r="AO391" i="1"/>
  <c r="AG391" i="1"/>
  <c r="Y391" i="1"/>
  <c r="Q391" i="1"/>
  <c r="BD391" i="1"/>
  <c r="AV391" i="1"/>
  <c r="AN391" i="1"/>
  <c r="AF391" i="1"/>
  <c r="X391" i="1"/>
  <c r="P391" i="1"/>
  <c r="BH391" i="1"/>
  <c r="AZ391" i="1"/>
  <c r="AR391" i="1"/>
  <c r="AJ391" i="1"/>
  <c r="T391" i="1"/>
  <c r="AB391" i="1"/>
  <c r="BC383" i="1"/>
  <c r="AU383" i="1"/>
  <c r="AM383" i="1"/>
  <c r="AE383" i="1"/>
  <c r="W383" i="1"/>
  <c r="BB383" i="1"/>
  <c r="AT383" i="1"/>
  <c r="AL383" i="1"/>
  <c r="AD383" i="1"/>
  <c r="V383" i="1"/>
  <c r="BA383" i="1"/>
  <c r="AS383" i="1"/>
  <c r="AK383" i="1"/>
  <c r="AC383" i="1"/>
  <c r="U383" i="1"/>
  <c r="BG383" i="1"/>
  <c r="AY383" i="1"/>
  <c r="AQ383" i="1"/>
  <c r="AI383" i="1"/>
  <c r="AA383" i="1"/>
  <c r="S383" i="1"/>
  <c r="BF383" i="1"/>
  <c r="AX383" i="1"/>
  <c r="AP383" i="1"/>
  <c r="AH383" i="1"/>
  <c r="Z383" i="1"/>
  <c r="R383" i="1"/>
  <c r="BE383" i="1"/>
  <c r="AW383" i="1"/>
  <c r="AO383" i="1"/>
  <c r="AG383" i="1"/>
  <c r="Y383" i="1"/>
  <c r="Q383" i="1"/>
  <c r="BD383" i="1"/>
  <c r="AV383" i="1"/>
  <c r="AN383" i="1"/>
  <c r="AF383" i="1"/>
  <c r="X383" i="1"/>
  <c r="P383" i="1"/>
  <c r="AZ383" i="1"/>
  <c r="AR383" i="1"/>
  <c r="AJ383" i="1"/>
  <c r="AB383" i="1"/>
  <c r="T383" i="1"/>
  <c r="BH383" i="1"/>
  <c r="BC375" i="1"/>
  <c r="AU375" i="1"/>
  <c r="AM375" i="1"/>
  <c r="AE375" i="1"/>
  <c r="W375" i="1"/>
  <c r="BB375" i="1"/>
  <c r="AT375" i="1"/>
  <c r="AL375" i="1"/>
  <c r="AD375" i="1"/>
  <c r="V375" i="1"/>
  <c r="BA375" i="1"/>
  <c r="AS375" i="1"/>
  <c r="AK375" i="1"/>
  <c r="AC375" i="1"/>
  <c r="U375" i="1"/>
  <c r="BG375" i="1"/>
  <c r="AY375" i="1"/>
  <c r="AQ375" i="1"/>
  <c r="AI375" i="1"/>
  <c r="AA375" i="1"/>
  <c r="S375" i="1"/>
  <c r="BF375" i="1"/>
  <c r="AX375" i="1"/>
  <c r="AP375" i="1"/>
  <c r="AH375" i="1"/>
  <c r="Z375" i="1"/>
  <c r="R375" i="1"/>
  <c r="BE375" i="1"/>
  <c r="AW375" i="1"/>
  <c r="AO375" i="1"/>
  <c r="AG375" i="1"/>
  <c r="Y375" i="1"/>
  <c r="Q375" i="1"/>
  <c r="BD375" i="1"/>
  <c r="AV375" i="1"/>
  <c r="AN375" i="1"/>
  <c r="AF375" i="1"/>
  <c r="X375" i="1"/>
  <c r="P375" i="1"/>
  <c r="AB375" i="1"/>
  <c r="T375" i="1"/>
  <c r="BH375" i="1"/>
  <c r="AZ375" i="1"/>
  <c r="AJ375" i="1"/>
  <c r="AR375" i="1"/>
  <c r="BC367" i="1"/>
  <c r="AU367" i="1"/>
  <c r="AM367" i="1"/>
  <c r="AE367" i="1"/>
  <c r="W367" i="1"/>
  <c r="BB367" i="1"/>
  <c r="AT367" i="1"/>
  <c r="AL367" i="1"/>
  <c r="AD367" i="1"/>
  <c r="V367" i="1"/>
  <c r="BA367" i="1"/>
  <c r="AS367" i="1"/>
  <c r="AK367" i="1"/>
  <c r="AC367" i="1"/>
  <c r="U367" i="1"/>
  <c r="BG367" i="1"/>
  <c r="AY367" i="1"/>
  <c r="AQ367" i="1"/>
  <c r="AI367" i="1"/>
  <c r="AA367" i="1"/>
  <c r="S367" i="1"/>
  <c r="BF367" i="1"/>
  <c r="AX367" i="1"/>
  <c r="AP367" i="1"/>
  <c r="AH367" i="1"/>
  <c r="Z367" i="1"/>
  <c r="R367" i="1"/>
  <c r="BE367" i="1"/>
  <c r="AW367" i="1"/>
  <c r="AO367" i="1"/>
  <c r="AG367" i="1"/>
  <c r="Y367" i="1"/>
  <c r="Q367" i="1"/>
  <c r="BD367" i="1"/>
  <c r="AV367" i="1"/>
  <c r="AN367" i="1"/>
  <c r="AF367" i="1"/>
  <c r="X367" i="1"/>
  <c r="P367" i="1"/>
  <c r="BH367" i="1"/>
  <c r="AZ367" i="1"/>
  <c r="AR367" i="1"/>
  <c r="AJ367" i="1"/>
  <c r="AB367" i="1"/>
  <c r="T367" i="1"/>
  <c r="BD359" i="1"/>
  <c r="AV359" i="1"/>
  <c r="AN359" i="1"/>
  <c r="AF359" i="1"/>
  <c r="X359" i="1"/>
  <c r="AZ359" i="1"/>
  <c r="AQ359" i="1"/>
  <c r="AH359" i="1"/>
  <c r="Y359" i="1"/>
  <c r="P359" i="1"/>
  <c r="BH359" i="1"/>
  <c r="AY359" i="1"/>
  <c r="AP359" i="1"/>
  <c r="AG359" i="1"/>
  <c r="W359" i="1"/>
  <c r="BG359" i="1"/>
  <c r="AX359" i="1"/>
  <c r="AO359" i="1"/>
  <c r="AE359" i="1"/>
  <c r="V359" i="1"/>
  <c r="BF359" i="1"/>
  <c r="AW359" i="1"/>
  <c r="AM359" i="1"/>
  <c r="AD359" i="1"/>
  <c r="U359" i="1"/>
  <c r="BE359" i="1"/>
  <c r="AU359" i="1"/>
  <c r="AL359" i="1"/>
  <c r="AC359" i="1"/>
  <c r="T359" i="1"/>
  <c r="BC359" i="1"/>
  <c r="AT359" i="1"/>
  <c r="AK359" i="1"/>
  <c r="AB359" i="1"/>
  <c r="S359" i="1"/>
  <c r="BA359" i="1"/>
  <c r="AR359" i="1"/>
  <c r="AI359" i="1"/>
  <c r="Z359" i="1"/>
  <c r="Q359" i="1"/>
  <c r="BB359" i="1"/>
  <c r="AS359" i="1"/>
  <c r="AJ359" i="1"/>
  <c r="AA359" i="1"/>
  <c r="R359" i="1"/>
  <c r="BD351" i="1"/>
  <c r="AV351" i="1"/>
  <c r="AN351" i="1"/>
  <c r="AF351" i="1"/>
  <c r="X351" i="1"/>
  <c r="P351" i="1"/>
  <c r="BC351" i="1"/>
  <c r="AU351" i="1"/>
  <c r="AM351" i="1"/>
  <c r="AE351" i="1"/>
  <c r="W351" i="1"/>
  <c r="BB351" i="1"/>
  <c r="AT351" i="1"/>
  <c r="AL351" i="1"/>
  <c r="AD351" i="1"/>
  <c r="V351" i="1"/>
  <c r="BA351" i="1"/>
  <c r="AS351" i="1"/>
  <c r="AK351" i="1"/>
  <c r="AC351" i="1"/>
  <c r="U351" i="1"/>
  <c r="BH351" i="1"/>
  <c r="AZ351" i="1"/>
  <c r="AR351" i="1"/>
  <c r="AJ351" i="1"/>
  <c r="AB351" i="1"/>
  <c r="T351" i="1"/>
  <c r="BG351" i="1"/>
  <c r="AY351" i="1"/>
  <c r="AQ351" i="1"/>
  <c r="AI351" i="1"/>
  <c r="AA351" i="1"/>
  <c r="S351" i="1"/>
  <c r="BE351" i="1"/>
  <c r="AW351" i="1"/>
  <c r="AO351" i="1"/>
  <c r="AG351" i="1"/>
  <c r="Y351" i="1"/>
  <c r="Q351" i="1"/>
  <c r="AH351" i="1"/>
  <c r="Z351" i="1"/>
  <c r="R351" i="1"/>
  <c r="BF351" i="1"/>
  <c r="AX351" i="1"/>
  <c r="AP351" i="1"/>
  <c r="BD343" i="1"/>
  <c r="AV343" i="1"/>
  <c r="AN343" i="1"/>
  <c r="AF343" i="1"/>
  <c r="X343" i="1"/>
  <c r="P343" i="1"/>
  <c r="BC343" i="1"/>
  <c r="AU343" i="1"/>
  <c r="AM343" i="1"/>
  <c r="AE343" i="1"/>
  <c r="W343" i="1"/>
  <c r="BB343" i="1"/>
  <c r="AT343" i="1"/>
  <c r="AL343" i="1"/>
  <c r="AD343" i="1"/>
  <c r="V343" i="1"/>
  <c r="BA343" i="1"/>
  <c r="AS343" i="1"/>
  <c r="AK343" i="1"/>
  <c r="AC343" i="1"/>
  <c r="U343" i="1"/>
  <c r="BH343" i="1"/>
  <c r="AZ343" i="1"/>
  <c r="AR343" i="1"/>
  <c r="AJ343" i="1"/>
  <c r="AB343" i="1"/>
  <c r="T343" i="1"/>
  <c r="BG343" i="1"/>
  <c r="AY343" i="1"/>
  <c r="AQ343" i="1"/>
  <c r="AI343" i="1"/>
  <c r="AA343" i="1"/>
  <c r="S343" i="1"/>
  <c r="BE343" i="1"/>
  <c r="AW343" i="1"/>
  <c r="AO343" i="1"/>
  <c r="AG343" i="1"/>
  <c r="Y343" i="1"/>
  <c r="Q343" i="1"/>
  <c r="BF343" i="1"/>
  <c r="AX343" i="1"/>
  <c r="AP343" i="1"/>
  <c r="AH343" i="1"/>
  <c r="Z343" i="1"/>
  <c r="R343" i="1"/>
  <c r="BD335" i="1"/>
  <c r="AV335" i="1"/>
  <c r="AN335" i="1"/>
  <c r="AF335" i="1"/>
  <c r="X335" i="1"/>
  <c r="P335" i="1"/>
  <c r="BC335" i="1"/>
  <c r="AU335" i="1"/>
  <c r="AM335" i="1"/>
  <c r="AE335" i="1"/>
  <c r="W335" i="1"/>
  <c r="BB335" i="1"/>
  <c r="AT335" i="1"/>
  <c r="AL335" i="1"/>
  <c r="AD335" i="1"/>
  <c r="V335" i="1"/>
  <c r="BA335" i="1"/>
  <c r="AS335" i="1"/>
  <c r="AK335" i="1"/>
  <c r="AC335" i="1"/>
  <c r="U335" i="1"/>
  <c r="BH335" i="1"/>
  <c r="AZ335" i="1"/>
  <c r="AR335" i="1"/>
  <c r="AJ335" i="1"/>
  <c r="AB335" i="1"/>
  <c r="T335" i="1"/>
  <c r="BG335" i="1"/>
  <c r="AY335" i="1"/>
  <c r="AQ335" i="1"/>
  <c r="AI335" i="1"/>
  <c r="AA335" i="1"/>
  <c r="S335" i="1"/>
  <c r="BE335" i="1"/>
  <c r="AW335" i="1"/>
  <c r="AO335" i="1"/>
  <c r="AG335" i="1"/>
  <c r="Y335" i="1"/>
  <c r="Q335" i="1"/>
  <c r="AX335" i="1"/>
  <c r="AP335" i="1"/>
  <c r="AH335" i="1"/>
  <c r="Z335" i="1"/>
  <c r="R335" i="1"/>
  <c r="BF335" i="1"/>
  <c r="BD327" i="1"/>
  <c r="AV327" i="1"/>
  <c r="AN327" i="1"/>
  <c r="AF327" i="1"/>
  <c r="X327" i="1"/>
  <c r="P327" i="1"/>
  <c r="BC327" i="1"/>
  <c r="AU327" i="1"/>
  <c r="AM327" i="1"/>
  <c r="AE327" i="1"/>
  <c r="W327" i="1"/>
  <c r="BB327" i="1"/>
  <c r="AT327" i="1"/>
  <c r="AL327" i="1"/>
  <c r="AD327" i="1"/>
  <c r="V327" i="1"/>
  <c r="BA327" i="1"/>
  <c r="AS327" i="1"/>
  <c r="AK327" i="1"/>
  <c r="AC327" i="1"/>
  <c r="U327" i="1"/>
  <c r="BH327" i="1"/>
  <c r="AZ327" i="1"/>
  <c r="AR327" i="1"/>
  <c r="AJ327" i="1"/>
  <c r="AB327" i="1"/>
  <c r="T327" i="1"/>
  <c r="BG327" i="1"/>
  <c r="AY327" i="1"/>
  <c r="AQ327" i="1"/>
  <c r="AI327" i="1"/>
  <c r="AA327" i="1"/>
  <c r="S327" i="1"/>
  <c r="BE327" i="1"/>
  <c r="AW327" i="1"/>
  <c r="AO327" i="1"/>
  <c r="AG327" i="1"/>
  <c r="Y327" i="1"/>
  <c r="Q327" i="1"/>
  <c r="Z327" i="1"/>
  <c r="R327" i="1"/>
  <c r="BF327" i="1"/>
  <c r="AX327" i="1"/>
  <c r="AP327" i="1"/>
  <c r="AH327" i="1"/>
  <c r="BD319" i="1"/>
  <c r="AV319" i="1"/>
  <c r="AN319" i="1"/>
  <c r="AF319" i="1"/>
  <c r="X319" i="1"/>
  <c r="P319" i="1"/>
  <c r="BC319" i="1"/>
  <c r="AU319" i="1"/>
  <c r="AM319" i="1"/>
  <c r="AE319" i="1"/>
  <c r="W319" i="1"/>
  <c r="BB319" i="1"/>
  <c r="AT319" i="1"/>
  <c r="AL319" i="1"/>
  <c r="AD319" i="1"/>
  <c r="V319" i="1"/>
  <c r="BA319" i="1"/>
  <c r="AS319" i="1"/>
  <c r="AK319" i="1"/>
  <c r="AC319" i="1"/>
  <c r="U319" i="1"/>
  <c r="BH319" i="1"/>
  <c r="AZ319" i="1"/>
  <c r="AR319" i="1"/>
  <c r="AJ319" i="1"/>
  <c r="AB319" i="1"/>
  <c r="T319" i="1"/>
  <c r="BG319" i="1"/>
  <c r="AY319" i="1"/>
  <c r="AQ319" i="1"/>
  <c r="AI319" i="1"/>
  <c r="AA319" i="1"/>
  <c r="S319" i="1"/>
  <c r="BE319" i="1"/>
  <c r="AW319" i="1"/>
  <c r="AO319" i="1"/>
  <c r="AG319" i="1"/>
  <c r="Y319" i="1"/>
  <c r="Q319" i="1"/>
  <c r="BF319" i="1"/>
  <c r="AX319" i="1"/>
  <c r="AP319" i="1"/>
  <c r="AH319" i="1"/>
  <c r="Z319" i="1"/>
  <c r="R319" i="1"/>
  <c r="BD311" i="1"/>
  <c r="AV311" i="1"/>
  <c r="AN311" i="1"/>
  <c r="AF311" i="1"/>
  <c r="X311" i="1"/>
  <c r="P311" i="1"/>
  <c r="BC311" i="1"/>
  <c r="AU311" i="1"/>
  <c r="AM311" i="1"/>
  <c r="AE311" i="1"/>
  <c r="W311" i="1"/>
  <c r="BB311" i="1"/>
  <c r="AT311" i="1"/>
  <c r="AL311" i="1"/>
  <c r="AD311" i="1"/>
  <c r="V311" i="1"/>
  <c r="BA311" i="1"/>
  <c r="AS311" i="1"/>
  <c r="AK311" i="1"/>
  <c r="AC311" i="1"/>
  <c r="U311" i="1"/>
  <c r="BH311" i="1"/>
  <c r="AZ311" i="1"/>
  <c r="AR311" i="1"/>
  <c r="AJ311" i="1"/>
  <c r="AB311" i="1"/>
  <c r="T311" i="1"/>
  <c r="BG311" i="1"/>
  <c r="AY311" i="1"/>
  <c r="AQ311" i="1"/>
  <c r="AI311" i="1"/>
  <c r="AA311" i="1"/>
  <c r="S311" i="1"/>
  <c r="BE311" i="1"/>
  <c r="AW311" i="1"/>
  <c r="AO311" i="1"/>
  <c r="AG311" i="1"/>
  <c r="Y311" i="1"/>
  <c r="Q311" i="1"/>
  <c r="AP311" i="1"/>
  <c r="AH311" i="1"/>
  <c r="Z311" i="1"/>
  <c r="R311" i="1"/>
  <c r="BF311" i="1"/>
  <c r="AX311" i="1"/>
  <c r="BD303" i="1"/>
  <c r="AV303" i="1"/>
  <c r="AN303" i="1"/>
  <c r="AF303" i="1"/>
  <c r="X303" i="1"/>
  <c r="P303" i="1"/>
  <c r="BC303" i="1"/>
  <c r="AU303" i="1"/>
  <c r="AM303" i="1"/>
  <c r="AE303" i="1"/>
  <c r="W303" i="1"/>
  <c r="BB303" i="1"/>
  <c r="AT303" i="1"/>
  <c r="AL303" i="1"/>
  <c r="AD303" i="1"/>
  <c r="V303" i="1"/>
  <c r="BA303" i="1"/>
  <c r="AS303" i="1"/>
  <c r="AK303" i="1"/>
  <c r="AC303" i="1"/>
  <c r="U303" i="1"/>
  <c r="BH303" i="1"/>
  <c r="AZ303" i="1"/>
  <c r="AR303" i="1"/>
  <c r="AJ303" i="1"/>
  <c r="AB303" i="1"/>
  <c r="T303" i="1"/>
  <c r="BG303" i="1"/>
  <c r="AY303" i="1"/>
  <c r="AQ303" i="1"/>
  <c r="AI303" i="1"/>
  <c r="AA303" i="1"/>
  <c r="S303" i="1"/>
  <c r="BE303" i="1"/>
  <c r="AW303" i="1"/>
  <c r="AO303" i="1"/>
  <c r="AG303" i="1"/>
  <c r="Y303" i="1"/>
  <c r="Q303" i="1"/>
  <c r="R303" i="1"/>
  <c r="BF303" i="1"/>
  <c r="AX303" i="1"/>
  <c r="AP303" i="1"/>
  <c r="AH303" i="1"/>
  <c r="Z303" i="1"/>
  <c r="BD295" i="1"/>
  <c r="AV295" i="1"/>
  <c r="AN295" i="1"/>
  <c r="AF295" i="1"/>
  <c r="X295" i="1"/>
  <c r="P295" i="1"/>
  <c r="BC295" i="1"/>
  <c r="AU295" i="1"/>
  <c r="AM295" i="1"/>
  <c r="AE295" i="1"/>
  <c r="W295" i="1"/>
  <c r="BB295" i="1"/>
  <c r="AT295" i="1"/>
  <c r="AL295" i="1"/>
  <c r="AD295" i="1"/>
  <c r="V295" i="1"/>
  <c r="BA295" i="1"/>
  <c r="AS295" i="1"/>
  <c r="AK295" i="1"/>
  <c r="AC295" i="1"/>
  <c r="U295" i="1"/>
  <c r="BH295" i="1"/>
  <c r="AZ295" i="1"/>
  <c r="AR295" i="1"/>
  <c r="AJ295" i="1"/>
  <c r="AB295" i="1"/>
  <c r="T295" i="1"/>
  <c r="BG295" i="1"/>
  <c r="AY295" i="1"/>
  <c r="AQ295" i="1"/>
  <c r="AI295" i="1"/>
  <c r="AA295" i="1"/>
  <c r="S295" i="1"/>
  <c r="BE295" i="1"/>
  <c r="AW295" i="1"/>
  <c r="AO295" i="1"/>
  <c r="AG295" i="1"/>
  <c r="Y295" i="1"/>
  <c r="Q295" i="1"/>
  <c r="BF295" i="1"/>
  <c r="AX295" i="1"/>
  <c r="AP295" i="1"/>
  <c r="AH295" i="1"/>
  <c r="Z295" i="1"/>
  <c r="R295" i="1"/>
  <c r="BD287" i="1"/>
  <c r="AV287" i="1"/>
  <c r="AN287" i="1"/>
  <c r="AF287" i="1"/>
  <c r="X287" i="1"/>
  <c r="P287" i="1"/>
  <c r="BC287" i="1"/>
  <c r="AU287" i="1"/>
  <c r="AM287" i="1"/>
  <c r="AE287" i="1"/>
  <c r="W287" i="1"/>
  <c r="BA287" i="1"/>
  <c r="AS287" i="1"/>
  <c r="AK287" i="1"/>
  <c r="AC287" i="1"/>
  <c r="U287" i="1"/>
  <c r="BH287" i="1"/>
  <c r="AZ287" i="1"/>
  <c r="AR287" i="1"/>
  <c r="AJ287" i="1"/>
  <c r="AB287" i="1"/>
  <c r="T287" i="1"/>
  <c r="BG287" i="1"/>
  <c r="AY287" i="1"/>
  <c r="AQ287" i="1"/>
  <c r="AI287" i="1"/>
  <c r="AA287" i="1"/>
  <c r="S287" i="1"/>
  <c r="BE287" i="1"/>
  <c r="AW287" i="1"/>
  <c r="AO287" i="1"/>
  <c r="AG287" i="1"/>
  <c r="Y287" i="1"/>
  <c r="Q287" i="1"/>
  <c r="AH287" i="1"/>
  <c r="AD287" i="1"/>
  <c r="BF287" i="1"/>
  <c r="Z287" i="1"/>
  <c r="BB287" i="1"/>
  <c r="V287" i="1"/>
  <c r="AX287" i="1"/>
  <c r="R287" i="1"/>
  <c r="AT287" i="1"/>
  <c r="AP287" i="1"/>
  <c r="AL287" i="1"/>
  <c r="O279" i="1"/>
  <c r="BD279" i="1"/>
  <c r="AV279" i="1"/>
  <c r="AN279" i="1"/>
  <c r="AF279" i="1"/>
  <c r="X279" i="1"/>
  <c r="P279" i="1"/>
  <c r="BC279" i="1"/>
  <c r="AU279" i="1"/>
  <c r="AM279" i="1"/>
  <c r="AE279" i="1"/>
  <c r="W279" i="1"/>
  <c r="BA279" i="1"/>
  <c r="AS279" i="1"/>
  <c r="AK279" i="1"/>
  <c r="AC279" i="1"/>
  <c r="U279" i="1"/>
  <c r="BH279" i="1"/>
  <c r="AZ279" i="1"/>
  <c r="AR279" i="1"/>
  <c r="AJ279" i="1"/>
  <c r="AB279" i="1"/>
  <c r="T279" i="1"/>
  <c r="BG279" i="1"/>
  <c r="AY279" i="1"/>
  <c r="AQ279" i="1"/>
  <c r="AI279" i="1"/>
  <c r="AA279" i="1"/>
  <c r="S279" i="1"/>
  <c r="BE279" i="1"/>
  <c r="AW279" i="1"/>
  <c r="AO279" i="1"/>
  <c r="AG279" i="1"/>
  <c r="Y279" i="1"/>
  <c r="Q279" i="1"/>
  <c r="AP279" i="1"/>
  <c r="AL279" i="1"/>
  <c r="AH279" i="1"/>
  <c r="AD279" i="1"/>
  <c r="BF279" i="1"/>
  <c r="Z279" i="1"/>
  <c r="BB279" i="1"/>
  <c r="V279" i="1"/>
  <c r="AX279" i="1"/>
  <c r="R279" i="1"/>
  <c r="AT279" i="1"/>
  <c r="BD271" i="1"/>
  <c r="AV271" i="1"/>
  <c r="AN271" i="1"/>
  <c r="AF271" i="1"/>
  <c r="X271" i="1"/>
  <c r="P271" i="1"/>
  <c r="BC271" i="1"/>
  <c r="AU271" i="1"/>
  <c r="AM271" i="1"/>
  <c r="AE271" i="1"/>
  <c r="W271" i="1"/>
  <c r="BA271" i="1"/>
  <c r="AS271" i="1"/>
  <c r="AK271" i="1"/>
  <c r="AC271" i="1"/>
  <c r="U271" i="1"/>
  <c r="BH271" i="1"/>
  <c r="AZ271" i="1"/>
  <c r="AR271" i="1"/>
  <c r="AJ271" i="1"/>
  <c r="AB271" i="1"/>
  <c r="T271" i="1"/>
  <c r="BG271" i="1"/>
  <c r="AY271" i="1"/>
  <c r="AQ271" i="1"/>
  <c r="AI271" i="1"/>
  <c r="AA271" i="1"/>
  <c r="S271" i="1"/>
  <c r="BE271" i="1"/>
  <c r="AW271" i="1"/>
  <c r="AO271" i="1"/>
  <c r="AG271" i="1"/>
  <c r="Y271" i="1"/>
  <c r="Q271" i="1"/>
  <c r="AX271" i="1"/>
  <c r="R271" i="1"/>
  <c r="AT271" i="1"/>
  <c r="AP271" i="1"/>
  <c r="AL271" i="1"/>
  <c r="AH271" i="1"/>
  <c r="AD271" i="1"/>
  <c r="BF271" i="1"/>
  <c r="Z271" i="1"/>
  <c r="BB271" i="1"/>
  <c r="V271" i="1"/>
  <c r="BD263" i="1"/>
  <c r="AV263" i="1"/>
  <c r="AN263" i="1"/>
  <c r="AF263" i="1"/>
  <c r="X263" i="1"/>
  <c r="P263" i="1"/>
  <c r="BC263" i="1"/>
  <c r="AU263" i="1"/>
  <c r="AM263" i="1"/>
  <c r="AE263" i="1"/>
  <c r="W263" i="1"/>
  <c r="BA263" i="1"/>
  <c r="AS263" i="1"/>
  <c r="AK263" i="1"/>
  <c r="AC263" i="1"/>
  <c r="U263" i="1"/>
  <c r="BH263" i="1"/>
  <c r="AZ263" i="1"/>
  <c r="AR263" i="1"/>
  <c r="AJ263" i="1"/>
  <c r="AB263" i="1"/>
  <c r="T263" i="1"/>
  <c r="BG263" i="1"/>
  <c r="AY263" i="1"/>
  <c r="AQ263" i="1"/>
  <c r="AI263" i="1"/>
  <c r="AA263" i="1"/>
  <c r="S263" i="1"/>
  <c r="BE263" i="1"/>
  <c r="AW263" i="1"/>
  <c r="AO263" i="1"/>
  <c r="AG263" i="1"/>
  <c r="Y263" i="1"/>
  <c r="Q263" i="1"/>
  <c r="BF263" i="1"/>
  <c r="Z263" i="1"/>
  <c r="BB263" i="1"/>
  <c r="V263" i="1"/>
  <c r="AX263" i="1"/>
  <c r="R263" i="1"/>
  <c r="AT263" i="1"/>
  <c r="AP263" i="1"/>
  <c r="AL263" i="1"/>
  <c r="AH263" i="1"/>
  <c r="AD263" i="1"/>
  <c r="BD255" i="1"/>
  <c r="AV255" i="1"/>
  <c r="AN255" i="1"/>
  <c r="AF255" i="1"/>
  <c r="X255" i="1"/>
  <c r="P255" i="1"/>
  <c r="BC255" i="1"/>
  <c r="AU255" i="1"/>
  <c r="AM255" i="1"/>
  <c r="AE255" i="1"/>
  <c r="W255" i="1"/>
  <c r="BA255" i="1"/>
  <c r="AS255" i="1"/>
  <c r="AK255" i="1"/>
  <c r="AC255" i="1"/>
  <c r="U255" i="1"/>
  <c r="BH255" i="1"/>
  <c r="AZ255" i="1"/>
  <c r="AR255" i="1"/>
  <c r="AJ255" i="1"/>
  <c r="AB255" i="1"/>
  <c r="T255" i="1"/>
  <c r="BG255" i="1"/>
  <c r="AY255" i="1"/>
  <c r="AQ255" i="1"/>
  <c r="AI255" i="1"/>
  <c r="AA255" i="1"/>
  <c r="S255" i="1"/>
  <c r="BE255" i="1"/>
  <c r="AW255" i="1"/>
  <c r="AO255" i="1"/>
  <c r="AG255" i="1"/>
  <c r="Y255" i="1"/>
  <c r="Q255" i="1"/>
  <c r="AH255" i="1"/>
  <c r="AD255" i="1"/>
  <c r="BF255" i="1"/>
  <c r="Z255" i="1"/>
  <c r="BB255" i="1"/>
  <c r="V255" i="1"/>
  <c r="AX255" i="1"/>
  <c r="R255" i="1"/>
  <c r="AT255" i="1"/>
  <c r="AP255" i="1"/>
  <c r="AL255" i="1"/>
  <c r="BB247" i="1"/>
  <c r="AT247" i="1"/>
  <c r="AL247" i="1"/>
  <c r="AD247" i="1"/>
  <c r="V247" i="1"/>
  <c r="BA247" i="1"/>
  <c r="AS247" i="1"/>
  <c r="AK247" i="1"/>
  <c r="AC247" i="1"/>
  <c r="U247" i="1"/>
  <c r="BH247" i="1"/>
  <c r="AZ247" i="1"/>
  <c r="AR247" i="1"/>
  <c r="AJ247" i="1"/>
  <c r="AB247" i="1"/>
  <c r="T247" i="1"/>
  <c r="BG247" i="1"/>
  <c r="AY247" i="1"/>
  <c r="AQ247" i="1"/>
  <c r="AI247" i="1"/>
  <c r="AA247" i="1"/>
  <c r="S247" i="1"/>
  <c r="BF247" i="1"/>
  <c r="AX247" i="1"/>
  <c r="AP247" i="1"/>
  <c r="AH247" i="1"/>
  <c r="Z247" i="1"/>
  <c r="R247" i="1"/>
  <c r="BE247" i="1"/>
  <c r="AW247" i="1"/>
  <c r="AO247" i="1"/>
  <c r="AG247" i="1"/>
  <c r="Y247" i="1"/>
  <c r="Q247" i="1"/>
  <c r="BD247" i="1"/>
  <c r="AV247" i="1"/>
  <c r="AN247" i="1"/>
  <c r="AF247" i="1"/>
  <c r="X247" i="1"/>
  <c r="P247" i="1"/>
  <c r="BC247" i="1"/>
  <c r="AU247" i="1"/>
  <c r="AM247" i="1"/>
  <c r="AE247" i="1"/>
  <c r="W247" i="1"/>
  <c r="BB239" i="1"/>
  <c r="AT239" i="1"/>
  <c r="AL239" i="1"/>
  <c r="AD239" i="1"/>
  <c r="V239" i="1"/>
  <c r="BA239" i="1"/>
  <c r="AS239" i="1"/>
  <c r="AK239" i="1"/>
  <c r="AC239" i="1"/>
  <c r="U239" i="1"/>
  <c r="BH239" i="1"/>
  <c r="AZ239" i="1"/>
  <c r="AR239" i="1"/>
  <c r="AJ239" i="1"/>
  <c r="AB239" i="1"/>
  <c r="T239" i="1"/>
  <c r="BG239" i="1"/>
  <c r="AY239" i="1"/>
  <c r="AQ239" i="1"/>
  <c r="AI239" i="1"/>
  <c r="AA239" i="1"/>
  <c r="S239" i="1"/>
  <c r="BF239" i="1"/>
  <c r="AX239" i="1"/>
  <c r="AP239" i="1"/>
  <c r="AH239" i="1"/>
  <c r="Z239" i="1"/>
  <c r="R239" i="1"/>
  <c r="BE239" i="1"/>
  <c r="AW239" i="1"/>
  <c r="AO239" i="1"/>
  <c r="AG239" i="1"/>
  <c r="Y239" i="1"/>
  <c r="Q239" i="1"/>
  <c r="BD239" i="1"/>
  <c r="AV239" i="1"/>
  <c r="AN239" i="1"/>
  <c r="AF239" i="1"/>
  <c r="X239" i="1"/>
  <c r="P239" i="1"/>
  <c r="BC239" i="1"/>
  <c r="AU239" i="1"/>
  <c r="AM239" i="1"/>
  <c r="AE239" i="1"/>
  <c r="W239" i="1"/>
  <c r="BB231" i="1"/>
  <c r="AT231" i="1"/>
  <c r="AL231" i="1"/>
  <c r="AD231" i="1"/>
  <c r="V231" i="1"/>
  <c r="BA231" i="1"/>
  <c r="AS231" i="1"/>
  <c r="AK231" i="1"/>
  <c r="AC231" i="1"/>
  <c r="U231" i="1"/>
  <c r="BH231" i="1"/>
  <c r="AZ231" i="1"/>
  <c r="AR231" i="1"/>
  <c r="AJ231" i="1"/>
  <c r="AB231" i="1"/>
  <c r="T231" i="1"/>
  <c r="BG231" i="1"/>
  <c r="AY231" i="1"/>
  <c r="AQ231" i="1"/>
  <c r="AI231" i="1"/>
  <c r="AA231" i="1"/>
  <c r="S231" i="1"/>
  <c r="BF231" i="1"/>
  <c r="AX231" i="1"/>
  <c r="AP231" i="1"/>
  <c r="AH231" i="1"/>
  <c r="Z231" i="1"/>
  <c r="R231" i="1"/>
  <c r="BE231" i="1"/>
  <c r="AW231" i="1"/>
  <c r="AO231" i="1"/>
  <c r="AG231" i="1"/>
  <c r="Y231" i="1"/>
  <c r="Q231" i="1"/>
  <c r="BD231" i="1"/>
  <c r="AV231" i="1"/>
  <c r="AN231" i="1"/>
  <c r="AF231" i="1"/>
  <c r="X231" i="1"/>
  <c r="P231" i="1"/>
  <c r="BC231" i="1"/>
  <c r="AU231" i="1"/>
  <c r="AM231" i="1"/>
  <c r="AE231" i="1"/>
  <c r="W231" i="1"/>
  <c r="BB223" i="1"/>
  <c r="AT223" i="1"/>
  <c r="AL223" i="1"/>
  <c r="AD223" i="1"/>
  <c r="V223" i="1"/>
  <c r="BA223" i="1"/>
  <c r="AS223" i="1"/>
  <c r="AK223" i="1"/>
  <c r="AC223" i="1"/>
  <c r="U223" i="1"/>
  <c r="BH223" i="1"/>
  <c r="AZ223" i="1"/>
  <c r="AR223" i="1"/>
  <c r="AJ223" i="1"/>
  <c r="AB223" i="1"/>
  <c r="T223" i="1"/>
  <c r="BG223" i="1"/>
  <c r="AY223" i="1"/>
  <c r="AQ223" i="1"/>
  <c r="AI223" i="1"/>
  <c r="AA223" i="1"/>
  <c r="S223" i="1"/>
  <c r="BF223" i="1"/>
  <c r="AX223" i="1"/>
  <c r="AP223" i="1"/>
  <c r="AH223" i="1"/>
  <c r="Z223" i="1"/>
  <c r="R223" i="1"/>
  <c r="BE223" i="1"/>
  <c r="AW223" i="1"/>
  <c r="AO223" i="1"/>
  <c r="AG223" i="1"/>
  <c r="Y223" i="1"/>
  <c r="Q223" i="1"/>
  <c r="BD223" i="1"/>
  <c r="AV223" i="1"/>
  <c r="AN223" i="1"/>
  <c r="AF223" i="1"/>
  <c r="X223" i="1"/>
  <c r="P223" i="1"/>
  <c r="BC223" i="1"/>
  <c r="AU223" i="1"/>
  <c r="AM223" i="1"/>
  <c r="AE223" i="1"/>
  <c r="W223" i="1"/>
  <c r="BB215" i="1"/>
  <c r="AT215" i="1"/>
  <c r="AL215" i="1"/>
  <c r="AD215" i="1"/>
  <c r="V215" i="1"/>
  <c r="BA215" i="1"/>
  <c r="AS215" i="1"/>
  <c r="AK215" i="1"/>
  <c r="AC215" i="1"/>
  <c r="U215" i="1"/>
  <c r="BH215" i="1"/>
  <c r="AZ215" i="1"/>
  <c r="AR215" i="1"/>
  <c r="AJ215" i="1"/>
  <c r="AB215" i="1"/>
  <c r="T215" i="1"/>
  <c r="BG215" i="1"/>
  <c r="AY215" i="1"/>
  <c r="AQ215" i="1"/>
  <c r="AI215" i="1"/>
  <c r="AA215" i="1"/>
  <c r="S215" i="1"/>
  <c r="BF215" i="1"/>
  <c r="AX215" i="1"/>
  <c r="AP215" i="1"/>
  <c r="AH215" i="1"/>
  <c r="Z215" i="1"/>
  <c r="R215" i="1"/>
  <c r="BE215" i="1"/>
  <c r="AW215" i="1"/>
  <c r="AO215" i="1"/>
  <c r="AG215" i="1"/>
  <c r="Y215" i="1"/>
  <c r="Q215" i="1"/>
  <c r="BD215" i="1"/>
  <c r="AV215" i="1"/>
  <c r="AN215" i="1"/>
  <c r="AF215" i="1"/>
  <c r="X215" i="1"/>
  <c r="P215" i="1"/>
  <c r="BC215" i="1"/>
  <c r="AU215" i="1"/>
  <c r="AM215" i="1"/>
  <c r="AE215" i="1"/>
  <c r="W215" i="1"/>
  <c r="BG206" i="1"/>
  <c r="AY206" i="1"/>
  <c r="AQ206" i="1"/>
  <c r="AI206" i="1"/>
  <c r="AA206" i="1"/>
  <c r="S206" i="1"/>
  <c r="BF206" i="1"/>
  <c r="AX206" i="1"/>
  <c r="AP206" i="1"/>
  <c r="AH206" i="1"/>
  <c r="Z206" i="1"/>
  <c r="R206" i="1"/>
  <c r="BE206" i="1"/>
  <c r="AW206" i="1"/>
  <c r="AO206" i="1"/>
  <c r="AG206" i="1"/>
  <c r="Y206" i="1"/>
  <c r="Q206" i="1"/>
  <c r="BD206" i="1"/>
  <c r="AV206" i="1"/>
  <c r="AN206" i="1"/>
  <c r="AF206" i="1"/>
  <c r="X206" i="1"/>
  <c r="P206" i="1"/>
  <c r="BC206" i="1"/>
  <c r="AU206" i="1"/>
  <c r="AM206" i="1"/>
  <c r="AE206" i="1"/>
  <c r="W206" i="1"/>
  <c r="BB206" i="1"/>
  <c r="AT206" i="1"/>
  <c r="AL206" i="1"/>
  <c r="AD206" i="1"/>
  <c r="V206" i="1"/>
  <c r="BA206" i="1"/>
  <c r="AS206" i="1"/>
  <c r="AK206" i="1"/>
  <c r="AC206" i="1"/>
  <c r="U206" i="1"/>
  <c r="BH206" i="1"/>
  <c r="AZ206" i="1"/>
  <c r="AR206" i="1"/>
  <c r="AJ206" i="1"/>
  <c r="AB206" i="1"/>
  <c r="T206" i="1"/>
  <c r="BG198" i="1"/>
  <c r="AY198" i="1"/>
  <c r="AQ198" i="1"/>
  <c r="AI198" i="1"/>
  <c r="AA198" i="1"/>
  <c r="S198" i="1"/>
  <c r="BF198" i="1"/>
  <c r="AX198" i="1"/>
  <c r="AP198" i="1"/>
  <c r="AH198" i="1"/>
  <c r="Z198" i="1"/>
  <c r="R198" i="1"/>
  <c r="BE198" i="1"/>
  <c r="AW198" i="1"/>
  <c r="AO198" i="1"/>
  <c r="AG198" i="1"/>
  <c r="Y198" i="1"/>
  <c r="Q198" i="1"/>
  <c r="BD198" i="1"/>
  <c r="AV198" i="1"/>
  <c r="AN198" i="1"/>
  <c r="AF198" i="1"/>
  <c r="X198" i="1"/>
  <c r="P198" i="1"/>
  <c r="BC198" i="1"/>
  <c r="AU198" i="1"/>
  <c r="AM198" i="1"/>
  <c r="AE198" i="1"/>
  <c r="W198" i="1"/>
  <c r="BB198" i="1"/>
  <c r="AT198" i="1"/>
  <c r="AL198" i="1"/>
  <c r="AD198" i="1"/>
  <c r="V198" i="1"/>
  <c r="BA198" i="1"/>
  <c r="AS198" i="1"/>
  <c r="AK198" i="1"/>
  <c r="AC198" i="1"/>
  <c r="U198" i="1"/>
  <c r="BH198" i="1"/>
  <c r="AZ198" i="1"/>
  <c r="AR198" i="1"/>
  <c r="AJ198" i="1"/>
  <c r="AB198" i="1"/>
  <c r="T198" i="1"/>
  <c r="BG190" i="1"/>
  <c r="AY190" i="1"/>
  <c r="AQ190" i="1"/>
  <c r="AI190" i="1"/>
  <c r="AA190" i="1"/>
  <c r="S190" i="1"/>
  <c r="BF190" i="1"/>
  <c r="AX190" i="1"/>
  <c r="AP190" i="1"/>
  <c r="AH190" i="1"/>
  <c r="Z190" i="1"/>
  <c r="R190" i="1"/>
  <c r="BE190" i="1"/>
  <c r="AW190" i="1"/>
  <c r="AO190" i="1"/>
  <c r="AG190" i="1"/>
  <c r="Y190" i="1"/>
  <c r="Q190" i="1"/>
  <c r="BD190" i="1"/>
  <c r="AV190" i="1"/>
  <c r="AN190" i="1"/>
  <c r="AF190" i="1"/>
  <c r="X190" i="1"/>
  <c r="P190" i="1"/>
  <c r="BC190" i="1"/>
  <c r="AU190" i="1"/>
  <c r="AM190" i="1"/>
  <c r="AE190" i="1"/>
  <c r="W190" i="1"/>
  <c r="BB190" i="1"/>
  <c r="AT190" i="1"/>
  <c r="AL190" i="1"/>
  <c r="AD190" i="1"/>
  <c r="V190" i="1"/>
  <c r="BA190" i="1"/>
  <c r="AS190" i="1"/>
  <c r="AK190" i="1"/>
  <c r="AC190" i="1"/>
  <c r="U190" i="1"/>
  <c r="BH190" i="1"/>
  <c r="AZ190" i="1"/>
  <c r="AR190" i="1"/>
  <c r="AJ190" i="1"/>
  <c r="AB190" i="1"/>
  <c r="T190" i="1"/>
  <c r="BG182" i="1"/>
  <c r="AY182" i="1"/>
  <c r="AQ182" i="1"/>
  <c r="AI182" i="1"/>
  <c r="AA182" i="1"/>
  <c r="S182" i="1"/>
  <c r="BF182" i="1"/>
  <c r="AX182" i="1"/>
  <c r="AP182" i="1"/>
  <c r="AH182" i="1"/>
  <c r="Z182" i="1"/>
  <c r="R182" i="1"/>
  <c r="BE182" i="1"/>
  <c r="AW182" i="1"/>
  <c r="AO182" i="1"/>
  <c r="AG182" i="1"/>
  <c r="Y182" i="1"/>
  <c r="Q182" i="1"/>
  <c r="BD182" i="1"/>
  <c r="AV182" i="1"/>
  <c r="AN182" i="1"/>
  <c r="AF182" i="1"/>
  <c r="X182" i="1"/>
  <c r="P182" i="1"/>
  <c r="BC182" i="1"/>
  <c r="AU182" i="1"/>
  <c r="AM182" i="1"/>
  <c r="AE182" i="1"/>
  <c r="W182" i="1"/>
  <c r="BB182" i="1"/>
  <c r="AT182" i="1"/>
  <c r="AL182" i="1"/>
  <c r="AD182" i="1"/>
  <c r="V182" i="1"/>
  <c r="BA182" i="1"/>
  <c r="AS182" i="1"/>
  <c r="AK182" i="1"/>
  <c r="AC182" i="1"/>
  <c r="U182" i="1"/>
  <c r="BH182" i="1"/>
  <c r="AZ182" i="1"/>
  <c r="AR182" i="1"/>
  <c r="AJ182" i="1"/>
  <c r="AB182" i="1"/>
  <c r="T182" i="1"/>
  <c r="BG174" i="1"/>
  <c r="AY174" i="1"/>
  <c r="AQ174" i="1"/>
  <c r="AI174" i="1"/>
  <c r="AA174" i="1"/>
  <c r="S174" i="1"/>
  <c r="BF174" i="1"/>
  <c r="AX174" i="1"/>
  <c r="AP174" i="1"/>
  <c r="AH174" i="1"/>
  <c r="Z174" i="1"/>
  <c r="R174" i="1"/>
  <c r="BE174" i="1"/>
  <c r="AW174" i="1"/>
  <c r="AO174" i="1"/>
  <c r="AG174" i="1"/>
  <c r="Y174" i="1"/>
  <c r="Q174" i="1"/>
  <c r="BD174" i="1"/>
  <c r="AV174" i="1"/>
  <c r="AN174" i="1"/>
  <c r="AF174" i="1"/>
  <c r="X174" i="1"/>
  <c r="P174" i="1"/>
  <c r="BC174" i="1"/>
  <c r="AU174" i="1"/>
  <c r="AM174" i="1"/>
  <c r="AE174" i="1"/>
  <c r="W174" i="1"/>
  <c r="BB174" i="1"/>
  <c r="AT174" i="1"/>
  <c r="AL174" i="1"/>
  <c r="AD174" i="1"/>
  <c r="V174" i="1"/>
  <c r="BA174" i="1"/>
  <c r="AS174" i="1"/>
  <c r="AK174" i="1"/>
  <c r="AC174" i="1"/>
  <c r="U174" i="1"/>
  <c r="BH174" i="1"/>
  <c r="AZ174" i="1"/>
  <c r="AR174" i="1"/>
  <c r="AJ174" i="1"/>
  <c r="AB174" i="1"/>
  <c r="T174" i="1"/>
  <c r="BG166" i="1"/>
  <c r="AY166" i="1"/>
  <c r="AQ166" i="1"/>
  <c r="AI166" i="1"/>
  <c r="AA166" i="1"/>
  <c r="S166" i="1"/>
  <c r="BF166" i="1"/>
  <c r="AX166" i="1"/>
  <c r="AP166" i="1"/>
  <c r="AH166" i="1"/>
  <c r="Z166" i="1"/>
  <c r="R166" i="1"/>
  <c r="BE166" i="1"/>
  <c r="AW166" i="1"/>
  <c r="AO166" i="1"/>
  <c r="AG166" i="1"/>
  <c r="Y166" i="1"/>
  <c r="Q166" i="1"/>
  <c r="BD166" i="1"/>
  <c r="AV166" i="1"/>
  <c r="AN166" i="1"/>
  <c r="AF166" i="1"/>
  <c r="X166" i="1"/>
  <c r="P166" i="1"/>
  <c r="BC166" i="1"/>
  <c r="AU166" i="1"/>
  <c r="AM166" i="1"/>
  <c r="AE166" i="1"/>
  <c r="W166" i="1"/>
  <c r="BB166" i="1"/>
  <c r="AT166" i="1"/>
  <c r="AL166" i="1"/>
  <c r="AD166" i="1"/>
  <c r="V166" i="1"/>
  <c r="BA166" i="1"/>
  <c r="AS166" i="1"/>
  <c r="AK166" i="1"/>
  <c r="AC166" i="1"/>
  <c r="U166" i="1"/>
  <c r="BH166" i="1"/>
  <c r="AZ166" i="1"/>
  <c r="AR166" i="1"/>
  <c r="AJ166" i="1"/>
  <c r="AB166" i="1"/>
  <c r="T166" i="1"/>
  <c r="BD157" i="1"/>
  <c r="AV157" i="1"/>
  <c r="AN157" i="1"/>
  <c r="AF157" i="1"/>
  <c r="X157" i="1"/>
  <c r="P157" i="1"/>
  <c r="BC157" i="1"/>
  <c r="AU157" i="1"/>
  <c r="AM157" i="1"/>
  <c r="AE157" i="1"/>
  <c r="W157" i="1"/>
  <c r="BB157" i="1"/>
  <c r="AT157" i="1"/>
  <c r="AL157" i="1"/>
  <c r="AD157" i="1"/>
  <c r="V157" i="1"/>
  <c r="BA157" i="1"/>
  <c r="AS157" i="1"/>
  <c r="AK157" i="1"/>
  <c r="AC157" i="1"/>
  <c r="U157" i="1"/>
  <c r="BH157" i="1"/>
  <c r="AZ157" i="1"/>
  <c r="AR157" i="1"/>
  <c r="AJ157" i="1"/>
  <c r="AB157" i="1"/>
  <c r="T157" i="1"/>
  <c r="BG157" i="1"/>
  <c r="AY157" i="1"/>
  <c r="AQ157" i="1"/>
  <c r="AI157" i="1"/>
  <c r="AA157" i="1"/>
  <c r="S157" i="1"/>
  <c r="BF157" i="1"/>
  <c r="AX157" i="1"/>
  <c r="AP157" i="1"/>
  <c r="AH157" i="1"/>
  <c r="Z157" i="1"/>
  <c r="R157" i="1"/>
  <c r="BE157" i="1"/>
  <c r="AW157" i="1"/>
  <c r="AO157" i="1"/>
  <c r="AG157" i="1"/>
  <c r="Y157" i="1"/>
  <c r="Q157" i="1"/>
  <c r="BD149" i="1"/>
  <c r="AV149" i="1"/>
  <c r="AN149" i="1"/>
  <c r="AF149" i="1"/>
  <c r="X149" i="1"/>
  <c r="P149" i="1"/>
  <c r="BC149" i="1"/>
  <c r="AU149" i="1"/>
  <c r="AM149" i="1"/>
  <c r="AE149" i="1"/>
  <c r="W149" i="1"/>
  <c r="BB149" i="1"/>
  <c r="AT149" i="1"/>
  <c r="AL149" i="1"/>
  <c r="AD149" i="1"/>
  <c r="V149" i="1"/>
  <c r="BA149" i="1"/>
  <c r="AS149" i="1"/>
  <c r="AK149" i="1"/>
  <c r="AC149" i="1"/>
  <c r="U149" i="1"/>
  <c r="BH149" i="1"/>
  <c r="AZ149" i="1"/>
  <c r="AR149" i="1"/>
  <c r="AJ149" i="1"/>
  <c r="AB149" i="1"/>
  <c r="T149" i="1"/>
  <c r="BG149" i="1"/>
  <c r="AY149" i="1"/>
  <c r="AQ149" i="1"/>
  <c r="AI149" i="1"/>
  <c r="AA149" i="1"/>
  <c r="S149" i="1"/>
  <c r="BF149" i="1"/>
  <c r="AX149" i="1"/>
  <c r="AP149" i="1"/>
  <c r="AH149" i="1"/>
  <c r="Z149" i="1"/>
  <c r="R149" i="1"/>
  <c r="BE149" i="1"/>
  <c r="AW149" i="1"/>
  <c r="AO149" i="1"/>
  <c r="AG149" i="1"/>
  <c r="Y149" i="1"/>
  <c r="Q149" i="1"/>
  <c r="BG141" i="1"/>
  <c r="AY141" i="1"/>
  <c r="AQ141" i="1"/>
  <c r="AI141" i="1"/>
  <c r="AA141" i="1"/>
  <c r="S141" i="1"/>
  <c r="BF141" i="1"/>
  <c r="AX141" i="1"/>
  <c r="AP141" i="1"/>
  <c r="AH141" i="1"/>
  <c r="Z141" i="1"/>
  <c r="R141" i="1"/>
  <c r="BE141" i="1"/>
  <c r="AW141" i="1"/>
  <c r="AO141" i="1"/>
  <c r="AG141" i="1"/>
  <c r="Y141" i="1"/>
  <c r="Q141" i="1"/>
  <c r="BD141" i="1"/>
  <c r="AV141" i="1"/>
  <c r="AN141" i="1"/>
  <c r="AF141" i="1"/>
  <c r="X141" i="1"/>
  <c r="P141" i="1"/>
  <c r="BC141" i="1"/>
  <c r="AU141" i="1"/>
  <c r="AM141" i="1"/>
  <c r="AE141" i="1"/>
  <c r="W141" i="1"/>
  <c r="BB141" i="1"/>
  <c r="AT141" i="1"/>
  <c r="AL141" i="1"/>
  <c r="AD141" i="1"/>
  <c r="V141" i="1"/>
  <c r="BA141" i="1"/>
  <c r="AS141" i="1"/>
  <c r="AK141" i="1"/>
  <c r="AC141" i="1"/>
  <c r="U141" i="1"/>
  <c r="BH141" i="1"/>
  <c r="AZ141" i="1"/>
  <c r="AR141" i="1"/>
  <c r="AJ141" i="1"/>
  <c r="AB141" i="1"/>
  <c r="T141" i="1"/>
  <c r="BG133" i="1"/>
  <c r="AY133" i="1"/>
  <c r="AQ133" i="1"/>
  <c r="AI133" i="1"/>
  <c r="AA133" i="1"/>
  <c r="S133" i="1"/>
  <c r="BF133" i="1"/>
  <c r="AX133" i="1"/>
  <c r="AP133" i="1"/>
  <c r="AH133" i="1"/>
  <c r="Z133" i="1"/>
  <c r="R133" i="1"/>
  <c r="BE133" i="1"/>
  <c r="AW133" i="1"/>
  <c r="AO133" i="1"/>
  <c r="AG133" i="1"/>
  <c r="Y133" i="1"/>
  <c r="Q133" i="1"/>
  <c r="BD133" i="1"/>
  <c r="AV133" i="1"/>
  <c r="AN133" i="1"/>
  <c r="AF133" i="1"/>
  <c r="X133" i="1"/>
  <c r="P133" i="1"/>
  <c r="BC133" i="1"/>
  <c r="AU133" i="1"/>
  <c r="AM133" i="1"/>
  <c r="AE133" i="1"/>
  <c r="W133" i="1"/>
  <c r="BB133" i="1"/>
  <c r="AT133" i="1"/>
  <c r="AL133" i="1"/>
  <c r="AD133" i="1"/>
  <c r="V133" i="1"/>
  <c r="BA133" i="1"/>
  <c r="AS133" i="1"/>
  <c r="AK133" i="1"/>
  <c r="AC133" i="1"/>
  <c r="U133" i="1"/>
  <c r="BH133" i="1"/>
  <c r="AZ133" i="1"/>
  <c r="AR133" i="1"/>
  <c r="AJ133" i="1"/>
  <c r="AB133" i="1"/>
  <c r="T133" i="1"/>
  <c r="BG125" i="1"/>
  <c r="AY125" i="1"/>
  <c r="AQ125" i="1"/>
  <c r="AI125" i="1"/>
  <c r="AA125" i="1"/>
  <c r="S125" i="1"/>
  <c r="BF125" i="1"/>
  <c r="AX125" i="1"/>
  <c r="AP125" i="1"/>
  <c r="AH125" i="1"/>
  <c r="Z125" i="1"/>
  <c r="R125" i="1"/>
  <c r="BE125" i="1"/>
  <c r="AW125" i="1"/>
  <c r="AO125" i="1"/>
  <c r="AG125" i="1"/>
  <c r="Y125" i="1"/>
  <c r="Q125" i="1"/>
  <c r="BD125" i="1"/>
  <c r="AV125" i="1"/>
  <c r="AN125" i="1"/>
  <c r="AF125" i="1"/>
  <c r="X125" i="1"/>
  <c r="P125" i="1"/>
  <c r="BC125" i="1"/>
  <c r="AU125" i="1"/>
  <c r="AM125" i="1"/>
  <c r="AE125" i="1"/>
  <c r="W125" i="1"/>
  <c r="BB125" i="1"/>
  <c r="AT125" i="1"/>
  <c r="AL125" i="1"/>
  <c r="AD125" i="1"/>
  <c r="V125" i="1"/>
  <c r="BA125" i="1"/>
  <c r="AS125" i="1"/>
  <c r="AK125" i="1"/>
  <c r="AC125" i="1"/>
  <c r="U125" i="1"/>
  <c r="BH125" i="1"/>
  <c r="AZ125" i="1"/>
  <c r="AR125" i="1"/>
  <c r="AJ125" i="1"/>
  <c r="AB125" i="1"/>
  <c r="T125" i="1"/>
  <c r="BG117" i="1"/>
  <c r="AY117" i="1"/>
  <c r="AQ117" i="1"/>
  <c r="AI117" i="1"/>
  <c r="AA117" i="1"/>
  <c r="S117" i="1"/>
  <c r="BF117" i="1"/>
  <c r="AX117" i="1"/>
  <c r="AP117" i="1"/>
  <c r="AH117" i="1"/>
  <c r="Z117" i="1"/>
  <c r="R117" i="1"/>
  <c r="BE117" i="1"/>
  <c r="AW117" i="1"/>
  <c r="AO117" i="1"/>
  <c r="AG117" i="1"/>
  <c r="Y117" i="1"/>
  <c r="Q117" i="1"/>
  <c r="BD117" i="1"/>
  <c r="AV117" i="1"/>
  <c r="AN117" i="1"/>
  <c r="AF117" i="1"/>
  <c r="X117" i="1"/>
  <c r="P117" i="1"/>
  <c r="BC117" i="1"/>
  <c r="AU117" i="1"/>
  <c r="AM117" i="1"/>
  <c r="AE117" i="1"/>
  <c r="W117" i="1"/>
  <c r="BB117" i="1"/>
  <c r="AT117" i="1"/>
  <c r="AL117" i="1"/>
  <c r="AD117" i="1"/>
  <c r="V117" i="1"/>
  <c r="BA117" i="1"/>
  <c r="AS117" i="1"/>
  <c r="AK117" i="1"/>
  <c r="AC117" i="1"/>
  <c r="U117" i="1"/>
  <c r="BH117" i="1"/>
  <c r="AZ117" i="1"/>
  <c r="AR117" i="1"/>
  <c r="AJ117" i="1"/>
  <c r="AB117" i="1"/>
  <c r="T117" i="1"/>
  <c r="BG109" i="1"/>
  <c r="AY109" i="1"/>
  <c r="AQ109" i="1"/>
  <c r="AI109" i="1"/>
  <c r="AA109" i="1"/>
  <c r="S109" i="1"/>
  <c r="BF109" i="1"/>
  <c r="AX109" i="1"/>
  <c r="AP109" i="1"/>
  <c r="AH109" i="1"/>
  <c r="Z109" i="1"/>
  <c r="R109" i="1"/>
  <c r="BE109" i="1"/>
  <c r="AW109" i="1"/>
  <c r="AO109" i="1"/>
  <c r="AG109" i="1"/>
  <c r="Y109" i="1"/>
  <c r="Q109" i="1"/>
  <c r="BD109" i="1"/>
  <c r="AV109" i="1"/>
  <c r="AN109" i="1"/>
  <c r="AF109" i="1"/>
  <c r="X109" i="1"/>
  <c r="P109" i="1"/>
  <c r="BC109" i="1"/>
  <c r="AU109" i="1"/>
  <c r="AM109" i="1"/>
  <c r="AE109" i="1"/>
  <c r="W109" i="1"/>
  <c r="BB109" i="1"/>
  <c r="AT109" i="1"/>
  <c r="AL109" i="1"/>
  <c r="AD109" i="1"/>
  <c r="V109" i="1"/>
  <c r="BA109" i="1"/>
  <c r="AS109" i="1"/>
  <c r="AK109" i="1"/>
  <c r="AC109" i="1"/>
  <c r="U109" i="1"/>
  <c r="BH109" i="1"/>
  <c r="AZ109" i="1"/>
  <c r="AR109" i="1"/>
  <c r="AJ109" i="1"/>
  <c r="AB109" i="1"/>
  <c r="T109" i="1"/>
  <c r="BG101" i="1"/>
  <c r="AY101" i="1"/>
  <c r="AQ101" i="1"/>
  <c r="AI101" i="1"/>
  <c r="AA101" i="1"/>
  <c r="S101" i="1"/>
  <c r="BF101" i="1"/>
  <c r="AX101" i="1"/>
  <c r="AP101" i="1"/>
  <c r="AH101" i="1"/>
  <c r="Z101" i="1"/>
  <c r="R101" i="1"/>
  <c r="BE101" i="1"/>
  <c r="AW101" i="1"/>
  <c r="AO101" i="1"/>
  <c r="AG101" i="1"/>
  <c r="Y101" i="1"/>
  <c r="Q101" i="1"/>
  <c r="BD101" i="1"/>
  <c r="AV101" i="1"/>
  <c r="AN101" i="1"/>
  <c r="AF101" i="1"/>
  <c r="X101" i="1"/>
  <c r="P101" i="1"/>
  <c r="BC101" i="1"/>
  <c r="AU101" i="1"/>
  <c r="AM101" i="1"/>
  <c r="AE101" i="1"/>
  <c r="W101" i="1"/>
  <c r="BB101" i="1"/>
  <c r="AT101" i="1"/>
  <c r="AL101" i="1"/>
  <c r="AD101" i="1"/>
  <c r="V101" i="1"/>
  <c r="BA101" i="1"/>
  <c r="AS101" i="1"/>
  <c r="AK101" i="1"/>
  <c r="AC101" i="1"/>
  <c r="U101" i="1"/>
  <c r="BH101" i="1"/>
  <c r="AZ101" i="1"/>
  <c r="AR101" i="1"/>
  <c r="AJ101" i="1"/>
  <c r="AB101" i="1"/>
  <c r="T101" i="1"/>
  <c r="BG93" i="1"/>
  <c r="AY93" i="1"/>
  <c r="AQ93" i="1"/>
  <c r="AI93" i="1"/>
  <c r="AA93" i="1"/>
  <c r="S93" i="1"/>
  <c r="BF93" i="1"/>
  <c r="AX93" i="1"/>
  <c r="AP93" i="1"/>
  <c r="AH93" i="1"/>
  <c r="Z93" i="1"/>
  <c r="R93" i="1"/>
  <c r="BE93" i="1"/>
  <c r="AW93" i="1"/>
  <c r="AO93" i="1"/>
  <c r="AG93" i="1"/>
  <c r="Y93" i="1"/>
  <c r="Q93" i="1"/>
  <c r="BD93" i="1"/>
  <c r="AV93" i="1"/>
  <c r="AN93" i="1"/>
  <c r="AF93" i="1"/>
  <c r="X93" i="1"/>
  <c r="P93" i="1"/>
  <c r="BC93" i="1"/>
  <c r="AU93" i="1"/>
  <c r="AM93" i="1"/>
  <c r="AE93" i="1"/>
  <c r="W93" i="1"/>
  <c r="BB93" i="1"/>
  <c r="AT93" i="1"/>
  <c r="AL93" i="1"/>
  <c r="AD93" i="1"/>
  <c r="V93" i="1"/>
  <c r="BA93" i="1"/>
  <c r="AS93" i="1"/>
  <c r="AK93" i="1"/>
  <c r="AC93" i="1"/>
  <c r="U93" i="1"/>
  <c r="AJ93" i="1"/>
  <c r="AB93" i="1"/>
  <c r="T93" i="1"/>
  <c r="BH93" i="1"/>
  <c r="AZ93" i="1"/>
  <c r="AR93" i="1"/>
  <c r="BG85" i="1"/>
  <c r="AY85" i="1"/>
  <c r="AQ85" i="1"/>
  <c r="AI85" i="1"/>
  <c r="AA85" i="1"/>
  <c r="S85" i="1"/>
  <c r="BF85" i="1"/>
  <c r="AX85" i="1"/>
  <c r="AP85" i="1"/>
  <c r="AH85" i="1"/>
  <c r="Z85" i="1"/>
  <c r="R85" i="1"/>
  <c r="BE85" i="1"/>
  <c r="AW85" i="1"/>
  <c r="AO85" i="1"/>
  <c r="AG85" i="1"/>
  <c r="Y85" i="1"/>
  <c r="Q85" i="1"/>
  <c r="BC85" i="1"/>
  <c r="AU85" i="1"/>
  <c r="AM85" i="1"/>
  <c r="AE85" i="1"/>
  <c r="W85" i="1"/>
  <c r="BB85" i="1"/>
  <c r="AT85" i="1"/>
  <c r="AL85" i="1"/>
  <c r="AD85" i="1"/>
  <c r="V85" i="1"/>
  <c r="BA85" i="1"/>
  <c r="AS85" i="1"/>
  <c r="AK85" i="1"/>
  <c r="AC85" i="1"/>
  <c r="U85" i="1"/>
  <c r="AN85" i="1"/>
  <c r="AJ85" i="1"/>
  <c r="AF85" i="1"/>
  <c r="BH85" i="1"/>
  <c r="AB85" i="1"/>
  <c r="BD85" i="1"/>
  <c r="X85" i="1"/>
  <c r="AZ85" i="1"/>
  <c r="T85" i="1"/>
  <c r="AV85" i="1"/>
  <c r="P85" i="1"/>
  <c r="AR85" i="1"/>
  <c r="BG77" i="1"/>
  <c r="AY77" i="1"/>
  <c r="AQ77" i="1"/>
  <c r="AI77" i="1"/>
  <c r="AA77" i="1"/>
  <c r="S77" i="1"/>
  <c r="BF77" i="1"/>
  <c r="AX77" i="1"/>
  <c r="AP77" i="1"/>
  <c r="AH77" i="1"/>
  <c r="Z77" i="1"/>
  <c r="R77" i="1"/>
  <c r="BE77" i="1"/>
  <c r="AW77" i="1"/>
  <c r="AO77" i="1"/>
  <c r="AG77" i="1"/>
  <c r="Y77" i="1"/>
  <c r="Q77" i="1"/>
  <c r="BC77" i="1"/>
  <c r="AU77" i="1"/>
  <c r="AM77" i="1"/>
  <c r="AE77" i="1"/>
  <c r="W77" i="1"/>
  <c r="BB77" i="1"/>
  <c r="AT77" i="1"/>
  <c r="AL77" i="1"/>
  <c r="AD77" i="1"/>
  <c r="V77" i="1"/>
  <c r="BA77" i="1"/>
  <c r="AS77" i="1"/>
  <c r="AK77" i="1"/>
  <c r="AC77" i="1"/>
  <c r="U77" i="1"/>
  <c r="AV77" i="1"/>
  <c r="P77" i="1"/>
  <c r="AR77" i="1"/>
  <c r="AN77" i="1"/>
  <c r="AJ77" i="1"/>
  <c r="AF77" i="1"/>
  <c r="BH77" i="1"/>
  <c r="AB77" i="1"/>
  <c r="BD77" i="1"/>
  <c r="X77" i="1"/>
  <c r="AZ77" i="1"/>
  <c r="T77" i="1"/>
  <c r="BG69" i="1"/>
  <c r="AY69" i="1"/>
  <c r="AQ69" i="1"/>
  <c r="AI69" i="1"/>
  <c r="AA69" i="1"/>
  <c r="S69" i="1"/>
  <c r="BF69" i="1"/>
  <c r="AX69" i="1"/>
  <c r="AP69" i="1"/>
  <c r="AH69" i="1"/>
  <c r="Z69" i="1"/>
  <c r="R69" i="1"/>
  <c r="BE69" i="1"/>
  <c r="AW69" i="1"/>
  <c r="AO69" i="1"/>
  <c r="AG69" i="1"/>
  <c r="Y69" i="1"/>
  <c r="Q69" i="1"/>
  <c r="BC69" i="1"/>
  <c r="AU69" i="1"/>
  <c r="AM69" i="1"/>
  <c r="AE69" i="1"/>
  <c r="W69" i="1"/>
  <c r="BB69" i="1"/>
  <c r="AT69" i="1"/>
  <c r="AL69" i="1"/>
  <c r="AD69" i="1"/>
  <c r="V69" i="1"/>
  <c r="BA69" i="1"/>
  <c r="AS69" i="1"/>
  <c r="AK69" i="1"/>
  <c r="AC69" i="1"/>
  <c r="U69" i="1"/>
  <c r="BD69" i="1"/>
  <c r="X69" i="1"/>
  <c r="AZ69" i="1"/>
  <c r="T69" i="1"/>
  <c r="AV69" i="1"/>
  <c r="P69" i="1"/>
  <c r="AR69" i="1"/>
  <c r="AN69" i="1"/>
  <c r="AJ69" i="1"/>
  <c r="AF69" i="1"/>
  <c r="BH69" i="1"/>
  <c r="AB69" i="1"/>
  <c r="BG61" i="1"/>
  <c r="AY61" i="1"/>
  <c r="AQ61" i="1"/>
  <c r="AI61" i="1"/>
  <c r="AA61" i="1"/>
  <c r="S61" i="1"/>
  <c r="BF61" i="1"/>
  <c r="AX61" i="1"/>
  <c r="AP61" i="1"/>
  <c r="AH61" i="1"/>
  <c r="Z61" i="1"/>
  <c r="R61" i="1"/>
  <c r="BE61" i="1"/>
  <c r="AW61" i="1"/>
  <c r="AO61" i="1"/>
  <c r="AG61" i="1"/>
  <c r="Y61" i="1"/>
  <c r="Q61" i="1"/>
  <c r="BC61" i="1"/>
  <c r="AU61" i="1"/>
  <c r="AM61" i="1"/>
  <c r="AE61" i="1"/>
  <c r="W61" i="1"/>
  <c r="BB61" i="1"/>
  <c r="AT61" i="1"/>
  <c r="AL61" i="1"/>
  <c r="AD61" i="1"/>
  <c r="V61" i="1"/>
  <c r="BA61" i="1"/>
  <c r="AS61" i="1"/>
  <c r="AK61" i="1"/>
  <c r="AC61" i="1"/>
  <c r="U61" i="1"/>
  <c r="AF61" i="1"/>
  <c r="BH61" i="1"/>
  <c r="AB61" i="1"/>
  <c r="BD61" i="1"/>
  <c r="X61" i="1"/>
  <c r="AZ61" i="1"/>
  <c r="T61" i="1"/>
  <c r="AV61" i="1"/>
  <c r="P61" i="1"/>
  <c r="AR61" i="1"/>
  <c r="AN61" i="1"/>
  <c r="AJ61" i="1"/>
  <c r="BG53" i="1"/>
  <c r="AY53" i="1"/>
  <c r="AQ53" i="1"/>
  <c r="AI53" i="1"/>
  <c r="AA53" i="1"/>
  <c r="S53" i="1"/>
  <c r="BF53" i="1"/>
  <c r="AX53" i="1"/>
  <c r="AP53" i="1"/>
  <c r="AH53" i="1"/>
  <c r="Z53" i="1"/>
  <c r="R53" i="1"/>
  <c r="BE53" i="1"/>
  <c r="AW53" i="1"/>
  <c r="AO53" i="1"/>
  <c r="AG53" i="1"/>
  <c r="Y53" i="1"/>
  <c r="Q53" i="1"/>
  <c r="BC53" i="1"/>
  <c r="AU53" i="1"/>
  <c r="AM53" i="1"/>
  <c r="AE53" i="1"/>
  <c r="W53" i="1"/>
  <c r="BB53" i="1"/>
  <c r="AT53" i="1"/>
  <c r="AL53" i="1"/>
  <c r="AD53" i="1"/>
  <c r="V53" i="1"/>
  <c r="BA53" i="1"/>
  <c r="AS53" i="1"/>
  <c r="AK53" i="1"/>
  <c r="AC53" i="1"/>
  <c r="U53" i="1"/>
  <c r="AN53" i="1"/>
  <c r="AJ53" i="1"/>
  <c r="P53" i="1"/>
  <c r="AF53" i="1"/>
  <c r="BH53" i="1"/>
  <c r="AB53" i="1"/>
  <c r="BD53" i="1"/>
  <c r="X53" i="1"/>
  <c r="AZ53" i="1"/>
  <c r="T53" i="1"/>
  <c r="AV53" i="1"/>
  <c r="AR53" i="1"/>
  <c r="BG45" i="1"/>
  <c r="AY45" i="1"/>
  <c r="AQ45" i="1"/>
  <c r="AI45" i="1"/>
  <c r="AA45" i="1"/>
  <c r="S45" i="1"/>
  <c r="BF45" i="1"/>
  <c r="AX45" i="1"/>
  <c r="AP45" i="1"/>
  <c r="AH45" i="1"/>
  <c r="Z45" i="1"/>
  <c r="R45" i="1"/>
  <c r="BE45" i="1"/>
  <c r="AW45" i="1"/>
  <c r="AO45" i="1"/>
  <c r="AG45" i="1"/>
  <c r="Y45" i="1"/>
  <c r="Q45" i="1"/>
  <c r="BC45" i="1"/>
  <c r="AU45" i="1"/>
  <c r="AM45" i="1"/>
  <c r="AE45" i="1"/>
  <c r="W45" i="1"/>
  <c r="BB45" i="1"/>
  <c r="AT45" i="1"/>
  <c r="AL45" i="1"/>
  <c r="AD45" i="1"/>
  <c r="V45" i="1"/>
  <c r="BA45" i="1"/>
  <c r="AS45" i="1"/>
  <c r="AK45" i="1"/>
  <c r="AC45" i="1"/>
  <c r="U45" i="1"/>
  <c r="AV45" i="1"/>
  <c r="P45" i="1"/>
  <c r="AR45" i="1"/>
  <c r="X45" i="1"/>
  <c r="AN45" i="1"/>
  <c r="AJ45" i="1"/>
  <c r="AF45" i="1"/>
  <c r="BD45" i="1"/>
  <c r="BH45" i="1"/>
  <c r="AB45" i="1"/>
  <c r="AZ45" i="1"/>
  <c r="T45" i="1"/>
  <c r="BG37" i="1"/>
  <c r="AY37" i="1"/>
  <c r="AQ37" i="1"/>
  <c r="AI37" i="1"/>
  <c r="AA37" i="1"/>
  <c r="S37" i="1"/>
  <c r="BF37" i="1"/>
  <c r="AX37" i="1"/>
  <c r="AP37" i="1"/>
  <c r="AH37" i="1"/>
  <c r="Z37" i="1"/>
  <c r="R37" i="1"/>
  <c r="BE37" i="1"/>
  <c r="AW37" i="1"/>
  <c r="AO37" i="1"/>
  <c r="AG37" i="1"/>
  <c r="Y37" i="1"/>
  <c r="Q37" i="1"/>
  <c r="BC37" i="1"/>
  <c r="AU37" i="1"/>
  <c r="AM37" i="1"/>
  <c r="AE37" i="1"/>
  <c r="W37" i="1"/>
  <c r="BB37" i="1"/>
  <c r="AT37" i="1"/>
  <c r="AL37" i="1"/>
  <c r="AD37" i="1"/>
  <c r="V37" i="1"/>
  <c r="BA37" i="1"/>
  <c r="AS37" i="1"/>
  <c r="AK37" i="1"/>
  <c r="AC37" i="1"/>
  <c r="U37" i="1"/>
  <c r="BD37" i="1"/>
  <c r="X37" i="1"/>
  <c r="AZ37" i="1"/>
  <c r="T37" i="1"/>
  <c r="AV37" i="1"/>
  <c r="P37" i="1"/>
  <c r="AR37" i="1"/>
  <c r="AN37" i="1"/>
  <c r="AF37" i="1"/>
  <c r="AJ37" i="1"/>
  <c r="BH37" i="1"/>
  <c r="AB37" i="1"/>
  <c r="BG29" i="1"/>
  <c r="AY29" i="1"/>
  <c r="AQ29" i="1"/>
  <c r="AI29" i="1"/>
  <c r="AA29" i="1"/>
  <c r="S29" i="1"/>
  <c r="BF29" i="1"/>
  <c r="AX29" i="1"/>
  <c r="AP29" i="1"/>
  <c r="AH29" i="1"/>
  <c r="Z29" i="1"/>
  <c r="R29" i="1"/>
  <c r="BE29" i="1"/>
  <c r="AW29" i="1"/>
  <c r="AO29" i="1"/>
  <c r="AG29" i="1"/>
  <c r="Y29" i="1"/>
  <c r="Q29" i="1"/>
  <c r="BC29" i="1"/>
  <c r="AU29" i="1"/>
  <c r="AM29" i="1"/>
  <c r="AE29" i="1"/>
  <c r="W29" i="1"/>
  <c r="BB29" i="1"/>
  <c r="AT29" i="1"/>
  <c r="AL29" i="1"/>
  <c r="AD29" i="1"/>
  <c r="V29" i="1"/>
  <c r="BA29" i="1"/>
  <c r="AS29" i="1"/>
  <c r="AK29" i="1"/>
  <c r="AC29" i="1"/>
  <c r="U29" i="1"/>
  <c r="AF29" i="1"/>
  <c r="BH29" i="1"/>
  <c r="AB29" i="1"/>
  <c r="BD29" i="1"/>
  <c r="X29" i="1"/>
  <c r="AN29" i="1"/>
  <c r="AZ29" i="1"/>
  <c r="T29" i="1"/>
  <c r="AV29" i="1"/>
  <c r="P29" i="1"/>
  <c r="AR29" i="1"/>
  <c r="AJ29" i="1"/>
  <c r="BG21" i="1"/>
  <c r="BC21" i="1"/>
  <c r="BA21" i="1"/>
  <c r="AS21" i="1"/>
  <c r="AK21" i="1"/>
  <c r="AC21" i="1"/>
  <c r="U21" i="1"/>
  <c r="BD21" i="1"/>
  <c r="AZ21" i="1"/>
  <c r="AR21" i="1"/>
  <c r="AJ21" i="1"/>
  <c r="AB21" i="1"/>
  <c r="T21" i="1"/>
  <c r="W21" i="1"/>
  <c r="AY21" i="1"/>
  <c r="AQ21" i="1"/>
  <c r="AI21" i="1"/>
  <c r="AA21" i="1"/>
  <c r="S21" i="1"/>
  <c r="AU21" i="1"/>
  <c r="BH21" i="1"/>
  <c r="AX21" i="1"/>
  <c r="AP21" i="1"/>
  <c r="AH21" i="1"/>
  <c r="Z21" i="1"/>
  <c r="R21" i="1"/>
  <c r="BF21" i="1"/>
  <c r="AW21" i="1"/>
  <c r="AO21" i="1"/>
  <c r="AG21" i="1"/>
  <c r="Y21" i="1"/>
  <c r="Q21" i="1"/>
  <c r="AE21" i="1"/>
  <c r="BE21" i="1"/>
  <c r="AV21" i="1"/>
  <c r="AN21" i="1"/>
  <c r="AF21" i="1"/>
  <c r="X21" i="1"/>
  <c r="P21" i="1"/>
  <c r="AM21" i="1"/>
  <c r="BB21" i="1"/>
  <c r="AT21" i="1"/>
  <c r="AL21" i="1"/>
  <c r="AD21" i="1"/>
  <c r="V21" i="1"/>
  <c r="BA13" i="1"/>
  <c r="AS13" i="1"/>
  <c r="AK13" i="1"/>
  <c r="AC13" i="1"/>
  <c r="U13" i="1"/>
  <c r="Z13" i="1"/>
  <c r="W13" i="1"/>
  <c r="AT13" i="1"/>
  <c r="BH13" i="1"/>
  <c r="AZ13" i="1"/>
  <c r="AR13" i="1"/>
  <c r="AJ13" i="1"/>
  <c r="AB13" i="1"/>
  <c r="T13" i="1"/>
  <c r="AY13" i="1"/>
  <c r="AI13" i="1"/>
  <c r="S13" i="1"/>
  <c r="AE13" i="1"/>
  <c r="AL13" i="1"/>
  <c r="BG13" i="1"/>
  <c r="AQ13" i="1"/>
  <c r="AA13" i="1"/>
  <c r="AU13" i="1"/>
  <c r="V13" i="1"/>
  <c r="BF13" i="1"/>
  <c r="AX13" i="1"/>
  <c r="AP13" i="1"/>
  <c r="AH13" i="1"/>
  <c r="R13" i="1"/>
  <c r="AD13" i="1"/>
  <c r="BE13" i="1"/>
  <c r="AW13" i="1"/>
  <c r="AO13" i="1"/>
  <c r="AG13" i="1"/>
  <c r="Y13" i="1"/>
  <c r="Q13" i="1"/>
  <c r="BD13" i="1"/>
  <c r="AN13" i="1"/>
  <c r="X13" i="1"/>
  <c r="AM13" i="1"/>
  <c r="BB13" i="1"/>
  <c r="AV13" i="1"/>
  <c r="AF13" i="1"/>
  <c r="P13" i="1"/>
  <c r="BC13" i="1"/>
  <c r="BA5" i="1"/>
  <c r="AS5" i="1"/>
  <c r="AK5" i="1"/>
  <c r="AC5" i="1"/>
  <c r="U5" i="1"/>
  <c r="BG5" i="1"/>
  <c r="AQ5" i="1"/>
  <c r="S5" i="1"/>
  <c r="Z5" i="1"/>
  <c r="AU5" i="1"/>
  <c r="BH5" i="1"/>
  <c r="AZ5" i="1"/>
  <c r="AR5" i="1"/>
  <c r="AJ5" i="1"/>
  <c r="AB5" i="1"/>
  <c r="T5" i="1"/>
  <c r="AY5" i="1"/>
  <c r="AA5" i="1"/>
  <c r="AP5" i="1"/>
  <c r="BB5" i="1"/>
  <c r="AI5" i="1"/>
  <c r="AX5" i="1"/>
  <c r="R5" i="1"/>
  <c r="AT5" i="1"/>
  <c r="BF5" i="1"/>
  <c r="AH5" i="1"/>
  <c r="AM5" i="1"/>
  <c r="AL5" i="1"/>
  <c r="BE5" i="1"/>
  <c r="AW5" i="1"/>
  <c r="AO5" i="1"/>
  <c r="AG5" i="1"/>
  <c r="Y5" i="1"/>
  <c r="Q5" i="1"/>
  <c r="AV5" i="1"/>
  <c r="AF5" i="1"/>
  <c r="P5" i="1"/>
  <c r="BC5" i="1"/>
  <c r="W5" i="1"/>
  <c r="V5" i="1"/>
  <c r="BD5" i="1"/>
  <c r="AN5" i="1"/>
  <c r="X5" i="1"/>
  <c r="AE5" i="1"/>
  <c r="AD5" i="1"/>
  <c r="O839" i="1"/>
  <c r="BB839" i="1"/>
  <c r="AT839" i="1"/>
  <c r="AL839" i="1"/>
  <c r="AD839" i="1"/>
  <c r="V839" i="1"/>
  <c r="BA839" i="1"/>
  <c r="AS839" i="1"/>
  <c r="AK839" i="1"/>
  <c r="AC839" i="1"/>
  <c r="U839" i="1"/>
  <c r="BH839" i="1"/>
  <c r="AZ839" i="1"/>
  <c r="AR839" i="1"/>
  <c r="AJ839" i="1"/>
  <c r="AB839" i="1"/>
  <c r="T839" i="1"/>
  <c r="BG839" i="1"/>
  <c r="AY839" i="1"/>
  <c r="AQ839" i="1"/>
  <c r="AI839" i="1"/>
  <c r="AA839" i="1"/>
  <c r="S839" i="1"/>
  <c r="BF839" i="1"/>
  <c r="AX839" i="1"/>
  <c r="AP839" i="1"/>
  <c r="AH839" i="1"/>
  <c r="Z839" i="1"/>
  <c r="R839" i="1"/>
  <c r="BE839" i="1"/>
  <c r="AW839" i="1"/>
  <c r="AO839" i="1"/>
  <c r="AG839" i="1"/>
  <c r="Y839" i="1"/>
  <c r="Q839" i="1"/>
  <c r="BD839" i="1"/>
  <c r="AV839" i="1"/>
  <c r="AN839" i="1"/>
  <c r="AF839" i="1"/>
  <c r="X839" i="1"/>
  <c r="P839" i="1"/>
  <c r="AU839" i="1"/>
  <c r="AM839" i="1"/>
  <c r="AE839" i="1"/>
  <c r="W839" i="1"/>
  <c r="BC839" i="1"/>
  <c r="BG791" i="1"/>
  <c r="AY791" i="1"/>
  <c r="AQ791" i="1"/>
  <c r="AI791" i="1"/>
  <c r="AA791" i="1"/>
  <c r="S791" i="1"/>
  <c r="BF791" i="1"/>
  <c r="AX791" i="1"/>
  <c r="AP791" i="1"/>
  <c r="AH791" i="1"/>
  <c r="Z791" i="1"/>
  <c r="R791" i="1"/>
  <c r="BE791" i="1"/>
  <c r="AW791" i="1"/>
  <c r="AO791" i="1"/>
  <c r="AG791" i="1"/>
  <c r="Y791" i="1"/>
  <c r="Q791" i="1"/>
  <c r="BD791" i="1"/>
  <c r="AV791" i="1"/>
  <c r="AN791" i="1"/>
  <c r="AF791" i="1"/>
  <c r="X791" i="1"/>
  <c r="P791" i="1"/>
  <c r="BC791" i="1"/>
  <c r="AU791" i="1"/>
  <c r="AM791" i="1"/>
  <c r="AE791" i="1"/>
  <c r="W791" i="1"/>
  <c r="BB791" i="1"/>
  <c r="AT791" i="1"/>
  <c r="AL791" i="1"/>
  <c r="AD791" i="1"/>
  <c r="V791" i="1"/>
  <c r="BA791" i="1"/>
  <c r="AS791" i="1"/>
  <c r="AK791" i="1"/>
  <c r="AC791" i="1"/>
  <c r="U791" i="1"/>
  <c r="BH791" i="1"/>
  <c r="AZ791" i="1"/>
  <c r="AR791" i="1"/>
  <c r="AJ791" i="1"/>
  <c r="AB791" i="1"/>
  <c r="T791" i="1"/>
  <c r="BB743" i="1"/>
  <c r="AT743" i="1"/>
  <c r="AL743" i="1"/>
  <c r="AD743" i="1"/>
  <c r="V743" i="1"/>
  <c r="BA743" i="1"/>
  <c r="AS743" i="1"/>
  <c r="AK743" i="1"/>
  <c r="AC743" i="1"/>
  <c r="U743" i="1"/>
  <c r="BH743" i="1"/>
  <c r="AZ743" i="1"/>
  <c r="AR743" i="1"/>
  <c r="AJ743" i="1"/>
  <c r="AB743" i="1"/>
  <c r="T743" i="1"/>
  <c r="BG743" i="1"/>
  <c r="AY743" i="1"/>
  <c r="AQ743" i="1"/>
  <c r="AI743" i="1"/>
  <c r="AA743" i="1"/>
  <c r="S743" i="1"/>
  <c r="BF743" i="1"/>
  <c r="AX743" i="1"/>
  <c r="AP743" i="1"/>
  <c r="AH743" i="1"/>
  <c r="Z743" i="1"/>
  <c r="R743" i="1"/>
  <c r="BE743" i="1"/>
  <c r="AW743" i="1"/>
  <c r="AO743" i="1"/>
  <c r="AG743" i="1"/>
  <c r="Y743" i="1"/>
  <c r="Q743" i="1"/>
  <c r="BD743" i="1"/>
  <c r="AV743" i="1"/>
  <c r="AN743" i="1"/>
  <c r="AF743" i="1"/>
  <c r="X743" i="1"/>
  <c r="P743" i="1"/>
  <c r="BC743" i="1"/>
  <c r="AU743" i="1"/>
  <c r="AM743" i="1"/>
  <c r="AE743" i="1"/>
  <c r="W743" i="1"/>
  <c r="BE615" i="1"/>
  <c r="AW615" i="1"/>
  <c r="AO615" i="1"/>
  <c r="AG615" i="1"/>
  <c r="Y615" i="1"/>
  <c r="Q615" i="1"/>
  <c r="BD615" i="1"/>
  <c r="AV615" i="1"/>
  <c r="AN615" i="1"/>
  <c r="AF615" i="1"/>
  <c r="X615" i="1"/>
  <c r="P615" i="1"/>
  <c r="BC615" i="1"/>
  <c r="AU615" i="1"/>
  <c r="AM615" i="1"/>
  <c r="AE615" i="1"/>
  <c r="W615" i="1"/>
  <c r="BB615" i="1"/>
  <c r="AT615" i="1"/>
  <c r="AL615" i="1"/>
  <c r="AD615" i="1"/>
  <c r="V615" i="1"/>
  <c r="BA615" i="1"/>
  <c r="AS615" i="1"/>
  <c r="AK615" i="1"/>
  <c r="AC615" i="1"/>
  <c r="U615" i="1"/>
  <c r="BH615" i="1"/>
  <c r="AZ615" i="1"/>
  <c r="AR615" i="1"/>
  <c r="AJ615" i="1"/>
  <c r="AB615" i="1"/>
  <c r="T615" i="1"/>
  <c r="BG615" i="1"/>
  <c r="AY615" i="1"/>
  <c r="AQ615" i="1"/>
  <c r="AI615" i="1"/>
  <c r="AA615" i="1"/>
  <c r="S615" i="1"/>
  <c r="BF615" i="1"/>
  <c r="AX615" i="1"/>
  <c r="AP615" i="1"/>
  <c r="AH615" i="1"/>
  <c r="Z615" i="1"/>
  <c r="R615" i="1"/>
  <c r="BC854" i="1"/>
  <c r="AU854" i="1"/>
  <c r="AM854" i="1"/>
  <c r="AE854" i="1"/>
  <c r="W854" i="1"/>
  <c r="BB854" i="1"/>
  <c r="AT854" i="1"/>
  <c r="AL854" i="1"/>
  <c r="AD854" i="1"/>
  <c r="V854" i="1"/>
  <c r="BA854" i="1"/>
  <c r="AS854" i="1"/>
  <c r="AK854" i="1"/>
  <c r="AC854" i="1"/>
  <c r="U854" i="1"/>
  <c r="BH854" i="1"/>
  <c r="AZ854" i="1"/>
  <c r="AR854" i="1"/>
  <c r="AJ854" i="1"/>
  <c r="AB854" i="1"/>
  <c r="T854" i="1"/>
  <c r="BG854" i="1"/>
  <c r="AY854" i="1"/>
  <c r="AQ854" i="1"/>
  <c r="AI854" i="1"/>
  <c r="AA854" i="1"/>
  <c r="S854" i="1"/>
  <c r="BF854" i="1"/>
  <c r="AX854" i="1"/>
  <c r="AP854" i="1"/>
  <c r="AH854" i="1"/>
  <c r="Z854" i="1"/>
  <c r="R854" i="1"/>
  <c r="BE854" i="1"/>
  <c r="AW854" i="1"/>
  <c r="AO854" i="1"/>
  <c r="AG854" i="1"/>
  <c r="Y854" i="1"/>
  <c r="Q854" i="1"/>
  <c r="BD854" i="1"/>
  <c r="AV854" i="1"/>
  <c r="AN854" i="1"/>
  <c r="AF854" i="1"/>
  <c r="X854" i="1"/>
  <c r="P854" i="1"/>
  <c r="BC846" i="1"/>
  <c r="AU846" i="1"/>
  <c r="BB846" i="1"/>
  <c r="AT846" i="1"/>
  <c r="AL846" i="1"/>
  <c r="AD846" i="1"/>
  <c r="V846" i="1"/>
  <c r="BA846" i="1"/>
  <c r="AS846" i="1"/>
  <c r="AK846" i="1"/>
  <c r="AC846" i="1"/>
  <c r="U846" i="1"/>
  <c r="BH846" i="1"/>
  <c r="AZ846" i="1"/>
  <c r="AR846" i="1"/>
  <c r="AJ846" i="1"/>
  <c r="AB846" i="1"/>
  <c r="T846" i="1"/>
  <c r="BG846" i="1"/>
  <c r="AY846" i="1"/>
  <c r="AQ846" i="1"/>
  <c r="AI846" i="1"/>
  <c r="AA846" i="1"/>
  <c r="S846" i="1"/>
  <c r="BF846" i="1"/>
  <c r="AX846" i="1"/>
  <c r="AP846" i="1"/>
  <c r="AH846" i="1"/>
  <c r="Z846" i="1"/>
  <c r="R846" i="1"/>
  <c r="BE846" i="1"/>
  <c r="AW846" i="1"/>
  <c r="AO846" i="1"/>
  <c r="AG846" i="1"/>
  <c r="Y846" i="1"/>
  <c r="Q846" i="1"/>
  <c r="AN846" i="1"/>
  <c r="AM846" i="1"/>
  <c r="AF846" i="1"/>
  <c r="AE846" i="1"/>
  <c r="X846" i="1"/>
  <c r="W846" i="1"/>
  <c r="BD846" i="1"/>
  <c r="P846" i="1"/>
  <c r="AV846" i="1"/>
  <c r="O838" i="1"/>
  <c r="BG838" i="1"/>
  <c r="AY838" i="1"/>
  <c r="AQ838" i="1"/>
  <c r="AI838" i="1"/>
  <c r="AA838" i="1"/>
  <c r="S838" i="1"/>
  <c r="BF838" i="1"/>
  <c r="AX838" i="1"/>
  <c r="AP838" i="1"/>
  <c r="AH838" i="1"/>
  <c r="Z838" i="1"/>
  <c r="R838" i="1"/>
  <c r="BE838" i="1"/>
  <c r="AW838" i="1"/>
  <c r="AO838" i="1"/>
  <c r="AG838" i="1"/>
  <c r="Y838" i="1"/>
  <c r="Q838" i="1"/>
  <c r="BD838" i="1"/>
  <c r="AV838" i="1"/>
  <c r="AN838" i="1"/>
  <c r="AF838" i="1"/>
  <c r="X838" i="1"/>
  <c r="P838" i="1"/>
  <c r="BC838" i="1"/>
  <c r="AU838" i="1"/>
  <c r="AM838" i="1"/>
  <c r="AE838" i="1"/>
  <c r="W838" i="1"/>
  <c r="BB838" i="1"/>
  <c r="AT838" i="1"/>
  <c r="AL838" i="1"/>
  <c r="AD838" i="1"/>
  <c r="V838" i="1"/>
  <c r="BA838" i="1"/>
  <c r="AS838" i="1"/>
  <c r="AK838" i="1"/>
  <c r="AC838" i="1"/>
  <c r="U838" i="1"/>
  <c r="AB838" i="1"/>
  <c r="T838" i="1"/>
  <c r="BH838" i="1"/>
  <c r="AZ838" i="1"/>
  <c r="AR838" i="1"/>
  <c r="AJ838" i="1"/>
  <c r="BE830" i="1"/>
  <c r="AW830" i="1"/>
  <c r="BA830" i="1"/>
  <c r="AR830" i="1"/>
  <c r="AJ830" i="1"/>
  <c r="AB830" i="1"/>
  <c r="T830" i="1"/>
  <c r="AZ830" i="1"/>
  <c r="AQ830" i="1"/>
  <c r="AI830" i="1"/>
  <c r="AA830" i="1"/>
  <c r="S830" i="1"/>
  <c r="BH830" i="1"/>
  <c r="AY830" i="1"/>
  <c r="AP830" i="1"/>
  <c r="AH830" i="1"/>
  <c r="Z830" i="1"/>
  <c r="R830" i="1"/>
  <c r="BG830" i="1"/>
  <c r="AX830" i="1"/>
  <c r="AO830" i="1"/>
  <c r="AG830" i="1"/>
  <c r="Y830" i="1"/>
  <c r="Q830" i="1"/>
  <c r="BF830" i="1"/>
  <c r="AV830" i="1"/>
  <c r="AN830" i="1"/>
  <c r="AF830" i="1"/>
  <c r="X830" i="1"/>
  <c r="P830" i="1"/>
  <c r="BD830" i="1"/>
  <c r="AU830" i="1"/>
  <c r="AM830" i="1"/>
  <c r="AE830" i="1"/>
  <c r="W830" i="1"/>
  <c r="BC830" i="1"/>
  <c r="AT830" i="1"/>
  <c r="AL830" i="1"/>
  <c r="AD830" i="1"/>
  <c r="V830" i="1"/>
  <c r="U830" i="1"/>
  <c r="BB830" i="1"/>
  <c r="AS830" i="1"/>
  <c r="AK830" i="1"/>
  <c r="AC830" i="1"/>
  <c r="BH822" i="1"/>
  <c r="AZ822" i="1"/>
  <c r="AR822" i="1"/>
  <c r="AJ822" i="1"/>
  <c r="AB822" i="1"/>
  <c r="T822" i="1"/>
  <c r="BG822" i="1"/>
  <c r="AY822" i="1"/>
  <c r="AQ822" i="1"/>
  <c r="AI822" i="1"/>
  <c r="AA822" i="1"/>
  <c r="S822" i="1"/>
  <c r="BF822" i="1"/>
  <c r="AX822" i="1"/>
  <c r="AP822" i="1"/>
  <c r="AH822" i="1"/>
  <c r="Z822" i="1"/>
  <c r="R822" i="1"/>
  <c r="BE822" i="1"/>
  <c r="AW822" i="1"/>
  <c r="AO822" i="1"/>
  <c r="AG822" i="1"/>
  <c r="Y822" i="1"/>
  <c r="Q822" i="1"/>
  <c r="BD822" i="1"/>
  <c r="AV822" i="1"/>
  <c r="AN822" i="1"/>
  <c r="AF822" i="1"/>
  <c r="X822" i="1"/>
  <c r="P822" i="1"/>
  <c r="BC822" i="1"/>
  <c r="AU822" i="1"/>
  <c r="AM822" i="1"/>
  <c r="AE822" i="1"/>
  <c r="W822" i="1"/>
  <c r="BB822" i="1"/>
  <c r="AT822" i="1"/>
  <c r="AL822" i="1"/>
  <c r="AD822" i="1"/>
  <c r="V822" i="1"/>
  <c r="BA822" i="1"/>
  <c r="AS822" i="1"/>
  <c r="AK822" i="1"/>
  <c r="AC822" i="1"/>
  <c r="U822" i="1"/>
  <c r="BD814" i="1"/>
  <c r="AV814" i="1"/>
  <c r="AN814" i="1"/>
  <c r="AF814" i="1"/>
  <c r="X814" i="1"/>
  <c r="P814" i="1"/>
  <c r="BC814" i="1"/>
  <c r="AU814" i="1"/>
  <c r="AM814" i="1"/>
  <c r="AE814" i="1"/>
  <c r="W814" i="1"/>
  <c r="BB814" i="1"/>
  <c r="AT814" i="1"/>
  <c r="AL814" i="1"/>
  <c r="AD814" i="1"/>
  <c r="V814" i="1"/>
  <c r="BA814" i="1"/>
  <c r="AS814" i="1"/>
  <c r="AK814" i="1"/>
  <c r="AC814" i="1"/>
  <c r="U814" i="1"/>
  <c r="BH814" i="1"/>
  <c r="AZ814" i="1"/>
  <c r="AR814" i="1"/>
  <c r="AJ814" i="1"/>
  <c r="AB814" i="1"/>
  <c r="T814" i="1"/>
  <c r="BG814" i="1"/>
  <c r="AY814" i="1"/>
  <c r="AQ814" i="1"/>
  <c r="AI814" i="1"/>
  <c r="AA814" i="1"/>
  <c r="S814" i="1"/>
  <c r="BF814" i="1"/>
  <c r="AX814" i="1"/>
  <c r="AP814" i="1"/>
  <c r="AH814" i="1"/>
  <c r="Z814" i="1"/>
  <c r="R814" i="1"/>
  <c r="BE814" i="1"/>
  <c r="AW814" i="1"/>
  <c r="AO814" i="1"/>
  <c r="AG814" i="1"/>
  <c r="Y814" i="1"/>
  <c r="Q814" i="1"/>
  <c r="BD806" i="1"/>
  <c r="AV806" i="1"/>
  <c r="AN806" i="1"/>
  <c r="AF806" i="1"/>
  <c r="X806" i="1"/>
  <c r="P806" i="1"/>
  <c r="BC806" i="1"/>
  <c r="AU806" i="1"/>
  <c r="AM806" i="1"/>
  <c r="AE806" i="1"/>
  <c r="W806" i="1"/>
  <c r="BB806" i="1"/>
  <c r="AT806" i="1"/>
  <c r="AL806" i="1"/>
  <c r="AD806" i="1"/>
  <c r="V806" i="1"/>
  <c r="BA806" i="1"/>
  <c r="AS806" i="1"/>
  <c r="AK806" i="1"/>
  <c r="AC806" i="1"/>
  <c r="U806" i="1"/>
  <c r="BH806" i="1"/>
  <c r="AZ806" i="1"/>
  <c r="AR806" i="1"/>
  <c r="AJ806" i="1"/>
  <c r="AB806" i="1"/>
  <c r="T806" i="1"/>
  <c r="BG806" i="1"/>
  <c r="AY806" i="1"/>
  <c r="AQ806" i="1"/>
  <c r="AI806" i="1"/>
  <c r="AA806" i="1"/>
  <c r="S806" i="1"/>
  <c r="BF806" i="1"/>
  <c r="AX806" i="1"/>
  <c r="AP806" i="1"/>
  <c r="AH806" i="1"/>
  <c r="Z806" i="1"/>
  <c r="R806" i="1"/>
  <c r="AG806" i="1"/>
  <c r="Y806" i="1"/>
  <c r="Q806" i="1"/>
  <c r="BE806" i="1"/>
  <c r="AW806" i="1"/>
  <c r="AO806" i="1"/>
  <c r="BD798" i="1"/>
  <c r="AV798" i="1"/>
  <c r="AN798" i="1"/>
  <c r="AF798" i="1"/>
  <c r="X798" i="1"/>
  <c r="P798" i="1"/>
  <c r="BC798" i="1"/>
  <c r="AU798" i="1"/>
  <c r="AM798" i="1"/>
  <c r="AE798" i="1"/>
  <c r="W798" i="1"/>
  <c r="BB798" i="1"/>
  <c r="AT798" i="1"/>
  <c r="AL798" i="1"/>
  <c r="AD798" i="1"/>
  <c r="V798" i="1"/>
  <c r="BA798" i="1"/>
  <c r="AS798" i="1"/>
  <c r="AK798" i="1"/>
  <c r="AC798" i="1"/>
  <c r="U798" i="1"/>
  <c r="BH798" i="1"/>
  <c r="AZ798" i="1"/>
  <c r="AR798" i="1"/>
  <c r="AJ798" i="1"/>
  <c r="AB798" i="1"/>
  <c r="T798" i="1"/>
  <c r="BG798" i="1"/>
  <c r="AY798" i="1"/>
  <c r="AQ798" i="1"/>
  <c r="AI798" i="1"/>
  <c r="AA798" i="1"/>
  <c r="S798" i="1"/>
  <c r="BF798" i="1"/>
  <c r="AX798" i="1"/>
  <c r="AP798" i="1"/>
  <c r="AH798" i="1"/>
  <c r="Z798" i="1"/>
  <c r="R798" i="1"/>
  <c r="BE798" i="1"/>
  <c r="AW798" i="1"/>
  <c r="AO798" i="1"/>
  <c r="AG798" i="1"/>
  <c r="Y798" i="1"/>
  <c r="Q798" i="1"/>
  <c r="BD790" i="1"/>
  <c r="BC790" i="1"/>
  <c r="BB790" i="1"/>
  <c r="AT790" i="1"/>
  <c r="AL790" i="1"/>
  <c r="AD790" i="1"/>
  <c r="V790" i="1"/>
  <c r="BA790" i="1"/>
  <c r="AS790" i="1"/>
  <c r="AK790" i="1"/>
  <c r="BH790" i="1"/>
  <c r="AZ790" i="1"/>
  <c r="BG790" i="1"/>
  <c r="AY790" i="1"/>
  <c r="BF790" i="1"/>
  <c r="AX790" i="1"/>
  <c r="AW790" i="1"/>
  <c r="AM790" i="1"/>
  <c r="AB790" i="1"/>
  <c r="S790" i="1"/>
  <c r="AV790" i="1"/>
  <c r="AJ790" i="1"/>
  <c r="AA790" i="1"/>
  <c r="R790" i="1"/>
  <c r="AU790" i="1"/>
  <c r="AI790" i="1"/>
  <c r="Z790" i="1"/>
  <c r="Q790" i="1"/>
  <c r="AR790" i="1"/>
  <c r="AH790" i="1"/>
  <c r="Y790" i="1"/>
  <c r="P790" i="1"/>
  <c r="AQ790" i="1"/>
  <c r="AG790" i="1"/>
  <c r="X790" i="1"/>
  <c r="AP790" i="1"/>
  <c r="AF790" i="1"/>
  <c r="W790" i="1"/>
  <c r="AO790" i="1"/>
  <c r="AE790" i="1"/>
  <c r="U790" i="1"/>
  <c r="BE790" i="1"/>
  <c r="AN790" i="1"/>
  <c r="AC790" i="1"/>
  <c r="T790" i="1"/>
  <c r="BG782" i="1"/>
  <c r="AY782" i="1"/>
  <c r="AQ782" i="1"/>
  <c r="AI782" i="1"/>
  <c r="AA782" i="1"/>
  <c r="S782" i="1"/>
  <c r="BF782" i="1"/>
  <c r="AX782" i="1"/>
  <c r="AP782" i="1"/>
  <c r="AH782" i="1"/>
  <c r="Z782" i="1"/>
  <c r="R782" i="1"/>
  <c r="BE782" i="1"/>
  <c r="AW782" i="1"/>
  <c r="AO782" i="1"/>
  <c r="AG782" i="1"/>
  <c r="Y782" i="1"/>
  <c r="Q782" i="1"/>
  <c r="BD782" i="1"/>
  <c r="AV782" i="1"/>
  <c r="AN782" i="1"/>
  <c r="AF782" i="1"/>
  <c r="X782" i="1"/>
  <c r="P782" i="1"/>
  <c r="BC782" i="1"/>
  <c r="AU782" i="1"/>
  <c r="AM782" i="1"/>
  <c r="AE782" i="1"/>
  <c r="W782" i="1"/>
  <c r="BB782" i="1"/>
  <c r="AT782" i="1"/>
  <c r="AL782" i="1"/>
  <c r="AD782" i="1"/>
  <c r="V782" i="1"/>
  <c r="BA782" i="1"/>
  <c r="AS782" i="1"/>
  <c r="AK782" i="1"/>
  <c r="AC782" i="1"/>
  <c r="U782" i="1"/>
  <c r="T782" i="1"/>
  <c r="BH782" i="1"/>
  <c r="AZ782" i="1"/>
  <c r="AR782" i="1"/>
  <c r="AJ782" i="1"/>
  <c r="AB782" i="1"/>
  <c r="BG774" i="1"/>
  <c r="AY774" i="1"/>
  <c r="AQ774" i="1"/>
  <c r="AI774" i="1"/>
  <c r="AA774" i="1"/>
  <c r="S774" i="1"/>
  <c r="BF774" i="1"/>
  <c r="AX774" i="1"/>
  <c r="AP774" i="1"/>
  <c r="AH774" i="1"/>
  <c r="Z774" i="1"/>
  <c r="R774" i="1"/>
  <c r="BE774" i="1"/>
  <c r="AW774" i="1"/>
  <c r="AO774" i="1"/>
  <c r="AG774" i="1"/>
  <c r="Y774" i="1"/>
  <c r="Q774" i="1"/>
  <c r="BD774" i="1"/>
  <c r="AV774" i="1"/>
  <c r="AN774" i="1"/>
  <c r="AF774" i="1"/>
  <c r="X774" i="1"/>
  <c r="P774" i="1"/>
  <c r="BC774" i="1"/>
  <c r="AU774" i="1"/>
  <c r="AM774" i="1"/>
  <c r="AE774" i="1"/>
  <c r="W774" i="1"/>
  <c r="BB774" i="1"/>
  <c r="AT774" i="1"/>
  <c r="AL774" i="1"/>
  <c r="AD774" i="1"/>
  <c r="V774" i="1"/>
  <c r="BA774" i="1"/>
  <c r="AS774" i="1"/>
  <c r="AK774" i="1"/>
  <c r="AC774" i="1"/>
  <c r="U774" i="1"/>
  <c r="BH774" i="1"/>
  <c r="AZ774" i="1"/>
  <c r="AR774" i="1"/>
  <c r="AJ774" i="1"/>
  <c r="AB774" i="1"/>
  <c r="T774" i="1"/>
  <c r="BG766" i="1"/>
  <c r="AY766" i="1"/>
  <c r="AQ766" i="1"/>
  <c r="AI766" i="1"/>
  <c r="AA766" i="1"/>
  <c r="S766" i="1"/>
  <c r="BF766" i="1"/>
  <c r="AX766" i="1"/>
  <c r="AP766" i="1"/>
  <c r="AH766" i="1"/>
  <c r="Z766" i="1"/>
  <c r="R766" i="1"/>
  <c r="BE766" i="1"/>
  <c r="AW766" i="1"/>
  <c r="AO766" i="1"/>
  <c r="AG766" i="1"/>
  <c r="Y766" i="1"/>
  <c r="Q766" i="1"/>
  <c r="BD766" i="1"/>
  <c r="AV766" i="1"/>
  <c r="AN766" i="1"/>
  <c r="AF766" i="1"/>
  <c r="X766" i="1"/>
  <c r="P766" i="1"/>
  <c r="BC766" i="1"/>
  <c r="AU766" i="1"/>
  <c r="AM766" i="1"/>
  <c r="AE766" i="1"/>
  <c r="W766" i="1"/>
  <c r="BB766" i="1"/>
  <c r="AT766" i="1"/>
  <c r="AL766" i="1"/>
  <c r="AD766" i="1"/>
  <c r="V766" i="1"/>
  <c r="BA766" i="1"/>
  <c r="AS766" i="1"/>
  <c r="AK766" i="1"/>
  <c r="AC766" i="1"/>
  <c r="U766" i="1"/>
  <c r="AJ766" i="1"/>
  <c r="AB766" i="1"/>
  <c r="T766" i="1"/>
  <c r="BH766" i="1"/>
  <c r="AZ766" i="1"/>
  <c r="AR766" i="1"/>
  <c r="BE758" i="1"/>
  <c r="AW758" i="1"/>
  <c r="AO758" i="1"/>
  <c r="AG758" i="1"/>
  <c r="Y758" i="1"/>
  <c r="Q758" i="1"/>
  <c r="BD758" i="1"/>
  <c r="AV758" i="1"/>
  <c r="AN758" i="1"/>
  <c r="AF758" i="1"/>
  <c r="X758" i="1"/>
  <c r="P758" i="1"/>
  <c r="BC758" i="1"/>
  <c r="AU758" i="1"/>
  <c r="AM758" i="1"/>
  <c r="AE758" i="1"/>
  <c r="W758" i="1"/>
  <c r="BB758" i="1"/>
  <c r="AT758" i="1"/>
  <c r="AL758" i="1"/>
  <c r="AD758" i="1"/>
  <c r="V758" i="1"/>
  <c r="BA758" i="1"/>
  <c r="AS758" i="1"/>
  <c r="AK758" i="1"/>
  <c r="AC758" i="1"/>
  <c r="U758" i="1"/>
  <c r="BH758" i="1"/>
  <c r="AZ758" i="1"/>
  <c r="AR758" i="1"/>
  <c r="AJ758" i="1"/>
  <c r="AB758" i="1"/>
  <c r="T758" i="1"/>
  <c r="BG758" i="1"/>
  <c r="AY758" i="1"/>
  <c r="AQ758" i="1"/>
  <c r="AI758" i="1"/>
  <c r="AA758" i="1"/>
  <c r="S758" i="1"/>
  <c r="BF758" i="1"/>
  <c r="AX758" i="1"/>
  <c r="AP758" i="1"/>
  <c r="AH758" i="1"/>
  <c r="Z758" i="1"/>
  <c r="R758" i="1"/>
  <c r="BG750" i="1"/>
  <c r="AY750" i="1"/>
  <c r="AQ750" i="1"/>
  <c r="AI750" i="1"/>
  <c r="AA750" i="1"/>
  <c r="S750" i="1"/>
  <c r="BF750" i="1"/>
  <c r="AX750" i="1"/>
  <c r="AP750" i="1"/>
  <c r="AH750" i="1"/>
  <c r="Z750" i="1"/>
  <c r="R750" i="1"/>
  <c r="BE750" i="1"/>
  <c r="AW750" i="1"/>
  <c r="AO750" i="1"/>
  <c r="AG750" i="1"/>
  <c r="Y750" i="1"/>
  <c r="Q750" i="1"/>
  <c r="BD750" i="1"/>
  <c r="AV750" i="1"/>
  <c r="AN750" i="1"/>
  <c r="AF750" i="1"/>
  <c r="X750" i="1"/>
  <c r="P750" i="1"/>
  <c r="BC750" i="1"/>
  <c r="AU750" i="1"/>
  <c r="AM750" i="1"/>
  <c r="AE750" i="1"/>
  <c r="W750" i="1"/>
  <c r="BB750" i="1"/>
  <c r="AT750" i="1"/>
  <c r="AL750" i="1"/>
  <c r="AD750" i="1"/>
  <c r="V750" i="1"/>
  <c r="BA750" i="1"/>
  <c r="AS750" i="1"/>
  <c r="AK750" i="1"/>
  <c r="AC750" i="1"/>
  <c r="U750" i="1"/>
  <c r="BH750" i="1"/>
  <c r="AZ750" i="1"/>
  <c r="AR750" i="1"/>
  <c r="AJ750" i="1"/>
  <c r="AB750" i="1"/>
  <c r="T750" i="1"/>
  <c r="O742" i="1"/>
  <c r="BG742" i="1"/>
  <c r="AY742" i="1"/>
  <c r="AQ742" i="1"/>
  <c r="AI742" i="1"/>
  <c r="AA742" i="1"/>
  <c r="S742" i="1"/>
  <c r="BF742" i="1"/>
  <c r="AX742" i="1"/>
  <c r="AP742" i="1"/>
  <c r="AH742" i="1"/>
  <c r="Z742" i="1"/>
  <c r="R742" i="1"/>
  <c r="BE742" i="1"/>
  <c r="AW742" i="1"/>
  <c r="AO742" i="1"/>
  <c r="AG742" i="1"/>
  <c r="Y742" i="1"/>
  <c r="Q742" i="1"/>
  <c r="BD742" i="1"/>
  <c r="AV742" i="1"/>
  <c r="AN742" i="1"/>
  <c r="AF742" i="1"/>
  <c r="X742" i="1"/>
  <c r="P742" i="1"/>
  <c r="BC742" i="1"/>
  <c r="AU742" i="1"/>
  <c r="AM742" i="1"/>
  <c r="AE742" i="1"/>
  <c r="W742" i="1"/>
  <c r="BB742" i="1"/>
  <c r="AT742" i="1"/>
  <c r="AL742" i="1"/>
  <c r="AD742" i="1"/>
  <c r="V742" i="1"/>
  <c r="BA742" i="1"/>
  <c r="AS742" i="1"/>
  <c r="AK742" i="1"/>
  <c r="AC742" i="1"/>
  <c r="U742" i="1"/>
  <c r="AZ742" i="1"/>
  <c r="AR742" i="1"/>
  <c r="AJ742" i="1"/>
  <c r="AB742" i="1"/>
  <c r="T742" i="1"/>
  <c r="BH742" i="1"/>
  <c r="BG734" i="1"/>
  <c r="AY734" i="1"/>
  <c r="AQ734" i="1"/>
  <c r="AI734" i="1"/>
  <c r="AA734" i="1"/>
  <c r="S734" i="1"/>
  <c r="BF734" i="1"/>
  <c r="AX734" i="1"/>
  <c r="AP734" i="1"/>
  <c r="AH734" i="1"/>
  <c r="Z734" i="1"/>
  <c r="R734" i="1"/>
  <c r="BE734" i="1"/>
  <c r="AW734" i="1"/>
  <c r="AO734" i="1"/>
  <c r="AG734" i="1"/>
  <c r="Y734" i="1"/>
  <c r="Q734" i="1"/>
  <c r="BD734" i="1"/>
  <c r="AV734" i="1"/>
  <c r="AN734" i="1"/>
  <c r="AF734" i="1"/>
  <c r="X734" i="1"/>
  <c r="P734" i="1"/>
  <c r="BC734" i="1"/>
  <c r="AU734" i="1"/>
  <c r="AM734" i="1"/>
  <c r="AE734" i="1"/>
  <c r="W734" i="1"/>
  <c r="BB734" i="1"/>
  <c r="AT734" i="1"/>
  <c r="AL734" i="1"/>
  <c r="AD734" i="1"/>
  <c r="V734" i="1"/>
  <c r="BA734" i="1"/>
  <c r="AS734" i="1"/>
  <c r="AK734" i="1"/>
  <c r="AC734" i="1"/>
  <c r="U734" i="1"/>
  <c r="AB734" i="1"/>
  <c r="T734" i="1"/>
  <c r="BH734" i="1"/>
  <c r="AZ734" i="1"/>
  <c r="AR734" i="1"/>
  <c r="AJ734" i="1"/>
  <c r="BG726" i="1"/>
  <c r="AY726" i="1"/>
  <c r="AQ726" i="1"/>
  <c r="AI726" i="1"/>
  <c r="AA726" i="1"/>
  <c r="S726" i="1"/>
  <c r="BF726" i="1"/>
  <c r="AX726" i="1"/>
  <c r="AP726" i="1"/>
  <c r="AH726" i="1"/>
  <c r="Z726" i="1"/>
  <c r="R726" i="1"/>
  <c r="BE726" i="1"/>
  <c r="AW726" i="1"/>
  <c r="AO726" i="1"/>
  <c r="AG726" i="1"/>
  <c r="Y726" i="1"/>
  <c r="Q726" i="1"/>
  <c r="BD726" i="1"/>
  <c r="AV726" i="1"/>
  <c r="AN726" i="1"/>
  <c r="AF726" i="1"/>
  <c r="X726" i="1"/>
  <c r="P726" i="1"/>
  <c r="BC726" i="1"/>
  <c r="AU726" i="1"/>
  <c r="AM726" i="1"/>
  <c r="AE726" i="1"/>
  <c r="W726" i="1"/>
  <c r="BB726" i="1"/>
  <c r="AT726" i="1"/>
  <c r="AL726" i="1"/>
  <c r="AD726" i="1"/>
  <c r="V726" i="1"/>
  <c r="BA726" i="1"/>
  <c r="AS726" i="1"/>
  <c r="AK726" i="1"/>
  <c r="AC726" i="1"/>
  <c r="U726" i="1"/>
  <c r="BH726" i="1"/>
  <c r="AZ726" i="1"/>
  <c r="AR726" i="1"/>
  <c r="AJ726" i="1"/>
  <c r="AB726" i="1"/>
  <c r="T726" i="1"/>
  <c r="BC718" i="1"/>
  <c r="AU718" i="1"/>
  <c r="AM718" i="1"/>
  <c r="AE718" i="1"/>
  <c r="W718" i="1"/>
  <c r="BB718" i="1"/>
  <c r="AT718" i="1"/>
  <c r="AL718" i="1"/>
  <c r="AD718" i="1"/>
  <c r="V718" i="1"/>
  <c r="BA718" i="1"/>
  <c r="AS718" i="1"/>
  <c r="AK718" i="1"/>
  <c r="AC718" i="1"/>
  <c r="U718" i="1"/>
  <c r="BH718" i="1"/>
  <c r="AZ718" i="1"/>
  <c r="AR718" i="1"/>
  <c r="AJ718" i="1"/>
  <c r="AB718" i="1"/>
  <c r="T718" i="1"/>
  <c r="BG718" i="1"/>
  <c r="AY718" i="1"/>
  <c r="AQ718" i="1"/>
  <c r="AI718" i="1"/>
  <c r="AA718" i="1"/>
  <c r="S718" i="1"/>
  <c r="BF718" i="1"/>
  <c r="AX718" i="1"/>
  <c r="AP718" i="1"/>
  <c r="AH718" i="1"/>
  <c r="Z718" i="1"/>
  <c r="R718" i="1"/>
  <c r="BE718" i="1"/>
  <c r="AW718" i="1"/>
  <c r="AO718" i="1"/>
  <c r="AG718" i="1"/>
  <c r="Y718" i="1"/>
  <c r="Q718" i="1"/>
  <c r="P718" i="1"/>
  <c r="BD718" i="1"/>
  <c r="AV718" i="1"/>
  <c r="AN718" i="1"/>
  <c r="AF718" i="1"/>
  <c r="X718" i="1"/>
  <c r="BC710" i="1"/>
  <c r="AU710" i="1"/>
  <c r="AM710" i="1"/>
  <c r="AE710" i="1"/>
  <c r="W710" i="1"/>
  <c r="BB710" i="1"/>
  <c r="AT710" i="1"/>
  <c r="AL710" i="1"/>
  <c r="AD710" i="1"/>
  <c r="V710" i="1"/>
  <c r="BA710" i="1"/>
  <c r="AS710" i="1"/>
  <c r="AK710" i="1"/>
  <c r="AC710" i="1"/>
  <c r="U710" i="1"/>
  <c r="BH710" i="1"/>
  <c r="AZ710" i="1"/>
  <c r="AR710" i="1"/>
  <c r="AJ710" i="1"/>
  <c r="AB710" i="1"/>
  <c r="T710" i="1"/>
  <c r="BG710" i="1"/>
  <c r="AY710" i="1"/>
  <c r="AQ710" i="1"/>
  <c r="AI710" i="1"/>
  <c r="AA710" i="1"/>
  <c r="S710" i="1"/>
  <c r="BF710" i="1"/>
  <c r="AX710" i="1"/>
  <c r="AP710" i="1"/>
  <c r="AH710" i="1"/>
  <c r="Z710" i="1"/>
  <c r="R710" i="1"/>
  <c r="BE710" i="1"/>
  <c r="AW710" i="1"/>
  <c r="AO710" i="1"/>
  <c r="AG710" i="1"/>
  <c r="Y710" i="1"/>
  <c r="Q710" i="1"/>
  <c r="BD710" i="1"/>
  <c r="AV710" i="1"/>
  <c r="AN710" i="1"/>
  <c r="AF710" i="1"/>
  <c r="X710" i="1"/>
  <c r="P710" i="1"/>
  <c r="BC702" i="1"/>
  <c r="AU702" i="1"/>
  <c r="AM702" i="1"/>
  <c r="AE702" i="1"/>
  <c r="W702" i="1"/>
  <c r="BB702" i="1"/>
  <c r="AT702" i="1"/>
  <c r="AL702" i="1"/>
  <c r="AD702" i="1"/>
  <c r="V702" i="1"/>
  <c r="BA702" i="1"/>
  <c r="AS702" i="1"/>
  <c r="AK702" i="1"/>
  <c r="AC702" i="1"/>
  <c r="U702" i="1"/>
  <c r="BH702" i="1"/>
  <c r="AZ702" i="1"/>
  <c r="AR702" i="1"/>
  <c r="AJ702" i="1"/>
  <c r="AB702" i="1"/>
  <c r="T702" i="1"/>
  <c r="BG702" i="1"/>
  <c r="AY702" i="1"/>
  <c r="AQ702" i="1"/>
  <c r="AI702" i="1"/>
  <c r="AA702" i="1"/>
  <c r="S702" i="1"/>
  <c r="BF702" i="1"/>
  <c r="AX702" i="1"/>
  <c r="AP702" i="1"/>
  <c r="AH702" i="1"/>
  <c r="Z702" i="1"/>
  <c r="R702" i="1"/>
  <c r="BE702" i="1"/>
  <c r="AW702" i="1"/>
  <c r="AO702" i="1"/>
  <c r="AG702" i="1"/>
  <c r="Y702" i="1"/>
  <c r="Q702" i="1"/>
  <c r="AF702" i="1"/>
  <c r="X702" i="1"/>
  <c r="P702" i="1"/>
  <c r="BD702" i="1"/>
  <c r="AV702" i="1"/>
  <c r="AN702" i="1"/>
  <c r="BC694" i="1"/>
  <c r="AU694" i="1"/>
  <c r="AM694" i="1"/>
  <c r="AE694" i="1"/>
  <c r="W694" i="1"/>
  <c r="BB694" i="1"/>
  <c r="AT694" i="1"/>
  <c r="AL694" i="1"/>
  <c r="AD694" i="1"/>
  <c r="V694" i="1"/>
  <c r="BA694" i="1"/>
  <c r="AS694" i="1"/>
  <c r="AK694" i="1"/>
  <c r="AC694" i="1"/>
  <c r="U694" i="1"/>
  <c r="BH694" i="1"/>
  <c r="AZ694" i="1"/>
  <c r="AR694" i="1"/>
  <c r="AJ694" i="1"/>
  <c r="AB694" i="1"/>
  <c r="T694" i="1"/>
  <c r="BG694" i="1"/>
  <c r="AY694" i="1"/>
  <c r="AQ694" i="1"/>
  <c r="AI694" i="1"/>
  <c r="AA694" i="1"/>
  <c r="S694" i="1"/>
  <c r="BF694" i="1"/>
  <c r="AX694" i="1"/>
  <c r="AP694" i="1"/>
  <c r="AH694" i="1"/>
  <c r="Z694" i="1"/>
  <c r="R694" i="1"/>
  <c r="BE694" i="1"/>
  <c r="AW694" i="1"/>
  <c r="AO694" i="1"/>
  <c r="AG694" i="1"/>
  <c r="Y694" i="1"/>
  <c r="Q694" i="1"/>
  <c r="BD694" i="1"/>
  <c r="AV694" i="1"/>
  <c r="AN694" i="1"/>
  <c r="AF694" i="1"/>
  <c r="X694" i="1"/>
  <c r="P694" i="1"/>
  <c r="BC686" i="1"/>
  <c r="AU686" i="1"/>
  <c r="AM686" i="1"/>
  <c r="AE686" i="1"/>
  <c r="W686" i="1"/>
  <c r="BB686" i="1"/>
  <c r="AT686" i="1"/>
  <c r="AL686" i="1"/>
  <c r="AD686" i="1"/>
  <c r="V686" i="1"/>
  <c r="BA686" i="1"/>
  <c r="AS686" i="1"/>
  <c r="AK686" i="1"/>
  <c r="AC686" i="1"/>
  <c r="U686" i="1"/>
  <c r="BH686" i="1"/>
  <c r="AZ686" i="1"/>
  <c r="AR686" i="1"/>
  <c r="AJ686" i="1"/>
  <c r="AB686" i="1"/>
  <c r="T686" i="1"/>
  <c r="BG686" i="1"/>
  <c r="AY686" i="1"/>
  <c r="AQ686" i="1"/>
  <c r="AI686" i="1"/>
  <c r="AA686" i="1"/>
  <c r="S686" i="1"/>
  <c r="BF686" i="1"/>
  <c r="AX686" i="1"/>
  <c r="AP686" i="1"/>
  <c r="AH686" i="1"/>
  <c r="Z686" i="1"/>
  <c r="R686" i="1"/>
  <c r="BE686" i="1"/>
  <c r="AW686" i="1"/>
  <c r="AO686" i="1"/>
  <c r="AG686" i="1"/>
  <c r="Y686" i="1"/>
  <c r="Q686" i="1"/>
  <c r="BD686" i="1"/>
  <c r="AV686" i="1"/>
  <c r="AN686" i="1"/>
  <c r="AF686" i="1"/>
  <c r="X686" i="1"/>
  <c r="P686" i="1"/>
  <c r="BC678" i="1"/>
  <c r="AU678" i="1"/>
  <c r="AM678" i="1"/>
  <c r="AE678" i="1"/>
  <c r="W678" i="1"/>
  <c r="BB678" i="1"/>
  <c r="AT678" i="1"/>
  <c r="AL678" i="1"/>
  <c r="AD678" i="1"/>
  <c r="V678" i="1"/>
  <c r="BA678" i="1"/>
  <c r="AS678" i="1"/>
  <c r="AK678" i="1"/>
  <c r="AC678" i="1"/>
  <c r="U678" i="1"/>
  <c r="BH678" i="1"/>
  <c r="AZ678" i="1"/>
  <c r="AR678" i="1"/>
  <c r="AJ678" i="1"/>
  <c r="AB678" i="1"/>
  <c r="T678" i="1"/>
  <c r="BG678" i="1"/>
  <c r="AY678" i="1"/>
  <c r="AQ678" i="1"/>
  <c r="AI678" i="1"/>
  <c r="AA678" i="1"/>
  <c r="S678" i="1"/>
  <c r="BF678" i="1"/>
  <c r="AX678" i="1"/>
  <c r="AP678" i="1"/>
  <c r="AH678" i="1"/>
  <c r="Z678" i="1"/>
  <c r="R678" i="1"/>
  <c r="BE678" i="1"/>
  <c r="AW678" i="1"/>
  <c r="AO678" i="1"/>
  <c r="AG678" i="1"/>
  <c r="Y678" i="1"/>
  <c r="Q678" i="1"/>
  <c r="BD678" i="1"/>
  <c r="AV678" i="1"/>
  <c r="AN678" i="1"/>
  <c r="AF678" i="1"/>
  <c r="X678" i="1"/>
  <c r="P678" i="1"/>
  <c r="BC670" i="1"/>
  <c r="AU670" i="1"/>
  <c r="BB670" i="1"/>
  <c r="AT670" i="1"/>
  <c r="AL670" i="1"/>
  <c r="BA670" i="1"/>
  <c r="AS670" i="1"/>
  <c r="BH670" i="1"/>
  <c r="AZ670" i="1"/>
  <c r="AR670" i="1"/>
  <c r="AJ670" i="1"/>
  <c r="BG670" i="1"/>
  <c r="AY670" i="1"/>
  <c r="AQ670" i="1"/>
  <c r="BF670" i="1"/>
  <c r="AX670" i="1"/>
  <c r="AP670" i="1"/>
  <c r="AH670" i="1"/>
  <c r="BE670" i="1"/>
  <c r="BD670" i="1"/>
  <c r="AV670" i="1"/>
  <c r="AO670" i="1"/>
  <c r="AD670" i="1"/>
  <c r="V670" i="1"/>
  <c r="AN670" i="1"/>
  <c r="AC670" i="1"/>
  <c r="U670" i="1"/>
  <c r="AM670" i="1"/>
  <c r="AB670" i="1"/>
  <c r="T670" i="1"/>
  <c r="AK670" i="1"/>
  <c r="AA670" i="1"/>
  <c r="S670" i="1"/>
  <c r="AI670" i="1"/>
  <c r="Z670" i="1"/>
  <c r="R670" i="1"/>
  <c r="AG670" i="1"/>
  <c r="Y670" i="1"/>
  <c r="Q670" i="1"/>
  <c r="AF670" i="1"/>
  <c r="X670" i="1"/>
  <c r="P670" i="1"/>
  <c r="AW670" i="1"/>
  <c r="AE670" i="1"/>
  <c r="W670" i="1"/>
  <c r="BB662" i="1"/>
  <c r="AT662" i="1"/>
  <c r="AL662" i="1"/>
  <c r="AD662" i="1"/>
  <c r="V662" i="1"/>
  <c r="BA662" i="1"/>
  <c r="AS662" i="1"/>
  <c r="AK662" i="1"/>
  <c r="AC662" i="1"/>
  <c r="U662" i="1"/>
  <c r="BH662" i="1"/>
  <c r="AZ662" i="1"/>
  <c r="AR662" i="1"/>
  <c r="AJ662" i="1"/>
  <c r="AB662" i="1"/>
  <c r="T662" i="1"/>
  <c r="BG662" i="1"/>
  <c r="AY662" i="1"/>
  <c r="AQ662" i="1"/>
  <c r="AI662" i="1"/>
  <c r="AA662" i="1"/>
  <c r="S662" i="1"/>
  <c r="BF662" i="1"/>
  <c r="AX662" i="1"/>
  <c r="AP662" i="1"/>
  <c r="AH662" i="1"/>
  <c r="Z662" i="1"/>
  <c r="R662" i="1"/>
  <c r="BE662" i="1"/>
  <c r="AW662" i="1"/>
  <c r="AO662" i="1"/>
  <c r="AG662" i="1"/>
  <c r="Y662" i="1"/>
  <c r="Q662" i="1"/>
  <c r="BD662" i="1"/>
  <c r="AV662" i="1"/>
  <c r="AN662" i="1"/>
  <c r="AF662" i="1"/>
  <c r="X662" i="1"/>
  <c r="P662" i="1"/>
  <c r="BC662" i="1"/>
  <c r="AU662" i="1"/>
  <c r="AM662" i="1"/>
  <c r="AE662" i="1"/>
  <c r="W662" i="1"/>
  <c r="BB654" i="1"/>
  <c r="AT654" i="1"/>
  <c r="AL654" i="1"/>
  <c r="AD654" i="1"/>
  <c r="V654" i="1"/>
  <c r="BA654" i="1"/>
  <c r="AS654" i="1"/>
  <c r="AK654" i="1"/>
  <c r="AC654" i="1"/>
  <c r="U654" i="1"/>
  <c r="BH654" i="1"/>
  <c r="AZ654" i="1"/>
  <c r="AR654" i="1"/>
  <c r="AJ654" i="1"/>
  <c r="AB654" i="1"/>
  <c r="T654" i="1"/>
  <c r="BG654" i="1"/>
  <c r="AY654" i="1"/>
  <c r="AQ654" i="1"/>
  <c r="AI654" i="1"/>
  <c r="AA654" i="1"/>
  <c r="S654" i="1"/>
  <c r="BF654" i="1"/>
  <c r="AX654" i="1"/>
  <c r="AP654" i="1"/>
  <c r="AH654" i="1"/>
  <c r="Z654" i="1"/>
  <c r="R654" i="1"/>
  <c r="BE654" i="1"/>
  <c r="AW654" i="1"/>
  <c r="AO654" i="1"/>
  <c r="AG654" i="1"/>
  <c r="Y654" i="1"/>
  <c r="Q654" i="1"/>
  <c r="BD654" i="1"/>
  <c r="AV654" i="1"/>
  <c r="AN654" i="1"/>
  <c r="AF654" i="1"/>
  <c r="X654" i="1"/>
  <c r="P654" i="1"/>
  <c r="BC654" i="1"/>
  <c r="AU654" i="1"/>
  <c r="AM654" i="1"/>
  <c r="AE654" i="1"/>
  <c r="W654" i="1"/>
  <c r="BB646" i="1"/>
  <c r="AT646" i="1"/>
  <c r="AL646" i="1"/>
  <c r="AD646" i="1"/>
  <c r="V646" i="1"/>
  <c r="BA646" i="1"/>
  <c r="AS646" i="1"/>
  <c r="AK646" i="1"/>
  <c r="AC646" i="1"/>
  <c r="U646" i="1"/>
  <c r="BH646" i="1"/>
  <c r="AZ646" i="1"/>
  <c r="AR646" i="1"/>
  <c r="AJ646" i="1"/>
  <c r="AB646" i="1"/>
  <c r="T646" i="1"/>
  <c r="BG646" i="1"/>
  <c r="AY646" i="1"/>
  <c r="AQ646" i="1"/>
  <c r="AI646" i="1"/>
  <c r="AA646" i="1"/>
  <c r="S646" i="1"/>
  <c r="BF646" i="1"/>
  <c r="AX646" i="1"/>
  <c r="AP646" i="1"/>
  <c r="AH646" i="1"/>
  <c r="Z646" i="1"/>
  <c r="R646" i="1"/>
  <c r="BE646" i="1"/>
  <c r="AW646" i="1"/>
  <c r="AO646" i="1"/>
  <c r="AG646" i="1"/>
  <c r="Y646" i="1"/>
  <c r="Q646" i="1"/>
  <c r="BD646" i="1"/>
  <c r="AV646" i="1"/>
  <c r="AN646" i="1"/>
  <c r="AF646" i="1"/>
  <c r="X646" i="1"/>
  <c r="P646" i="1"/>
  <c r="BC646" i="1"/>
  <c r="AU646" i="1"/>
  <c r="AM646" i="1"/>
  <c r="AE646" i="1"/>
  <c r="W646" i="1"/>
  <c r="BB638" i="1"/>
  <c r="AT638" i="1"/>
  <c r="AL638" i="1"/>
  <c r="AD638" i="1"/>
  <c r="V638" i="1"/>
  <c r="BA638" i="1"/>
  <c r="AS638" i="1"/>
  <c r="AK638" i="1"/>
  <c r="AC638" i="1"/>
  <c r="U638" i="1"/>
  <c r="BH638" i="1"/>
  <c r="AZ638" i="1"/>
  <c r="AR638" i="1"/>
  <c r="AJ638" i="1"/>
  <c r="AB638" i="1"/>
  <c r="T638" i="1"/>
  <c r="BG638" i="1"/>
  <c r="AY638" i="1"/>
  <c r="AQ638" i="1"/>
  <c r="AI638" i="1"/>
  <c r="AA638" i="1"/>
  <c r="S638" i="1"/>
  <c r="BF638" i="1"/>
  <c r="AX638" i="1"/>
  <c r="AP638" i="1"/>
  <c r="AH638" i="1"/>
  <c r="Z638" i="1"/>
  <c r="R638" i="1"/>
  <c r="BE638" i="1"/>
  <c r="AW638" i="1"/>
  <c r="AO638" i="1"/>
  <c r="AG638" i="1"/>
  <c r="Y638" i="1"/>
  <c r="Q638" i="1"/>
  <c r="BD638" i="1"/>
  <c r="AV638" i="1"/>
  <c r="AN638" i="1"/>
  <c r="AF638" i="1"/>
  <c r="X638" i="1"/>
  <c r="P638" i="1"/>
  <c r="BC638" i="1"/>
  <c r="AU638" i="1"/>
  <c r="AM638" i="1"/>
  <c r="AE638" i="1"/>
  <c r="W638" i="1"/>
  <c r="BB630" i="1"/>
  <c r="AT630" i="1"/>
  <c r="AL630" i="1"/>
  <c r="AD630" i="1"/>
  <c r="V630" i="1"/>
  <c r="BA630" i="1"/>
  <c r="AS630" i="1"/>
  <c r="AK630" i="1"/>
  <c r="AC630" i="1"/>
  <c r="U630" i="1"/>
  <c r="BH630" i="1"/>
  <c r="AZ630" i="1"/>
  <c r="AR630" i="1"/>
  <c r="AJ630" i="1"/>
  <c r="AB630" i="1"/>
  <c r="T630" i="1"/>
  <c r="BG630" i="1"/>
  <c r="AY630" i="1"/>
  <c r="AQ630" i="1"/>
  <c r="AI630" i="1"/>
  <c r="AA630" i="1"/>
  <c r="S630" i="1"/>
  <c r="BF630" i="1"/>
  <c r="AX630" i="1"/>
  <c r="AP630" i="1"/>
  <c r="AH630" i="1"/>
  <c r="Z630" i="1"/>
  <c r="R630" i="1"/>
  <c r="BE630" i="1"/>
  <c r="AW630" i="1"/>
  <c r="AO630" i="1"/>
  <c r="AG630" i="1"/>
  <c r="Y630" i="1"/>
  <c r="Q630" i="1"/>
  <c r="BD630" i="1"/>
  <c r="AV630" i="1"/>
  <c r="AN630" i="1"/>
  <c r="AF630" i="1"/>
  <c r="X630" i="1"/>
  <c r="P630" i="1"/>
  <c r="AM630" i="1"/>
  <c r="AE630" i="1"/>
  <c r="W630" i="1"/>
  <c r="BC630" i="1"/>
  <c r="AU630" i="1"/>
  <c r="BB622" i="1"/>
  <c r="AT622" i="1"/>
  <c r="AL622" i="1"/>
  <c r="AD622" i="1"/>
  <c r="V622" i="1"/>
  <c r="BA622" i="1"/>
  <c r="AS622" i="1"/>
  <c r="AK622" i="1"/>
  <c r="AC622" i="1"/>
  <c r="U622" i="1"/>
  <c r="BH622" i="1"/>
  <c r="AZ622" i="1"/>
  <c r="AR622" i="1"/>
  <c r="AJ622" i="1"/>
  <c r="AB622" i="1"/>
  <c r="T622" i="1"/>
  <c r="BG622" i="1"/>
  <c r="AY622" i="1"/>
  <c r="AQ622" i="1"/>
  <c r="AI622" i="1"/>
  <c r="AA622" i="1"/>
  <c r="S622" i="1"/>
  <c r="BF622" i="1"/>
  <c r="AX622" i="1"/>
  <c r="AP622" i="1"/>
  <c r="AH622" i="1"/>
  <c r="Z622" i="1"/>
  <c r="R622" i="1"/>
  <c r="BE622" i="1"/>
  <c r="AW622" i="1"/>
  <c r="AO622" i="1"/>
  <c r="AG622" i="1"/>
  <c r="Y622" i="1"/>
  <c r="Q622" i="1"/>
  <c r="BD622" i="1"/>
  <c r="AV622" i="1"/>
  <c r="AN622" i="1"/>
  <c r="AF622" i="1"/>
  <c r="X622" i="1"/>
  <c r="P622" i="1"/>
  <c r="BC622" i="1"/>
  <c r="AU622" i="1"/>
  <c r="AM622" i="1"/>
  <c r="AE622" i="1"/>
  <c r="W622" i="1"/>
  <c r="BB614" i="1"/>
  <c r="AT614" i="1"/>
  <c r="AL614" i="1"/>
  <c r="AD614" i="1"/>
  <c r="V614" i="1"/>
  <c r="BA614" i="1"/>
  <c r="AS614" i="1"/>
  <c r="AK614" i="1"/>
  <c r="AC614" i="1"/>
  <c r="U614" i="1"/>
  <c r="BH614" i="1"/>
  <c r="AZ614" i="1"/>
  <c r="AR614" i="1"/>
  <c r="AJ614" i="1"/>
  <c r="AB614" i="1"/>
  <c r="T614" i="1"/>
  <c r="BG614" i="1"/>
  <c r="AY614" i="1"/>
  <c r="AQ614" i="1"/>
  <c r="AI614" i="1"/>
  <c r="AA614" i="1"/>
  <c r="S614" i="1"/>
  <c r="BF614" i="1"/>
  <c r="AX614" i="1"/>
  <c r="AP614" i="1"/>
  <c r="AH614" i="1"/>
  <c r="Z614" i="1"/>
  <c r="R614" i="1"/>
  <c r="BE614" i="1"/>
  <c r="AW614" i="1"/>
  <c r="AO614" i="1"/>
  <c r="AG614" i="1"/>
  <c r="Y614" i="1"/>
  <c r="Q614" i="1"/>
  <c r="BD614" i="1"/>
  <c r="AV614" i="1"/>
  <c r="AN614" i="1"/>
  <c r="AF614" i="1"/>
  <c r="X614" i="1"/>
  <c r="P614" i="1"/>
  <c r="BC614" i="1"/>
  <c r="AU614" i="1"/>
  <c r="AM614" i="1"/>
  <c r="AE614" i="1"/>
  <c r="W614" i="1"/>
  <c r="BB606" i="1"/>
  <c r="AT606" i="1"/>
  <c r="AL606" i="1"/>
  <c r="AD606" i="1"/>
  <c r="V606" i="1"/>
  <c r="BA606" i="1"/>
  <c r="AS606" i="1"/>
  <c r="AK606" i="1"/>
  <c r="AC606" i="1"/>
  <c r="U606" i="1"/>
  <c r="BH606" i="1"/>
  <c r="AZ606" i="1"/>
  <c r="AR606" i="1"/>
  <c r="AJ606" i="1"/>
  <c r="AB606" i="1"/>
  <c r="T606" i="1"/>
  <c r="BG606" i="1"/>
  <c r="AY606" i="1"/>
  <c r="AQ606" i="1"/>
  <c r="AI606" i="1"/>
  <c r="AA606" i="1"/>
  <c r="S606" i="1"/>
  <c r="BF606" i="1"/>
  <c r="AX606" i="1"/>
  <c r="AP606" i="1"/>
  <c r="AH606" i="1"/>
  <c r="Z606" i="1"/>
  <c r="R606" i="1"/>
  <c r="BE606" i="1"/>
  <c r="AW606" i="1"/>
  <c r="AO606" i="1"/>
  <c r="AG606" i="1"/>
  <c r="Y606" i="1"/>
  <c r="Q606" i="1"/>
  <c r="BD606" i="1"/>
  <c r="AV606" i="1"/>
  <c r="AN606" i="1"/>
  <c r="AF606" i="1"/>
  <c r="X606" i="1"/>
  <c r="P606" i="1"/>
  <c r="AE606" i="1"/>
  <c r="W606" i="1"/>
  <c r="BC606" i="1"/>
  <c r="AU606" i="1"/>
  <c r="AM606" i="1"/>
  <c r="BB598" i="1"/>
  <c r="AT598" i="1"/>
  <c r="AL598" i="1"/>
  <c r="AD598" i="1"/>
  <c r="V598" i="1"/>
  <c r="BA598" i="1"/>
  <c r="AS598" i="1"/>
  <c r="AK598" i="1"/>
  <c r="AC598" i="1"/>
  <c r="U598" i="1"/>
  <c r="BH598" i="1"/>
  <c r="AZ598" i="1"/>
  <c r="AR598" i="1"/>
  <c r="AJ598" i="1"/>
  <c r="AB598" i="1"/>
  <c r="T598" i="1"/>
  <c r="BG598" i="1"/>
  <c r="AY598" i="1"/>
  <c r="AQ598" i="1"/>
  <c r="AI598" i="1"/>
  <c r="AA598" i="1"/>
  <c r="S598" i="1"/>
  <c r="BF598" i="1"/>
  <c r="AX598" i="1"/>
  <c r="AP598" i="1"/>
  <c r="AH598" i="1"/>
  <c r="Z598" i="1"/>
  <c r="R598" i="1"/>
  <c r="BE598" i="1"/>
  <c r="AW598" i="1"/>
  <c r="AO598" i="1"/>
  <c r="AG598" i="1"/>
  <c r="Y598" i="1"/>
  <c r="Q598" i="1"/>
  <c r="BD598" i="1"/>
  <c r="AV598" i="1"/>
  <c r="AN598" i="1"/>
  <c r="AF598" i="1"/>
  <c r="X598" i="1"/>
  <c r="P598" i="1"/>
  <c r="BC598" i="1"/>
  <c r="AU598" i="1"/>
  <c r="AM598" i="1"/>
  <c r="AE598" i="1"/>
  <c r="W598" i="1"/>
  <c r="BB590" i="1"/>
  <c r="AT590" i="1"/>
  <c r="AL590" i="1"/>
  <c r="AD590" i="1"/>
  <c r="V590" i="1"/>
  <c r="BA590" i="1"/>
  <c r="AS590" i="1"/>
  <c r="AK590" i="1"/>
  <c r="AC590" i="1"/>
  <c r="U590" i="1"/>
  <c r="BH590" i="1"/>
  <c r="AZ590" i="1"/>
  <c r="AR590" i="1"/>
  <c r="AJ590" i="1"/>
  <c r="AB590" i="1"/>
  <c r="T590" i="1"/>
  <c r="BG590" i="1"/>
  <c r="AY590" i="1"/>
  <c r="AQ590" i="1"/>
  <c r="AI590" i="1"/>
  <c r="AA590" i="1"/>
  <c r="S590" i="1"/>
  <c r="BF590" i="1"/>
  <c r="AX590" i="1"/>
  <c r="AP590" i="1"/>
  <c r="AH590" i="1"/>
  <c r="Z590" i="1"/>
  <c r="R590" i="1"/>
  <c r="BE590" i="1"/>
  <c r="AW590" i="1"/>
  <c r="AO590" i="1"/>
  <c r="AG590" i="1"/>
  <c r="Y590" i="1"/>
  <c r="Q590" i="1"/>
  <c r="BD590" i="1"/>
  <c r="AV590" i="1"/>
  <c r="AN590" i="1"/>
  <c r="AF590" i="1"/>
  <c r="X590" i="1"/>
  <c r="P590" i="1"/>
  <c r="AU590" i="1"/>
  <c r="AM590" i="1"/>
  <c r="AE590" i="1"/>
  <c r="W590" i="1"/>
  <c r="BC590" i="1"/>
  <c r="BB582" i="1"/>
  <c r="AT582" i="1"/>
  <c r="AL582" i="1"/>
  <c r="AD582" i="1"/>
  <c r="V582" i="1"/>
  <c r="BA582" i="1"/>
  <c r="AS582" i="1"/>
  <c r="AK582" i="1"/>
  <c r="AC582" i="1"/>
  <c r="U582" i="1"/>
  <c r="BH582" i="1"/>
  <c r="AZ582" i="1"/>
  <c r="AR582" i="1"/>
  <c r="AJ582" i="1"/>
  <c r="AB582" i="1"/>
  <c r="T582" i="1"/>
  <c r="BG582" i="1"/>
  <c r="AY582" i="1"/>
  <c r="AQ582" i="1"/>
  <c r="AI582" i="1"/>
  <c r="AA582" i="1"/>
  <c r="S582" i="1"/>
  <c r="BF582" i="1"/>
  <c r="AX582" i="1"/>
  <c r="AP582" i="1"/>
  <c r="AH582" i="1"/>
  <c r="Z582" i="1"/>
  <c r="R582" i="1"/>
  <c r="BE582" i="1"/>
  <c r="AW582" i="1"/>
  <c r="AO582" i="1"/>
  <c r="AG582" i="1"/>
  <c r="Y582" i="1"/>
  <c r="Q582" i="1"/>
  <c r="BD582" i="1"/>
  <c r="AV582" i="1"/>
  <c r="AN582" i="1"/>
  <c r="AF582" i="1"/>
  <c r="X582" i="1"/>
  <c r="P582" i="1"/>
  <c r="W582" i="1"/>
  <c r="BC582" i="1"/>
  <c r="AU582" i="1"/>
  <c r="AM582" i="1"/>
  <c r="AE582" i="1"/>
  <c r="BC574" i="1"/>
  <c r="AU574" i="1"/>
  <c r="AM574" i="1"/>
  <c r="AE574" i="1"/>
  <c r="W574" i="1"/>
  <c r="BB574" i="1"/>
  <c r="AT574" i="1"/>
  <c r="AL574" i="1"/>
  <c r="AD574" i="1"/>
  <c r="V574" i="1"/>
  <c r="BA574" i="1"/>
  <c r="AS574" i="1"/>
  <c r="AK574" i="1"/>
  <c r="AC574" i="1"/>
  <c r="U574" i="1"/>
  <c r="BH574" i="1"/>
  <c r="AZ574" i="1"/>
  <c r="AR574" i="1"/>
  <c r="AJ574" i="1"/>
  <c r="AB574" i="1"/>
  <c r="T574" i="1"/>
  <c r="BG574" i="1"/>
  <c r="AY574" i="1"/>
  <c r="AQ574" i="1"/>
  <c r="AI574" i="1"/>
  <c r="AA574" i="1"/>
  <c r="S574" i="1"/>
  <c r="BF574" i="1"/>
  <c r="AX574" i="1"/>
  <c r="AP574" i="1"/>
  <c r="AH574" i="1"/>
  <c r="Z574" i="1"/>
  <c r="R574" i="1"/>
  <c r="BE574" i="1"/>
  <c r="AW574" i="1"/>
  <c r="AO574" i="1"/>
  <c r="AG574" i="1"/>
  <c r="Y574" i="1"/>
  <c r="Q574" i="1"/>
  <c r="BD574" i="1"/>
  <c r="AV574" i="1"/>
  <c r="AN574" i="1"/>
  <c r="AF574" i="1"/>
  <c r="X574" i="1"/>
  <c r="P574" i="1"/>
  <c r="BC566" i="1"/>
  <c r="AU566" i="1"/>
  <c r="AM566" i="1"/>
  <c r="AE566" i="1"/>
  <c r="W566" i="1"/>
  <c r="BB566" i="1"/>
  <c r="AT566" i="1"/>
  <c r="AL566" i="1"/>
  <c r="AD566" i="1"/>
  <c r="V566" i="1"/>
  <c r="BA566" i="1"/>
  <c r="AS566" i="1"/>
  <c r="AK566" i="1"/>
  <c r="AC566" i="1"/>
  <c r="U566" i="1"/>
  <c r="BH566" i="1"/>
  <c r="AZ566" i="1"/>
  <c r="AR566" i="1"/>
  <c r="AJ566" i="1"/>
  <c r="AB566" i="1"/>
  <c r="T566" i="1"/>
  <c r="BG566" i="1"/>
  <c r="AY566" i="1"/>
  <c r="AQ566" i="1"/>
  <c r="AI566" i="1"/>
  <c r="AA566" i="1"/>
  <c r="S566" i="1"/>
  <c r="BF566" i="1"/>
  <c r="AX566" i="1"/>
  <c r="AP566" i="1"/>
  <c r="AH566" i="1"/>
  <c r="Z566" i="1"/>
  <c r="R566" i="1"/>
  <c r="BE566" i="1"/>
  <c r="AW566" i="1"/>
  <c r="AO566" i="1"/>
  <c r="AG566" i="1"/>
  <c r="Y566" i="1"/>
  <c r="Q566" i="1"/>
  <c r="BD566" i="1"/>
  <c r="AV566" i="1"/>
  <c r="AN566" i="1"/>
  <c r="AF566" i="1"/>
  <c r="X566" i="1"/>
  <c r="P566" i="1"/>
  <c r="BC558" i="1"/>
  <c r="AU558" i="1"/>
  <c r="AM558" i="1"/>
  <c r="AE558" i="1"/>
  <c r="W558" i="1"/>
  <c r="BB558" i="1"/>
  <c r="AT558" i="1"/>
  <c r="AL558" i="1"/>
  <c r="AD558" i="1"/>
  <c r="V558" i="1"/>
  <c r="BA558" i="1"/>
  <c r="AS558" i="1"/>
  <c r="AK558" i="1"/>
  <c r="AC558" i="1"/>
  <c r="U558" i="1"/>
  <c r="BH558" i="1"/>
  <c r="AZ558" i="1"/>
  <c r="AR558" i="1"/>
  <c r="AJ558" i="1"/>
  <c r="AB558" i="1"/>
  <c r="T558" i="1"/>
  <c r="BG558" i="1"/>
  <c r="AY558" i="1"/>
  <c r="AQ558" i="1"/>
  <c r="AI558" i="1"/>
  <c r="AA558" i="1"/>
  <c r="S558" i="1"/>
  <c r="BF558" i="1"/>
  <c r="AX558" i="1"/>
  <c r="AP558" i="1"/>
  <c r="AH558" i="1"/>
  <c r="Z558" i="1"/>
  <c r="R558" i="1"/>
  <c r="BE558" i="1"/>
  <c r="AW558" i="1"/>
  <c r="AO558" i="1"/>
  <c r="AG558" i="1"/>
  <c r="Y558" i="1"/>
  <c r="Q558" i="1"/>
  <c r="BD558" i="1"/>
  <c r="AV558" i="1"/>
  <c r="AN558" i="1"/>
  <c r="AF558" i="1"/>
  <c r="X558" i="1"/>
  <c r="P558" i="1"/>
  <c r="BC550" i="1"/>
  <c r="AU550" i="1"/>
  <c r="AM550" i="1"/>
  <c r="AE550" i="1"/>
  <c r="W550" i="1"/>
  <c r="BB550" i="1"/>
  <c r="AT550" i="1"/>
  <c r="AL550" i="1"/>
  <c r="AD550" i="1"/>
  <c r="V550" i="1"/>
  <c r="BA550" i="1"/>
  <c r="AS550" i="1"/>
  <c r="AK550" i="1"/>
  <c r="AC550" i="1"/>
  <c r="U550" i="1"/>
  <c r="BH550" i="1"/>
  <c r="AZ550" i="1"/>
  <c r="AR550" i="1"/>
  <c r="AJ550" i="1"/>
  <c r="AB550" i="1"/>
  <c r="T550" i="1"/>
  <c r="BG550" i="1"/>
  <c r="AY550" i="1"/>
  <c r="AQ550" i="1"/>
  <c r="AI550" i="1"/>
  <c r="AA550" i="1"/>
  <c r="S550" i="1"/>
  <c r="BF550" i="1"/>
  <c r="AX550" i="1"/>
  <c r="AP550" i="1"/>
  <c r="AH550" i="1"/>
  <c r="Z550" i="1"/>
  <c r="R550" i="1"/>
  <c r="BE550" i="1"/>
  <c r="AW550" i="1"/>
  <c r="AO550" i="1"/>
  <c r="AG550" i="1"/>
  <c r="Y550" i="1"/>
  <c r="Q550" i="1"/>
  <c r="BD550" i="1"/>
  <c r="AV550" i="1"/>
  <c r="AN550" i="1"/>
  <c r="AF550" i="1"/>
  <c r="X550" i="1"/>
  <c r="P550" i="1"/>
  <c r="BC542" i="1"/>
  <c r="AU542" i="1"/>
  <c r="AM542" i="1"/>
  <c r="AE542" i="1"/>
  <c r="W542" i="1"/>
  <c r="BB542" i="1"/>
  <c r="AT542" i="1"/>
  <c r="AL542" i="1"/>
  <c r="AD542" i="1"/>
  <c r="V542" i="1"/>
  <c r="BA542" i="1"/>
  <c r="AS542" i="1"/>
  <c r="AK542" i="1"/>
  <c r="AC542" i="1"/>
  <c r="U542" i="1"/>
  <c r="BH542" i="1"/>
  <c r="AZ542" i="1"/>
  <c r="AR542" i="1"/>
  <c r="AJ542" i="1"/>
  <c r="AB542" i="1"/>
  <c r="T542" i="1"/>
  <c r="BG542" i="1"/>
  <c r="AY542" i="1"/>
  <c r="AQ542" i="1"/>
  <c r="AI542" i="1"/>
  <c r="AA542" i="1"/>
  <c r="S542" i="1"/>
  <c r="BF542" i="1"/>
  <c r="AX542" i="1"/>
  <c r="AP542" i="1"/>
  <c r="AH542" i="1"/>
  <c r="Z542" i="1"/>
  <c r="R542" i="1"/>
  <c r="BE542" i="1"/>
  <c r="AW542" i="1"/>
  <c r="AO542" i="1"/>
  <c r="AG542" i="1"/>
  <c r="Y542" i="1"/>
  <c r="Q542" i="1"/>
  <c r="BD542" i="1"/>
  <c r="AV542" i="1"/>
  <c r="AN542" i="1"/>
  <c r="AF542" i="1"/>
  <c r="X542" i="1"/>
  <c r="P542" i="1"/>
  <c r="BC534" i="1"/>
  <c r="AU534" i="1"/>
  <c r="AM534" i="1"/>
  <c r="AE534" i="1"/>
  <c r="W534" i="1"/>
  <c r="BB534" i="1"/>
  <c r="AT534" i="1"/>
  <c r="AL534" i="1"/>
  <c r="AD534" i="1"/>
  <c r="V534" i="1"/>
  <c r="BA534" i="1"/>
  <c r="AS534" i="1"/>
  <c r="AK534" i="1"/>
  <c r="AC534" i="1"/>
  <c r="U534" i="1"/>
  <c r="BH534" i="1"/>
  <c r="AZ534" i="1"/>
  <c r="AR534" i="1"/>
  <c r="AJ534" i="1"/>
  <c r="AB534" i="1"/>
  <c r="T534" i="1"/>
  <c r="BG534" i="1"/>
  <c r="AY534" i="1"/>
  <c r="AQ534" i="1"/>
  <c r="AI534" i="1"/>
  <c r="AA534" i="1"/>
  <c r="S534" i="1"/>
  <c r="BF534" i="1"/>
  <c r="AX534" i="1"/>
  <c r="AP534" i="1"/>
  <c r="AH534" i="1"/>
  <c r="Z534" i="1"/>
  <c r="R534" i="1"/>
  <c r="BE534" i="1"/>
  <c r="AW534" i="1"/>
  <c r="AO534" i="1"/>
  <c r="AG534" i="1"/>
  <c r="Y534" i="1"/>
  <c r="Q534" i="1"/>
  <c r="BD534" i="1"/>
  <c r="AV534" i="1"/>
  <c r="AN534" i="1"/>
  <c r="AF534" i="1"/>
  <c r="X534" i="1"/>
  <c r="P534" i="1"/>
  <c r="BF526" i="1"/>
  <c r="AX526" i="1"/>
  <c r="AP526" i="1"/>
  <c r="AH526" i="1"/>
  <c r="Z526" i="1"/>
  <c r="R526" i="1"/>
  <c r="BE526" i="1"/>
  <c r="AW526" i="1"/>
  <c r="AO526" i="1"/>
  <c r="AG526" i="1"/>
  <c r="Y526" i="1"/>
  <c r="Q526" i="1"/>
  <c r="BD526" i="1"/>
  <c r="AV526" i="1"/>
  <c r="AN526" i="1"/>
  <c r="AF526" i="1"/>
  <c r="X526" i="1"/>
  <c r="P526" i="1"/>
  <c r="BC526" i="1"/>
  <c r="AU526" i="1"/>
  <c r="AM526" i="1"/>
  <c r="AE526" i="1"/>
  <c r="W526" i="1"/>
  <c r="BB526" i="1"/>
  <c r="AT526" i="1"/>
  <c r="AL526" i="1"/>
  <c r="AD526" i="1"/>
  <c r="V526" i="1"/>
  <c r="BA526" i="1"/>
  <c r="AS526" i="1"/>
  <c r="AK526" i="1"/>
  <c r="AC526" i="1"/>
  <c r="U526" i="1"/>
  <c r="BH526" i="1"/>
  <c r="AZ526" i="1"/>
  <c r="AR526" i="1"/>
  <c r="AJ526" i="1"/>
  <c r="AB526" i="1"/>
  <c r="T526" i="1"/>
  <c r="BG526" i="1"/>
  <c r="AY526" i="1"/>
  <c r="AQ526" i="1"/>
  <c r="AI526" i="1"/>
  <c r="AA526" i="1"/>
  <c r="S526" i="1"/>
  <c r="BF518" i="1"/>
  <c r="AX518" i="1"/>
  <c r="AP518" i="1"/>
  <c r="AH518" i="1"/>
  <c r="Z518" i="1"/>
  <c r="R518" i="1"/>
  <c r="BE518" i="1"/>
  <c r="AW518" i="1"/>
  <c r="AO518" i="1"/>
  <c r="AG518" i="1"/>
  <c r="Y518" i="1"/>
  <c r="Q518" i="1"/>
  <c r="BD518" i="1"/>
  <c r="AV518" i="1"/>
  <c r="AN518" i="1"/>
  <c r="AF518" i="1"/>
  <c r="X518" i="1"/>
  <c r="P518" i="1"/>
  <c r="BC518" i="1"/>
  <c r="AU518" i="1"/>
  <c r="AM518" i="1"/>
  <c r="AE518" i="1"/>
  <c r="W518" i="1"/>
  <c r="BB518" i="1"/>
  <c r="AT518" i="1"/>
  <c r="AL518" i="1"/>
  <c r="AD518" i="1"/>
  <c r="V518" i="1"/>
  <c r="BA518" i="1"/>
  <c r="AS518" i="1"/>
  <c r="AK518" i="1"/>
  <c r="AC518" i="1"/>
  <c r="U518" i="1"/>
  <c r="BH518" i="1"/>
  <c r="AZ518" i="1"/>
  <c r="AR518" i="1"/>
  <c r="AJ518" i="1"/>
  <c r="AB518" i="1"/>
  <c r="T518" i="1"/>
  <c r="BG518" i="1"/>
  <c r="AY518" i="1"/>
  <c r="AQ518" i="1"/>
  <c r="AI518" i="1"/>
  <c r="AA518" i="1"/>
  <c r="S518" i="1"/>
  <c r="BF510" i="1"/>
  <c r="AX510" i="1"/>
  <c r="AP510" i="1"/>
  <c r="AH510" i="1"/>
  <c r="Z510" i="1"/>
  <c r="R510" i="1"/>
  <c r="BE510" i="1"/>
  <c r="AW510" i="1"/>
  <c r="AO510" i="1"/>
  <c r="AG510" i="1"/>
  <c r="Y510" i="1"/>
  <c r="Q510" i="1"/>
  <c r="BD510" i="1"/>
  <c r="AV510" i="1"/>
  <c r="AN510" i="1"/>
  <c r="AF510" i="1"/>
  <c r="X510" i="1"/>
  <c r="P510" i="1"/>
  <c r="BC510" i="1"/>
  <c r="AU510" i="1"/>
  <c r="AM510" i="1"/>
  <c r="AE510" i="1"/>
  <c r="W510" i="1"/>
  <c r="BB510" i="1"/>
  <c r="AT510" i="1"/>
  <c r="AL510" i="1"/>
  <c r="AD510" i="1"/>
  <c r="V510" i="1"/>
  <c r="BA510" i="1"/>
  <c r="AS510" i="1"/>
  <c r="AK510" i="1"/>
  <c r="AC510" i="1"/>
  <c r="U510" i="1"/>
  <c r="BH510" i="1"/>
  <c r="AZ510" i="1"/>
  <c r="AR510" i="1"/>
  <c r="AJ510" i="1"/>
  <c r="AB510" i="1"/>
  <c r="T510" i="1"/>
  <c r="BG510" i="1"/>
  <c r="AY510" i="1"/>
  <c r="AQ510" i="1"/>
  <c r="AI510" i="1"/>
  <c r="AA510" i="1"/>
  <c r="S510" i="1"/>
  <c r="BF502" i="1"/>
  <c r="AX502" i="1"/>
  <c r="AP502" i="1"/>
  <c r="AH502" i="1"/>
  <c r="Z502" i="1"/>
  <c r="R502" i="1"/>
  <c r="BE502" i="1"/>
  <c r="AW502" i="1"/>
  <c r="AO502" i="1"/>
  <c r="AG502" i="1"/>
  <c r="Y502" i="1"/>
  <c r="Q502" i="1"/>
  <c r="BD502" i="1"/>
  <c r="AV502" i="1"/>
  <c r="AN502" i="1"/>
  <c r="AF502" i="1"/>
  <c r="X502" i="1"/>
  <c r="P502" i="1"/>
  <c r="BC502" i="1"/>
  <c r="AU502" i="1"/>
  <c r="AM502" i="1"/>
  <c r="AE502" i="1"/>
  <c r="W502" i="1"/>
  <c r="BB502" i="1"/>
  <c r="AT502" i="1"/>
  <c r="AL502" i="1"/>
  <c r="AD502" i="1"/>
  <c r="V502" i="1"/>
  <c r="BA502" i="1"/>
  <c r="AS502" i="1"/>
  <c r="AK502" i="1"/>
  <c r="AC502" i="1"/>
  <c r="U502" i="1"/>
  <c r="BH502" i="1"/>
  <c r="AZ502" i="1"/>
  <c r="AR502" i="1"/>
  <c r="AJ502" i="1"/>
  <c r="AB502" i="1"/>
  <c r="T502" i="1"/>
  <c r="BG502" i="1"/>
  <c r="AY502" i="1"/>
  <c r="AQ502" i="1"/>
  <c r="AI502" i="1"/>
  <c r="AA502" i="1"/>
  <c r="S502" i="1"/>
  <c r="BF494" i="1"/>
  <c r="AX494" i="1"/>
  <c r="AP494" i="1"/>
  <c r="AH494" i="1"/>
  <c r="Z494" i="1"/>
  <c r="R494" i="1"/>
  <c r="BE494" i="1"/>
  <c r="AW494" i="1"/>
  <c r="AO494" i="1"/>
  <c r="AG494" i="1"/>
  <c r="Y494" i="1"/>
  <c r="Q494" i="1"/>
  <c r="BD494" i="1"/>
  <c r="AV494" i="1"/>
  <c r="AN494" i="1"/>
  <c r="AF494" i="1"/>
  <c r="X494" i="1"/>
  <c r="P494" i="1"/>
  <c r="BC494" i="1"/>
  <c r="AU494" i="1"/>
  <c r="AM494" i="1"/>
  <c r="AE494" i="1"/>
  <c r="W494" i="1"/>
  <c r="BB494" i="1"/>
  <c r="AT494" i="1"/>
  <c r="AL494" i="1"/>
  <c r="AD494" i="1"/>
  <c r="V494" i="1"/>
  <c r="BA494" i="1"/>
  <c r="AS494" i="1"/>
  <c r="AK494" i="1"/>
  <c r="AC494" i="1"/>
  <c r="U494" i="1"/>
  <c r="BH494" i="1"/>
  <c r="AZ494" i="1"/>
  <c r="AR494" i="1"/>
  <c r="AJ494" i="1"/>
  <c r="AB494" i="1"/>
  <c r="T494" i="1"/>
  <c r="BG494" i="1"/>
  <c r="AY494" i="1"/>
  <c r="AQ494" i="1"/>
  <c r="AI494" i="1"/>
  <c r="AA494" i="1"/>
  <c r="S494" i="1"/>
  <c r="BF486" i="1"/>
  <c r="AX486" i="1"/>
  <c r="AP486" i="1"/>
  <c r="AH486" i="1"/>
  <c r="Z486" i="1"/>
  <c r="R486" i="1"/>
  <c r="BE486" i="1"/>
  <c r="AW486" i="1"/>
  <c r="AO486" i="1"/>
  <c r="AG486" i="1"/>
  <c r="Y486" i="1"/>
  <c r="Q486" i="1"/>
  <c r="BD486" i="1"/>
  <c r="AV486" i="1"/>
  <c r="AN486" i="1"/>
  <c r="AF486" i="1"/>
  <c r="X486" i="1"/>
  <c r="P486" i="1"/>
  <c r="BC486" i="1"/>
  <c r="AU486" i="1"/>
  <c r="AM486" i="1"/>
  <c r="AE486" i="1"/>
  <c r="W486" i="1"/>
  <c r="BB486" i="1"/>
  <c r="AT486" i="1"/>
  <c r="AL486" i="1"/>
  <c r="AD486" i="1"/>
  <c r="V486" i="1"/>
  <c r="BA486" i="1"/>
  <c r="AS486" i="1"/>
  <c r="AK486" i="1"/>
  <c r="AC486" i="1"/>
  <c r="U486" i="1"/>
  <c r="BH486" i="1"/>
  <c r="AZ486" i="1"/>
  <c r="AR486" i="1"/>
  <c r="AJ486" i="1"/>
  <c r="AB486" i="1"/>
  <c r="T486" i="1"/>
  <c r="BG486" i="1"/>
  <c r="AY486" i="1"/>
  <c r="AQ486" i="1"/>
  <c r="AI486" i="1"/>
  <c r="AA486" i="1"/>
  <c r="S486" i="1"/>
  <c r="BF478" i="1"/>
  <c r="AX478" i="1"/>
  <c r="AP478" i="1"/>
  <c r="AH478" i="1"/>
  <c r="Z478" i="1"/>
  <c r="R478" i="1"/>
  <c r="BE478" i="1"/>
  <c r="AW478" i="1"/>
  <c r="AO478" i="1"/>
  <c r="AG478" i="1"/>
  <c r="Y478" i="1"/>
  <c r="Q478" i="1"/>
  <c r="BD478" i="1"/>
  <c r="AV478" i="1"/>
  <c r="AN478" i="1"/>
  <c r="AF478" i="1"/>
  <c r="X478" i="1"/>
  <c r="P478" i="1"/>
  <c r="BC478" i="1"/>
  <c r="AU478" i="1"/>
  <c r="AM478" i="1"/>
  <c r="AE478" i="1"/>
  <c r="W478" i="1"/>
  <c r="BB478" i="1"/>
  <c r="AT478" i="1"/>
  <c r="AL478" i="1"/>
  <c r="AD478" i="1"/>
  <c r="V478" i="1"/>
  <c r="BA478" i="1"/>
  <c r="AS478" i="1"/>
  <c r="AK478" i="1"/>
  <c r="AC478" i="1"/>
  <c r="U478" i="1"/>
  <c r="BH478" i="1"/>
  <c r="AZ478" i="1"/>
  <c r="AR478" i="1"/>
  <c r="AJ478" i="1"/>
  <c r="AB478" i="1"/>
  <c r="T478" i="1"/>
  <c r="BG478" i="1"/>
  <c r="AY478" i="1"/>
  <c r="AQ478" i="1"/>
  <c r="AI478" i="1"/>
  <c r="AA478" i="1"/>
  <c r="S478" i="1"/>
  <c r="BF470" i="1"/>
  <c r="AX470" i="1"/>
  <c r="AP470" i="1"/>
  <c r="AH470" i="1"/>
  <c r="Z470" i="1"/>
  <c r="R470" i="1"/>
  <c r="BE470" i="1"/>
  <c r="AW470" i="1"/>
  <c r="AO470" i="1"/>
  <c r="AG470" i="1"/>
  <c r="Y470" i="1"/>
  <c r="Q470" i="1"/>
  <c r="BD470" i="1"/>
  <c r="AV470" i="1"/>
  <c r="AN470" i="1"/>
  <c r="AF470" i="1"/>
  <c r="X470" i="1"/>
  <c r="P470" i="1"/>
  <c r="BC470" i="1"/>
  <c r="AU470" i="1"/>
  <c r="AM470" i="1"/>
  <c r="AE470" i="1"/>
  <c r="W470" i="1"/>
  <c r="BB470" i="1"/>
  <c r="AT470" i="1"/>
  <c r="AL470" i="1"/>
  <c r="AD470" i="1"/>
  <c r="V470" i="1"/>
  <c r="BA470" i="1"/>
  <c r="AS470" i="1"/>
  <c r="AK470" i="1"/>
  <c r="AC470" i="1"/>
  <c r="U470" i="1"/>
  <c r="BH470" i="1"/>
  <c r="AZ470" i="1"/>
  <c r="AR470" i="1"/>
  <c r="AJ470" i="1"/>
  <c r="AB470" i="1"/>
  <c r="T470" i="1"/>
  <c r="BG470" i="1"/>
  <c r="AQ470" i="1"/>
  <c r="AI470" i="1"/>
  <c r="AA470" i="1"/>
  <c r="S470" i="1"/>
  <c r="AY470" i="1"/>
  <c r="BG462" i="1"/>
  <c r="AY462" i="1"/>
  <c r="AQ462" i="1"/>
  <c r="AI462" i="1"/>
  <c r="AA462" i="1"/>
  <c r="S462" i="1"/>
  <c r="BF462" i="1"/>
  <c r="AX462" i="1"/>
  <c r="AP462" i="1"/>
  <c r="AH462" i="1"/>
  <c r="Z462" i="1"/>
  <c r="R462" i="1"/>
  <c r="BE462" i="1"/>
  <c r="AW462" i="1"/>
  <c r="AO462" i="1"/>
  <c r="AG462" i="1"/>
  <c r="Y462" i="1"/>
  <c r="Q462" i="1"/>
  <c r="BD462" i="1"/>
  <c r="AV462" i="1"/>
  <c r="AN462" i="1"/>
  <c r="AF462" i="1"/>
  <c r="X462" i="1"/>
  <c r="P462" i="1"/>
  <c r="BC462" i="1"/>
  <c r="AU462" i="1"/>
  <c r="AM462" i="1"/>
  <c r="AE462" i="1"/>
  <c r="W462" i="1"/>
  <c r="BB462" i="1"/>
  <c r="AT462" i="1"/>
  <c r="AL462" i="1"/>
  <c r="AD462" i="1"/>
  <c r="V462" i="1"/>
  <c r="BA462" i="1"/>
  <c r="AS462" i="1"/>
  <c r="AK462" i="1"/>
  <c r="AC462" i="1"/>
  <c r="U462" i="1"/>
  <c r="AZ462" i="1"/>
  <c r="AR462" i="1"/>
  <c r="AJ462" i="1"/>
  <c r="T462" i="1"/>
  <c r="BH462" i="1"/>
  <c r="AB462" i="1"/>
  <c r="BG454" i="1"/>
  <c r="AY454" i="1"/>
  <c r="AQ454" i="1"/>
  <c r="AI454" i="1"/>
  <c r="AA454" i="1"/>
  <c r="S454" i="1"/>
  <c r="BF454" i="1"/>
  <c r="AX454" i="1"/>
  <c r="AP454" i="1"/>
  <c r="AH454" i="1"/>
  <c r="Z454" i="1"/>
  <c r="R454" i="1"/>
  <c r="BE454" i="1"/>
  <c r="AW454" i="1"/>
  <c r="AO454" i="1"/>
  <c r="AG454" i="1"/>
  <c r="Y454" i="1"/>
  <c r="Q454" i="1"/>
  <c r="BD454" i="1"/>
  <c r="AV454" i="1"/>
  <c r="AN454" i="1"/>
  <c r="AF454" i="1"/>
  <c r="X454" i="1"/>
  <c r="P454" i="1"/>
  <c r="BC454" i="1"/>
  <c r="AU454" i="1"/>
  <c r="AM454" i="1"/>
  <c r="AE454" i="1"/>
  <c r="W454" i="1"/>
  <c r="BB454" i="1"/>
  <c r="AT454" i="1"/>
  <c r="AL454" i="1"/>
  <c r="AD454" i="1"/>
  <c r="V454" i="1"/>
  <c r="BA454" i="1"/>
  <c r="AS454" i="1"/>
  <c r="AK454" i="1"/>
  <c r="AC454" i="1"/>
  <c r="U454" i="1"/>
  <c r="AB454" i="1"/>
  <c r="T454" i="1"/>
  <c r="BH454" i="1"/>
  <c r="AZ454" i="1"/>
  <c r="AR454" i="1"/>
  <c r="AJ454" i="1"/>
  <c r="BG446" i="1"/>
  <c r="AY446" i="1"/>
  <c r="AQ446" i="1"/>
  <c r="AI446" i="1"/>
  <c r="AA446" i="1"/>
  <c r="S446" i="1"/>
  <c r="BF446" i="1"/>
  <c r="AX446" i="1"/>
  <c r="AP446" i="1"/>
  <c r="AH446" i="1"/>
  <c r="Z446" i="1"/>
  <c r="R446" i="1"/>
  <c r="BD446" i="1"/>
  <c r="AV446" i="1"/>
  <c r="AN446" i="1"/>
  <c r="AF446" i="1"/>
  <c r="X446" i="1"/>
  <c r="P446" i="1"/>
  <c r="BC446" i="1"/>
  <c r="AU446" i="1"/>
  <c r="AM446" i="1"/>
  <c r="AE446" i="1"/>
  <c r="W446" i="1"/>
  <c r="BB446" i="1"/>
  <c r="AT446" i="1"/>
  <c r="AL446" i="1"/>
  <c r="AD446" i="1"/>
  <c r="V446" i="1"/>
  <c r="BA446" i="1"/>
  <c r="AS446" i="1"/>
  <c r="AK446" i="1"/>
  <c r="AC446" i="1"/>
  <c r="U446" i="1"/>
  <c r="AJ446" i="1"/>
  <c r="AG446" i="1"/>
  <c r="BH446" i="1"/>
  <c r="AB446" i="1"/>
  <c r="AZ446" i="1"/>
  <c r="T446" i="1"/>
  <c r="AW446" i="1"/>
  <c r="Q446" i="1"/>
  <c r="AR446" i="1"/>
  <c r="AO446" i="1"/>
  <c r="BE446" i="1"/>
  <c r="Y446" i="1"/>
  <c r="BG438" i="1"/>
  <c r="AY438" i="1"/>
  <c r="AQ438" i="1"/>
  <c r="AI438" i="1"/>
  <c r="AA438" i="1"/>
  <c r="S438" i="1"/>
  <c r="BF438" i="1"/>
  <c r="AX438" i="1"/>
  <c r="AP438" i="1"/>
  <c r="AH438" i="1"/>
  <c r="Z438" i="1"/>
  <c r="R438" i="1"/>
  <c r="BD438" i="1"/>
  <c r="AV438" i="1"/>
  <c r="AN438" i="1"/>
  <c r="AF438" i="1"/>
  <c r="X438" i="1"/>
  <c r="P438" i="1"/>
  <c r="BC438" i="1"/>
  <c r="AU438" i="1"/>
  <c r="AM438" i="1"/>
  <c r="AE438" i="1"/>
  <c r="W438" i="1"/>
  <c r="BB438" i="1"/>
  <c r="AT438" i="1"/>
  <c r="AL438" i="1"/>
  <c r="AD438" i="1"/>
  <c r="V438" i="1"/>
  <c r="BA438" i="1"/>
  <c r="AS438" i="1"/>
  <c r="AK438" i="1"/>
  <c r="AC438" i="1"/>
  <c r="U438" i="1"/>
  <c r="AR438" i="1"/>
  <c r="AO438" i="1"/>
  <c r="AJ438" i="1"/>
  <c r="BH438" i="1"/>
  <c r="AB438" i="1"/>
  <c r="BE438" i="1"/>
  <c r="Y438" i="1"/>
  <c r="AZ438" i="1"/>
  <c r="T438" i="1"/>
  <c r="AW438" i="1"/>
  <c r="Q438" i="1"/>
  <c r="AG438" i="1"/>
  <c r="BG430" i="1"/>
  <c r="AY430" i="1"/>
  <c r="AQ430" i="1"/>
  <c r="AI430" i="1"/>
  <c r="AA430" i="1"/>
  <c r="S430" i="1"/>
  <c r="BF430" i="1"/>
  <c r="AX430" i="1"/>
  <c r="AP430" i="1"/>
  <c r="AH430" i="1"/>
  <c r="Z430" i="1"/>
  <c r="R430" i="1"/>
  <c r="BD430" i="1"/>
  <c r="AV430" i="1"/>
  <c r="AN430" i="1"/>
  <c r="AF430" i="1"/>
  <c r="X430" i="1"/>
  <c r="P430" i="1"/>
  <c r="BC430" i="1"/>
  <c r="AU430" i="1"/>
  <c r="AM430" i="1"/>
  <c r="AE430" i="1"/>
  <c r="W430" i="1"/>
  <c r="BB430" i="1"/>
  <c r="AT430" i="1"/>
  <c r="AL430" i="1"/>
  <c r="AD430" i="1"/>
  <c r="V430" i="1"/>
  <c r="BA430" i="1"/>
  <c r="AS430" i="1"/>
  <c r="AK430" i="1"/>
  <c r="AC430" i="1"/>
  <c r="U430" i="1"/>
  <c r="AZ430" i="1"/>
  <c r="T430" i="1"/>
  <c r="AW430" i="1"/>
  <c r="Q430" i="1"/>
  <c r="AR430" i="1"/>
  <c r="AJ430" i="1"/>
  <c r="AG430" i="1"/>
  <c r="BH430" i="1"/>
  <c r="AB430" i="1"/>
  <c r="BE430" i="1"/>
  <c r="Y430" i="1"/>
  <c r="AO430" i="1"/>
  <c r="BG422" i="1"/>
  <c r="AY422" i="1"/>
  <c r="AQ422" i="1"/>
  <c r="AI422" i="1"/>
  <c r="AA422" i="1"/>
  <c r="S422" i="1"/>
  <c r="BF422" i="1"/>
  <c r="AX422" i="1"/>
  <c r="AP422" i="1"/>
  <c r="AH422" i="1"/>
  <c r="Z422" i="1"/>
  <c r="R422" i="1"/>
  <c r="BD422" i="1"/>
  <c r="AV422" i="1"/>
  <c r="AN422" i="1"/>
  <c r="AF422" i="1"/>
  <c r="X422" i="1"/>
  <c r="P422" i="1"/>
  <c r="BC422" i="1"/>
  <c r="AU422" i="1"/>
  <c r="AM422" i="1"/>
  <c r="AE422" i="1"/>
  <c r="W422" i="1"/>
  <c r="BB422" i="1"/>
  <c r="AT422" i="1"/>
  <c r="AL422" i="1"/>
  <c r="AD422" i="1"/>
  <c r="V422" i="1"/>
  <c r="BA422" i="1"/>
  <c r="AS422" i="1"/>
  <c r="AK422" i="1"/>
  <c r="AC422" i="1"/>
  <c r="U422" i="1"/>
  <c r="BH422" i="1"/>
  <c r="AB422" i="1"/>
  <c r="BE422" i="1"/>
  <c r="Y422" i="1"/>
  <c r="AZ422" i="1"/>
  <c r="T422" i="1"/>
  <c r="AR422" i="1"/>
  <c r="AO422" i="1"/>
  <c r="AJ422" i="1"/>
  <c r="AG422" i="1"/>
  <c r="AW422" i="1"/>
  <c r="Q422" i="1"/>
  <c r="BG414" i="1"/>
  <c r="AY414" i="1"/>
  <c r="AQ414" i="1"/>
  <c r="AI414" i="1"/>
  <c r="AA414" i="1"/>
  <c r="S414" i="1"/>
  <c r="BF414" i="1"/>
  <c r="AX414" i="1"/>
  <c r="AP414" i="1"/>
  <c r="AH414" i="1"/>
  <c r="Z414" i="1"/>
  <c r="R414" i="1"/>
  <c r="BD414" i="1"/>
  <c r="AV414" i="1"/>
  <c r="AN414" i="1"/>
  <c r="AF414" i="1"/>
  <c r="X414" i="1"/>
  <c r="P414" i="1"/>
  <c r="BC414" i="1"/>
  <c r="AU414" i="1"/>
  <c r="AM414" i="1"/>
  <c r="AE414" i="1"/>
  <c r="W414" i="1"/>
  <c r="BB414" i="1"/>
  <c r="AT414" i="1"/>
  <c r="AL414" i="1"/>
  <c r="AD414" i="1"/>
  <c r="V414" i="1"/>
  <c r="BA414" i="1"/>
  <c r="AS414" i="1"/>
  <c r="AK414" i="1"/>
  <c r="AC414" i="1"/>
  <c r="U414" i="1"/>
  <c r="AJ414" i="1"/>
  <c r="AG414" i="1"/>
  <c r="BH414" i="1"/>
  <c r="AB414" i="1"/>
  <c r="AZ414" i="1"/>
  <c r="T414" i="1"/>
  <c r="AW414" i="1"/>
  <c r="Q414" i="1"/>
  <c r="AR414" i="1"/>
  <c r="AO414" i="1"/>
  <c r="Y414" i="1"/>
  <c r="BE414" i="1"/>
  <c r="BD406" i="1"/>
  <c r="AV406" i="1"/>
  <c r="AN406" i="1"/>
  <c r="AF406" i="1"/>
  <c r="X406" i="1"/>
  <c r="P406" i="1"/>
  <c r="BB406" i="1"/>
  <c r="AT406" i="1"/>
  <c r="AL406" i="1"/>
  <c r="AD406" i="1"/>
  <c r="V406" i="1"/>
  <c r="AZ406" i="1"/>
  <c r="AP406" i="1"/>
  <c r="AE406" i="1"/>
  <c r="T406" i="1"/>
  <c r="AY406" i="1"/>
  <c r="AO406" i="1"/>
  <c r="AC406" i="1"/>
  <c r="S406" i="1"/>
  <c r="BH406" i="1"/>
  <c r="AX406" i="1"/>
  <c r="AM406" i="1"/>
  <c r="AB406" i="1"/>
  <c r="R406" i="1"/>
  <c r="BF406" i="1"/>
  <c r="AU406" i="1"/>
  <c r="AJ406" i="1"/>
  <c r="Z406" i="1"/>
  <c r="BE406" i="1"/>
  <c r="AS406" i="1"/>
  <c r="AI406" i="1"/>
  <c r="Y406" i="1"/>
  <c r="BC406" i="1"/>
  <c r="AR406" i="1"/>
  <c r="AH406" i="1"/>
  <c r="W406" i="1"/>
  <c r="BA406" i="1"/>
  <c r="AQ406" i="1"/>
  <c r="AG406" i="1"/>
  <c r="U406" i="1"/>
  <c r="Q406" i="1"/>
  <c r="BG406" i="1"/>
  <c r="AW406" i="1"/>
  <c r="AA406" i="1"/>
  <c r="AK406" i="1"/>
  <c r="BH398" i="1"/>
  <c r="AZ398" i="1"/>
  <c r="AR398" i="1"/>
  <c r="AJ398" i="1"/>
  <c r="AB398" i="1"/>
  <c r="T398" i="1"/>
  <c r="BG398" i="1"/>
  <c r="AY398" i="1"/>
  <c r="AQ398" i="1"/>
  <c r="AI398" i="1"/>
  <c r="AA398" i="1"/>
  <c r="S398" i="1"/>
  <c r="BF398" i="1"/>
  <c r="AX398" i="1"/>
  <c r="AP398" i="1"/>
  <c r="AH398" i="1"/>
  <c r="Z398" i="1"/>
  <c r="R398" i="1"/>
  <c r="BD398" i="1"/>
  <c r="AV398" i="1"/>
  <c r="AN398" i="1"/>
  <c r="AF398" i="1"/>
  <c r="X398" i="1"/>
  <c r="P398" i="1"/>
  <c r="BC398" i="1"/>
  <c r="AU398" i="1"/>
  <c r="AM398" i="1"/>
  <c r="AE398" i="1"/>
  <c r="W398" i="1"/>
  <c r="BB398" i="1"/>
  <c r="AT398" i="1"/>
  <c r="AL398" i="1"/>
  <c r="AD398" i="1"/>
  <c r="V398" i="1"/>
  <c r="BA398" i="1"/>
  <c r="AS398" i="1"/>
  <c r="AK398" i="1"/>
  <c r="AC398" i="1"/>
  <c r="U398" i="1"/>
  <c r="Q398" i="1"/>
  <c r="BE398" i="1"/>
  <c r="AW398" i="1"/>
  <c r="AO398" i="1"/>
  <c r="Y398" i="1"/>
  <c r="AG398" i="1"/>
  <c r="BH390" i="1"/>
  <c r="AZ390" i="1"/>
  <c r="AR390" i="1"/>
  <c r="AJ390" i="1"/>
  <c r="AB390" i="1"/>
  <c r="T390" i="1"/>
  <c r="BG390" i="1"/>
  <c r="AY390" i="1"/>
  <c r="AQ390" i="1"/>
  <c r="AI390" i="1"/>
  <c r="AA390" i="1"/>
  <c r="S390" i="1"/>
  <c r="BF390" i="1"/>
  <c r="AX390" i="1"/>
  <c r="AP390" i="1"/>
  <c r="AH390" i="1"/>
  <c r="Z390" i="1"/>
  <c r="R390" i="1"/>
  <c r="BD390" i="1"/>
  <c r="AV390" i="1"/>
  <c r="AN390" i="1"/>
  <c r="AF390" i="1"/>
  <c r="X390" i="1"/>
  <c r="P390" i="1"/>
  <c r="BC390" i="1"/>
  <c r="AU390" i="1"/>
  <c r="AM390" i="1"/>
  <c r="AE390" i="1"/>
  <c r="W390" i="1"/>
  <c r="BB390" i="1"/>
  <c r="AT390" i="1"/>
  <c r="AL390" i="1"/>
  <c r="AD390" i="1"/>
  <c r="V390" i="1"/>
  <c r="BA390" i="1"/>
  <c r="AS390" i="1"/>
  <c r="AK390" i="1"/>
  <c r="AC390" i="1"/>
  <c r="U390" i="1"/>
  <c r="BE390" i="1"/>
  <c r="AW390" i="1"/>
  <c r="AO390" i="1"/>
  <c r="AG390" i="1"/>
  <c r="Y390" i="1"/>
  <c r="Q390" i="1"/>
  <c r="BH382" i="1"/>
  <c r="AZ382" i="1"/>
  <c r="AR382" i="1"/>
  <c r="AJ382" i="1"/>
  <c r="AB382" i="1"/>
  <c r="T382" i="1"/>
  <c r="BG382" i="1"/>
  <c r="AY382" i="1"/>
  <c r="AQ382" i="1"/>
  <c r="AI382" i="1"/>
  <c r="AA382" i="1"/>
  <c r="S382" i="1"/>
  <c r="BF382" i="1"/>
  <c r="AX382" i="1"/>
  <c r="AP382" i="1"/>
  <c r="AH382" i="1"/>
  <c r="Z382" i="1"/>
  <c r="R382" i="1"/>
  <c r="BD382" i="1"/>
  <c r="AV382" i="1"/>
  <c r="AN382" i="1"/>
  <c r="AF382" i="1"/>
  <c r="X382" i="1"/>
  <c r="P382" i="1"/>
  <c r="BC382" i="1"/>
  <c r="AU382" i="1"/>
  <c r="AM382" i="1"/>
  <c r="AE382" i="1"/>
  <c r="W382" i="1"/>
  <c r="BB382" i="1"/>
  <c r="AT382" i="1"/>
  <c r="AL382" i="1"/>
  <c r="AD382" i="1"/>
  <c r="V382" i="1"/>
  <c r="BA382" i="1"/>
  <c r="AS382" i="1"/>
  <c r="AK382" i="1"/>
  <c r="AC382" i="1"/>
  <c r="U382" i="1"/>
  <c r="AG382" i="1"/>
  <c r="Y382" i="1"/>
  <c r="Q382" i="1"/>
  <c r="BE382" i="1"/>
  <c r="AO382" i="1"/>
  <c r="AW382" i="1"/>
  <c r="BH374" i="1"/>
  <c r="AZ374" i="1"/>
  <c r="AR374" i="1"/>
  <c r="AJ374" i="1"/>
  <c r="AB374" i="1"/>
  <c r="T374" i="1"/>
  <c r="BG374" i="1"/>
  <c r="AY374" i="1"/>
  <c r="AQ374" i="1"/>
  <c r="AI374" i="1"/>
  <c r="AA374" i="1"/>
  <c r="S374" i="1"/>
  <c r="BF374" i="1"/>
  <c r="AX374" i="1"/>
  <c r="AP374" i="1"/>
  <c r="AH374" i="1"/>
  <c r="Z374" i="1"/>
  <c r="R374" i="1"/>
  <c r="BD374" i="1"/>
  <c r="AV374" i="1"/>
  <c r="AN374" i="1"/>
  <c r="AF374" i="1"/>
  <c r="X374" i="1"/>
  <c r="P374" i="1"/>
  <c r="BC374" i="1"/>
  <c r="AU374" i="1"/>
  <c r="AM374" i="1"/>
  <c r="AE374" i="1"/>
  <c r="W374" i="1"/>
  <c r="BB374" i="1"/>
  <c r="AT374" i="1"/>
  <c r="AL374" i="1"/>
  <c r="AD374" i="1"/>
  <c r="V374" i="1"/>
  <c r="BA374" i="1"/>
  <c r="AS374" i="1"/>
  <c r="AK374" i="1"/>
  <c r="AC374" i="1"/>
  <c r="U374" i="1"/>
  <c r="BE374" i="1"/>
  <c r="AW374" i="1"/>
  <c r="AO374" i="1"/>
  <c r="AG374" i="1"/>
  <c r="Q374" i="1"/>
  <c r="Y374" i="1"/>
  <c r="BH366" i="1"/>
  <c r="AZ366" i="1"/>
  <c r="AR366" i="1"/>
  <c r="AJ366" i="1"/>
  <c r="AB366" i="1"/>
  <c r="T366" i="1"/>
  <c r="BG366" i="1"/>
  <c r="BF366" i="1"/>
  <c r="AX366" i="1"/>
  <c r="AP366" i="1"/>
  <c r="AH366" i="1"/>
  <c r="Z366" i="1"/>
  <c r="R366" i="1"/>
  <c r="BD366" i="1"/>
  <c r="AV366" i="1"/>
  <c r="AN366" i="1"/>
  <c r="AF366" i="1"/>
  <c r="X366" i="1"/>
  <c r="P366" i="1"/>
  <c r="BC366" i="1"/>
  <c r="AU366" i="1"/>
  <c r="AM366" i="1"/>
  <c r="AE366" i="1"/>
  <c r="W366" i="1"/>
  <c r="BB366" i="1"/>
  <c r="AT366" i="1"/>
  <c r="AL366" i="1"/>
  <c r="AD366" i="1"/>
  <c r="V366" i="1"/>
  <c r="BA366" i="1"/>
  <c r="AS366" i="1"/>
  <c r="AK366" i="1"/>
  <c r="AC366" i="1"/>
  <c r="U366" i="1"/>
  <c r="AY366" i="1"/>
  <c r="S366" i="1"/>
  <c r="AW366" i="1"/>
  <c r="Q366" i="1"/>
  <c r="AQ366" i="1"/>
  <c r="AO366" i="1"/>
  <c r="AI366" i="1"/>
  <c r="AG366" i="1"/>
  <c r="BE366" i="1"/>
  <c r="Y366" i="1"/>
  <c r="AA366" i="1"/>
  <c r="BA358" i="1"/>
  <c r="AS358" i="1"/>
  <c r="AK358" i="1"/>
  <c r="AC358" i="1"/>
  <c r="U358" i="1"/>
  <c r="BH358" i="1"/>
  <c r="AZ358" i="1"/>
  <c r="AR358" i="1"/>
  <c r="AJ358" i="1"/>
  <c r="AB358" i="1"/>
  <c r="T358" i="1"/>
  <c r="BG358" i="1"/>
  <c r="AY358" i="1"/>
  <c r="AQ358" i="1"/>
  <c r="AI358" i="1"/>
  <c r="AA358" i="1"/>
  <c r="S358" i="1"/>
  <c r="BF358" i="1"/>
  <c r="AX358" i="1"/>
  <c r="AP358" i="1"/>
  <c r="AH358" i="1"/>
  <c r="Z358" i="1"/>
  <c r="R358" i="1"/>
  <c r="BE358" i="1"/>
  <c r="AW358" i="1"/>
  <c r="AO358" i="1"/>
  <c r="AG358" i="1"/>
  <c r="Y358" i="1"/>
  <c r="Q358" i="1"/>
  <c r="BD358" i="1"/>
  <c r="AV358" i="1"/>
  <c r="AN358" i="1"/>
  <c r="AF358" i="1"/>
  <c r="X358" i="1"/>
  <c r="P358" i="1"/>
  <c r="BB358" i="1"/>
  <c r="AT358" i="1"/>
  <c r="AL358" i="1"/>
  <c r="AD358" i="1"/>
  <c r="V358" i="1"/>
  <c r="AM358" i="1"/>
  <c r="AE358" i="1"/>
  <c r="W358" i="1"/>
  <c r="BC358" i="1"/>
  <c r="AU358" i="1"/>
  <c r="BA350" i="1"/>
  <c r="AS350" i="1"/>
  <c r="AK350" i="1"/>
  <c r="AC350" i="1"/>
  <c r="U350" i="1"/>
  <c r="BH350" i="1"/>
  <c r="AZ350" i="1"/>
  <c r="AR350" i="1"/>
  <c r="AJ350" i="1"/>
  <c r="AB350" i="1"/>
  <c r="T350" i="1"/>
  <c r="BG350" i="1"/>
  <c r="AY350" i="1"/>
  <c r="AQ350" i="1"/>
  <c r="AI350" i="1"/>
  <c r="AA350" i="1"/>
  <c r="S350" i="1"/>
  <c r="BF350" i="1"/>
  <c r="AX350" i="1"/>
  <c r="AP350" i="1"/>
  <c r="AH350" i="1"/>
  <c r="Z350" i="1"/>
  <c r="R350" i="1"/>
  <c r="BE350" i="1"/>
  <c r="AW350" i="1"/>
  <c r="AO350" i="1"/>
  <c r="AG350" i="1"/>
  <c r="Y350" i="1"/>
  <c r="Q350" i="1"/>
  <c r="BD350" i="1"/>
  <c r="AV350" i="1"/>
  <c r="AN350" i="1"/>
  <c r="AF350" i="1"/>
  <c r="X350" i="1"/>
  <c r="P350" i="1"/>
  <c r="BB350" i="1"/>
  <c r="AT350" i="1"/>
  <c r="AL350" i="1"/>
  <c r="AD350" i="1"/>
  <c r="V350" i="1"/>
  <c r="BC350" i="1"/>
  <c r="AU350" i="1"/>
  <c r="AM350" i="1"/>
  <c r="AE350" i="1"/>
  <c r="W350" i="1"/>
  <c r="BA342" i="1"/>
  <c r="AS342" i="1"/>
  <c r="AK342" i="1"/>
  <c r="AC342" i="1"/>
  <c r="U342" i="1"/>
  <c r="BH342" i="1"/>
  <c r="AZ342" i="1"/>
  <c r="AR342" i="1"/>
  <c r="AJ342" i="1"/>
  <c r="AB342" i="1"/>
  <c r="T342" i="1"/>
  <c r="BG342" i="1"/>
  <c r="AY342" i="1"/>
  <c r="AQ342" i="1"/>
  <c r="AI342" i="1"/>
  <c r="AA342" i="1"/>
  <c r="S342" i="1"/>
  <c r="BF342" i="1"/>
  <c r="AX342" i="1"/>
  <c r="AP342" i="1"/>
  <c r="AH342" i="1"/>
  <c r="Z342" i="1"/>
  <c r="R342" i="1"/>
  <c r="BE342" i="1"/>
  <c r="AW342" i="1"/>
  <c r="AO342" i="1"/>
  <c r="AG342" i="1"/>
  <c r="Y342" i="1"/>
  <c r="Q342" i="1"/>
  <c r="BD342" i="1"/>
  <c r="AV342" i="1"/>
  <c r="AN342" i="1"/>
  <c r="AF342" i="1"/>
  <c r="X342" i="1"/>
  <c r="P342" i="1"/>
  <c r="BB342" i="1"/>
  <c r="AT342" i="1"/>
  <c r="AL342" i="1"/>
  <c r="AD342" i="1"/>
  <c r="V342" i="1"/>
  <c r="BC342" i="1"/>
  <c r="AU342" i="1"/>
  <c r="AM342" i="1"/>
  <c r="AE342" i="1"/>
  <c r="W342" i="1"/>
  <c r="BA334" i="1"/>
  <c r="AS334" i="1"/>
  <c r="AK334" i="1"/>
  <c r="AC334" i="1"/>
  <c r="U334" i="1"/>
  <c r="BH334" i="1"/>
  <c r="AZ334" i="1"/>
  <c r="AR334" i="1"/>
  <c r="AJ334" i="1"/>
  <c r="AB334" i="1"/>
  <c r="T334" i="1"/>
  <c r="BG334" i="1"/>
  <c r="AY334" i="1"/>
  <c r="AQ334" i="1"/>
  <c r="AI334" i="1"/>
  <c r="AA334" i="1"/>
  <c r="S334" i="1"/>
  <c r="BF334" i="1"/>
  <c r="AX334" i="1"/>
  <c r="AP334" i="1"/>
  <c r="AH334" i="1"/>
  <c r="Z334" i="1"/>
  <c r="R334" i="1"/>
  <c r="BE334" i="1"/>
  <c r="AW334" i="1"/>
  <c r="AO334" i="1"/>
  <c r="AG334" i="1"/>
  <c r="Y334" i="1"/>
  <c r="Q334" i="1"/>
  <c r="BD334" i="1"/>
  <c r="AV334" i="1"/>
  <c r="AN334" i="1"/>
  <c r="AF334" i="1"/>
  <c r="X334" i="1"/>
  <c r="P334" i="1"/>
  <c r="BB334" i="1"/>
  <c r="AT334" i="1"/>
  <c r="AL334" i="1"/>
  <c r="AD334" i="1"/>
  <c r="V334" i="1"/>
  <c r="AE334" i="1"/>
  <c r="W334" i="1"/>
  <c r="BC334" i="1"/>
  <c r="AU334" i="1"/>
  <c r="AM334" i="1"/>
  <c r="BA326" i="1"/>
  <c r="AS326" i="1"/>
  <c r="AK326" i="1"/>
  <c r="AC326" i="1"/>
  <c r="U326" i="1"/>
  <c r="BH326" i="1"/>
  <c r="AZ326" i="1"/>
  <c r="AR326" i="1"/>
  <c r="AJ326" i="1"/>
  <c r="AB326" i="1"/>
  <c r="T326" i="1"/>
  <c r="BG326" i="1"/>
  <c r="AY326" i="1"/>
  <c r="AQ326" i="1"/>
  <c r="AI326" i="1"/>
  <c r="AA326" i="1"/>
  <c r="S326" i="1"/>
  <c r="BF326" i="1"/>
  <c r="AX326" i="1"/>
  <c r="AP326" i="1"/>
  <c r="AH326" i="1"/>
  <c r="Z326" i="1"/>
  <c r="R326" i="1"/>
  <c r="BE326" i="1"/>
  <c r="AW326" i="1"/>
  <c r="AO326" i="1"/>
  <c r="AG326" i="1"/>
  <c r="Y326" i="1"/>
  <c r="Q326" i="1"/>
  <c r="BD326" i="1"/>
  <c r="AV326" i="1"/>
  <c r="AN326" i="1"/>
  <c r="AF326" i="1"/>
  <c r="X326" i="1"/>
  <c r="P326" i="1"/>
  <c r="BB326" i="1"/>
  <c r="AT326" i="1"/>
  <c r="AL326" i="1"/>
  <c r="AD326" i="1"/>
  <c r="V326" i="1"/>
  <c r="BC326" i="1"/>
  <c r="AU326" i="1"/>
  <c r="AM326" i="1"/>
  <c r="AE326" i="1"/>
  <c r="W326" i="1"/>
  <c r="BA318" i="1"/>
  <c r="AS318" i="1"/>
  <c r="AK318" i="1"/>
  <c r="AC318" i="1"/>
  <c r="U318" i="1"/>
  <c r="BH318" i="1"/>
  <c r="AZ318" i="1"/>
  <c r="AR318" i="1"/>
  <c r="AJ318" i="1"/>
  <c r="AB318" i="1"/>
  <c r="T318" i="1"/>
  <c r="BG318" i="1"/>
  <c r="AY318" i="1"/>
  <c r="AQ318" i="1"/>
  <c r="AI318" i="1"/>
  <c r="AA318" i="1"/>
  <c r="S318" i="1"/>
  <c r="BF318" i="1"/>
  <c r="AX318" i="1"/>
  <c r="AP318" i="1"/>
  <c r="AH318" i="1"/>
  <c r="Z318" i="1"/>
  <c r="R318" i="1"/>
  <c r="BE318" i="1"/>
  <c r="AW318" i="1"/>
  <c r="AO318" i="1"/>
  <c r="AG318" i="1"/>
  <c r="Y318" i="1"/>
  <c r="Q318" i="1"/>
  <c r="BD318" i="1"/>
  <c r="AV318" i="1"/>
  <c r="AN318" i="1"/>
  <c r="AF318" i="1"/>
  <c r="X318" i="1"/>
  <c r="P318" i="1"/>
  <c r="BB318" i="1"/>
  <c r="AT318" i="1"/>
  <c r="AL318" i="1"/>
  <c r="AD318" i="1"/>
  <c r="V318" i="1"/>
  <c r="AU318" i="1"/>
  <c r="AM318" i="1"/>
  <c r="AE318" i="1"/>
  <c r="W318" i="1"/>
  <c r="BC318" i="1"/>
  <c r="BA310" i="1"/>
  <c r="AS310" i="1"/>
  <c r="AK310" i="1"/>
  <c r="AC310" i="1"/>
  <c r="U310" i="1"/>
  <c r="BH310" i="1"/>
  <c r="AZ310" i="1"/>
  <c r="AR310" i="1"/>
  <c r="AJ310" i="1"/>
  <c r="AB310" i="1"/>
  <c r="T310" i="1"/>
  <c r="BG310" i="1"/>
  <c r="AY310" i="1"/>
  <c r="AQ310" i="1"/>
  <c r="AI310" i="1"/>
  <c r="AA310" i="1"/>
  <c r="S310" i="1"/>
  <c r="BF310" i="1"/>
  <c r="AX310" i="1"/>
  <c r="AP310" i="1"/>
  <c r="AH310" i="1"/>
  <c r="Z310" i="1"/>
  <c r="R310" i="1"/>
  <c r="BE310" i="1"/>
  <c r="AW310" i="1"/>
  <c r="AO310" i="1"/>
  <c r="AG310" i="1"/>
  <c r="Y310" i="1"/>
  <c r="Q310" i="1"/>
  <c r="BD310" i="1"/>
  <c r="AV310" i="1"/>
  <c r="AN310" i="1"/>
  <c r="AF310" i="1"/>
  <c r="X310" i="1"/>
  <c r="P310" i="1"/>
  <c r="BB310" i="1"/>
  <c r="AT310" i="1"/>
  <c r="AL310" i="1"/>
  <c r="AD310" i="1"/>
  <c r="V310" i="1"/>
  <c r="W310" i="1"/>
  <c r="BC310" i="1"/>
  <c r="AU310" i="1"/>
  <c r="AM310" i="1"/>
  <c r="AE310" i="1"/>
  <c r="BA302" i="1"/>
  <c r="AS302" i="1"/>
  <c r="AK302" i="1"/>
  <c r="AC302" i="1"/>
  <c r="U302" i="1"/>
  <c r="BH302" i="1"/>
  <c r="AZ302" i="1"/>
  <c r="AR302" i="1"/>
  <c r="AJ302" i="1"/>
  <c r="AB302" i="1"/>
  <c r="T302" i="1"/>
  <c r="BG302" i="1"/>
  <c r="AY302" i="1"/>
  <c r="AQ302" i="1"/>
  <c r="AI302" i="1"/>
  <c r="AA302" i="1"/>
  <c r="S302" i="1"/>
  <c r="BF302" i="1"/>
  <c r="AX302" i="1"/>
  <c r="AP302" i="1"/>
  <c r="AH302" i="1"/>
  <c r="Z302" i="1"/>
  <c r="R302" i="1"/>
  <c r="BE302" i="1"/>
  <c r="AW302" i="1"/>
  <c r="AO302" i="1"/>
  <c r="AG302" i="1"/>
  <c r="Y302" i="1"/>
  <c r="Q302" i="1"/>
  <c r="BD302" i="1"/>
  <c r="AV302" i="1"/>
  <c r="AN302" i="1"/>
  <c r="AF302" i="1"/>
  <c r="X302" i="1"/>
  <c r="P302" i="1"/>
  <c r="BB302" i="1"/>
  <c r="AT302" i="1"/>
  <c r="AL302" i="1"/>
  <c r="AD302" i="1"/>
  <c r="V302" i="1"/>
  <c r="BC302" i="1"/>
  <c r="AU302" i="1"/>
  <c r="AM302" i="1"/>
  <c r="AE302" i="1"/>
  <c r="W302" i="1"/>
  <c r="BA294" i="1"/>
  <c r="AS294" i="1"/>
  <c r="AK294" i="1"/>
  <c r="AC294" i="1"/>
  <c r="U294" i="1"/>
  <c r="BH294" i="1"/>
  <c r="AZ294" i="1"/>
  <c r="AR294" i="1"/>
  <c r="AJ294" i="1"/>
  <c r="AB294" i="1"/>
  <c r="T294" i="1"/>
  <c r="BG294" i="1"/>
  <c r="AY294" i="1"/>
  <c r="AQ294" i="1"/>
  <c r="AI294" i="1"/>
  <c r="AA294" i="1"/>
  <c r="S294" i="1"/>
  <c r="BF294" i="1"/>
  <c r="AX294" i="1"/>
  <c r="AP294" i="1"/>
  <c r="AH294" i="1"/>
  <c r="Z294" i="1"/>
  <c r="R294" i="1"/>
  <c r="BE294" i="1"/>
  <c r="AW294" i="1"/>
  <c r="AO294" i="1"/>
  <c r="AG294" i="1"/>
  <c r="Y294" i="1"/>
  <c r="Q294" i="1"/>
  <c r="BD294" i="1"/>
  <c r="AV294" i="1"/>
  <c r="AN294" i="1"/>
  <c r="AF294" i="1"/>
  <c r="X294" i="1"/>
  <c r="P294" i="1"/>
  <c r="BB294" i="1"/>
  <c r="AT294" i="1"/>
  <c r="AL294" i="1"/>
  <c r="AD294" i="1"/>
  <c r="V294" i="1"/>
  <c r="AM294" i="1"/>
  <c r="AE294" i="1"/>
  <c r="W294" i="1"/>
  <c r="BC294" i="1"/>
  <c r="AU294" i="1"/>
  <c r="BA286" i="1"/>
  <c r="AS286" i="1"/>
  <c r="AK286" i="1"/>
  <c r="AC286" i="1"/>
  <c r="U286" i="1"/>
  <c r="BH286" i="1"/>
  <c r="AZ286" i="1"/>
  <c r="AR286" i="1"/>
  <c r="AJ286" i="1"/>
  <c r="AB286" i="1"/>
  <c r="T286" i="1"/>
  <c r="BF286" i="1"/>
  <c r="AX286" i="1"/>
  <c r="AP286" i="1"/>
  <c r="AH286" i="1"/>
  <c r="Z286" i="1"/>
  <c r="R286" i="1"/>
  <c r="BE286" i="1"/>
  <c r="AW286" i="1"/>
  <c r="AO286" i="1"/>
  <c r="AG286" i="1"/>
  <c r="Y286" i="1"/>
  <c r="Q286" i="1"/>
  <c r="BD286" i="1"/>
  <c r="AV286" i="1"/>
  <c r="AN286" i="1"/>
  <c r="AF286" i="1"/>
  <c r="X286" i="1"/>
  <c r="P286" i="1"/>
  <c r="BB286" i="1"/>
  <c r="AT286" i="1"/>
  <c r="AL286" i="1"/>
  <c r="AD286" i="1"/>
  <c r="V286" i="1"/>
  <c r="AU286" i="1"/>
  <c r="AQ286" i="1"/>
  <c r="AM286" i="1"/>
  <c r="AI286" i="1"/>
  <c r="AE286" i="1"/>
  <c r="BG286" i="1"/>
  <c r="AA286" i="1"/>
  <c r="BC286" i="1"/>
  <c r="W286" i="1"/>
  <c r="AY286" i="1"/>
  <c r="S286" i="1"/>
  <c r="BA278" i="1"/>
  <c r="AS278" i="1"/>
  <c r="AK278" i="1"/>
  <c r="AC278" i="1"/>
  <c r="U278" i="1"/>
  <c r="BH278" i="1"/>
  <c r="AZ278" i="1"/>
  <c r="AR278" i="1"/>
  <c r="AJ278" i="1"/>
  <c r="AB278" i="1"/>
  <c r="T278" i="1"/>
  <c r="BF278" i="1"/>
  <c r="AX278" i="1"/>
  <c r="AP278" i="1"/>
  <c r="AH278" i="1"/>
  <c r="Z278" i="1"/>
  <c r="R278" i="1"/>
  <c r="BE278" i="1"/>
  <c r="AW278" i="1"/>
  <c r="AO278" i="1"/>
  <c r="AG278" i="1"/>
  <c r="Y278" i="1"/>
  <c r="Q278" i="1"/>
  <c r="BD278" i="1"/>
  <c r="AV278" i="1"/>
  <c r="AN278" i="1"/>
  <c r="AF278" i="1"/>
  <c r="X278" i="1"/>
  <c r="P278" i="1"/>
  <c r="BB278" i="1"/>
  <c r="AT278" i="1"/>
  <c r="AL278" i="1"/>
  <c r="AD278" i="1"/>
  <c r="V278" i="1"/>
  <c r="BC278" i="1"/>
  <c r="W278" i="1"/>
  <c r="AY278" i="1"/>
  <c r="S278" i="1"/>
  <c r="AU278" i="1"/>
  <c r="AQ278" i="1"/>
  <c r="AM278" i="1"/>
  <c r="AI278" i="1"/>
  <c r="AE278" i="1"/>
  <c r="BG278" i="1"/>
  <c r="AA278" i="1"/>
  <c r="BA270" i="1"/>
  <c r="AS270" i="1"/>
  <c r="AK270" i="1"/>
  <c r="AC270" i="1"/>
  <c r="U270" i="1"/>
  <c r="BH270" i="1"/>
  <c r="AZ270" i="1"/>
  <c r="AR270" i="1"/>
  <c r="AJ270" i="1"/>
  <c r="AB270" i="1"/>
  <c r="T270" i="1"/>
  <c r="BF270" i="1"/>
  <c r="AX270" i="1"/>
  <c r="AP270" i="1"/>
  <c r="AH270" i="1"/>
  <c r="Z270" i="1"/>
  <c r="R270" i="1"/>
  <c r="BE270" i="1"/>
  <c r="AW270" i="1"/>
  <c r="AO270" i="1"/>
  <c r="AG270" i="1"/>
  <c r="Y270" i="1"/>
  <c r="Q270" i="1"/>
  <c r="BD270" i="1"/>
  <c r="AV270" i="1"/>
  <c r="AN270" i="1"/>
  <c r="AF270" i="1"/>
  <c r="X270" i="1"/>
  <c r="P270" i="1"/>
  <c r="BB270" i="1"/>
  <c r="AT270" i="1"/>
  <c r="AL270" i="1"/>
  <c r="AD270" i="1"/>
  <c r="V270" i="1"/>
  <c r="AE270" i="1"/>
  <c r="BG270" i="1"/>
  <c r="AA270" i="1"/>
  <c r="BC270" i="1"/>
  <c r="W270" i="1"/>
  <c r="AY270" i="1"/>
  <c r="S270" i="1"/>
  <c r="AU270" i="1"/>
  <c r="AQ270" i="1"/>
  <c r="AM270" i="1"/>
  <c r="AI270" i="1"/>
  <c r="BA262" i="1"/>
  <c r="AS262" i="1"/>
  <c r="AK262" i="1"/>
  <c r="AC262" i="1"/>
  <c r="U262" i="1"/>
  <c r="BH262" i="1"/>
  <c r="AZ262" i="1"/>
  <c r="AR262" i="1"/>
  <c r="AJ262" i="1"/>
  <c r="AB262" i="1"/>
  <c r="T262" i="1"/>
  <c r="BF262" i="1"/>
  <c r="AX262" i="1"/>
  <c r="AP262" i="1"/>
  <c r="AH262" i="1"/>
  <c r="Z262" i="1"/>
  <c r="R262" i="1"/>
  <c r="BE262" i="1"/>
  <c r="AW262" i="1"/>
  <c r="AO262" i="1"/>
  <c r="AG262" i="1"/>
  <c r="Y262" i="1"/>
  <c r="Q262" i="1"/>
  <c r="BD262" i="1"/>
  <c r="AV262" i="1"/>
  <c r="AN262" i="1"/>
  <c r="AF262" i="1"/>
  <c r="X262" i="1"/>
  <c r="P262" i="1"/>
  <c r="BB262" i="1"/>
  <c r="AT262" i="1"/>
  <c r="AL262" i="1"/>
  <c r="AD262" i="1"/>
  <c r="V262" i="1"/>
  <c r="AM262" i="1"/>
  <c r="AI262" i="1"/>
  <c r="AE262" i="1"/>
  <c r="BG262" i="1"/>
  <c r="AA262" i="1"/>
  <c r="BC262" i="1"/>
  <c r="W262" i="1"/>
  <c r="AY262" i="1"/>
  <c r="S262" i="1"/>
  <c r="AU262" i="1"/>
  <c r="AQ262" i="1"/>
  <c r="BA254" i="1"/>
  <c r="AS254" i="1"/>
  <c r="AK254" i="1"/>
  <c r="AC254" i="1"/>
  <c r="U254" i="1"/>
  <c r="BH254" i="1"/>
  <c r="AZ254" i="1"/>
  <c r="AR254" i="1"/>
  <c r="AJ254" i="1"/>
  <c r="AB254" i="1"/>
  <c r="T254" i="1"/>
  <c r="BF254" i="1"/>
  <c r="AX254" i="1"/>
  <c r="AP254" i="1"/>
  <c r="AH254" i="1"/>
  <c r="Z254" i="1"/>
  <c r="R254" i="1"/>
  <c r="BE254" i="1"/>
  <c r="AW254" i="1"/>
  <c r="AO254" i="1"/>
  <c r="AG254" i="1"/>
  <c r="Y254" i="1"/>
  <c r="Q254" i="1"/>
  <c r="BD254" i="1"/>
  <c r="AV254" i="1"/>
  <c r="AN254" i="1"/>
  <c r="AF254" i="1"/>
  <c r="X254" i="1"/>
  <c r="P254" i="1"/>
  <c r="BB254" i="1"/>
  <c r="AT254" i="1"/>
  <c r="AL254" i="1"/>
  <c r="AD254" i="1"/>
  <c r="V254" i="1"/>
  <c r="AU254" i="1"/>
  <c r="AQ254" i="1"/>
  <c r="AM254" i="1"/>
  <c r="AI254" i="1"/>
  <c r="AE254" i="1"/>
  <c r="BG254" i="1"/>
  <c r="AA254" i="1"/>
  <c r="BC254" i="1"/>
  <c r="W254" i="1"/>
  <c r="AY254" i="1"/>
  <c r="S254" i="1"/>
  <c r="BG246" i="1"/>
  <c r="AY246" i="1"/>
  <c r="AQ246" i="1"/>
  <c r="AI246" i="1"/>
  <c r="AA246" i="1"/>
  <c r="S246" i="1"/>
  <c r="BF246" i="1"/>
  <c r="AX246" i="1"/>
  <c r="AP246" i="1"/>
  <c r="AH246" i="1"/>
  <c r="Z246" i="1"/>
  <c r="R246" i="1"/>
  <c r="BE246" i="1"/>
  <c r="AW246" i="1"/>
  <c r="AO246" i="1"/>
  <c r="AG246" i="1"/>
  <c r="Y246" i="1"/>
  <c r="Q246" i="1"/>
  <c r="BD246" i="1"/>
  <c r="AV246" i="1"/>
  <c r="AN246" i="1"/>
  <c r="AF246" i="1"/>
  <c r="X246" i="1"/>
  <c r="P246" i="1"/>
  <c r="BC246" i="1"/>
  <c r="AU246" i="1"/>
  <c r="AM246" i="1"/>
  <c r="AE246" i="1"/>
  <c r="W246" i="1"/>
  <c r="BB246" i="1"/>
  <c r="AT246" i="1"/>
  <c r="AL246" i="1"/>
  <c r="AD246" i="1"/>
  <c r="V246" i="1"/>
  <c r="BA246" i="1"/>
  <c r="AS246" i="1"/>
  <c r="AK246" i="1"/>
  <c r="AC246" i="1"/>
  <c r="U246" i="1"/>
  <c r="BH246" i="1"/>
  <c r="AZ246" i="1"/>
  <c r="AR246" i="1"/>
  <c r="AJ246" i="1"/>
  <c r="AB246" i="1"/>
  <c r="T246" i="1"/>
  <c r="BG238" i="1"/>
  <c r="AY238" i="1"/>
  <c r="AQ238" i="1"/>
  <c r="AI238" i="1"/>
  <c r="AA238" i="1"/>
  <c r="S238" i="1"/>
  <c r="BF238" i="1"/>
  <c r="AX238" i="1"/>
  <c r="AP238" i="1"/>
  <c r="AH238" i="1"/>
  <c r="Z238" i="1"/>
  <c r="R238" i="1"/>
  <c r="BE238" i="1"/>
  <c r="AW238" i="1"/>
  <c r="AO238" i="1"/>
  <c r="AG238" i="1"/>
  <c r="Y238" i="1"/>
  <c r="Q238" i="1"/>
  <c r="BD238" i="1"/>
  <c r="AV238" i="1"/>
  <c r="AN238" i="1"/>
  <c r="AF238" i="1"/>
  <c r="X238" i="1"/>
  <c r="P238" i="1"/>
  <c r="BC238" i="1"/>
  <c r="AU238" i="1"/>
  <c r="AM238" i="1"/>
  <c r="AE238" i="1"/>
  <c r="W238" i="1"/>
  <c r="BB238" i="1"/>
  <c r="AT238" i="1"/>
  <c r="AL238" i="1"/>
  <c r="AD238" i="1"/>
  <c r="V238" i="1"/>
  <c r="BA238" i="1"/>
  <c r="AS238" i="1"/>
  <c r="AK238" i="1"/>
  <c r="AC238" i="1"/>
  <c r="U238" i="1"/>
  <c r="BH238" i="1"/>
  <c r="AZ238" i="1"/>
  <c r="AR238" i="1"/>
  <c r="AJ238" i="1"/>
  <c r="AB238" i="1"/>
  <c r="T238" i="1"/>
  <c r="BG230" i="1"/>
  <c r="AY230" i="1"/>
  <c r="AQ230" i="1"/>
  <c r="AI230" i="1"/>
  <c r="AA230" i="1"/>
  <c r="S230" i="1"/>
  <c r="BF230" i="1"/>
  <c r="AX230" i="1"/>
  <c r="AP230" i="1"/>
  <c r="AH230" i="1"/>
  <c r="Z230" i="1"/>
  <c r="R230" i="1"/>
  <c r="BE230" i="1"/>
  <c r="AW230" i="1"/>
  <c r="AO230" i="1"/>
  <c r="AG230" i="1"/>
  <c r="Y230" i="1"/>
  <c r="Q230" i="1"/>
  <c r="BD230" i="1"/>
  <c r="AV230" i="1"/>
  <c r="AN230" i="1"/>
  <c r="AF230" i="1"/>
  <c r="X230" i="1"/>
  <c r="P230" i="1"/>
  <c r="BC230" i="1"/>
  <c r="AU230" i="1"/>
  <c r="AM230" i="1"/>
  <c r="AE230" i="1"/>
  <c r="W230" i="1"/>
  <c r="BB230" i="1"/>
  <c r="AT230" i="1"/>
  <c r="AL230" i="1"/>
  <c r="AD230" i="1"/>
  <c r="V230" i="1"/>
  <c r="BA230" i="1"/>
  <c r="AS230" i="1"/>
  <c r="AK230" i="1"/>
  <c r="AC230" i="1"/>
  <c r="U230" i="1"/>
  <c r="BH230" i="1"/>
  <c r="AZ230" i="1"/>
  <c r="AR230" i="1"/>
  <c r="AJ230" i="1"/>
  <c r="AB230" i="1"/>
  <c r="T230" i="1"/>
  <c r="BG222" i="1"/>
  <c r="AY222" i="1"/>
  <c r="AQ222" i="1"/>
  <c r="AI222" i="1"/>
  <c r="AA222" i="1"/>
  <c r="S222" i="1"/>
  <c r="BF222" i="1"/>
  <c r="AX222" i="1"/>
  <c r="AP222" i="1"/>
  <c r="AH222" i="1"/>
  <c r="Z222" i="1"/>
  <c r="R222" i="1"/>
  <c r="BE222" i="1"/>
  <c r="AW222" i="1"/>
  <c r="AO222" i="1"/>
  <c r="AG222" i="1"/>
  <c r="Y222" i="1"/>
  <c r="Q222" i="1"/>
  <c r="BD222" i="1"/>
  <c r="AV222" i="1"/>
  <c r="AN222" i="1"/>
  <c r="AF222" i="1"/>
  <c r="X222" i="1"/>
  <c r="P222" i="1"/>
  <c r="BC222" i="1"/>
  <c r="AU222" i="1"/>
  <c r="AM222" i="1"/>
  <c r="AE222" i="1"/>
  <c r="W222" i="1"/>
  <c r="BB222" i="1"/>
  <c r="AT222" i="1"/>
  <c r="AL222" i="1"/>
  <c r="AD222" i="1"/>
  <c r="V222" i="1"/>
  <c r="BA222" i="1"/>
  <c r="AS222" i="1"/>
  <c r="AK222" i="1"/>
  <c r="AC222" i="1"/>
  <c r="U222" i="1"/>
  <c r="BH222" i="1"/>
  <c r="AZ222" i="1"/>
  <c r="AR222" i="1"/>
  <c r="AJ222" i="1"/>
  <c r="AB222" i="1"/>
  <c r="T222" i="1"/>
  <c r="BD213" i="1"/>
  <c r="AV213" i="1"/>
  <c r="AN213" i="1"/>
  <c r="AF213" i="1"/>
  <c r="X213" i="1"/>
  <c r="P213" i="1"/>
  <c r="BC213" i="1"/>
  <c r="AU213" i="1"/>
  <c r="AM213" i="1"/>
  <c r="AE213" i="1"/>
  <c r="W213" i="1"/>
  <c r="BB213" i="1"/>
  <c r="AT213" i="1"/>
  <c r="AL213" i="1"/>
  <c r="AD213" i="1"/>
  <c r="V213" i="1"/>
  <c r="BA213" i="1"/>
  <c r="AS213" i="1"/>
  <c r="AK213" i="1"/>
  <c r="AC213" i="1"/>
  <c r="U213" i="1"/>
  <c r="BH213" i="1"/>
  <c r="AZ213" i="1"/>
  <c r="AR213" i="1"/>
  <c r="AJ213" i="1"/>
  <c r="AB213" i="1"/>
  <c r="T213" i="1"/>
  <c r="BG213" i="1"/>
  <c r="AY213" i="1"/>
  <c r="AQ213" i="1"/>
  <c r="AI213" i="1"/>
  <c r="AA213" i="1"/>
  <c r="S213" i="1"/>
  <c r="BF213" i="1"/>
  <c r="AX213" i="1"/>
  <c r="AP213" i="1"/>
  <c r="AH213" i="1"/>
  <c r="Z213" i="1"/>
  <c r="R213" i="1"/>
  <c r="BE213" i="1"/>
  <c r="AW213" i="1"/>
  <c r="AO213" i="1"/>
  <c r="AG213" i="1"/>
  <c r="Y213" i="1"/>
  <c r="Q213" i="1"/>
  <c r="BD205" i="1"/>
  <c r="AV205" i="1"/>
  <c r="AN205" i="1"/>
  <c r="AF205" i="1"/>
  <c r="X205" i="1"/>
  <c r="P205" i="1"/>
  <c r="BC205" i="1"/>
  <c r="AU205" i="1"/>
  <c r="AM205" i="1"/>
  <c r="AE205" i="1"/>
  <c r="W205" i="1"/>
  <c r="BB205" i="1"/>
  <c r="AT205" i="1"/>
  <c r="AL205" i="1"/>
  <c r="AD205" i="1"/>
  <c r="V205" i="1"/>
  <c r="BA205" i="1"/>
  <c r="AS205" i="1"/>
  <c r="AK205" i="1"/>
  <c r="AC205" i="1"/>
  <c r="U205" i="1"/>
  <c r="BH205" i="1"/>
  <c r="AZ205" i="1"/>
  <c r="AR205" i="1"/>
  <c r="AJ205" i="1"/>
  <c r="AB205" i="1"/>
  <c r="T205" i="1"/>
  <c r="BG205" i="1"/>
  <c r="AY205" i="1"/>
  <c r="AQ205" i="1"/>
  <c r="AI205" i="1"/>
  <c r="AA205" i="1"/>
  <c r="S205" i="1"/>
  <c r="BF205" i="1"/>
  <c r="AX205" i="1"/>
  <c r="AP205" i="1"/>
  <c r="AH205" i="1"/>
  <c r="Z205" i="1"/>
  <c r="R205" i="1"/>
  <c r="BE205" i="1"/>
  <c r="AW205" i="1"/>
  <c r="AO205" i="1"/>
  <c r="AG205" i="1"/>
  <c r="Y205" i="1"/>
  <c r="Q205" i="1"/>
  <c r="BD197" i="1"/>
  <c r="AV197" i="1"/>
  <c r="AN197" i="1"/>
  <c r="AF197" i="1"/>
  <c r="X197" i="1"/>
  <c r="P197" i="1"/>
  <c r="BC197" i="1"/>
  <c r="AU197" i="1"/>
  <c r="AM197" i="1"/>
  <c r="AE197" i="1"/>
  <c r="W197" i="1"/>
  <c r="BB197" i="1"/>
  <c r="AT197" i="1"/>
  <c r="AL197" i="1"/>
  <c r="AD197" i="1"/>
  <c r="V197" i="1"/>
  <c r="BA197" i="1"/>
  <c r="AS197" i="1"/>
  <c r="AK197" i="1"/>
  <c r="AC197" i="1"/>
  <c r="U197" i="1"/>
  <c r="BH197" i="1"/>
  <c r="AZ197" i="1"/>
  <c r="AR197" i="1"/>
  <c r="AJ197" i="1"/>
  <c r="AB197" i="1"/>
  <c r="T197" i="1"/>
  <c r="BG197" i="1"/>
  <c r="AY197" i="1"/>
  <c r="AQ197" i="1"/>
  <c r="AI197" i="1"/>
  <c r="AA197" i="1"/>
  <c r="S197" i="1"/>
  <c r="BF197" i="1"/>
  <c r="AX197" i="1"/>
  <c r="AP197" i="1"/>
  <c r="AH197" i="1"/>
  <c r="Z197" i="1"/>
  <c r="R197" i="1"/>
  <c r="BE197" i="1"/>
  <c r="AW197" i="1"/>
  <c r="AO197" i="1"/>
  <c r="AG197" i="1"/>
  <c r="Y197" i="1"/>
  <c r="Q197" i="1"/>
  <c r="BD189" i="1"/>
  <c r="AV189" i="1"/>
  <c r="AN189" i="1"/>
  <c r="AF189" i="1"/>
  <c r="X189" i="1"/>
  <c r="P189" i="1"/>
  <c r="BC189" i="1"/>
  <c r="AU189" i="1"/>
  <c r="AM189" i="1"/>
  <c r="AE189" i="1"/>
  <c r="W189" i="1"/>
  <c r="BB189" i="1"/>
  <c r="AT189" i="1"/>
  <c r="AL189" i="1"/>
  <c r="AD189" i="1"/>
  <c r="V189" i="1"/>
  <c r="BA189" i="1"/>
  <c r="AS189" i="1"/>
  <c r="AK189" i="1"/>
  <c r="AC189" i="1"/>
  <c r="U189" i="1"/>
  <c r="BH189" i="1"/>
  <c r="AZ189" i="1"/>
  <c r="AR189" i="1"/>
  <c r="AJ189" i="1"/>
  <c r="AB189" i="1"/>
  <c r="T189" i="1"/>
  <c r="BG189" i="1"/>
  <c r="AY189" i="1"/>
  <c r="AQ189" i="1"/>
  <c r="AI189" i="1"/>
  <c r="AA189" i="1"/>
  <c r="S189" i="1"/>
  <c r="BF189" i="1"/>
  <c r="AX189" i="1"/>
  <c r="AP189" i="1"/>
  <c r="AH189" i="1"/>
  <c r="Z189" i="1"/>
  <c r="R189" i="1"/>
  <c r="BE189" i="1"/>
  <c r="AW189" i="1"/>
  <c r="AO189" i="1"/>
  <c r="AG189" i="1"/>
  <c r="Y189" i="1"/>
  <c r="Q189" i="1"/>
  <c r="BD181" i="1"/>
  <c r="AV181" i="1"/>
  <c r="AN181" i="1"/>
  <c r="AF181" i="1"/>
  <c r="X181" i="1"/>
  <c r="P181" i="1"/>
  <c r="BC181" i="1"/>
  <c r="AU181" i="1"/>
  <c r="AM181" i="1"/>
  <c r="AE181" i="1"/>
  <c r="W181" i="1"/>
  <c r="BB181" i="1"/>
  <c r="AT181" i="1"/>
  <c r="AL181" i="1"/>
  <c r="AD181" i="1"/>
  <c r="V181" i="1"/>
  <c r="BA181" i="1"/>
  <c r="AS181" i="1"/>
  <c r="AK181" i="1"/>
  <c r="AC181" i="1"/>
  <c r="U181" i="1"/>
  <c r="BH181" i="1"/>
  <c r="AZ181" i="1"/>
  <c r="AR181" i="1"/>
  <c r="AJ181" i="1"/>
  <c r="AB181" i="1"/>
  <c r="T181" i="1"/>
  <c r="BG181" i="1"/>
  <c r="AY181" i="1"/>
  <c r="AQ181" i="1"/>
  <c r="AI181" i="1"/>
  <c r="AA181" i="1"/>
  <c r="S181" i="1"/>
  <c r="BF181" i="1"/>
  <c r="AX181" i="1"/>
  <c r="AP181" i="1"/>
  <c r="AH181" i="1"/>
  <c r="Z181" i="1"/>
  <c r="R181" i="1"/>
  <c r="BE181" i="1"/>
  <c r="AW181" i="1"/>
  <c r="AO181" i="1"/>
  <c r="AG181" i="1"/>
  <c r="Y181" i="1"/>
  <c r="Q181" i="1"/>
  <c r="BD173" i="1"/>
  <c r="AV173" i="1"/>
  <c r="AN173" i="1"/>
  <c r="AF173" i="1"/>
  <c r="X173" i="1"/>
  <c r="P173" i="1"/>
  <c r="BC173" i="1"/>
  <c r="AU173" i="1"/>
  <c r="AM173" i="1"/>
  <c r="AE173" i="1"/>
  <c r="W173" i="1"/>
  <c r="BB173" i="1"/>
  <c r="AT173" i="1"/>
  <c r="AL173" i="1"/>
  <c r="AD173" i="1"/>
  <c r="V173" i="1"/>
  <c r="BA173" i="1"/>
  <c r="AS173" i="1"/>
  <c r="AK173" i="1"/>
  <c r="AC173" i="1"/>
  <c r="U173" i="1"/>
  <c r="BH173" i="1"/>
  <c r="AZ173" i="1"/>
  <c r="AR173" i="1"/>
  <c r="AJ173" i="1"/>
  <c r="AB173" i="1"/>
  <c r="T173" i="1"/>
  <c r="BG173" i="1"/>
  <c r="AY173" i="1"/>
  <c r="AQ173" i="1"/>
  <c r="AI173" i="1"/>
  <c r="AA173" i="1"/>
  <c r="S173" i="1"/>
  <c r="BF173" i="1"/>
  <c r="AX173" i="1"/>
  <c r="AP173" i="1"/>
  <c r="AH173" i="1"/>
  <c r="Z173" i="1"/>
  <c r="R173" i="1"/>
  <c r="BE173" i="1"/>
  <c r="AW173" i="1"/>
  <c r="AO173" i="1"/>
  <c r="AG173" i="1"/>
  <c r="Y173" i="1"/>
  <c r="Q173" i="1"/>
  <c r="BD165" i="1"/>
  <c r="AV165" i="1"/>
  <c r="AN165" i="1"/>
  <c r="AF165" i="1"/>
  <c r="X165" i="1"/>
  <c r="P165" i="1"/>
  <c r="BC165" i="1"/>
  <c r="AU165" i="1"/>
  <c r="AM165" i="1"/>
  <c r="AE165" i="1"/>
  <c r="W165" i="1"/>
  <c r="BB165" i="1"/>
  <c r="AT165" i="1"/>
  <c r="AL165" i="1"/>
  <c r="AD165" i="1"/>
  <c r="V165" i="1"/>
  <c r="BA165" i="1"/>
  <c r="AS165" i="1"/>
  <c r="AK165" i="1"/>
  <c r="AC165" i="1"/>
  <c r="U165" i="1"/>
  <c r="BH165" i="1"/>
  <c r="AZ165" i="1"/>
  <c r="AR165" i="1"/>
  <c r="AJ165" i="1"/>
  <c r="AB165" i="1"/>
  <c r="T165" i="1"/>
  <c r="BG165" i="1"/>
  <c r="AY165" i="1"/>
  <c r="AQ165" i="1"/>
  <c r="AI165" i="1"/>
  <c r="AA165" i="1"/>
  <c r="S165" i="1"/>
  <c r="BF165" i="1"/>
  <c r="AX165" i="1"/>
  <c r="AP165" i="1"/>
  <c r="AH165" i="1"/>
  <c r="Z165" i="1"/>
  <c r="R165" i="1"/>
  <c r="BE165" i="1"/>
  <c r="AW165" i="1"/>
  <c r="AO165" i="1"/>
  <c r="AG165" i="1"/>
  <c r="Y165" i="1"/>
  <c r="Q165" i="1"/>
  <c r="BA156" i="1"/>
  <c r="AS156" i="1"/>
  <c r="AK156" i="1"/>
  <c r="AC156" i="1"/>
  <c r="U156" i="1"/>
  <c r="BH156" i="1"/>
  <c r="AZ156" i="1"/>
  <c r="AR156" i="1"/>
  <c r="AJ156" i="1"/>
  <c r="AB156" i="1"/>
  <c r="T156" i="1"/>
  <c r="BG156" i="1"/>
  <c r="AY156" i="1"/>
  <c r="AQ156" i="1"/>
  <c r="AI156" i="1"/>
  <c r="AA156" i="1"/>
  <c r="S156" i="1"/>
  <c r="BF156" i="1"/>
  <c r="AX156" i="1"/>
  <c r="AP156" i="1"/>
  <c r="AH156" i="1"/>
  <c r="Z156" i="1"/>
  <c r="R156" i="1"/>
  <c r="BE156" i="1"/>
  <c r="AW156" i="1"/>
  <c r="AO156" i="1"/>
  <c r="AG156" i="1"/>
  <c r="Y156" i="1"/>
  <c r="Q156" i="1"/>
  <c r="BD156" i="1"/>
  <c r="AV156" i="1"/>
  <c r="AN156" i="1"/>
  <c r="AF156" i="1"/>
  <c r="X156" i="1"/>
  <c r="P156" i="1"/>
  <c r="BC156" i="1"/>
  <c r="AU156" i="1"/>
  <c r="AM156" i="1"/>
  <c r="AE156" i="1"/>
  <c r="W156" i="1"/>
  <c r="BB156" i="1"/>
  <c r="AT156" i="1"/>
  <c r="AL156" i="1"/>
  <c r="AD156" i="1"/>
  <c r="V156" i="1"/>
  <c r="BA148" i="1"/>
  <c r="BG148" i="1"/>
  <c r="AY148" i="1"/>
  <c r="BF148" i="1"/>
  <c r="AX148" i="1"/>
  <c r="BE148" i="1"/>
  <c r="AW148" i="1"/>
  <c r="BD148" i="1"/>
  <c r="AV148" i="1"/>
  <c r="AN148" i="1"/>
  <c r="BC148" i="1"/>
  <c r="BB148" i="1"/>
  <c r="AO148" i="1"/>
  <c r="AF148" i="1"/>
  <c r="X148" i="1"/>
  <c r="P148" i="1"/>
  <c r="AZ148" i="1"/>
  <c r="AM148" i="1"/>
  <c r="AE148" i="1"/>
  <c r="W148" i="1"/>
  <c r="AU148" i="1"/>
  <c r="AL148" i="1"/>
  <c r="AD148" i="1"/>
  <c r="V148" i="1"/>
  <c r="AT148" i="1"/>
  <c r="AK148" i="1"/>
  <c r="AC148" i="1"/>
  <c r="U148" i="1"/>
  <c r="AS148" i="1"/>
  <c r="AJ148" i="1"/>
  <c r="AB148" i="1"/>
  <c r="T148" i="1"/>
  <c r="AR148" i="1"/>
  <c r="AI148" i="1"/>
  <c r="AA148" i="1"/>
  <c r="S148" i="1"/>
  <c r="AQ148" i="1"/>
  <c r="AH148" i="1"/>
  <c r="Z148" i="1"/>
  <c r="R148" i="1"/>
  <c r="BH148" i="1"/>
  <c r="AP148" i="1"/>
  <c r="AG148" i="1"/>
  <c r="Y148" i="1"/>
  <c r="Q148" i="1"/>
  <c r="BD140" i="1"/>
  <c r="AV140" i="1"/>
  <c r="AN140" i="1"/>
  <c r="AF140" i="1"/>
  <c r="X140" i="1"/>
  <c r="P140" i="1"/>
  <c r="BC140" i="1"/>
  <c r="AU140" i="1"/>
  <c r="AM140" i="1"/>
  <c r="AE140" i="1"/>
  <c r="W140" i="1"/>
  <c r="BB140" i="1"/>
  <c r="AT140" i="1"/>
  <c r="AL140" i="1"/>
  <c r="AD140" i="1"/>
  <c r="V140" i="1"/>
  <c r="BA140" i="1"/>
  <c r="AS140" i="1"/>
  <c r="AK140" i="1"/>
  <c r="AC140" i="1"/>
  <c r="U140" i="1"/>
  <c r="BH140" i="1"/>
  <c r="AZ140" i="1"/>
  <c r="AR140" i="1"/>
  <c r="AJ140" i="1"/>
  <c r="AB140" i="1"/>
  <c r="T140" i="1"/>
  <c r="BG140" i="1"/>
  <c r="AY140" i="1"/>
  <c r="AQ140" i="1"/>
  <c r="AI140" i="1"/>
  <c r="AA140" i="1"/>
  <c r="S140" i="1"/>
  <c r="BF140" i="1"/>
  <c r="AX140" i="1"/>
  <c r="AP140" i="1"/>
  <c r="AH140" i="1"/>
  <c r="Z140" i="1"/>
  <c r="R140" i="1"/>
  <c r="BE140" i="1"/>
  <c r="AW140" i="1"/>
  <c r="AO140" i="1"/>
  <c r="AG140" i="1"/>
  <c r="Y140" i="1"/>
  <c r="Q140" i="1"/>
  <c r="O132" i="1"/>
  <c r="BD132" i="1"/>
  <c r="AV132" i="1"/>
  <c r="AN132" i="1"/>
  <c r="AF132" i="1"/>
  <c r="X132" i="1"/>
  <c r="P132" i="1"/>
  <c r="BC132" i="1"/>
  <c r="AU132" i="1"/>
  <c r="AM132" i="1"/>
  <c r="AE132" i="1"/>
  <c r="W132" i="1"/>
  <c r="BB132" i="1"/>
  <c r="AT132" i="1"/>
  <c r="AL132" i="1"/>
  <c r="AD132" i="1"/>
  <c r="V132" i="1"/>
  <c r="BA132" i="1"/>
  <c r="AS132" i="1"/>
  <c r="AK132" i="1"/>
  <c r="AC132" i="1"/>
  <c r="U132" i="1"/>
  <c r="BH132" i="1"/>
  <c r="AZ132" i="1"/>
  <c r="AR132" i="1"/>
  <c r="AJ132" i="1"/>
  <c r="AB132" i="1"/>
  <c r="T132" i="1"/>
  <c r="BG132" i="1"/>
  <c r="AY132" i="1"/>
  <c r="AQ132" i="1"/>
  <c r="AI132" i="1"/>
  <c r="AA132" i="1"/>
  <c r="S132" i="1"/>
  <c r="BF132" i="1"/>
  <c r="AX132" i="1"/>
  <c r="AP132" i="1"/>
  <c r="AH132" i="1"/>
  <c r="Z132" i="1"/>
  <c r="R132" i="1"/>
  <c r="BE132" i="1"/>
  <c r="AW132" i="1"/>
  <c r="AO132" i="1"/>
  <c r="AG132" i="1"/>
  <c r="Y132" i="1"/>
  <c r="Q132" i="1"/>
  <c r="BD124" i="1"/>
  <c r="AV124" i="1"/>
  <c r="AN124" i="1"/>
  <c r="AF124" i="1"/>
  <c r="X124" i="1"/>
  <c r="P124" i="1"/>
  <c r="BC124" i="1"/>
  <c r="AU124" i="1"/>
  <c r="AM124" i="1"/>
  <c r="AE124" i="1"/>
  <c r="W124" i="1"/>
  <c r="BB124" i="1"/>
  <c r="AT124" i="1"/>
  <c r="AL124" i="1"/>
  <c r="AD124" i="1"/>
  <c r="V124" i="1"/>
  <c r="BA124" i="1"/>
  <c r="AS124" i="1"/>
  <c r="AK124" i="1"/>
  <c r="AC124" i="1"/>
  <c r="U124" i="1"/>
  <c r="BH124" i="1"/>
  <c r="AZ124" i="1"/>
  <c r="AR124" i="1"/>
  <c r="AJ124" i="1"/>
  <c r="AB124" i="1"/>
  <c r="T124" i="1"/>
  <c r="BG124" i="1"/>
  <c r="AY124" i="1"/>
  <c r="AQ124" i="1"/>
  <c r="AI124" i="1"/>
  <c r="AA124" i="1"/>
  <c r="S124" i="1"/>
  <c r="BF124" i="1"/>
  <c r="AX124" i="1"/>
  <c r="AP124" i="1"/>
  <c r="AH124" i="1"/>
  <c r="Z124" i="1"/>
  <c r="R124" i="1"/>
  <c r="BE124" i="1"/>
  <c r="AW124" i="1"/>
  <c r="AO124" i="1"/>
  <c r="AG124" i="1"/>
  <c r="Y124" i="1"/>
  <c r="Q124" i="1"/>
  <c r="BD116" i="1"/>
  <c r="AV116" i="1"/>
  <c r="AN116" i="1"/>
  <c r="AF116" i="1"/>
  <c r="X116" i="1"/>
  <c r="P116" i="1"/>
  <c r="BC116" i="1"/>
  <c r="AU116" i="1"/>
  <c r="AM116" i="1"/>
  <c r="AE116" i="1"/>
  <c r="W116" i="1"/>
  <c r="BB116" i="1"/>
  <c r="AT116" i="1"/>
  <c r="AL116" i="1"/>
  <c r="AD116" i="1"/>
  <c r="V116" i="1"/>
  <c r="BA116" i="1"/>
  <c r="AS116" i="1"/>
  <c r="AK116" i="1"/>
  <c r="AC116" i="1"/>
  <c r="U116" i="1"/>
  <c r="BH116" i="1"/>
  <c r="AZ116" i="1"/>
  <c r="AR116" i="1"/>
  <c r="AJ116" i="1"/>
  <c r="AB116" i="1"/>
  <c r="T116" i="1"/>
  <c r="BG116" i="1"/>
  <c r="AY116" i="1"/>
  <c r="AQ116" i="1"/>
  <c r="AI116" i="1"/>
  <c r="AA116" i="1"/>
  <c r="S116" i="1"/>
  <c r="BF116" i="1"/>
  <c r="AX116" i="1"/>
  <c r="AP116" i="1"/>
  <c r="AH116" i="1"/>
  <c r="Z116" i="1"/>
  <c r="R116" i="1"/>
  <c r="BE116" i="1"/>
  <c r="AW116" i="1"/>
  <c r="AO116" i="1"/>
  <c r="AG116" i="1"/>
  <c r="Y116" i="1"/>
  <c r="Q116" i="1"/>
  <c r="BD108" i="1"/>
  <c r="AV108" i="1"/>
  <c r="AN108" i="1"/>
  <c r="AF108" i="1"/>
  <c r="X108" i="1"/>
  <c r="P108" i="1"/>
  <c r="BC108" i="1"/>
  <c r="AU108" i="1"/>
  <c r="AM108" i="1"/>
  <c r="AE108" i="1"/>
  <c r="W108" i="1"/>
  <c r="BB108" i="1"/>
  <c r="AT108" i="1"/>
  <c r="AL108" i="1"/>
  <c r="AD108" i="1"/>
  <c r="V108" i="1"/>
  <c r="BA108" i="1"/>
  <c r="AS108" i="1"/>
  <c r="AK108" i="1"/>
  <c r="AC108" i="1"/>
  <c r="U108" i="1"/>
  <c r="BH108" i="1"/>
  <c r="AZ108" i="1"/>
  <c r="AR108" i="1"/>
  <c r="AJ108" i="1"/>
  <c r="AB108" i="1"/>
  <c r="T108" i="1"/>
  <c r="BG108" i="1"/>
  <c r="AY108" i="1"/>
  <c r="AQ108" i="1"/>
  <c r="AI108" i="1"/>
  <c r="AA108" i="1"/>
  <c r="S108" i="1"/>
  <c r="BF108" i="1"/>
  <c r="AX108" i="1"/>
  <c r="AP108" i="1"/>
  <c r="AH108" i="1"/>
  <c r="Z108" i="1"/>
  <c r="R108" i="1"/>
  <c r="BE108" i="1"/>
  <c r="AW108" i="1"/>
  <c r="AO108" i="1"/>
  <c r="AG108" i="1"/>
  <c r="Y108" i="1"/>
  <c r="Q108" i="1"/>
  <c r="BD100" i="1"/>
  <c r="AV100" i="1"/>
  <c r="AN100" i="1"/>
  <c r="AF100" i="1"/>
  <c r="X100" i="1"/>
  <c r="P100" i="1"/>
  <c r="BC100" i="1"/>
  <c r="AU100" i="1"/>
  <c r="AM100" i="1"/>
  <c r="AE100" i="1"/>
  <c r="W100" i="1"/>
  <c r="BB100" i="1"/>
  <c r="AT100" i="1"/>
  <c r="AL100" i="1"/>
  <c r="AD100" i="1"/>
  <c r="V100" i="1"/>
  <c r="BA100" i="1"/>
  <c r="AS100" i="1"/>
  <c r="AK100" i="1"/>
  <c r="AC100" i="1"/>
  <c r="U100" i="1"/>
  <c r="BH100" i="1"/>
  <c r="AZ100" i="1"/>
  <c r="AR100" i="1"/>
  <c r="AJ100" i="1"/>
  <c r="AB100" i="1"/>
  <c r="T100" i="1"/>
  <c r="BG100" i="1"/>
  <c r="AY100" i="1"/>
  <c r="AQ100" i="1"/>
  <c r="AI100" i="1"/>
  <c r="AA100" i="1"/>
  <c r="S100" i="1"/>
  <c r="BF100" i="1"/>
  <c r="AX100" i="1"/>
  <c r="AP100" i="1"/>
  <c r="AH100" i="1"/>
  <c r="Z100" i="1"/>
  <c r="R100" i="1"/>
  <c r="AO100" i="1"/>
  <c r="AG100" i="1"/>
  <c r="Y100" i="1"/>
  <c r="Q100" i="1"/>
  <c r="BE100" i="1"/>
  <c r="AW100" i="1"/>
  <c r="BD92" i="1"/>
  <c r="AV92" i="1"/>
  <c r="AN92" i="1"/>
  <c r="AF92" i="1"/>
  <c r="X92" i="1"/>
  <c r="P92" i="1"/>
  <c r="BC92" i="1"/>
  <c r="AU92" i="1"/>
  <c r="AM92" i="1"/>
  <c r="AE92" i="1"/>
  <c r="W92" i="1"/>
  <c r="BB92" i="1"/>
  <c r="AT92" i="1"/>
  <c r="AL92" i="1"/>
  <c r="AD92" i="1"/>
  <c r="V92" i="1"/>
  <c r="BA92" i="1"/>
  <c r="AS92" i="1"/>
  <c r="AK92" i="1"/>
  <c r="AC92" i="1"/>
  <c r="U92" i="1"/>
  <c r="BH92" i="1"/>
  <c r="AZ92" i="1"/>
  <c r="AR92" i="1"/>
  <c r="AJ92" i="1"/>
  <c r="AB92" i="1"/>
  <c r="T92" i="1"/>
  <c r="BG92" i="1"/>
  <c r="AY92" i="1"/>
  <c r="AQ92" i="1"/>
  <c r="AI92" i="1"/>
  <c r="AA92" i="1"/>
  <c r="S92" i="1"/>
  <c r="BF92" i="1"/>
  <c r="AX92" i="1"/>
  <c r="AP92" i="1"/>
  <c r="AH92" i="1"/>
  <c r="Z92" i="1"/>
  <c r="R92" i="1"/>
  <c r="Q92" i="1"/>
  <c r="BE92" i="1"/>
  <c r="AW92" i="1"/>
  <c r="AO92" i="1"/>
  <c r="AG92" i="1"/>
  <c r="Y92" i="1"/>
  <c r="BD84" i="1"/>
  <c r="AV84" i="1"/>
  <c r="AN84" i="1"/>
  <c r="AF84" i="1"/>
  <c r="X84" i="1"/>
  <c r="P84" i="1"/>
  <c r="BC84" i="1"/>
  <c r="AU84" i="1"/>
  <c r="AM84" i="1"/>
  <c r="AE84" i="1"/>
  <c r="W84" i="1"/>
  <c r="BB84" i="1"/>
  <c r="AT84" i="1"/>
  <c r="AL84" i="1"/>
  <c r="AD84" i="1"/>
  <c r="V84" i="1"/>
  <c r="BH84" i="1"/>
  <c r="AZ84" i="1"/>
  <c r="AR84" i="1"/>
  <c r="AJ84" i="1"/>
  <c r="AB84" i="1"/>
  <c r="T84" i="1"/>
  <c r="BG84" i="1"/>
  <c r="AY84" i="1"/>
  <c r="AQ84" i="1"/>
  <c r="AI84" i="1"/>
  <c r="AA84" i="1"/>
  <c r="S84" i="1"/>
  <c r="BF84" i="1"/>
  <c r="AX84" i="1"/>
  <c r="AP84" i="1"/>
  <c r="AH84" i="1"/>
  <c r="Z84" i="1"/>
  <c r="R84" i="1"/>
  <c r="BA84" i="1"/>
  <c r="U84" i="1"/>
  <c r="AW84" i="1"/>
  <c r="Q84" i="1"/>
  <c r="AS84" i="1"/>
  <c r="AO84" i="1"/>
  <c r="AK84" i="1"/>
  <c r="AG84" i="1"/>
  <c r="AC84" i="1"/>
  <c r="BE84" i="1"/>
  <c r="Y84" i="1"/>
  <c r="BD76" i="1"/>
  <c r="AV76" i="1"/>
  <c r="AN76" i="1"/>
  <c r="AF76" i="1"/>
  <c r="X76" i="1"/>
  <c r="P76" i="1"/>
  <c r="BC76" i="1"/>
  <c r="AU76" i="1"/>
  <c r="AM76" i="1"/>
  <c r="AE76" i="1"/>
  <c r="W76" i="1"/>
  <c r="BB76" i="1"/>
  <c r="AT76" i="1"/>
  <c r="AL76" i="1"/>
  <c r="AD76" i="1"/>
  <c r="V76" i="1"/>
  <c r="BH76" i="1"/>
  <c r="AZ76" i="1"/>
  <c r="AR76" i="1"/>
  <c r="AJ76" i="1"/>
  <c r="AB76" i="1"/>
  <c r="T76" i="1"/>
  <c r="BG76" i="1"/>
  <c r="AY76" i="1"/>
  <c r="AQ76" i="1"/>
  <c r="AI76" i="1"/>
  <c r="AA76" i="1"/>
  <c r="S76" i="1"/>
  <c r="BF76" i="1"/>
  <c r="AX76" i="1"/>
  <c r="AP76" i="1"/>
  <c r="AH76" i="1"/>
  <c r="Z76" i="1"/>
  <c r="R76" i="1"/>
  <c r="AC76" i="1"/>
  <c r="BE76" i="1"/>
  <c r="Y76" i="1"/>
  <c r="BA76" i="1"/>
  <c r="U76" i="1"/>
  <c r="AW76" i="1"/>
  <c r="Q76" i="1"/>
  <c r="AS76" i="1"/>
  <c r="AO76" i="1"/>
  <c r="AK76" i="1"/>
  <c r="AG76" i="1"/>
  <c r="BD68" i="1"/>
  <c r="AV68" i="1"/>
  <c r="AN68" i="1"/>
  <c r="AF68" i="1"/>
  <c r="X68" i="1"/>
  <c r="P68" i="1"/>
  <c r="BC68" i="1"/>
  <c r="AU68" i="1"/>
  <c r="AM68" i="1"/>
  <c r="AE68" i="1"/>
  <c r="W68" i="1"/>
  <c r="BB68" i="1"/>
  <c r="AT68" i="1"/>
  <c r="AL68" i="1"/>
  <c r="AD68" i="1"/>
  <c r="V68" i="1"/>
  <c r="BH68" i="1"/>
  <c r="AZ68" i="1"/>
  <c r="AR68" i="1"/>
  <c r="AJ68" i="1"/>
  <c r="AB68" i="1"/>
  <c r="T68" i="1"/>
  <c r="BG68" i="1"/>
  <c r="AY68" i="1"/>
  <c r="AQ68" i="1"/>
  <c r="AI68" i="1"/>
  <c r="AA68" i="1"/>
  <c r="S68" i="1"/>
  <c r="BF68" i="1"/>
  <c r="AX68" i="1"/>
  <c r="AP68" i="1"/>
  <c r="AH68" i="1"/>
  <c r="Z68" i="1"/>
  <c r="R68" i="1"/>
  <c r="AK68" i="1"/>
  <c r="AG68" i="1"/>
  <c r="AC68" i="1"/>
  <c r="BE68" i="1"/>
  <c r="Y68" i="1"/>
  <c r="BA68" i="1"/>
  <c r="U68" i="1"/>
  <c r="AW68" i="1"/>
  <c r="Q68" i="1"/>
  <c r="AS68" i="1"/>
  <c r="AO68" i="1"/>
  <c r="BD60" i="1"/>
  <c r="AV60" i="1"/>
  <c r="AN60" i="1"/>
  <c r="AF60" i="1"/>
  <c r="X60" i="1"/>
  <c r="P60" i="1"/>
  <c r="BC60" i="1"/>
  <c r="AU60" i="1"/>
  <c r="AM60" i="1"/>
  <c r="AE60" i="1"/>
  <c r="W60" i="1"/>
  <c r="BB60" i="1"/>
  <c r="AT60" i="1"/>
  <c r="AL60" i="1"/>
  <c r="AD60" i="1"/>
  <c r="V60" i="1"/>
  <c r="BH60" i="1"/>
  <c r="AZ60" i="1"/>
  <c r="AR60" i="1"/>
  <c r="AJ60" i="1"/>
  <c r="AB60" i="1"/>
  <c r="T60" i="1"/>
  <c r="BG60" i="1"/>
  <c r="AY60" i="1"/>
  <c r="AQ60" i="1"/>
  <c r="AI60" i="1"/>
  <c r="AA60" i="1"/>
  <c r="S60" i="1"/>
  <c r="BF60" i="1"/>
  <c r="AX60" i="1"/>
  <c r="AP60" i="1"/>
  <c r="AH60" i="1"/>
  <c r="Z60" i="1"/>
  <c r="R60" i="1"/>
  <c r="AS60" i="1"/>
  <c r="AO60" i="1"/>
  <c r="AK60" i="1"/>
  <c r="AG60" i="1"/>
  <c r="AC60" i="1"/>
  <c r="BE60" i="1"/>
  <c r="Y60" i="1"/>
  <c r="BA60" i="1"/>
  <c r="U60" i="1"/>
  <c r="AW60" i="1"/>
  <c r="Q60" i="1"/>
  <c r="BD52" i="1"/>
  <c r="AV52" i="1"/>
  <c r="AN52" i="1"/>
  <c r="AF52" i="1"/>
  <c r="X52" i="1"/>
  <c r="P52" i="1"/>
  <c r="BC52" i="1"/>
  <c r="AU52" i="1"/>
  <c r="AM52" i="1"/>
  <c r="AE52" i="1"/>
  <c r="W52" i="1"/>
  <c r="BB52" i="1"/>
  <c r="AT52" i="1"/>
  <c r="AL52" i="1"/>
  <c r="AD52" i="1"/>
  <c r="V52" i="1"/>
  <c r="BH52" i="1"/>
  <c r="AZ52" i="1"/>
  <c r="AR52" i="1"/>
  <c r="AJ52" i="1"/>
  <c r="AB52" i="1"/>
  <c r="T52" i="1"/>
  <c r="BG52" i="1"/>
  <c r="AY52" i="1"/>
  <c r="AQ52" i="1"/>
  <c r="AI52" i="1"/>
  <c r="AA52" i="1"/>
  <c r="S52" i="1"/>
  <c r="BF52" i="1"/>
  <c r="AX52" i="1"/>
  <c r="AP52" i="1"/>
  <c r="AH52" i="1"/>
  <c r="Z52" i="1"/>
  <c r="R52" i="1"/>
  <c r="BA52" i="1"/>
  <c r="U52" i="1"/>
  <c r="AW52" i="1"/>
  <c r="Q52" i="1"/>
  <c r="AS52" i="1"/>
  <c r="AO52" i="1"/>
  <c r="AK52" i="1"/>
  <c r="AC52" i="1"/>
  <c r="AG52" i="1"/>
  <c r="BE52" i="1"/>
  <c r="Y52" i="1"/>
  <c r="BD44" i="1"/>
  <c r="AV44" i="1"/>
  <c r="AN44" i="1"/>
  <c r="AF44" i="1"/>
  <c r="X44" i="1"/>
  <c r="P44" i="1"/>
  <c r="BC44" i="1"/>
  <c r="AU44" i="1"/>
  <c r="AM44" i="1"/>
  <c r="AE44" i="1"/>
  <c r="W44" i="1"/>
  <c r="BB44" i="1"/>
  <c r="AT44" i="1"/>
  <c r="AL44" i="1"/>
  <c r="AD44" i="1"/>
  <c r="V44" i="1"/>
  <c r="BH44" i="1"/>
  <c r="AZ44" i="1"/>
  <c r="AR44" i="1"/>
  <c r="AJ44" i="1"/>
  <c r="AB44" i="1"/>
  <c r="T44" i="1"/>
  <c r="BG44" i="1"/>
  <c r="AY44" i="1"/>
  <c r="AQ44" i="1"/>
  <c r="AI44" i="1"/>
  <c r="AA44" i="1"/>
  <c r="S44" i="1"/>
  <c r="BF44" i="1"/>
  <c r="AX44" i="1"/>
  <c r="AP44" i="1"/>
  <c r="AH44" i="1"/>
  <c r="Z44" i="1"/>
  <c r="R44" i="1"/>
  <c r="AC44" i="1"/>
  <c r="BE44" i="1"/>
  <c r="Y44" i="1"/>
  <c r="BA44" i="1"/>
  <c r="U44" i="1"/>
  <c r="AW44" i="1"/>
  <c r="Q44" i="1"/>
  <c r="AS44" i="1"/>
  <c r="AO44" i="1"/>
  <c r="AK44" i="1"/>
  <c r="AG44" i="1"/>
  <c r="BD36" i="1"/>
  <c r="AV36" i="1"/>
  <c r="AN36" i="1"/>
  <c r="AF36" i="1"/>
  <c r="X36" i="1"/>
  <c r="P36" i="1"/>
  <c r="BC36" i="1"/>
  <c r="AU36" i="1"/>
  <c r="AM36" i="1"/>
  <c r="AE36" i="1"/>
  <c r="W36" i="1"/>
  <c r="BB36" i="1"/>
  <c r="AT36" i="1"/>
  <c r="AL36" i="1"/>
  <c r="AD36" i="1"/>
  <c r="V36" i="1"/>
  <c r="BH36" i="1"/>
  <c r="AZ36" i="1"/>
  <c r="AR36" i="1"/>
  <c r="AJ36" i="1"/>
  <c r="AB36" i="1"/>
  <c r="T36" i="1"/>
  <c r="BG36" i="1"/>
  <c r="AY36" i="1"/>
  <c r="AQ36" i="1"/>
  <c r="AI36" i="1"/>
  <c r="AA36" i="1"/>
  <c r="S36" i="1"/>
  <c r="BF36" i="1"/>
  <c r="AX36" i="1"/>
  <c r="AP36" i="1"/>
  <c r="AH36" i="1"/>
  <c r="Z36" i="1"/>
  <c r="R36" i="1"/>
  <c r="AK36" i="1"/>
  <c r="AS36" i="1"/>
  <c r="AG36" i="1"/>
  <c r="AC36" i="1"/>
  <c r="BE36" i="1"/>
  <c r="Y36" i="1"/>
  <c r="BA36" i="1"/>
  <c r="U36" i="1"/>
  <c r="AW36" i="1"/>
  <c r="Q36" i="1"/>
  <c r="AO36" i="1"/>
  <c r="BD28" i="1"/>
  <c r="AV28" i="1"/>
  <c r="AN28" i="1"/>
  <c r="AF28" i="1"/>
  <c r="X28" i="1"/>
  <c r="P28" i="1"/>
  <c r="BC28" i="1"/>
  <c r="AU28" i="1"/>
  <c r="AM28" i="1"/>
  <c r="AE28" i="1"/>
  <c r="W28" i="1"/>
  <c r="BB28" i="1"/>
  <c r="AT28" i="1"/>
  <c r="AL28" i="1"/>
  <c r="AD28" i="1"/>
  <c r="V28" i="1"/>
  <c r="BH28" i="1"/>
  <c r="AZ28" i="1"/>
  <c r="AR28" i="1"/>
  <c r="AJ28" i="1"/>
  <c r="AB28" i="1"/>
  <c r="T28" i="1"/>
  <c r="BG28" i="1"/>
  <c r="AY28" i="1"/>
  <c r="AQ28" i="1"/>
  <c r="AI28" i="1"/>
  <c r="AA28" i="1"/>
  <c r="S28" i="1"/>
  <c r="BF28" i="1"/>
  <c r="AX28" i="1"/>
  <c r="AP28" i="1"/>
  <c r="AH28" i="1"/>
  <c r="Z28" i="1"/>
  <c r="R28" i="1"/>
  <c r="AS28" i="1"/>
  <c r="U28" i="1"/>
  <c r="AO28" i="1"/>
  <c r="AK28" i="1"/>
  <c r="AG28" i="1"/>
  <c r="AC28" i="1"/>
  <c r="BA28" i="1"/>
  <c r="BE28" i="1"/>
  <c r="Y28" i="1"/>
  <c r="AW28" i="1"/>
  <c r="Q28" i="1"/>
  <c r="BF20" i="1"/>
  <c r="AX20" i="1"/>
  <c r="AP20" i="1"/>
  <c r="AH20" i="1"/>
  <c r="Z20" i="1"/>
  <c r="R20" i="1"/>
  <c r="AR20" i="1"/>
  <c r="BE20" i="1"/>
  <c r="AW20" i="1"/>
  <c r="AO20" i="1"/>
  <c r="AG20" i="1"/>
  <c r="Y20" i="1"/>
  <c r="Q20" i="1"/>
  <c r="T20" i="1"/>
  <c r="BD20" i="1"/>
  <c r="AV20" i="1"/>
  <c r="AN20" i="1"/>
  <c r="AF20" i="1"/>
  <c r="X20" i="1"/>
  <c r="P20" i="1"/>
  <c r="AZ20" i="1"/>
  <c r="BC20" i="1"/>
  <c r="AU20" i="1"/>
  <c r="AM20" i="1"/>
  <c r="AE20" i="1"/>
  <c r="W20" i="1"/>
  <c r="BH20" i="1"/>
  <c r="BB20" i="1"/>
  <c r="AT20" i="1"/>
  <c r="AL20" i="1"/>
  <c r="AD20" i="1"/>
  <c r="V20" i="1"/>
  <c r="AB20" i="1"/>
  <c r="BA20" i="1"/>
  <c r="AS20" i="1"/>
  <c r="AK20" i="1"/>
  <c r="AC20" i="1"/>
  <c r="U20" i="1"/>
  <c r="AJ20" i="1"/>
  <c r="BG20" i="1"/>
  <c r="AY20" i="1"/>
  <c r="AQ20" i="1"/>
  <c r="AI20" i="1"/>
  <c r="AA20" i="1"/>
  <c r="S20" i="1"/>
  <c r="BF12" i="1"/>
  <c r="AX12" i="1"/>
  <c r="AP12" i="1"/>
  <c r="AH12" i="1"/>
  <c r="Z12" i="1"/>
  <c r="R12" i="1"/>
  <c r="AN12" i="1"/>
  <c r="AM12" i="1"/>
  <c r="T12" i="1"/>
  <c r="AI12" i="1"/>
  <c r="BE12" i="1"/>
  <c r="AW12" i="1"/>
  <c r="AO12" i="1"/>
  <c r="AG12" i="1"/>
  <c r="Y12" i="1"/>
  <c r="Q12" i="1"/>
  <c r="AV12" i="1"/>
  <c r="X12" i="1"/>
  <c r="AU12" i="1"/>
  <c r="AB12" i="1"/>
  <c r="AA12" i="1"/>
  <c r="BD12" i="1"/>
  <c r="AF12" i="1"/>
  <c r="P12" i="1"/>
  <c r="BC12" i="1"/>
  <c r="W12" i="1"/>
  <c r="AR12" i="1"/>
  <c r="AE12" i="1"/>
  <c r="BH12" i="1"/>
  <c r="S12" i="1"/>
  <c r="BB12" i="1"/>
  <c r="AT12" i="1"/>
  <c r="AL12" i="1"/>
  <c r="AD12" i="1"/>
  <c r="V12" i="1"/>
  <c r="BA12" i="1"/>
  <c r="AK12" i="1"/>
  <c r="U12" i="1"/>
  <c r="AJ12" i="1"/>
  <c r="AQ12" i="1"/>
  <c r="AS12" i="1"/>
  <c r="AC12" i="1"/>
  <c r="AZ12" i="1"/>
  <c r="AY12" i="1"/>
  <c r="BG12" i="1"/>
  <c r="BF4" i="1"/>
  <c r="AX4" i="1"/>
  <c r="AP4" i="1"/>
  <c r="AH4" i="1"/>
  <c r="Z4" i="1"/>
  <c r="R4" i="1"/>
  <c r="AN4" i="1"/>
  <c r="P4" i="1"/>
  <c r="AE4" i="1"/>
  <c r="AZ4" i="1"/>
  <c r="AA4" i="1"/>
  <c r="BE4" i="1"/>
  <c r="AW4" i="1"/>
  <c r="AO4" i="1"/>
  <c r="AG4" i="1"/>
  <c r="Y4" i="1"/>
  <c r="Q4" i="1"/>
  <c r="AV4" i="1"/>
  <c r="X4" i="1"/>
  <c r="BC4" i="1"/>
  <c r="W4" i="1"/>
  <c r="AR4" i="1"/>
  <c r="AY4" i="1"/>
  <c r="BD4" i="1"/>
  <c r="AF4" i="1"/>
  <c r="AM4" i="1"/>
  <c r="BH4" i="1"/>
  <c r="AQ4" i="1"/>
  <c r="AU4" i="1"/>
  <c r="AJ4" i="1"/>
  <c r="AI4" i="1"/>
  <c r="BB4" i="1"/>
  <c r="AT4" i="1"/>
  <c r="AL4" i="1"/>
  <c r="AD4" i="1"/>
  <c r="V4" i="1"/>
  <c r="AS4" i="1"/>
  <c r="AC4" i="1"/>
  <c r="T4" i="1"/>
  <c r="BA4" i="1"/>
  <c r="AK4" i="1"/>
  <c r="U4" i="1"/>
  <c r="AB4" i="1"/>
  <c r="S4" i="1"/>
  <c r="BG4" i="1"/>
  <c r="BG815" i="1"/>
  <c r="AY815" i="1"/>
  <c r="AQ815" i="1"/>
  <c r="AI815" i="1"/>
  <c r="AA815" i="1"/>
  <c r="S815" i="1"/>
  <c r="BF815" i="1"/>
  <c r="AX815" i="1"/>
  <c r="AP815" i="1"/>
  <c r="AH815" i="1"/>
  <c r="Z815" i="1"/>
  <c r="R815" i="1"/>
  <c r="BE815" i="1"/>
  <c r="AW815" i="1"/>
  <c r="AO815" i="1"/>
  <c r="AG815" i="1"/>
  <c r="Y815" i="1"/>
  <c r="Q815" i="1"/>
  <c r="BD815" i="1"/>
  <c r="AV815" i="1"/>
  <c r="AN815" i="1"/>
  <c r="AF815" i="1"/>
  <c r="X815" i="1"/>
  <c r="P815" i="1"/>
  <c r="BC815" i="1"/>
  <c r="AU815" i="1"/>
  <c r="AM815" i="1"/>
  <c r="AE815" i="1"/>
  <c r="W815" i="1"/>
  <c r="BB815" i="1"/>
  <c r="AT815" i="1"/>
  <c r="AL815" i="1"/>
  <c r="AD815" i="1"/>
  <c r="V815" i="1"/>
  <c r="BA815" i="1"/>
  <c r="AS815" i="1"/>
  <c r="AK815" i="1"/>
  <c r="AC815" i="1"/>
  <c r="U815" i="1"/>
  <c r="BH815" i="1"/>
  <c r="AZ815" i="1"/>
  <c r="AR815" i="1"/>
  <c r="AJ815" i="1"/>
  <c r="AB815" i="1"/>
  <c r="T815" i="1"/>
  <c r="BB775" i="1"/>
  <c r="AT775" i="1"/>
  <c r="AL775" i="1"/>
  <c r="AD775" i="1"/>
  <c r="V775" i="1"/>
  <c r="BA775" i="1"/>
  <c r="AS775" i="1"/>
  <c r="AK775" i="1"/>
  <c r="AC775" i="1"/>
  <c r="U775" i="1"/>
  <c r="BH775" i="1"/>
  <c r="AZ775" i="1"/>
  <c r="AR775" i="1"/>
  <c r="AJ775" i="1"/>
  <c r="AB775" i="1"/>
  <c r="T775" i="1"/>
  <c r="BG775" i="1"/>
  <c r="AY775" i="1"/>
  <c r="AQ775" i="1"/>
  <c r="AI775" i="1"/>
  <c r="AA775" i="1"/>
  <c r="S775" i="1"/>
  <c r="BF775" i="1"/>
  <c r="AX775" i="1"/>
  <c r="AP775" i="1"/>
  <c r="AH775" i="1"/>
  <c r="Z775" i="1"/>
  <c r="R775" i="1"/>
  <c r="BE775" i="1"/>
  <c r="AW775" i="1"/>
  <c r="AO775" i="1"/>
  <c r="AG775" i="1"/>
  <c r="Y775" i="1"/>
  <c r="Q775" i="1"/>
  <c r="BD775" i="1"/>
  <c r="AV775" i="1"/>
  <c r="AN775" i="1"/>
  <c r="AF775" i="1"/>
  <c r="X775" i="1"/>
  <c r="P775" i="1"/>
  <c r="BC775" i="1"/>
  <c r="AU775" i="1"/>
  <c r="AM775" i="1"/>
  <c r="AE775" i="1"/>
  <c r="W775" i="1"/>
  <c r="BB727" i="1"/>
  <c r="AT727" i="1"/>
  <c r="AL727" i="1"/>
  <c r="AD727" i="1"/>
  <c r="V727" i="1"/>
  <c r="BA727" i="1"/>
  <c r="AS727" i="1"/>
  <c r="AK727" i="1"/>
  <c r="AC727" i="1"/>
  <c r="U727" i="1"/>
  <c r="BH727" i="1"/>
  <c r="AZ727" i="1"/>
  <c r="AR727" i="1"/>
  <c r="AJ727" i="1"/>
  <c r="AB727" i="1"/>
  <c r="T727" i="1"/>
  <c r="BG727" i="1"/>
  <c r="AY727" i="1"/>
  <c r="AQ727" i="1"/>
  <c r="AI727" i="1"/>
  <c r="AA727" i="1"/>
  <c r="S727" i="1"/>
  <c r="BF727" i="1"/>
  <c r="AX727" i="1"/>
  <c r="AP727" i="1"/>
  <c r="AH727" i="1"/>
  <c r="Z727" i="1"/>
  <c r="R727" i="1"/>
  <c r="BE727" i="1"/>
  <c r="AW727" i="1"/>
  <c r="AO727" i="1"/>
  <c r="AG727" i="1"/>
  <c r="Y727" i="1"/>
  <c r="Q727" i="1"/>
  <c r="BD727" i="1"/>
  <c r="AV727" i="1"/>
  <c r="AN727" i="1"/>
  <c r="AF727" i="1"/>
  <c r="X727" i="1"/>
  <c r="P727" i="1"/>
  <c r="W727" i="1"/>
  <c r="BC727" i="1"/>
  <c r="AU727" i="1"/>
  <c r="AM727" i="1"/>
  <c r="AE727" i="1"/>
  <c r="BE647" i="1"/>
  <c r="AW647" i="1"/>
  <c r="AO647" i="1"/>
  <c r="AG647" i="1"/>
  <c r="Y647" i="1"/>
  <c r="Q647" i="1"/>
  <c r="BD647" i="1"/>
  <c r="AV647" i="1"/>
  <c r="AN647" i="1"/>
  <c r="AF647" i="1"/>
  <c r="X647" i="1"/>
  <c r="P647" i="1"/>
  <c r="BC647" i="1"/>
  <c r="AU647" i="1"/>
  <c r="AM647" i="1"/>
  <c r="AE647" i="1"/>
  <c r="W647" i="1"/>
  <c r="BB647" i="1"/>
  <c r="AT647" i="1"/>
  <c r="AL647" i="1"/>
  <c r="AD647" i="1"/>
  <c r="V647" i="1"/>
  <c r="BA647" i="1"/>
  <c r="AS647" i="1"/>
  <c r="AK647" i="1"/>
  <c r="AC647" i="1"/>
  <c r="U647" i="1"/>
  <c r="BH647" i="1"/>
  <c r="AZ647" i="1"/>
  <c r="AR647" i="1"/>
  <c r="AJ647" i="1"/>
  <c r="AB647" i="1"/>
  <c r="T647" i="1"/>
  <c r="BG647" i="1"/>
  <c r="AY647" i="1"/>
  <c r="AQ647" i="1"/>
  <c r="AI647" i="1"/>
  <c r="AA647" i="1"/>
  <c r="S647" i="1"/>
  <c r="BF647" i="1"/>
  <c r="AX647" i="1"/>
  <c r="AP647" i="1"/>
  <c r="AH647" i="1"/>
  <c r="Z647" i="1"/>
  <c r="R647" i="1"/>
  <c r="BE861" i="1"/>
  <c r="AW861" i="1"/>
  <c r="AO861" i="1"/>
  <c r="AG861" i="1"/>
  <c r="Y861" i="1"/>
  <c r="Q861" i="1"/>
  <c r="BD861" i="1"/>
  <c r="AV861" i="1"/>
  <c r="AN861" i="1"/>
  <c r="AF861" i="1"/>
  <c r="X861" i="1"/>
  <c r="P861" i="1"/>
  <c r="BC861" i="1"/>
  <c r="AU861" i="1"/>
  <c r="AM861" i="1"/>
  <c r="AE861" i="1"/>
  <c r="W861" i="1"/>
  <c r="BB861" i="1"/>
  <c r="AT861" i="1"/>
  <c r="AL861" i="1"/>
  <c r="AD861" i="1"/>
  <c r="V861" i="1"/>
  <c r="BA861" i="1"/>
  <c r="AS861" i="1"/>
  <c r="AK861" i="1"/>
  <c r="AC861" i="1"/>
  <c r="U861" i="1"/>
  <c r="BH861" i="1"/>
  <c r="AZ861" i="1"/>
  <c r="AR861" i="1"/>
  <c r="AJ861" i="1"/>
  <c r="AB861" i="1"/>
  <c r="T861" i="1"/>
  <c r="BG861" i="1"/>
  <c r="AY861" i="1"/>
  <c r="AQ861" i="1"/>
  <c r="AI861" i="1"/>
  <c r="AA861" i="1"/>
  <c r="S861" i="1"/>
  <c r="AX861" i="1"/>
  <c r="AP861" i="1"/>
  <c r="AH861" i="1"/>
  <c r="Z861" i="1"/>
  <c r="R861" i="1"/>
  <c r="BF861" i="1"/>
  <c r="BH853" i="1"/>
  <c r="AZ853" i="1"/>
  <c r="AR853" i="1"/>
  <c r="AJ853" i="1"/>
  <c r="AB853" i="1"/>
  <c r="T853" i="1"/>
  <c r="BG853" i="1"/>
  <c r="AY853" i="1"/>
  <c r="AQ853" i="1"/>
  <c r="AI853" i="1"/>
  <c r="AA853" i="1"/>
  <c r="S853" i="1"/>
  <c r="BF853" i="1"/>
  <c r="AX853" i="1"/>
  <c r="AP853" i="1"/>
  <c r="AH853" i="1"/>
  <c r="Z853" i="1"/>
  <c r="R853" i="1"/>
  <c r="BE853" i="1"/>
  <c r="AW853" i="1"/>
  <c r="AO853" i="1"/>
  <c r="AG853" i="1"/>
  <c r="Y853" i="1"/>
  <c r="Q853" i="1"/>
  <c r="BD853" i="1"/>
  <c r="AV853" i="1"/>
  <c r="AN853" i="1"/>
  <c r="AF853" i="1"/>
  <c r="X853" i="1"/>
  <c r="P853" i="1"/>
  <c r="BC853" i="1"/>
  <c r="AU853" i="1"/>
  <c r="AM853" i="1"/>
  <c r="AE853" i="1"/>
  <c r="W853" i="1"/>
  <c r="BB853" i="1"/>
  <c r="AT853" i="1"/>
  <c r="AL853" i="1"/>
  <c r="AD853" i="1"/>
  <c r="V853" i="1"/>
  <c r="AS853" i="1"/>
  <c r="AK853" i="1"/>
  <c r="AC853" i="1"/>
  <c r="U853" i="1"/>
  <c r="BA853" i="1"/>
  <c r="BG845" i="1"/>
  <c r="AY845" i="1"/>
  <c r="AQ845" i="1"/>
  <c r="AI845" i="1"/>
  <c r="AA845" i="1"/>
  <c r="S845" i="1"/>
  <c r="BF845" i="1"/>
  <c r="AX845" i="1"/>
  <c r="AP845" i="1"/>
  <c r="AH845" i="1"/>
  <c r="Z845" i="1"/>
  <c r="R845" i="1"/>
  <c r="BE845" i="1"/>
  <c r="AW845" i="1"/>
  <c r="AO845" i="1"/>
  <c r="AG845" i="1"/>
  <c r="Y845" i="1"/>
  <c r="Q845" i="1"/>
  <c r="BD845" i="1"/>
  <c r="AV845" i="1"/>
  <c r="AN845" i="1"/>
  <c r="AF845" i="1"/>
  <c r="X845" i="1"/>
  <c r="P845" i="1"/>
  <c r="BC845" i="1"/>
  <c r="AU845" i="1"/>
  <c r="AM845" i="1"/>
  <c r="AE845" i="1"/>
  <c r="W845" i="1"/>
  <c r="BB845" i="1"/>
  <c r="AT845" i="1"/>
  <c r="AL845" i="1"/>
  <c r="AD845" i="1"/>
  <c r="V845" i="1"/>
  <c r="BA845" i="1"/>
  <c r="U845" i="1"/>
  <c r="AZ845" i="1"/>
  <c r="T845" i="1"/>
  <c r="AS845" i="1"/>
  <c r="AR845" i="1"/>
  <c r="AK845" i="1"/>
  <c r="AJ845" i="1"/>
  <c r="AC845" i="1"/>
  <c r="BH845" i="1"/>
  <c r="AB845" i="1"/>
  <c r="O837" i="1"/>
  <c r="BD837" i="1"/>
  <c r="AV837" i="1"/>
  <c r="AN837" i="1"/>
  <c r="AF837" i="1"/>
  <c r="X837" i="1"/>
  <c r="P837" i="1"/>
  <c r="BC837" i="1"/>
  <c r="AU837" i="1"/>
  <c r="AM837" i="1"/>
  <c r="AE837" i="1"/>
  <c r="W837" i="1"/>
  <c r="BB837" i="1"/>
  <c r="AT837" i="1"/>
  <c r="AL837" i="1"/>
  <c r="AD837" i="1"/>
  <c r="V837" i="1"/>
  <c r="BA837" i="1"/>
  <c r="AS837" i="1"/>
  <c r="AK837" i="1"/>
  <c r="AC837" i="1"/>
  <c r="U837" i="1"/>
  <c r="BH837" i="1"/>
  <c r="AZ837" i="1"/>
  <c r="AR837" i="1"/>
  <c r="AJ837" i="1"/>
  <c r="AB837" i="1"/>
  <c r="T837" i="1"/>
  <c r="BG837" i="1"/>
  <c r="AY837" i="1"/>
  <c r="AQ837" i="1"/>
  <c r="AI837" i="1"/>
  <c r="AA837" i="1"/>
  <c r="S837" i="1"/>
  <c r="BF837" i="1"/>
  <c r="AX837" i="1"/>
  <c r="AP837" i="1"/>
  <c r="AH837" i="1"/>
  <c r="Z837" i="1"/>
  <c r="R837" i="1"/>
  <c r="BE837" i="1"/>
  <c r="AW837" i="1"/>
  <c r="AO837" i="1"/>
  <c r="AG837" i="1"/>
  <c r="Y837" i="1"/>
  <c r="Q837" i="1"/>
  <c r="BE829" i="1"/>
  <c r="AW829" i="1"/>
  <c r="AO829" i="1"/>
  <c r="AG829" i="1"/>
  <c r="Y829" i="1"/>
  <c r="Q829" i="1"/>
  <c r="BD829" i="1"/>
  <c r="AV829" i="1"/>
  <c r="AN829" i="1"/>
  <c r="AF829" i="1"/>
  <c r="X829" i="1"/>
  <c r="P829" i="1"/>
  <c r="BC829" i="1"/>
  <c r="AU829" i="1"/>
  <c r="AM829" i="1"/>
  <c r="AE829" i="1"/>
  <c r="W829" i="1"/>
  <c r="BB829" i="1"/>
  <c r="AT829" i="1"/>
  <c r="AL829" i="1"/>
  <c r="AD829" i="1"/>
  <c r="V829" i="1"/>
  <c r="BA829" i="1"/>
  <c r="AS829" i="1"/>
  <c r="AK829" i="1"/>
  <c r="AC829" i="1"/>
  <c r="U829" i="1"/>
  <c r="BH829" i="1"/>
  <c r="AZ829" i="1"/>
  <c r="AR829" i="1"/>
  <c r="AJ829" i="1"/>
  <c r="AB829" i="1"/>
  <c r="T829" i="1"/>
  <c r="BG829" i="1"/>
  <c r="AY829" i="1"/>
  <c r="AQ829" i="1"/>
  <c r="AI829" i="1"/>
  <c r="AA829" i="1"/>
  <c r="S829" i="1"/>
  <c r="BF829" i="1"/>
  <c r="AX829" i="1"/>
  <c r="AP829" i="1"/>
  <c r="AH829" i="1"/>
  <c r="Z829" i="1"/>
  <c r="R829" i="1"/>
  <c r="BE821" i="1"/>
  <c r="AW821" i="1"/>
  <c r="AO821" i="1"/>
  <c r="AG821" i="1"/>
  <c r="Y821" i="1"/>
  <c r="Q821" i="1"/>
  <c r="BD821" i="1"/>
  <c r="AV821" i="1"/>
  <c r="AN821" i="1"/>
  <c r="AF821" i="1"/>
  <c r="X821" i="1"/>
  <c r="P821" i="1"/>
  <c r="BC821" i="1"/>
  <c r="AU821" i="1"/>
  <c r="AM821" i="1"/>
  <c r="AE821" i="1"/>
  <c r="W821" i="1"/>
  <c r="BB821" i="1"/>
  <c r="AT821" i="1"/>
  <c r="AL821" i="1"/>
  <c r="AD821" i="1"/>
  <c r="V821" i="1"/>
  <c r="BA821" i="1"/>
  <c r="AS821" i="1"/>
  <c r="AK821" i="1"/>
  <c r="AC821" i="1"/>
  <c r="U821" i="1"/>
  <c r="BH821" i="1"/>
  <c r="AZ821" i="1"/>
  <c r="AR821" i="1"/>
  <c r="AJ821" i="1"/>
  <c r="AB821" i="1"/>
  <c r="T821" i="1"/>
  <c r="BG821" i="1"/>
  <c r="AY821" i="1"/>
  <c r="AQ821" i="1"/>
  <c r="AI821" i="1"/>
  <c r="AA821" i="1"/>
  <c r="S821" i="1"/>
  <c r="AP821" i="1"/>
  <c r="AH821" i="1"/>
  <c r="Z821" i="1"/>
  <c r="R821" i="1"/>
  <c r="BF821" i="1"/>
  <c r="AX821" i="1"/>
  <c r="BA813" i="1"/>
  <c r="AS813" i="1"/>
  <c r="AK813" i="1"/>
  <c r="AC813" i="1"/>
  <c r="U813" i="1"/>
  <c r="BH813" i="1"/>
  <c r="AZ813" i="1"/>
  <c r="AR813" i="1"/>
  <c r="AJ813" i="1"/>
  <c r="AB813" i="1"/>
  <c r="T813" i="1"/>
  <c r="BG813" i="1"/>
  <c r="AY813" i="1"/>
  <c r="AQ813" i="1"/>
  <c r="AI813" i="1"/>
  <c r="AA813" i="1"/>
  <c r="S813" i="1"/>
  <c r="BF813" i="1"/>
  <c r="AX813" i="1"/>
  <c r="AP813" i="1"/>
  <c r="AH813" i="1"/>
  <c r="Z813" i="1"/>
  <c r="R813" i="1"/>
  <c r="BE813" i="1"/>
  <c r="AW813" i="1"/>
  <c r="AO813" i="1"/>
  <c r="AG813" i="1"/>
  <c r="Y813" i="1"/>
  <c r="Q813" i="1"/>
  <c r="BD813" i="1"/>
  <c r="AV813" i="1"/>
  <c r="AN813" i="1"/>
  <c r="AF813" i="1"/>
  <c r="X813" i="1"/>
  <c r="P813" i="1"/>
  <c r="BC813" i="1"/>
  <c r="AU813" i="1"/>
  <c r="AM813" i="1"/>
  <c r="AE813" i="1"/>
  <c r="W813" i="1"/>
  <c r="AL813" i="1"/>
  <c r="AD813" i="1"/>
  <c r="V813" i="1"/>
  <c r="BB813" i="1"/>
  <c r="AT813" i="1"/>
  <c r="BA805" i="1"/>
  <c r="AS805" i="1"/>
  <c r="AK805" i="1"/>
  <c r="AC805" i="1"/>
  <c r="U805" i="1"/>
  <c r="BH805" i="1"/>
  <c r="AZ805" i="1"/>
  <c r="AR805" i="1"/>
  <c r="AJ805" i="1"/>
  <c r="AB805" i="1"/>
  <c r="T805" i="1"/>
  <c r="BG805" i="1"/>
  <c r="AY805" i="1"/>
  <c r="AQ805" i="1"/>
  <c r="AI805" i="1"/>
  <c r="AA805" i="1"/>
  <c r="S805" i="1"/>
  <c r="BF805" i="1"/>
  <c r="AX805" i="1"/>
  <c r="AP805" i="1"/>
  <c r="AH805" i="1"/>
  <c r="Z805" i="1"/>
  <c r="R805" i="1"/>
  <c r="BE805" i="1"/>
  <c r="AW805" i="1"/>
  <c r="AO805" i="1"/>
  <c r="AG805" i="1"/>
  <c r="Y805" i="1"/>
  <c r="Q805" i="1"/>
  <c r="BD805" i="1"/>
  <c r="AV805" i="1"/>
  <c r="AN805" i="1"/>
  <c r="AF805" i="1"/>
  <c r="X805" i="1"/>
  <c r="P805" i="1"/>
  <c r="BC805" i="1"/>
  <c r="AU805" i="1"/>
  <c r="AM805" i="1"/>
  <c r="AE805" i="1"/>
  <c r="W805" i="1"/>
  <c r="BB805" i="1"/>
  <c r="AT805" i="1"/>
  <c r="AL805" i="1"/>
  <c r="AD805" i="1"/>
  <c r="V805" i="1"/>
  <c r="BA797" i="1"/>
  <c r="AS797" i="1"/>
  <c r="AK797" i="1"/>
  <c r="AC797" i="1"/>
  <c r="U797" i="1"/>
  <c r="BH797" i="1"/>
  <c r="AZ797" i="1"/>
  <c r="AR797" i="1"/>
  <c r="AJ797" i="1"/>
  <c r="AB797" i="1"/>
  <c r="T797" i="1"/>
  <c r="BG797" i="1"/>
  <c r="AY797" i="1"/>
  <c r="AQ797" i="1"/>
  <c r="AI797" i="1"/>
  <c r="AA797" i="1"/>
  <c r="S797" i="1"/>
  <c r="BF797" i="1"/>
  <c r="AX797" i="1"/>
  <c r="AP797" i="1"/>
  <c r="AH797" i="1"/>
  <c r="Z797" i="1"/>
  <c r="R797" i="1"/>
  <c r="BE797" i="1"/>
  <c r="AW797" i="1"/>
  <c r="AO797" i="1"/>
  <c r="AG797" i="1"/>
  <c r="Y797" i="1"/>
  <c r="Q797" i="1"/>
  <c r="BD797" i="1"/>
  <c r="AV797" i="1"/>
  <c r="AN797" i="1"/>
  <c r="AF797" i="1"/>
  <c r="X797" i="1"/>
  <c r="P797" i="1"/>
  <c r="BC797" i="1"/>
  <c r="AU797" i="1"/>
  <c r="AM797" i="1"/>
  <c r="AE797" i="1"/>
  <c r="W797" i="1"/>
  <c r="BB797" i="1"/>
  <c r="AT797" i="1"/>
  <c r="AL797" i="1"/>
  <c r="AD797" i="1"/>
  <c r="V797" i="1"/>
  <c r="BD789" i="1"/>
  <c r="AV789" i="1"/>
  <c r="AN789" i="1"/>
  <c r="AF789" i="1"/>
  <c r="X789" i="1"/>
  <c r="P789" i="1"/>
  <c r="BC789" i="1"/>
  <c r="AU789" i="1"/>
  <c r="AM789" i="1"/>
  <c r="AE789" i="1"/>
  <c r="W789" i="1"/>
  <c r="BB789" i="1"/>
  <c r="AT789" i="1"/>
  <c r="AL789" i="1"/>
  <c r="AD789" i="1"/>
  <c r="V789" i="1"/>
  <c r="BA789" i="1"/>
  <c r="AS789" i="1"/>
  <c r="AK789" i="1"/>
  <c r="AC789" i="1"/>
  <c r="U789" i="1"/>
  <c r="BH789" i="1"/>
  <c r="AZ789" i="1"/>
  <c r="AR789" i="1"/>
  <c r="AJ789" i="1"/>
  <c r="AB789" i="1"/>
  <c r="T789" i="1"/>
  <c r="BG789" i="1"/>
  <c r="AY789" i="1"/>
  <c r="AQ789" i="1"/>
  <c r="AI789" i="1"/>
  <c r="AA789" i="1"/>
  <c r="S789" i="1"/>
  <c r="BF789" i="1"/>
  <c r="AX789" i="1"/>
  <c r="AP789" i="1"/>
  <c r="AH789" i="1"/>
  <c r="Z789" i="1"/>
  <c r="R789" i="1"/>
  <c r="Y789" i="1"/>
  <c r="Q789" i="1"/>
  <c r="BE789" i="1"/>
  <c r="AW789" i="1"/>
  <c r="AO789" i="1"/>
  <c r="AG789" i="1"/>
  <c r="BD781" i="1"/>
  <c r="AV781" i="1"/>
  <c r="AN781" i="1"/>
  <c r="AF781" i="1"/>
  <c r="X781" i="1"/>
  <c r="P781" i="1"/>
  <c r="BC781" i="1"/>
  <c r="AU781" i="1"/>
  <c r="AM781" i="1"/>
  <c r="AE781" i="1"/>
  <c r="W781" i="1"/>
  <c r="BB781" i="1"/>
  <c r="AT781" i="1"/>
  <c r="AL781" i="1"/>
  <c r="AD781" i="1"/>
  <c r="V781" i="1"/>
  <c r="BA781" i="1"/>
  <c r="AS781" i="1"/>
  <c r="AK781" i="1"/>
  <c r="AC781" i="1"/>
  <c r="U781" i="1"/>
  <c r="BH781" i="1"/>
  <c r="AZ781" i="1"/>
  <c r="AR781" i="1"/>
  <c r="AJ781" i="1"/>
  <c r="AB781" i="1"/>
  <c r="T781" i="1"/>
  <c r="BG781" i="1"/>
  <c r="AY781" i="1"/>
  <c r="AQ781" i="1"/>
  <c r="AI781" i="1"/>
  <c r="AA781" i="1"/>
  <c r="S781" i="1"/>
  <c r="BF781" i="1"/>
  <c r="AX781" i="1"/>
  <c r="AP781" i="1"/>
  <c r="AH781" i="1"/>
  <c r="Z781" i="1"/>
  <c r="R781" i="1"/>
  <c r="BE781" i="1"/>
  <c r="AW781" i="1"/>
  <c r="AO781" i="1"/>
  <c r="AG781" i="1"/>
  <c r="Y781" i="1"/>
  <c r="Q781" i="1"/>
  <c r="BD773" i="1"/>
  <c r="AV773" i="1"/>
  <c r="AN773" i="1"/>
  <c r="AF773" i="1"/>
  <c r="X773" i="1"/>
  <c r="P773" i="1"/>
  <c r="BC773" i="1"/>
  <c r="AU773" i="1"/>
  <c r="AM773" i="1"/>
  <c r="AE773" i="1"/>
  <c r="W773" i="1"/>
  <c r="BB773" i="1"/>
  <c r="AT773" i="1"/>
  <c r="AL773" i="1"/>
  <c r="AD773" i="1"/>
  <c r="V773" i="1"/>
  <c r="BA773" i="1"/>
  <c r="AS773" i="1"/>
  <c r="AK773" i="1"/>
  <c r="AC773" i="1"/>
  <c r="U773" i="1"/>
  <c r="BH773" i="1"/>
  <c r="AZ773" i="1"/>
  <c r="AR773" i="1"/>
  <c r="AJ773" i="1"/>
  <c r="AB773" i="1"/>
  <c r="T773" i="1"/>
  <c r="BG773" i="1"/>
  <c r="AY773" i="1"/>
  <c r="AQ773" i="1"/>
  <c r="AI773" i="1"/>
  <c r="AA773" i="1"/>
  <c r="S773" i="1"/>
  <c r="BF773" i="1"/>
  <c r="AX773" i="1"/>
  <c r="AP773" i="1"/>
  <c r="AH773" i="1"/>
  <c r="Z773" i="1"/>
  <c r="R773" i="1"/>
  <c r="AO773" i="1"/>
  <c r="AG773" i="1"/>
  <c r="Y773" i="1"/>
  <c r="Q773" i="1"/>
  <c r="BE773" i="1"/>
  <c r="AW773" i="1"/>
  <c r="BD765" i="1"/>
  <c r="AV765" i="1"/>
  <c r="AN765" i="1"/>
  <c r="AF765" i="1"/>
  <c r="X765" i="1"/>
  <c r="P765" i="1"/>
  <c r="BC765" i="1"/>
  <c r="AU765" i="1"/>
  <c r="AM765" i="1"/>
  <c r="AE765" i="1"/>
  <c r="W765" i="1"/>
  <c r="BB765" i="1"/>
  <c r="AT765" i="1"/>
  <c r="AL765" i="1"/>
  <c r="AD765" i="1"/>
  <c r="V765" i="1"/>
  <c r="BA765" i="1"/>
  <c r="AS765" i="1"/>
  <c r="AK765" i="1"/>
  <c r="AC765" i="1"/>
  <c r="U765" i="1"/>
  <c r="BH765" i="1"/>
  <c r="AZ765" i="1"/>
  <c r="AR765" i="1"/>
  <c r="AJ765" i="1"/>
  <c r="AB765" i="1"/>
  <c r="T765" i="1"/>
  <c r="BG765" i="1"/>
  <c r="AY765" i="1"/>
  <c r="AQ765" i="1"/>
  <c r="AI765" i="1"/>
  <c r="AA765" i="1"/>
  <c r="S765" i="1"/>
  <c r="BF765" i="1"/>
  <c r="AX765" i="1"/>
  <c r="AP765" i="1"/>
  <c r="AH765" i="1"/>
  <c r="Z765" i="1"/>
  <c r="R765" i="1"/>
  <c r="Q765" i="1"/>
  <c r="BE765" i="1"/>
  <c r="AW765" i="1"/>
  <c r="AO765" i="1"/>
  <c r="AG765" i="1"/>
  <c r="Y765" i="1"/>
  <c r="BB757" i="1"/>
  <c r="AT757" i="1"/>
  <c r="AL757" i="1"/>
  <c r="AD757" i="1"/>
  <c r="V757" i="1"/>
  <c r="BA757" i="1"/>
  <c r="AS757" i="1"/>
  <c r="AK757" i="1"/>
  <c r="AC757" i="1"/>
  <c r="U757" i="1"/>
  <c r="BH757" i="1"/>
  <c r="AZ757" i="1"/>
  <c r="AR757" i="1"/>
  <c r="AJ757" i="1"/>
  <c r="AB757" i="1"/>
  <c r="T757" i="1"/>
  <c r="BG757" i="1"/>
  <c r="AY757" i="1"/>
  <c r="AQ757" i="1"/>
  <c r="AI757" i="1"/>
  <c r="AA757" i="1"/>
  <c r="S757" i="1"/>
  <c r="BF757" i="1"/>
  <c r="AX757" i="1"/>
  <c r="AP757" i="1"/>
  <c r="AH757" i="1"/>
  <c r="Z757" i="1"/>
  <c r="R757" i="1"/>
  <c r="BE757" i="1"/>
  <c r="AW757" i="1"/>
  <c r="AO757" i="1"/>
  <c r="AG757" i="1"/>
  <c r="Y757" i="1"/>
  <c r="Q757" i="1"/>
  <c r="BD757" i="1"/>
  <c r="AV757" i="1"/>
  <c r="AN757" i="1"/>
  <c r="AF757" i="1"/>
  <c r="X757" i="1"/>
  <c r="P757" i="1"/>
  <c r="BC757" i="1"/>
  <c r="AU757" i="1"/>
  <c r="AM757" i="1"/>
  <c r="AE757" i="1"/>
  <c r="W757" i="1"/>
  <c r="BD749" i="1"/>
  <c r="AV749" i="1"/>
  <c r="AN749" i="1"/>
  <c r="AF749" i="1"/>
  <c r="X749" i="1"/>
  <c r="P749" i="1"/>
  <c r="BC749" i="1"/>
  <c r="AU749" i="1"/>
  <c r="AM749" i="1"/>
  <c r="AE749" i="1"/>
  <c r="W749" i="1"/>
  <c r="BB749" i="1"/>
  <c r="AT749" i="1"/>
  <c r="AL749" i="1"/>
  <c r="AD749" i="1"/>
  <c r="V749" i="1"/>
  <c r="BA749" i="1"/>
  <c r="AS749" i="1"/>
  <c r="AK749" i="1"/>
  <c r="AC749" i="1"/>
  <c r="U749" i="1"/>
  <c r="BH749" i="1"/>
  <c r="AZ749" i="1"/>
  <c r="AR749" i="1"/>
  <c r="AJ749" i="1"/>
  <c r="AB749" i="1"/>
  <c r="T749" i="1"/>
  <c r="BG749" i="1"/>
  <c r="AY749" i="1"/>
  <c r="AQ749" i="1"/>
  <c r="AI749" i="1"/>
  <c r="AA749" i="1"/>
  <c r="S749" i="1"/>
  <c r="BF749" i="1"/>
  <c r="AX749" i="1"/>
  <c r="AP749" i="1"/>
  <c r="AH749" i="1"/>
  <c r="Z749" i="1"/>
  <c r="R749" i="1"/>
  <c r="BE749" i="1"/>
  <c r="AW749" i="1"/>
  <c r="AO749" i="1"/>
  <c r="AG749" i="1"/>
  <c r="Y749" i="1"/>
  <c r="Q749" i="1"/>
  <c r="BD741" i="1"/>
  <c r="AV741" i="1"/>
  <c r="AN741" i="1"/>
  <c r="AF741" i="1"/>
  <c r="X741" i="1"/>
  <c r="P741" i="1"/>
  <c r="BC741" i="1"/>
  <c r="AU741" i="1"/>
  <c r="AM741" i="1"/>
  <c r="AE741" i="1"/>
  <c r="W741" i="1"/>
  <c r="BB741" i="1"/>
  <c r="AT741" i="1"/>
  <c r="AL741" i="1"/>
  <c r="AD741" i="1"/>
  <c r="V741" i="1"/>
  <c r="BA741" i="1"/>
  <c r="AS741" i="1"/>
  <c r="AK741" i="1"/>
  <c r="AC741" i="1"/>
  <c r="U741" i="1"/>
  <c r="BH741" i="1"/>
  <c r="AZ741" i="1"/>
  <c r="AR741" i="1"/>
  <c r="AJ741" i="1"/>
  <c r="AB741" i="1"/>
  <c r="T741" i="1"/>
  <c r="BG741" i="1"/>
  <c r="AY741" i="1"/>
  <c r="AQ741" i="1"/>
  <c r="AI741" i="1"/>
  <c r="AA741" i="1"/>
  <c r="S741" i="1"/>
  <c r="BF741" i="1"/>
  <c r="AX741" i="1"/>
  <c r="AP741" i="1"/>
  <c r="AH741" i="1"/>
  <c r="Z741" i="1"/>
  <c r="R741" i="1"/>
  <c r="AG741" i="1"/>
  <c r="Y741" i="1"/>
  <c r="Q741" i="1"/>
  <c r="BE741" i="1"/>
  <c r="AW741" i="1"/>
  <c r="AO741" i="1"/>
  <c r="BD733" i="1"/>
  <c r="AV733" i="1"/>
  <c r="AN733" i="1"/>
  <c r="AF733" i="1"/>
  <c r="X733" i="1"/>
  <c r="P733" i="1"/>
  <c r="BC733" i="1"/>
  <c r="AU733" i="1"/>
  <c r="AM733" i="1"/>
  <c r="AE733" i="1"/>
  <c r="W733" i="1"/>
  <c r="BB733" i="1"/>
  <c r="AT733" i="1"/>
  <c r="AL733" i="1"/>
  <c r="AD733" i="1"/>
  <c r="V733" i="1"/>
  <c r="BA733" i="1"/>
  <c r="AS733" i="1"/>
  <c r="AK733" i="1"/>
  <c r="AC733" i="1"/>
  <c r="U733" i="1"/>
  <c r="BH733" i="1"/>
  <c r="AZ733" i="1"/>
  <c r="AR733" i="1"/>
  <c r="AJ733" i="1"/>
  <c r="AB733" i="1"/>
  <c r="T733" i="1"/>
  <c r="BG733" i="1"/>
  <c r="AY733" i="1"/>
  <c r="AQ733" i="1"/>
  <c r="AI733" i="1"/>
  <c r="AA733" i="1"/>
  <c r="S733" i="1"/>
  <c r="BF733" i="1"/>
  <c r="AX733" i="1"/>
  <c r="AP733" i="1"/>
  <c r="AH733" i="1"/>
  <c r="Z733" i="1"/>
  <c r="R733" i="1"/>
  <c r="BE733" i="1"/>
  <c r="AW733" i="1"/>
  <c r="AO733" i="1"/>
  <c r="AG733" i="1"/>
  <c r="Y733" i="1"/>
  <c r="Q733" i="1"/>
  <c r="BD725" i="1"/>
  <c r="AV725" i="1"/>
  <c r="AN725" i="1"/>
  <c r="AF725" i="1"/>
  <c r="X725" i="1"/>
  <c r="P725" i="1"/>
  <c r="BC725" i="1"/>
  <c r="AU725" i="1"/>
  <c r="AM725" i="1"/>
  <c r="AE725" i="1"/>
  <c r="W725" i="1"/>
  <c r="BB725" i="1"/>
  <c r="AT725" i="1"/>
  <c r="AL725" i="1"/>
  <c r="AD725" i="1"/>
  <c r="V725" i="1"/>
  <c r="BA725" i="1"/>
  <c r="AS725" i="1"/>
  <c r="AK725" i="1"/>
  <c r="AC725" i="1"/>
  <c r="U725" i="1"/>
  <c r="BH725" i="1"/>
  <c r="AZ725" i="1"/>
  <c r="AR725" i="1"/>
  <c r="AJ725" i="1"/>
  <c r="AB725" i="1"/>
  <c r="T725" i="1"/>
  <c r="BG725" i="1"/>
  <c r="AY725" i="1"/>
  <c r="AQ725" i="1"/>
  <c r="AI725" i="1"/>
  <c r="AA725" i="1"/>
  <c r="S725" i="1"/>
  <c r="BF725" i="1"/>
  <c r="AX725" i="1"/>
  <c r="AP725" i="1"/>
  <c r="AH725" i="1"/>
  <c r="Z725" i="1"/>
  <c r="R725" i="1"/>
  <c r="AW725" i="1"/>
  <c r="AO725" i="1"/>
  <c r="AG725" i="1"/>
  <c r="Y725" i="1"/>
  <c r="Q725" i="1"/>
  <c r="BE725" i="1"/>
  <c r="BH717" i="1"/>
  <c r="AZ717" i="1"/>
  <c r="AR717" i="1"/>
  <c r="AJ717" i="1"/>
  <c r="AB717" i="1"/>
  <c r="T717" i="1"/>
  <c r="BG717" i="1"/>
  <c r="AY717" i="1"/>
  <c r="AQ717" i="1"/>
  <c r="AI717" i="1"/>
  <c r="AA717" i="1"/>
  <c r="S717" i="1"/>
  <c r="BF717" i="1"/>
  <c r="AX717" i="1"/>
  <c r="AP717" i="1"/>
  <c r="AH717" i="1"/>
  <c r="Z717" i="1"/>
  <c r="R717" i="1"/>
  <c r="BE717" i="1"/>
  <c r="AW717" i="1"/>
  <c r="AO717" i="1"/>
  <c r="AG717" i="1"/>
  <c r="Y717" i="1"/>
  <c r="Q717" i="1"/>
  <c r="BD717" i="1"/>
  <c r="AV717" i="1"/>
  <c r="AN717" i="1"/>
  <c r="AF717" i="1"/>
  <c r="X717" i="1"/>
  <c r="P717" i="1"/>
  <c r="BC717" i="1"/>
  <c r="AU717" i="1"/>
  <c r="AM717" i="1"/>
  <c r="AE717" i="1"/>
  <c r="W717" i="1"/>
  <c r="BB717" i="1"/>
  <c r="AT717" i="1"/>
  <c r="AL717" i="1"/>
  <c r="AD717" i="1"/>
  <c r="V717" i="1"/>
  <c r="BA717" i="1"/>
  <c r="AS717" i="1"/>
  <c r="AK717" i="1"/>
  <c r="AC717" i="1"/>
  <c r="U717" i="1"/>
  <c r="BH709" i="1"/>
  <c r="AZ709" i="1"/>
  <c r="AR709" i="1"/>
  <c r="AJ709" i="1"/>
  <c r="AB709" i="1"/>
  <c r="T709" i="1"/>
  <c r="BG709" i="1"/>
  <c r="AY709" i="1"/>
  <c r="AQ709" i="1"/>
  <c r="AI709" i="1"/>
  <c r="AA709" i="1"/>
  <c r="S709" i="1"/>
  <c r="BF709" i="1"/>
  <c r="AX709" i="1"/>
  <c r="AP709" i="1"/>
  <c r="AH709" i="1"/>
  <c r="Z709" i="1"/>
  <c r="R709" i="1"/>
  <c r="BE709" i="1"/>
  <c r="AW709" i="1"/>
  <c r="AO709" i="1"/>
  <c r="AG709" i="1"/>
  <c r="Y709" i="1"/>
  <c r="Q709" i="1"/>
  <c r="BD709" i="1"/>
  <c r="AV709" i="1"/>
  <c r="AN709" i="1"/>
  <c r="AF709" i="1"/>
  <c r="X709" i="1"/>
  <c r="P709" i="1"/>
  <c r="BC709" i="1"/>
  <c r="AU709" i="1"/>
  <c r="AM709" i="1"/>
  <c r="AE709" i="1"/>
  <c r="W709" i="1"/>
  <c r="BB709" i="1"/>
  <c r="AT709" i="1"/>
  <c r="AL709" i="1"/>
  <c r="AD709" i="1"/>
  <c r="V709" i="1"/>
  <c r="AK709" i="1"/>
  <c r="AC709" i="1"/>
  <c r="U709" i="1"/>
  <c r="BA709" i="1"/>
  <c r="AS709" i="1"/>
  <c r="BH701" i="1"/>
  <c r="AZ701" i="1"/>
  <c r="AR701" i="1"/>
  <c r="AJ701" i="1"/>
  <c r="AB701" i="1"/>
  <c r="T701" i="1"/>
  <c r="BG701" i="1"/>
  <c r="AY701" i="1"/>
  <c r="AQ701" i="1"/>
  <c r="AI701" i="1"/>
  <c r="AA701" i="1"/>
  <c r="S701" i="1"/>
  <c r="BF701" i="1"/>
  <c r="AX701" i="1"/>
  <c r="AP701" i="1"/>
  <c r="AH701" i="1"/>
  <c r="Z701" i="1"/>
  <c r="R701" i="1"/>
  <c r="BE701" i="1"/>
  <c r="AW701" i="1"/>
  <c r="AO701" i="1"/>
  <c r="AG701" i="1"/>
  <c r="Y701" i="1"/>
  <c r="Q701" i="1"/>
  <c r="BD701" i="1"/>
  <c r="AV701" i="1"/>
  <c r="AN701" i="1"/>
  <c r="AF701" i="1"/>
  <c r="X701" i="1"/>
  <c r="P701" i="1"/>
  <c r="BC701" i="1"/>
  <c r="AU701" i="1"/>
  <c r="AM701" i="1"/>
  <c r="AE701" i="1"/>
  <c r="W701" i="1"/>
  <c r="BB701" i="1"/>
  <c r="AT701" i="1"/>
  <c r="AL701" i="1"/>
  <c r="AD701" i="1"/>
  <c r="V701" i="1"/>
  <c r="BA701" i="1"/>
  <c r="AS701" i="1"/>
  <c r="AK701" i="1"/>
  <c r="AC701" i="1"/>
  <c r="U701" i="1"/>
  <c r="BH693" i="1"/>
  <c r="AZ693" i="1"/>
  <c r="AR693" i="1"/>
  <c r="AJ693" i="1"/>
  <c r="AB693" i="1"/>
  <c r="T693" i="1"/>
  <c r="BG693" i="1"/>
  <c r="AY693" i="1"/>
  <c r="AQ693" i="1"/>
  <c r="AI693" i="1"/>
  <c r="AA693" i="1"/>
  <c r="S693" i="1"/>
  <c r="BF693" i="1"/>
  <c r="AX693" i="1"/>
  <c r="AP693" i="1"/>
  <c r="AH693" i="1"/>
  <c r="Z693" i="1"/>
  <c r="R693" i="1"/>
  <c r="BE693" i="1"/>
  <c r="AW693" i="1"/>
  <c r="AO693" i="1"/>
  <c r="AG693" i="1"/>
  <c r="Y693" i="1"/>
  <c r="Q693" i="1"/>
  <c r="BD693" i="1"/>
  <c r="AV693" i="1"/>
  <c r="AN693" i="1"/>
  <c r="AF693" i="1"/>
  <c r="X693" i="1"/>
  <c r="P693" i="1"/>
  <c r="BC693" i="1"/>
  <c r="AU693" i="1"/>
  <c r="AM693" i="1"/>
  <c r="AE693" i="1"/>
  <c r="W693" i="1"/>
  <c r="BB693" i="1"/>
  <c r="AT693" i="1"/>
  <c r="AL693" i="1"/>
  <c r="AD693" i="1"/>
  <c r="V693" i="1"/>
  <c r="BA693" i="1"/>
  <c r="AS693" i="1"/>
  <c r="AK693" i="1"/>
  <c r="AC693" i="1"/>
  <c r="U693" i="1"/>
  <c r="BH685" i="1"/>
  <c r="AZ685" i="1"/>
  <c r="AR685" i="1"/>
  <c r="AJ685" i="1"/>
  <c r="AB685" i="1"/>
  <c r="T685" i="1"/>
  <c r="BG685" i="1"/>
  <c r="AY685" i="1"/>
  <c r="AQ685" i="1"/>
  <c r="AI685" i="1"/>
  <c r="AA685" i="1"/>
  <c r="S685" i="1"/>
  <c r="BF685" i="1"/>
  <c r="AX685" i="1"/>
  <c r="AP685" i="1"/>
  <c r="AH685" i="1"/>
  <c r="Z685" i="1"/>
  <c r="R685" i="1"/>
  <c r="BE685" i="1"/>
  <c r="AW685" i="1"/>
  <c r="AO685" i="1"/>
  <c r="AG685" i="1"/>
  <c r="Y685" i="1"/>
  <c r="Q685" i="1"/>
  <c r="BD685" i="1"/>
  <c r="AV685" i="1"/>
  <c r="AN685" i="1"/>
  <c r="AF685" i="1"/>
  <c r="X685" i="1"/>
  <c r="P685" i="1"/>
  <c r="BC685" i="1"/>
  <c r="AU685" i="1"/>
  <c r="AM685" i="1"/>
  <c r="AE685" i="1"/>
  <c r="W685" i="1"/>
  <c r="BB685" i="1"/>
  <c r="AT685" i="1"/>
  <c r="AL685" i="1"/>
  <c r="AD685" i="1"/>
  <c r="V685" i="1"/>
  <c r="BA685" i="1"/>
  <c r="AS685" i="1"/>
  <c r="AK685" i="1"/>
  <c r="AC685" i="1"/>
  <c r="U685" i="1"/>
  <c r="BH677" i="1"/>
  <c r="AZ677" i="1"/>
  <c r="AR677" i="1"/>
  <c r="AJ677" i="1"/>
  <c r="AB677" i="1"/>
  <c r="T677" i="1"/>
  <c r="BG677" i="1"/>
  <c r="AY677" i="1"/>
  <c r="AQ677" i="1"/>
  <c r="AI677" i="1"/>
  <c r="AA677" i="1"/>
  <c r="S677" i="1"/>
  <c r="BF677" i="1"/>
  <c r="AX677" i="1"/>
  <c r="AP677" i="1"/>
  <c r="AH677" i="1"/>
  <c r="Z677" i="1"/>
  <c r="R677" i="1"/>
  <c r="BE677" i="1"/>
  <c r="AW677" i="1"/>
  <c r="AO677" i="1"/>
  <c r="AG677" i="1"/>
  <c r="Y677" i="1"/>
  <c r="Q677" i="1"/>
  <c r="BD677" i="1"/>
  <c r="AV677" i="1"/>
  <c r="AN677" i="1"/>
  <c r="AF677" i="1"/>
  <c r="X677" i="1"/>
  <c r="P677" i="1"/>
  <c r="BC677" i="1"/>
  <c r="AU677" i="1"/>
  <c r="AM677" i="1"/>
  <c r="AE677" i="1"/>
  <c r="W677" i="1"/>
  <c r="BB677" i="1"/>
  <c r="AT677" i="1"/>
  <c r="AL677" i="1"/>
  <c r="AD677" i="1"/>
  <c r="V677" i="1"/>
  <c r="BA677" i="1"/>
  <c r="AS677" i="1"/>
  <c r="AK677" i="1"/>
  <c r="AC677" i="1"/>
  <c r="U677" i="1"/>
  <c r="BG669" i="1"/>
  <c r="AY669" i="1"/>
  <c r="AQ669" i="1"/>
  <c r="AI669" i="1"/>
  <c r="AA669" i="1"/>
  <c r="S669" i="1"/>
  <c r="BF669" i="1"/>
  <c r="AX669" i="1"/>
  <c r="AP669" i="1"/>
  <c r="AH669" i="1"/>
  <c r="Z669" i="1"/>
  <c r="R669" i="1"/>
  <c r="BE669" i="1"/>
  <c r="AW669" i="1"/>
  <c r="AO669" i="1"/>
  <c r="AG669" i="1"/>
  <c r="Y669" i="1"/>
  <c r="Q669" i="1"/>
  <c r="BD669" i="1"/>
  <c r="AV669" i="1"/>
  <c r="AN669" i="1"/>
  <c r="AF669" i="1"/>
  <c r="X669" i="1"/>
  <c r="P669" i="1"/>
  <c r="BC669" i="1"/>
  <c r="AU669" i="1"/>
  <c r="AM669" i="1"/>
  <c r="AE669" i="1"/>
  <c r="W669" i="1"/>
  <c r="BB669" i="1"/>
  <c r="AT669" i="1"/>
  <c r="AL669" i="1"/>
  <c r="AD669" i="1"/>
  <c r="V669" i="1"/>
  <c r="BA669" i="1"/>
  <c r="AS669" i="1"/>
  <c r="AK669" i="1"/>
  <c r="AC669" i="1"/>
  <c r="U669" i="1"/>
  <c r="BH669" i="1"/>
  <c r="AZ669" i="1"/>
  <c r="AR669" i="1"/>
  <c r="AJ669" i="1"/>
  <c r="AB669" i="1"/>
  <c r="T669" i="1"/>
  <c r="BG661" i="1"/>
  <c r="AY661" i="1"/>
  <c r="AQ661" i="1"/>
  <c r="AI661" i="1"/>
  <c r="AA661" i="1"/>
  <c r="S661" i="1"/>
  <c r="BF661" i="1"/>
  <c r="AX661" i="1"/>
  <c r="AP661" i="1"/>
  <c r="AH661" i="1"/>
  <c r="Z661" i="1"/>
  <c r="R661" i="1"/>
  <c r="BE661" i="1"/>
  <c r="AW661" i="1"/>
  <c r="AO661" i="1"/>
  <c r="AG661" i="1"/>
  <c r="Y661" i="1"/>
  <c r="Q661" i="1"/>
  <c r="BD661" i="1"/>
  <c r="AV661" i="1"/>
  <c r="AN661" i="1"/>
  <c r="AF661" i="1"/>
  <c r="X661" i="1"/>
  <c r="P661" i="1"/>
  <c r="BC661" i="1"/>
  <c r="AU661" i="1"/>
  <c r="AM661" i="1"/>
  <c r="AE661" i="1"/>
  <c r="W661" i="1"/>
  <c r="BB661" i="1"/>
  <c r="AT661" i="1"/>
  <c r="AL661" i="1"/>
  <c r="AD661" i="1"/>
  <c r="V661" i="1"/>
  <c r="BA661" i="1"/>
  <c r="AS661" i="1"/>
  <c r="AK661" i="1"/>
  <c r="AC661" i="1"/>
  <c r="U661" i="1"/>
  <c r="BH661" i="1"/>
  <c r="AZ661" i="1"/>
  <c r="AR661" i="1"/>
  <c r="AJ661" i="1"/>
  <c r="AB661" i="1"/>
  <c r="T661" i="1"/>
  <c r="BG653" i="1"/>
  <c r="AY653" i="1"/>
  <c r="AQ653" i="1"/>
  <c r="AI653" i="1"/>
  <c r="AA653" i="1"/>
  <c r="S653" i="1"/>
  <c r="BF653" i="1"/>
  <c r="AX653" i="1"/>
  <c r="AP653" i="1"/>
  <c r="AH653" i="1"/>
  <c r="Z653" i="1"/>
  <c r="R653" i="1"/>
  <c r="BE653" i="1"/>
  <c r="AW653" i="1"/>
  <c r="AO653" i="1"/>
  <c r="AG653" i="1"/>
  <c r="Y653" i="1"/>
  <c r="Q653" i="1"/>
  <c r="BD653" i="1"/>
  <c r="AV653" i="1"/>
  <c r="AN653" i="1"/>
  <c r="AF653" i="1"/>
  <c r="X653" i="1"/>
  <c r="P653" i="1"/>
  <c r="BC653" i="1"/>
  <c r="AU653" i="1"/>
  <c r="AM653" i="1"/>
  <c r="AE653" i="1"/>
  <c r="W653" i="1"/>
  <c r="BB653" i="1"/>
  <c r="AT653" i="1"/>
  <c r="AL653" i="1"/>
  <c r="AD653" i="1"/>
  <c r="V653" i="1"/>
  <c r="BA653" i="1"/>
  <c r="AS653" i="1"/>
  <c r="AK653" i="1"/>
  <c r="AC653" i="1"/>
  <c r="U653" i="1"/>
  <c r="BH653" i="1"/>
  <c r="AZ653" i="1"/>
  <c r="AR653" i="1"/>
  <c r="AJ653" i="1"/>
  <c r="AB653" i="1"/>
  <c r="T653" i="1"/>
  <c r="BG645" i="1"/>
  <c r="AY645" i="1"/>
  <c r="AQ645" i="1"/>
  <c r="AI645" i="1"/>
  <c r="AA645" i="1"/>
  <c r="S645" i="1"/>
  <c r="BF645" i="1"/>
  <c r="AX645" i="1"/>
  <c r="AP645" i="1"/>
  <c r="AH645" i="1"/>
  <c r="Z645" i="1"/>
  <c r="R645" i="1"/>
  <c r="BE645" i="1"/>
  <c r="AW645" i="1"/>
  <c r="AO645" i="1"/>
  <c r="AG645" i="1"/>
  <c r="Y645" i="1"/>
  <c r="Q645" i="1"/>
  <c r="BD645" i="1"/>
  <c r="AV645" i="1"/>
  <c r="AN645" i="1"/>
  <c r="AF645" i="1"/>
  <c r="X645" i="1"/>
  <c r="P645" i="1"/>
  <c r="BC645" i="1"/>
  <c r="AU645" i="1"/>
  <c r="AM645" i="1"/>
  <c r="AE645" i="1"/>
  <c r="W645" i="1"/>
  <c r="BB645" i="1"/>
  <c r="AT645" i="1"/>
  <c r="AL645" i="1"/>
  <c r="AD645" i="1"/>
  <c r="V645" i="1"/>
  <c r="BA645" i="1"/>
  <c r="AS645" i="1"/>
  <c r="AK645" i="1"/>
  <c r="AC645" i="1"/>
  <c r="U645" i="1"/>
  <c r="BH645" i="1"/>
  <c r="AZ645" i="1"/>
  <c r="AR645" i="1"/>
  <c r="AJ645" i="1"/>
  <c r="AB645" i="1"/>
  <c r="T645" i="1"/>
  <c r="BG637" i="1"/>
  <c r="AY637" i="1"/>
  <c r="AQ637" i="1"/>
  <c r="AI637" i="1"/>
  <c r="AA637" i="1"/>
  <c r="S637" i="1"/>
  <c r="BF637" i="1"/>
  <c r="AX637" i="1"/>
  <c r="AP637" i="1"/>
  <c r="AH637" i="1"/>
  <c r="Z637" i="1"/>
  <c r="R637" i="1"/>
  <c r="BE637" i="1"/>
  <c r="AW637" i="1"/>
  <c r="AO637" i="1"/>
  <c r="AG637" i="1"/>
  <c r="Y637" i="1"/>
  <c r="Q637" i="1"/>
  <c r="BD637" i="1"/>
  <c r="AV637" i="1"/>
  <c r="AN637" i="1"/>
  <c r="AF637" i="1"/>
  <c r="X637" i="1"/>
  <c r="P637" i="1"/>
  <c r="BC637" i="1"/>
  <c r="AU637" i="1"/>
  <c r="AM637" i="1"/>
  <c r="AE637" i="1"/>
  <c r="W637" i="1"/>
  <c r="BB637" i="1"/>
  <c r="AT637" i="1"/>
  <c r="AL637" i="1"/>
  <c r="AD637" i="1"/>
  <c r="V637" i="1"/>
  <c r="BA637" i="1"/>
  <c r="AS637" i="1"/>
  <c r="AK637" i="1"/>
  <c r="AC637" i="1"/>
  <c r="U637" i="1"/>
  <c r="AR637" i="1"/>
  <c r="AJ637" i="1"/>
  <c r="AB637" i="1"/>
  <c r="T637" i="1"/>
  <c r="BH637" i="1"/>
  <c r="AZ637" i="1"/>
  <c r="BG629" i="1"/>
  <c r="AY629" i="1"/>
  <c r="AQ629" i="1"/>
  <c r="AI629" i="1"/>
  <c r="AA629" i="1"/>
  <c r="S629" i="1"/>
  <c r="BF629" i="1"/>
  <c r="AX629" i="1"/>
  <c r="AP629" i="1"/>
  <c r="AH629" i="1"/>
  <c r="Z629" i="1"/>
  <c r="R629" i="1"/>
  <c r="BE629" i="1"/>
  <c r="AW629" i="1"/>
  <c r="AO629" i="1"/>
  <c r="AG629" i="1"/>
  <c r="Y629" i="1"/>
  <c r="Q629" i="1"/>
  <c r="BD629" i="1"/>
  <c r="AV629" i="1"/>
  <c r="AN629" i="1"/>
  <c r="AF629" i="1"/>
  <c r="X629" i="1"/>
  <c r="P629" i="1"/>
  <c r="BC629" i="1"/>
  <c r="AU629" i="1"/>
  <c r="AM629" i="1"/>
  <c r="AE629" i="1"/>
  <c r="W629" i="1"/>
  <c r="BB629" i="1"/>
  <c r="AT629" i="1"/>
  <c r="AL629" i="1"/>
  <c r="AD629" i="1"/>
  <c r="V629" i="1"/>
  <c r="BA629" i="1"/>
  <c r="AS629" i="1"/>
  <c r="AK629" i="1"/>
  <c r="AC629" i="1"/>
  <c r="U629" i="1"/>
  <c r="T629" i="1"/>
  <c r="BH629" i="1"/>
  <c r="AZ629" i="1"/>
  <c r="AR629" i="1"/>
  <c r="AJ629" i="1"/>
  <c r="AB629" i="1"/>
  <c r="BG621" i="1"/>
  <c r="AY621" i="1"/>
  <c r="AQ621" i="1"/>
  <c r="AI621" i="1"/>
  <c r="AA621" i="1"/>
  <c r="S621" i="1"/>
  <c r="BF621" i="1"/>
  <c r="AX621" i="1"/>
  <c r="AP621" i="1"/>
  <c r="AH621" i="1"/>
  <c r="Z621" i="1"/>
  <c r="R621" i="1"/>
  <c r="BE621" i="1"/>
  <c r="AW621" i="1"/>
  <c r="AO621" i="1"/>
  <c r="AG621" i="1"/>
  <c r="Y621" i="1"/>
  <c r="Q621" i="1"/>
  <c r="BD621" i="1"/>
  <c r="AV621" i="1"/>
  <c r="AN621" i="1"/>
  <c r="AF621" i="1"/>
  <c r="X621" i="1"/>
  <c r="P621" i="1"/>
  <c r="BC621" i="1"/>
  <c r="AU621" i="1"/>
  <c r="AM621" i="1"/>
  <c r="AE621" i="1"/>
  <c r="W621" i="1"/>
  <c r="BB621" i="1"/>
  <c r="AT621" i="1"/>
  <c r="AL621" i="1"/>
  <c r="AD621" i="1"/>
  <c r="V621" i="1"/>
  <c r="BA621" i="1"/>
  <c r="AS621" i="1"/>
  <c r="AK621" i="1"/>
  <c r="AC621" i="1"/>
  <c r="U621" i="1"/>
  <c r="BH621" i="1"/>
  <c r="AZ621" i="1"/>
  <c r="AR621" i="1"/>
  <c r="AJ621" i="1"/>
  <c r="AB621" i="1"/>
  <c r="T621" i="1"/>
  <c r="BG613" i="1"/>
  <c r="AY613" i="1"/>
  <c r="AQ613" i="1"/>
  <c r="AI613" i="1"/>
  <c r="AA613" i="1"/>
  <c r="S613" i="1"/>
  <c r="BF613" i="1"/>
  <c r="AX613" i="1"/>
  <c r="AP613" i="1"/>
  <c r="AH613" i="1"/>
  <c r="Z613" i="1"/>
  <c r="R613" i="1"/>
  <c r="BE613" i="1"/>
  <c r="AW613" i="1"/>
  <c r="AO613" i="1"/>
  <c r="AG613" i="1"/>
  <c r="Y613" i="1"/>
  <c r="Q613" i="1"/>
  <c r="BD613" i="1"/>
  <c r="AV613" i="1"/>
  <c r="AN613" i="1"/>
  <c r="AF613" i="1"/>
  <c r="X613" i="1"/>
  <c r="P613" i="1"/>
  <c r="BC613" i="1"/>
  <c r="AU613" i="1"/>
  <c r="AM613" i="1"/>
  <c r="AE613" i="1"/>
  <c r="W613" i="1"/>
  <c r="BB613" i="1"/>
  <c r="AT613" i="1"/>
  <c r="AL613" i="1"/>
  <c r="AD613" i="1"/>
  <c r="V613" i="1"/>
  <c r="BA613" i="1"/>
  <c r="AS613" i="1"/>
  <c r="AK613" i="1"/>
  <c r="AC613" i="1"/>
  <c r="U613" i="1"/>
  <c r="AJ613" i="1"/>
  <c r="AB613" i="1"/>
  <c r="T613" i="1"/>
  <c r="BH613" i="1"/>
  <c r="AZ613" i="1"/>
  <c r="AR613" i="1"/>
  <c r="BG605" i="1"/>
  <c r="AY605" i="1"/>
  <c r="AQ605" i="1"/>
  <c r="AI605" i="1"/>
  <c r="AA605" i="1"/>
  <c r="S605" i="1"/>
  <c r="BF605" i="1"/>
  <c r="AX605" i="1"/>
  <c r="AP605" i="1"/>
  <c r="AH605" i="1"/>
  <c r="Z605" i="1"/>
  <c r="R605" i="1"/>
  <c r="BE605" i="1"/>
  <c r="AW605" i="1"/>
  <c r="AO605" i="1"/>
  <c r="AG605" i="1"/>
  <c r="Y605" i="1"/>
  <c r="Q605" i="1"/>
  <c r="BD605" i="1"/>
  <c r="AV605" i="1"/>
  <c r="AN605" i="1"/>
  <c r="AF605" i="1"/>
  <c r="X605" i="1"/>
  <c r="P605" i="1"/>
  <c r="BC605" i="1"/>
  <c r="AU605" i="1"/>
  <c r="AM605" i="1"/>
  <c r="AE605" i="1"/>
  <c r="W605" i="1"/>
  <c r="BB605" i="1"/>
  <c r="AT605" i="1"/>
  <c r="AL605" i="1"/>
  <c r="AD605" i="1"/>
  <c r="V605" i="1"/>
  <c r="BA605" i="1"/>
  <c r="AS605" i="1"/>
  <c r="AK605" i="1"/>
  <c r="AC605" i="1"/>
  <c r="U605" i="1"/>
  <c r="BH605" i="1"/>
  <c r="AZ605" i="1"/>
  <c r="AR605" i="1"/>
  <c r="AJ605" i="1"/>
  <c r="AB605" i="1"/>
  <c r="T605" i="1"/>
  <c r="BG597" i="1"/>
  <c r="AY597" i="1"/>
  <c r="AQ597" i="1"/>
  <c r="AI597" i="1"/>
  <c r="AA597" i="1"/>
  <c r="S597" i="1"/>
  <c r="BF597" i="1"/>
  <c r="AX597" i="1"/>
  <c r="AP597" i="1"/>
  <c r="AH597" i="1"/>
  <c r="Z597" i="1"/>
  <c r="R597" i="1"/>
  <c r="BE597" i="1"/>
  <c r="AW597" i="1"/>
  <c r="AO597" i="1"/>
  <c r="AG597" i="1"/>
  <c r="Y597" i="1"/>
  <c r="Q597" i="1"/>
  <c r="BD597" i="1"/>
  <c r="AV597" i="1"/>
  <c r="AN597" i="1"/>
  <c r="AF597" i="1"/>
  <c r="X597" i="1"/>
  <c r="P597" i="1"/>
  <c r="BC597" i="1"/>
  <c r="AU597" i="1"/>
  <c r="AM597" i="1"/>
  <c r="AE597" i="1"/>
  <c r="W597" i="1"/>
  <c r="BB597" i="1"/>
  <c r="AT597" i="1"/>
  <c r="AL597" i="1"/>
  <c r="AD597" i="1"/>
  <c r="V597" i="1"/>
  <c r="BA597" i="1"/>
  <c r="AS597" i="1"/>
  <c r="AK597" i="1"/>
  <c r="AC597" i="1"/>
  <c r="U597" i="1"/>
  <c r="AZ597" i="1"/>
  <c r="AR597" i="1"/>
  <c r="AJ597" i="1"/>
  <c r="AB597" i="1"/>
  <c r="T597" i="1"/>
  <c r="BH597" i="1"/>
  <c r="BG589" i="1"/>
  <c r="AY589" i="1"/>
  <c r="AQ589" i="1"/>
  <c r="AI589" i="1"/>
  <c r="AA589" i="1"/>
  <c r="S589" i="1"/>
  <c r="BF589" i="1"/>
  <c r="AX589" i="1"/>
  <c r="AP589" i="1"/>
  <c r="AH589" i="1"/>
  <c r="Z589" i="1"/>
  <c r="R589" i="1"/>
  <c r="BE589" i="1"/>
  <c r="AW589" i="1"/>
  <c r="AO589" i="1"/>
  <c r="AG589" i="1"/>
  <c r="Y589" i="1"/>
  <c r="Q589" i="1"/>
  <c r="BD589" i="1"/>
  <c r="AV589" i="1"/>
  <c r="AN589" i="1"/>
  <c r="AF589" i="1"/>
  <c r="X589" i="1"/>
  <c r="P589" i="1"/>
  <c r="BC589" i="1"/>
  <c r="AU589" i="1"/>
  <c r="AM589" i="1"/>
  <c r="AE589" i="1"/>
  <c r="W589" i="1"/>
  <c r="BB589" i="1"/>
  <c r="AT589" i="1"/>
  <c r="AL589" i="1"/>
  <c r="AD589" i="1"/>
  <c r="V589" i="1"/>
  <c r="BA589" i="1"/>
  <c r="AS589" i="1"/>
  <c r="AK589" i="1"/>
  <c r="AC589" i="1"/>
  <c r="U589" i="1"/>
  <c r="AB589" i="1"/>
  <c r="T589" i="1"/>
  <c r="BH589" i="1"/>
  <c r="AZ589" i="1"/>
  <c r="AR589" i="1"/>
  <c r="AJ589" i="1"/>
  <c r="BG581" i="1"/>
  <c r="BF581" i="1"/>
  <c r="AX581" i="1"/>
  <c r="AP581" i="1"/>
  <c r="AH581" i="1"/>
  <c r="Z581" i="1"/>
  <c r="R581" i="1"/>
  <c r="BE581" i="1"/>
  <c r="AW581" i="1"/>
  <c r="AO581" i="1"/>
  <c r="AG581" i="1"/>
  <c r="Y581" i="1"/>
  <c r="Q581" i="1"/>
  <c r="BD581" i="1"/>
  <c r="AV581" i="1"/>
  <c r="BC581" i="1"/>
  <c r="AU581" i="1"/>
  <c r="AM581" i="1"/>
  <c r="AE581" i="1"/>
  <c r="W581" i="1"/>
  <c r="BB581" i="1"/>
  <c r="AT581" i="1"/>
  <c r="AL581" i="1"/>
  <c r="AD581" i="1"/>
  <c r="V581" i="1"/>
  <c r="BA581" i="1"/>
  <c r="AS581" i="1"/>
  <c r="AK581" i="1"/>
  <c r="AI581" i="1"/>
  <c r="S581" i="1"/>
  <c r="BH581" i="1"/>
  <c r="AF581" i="1"/>
  <c r="P581" i="1"/>
  <c r="AZ581" i="1"/>
  <c r="AC581" i="1"/>
  <c r="AY581" i="1"/>
  <c r="AB581" i="1"/>
  <c r="AR581" i="1"/>
  <c r="AA581" i="1"/>
  <c r="AQ581" i="1"/>
  <c r="X581" i="1"/>
  <c r="AN581" i="1"/>
  <c r="U581" i="1"/>
  <c r="AJ581" i="1"/>
  <c r="T581" i="1"/>
  <c r="BH573" i="1"/>
  <c r="AZ573" i="1"/>
  <c r="AR573" i="1"/>
  <c r="AJ573" i="1"/>
  <c r="AB573" i="1"/>
  <c r="T573" i="1"/>
  <c r="BG573" i="1"/>
  <c r="AY573" i="1"/>
  <c r="AQ573" i="1"/>
  <c r="AI573" i="1"/>
  <c r="AA573" i="1"/>
  <c r="S573" i="1"/>
  <c r="BF573" i="1"/>
  <c r="AX573" i="1"/>
  <c r="AP573" i="1"/>
  <c r="AH573" i="1"/>
  <c r="Z573" i="1"/>
  <c r="R573" i="1"/>
  <c r="BE573" i="1"/>
  <c r="AW573" i="1"/>
  <c r="AO573" i="1"/>
  <c r="AG573" i="1"/>
  <c r="Y573" i="1"/>
  <c r="Q573" i="1"/>
  <c r="BD573" i="1"/>
  <c r="AV573" i="1"/>
  <c r="AN573" i="1"/>
  <c r="AF573" i="1"/>
  <c r="X573" i="1"/>
  <c r="P573" i="1"/>
  <c r="BC573" i="1"/>
  <c r="AU573" i="1"/>
  <c r="AM573" i="1"/>
  <c r="AE573" i="1"/>
  <c r="W573" i="1"/>
  <c r="BB573" i="1"/>
  <c r="AT573" i="1"/>
  <c r="AL573" i="1"/>
  <c r="AD573" i="1"/>
  <c r="V573" i="1"/>
  <c r="BA573" i="1"/>
  <c r="AS573" i="1"/>
  <c r="AK573" i="1"/>
  <c r="AC573" i="1"/>
  <c r="U573" i="1"/>
  <c r="BH565" i="1"/>
  <c r="AZ565" i="1"/>
  <c r="AR565" i="1"/>
  <c r="AJ565" i="1"/>
  <c r="AB565" i="1"/>
  <c r="T565" i="1"/>
  <c r="BG565" i="1"/>
  <c r="AY565" i="1"/>
  <c r="AQ565" i="1"/>
  <c r="AI565" i="1"/>
  <c r="AA565" i="1"/>
  <c r="S565" i="1"/>
  <c r="BF565" i="1"/>
  <c r="AX565" i="1"/>
  <c r="AP565" i="1"/>
  <c r="AH565" i="1"/>
  <c r="Z565" i="1"/>
  <c r="R565" i="1"/>
  <c r="BE565" i="1"/>
  <c r="AW565" i="1"/>
  <c r="AO565" i="1"/>
  <c r="AG565" i="1"/>
  <c r="Y565" i="1"/>
  <c r="Q565" i="1"/>
  <c r="BD565" i="1"/>
  <c r="AV565" i="1"/>
  <c r="AN565" i="1"/>
  <c r="AF565" i="1"/>
  <c r="X565" i="1"/>
  <c r="P565" i="1"/>
  <c r="BC565" i="1"/>
  <c r="AU565" i="1"/>
  <c r="AM565" i="1"/>
  <c r="AE565" i="1"/>
  <c r="W565" i="1"/>
  <c r="BB565" i="1"/>
  <c r="AT565" i="1"/>
  <c r="AL565" i="1"/>
  <c r="AD565" i="1"/>
  <c r="V565" i="1"/>
  <c r="BA565" i="1"/>
  <c r="AS565" i="1"/>
  <c r="AK565" i="1"/>
  <c r="AC565" i="1"/>
  <c r="U565" i="1"/>
  <c r="BH557" i="1"/>
  <c r="AZ557" i="1"/>
  <c r="AR557" i="1"/>
  <c r="AJ557" i="1"/>
  <c r="AB557" i="1"/>
  <c r="T557" i="1"/>
  <c r="BG557" i="1"/>
  <c r="AY557" i="1"/>
  <c r="AQ557" i="1"/>
  <c r="AI557" i="1"/>
  <c r="AA557" i="1"/>
  <c r="S557" i="1"/>
  <c r="BF557" i="1"/>
  <c r="AX557" i="1"/>
  <c r="AP557" i="1"/>
  <c r="AH557" i="1"/>
  <c r="Z557" i="1"/>
  <c r="R557" i="1"/>
  <c r="BE557" i="1"/>
  <c r="AW557" i="1"/>
  <c r="AO557" i="1"/>
  <c r="AG557" i="1"/>
  <c r="Y557" i="1"/>
  <c r="Q557" i="1"/>
  <c r="BD557" i="1"/>
  <c r="AV557" i="1"/>
  <c r="AN557" i="1"/>
  <c r="AF557" i="1"/>
  <c r="X557" i="1"/>
  <c r="P557" i="1"/>
  <c r="BC557" i="1"/>
  <c r="AU557" i="1"/>
  <c r="AM557" i="1"/>
  <c r="AE557" i="1"/>
  <c r="W557" i="1"/>
  <c r="BB557" i="1"/>
  <c r="AT557" i="1"/>
  <c r="AL557" i="1"/>
  <c r="AD557" i="1"/>
  <c r="V557" i="1"/>
  <c r="BA557" i="1"/>
  <c r="AS557" i="1"/>
  <c r="AK557" i="1"/>
  <c r="AC557" i="1"/>
  <c r="U557" i="1"/>
  <c r="BH549" i="1"/>
  <c r="AZ549" i="1"/>
  <c r="AR549" i="1"/>
  <c r="AJ549" i="1"/>
  <c r="AB549" i="1"/>
  <c r="T549" i="1"/>
  <c r="BG549" i="1"/>
  <c r="AY549" i="1"/>
  <c r="AQ549" i="1"/>
  <c r="AI549" i="1"/>
  <c r="AA549" i="1"/>
  <c r="S549" i="1"/>
  <c r="BF549" i="1"/>
  <c r="AX549" i="1"/>
  <c r="AP549" i="1"/>
  <c r="AH549" i="1"/>
  <c r="Z549" i="1"/>
  <c r="R549" i="1"/>
  <c r="BE549" i="1"/>
  <c r="AW549" i="1"/>
  <c r="AO549" i="1"/>
  <c r="AG549" i="1"/>
  <c r="Y549" i="1"/>
  <c r="Q549" i="1"/>
  <c r="BD549" i="1"/>
  <c r="AV549" i="1"/>
  <c r="AN549" i="1"/>
  <c r="AF549" i="1"/>
  <c r="X549" i="1"/>
  <c r="P549" i="1"/>
  <c r="BC549" i="1"/>
  <c r="AU549" i="1"/>
  <c r="AM549" i="1"/>
  <c r="AE549" i="1"/>
  <c r="W549" i="1"/>
  <c r="BB549" i="1"/>
  <c r="AT549" i="1"/>
  <c r="AL549" i="1"/>
  <c r="AD549" i="1"/>
  <c r="V549" i="1"/>
  <c r="BA549" i="1"/>
  <c r="AS549" i="1"/>
  <c r="AK549" i="1"/>
  <c r="AC549" i="1"/>
  <c r="U549" i="1"/>
  <c r="BH541" i="1"/>
  <c r="AZ541" i="1"/>
  <c r="AR541" i="1"/>
  <c r="AJ541" i="1"/>
  <c r="AB541" i="1"/>
  <c r="T541" i="1"/>
  <c r="BG541" i="1"/>
  <c r="AY541" i="1"/>
  <c r="AQ541" i="1"/>
  <c r="AI541" i="1"/>
  <c r="AA541" i="1"/>
  <c r="S541" i="1"/>
  <c r="BF541" i="1"/>
  <c r="AX541" i="1"/>
  <c r="AP541" i="1"/>
  <c r="AH541" i="1"/>
  <c r="Z541" i="1"/>
  <c r="R541" i="1"/>
  <c r="BE541" i="1"/>
  <c r="AW541" i="1"/>
  <c r="AO541" i="1"/>
  <c r="AG541" i="1"/>
  <c r="Y541" i="1"/>
  <c r="Q541" i="1"/>
  <c r="BD541" i="1"/>
  <c r="AV541" i="1"/>
  <c r="AN541" i="1"/>
  <c r="AF541" i="1"/>
  <c r="X541" i="1"/>
  <c r="P541" i="1"/>
  <c r="BC541" i="1"/>
  <c r="AU541" i="1"/>
  <c r="AM541" i="1"/>
  <c r="AE541" i="1"/>
  <c r="W541" i="1"/>
  <c r="BB541" i="1"/>
  <c r="AT541" i="1"/>
  <c r="AL541" i="1"/>
  <c r="AD541" i="1"/>
  <c r="V541" i="1"/>
  <c r="BA541" i="1"/>
  <c r="AS541" i="1"/>
  <c r="AK541" i="1"/>
  <c r="AC541" i="1"/>
  <c r="U541" i="1"/>
  <c r="BH533" i="1"/>
  <c r="AZ533" i="1"/>
  <c r="AR533" i="1"/>
  <c r="AJ533" i="1"/>
  <c r="AB533" i="1"/>
  <c r="T533" i="1"/>
  <c r="BG533" i="1"/>
  <c r="AY533" i="1"/>
  <c r="AQ533" i="1"/>
  <c r="AI533" i="1"/>
  <c r="AA533" i="1"/>
  <c r="S533" i="1"/>
  <c r="BF533" i="1"/>
  <c r="AX533" i="1"/>
  <c r="AP533" i="1"/>
  <c r="AH533" i="1"/>
  <c r="Z533" i="1"/>
  <c r="R533" i="1"/>
  <c r="BE533" i="1"/>
  <c r="AW533" i="1"/>
  <c r="AO533" i="1"/>
  <c r="AG533" i="1"/>
  <c r="Y533" i="1"/>
  <c r="Q533" i="1"/>
  <c r="BD533" i="1"/>
  <c r="AV533" i="1"/>
  <c r="AN533" i="1"/>
  <c r="AF533" i="1"/>
  <c r="X533" i="1"/>
  <c r="P533" i="1"/>
  <c r="BC533" i="1"/>
  <c r="AU533" i="1"/>
  <c r="AM533" i="1"/>
  <c r="AE533" i="1"/>
  <c r="W533" i="1"/>
  <c r="BB533" i="1"/>
  <c r="AT533" i="1"/>
  <c r="AL533" i="1"/>
  <c r="AD533" i="1"/>
  <c r="V533" i="1"/>
  <c r="BA533" i="1"/>
  <c r="AS533" i="1"/>
  <c r="AK533" i="1"/>
  <c r="AC533" i="1"/>
  <c r="U533" i="1"/>
  <c r="BC525" i="1"/>
  <c r="AU525" i="1"/>
  <c r="AM525" i="1"/>
  <c r="AE525" i="1"/>
  <c r="W525" i="1"/>
  <c r="BB525" i="1"/>
  <c r="AT525" i="1"/>
  <c r="AL525" i="1"/>
  <c r="AD525" i="1"/>
  <c r="V525" i="1"/>
  <c r="BA525" i="1"/>
  <c r="AS525" i="1"/>
  <c r="AK525" i="1"/>
  <c r="AC525" i="1"/>
  <c r="U525" i="1"/>
  <c r="BH525" i="1"/>
  <c r="AZ525" i="1"/>
  <c r="AR525" i="1"/>
  <c r="AJ525" i="1"/>
  <c r="AB525" i="1"/>
  <c r="T525" i="1"/>
  <c r="BG525" i="1"/>
  <c r="AY525" i="1"/>
  <c r="AQ525" i="1"/>
  <c r="AI525" i="1"/>
  <c r="AA525" i="1"/>
  <c r="S525" i="1"/>
  <c r="BF525" i="1"/>
  <c r="AX525" i="1"/>
  <c r="AP525" i="1"/>
  <c r="AH525" i="1"/>
  <c r="Z525" i="1"/>
  <c r="R525" i="1"/>
  <c r="BE525" i="1"/>
  <c r="AW525" i="1"/>
  <c r="AO525" i="1"/>
  <c r="AG525" i="1"/>
  <c r="Y525" i="1"/>
  <c r="Q525" i="1"/>
  <c r="BD525" i="1"/>
  <c r="AV525" i="1"/>
  <c r="AN525" i="1"/>
  <c r="AF525" i="1"/>
  <c r="X525" i="1"/>
  <c r="P525" i="1"/>
  <c r="O517" i="1"/>
  <c r="BC517" i="1"/>
  <c r="AU517" i="1"/>
  <c r="AM517" i="1"/>
  <c r="AE517" i="1"/>
  <c r="W517" i="1"/>
  <c r="BB517" i="1"/>
  <c r="AT517" i="1"/>
  <c r="AL517" i="1"/>
  <c r="AD517" i="1"/>
  <c r="V517" i="1"/>
  <c r="BA517" i="1"/>
  <c r="AS517" i="1"/>
  <c r="AK517" i="1"/>
  <c r="AC517" i="1"/>
  <c r="U517" i="1"/>
  <c r="BH517" i="1"/>
  <c r="AZ517" i="1"/>
  <c r="AR517" i="1"/>
  <c r="AJ517" i="1"/>
  <c r="AB517" i="1"/>
  <c r="T517" i="1"/>
  <c r="BG517" i="1"/>
  <c r="AY517" i="1"/>
  <c r="AQ517" i="1"/>
  <c r="AI517" i="1"/>
  <c r="AA517" i="1"/>
  <c r="S517" i="1"/>
  <c r="BF517" i="1"/>
  <c r="AX517" i="1"/>
  <c r="AP517" i="1"/>
  <c r="AH517" i="1"/>
  <c r="Z517" i="1"/>
  <c r="R517" i="1"/>
  <c r="BE517" i="1"/>
  <c r="AW517" i="1"/>
  <c r="AO517" i="1"/>
  <c r="AG517" i="1"/>
  <c r="Y517" i="1"/>
  <c r="Q517" i="1"/>
  <c r="BD517" i="1"/>
  <c r="AV517" i="1"/>
  <c r="AN517" i="1"/>
  <c r="AF517" i="1"/>
  <c r="X517" i="1"/>
  <c r="P517" i="1"/>
  <c r="BC509" i="1"/>
  <c r="AU509" i="1"/>
  <c r="AM509" i="1"/>
  <c r="AE509" i="1"/>
  <c r="W509" i="1"/>
  <c r="BB509" i="1"/>
  <c r="AT509" i="1"/>
  <c r="AL509" i="1"/>
  <c r="AD509" i="1"/>
  <c r="V509" i="1"/>
  <c r="BA509" i="1"/>
  <c r="AS509" i="1"/>
  <c r="AK509" i="1"/>
  <c r="AC509" i="1"/>
  <c r="U509" i="1"/>
  <c r="BH509" i="1"/>
  <c r="AZ509" i="1"/>
  <c r="AR509" i="1"/>
  <c r="AJ509" i="1"/>
  <c r="AB509" i="1"/>
  <c r="T509" i="1"/>
  <c r="BG509" i="1"/>
  <c r="AY509" i="1"/>
  <c r="AQ509" i="1"/>
  <c r="AI509" i="1"/>
  <c r="AA509" i="1"/>
  <c r="S509" i="1"/>
  <c r="BF509" i="1"/>
  <c r="AX509" i="1"/>
  <c r="AP509" i="1"/>
  <c r="AH509" i="1"/>
  <c r="Z509" i="1"/>
  <c r="R509" i="1"/>
  <c r="BE509" i="1"/>
  <c r="AW509" i="1"/>
  <c r="AO509" i="1"/>
  <c r="AG509" i="1"/>
  <c r="Y509" i="1"/>
  <c r="Q509" i="1"/>
  <c r="BD509" i="1"/>
  <c r="AV509" i="1"/>
  <c r="AN509" i="1"/>
  <c r="AF509" i="1"/>
  <c r="X509" i="1"/>
  <c r="P509" i="1"/>
  <c r="BC501" i="1"/>
  <c r="AU501" i="1"/>
  <c r="AM501" i="1"/>
  <c r="AE501" i="1"/>
  <c r="W501" i="1"/>
  <c r="BB501" i="1"/>
  <c r="AT501" i="1"/>
  <c r="AL501" i="1"/>
  <c r="AD501" i="1"/>
  <c r="V501" i="1"/>
  <c r="BA501" i="1"/>
  <c r="AS501" i="1"/>
  <c r="AK501" i="1"/>
  <c r="AC501" i="1"/>
  <c r="U501" i="1"/>
  <c r="BH501" i="1"/>
  <c r="AZ501" i="1"/>
  <c r="AR501" i="1"/>
  <c r="AJ501" i="1"/>
  <c r="AB501" i="1"/>
  <c r="T501" i="1"/>
  <c r="BG501" i="1"/>
  <c r="AY501" i="1"/>
  <c r="AQ501" i="1"/>
  <c r="AI501" i="1"/>
  <c r="AA501" i="1"/>
  <c r="S501" i="1"/>
  <c r="BF501" i="1"/>
  <c r="AX501" i="1"/>
  <c r="AP501" i="1"/>
  <c r="AH501" i="1"/>
  <c r="Z501" i="1"/>
  <c r="R501" i="1"/>
  <c r="BE501" i="1"/>
  <c r="AW501" i="1"/>
  <c r="AO501" i="1"/>
  <c r="AG501" i="1"/>
  <c r="Y501" i="1"/>
  <c r="Q501" i="1"/>
  <c r="BD501" i="1"/>
  <c r="AV501" i="1"/>
  <c r="AN501" i="1"/>
  <c r="AF501" i="1"/>
  <c r="X501" i="1"/>
  <c r="P501" i="1"/>
  <c r="BC493" i="1"/>
  <c r="AU493" i="1"/>
  <c r="AM493" i="1"/>
  <c r="AE493" i="1"/>
  <c r="W493" i="1"/>
  <c r="BB493" i="1"/>
  <c r="AT493" i="1"/>
  <c r="AL493" i="1"/>
  <c r="AD493" i="1"/>
  <c r="V493" i="1"/>
  <c r="BA493" i="1"/>
  <c r="AS493" i="1"/>
  <c r="AK493" i="1"/>
  <c r="AC493" i="1"/>
  <c r="U493" i="1"/>
  <c r="BH493" i="1"/>
  <c r="AZ493" i="1"/>
  <c r="AR493" i="1"/>
  <c r="AJ493" i="1"/>
  <c r="AB493" i="1"/>
  <c r="T493" i="1"/>
  <c r="BG493" i="1"/>
  <c r="AY493" i="1"/>
  <c r="AQ493" i="1"/>
  <c r="AI493" i="1"/>
  <c r="AA493" i="1"/>
  <c r="S493" i="1"/>
  <c r="BF493" i="1"/>
  <c r="AX493" i="1"/>
  <c r="AP493" i="1"/>
  <c r="AH493" i="1"/>
  <c r="Z493" i="1"/>
  <c r="R493" i="1"/>
  <c r="BE493" i="1"/>
  <c r="AW493" i="1"/>
  <c r="AO493" i="1"/>
  <c r="AG493" i="1"/>
  <c r="Y493" i="1"/>
  <c r="Q493" i="1"/>
  <c r="BD493" i="1"/>
  <c r="AV493" i="1"/>
  <c r="AN493" i="1"/>
  <c r="AF493" i="1"/>
  <c r="X493" i="1"/>
  <c r="P493" i="1"/>
  <c r="BC485" i="1"/>
  <c r="AU485" i="1"/>
  <c r="AM485" i="1"/>
  <c r="AE485" i="1"/>
  <c r="W485" i="1"/>
  <c r="BB485" i="1"/>
  <c r="AT485" i="1"/>
  <c r="AL485" i="1"/>
  <c r="AD485" i="1"/>
  <c r="V485" i="1"/>
  <c r="BA485" i="1"/>
  <c r="AS485" i="1"/>
  <c r="AK485" i="1"/>
  <c r="AC485" i="1"/>
  <c r="U485" i="1"/>
  <c r="BH485" i="1"/>
  <c r="AZ485" i="1"/>
  <c r="AR485" i="1"/>
  <c r="AJ485" i="1"/>
  <c r="AB485" i="1"/>
  <c r="T485" i="1"/>
  <c r="BG485" i="1"/>
  <c r="AY485" i="1"/>
  <c r="AQ485" i="1"/>
  <c r="AI485" i="1"/>
  <c r="AA485" i="1"/>
  <c r="S485" i="1"/>
  <c r="BF485" i="1"/>
  <c r="AX485" i="1"/>
  <c r="AP485" i="1"/>
  <c r="AH485" i="1"/>
  <c r="Z485" i="1"/>
  <c r="R485" i="1"/>
  <c r="BE485" i="1"/>
  <c r="AW485" i="1"/>
  <c r="AO485" i="1"/>
  <c r="AG485" i="1"/>
  <c r="Y485" i="1"/>
  <c r="Q485" i="1"/>
  <c r="BD485" i="1"/>
  <c r="AV485" i="1"/>
  <c r="AN485" i="1"/>
  <c r="AF485" i="1"/>
  <c r="X485" i="1"/>
  <c r="P485" i="1"/>
  <c r="BC477" i="1"/>
  <c r="AU477" i="1"/>
  <c r="AM477" i="1"/>
  <c r="AE477" i="1"/>
  <c r="W477" i="1"/>
  <c r="BB477" i="1"/>
  <c r="AT477" i="1"/>
  <c r="AL477" i="1"/>
  <c r="AD477" i="1"/>
  <c r="V477" i="1"/>
  <c r="BA477" i="1"/>
  <c r="AS477" i="1"/>
  <c r="AK477" i="1"/>
  <c r="AC477" i="1"/>
  <c r="U477" i="1"/>
  <c r="BH477" i="1"/>
  <c r="AZ477" i="1"/>
  <c r="AR477" i="1"/>
  <c r="AJ477" i="1"/>
  <c r="AB477" i="1"/>
  <c r="T477" i="1"/>
  <c r="BG477" i="1"/>
  <c r="AY477" i="1"/>
  <c r="AQ477" i="1"/>
  <c r="AI477" i="1"/>
  <c r="AA477" i="1"/>
  <c r="S477" i="1"/>
  <c r="BF477" i="1"/>
  <c r="AX477" i="1"/>
  <c r="AP477" i="1"/>
  <c r="AH477" i="1"/>
  <c r="Z477" i="1"/>
  <c r="R477" i="1"/>
  <c r="BE477" i="1"/>
  <c r="AW477" i="1"/>
  <c r="AO477" i="1"/>
  <c r="AG477" i="1"/>
  <c r="Y477" i="1"/>
  <c r="Q477" i="1"/>
  <c r="BD477" i="1"/>
  <c r="AV477" i="1"/>
  <c r="AN477" i="1"/>
  <c r="AF477" i="1"/>
  <c r="X477" i="1"/>
  <c r="P477" i="1"/>
  <c r="BC469" i="1"/>
  <c r="AU469" i="1"/>
  <c r="AM469" i="1"/>
  <c r="AE469" i="1"/>
  <c r="W469" i="1"/>
  <c r="BB469" i="1"/>
  <c r="AT469" i="1"/>
  <c r="AL469" i="1"/>
  <c r="AD469" i="1"/>
  <c r="V469" i="1"/>
  <c r="BA469" i="1"/>
  <c r="AS469" i="1"/>
  <c r="AK469" i="1"/>
  <c r="BH469" i="1"/>
  <c r="AZ469" i="1"/>
  <c r="AR469" i="1"/>
  <c r="AJ469" i="1"/>
  <c r="AB469" i="1"/>
  <c r="T469" i="1"/>
  <c r="BG469" i="1"/>
  <c r="AY469" i="1"/>
  <c r="AQ469" i="1"/>
  <c r="AI469" i="1"/>
  <c r="AA469" i="1"/>
  <c r="BF469" i="1"/>
  <c r="AX469" i="1"/>
  <c r="AP469" i="1"/>
  <c r="AH469" i="1"/>
  <c r="Z469" i="1"/>
  <c r="R469" i="1"/>
  <c r="BE469" i="1"/>
  <c r="AW469" i="1"/>
  <c r="AO469" i="1"/>
  <c r="AG469" i="1"/>
  <c r="Y469" i="1"/>
  <c r="Q469" i="1"/>
  <c r="AC469" i="1"/>
  <c r="X469" i="1"/>
  <c r="U469" i="1"/>
  <c r="S469" i="1"/>
  <c r="BD469" i="1"/>
  <c r="P469" i="1"/>
  <c r="AV469" i="1"/>
  <c r="AN469" i="1"/>
  <c r="AF469" i="1"/>
  <c r="BD461" i="1"/>
  <c r="AV461" i="1"/>
  <c r="AN461" i="1"/>
  <c r="AF461" i="1"/>
  <c r="X461" i="1"/>
  <c r="P461" i="1"/>
  <c r="BC461" i="1"/>
  <c r="AU461" i="1"/>
  <c r="AM461" i="1"/>
  <c r="AE461" i="1"/>
  <c r="W461" i="1"/>
  <c r="BB461" i="1"/>
  <c r="AT461" i="1"/>
  <c r="AL461" i="1"/>
  <c r="AD461" i="1"/>
  <c r="V461" i="1"/>
  <c r="BA461" i="1"/>
  <c r="AS461" i="1"/>
  <c r="AK461" i="1"/>
  <c r="AC461" i="1"/>
  <c r="U461" i="1"/>
  <c r="BH461" i="1"/>
  <c r="AZ461" i="1"/>
  <c r="AR461" i="1"/>
  <c r="AJ461" i="1"/>
  <c r="AB461" i="1"/>
  <c r="T461" i="1"/>
  <c r="BG461" i="1"/>
  <c r="AY461" i="1"/>
  <c r="AQ461" i="1"/>
  <c r="AI461" i="1"/>
  <c r="AA461" i="1"/>
  <c r="S461" i="1"/>
  <c r="BF461" i="1"/>
  <c r="AX461" i="1"/>
  <c r="AP461" i="1"/>
  <c r="AH461" i="1"/>
  <c r="Z461" i="1"/>
  <c r="R461" i="1"/>
  <c r="AG461" i="1"/>
  <c r="Y461" i="1"/>
  <c r="Q461" i="1"/>
  <c r="BE461" i="1"/>
  <c r="AW461" i="1"/>
  <c r="AO461" i="1"/>
  <c r="BD453" i="1"/>
  <c r="AV453" i="1"/>
  <c r="AN453" i="1"/>
  <c r="AF453" i="1"/>
  <c r="X453" i="1"/>
  <c r="P453" i="1"/>
  <c r="BC453" i="1"/>
  <c r="AU453" i="1"/>
  <c r="AM453" i="1"/>
  <c r="AE453" i="1"/>
  <c r="W453" i="1"/>
  <c r="BB453" i="1"/>
  <c r="AT453" i="1"/>
  <c r="AL453" i="1"/>
  <c r="AD453" i="1"/>
  <c r="V453" i="1"/>
  <c r="BA453" i="1"/>
  <c r="AS453" i="1"/>
  <c r="AK453" i="1"/>
  <c r="AC453" i="1"/>
  <c r="U453" i="1"/>
  <c r="BH453" i="1"/>
  <c r="AZ453" i="1"/>
  <c r="AR453" i="1"/>
  <c r="AJ453" i="1"/>
  <c r="AB453" i="1"/>
  <c r="T453" i="1"/>
  <c r="BG453" i="1"/>
  <c r="AY453" i="1"/>
  <c r="AQ453" i="1"/>
  <c r="AI453" i="1"/>
  <c r="AA453" i="1"/>
  <c r="S453" i="1"/>
  <c r="BF453" i="1"/>
  <c r="AX453" i="1"/>
  <c r="AP453" i="1"/>
  <c r="AH453" i="1"/>
  <c r="Z453" i="1"/>
  <c r="R453" i="1"/>
  <c r="BE453" i="1"/>
  <c r="AO453" i="1"/>
  <c r="AG453" i="1"/>
  <c r="Y453" i="1"/>
  <c r="Q453" i="1"/>
  <c r="AW453" i="1"/>
  <c r="BD445" i="1"/>
  <c r="AV445" i="1"/>
  <c r="AN445" i="1"/>
  <c r="AF445" i="1"/>
  <c r="X445" i="1"/>
  <c r="P445" i="1"/>
  <c r="BC445" i="1"/>
  <c r="AU445" i="1"/>
  <c r="AM445" i="1"/>
  <c r="AE445" i="1"/>
  <c r="W445" i="1"/>
  <c r="BA445" i="1"/>
  <c r="AS445" i="1"/>
  <c r="AK445" i="1"/>
  <c r="AC445" i="1"/>
  <c r="U445" i="1"/>
  <c r="BH445" i="1"/>
  <c r="AZ445" i="1"/>
  <c r="AR445" i="1"/>
  <c r="AJ445" i="1"/>
  <c r="AB445" i="1"/>
  <c r="T445" i="1"/>
  <c r="BG445" i="1"/>
  <c r="AY445" i="1"/>
  <c r="AQ445" i="1"/>
  <c r="AI445" i="1"/>
  <c r="AA445" i="1"/>
  <c r="S445" i="1"/>
  <c r="BF445" i="1"/>
  <c r="AX445" i="1"/>
  <c r="AP445" i="1"/>
  <c r="AH445" i="1"/>
  <c r="Z445" i="1"/>
  <c r="R445" i="1"/>
  <c r="AW445" i="1"/>
  <c r="Q445" i="1"/>
  <c r="AT445" i="1"/>
  <c r="AO445" i="1"/>
  <c r="AG445" i="1"/>
  <c r="AD445" i="1"/>
  <c r="BE445" i="1"/>
  <c r="Y445" i="1"/>
  <c r="BB445" i="1"/>
  <c r="V445" i="1"/>
  <c r="AL445" i="1"/>
  <c r="BD437" i="1"/>
  <c r="AV437" i="1"/>
  <c r="AN437" i="1"/>
  <c r="AF437" i="1"/>
  <c r="X437" i="1"/>
  <c r="P437" i="1"/>
  <c r="BC437" i="1"/>
  <c r="AU437" i="1"/>
  <c r="AM437" i="1"/>
  <c r="AE437" i="1"/>
  <c r="W437" i="1"/>
  <c r="BA437" i="1"/>
  <c r="AS437" i="1"/>
  <c r="AK437" i="1"/>
  <c r="AC437" i="1"/>
  <c r="U437" i="1"/>
  <c r="BH437" i="1"/>
  <c r="AZ437" i="1"/>
  <c r="AR437" i="1"/>
  <c r="AJ437" i="1"/>
  <c r="AB437" i="1"/>
  <c r="T437" i="1"/>
  <c r="BG437" i="1"/>
  <c r="AY437" i="1"/>
  <c r="AQ437" i="1"/>
  <c r="AI437" i="1"/>
  <c r="AA437" i="1"/>
  <c r="S437" i="1"/>
  <c r="BF437" i="1"/>
  <c r="AX437" i="1"/>
  <c r="AP437" i="1"/>
  <c r="AH437" i="1"/>
  <c r="Z437" i="1"/>
  <c r="R437" i="1"/>
  <c r="BE437" i="1"/>
  <c r="Y437" i="1"/>
  <c r="BB437" i="1"/>
  <c r="V437" i="1"/>
  <c r="AW437" i="1"/>
  <c r="Q437" i="1"/>
  <c r="AO437" i="1"/>
  <c r="AL437" i="1"/>
  <c r="AG437" i="1"/>
  <c r="AD437" i="1"/>
  <c r="AT437" i="1"/>
  <c r="BD429" i="1"/>
  <c r="AV429" i="1"/>
  <c r="AN429" i="1"/>
  <c r="AF429" i="1"/>
  <c r="X429" i="1"/>
  <c r="P429" i="1"/>
  <c r="BC429" i="1"/>
  <c r="AU429" i="1"/>
  <c r="AM429" i="1"/>
  <c r="AE429" i="1"/>
  <c r="W429" i="1"/>
  <c r="BA429" i="1"/>
  <c r="AS429" i="1"/>
  <c r="AK429" i="1"/>
  <c r="AC429" i="1"/>
  <c r="U429" i="1"/>
  <c r="BH429" i="1"/>
  <c r="AZ429" i="1"/>
  <c r="AR429" i="1"/>
  <c r="AJ429" i="1"/>
  <c r="AB429" i="1"/>
  <c r="T429" i="1"/>
  <c r="BG429" i="1"/>
  <c r="AY429" i="1"/>
  <c r="AQ429" i="1"/>
  <c r="AI429" i="1"/>
  <c r="AA429" i="1"/>
  <c r="S429" i="1"/>
  <c r="BF429" i="1"/>
  <c r="AX429" i="1"/>
  <c r="AP429" i="1"/>
  <c r="AH429" i="1"/>
  <c r="Z429" i="1"/>
  <c r="R429" i="1"/>
  <c r="AG429" i="1"/>
  <c r="AD429" i="1"/>
  <c r="BE429" i="1"/>
  <c r="Y429" i="1"/>
  <c r="AW429" i="1"/>
  <c r="Q429" i="1"/>
  <c r="AT429" i="1"/>
  <c r="AO429" i="1"/>
  <c r="AL429" i="1"/>
  <c r="BB429" i="1"/>
  <c r="V429" i="1"/>
  <c r="BD421" i="1"/>
  <c r="AV421" i="1"/>
  <c r="AN421" i="1"/>
  <c r="AF421" i="1"/>
  <c r="X421" i="1"/>
  <c r="P421" i="1"/>
  <c r="BC421" i="1"/>
  <c r="AU421" i="1"/>
  <c r="AM421" i="1"/>
  <c r="AE421" i="1"/>
  <c r="W421" i="1"/>
  <c r="BA421" i="1"/>
  <c r="AS421" i="1"/>
  <c r="AK421" i="1"/>
  <c r="AC421" i="1"/>
  <c r="U421" i="1"/>
  <c r="BH421" i="1"/>
  <c r="AZ421" i="1"/>
  <c r="AR421" i="1"/>
  <c r="AJ421" i="1"/>
  <c r="AB421" i="1"/>
  <c r="T421" i="1"/>
  <c r="BG421" i="1"/>
  <c r="AY421" i="1"/>
  <c r="AQ421" i="1"/>
  <c r="AI421" i="1"/>
  <c r="AA421" i="1"/>
  <c r="S421" i="1"/>
  <c r="BF421" i="1"/>
  <c r="AX421" i="1"/>
  <c r="AP421" i="1"/>
  <c r="AH421" i="1"/>
  <c r="Z421" i="1"/>
  <c r="R421" i="1"/>
  <c r="AO421" i="1"/>
  <c r="AL421" i="1"/>
  <c r="AG421" i="1"/>
  <c r="BE421" i="1"/>
  <c r="Y421" i="1"/>
  <c r="BB421" i="1"/>
  <c r="V421" i="1"/>
  <c r="AW421" i="1"/>
  <c r="Q421" i="1"/>
  <c r="AT421" i="1"/>
  <c r="AD421" i="1"/>
  <c r="BD413" i="1"/>
  <c r="AV413" i="1"/>
  <c r="AN413" i="1"/>
  <c r="AF413" i="1"/>
  <c r="X413" i="1"/>
  <c r="P413" i="1"/>
  <c r="BC413" i="1"/>
  <c r="AU413" i="1"/>
  <c r="AM413" i="1"/>
  <c r="AE413" i="1"/>
  <c r="W413" i="1"/>
  <c r="BA413" i="1"/>
  <c r="AS413" i="1"/>
  <c r="AK413" i="1"/>
  <c r="AC413" i="1"/>
  <c r="U413" i="1"/>
  <c r="BH413" i="1"/>
  <c r="AZ413" i="1"/>
  <c r="AR413" i="1"/>
  <c r="AJ413" i="1"/>
  <c r="AB413" i="1"/>
  <c r="T413" i="1"/>
  <c r="BG413" i="1"/>
  <c r="AY413" i="1"/>
  <c r="AQ413" i="1"/>
  <c r="AI413" i="1"/>
  <c r="AA413" i="1"/>
  <c r="S413" i="1"/>
  <c r="BF413" i="1"/>
  <c r="AX413" i="1"/>
  <c r="AP413" i="1"/>
  <c r="AH413" i="1"/>
  <c r="Z413" i="1"/>
  <c r="R413" i="1"/>
  <c r="AW413" i="1"/>
  <c r="Q413" i="1"/>
  <c r="AT413" i="1"/>
  <c r="AO413" i="1"/>
  <c r="AG413" i="1"/>
  <c r="AD413" i="1"/>
  <c r="BE413" i="1"/>
  <c r="Y413" i="1"/>
  <c r="BB413" i="1"/>
  <c r="V413" i="1"/>
  <c r="AL413" i="1"/>
  <c r="BA405" i="1"/>
  <c r="AS405" i="1"/>
  <c r="AK405" i="1"/>
  <c r="AC405" i="1"/>
  <c r="U405" i="1"/>
  <c r="BG405" i="1"/>
  <c r="AY405" i="1"/>
  <c r="AQ405" i="1"/>
  <c r="AI405" i="1"/>
  <c r="AA405" i="1"/>
  <c r="S405" i="1"/>
  <c r="BC405" i="1"/>
  <c r="AR405" i="1"/>
  <c r="AG405" i="1"/>
  <c r="W405" i="1"/>
  <c r="BB405" i="1"/>
  <c r="AP405" i="1"/>
  <c r="AF405" i="1"/>
  <c r="V405" i="1"/>
  <c r="AZ405" i="1"/>
  <c r="AO405" i="1"/>
  <c r="AE405" i="1"/>
  <c r="T405" i="1"/>
  <c r="BH405" i="1"/>
  <c r="AW405" i="1"/>
  <c r="AM405" i="1"/>
  <c r="AB405" i="1"/>
  <c r="Q405" i="1"/>
  <c r="BF405" i="1"/>
  <c r="AV405" i="1"/>
  <c r="AL405" i="1"/>
  <c r="Z405" i="1"/>
  <c r="P405" i="1"/>
  <c r="BE405" i="1"/>
  <c r="AU405" i="1"/>
  <c r="AJ405" i="1"/>
  <c r="Y405" i="1"/>
  <c r="BD405" i="1"/>
  <c r="AT405" i="1"/>
  <c r="AH405" i="1"/>
  <c r="X405" i="1"/>
  <c r="AX405" i="1"/>
  <c r="AN405" i="1"/>
  <c r="AD405" i="1"/>
  <c r="R405" i="1"/>
  <c r="BE397" i="1"/>
  <c r="AW397" i="1"/>
  <c r="AO397" i="1"/>
  <c r="AG397" i="1"/>
  <c r="Y397" i="1"/>
  <c r="Q397" i="1"/>
  <c r="BD397" i="1"/>
  <c r="AV397" i="1"/>
  <c r="AN397" i="1"/>
  <c r="AF397" i="1"/>
  <c r="X397" i="1"/>
  <c r="P397" i="1"/>
  <c r="BC397" i="1"/>
  <c r="AU397" i="1"/>
  <c r="AM397" i="1"/>
  <c r="AE397" i="1"/>
  <c r="W397" i="1"/>
  <c r="BA397" i="1"/>
  <c r="AS397" i="1"/>
  <c r="AK397" i="1"/>
  <c r="AC397" i="1"/>
  <c r="U397" i="1"/>
  <c r="BH397" i="1"/>
  <c r="AZ397" i="1"/>
  <c r="AR397" i="1"/>
  <c r="AJ397" i="1"/>
  <c r="AB397" i="1"/>
  <c r="T397" i="1"/>
  <c r="BG397" i="1"/>
  <c r="AY397" i="1"/>
  <c r="AQ397" i="1"/>
  <c r="AI397" i="1"/>
  <c r="AA397" i="1"/>
  <c r="S397" i="1"/>
  <c r="BF397" i="1"/>
  <c r="AX397" i="1"/>
  <c r="AP397" i="1"/>
  <c r="AH397" i="1"/>
  <c r="Z397" i="1"/>
  <c r="R397" i="1"/>
  <c r="BB397" i="1"/>
  <c r="AT397" i="1"/>
  <c r="AL397" i="1"/>
  <c r="AD397" i="1"/>
  <c r="V397" i="1"/>
  <c r="BE389" i="1"/>
  <c r="AW389" i="1"/>
  <c r="AO389" i="1"/>
  <c r="AG389" i="1"/>
  <c r="Y389" i="1"/>
  <c r="Q389" i="1"/>
  <c r="BD389" i="1"/>
  <c r="AV389" i="1"/>
  <c r="AN389" i="1"/>
  <c r="AF389" i="1"/>
  <c r="X389" i="1"/>
  <c r="P389" i="1"/>
  <c r="BC389" i="1"/>
  <c r="AU389" i="1"/>
  <c r="AM389" i="1"/>
  <c r="AE389" i="1"/>
  <c r="W389" i="1"/>
  <c r="BA389" i="1"/>
  <c r="AS389" i="1"/>
  <c r="AK389" i="1"/>
  <c r="AC389" i="1"/>
  <c r="U389" i="1"/>
  <c r="BH389" i="1"/>
  <c r="AZ389" i="1"/>
  <c r="AR389" i="1"/>
  <c r="AJ389" i="1"/>
  <c r="AB389" i="1"/>
  <c r="T389" i="1"/>
  <c r="BG389" i="1"/>
  <c r="AY389" i="1"/>
  <c r="AQ389" i="1"/>
  <c r="AI389" i="1"/>
  <c r="AA389" i="1"/>
  <c r="S389" i="1"/>
  <c r="BF389" i="1"/>
  <c r="AX389" i="1"/>
  <c r="AP389" i="1"/>
  <c r="AH389" i="1"/>
  <c r="Z389" i="1"/>
  <c r="R389" i="1"/>
  <c r="AL389" i="1"/>
  <c r="AD389" i="1"/>
  <c r="V389" i="1"/>
  <c r="AT389" i="1"/>
  <c r="BB389" i="1"/>
  <c r="BE381" i="1"/>
  <c r="AW381" i="1"/>
  <c r="AO381" i="1"/>
  <c r="AG381" i="1"/>
  <c r="Y381" i="1"/>
  <c r="Q381" i="1"/>
  <c r="BD381" i="1"/>
  <c r="AV381" i="1"/>
  <c r="AN381" i="1"/>
  <c r="AF381" i="1"/>
  <c r="X381" i="1"/>
  <c r="P381" i="1"/>
  <c r="BC381" i="1"/>
  <c r="AU381" i="1"/>
  <c r="AM381" i="1"/>
  <c r="AE381" i="1"/>
  <c r="W381" i="1"/>
  <c r="BA381" i="1"/>
  <c r="AS381" i="1"/>
  <c r="AK381" i="1"/>
  <c r="AC381" i="1"/>
  <c r="U381" i="1"/>
  <c r="BH381" i="1"/>
  <c r="AZ381" i="1"/>
  <c r="AR381" i="1"/>
  <c r="AJ381" i="1"/>
  <c r="AB381" i="1"/>
  <c r="T381" i="1"/>
  <c r="BG381" i="1"/>
  <c r="AY381" i="1"/>
  <c r="AQ381" i="1"/>
  <c r="AI381" i="1"/>
  <c r="AA381" i="1"/>
  <c r="S381" i="1"/>
  <c r="BF381" i="1"/>
  <c r="AX381" i="1"/>
  <c r="AP381" i="1"/>
  <c r="AH381" i="1"/>
  <c r="Z381" i="1"/>
  <c r="R381" i="1"/>
  <c r="BB381" i="1"/>
  <c r="AT381" i="1"/>
  <c r="AL381" i="1"/>
  <c r="V381" i="1"/>
  <c r="AD381" i="1"/>
  <c r="BE373" i="1"/>
  <c r="AW373" i="1"/>
  <c r="AO373" i="1"/>
  <c r="AG373" i="1"/>
  <c r="Y373" i="1"/>
  <c r="Q373" i="1"/>
  <c r="BD373" i="1"/>
  <c r="AV373" i="1"/>
  <c r="AN373" i="1"/>
  <c r="AF373" i="1"/>
  <c r="X373" i="1"/>
  <c r="P373" i="1"/>
  <c r="BC373" i="1"/>
  <c r="AU373" i="1"/>
  <c r="AM373" i="1"/>
  <c r="AE373" i="1"/>
  <c r="W373" i="1"/>
  <c r="BA373" i="1"/>
  <c r="AS373" i="1"/>
  <c r="AK373" i="1"/>
  <c r="AC373" i="1"/>
  <c r="U373" i="1"/>
  <c r="BH373" i="1"/>
  <c r="AZ373" i="1"/>
  <c r="AR373" i="1"/>
  <c r="AJ373" i="1"/>
  <c r="AB373" i="1"/>
  <c r="T373" i="1"/>
  <c r="BG373" i="1"/>
  <c r="AY373" i="1"/>
  <c r="AQ373" i="1"/>
  <c r="AI373" i="1"/>
  <c r="AA373" i="1"/>
  <c r="S373" i="1"/>
  <c r="BF373" i="1"/>
  <c r="AX373" i="1"/>
  <c r="AP373" i="1"/>
  <c r="AH373" i="1"/>
  <c r="Z373" i="1"/>
  <c r="R373" i="1"/>
  <c r="BB373" i="1"/>
  <c r="AT373" i="1"/>
  <c r="AL373" i="1"/>
  <c r="AD373" i="1"/>
  <c r="V373" i="1"/>
  <c r="BE365" i="1"/>
  <c r="AW365" i="1"/>
  <c r="AO365" i="1"/>
  <c r="AG365" i="1"/>
  <c r="Y365" i="1"/>
  <c r="Q365" i="1"/>
  <c r="BC365" i="1"/>
  <c r="AU365" i="1"/>
  <c r="AM365" i="1"/>
  <c r="AE365" i="1"/>
  <c r="W365" i="1"/>
  <c r="BA365" i="1"/>
  <c r="AS365" i="1"/>
  <c r="AK365" i="1"/>
  <c r="AC365" i="1"/>
  <c r="U365" i="1"/>
  <c r="BH365" i="1"/>
  <c r="AZ365" i="1"/>
  <c r="AR365" i="1"/>
  <c r="AJ365" i="1"/>
  <c r="AB365" i="1"/>
  <c r="T365" i="1"/>
  <c r="BG365" i="1"/>
  <c r="AY365" i="1"/>
  <c r="AQ365" i="1"/>
  <c r="AI365" i="1"/>
  <c r="AA365" i="1"/>
  <c r="S365" i="1"/>
  <c r="BF365" i="1"/>
  <c r="AX365" i="1"/>
  <c r="AP365" i="1"/>
  <c r="AH365" i="1"/>
  <c r="Z365" i="1"/>
  <c r="R365" i="1"/>
  <c r="AF365" i="1"/>
  <c r="AD365" i="1"/>
  <c r="BD365" i="1"/>
  <c r="X365" i="1"/>
  <c r="BB365" i="1"/>
  <c r="V365" i="1"/>
  <c r="AV365" i="1"/>
  <c r="P365" i="1"/>
  <c r="AT365" i="1"/>
  <c r="AL365" i="1"/>
  <c r="AN365" i="1"/>
  <c r="BF357" i="1"/>
  <c r="AX357" i="1"/>
  <c r="AP357" i="1"/>
  <c r="AH357" i="1"/>
  <c r="Z357" i="1"/>
  <c r="R357" i="1"/>
  <c r="BE357" i="1"/>
  <c r="AW357" i="1"/>
  <c r="AO357" i="1"/>
  <c r="AG357" i="1"/>
  <c r="Y357" i="1"/>
  <c r="Q357" i="1"/>
  <c r="BD357" i="1"/>
  <c r="AV357" i="1"/>
  <c r="AN357" i="1"/>
  <c r="AF357" i="1"/>
  <c r="X357" i="1"/>
  <c r="P357" i="1"/>
  <c r="BC357" i="1"/>
  <c r="AU357" i="1"/>
  <c r="AM357" i="1"/>
  <c r="AE357" i="1"/>
  <c r="W357" i="1"/>
  <c r="BB357" i="1"/>
  <c r="AT357" i="1"/>
  <c r="AL357" i="1"/>
  <c r="AD357" i="1"/>
  <c r="V357" i="1"/>
  <c r="BA357" i="1"/>
  <c r="AS357" i="1"/>
  <c r="AK357" i="1"/>
  <c r="AC357" i="1"/>
  <c r="U357" i="1"/>
  <c r="BG357" i="1"/>
  <c r="AY357" i="1"/>
  <c r="AQ357" i="1"/>
  <c r="AI357" i="1"/>
  <c r="AA357" i="1"/>
  <c r="S357" i="1"/>
  <c r="T357" i="1"/>
  <c r="BH357" i="1"/>
  <c r="AZ357" i="1"/>
  <c r="AR357" i="1"/>
  <c r="AJ357" i="1"/>
  <c r="AB357" i="1"/>
  <c r="BF349" i="1"/>
  <c r="AX349" i="1"/>
  <c r="AP349" i="1"/>
  <c r="AH349" i="1"/>
  <c r="Z349" i="1"/>
  <c r="R349" i="1"/>
  <c r="BE349" i="1"/>
  <c r="AW349" i="1"/>
  <c r="AO349" i="1"/>
  <c r="AG349" i="1"/>
  <c r="Y349" i="1"/>
  <c r="Q349" i="1"/>
  <c r="BD349" i="1"/>
  <c r="AV349" i="1"/>
  <c r="AN349" i="1"/>
  <c r="AF349" i="1"/>
  <c r="X349" i="1"/>
  <c r="P349" i="1"/>
  <c r="BC349" i="1"/>
  <c r="AU349" i="1"/>
  <c r="AM349" i="1"/>
  <c r="AE349" i="1"/>
  <c r="W349" i="1"/>
  <c r="BB349" i="1"/>
  <c r="AT349" i="1"/>
  <c r="AL349" i="1"/>
  <c r="AD349" i="1"/>
  <c r="V349" i="1"/>
  <c r="BA349" i="1"/>
  <c r="AS349" i="1"/>
  <c r="AK349" i="1"/>
  <c r="AC349" i="1"/>
  <c r="U349" i="1"/>
  <c r="BG349" i="1"/>
  <c r="AY349" i="1"/>
  <c r="AQ349" i="1"/>
  <c r="AI349" i="1"/>
  <c r="AA349" i="1"/>
  <c r="S349" i="1"/>
  <c r="BH349" i="1"/>
  <c r="AZ349" i="1"/>
  <c r="AR349" i="1"/>
  <c r="AJ349" i="1"/>
  <c r="AB349" i="1"/>
  <c r="T349" i="1"/>
  <c r="BF341" i="1"/>
  <c r="AX341" i="1"/>
  <c r="AP341" i="1"/>
  <c r="AH341" i="1"/>
  <c r="Z341" i="1"/>
  <c r="R341" i="1"/>
  <c r="BE341" i="1"/>
  <c r="AW341" i="1"/>
  <c r="AO341" i="1"/>
  <c r="AG341" i="1"/>
  <c r="Y341" i="1"/>
  <c r="Q341" i="1"/>
  <c r="BD341" i="1"/>
  <c r="AV341" i="1"/>
  <c r="AN341" i="1"/>
  <c r="AF341" i="1"/>
  <c r="X341" i="1"/>
  <c r="P341" i="1"/>
  <c r="BC341" i="1"/>
  <c r="AU341" i="1"/>
  <c r="AM341" i="1"/>
  <c r="AE341" i="1"/>
  <c r="W341" i="1"/>
  <c r="BB341" i="1"/>
  <c r="AT341" i="1"/>
  <c r="AL341" i="1"/>
  <c r="AD341" i="1"/>
  <c r="V341" i="1"/>
  <c r="BA341" i="1"/>
  <c r="AS341" i="1"/>
  <c r="AK341" i="1"/>
  <c r="AC341" i="1"/>
  <c r="U341" i="1"/>
  <c r="BG341" i="1"/>
  <c r="AY341" i="1"/>
  <c r="AQ341" i="1"/>
  <c r="AI341" i="1"/>
  <c r="AA341" i="1"/>
  <c r="S341" i="1"/>
  <c r="AJ341" i="1"/>
  <c r="AB341" i="1"/>
  <c r="T341" i="1"/>
  <c r="BH341" i="1"/>
  <c r="AZ341" i="1"/>
  <c r="AR341" i="1"/>
  <c r="BF333" i="1"/>
  <c r="AX333" i="1"/>
  <c r="AP333" i="1"/>
  <c r="AH333" i="1"/>
  <c r="Z333" i="1"/>
  <c r="R333" i="1"/>
  <c r="BE333" i="1"/>
  <c r="AW333" i="1"/>
  <c r="AO333" i="1"/>
  <c r="AG333" i="1"/>
  <c r="Y333" i="1"/>
  <c r="Q333" i="1"/>
  <c r="BD333" i="1"/>
  <c r="AV333" i="1"/>
  <c r="AN333" i="1"/>
  <c r="AF333" i="1"/>
  <c r="X333" i="1"/>
  <c r="P333" i="1"/>
  <c r="BC333" i="1"/>
  <c r="AU333" i="1"/>
  <c r="AM333" i="1"/>
  <c r="AE333" i="1"/>
  <c r="W333" i="1"/>
  <c r="BB333" i="1"/>
  <c r="AT333" i="1"/>
  <c r="AL333" i="1"/>
  <c r="AD333" i="1"/>
  <c r="V333" i="1"/>
  <c r="BA333" i="1"/>
  <c r="AS333" i="1"/>
  <c r="AK333" i="1"/>
  <c r="AC333" i="1"/>
  <c r="U333" i="1"/>
  <c r="BG333" i="1"/>
  <c r="AY333" i="1"/>
  <c r="AQ333" i="1"/>
  <c r="AI333" i="1"/>
  <c r="AA333" i="1"/>
  <c r="S333" i="1"/>
  <c r="BH333" i="1"/>
  <c r="AZ333" i="1"/>
  <c r="AR333" i="1"/>
  <c r="AJ333" i="1"/>
  <c r="AB333" i="1"/>
  <c r="T333" i="1"/>
  <c r="BF325" i="1"/>
  <c r="AX325" i="1"/>
  <c r="AP325" i="1"/>
  <c r="AH325" i="1"/>
  <c r="Z325" i="1"/>
  <c r="R325" i="1"/>
  <c r="BE325" i="1"/>
  <c r="AW325" i="1"/>
  <c r="AO325" i="1"/>
  <c r="AG325" i="1"/>
  <c r="Y325" i="1"/>
  <c r="Q325" i="1"/>
  <c r="BD325" i="1"/>
  <c r="AV325" i="1"/>
  <c r="AN325" i="1"/>
  <c r="AF325" i="1"/>
  <c r="X325" i="1"/>
  <c r="P325" i="1"/>
  <c r="BC325" i="1"/>
  <c r="AU325" i="1"/>
  <c r="AM325" i="1"/>
  <c r="AE325" i="1"/>
  <c r="W325" i="1"/>
  <c r="BB325" i="1"/>
  <c r="AT325" i="1"/>
  <c r="AL325" i="1"/>
  <c r="AD325" i="1"/>
  <c r="V325" i="1"/>
  <c r="BA325" i="1"/>
  <c r="AS325" i="1"/>
  <c r="AK325" i="1"/>
  <c r="AC325" i="1"/>
  <c r="U325" i="1"/>
  <c r="BG325" i="1"/>
  <c r="AY325" i="1"/>
  <c r="AQ325" i="1"/>
  <c r="AI325" i="1"/>
  <c r="AA325" i="1"/>
  <c r="S325" i="1"/>
  <c r="AZ325" i="1"/>
  <c r="AR325" i="1"/>
  <c r="AJ325" i="1"/>
  <c r="AB325" i="1"/>
  <c r="T325" i="1"/>
  <c r="BH325" i="1"/>
  <c r="BF317" i="1"/>
  <c r="AX317" i="1"/>
  <c r="AP317" i="1"/>
  <c r="AH317" i="1"/>
  <c r="Z317" i="1"/>
  <c r="R317" i="1"/>
  <c r="BE317" i="1"/>
  <c r="AW317" i="1"/>
  <c r="AO317" i="1"/>
  <c r="AG317" i="1"/>
  <c r="Y317" i="1"/>
  <c r="Q317" i="1"/>
  <c r="BD317" i="1"/>
  <c r="AV317" i="1"/>
  <c r="AN317" i="1"/>
  <c r="AF317" i="1"/>
  <c r="X317" i="1"/>
  <c r="P317" i="1"/>
  <c r="BC317" i="1"/>
  <c r="AU317" i="1"/>
  <c r="AM317" i="1"/>
  <c r="AE317" i="1"/>
  <c r="W317" i="1"/>
  <c r="BB317" i="1"/>
  <c r="AT317" i="1"/>
  <c r="AL317" i="1"/>
  <c r="AD317" i="1"/>
  <c r="V317" i="1"/>
  <c r="BA317" i="1"/>
  <c r="AS317" i="1"/>
  <c r="AK317" i="1"/>
  <c r="AC317" i="1"/>
  <c r="U317" i="1"/>
  <c r="BG317" i="1"/>
  <c r="AY317" i="1"/>
  <c r="AQ317" i="1"/>
  <c r="AI317" i="1"/>
  <c r="AA317" i="1"/>
  <c r="S317" i="1"/>
  <c r="AB317" i="1"/>
  <c r="T317" i="1"/>
  <c r="BH317" i="1"/>
  <c r="AZ317" i="1"/>
  <c r="AR317" i="1"/>
  <c r="AJ317" i="1"/>
  <c r="BF309" i="1"/>
  <c r="AX309" i="1"/>
  <c r="AP309" i="1"/>
  <c r="AH309" i="1"/>
  <c r="Z309" i="1"/>
  <c r="R309" i="1"/>
  <c r="BE309" i="1"/>
  <c r="AW309" i="1"/>
  <c r="AO309" i="1"/>
  <c r="AG309" i="1"/>
  <c r="Y309" i="1"/>
  <c r="Q309" i="1"/>
  <c r="BD309" i="1"/>
  <c r="AV309" i="1"/>
  <c r="AN309" i="1"/>
  <c r="AF309" i="1"/>
  <c r="X309" i="1"/>
  <c r="P309" i="1"/>
  <c r="BC309" i="1"/>
  <c r="AU309" i="1"/>
  <c r="AM309" i="1"/>
  <c r="AE309" i="1"/>
  <c r="W309" i="1"/>
  <c r="BB309" i="1"/>
  <c r="AT309" i="1"/>
  <c r="AL309" i="1"/>
  <c r="AD309" i="1"/>
  <c r="V309" i="1"/>
  <c r="BA309" i="1"/>
  <c r="AS309" i="1"/>
  <c r="AK309" i="1"/>
  <c r="AC309" i="1"/>
  <c r="U309" i="1"/>
  <c r="BG309" i="1"/>
  <c r="AY309" i="1"/>
  <c r="AQ309" i="1"/>
  <c r="AI309" i="1"/>
  <c r="AA309" i="1"/>
  <c r="S309" i="1"/>
  <c r="BH309" i="1"/>
  <c r="AZ309" i="1"/>
  <c r="AR309" i="1"/>
  <c r="AJ309" i="1"/>
  <c r="AB309" i="1"/>
  <c r="T309" i="1"/>
  <c r="BF301" i="1"/>
  <c r="AX301" i="1"/>
  <c r="AP301" i="1"/>
  <c r="AH301" i="1"/>
  <c r="Z301" i="1"/>
  <c r="R301" i="1"/>
  <c r="BE301" i="1"/>
  <c r="AW301" i="1"/>
  <c r="AO301" i="1"/>
  <c r="AG301" i="1"/>
  <c r="Y301" i="1"/>
  <c r="Q301" i="1"/>
  <c r="BD301" i="1"/>
  <c r="AV301" i="1"/>
  <c r="AN301" i="1"/>
  <c r="AF301" i="1"/>
  <c r="X301" i="1"/>
  <c r="P301" i="1"/>
  <c r="BC301" i="1"/>
  <c r="AU301" i="1"/>
  <c r="AM301" i="1"/>
  <c r="AE301" i="1"/>
  <c r="W301" i="1"/>
  <c r="BB301" i="1"/>
  <c r="AT301" i="1"/>
  <c r="AL301" i="1"/>
  <c r="AD301" i="1"/>
  <c r="V301" i="1"/>
  <c r="BA301" i="1"/>
  <c r="AS301" i="1"/>
  <c r="AK301" i="1"/>
  <c r="AC301" i="1"/>
  <c r="U301" i="1"/>
  <c r="BG301" i="1"/>
  <c r="AY301" i="1"/>
  <c r="AQ301" i="1"/>
  <c r="AI301" i="1"/>
  <c r="AA301" i="1"/>
  <c r="S301" i="1"/>
  <c r="AR301" i="1"/>
  <c r="AJ301" i="1"/>
  <c r="AB301" i="1"/>
  <c r="T301" i="1"/>
  <c r="BH301" i="1"/>
  <c r="AZ301" i="1"/>
  <c r="BF293" i="1"/>
  <c r="AX293" i="1"/>
  <c r="AP293" i="1"/>
  <c r="AH293" i="1"/>
  <c r="Z293" i="1"/>
  <c r="R293" i="1"/>
  <c r="BE293" i="1"/>
  <c r="AW293" i="1"/>
  <c r="AO293" i="1"/>
  <c r="AG293" i="1"/>
  <c r="Y293" i="1"/>
  <c r="Q293" i="1"/>
  <c r="BD293" i="1"/>
  <c r="AV293" i="1"/>
  <c r="AN293" i="1"/>
  <c r="AF293" i="1"/>
  <c r="X293" i="1"/>
  <c r="BC293" i="1"/>
  <c r="AU293" i="1"/>
  <c r="AM293" i="1"/>
  <c r="AE293" i="1"/>
  <c r="W293" i="1"/>
  <c r="BB293" i="1"/>
  <c r="AT293" i="1"/>
  <c r="AL293" i="1"/>
  <c r="AD293" i="1"/>
  <c r="V293" i="1"/>
  <c r="BA293" i="1"/>
  <c r="AS293" i="1"/>
  <c r="AK293" i="1"/>
  <c r="AC293" i="1"/>
  <c r="U293" i="1"/>
  <c r="BG293" i="1"/>
  <c r="AY293" i="1"/>
  <c r="AQ293" i="1"/>
  <c r="AI293" i="1"/>
  <c r="AA293" i="1"/>
  <c r="S293" i="1"/>
  <c r="T293" i="1"/>
  <c r="P293" i="1"/>
  <c r="BH293" i="1"/>
  <c r="AZ293" i="1"/>
  <c r="AR293" i="1"/>
  <c r="AJ293" i="1"/>
  <c r="AB293" i="1"/>
  <c r="BF285" i="1"/>
  <c r="AX285" i="1"/>
  <c r="AP285" i="1"/>
  <c r="AH285" i="1"/>
  <c r="Z285" i="1"/>
  <c r="R285" i="1"/>
  <c r="BE285" i="1"/>
  <c r="AW285" i="1"/>
  <c r="AO285" i="1"/>
  <c r="AG285" i="1"/>
  <c r="Y285" i="1"/>
  <c r="Q285" i="1"/>
  <c r="BC285" i="1"/>
  <c r="AU285" i="1"/>
  <c r="AM285" i="1"/>
  <c r="AE285" i="1"/>
  <c r="W285" i="1"/>
  <c r="BB285" i="1"/>
  <c r="AT285" i="1"/>
  <c r="AL285" i="1"/>
  <c r="AD285" i="1"/>
  <c r="V285" i="1"/>
  <c r="BA285" i="1"/>
  <c r="AS285" i="1"/>
  <c r="AK285" i="1"/>
  <c r="AC285" i="1"/>
  <c r="U285" i="1"/>
  <c r="BG285" i="1"/>
  <c r="AY285" i="1"/>
  <c r="AQ285" i="1"/>
  <c r="AI285" i="1"/>
  <c r="AA285" i="1"/>
  <c r="S285" i="1"/>
  <c r="BH285" i="1"/>
  <c r="AB285" i="1"/>
  <c r="BD285" i="1"/>
  <c r="X285" i="1"/>
  <c r="AZ285" i="1"/>
  <c r="T285" i="1"/>
  <c r="AV285" i="1"/>
  <c r="P285" i="1"/>
  <c r="AR285" i="1"/>
  <c r="AN285" i="1"/>
  <c r="AJ285" i="1"/>
  <c r="AF285" i="1"/>
  <c r="BF277" i="1"/>
  <c r="AX277" i="1"/>
  <c r="AP277" i="1"/>
  <c r="AH277" i="1"/>
  <c r="Z277" i="1"/>
  <c r="R277" i="1"/>
  <c r="BE277" i="1"/>
  <c r="AW277" i="1"/>
  <c r="AO277" i="1"/>
  <c r="AG277" i="1"/>
  <c r="Y277" i="1"/>
  <c r="Q277" i="1"/>
  <c r="BC277" i="1"/>
  <c r="AU277" i="1"/>
  <c r="AM277" i="1"/>
  <c r="AE277" i="1"/>
  <c r="W277" i="1"/>
  <c r="BB277" i="1"/>
  <c r="AT277" i="1"/>
  <c r="AL277" i="1"/>
  <c r="AD277" i="1"/>
  <c r="V277" i="1"/>
  <c r="BA277" i="1"/>
  <c r="AS277" i="1"/>
  <c r="AK277" i="1"/>
  <c r="AC277" i="1"/>
  <c r="U277" i="1"/>
  <c r="BG277" i="1"/>
  <c r="AY277" i="1"/>
  <c r="AQ277" i="1"/>
  <c r="AI277" i="1"/>
  <c r="AA277" i="1"/>
  <c r="S277" i="1"/>
  <c r="AJ277" i="1"/>
  <c r="AF277" i="1"/>
  <c r="BH277" i="1"/>
  <c r="AB277" i="1"/>
  <c r="BD277" i="1"/>
  <c r="X277" i="1"/>
  <c r="AZ277" i="1"/>
  <c r="T277" i="1"/>
  <c r="AV277" i="1"/>
  <c r="P277" i="1"/>
  <c r="AR277" i="1"/>
  <c r="AN277" i="1"/>
  <c r="BF269" i="1"/>
  <c r="AX269" i="1"/>
  <c r="AP269" i="1"/>
  <c r="AH269" i="1"/>
  <c r="Z269" i="1"/>
  <c r="R269" i="1"/>
  <c r="BE269" i="1"/>
  <c r="AW269" i="1"/>
  <c r="AO269" i="1"/>
  <c r="AG269" i="1"/>
  <c r="Y269" i="1"/>
  <c r="Q269" i="1"/>
  <c r="BC269" i="1"/>
  <c r="AU269" i="1"/>
  <c r="AM269" i="1"/>
  <c r="AE269" i="1"/>
  <c r="W269" i="1"/>
  <c r="BB269" i="1"/>
  <c r="AT269" i="1"/>
  <c r="AL269" i="1"/>
  <c r="AD269" i="1"/>
  <c r="V269" i="1"/>
  <c r="BA269" i="1"/>
  <c r="AS269" i="1"/>
  <c r="AK269" i="1"/>
  <c r="AC269" i="1"/>
  <c r="U269" i="1"/>
  <c r="BG269" i="1"/>
  <c r="AY269" i="1"/>
  <c r="AQ269" i="1"/>
  <c r="AI269" i="1"/>
  <c r="AA269" i="1"/>
  <c r="S269" i="1"/>
  <c r="AR269" i="1"/>
  <c r="AN269" i="1"/>
  <c r="AJ269" i="1"/>
  <c r="AF269" i="1"/>
  <c r="BH269" i="1"/>
  <c r="AB269" i="1"/>
  <c r="BD269" i="1"/>
  <c r="X269" i="1"/>
  <c r="AZ269" i="1"/>
  <c r="T269" i="1"/>
  <c r="AV269" i="1"/>
  <c r="P269" i="1"/>
  <c r="O261" i="1"/>
  <c r="BF261" i="1"/>
  <c r="AX261" i="1"/>
  <c r="AP261" i="1"/>
  <c r="AH261" i="1"/>
  <c r="Z261" i="1"/>
  <c r="R261" i="1"/>
  <c r="BE261" i="1"/>
  <c r="AW261" i="1"/>
  <c r="AO261" i="1"/>
  <c r="AG261" i="1"/>
  <c r="Y261" i="1"/>
  <c r="Q261" i="1"/>
  <c r="BC261" i="1"/>
  <c r="AU261" i="1"/>
  <c r="AM261" i="1"/>
  <c r="AE261" i="1"/>
  <c r="W261" i="1"/>
  <c r="BB261" i="1"/>
  <c r="AT261" i="1"/>
  <c r="AL261" i="1"/>
  <c r="AD261" i="1"/>
  <c r="V261" i="1"/>
  <c r="BA261" i="1"/>
  <c r="AS261" i="1"/>
  <c r="AK261" i="1"/>
  <c r="AC261" i="1"/>
  <c r="U261" i="1"/>
  <c r="BG261" i="1"/>
  <c r="AY261" i="1"/>
  <c r="AQ261" i="1"/>
  <c r="AI261" i="1"/>
  <c r="AA261" i="1"/>
  <c r="S261" i="1"/>
  <c r="AZ261" i="1"/>
  <c r="T261" i="1"/>
  <c r="AV261" i="1"/>
  <c r="P261" i="1"/>
  <c r="AR261" i="1"/>
  <c r="AN261" i="1"/>
  <c r="AJ261" i="1"/>
  <c r="AF261" i="1"/>
  <c r="BH261" i="1"/>
  <c r="AB261" i="1"/>
  <c r="BD261" i="1"/>
  <c r="X261" i="1"/>
  <c r="BF253" i="1"/>
  <c r="AX253" i="1"/>
  <c r="AP253" i="1"/>
  <c r="AH253" i="1"/>
  <c r="Z253" i="1"/>
  <c r="R253" i="1"/>
  <c r="BE253" i="1"/>
  <c r="AW253" i="1"/>
  <c r="AO253" i="1"/>
  <c r="AG253" i="1"/>
  <c r="Y253" i="1"/>
  <c r="Q253" i="1"/>
  <c r="BC253" i="1"/>
  <c r="AU253" i="1"/>
  <c r="AM253" i="1"/>
  <c r="AE253" i="1"/>
  <c r="W253" i="1"/>
  <c r="BB253" i="1"/>
  <c r="AT253" i="1"/>
  <c r="AL253" i="1"/>
  <c r="AD253" i="1"/>
  <c r="V253" i="1"/>
  <c r="BA253" i="1"/>
  <c r="AS253" i="1"/>
  <c r="AK253" i="1"/>
  <c r="AC253" i="1"/>
  <c r="U253" i="1"/>
  <c r="BG253" i="1"/>
  <c r="AY253" i="1"/>
  <c r="AQ253" i="1"/>
  <c r="AI253" i="1"/>
  <c r="AA253" i="1"/>
  <c r="S253" i="1"/>
  <c r="BH253" i="1"/>
  <c r="AB253" i="1"/>
  <c r="BD253" i="1"/>
  <c r="X253" i="1"/>
  <c r="AZ253" i="1"/>
  <c r="T253" i="1"/>
  <c r="AV253" i="1"/>
  <c r="P253" i="1"/>
  <c r="AR253" i="1"/>
  <c r="AN253" i="1"/>
  <c r="AJ253" i="1"/>
  <c r="AF253" i="1"/>
  <c r="BD245" i="1"/>
  <c r="AV245" i="1"/>
  <c r="AN245" i="1"/>
  <c r="AF245" i="1"/>
  <c r="X245" i="1"/>
  <c r="P245" i="1"/>
  <c r="BC245" i="1"/>
  <c r="AU245" i="1"/>
  <c r="AM245" i="1"/>
  <c r="AE245" i="1"/>
  <c r="W245" i="1"/>
  <c r="BB245" i="1"/>
  <c r="AT245" i="1"/>
  <c r="AL245" i="1"/>
  <c r="AD245" i="1"/>
  <c r="V245" i="1"/>
  <c r="BA245" i="1"/>
  <c r="AS245" i="1"/>
  <c r="AK245" i="1"/>
  <c r="AC245" i="1"/>
  <c r="U245" i="1"/>
  <c r="BH245" i="1"/>
  <c r="AZ245" i="1"/>
  <c r="AR245" i="1"/>
  <c r="AJ245" i="1"/>
  <c r="AB245" i="1"/>
  <c r="T245" i="1"/>
  <c r="BG245" i="1"/>
  <c r="AY245" i="1"/>
  <c r="AQ245" i="1"/>
  <c r="AI245" i="1"/>
  <c r="AA245" i="1"/>
  <c r="S245" i="1"/>
  <c r="BF245" i="1"/>
  <c r="AX245" i="1"/>
  <c r="AP245" i="1"/>
  <c r="AH245" i="1"/>
  <c r="Z245" i="1"/>
  <c r="R245" i="1"/>
  <c r="BE245" i="1"/>
  <c r="AW245" i="1"/>
  <c r="AO245" i="1"/>
  <c r="AG245" i="1"/>
  <c r="Y245" i="1"/>
  <c r="Q245" i="1"/>
  <c r="BD237" i="1"/>
  <c r="AV237" i="1"/>
  <c r="AN237" i="1"/>
  <c r="AF237" i="1"/>
  <c r="X237" i="1"/>
  <c r="P237" i="1"/>
  <c r="BC237" i="1"/>
  <c r="AU237" i="1"/>
  <c r="AM237" i="1"/>
  <c r="AE237" i="1"/>
  <c r="W237" i="1"/>
  <c r="BB237" i="1"/>
  <c r="AT237" i="1"/>
  <c r="AL237" i="1"/>
  <c r="AD237" i="1"/>
  <c r="V237" i="1"/>
  <c r="BA237" i="1"/>
  <c r="AS237" i="1"/>
  <c r="AK237" i="1"/>
  <c r="AC237" i="1"/>
  <c r="U237" i="1"/>
  <c r="BH237" i="1"/>
  <c r="AZ237" i="1"/>
  <c r="AR237" i="1"/>
  <c r="AJ237" i="1"/>
  <c r="AB237" i="1"/>
  <c r="T237" i="1"/>
  <c r="BG237" i="1"/>
  <c r="AY237" i="1"/>
  <c r="AQ237" i="1"/>
  <c r="AI237" i="1"/>
  <c r="AA237" i="1"/>
  <c r="S237" i="1"/>
  <c r="BF237" i="1"/>
  <c r="AX237" i="1"/>
  <c r="AP237" i="1"/>
  <c r="AH237" i="1"/>
  <c r="Z237" i="1"/>
  <c r="R237" i="1"/>
  <c r="BE237" i="1"/>
  <c r="AW237" i="1"/>
  <c r="AO237" i="1"/>
  <c r="AG237" i="1"/>
  <c r="Y237" i="1"/>
  <c r="Q237" i="1"/>
  <c r="BD229" i="1"/>
  <c r="AV229" i="1"/>
  <c r="AN229" i="1"/>
  <c r="AF229" i="1"/>
  <c r="X229" i="1"/>
  <c r="P229" i="1"/>
  <c r="BC229" i="1"/>
  <c r="AU229" i="1"/>
  <c r="AM229" i="1"/>
  <c r="AE229" i="1"/>
  <c r="W229" i="1"/>
  <c r="BB229" i="1"/>
  <c r="AT229" i="1"/>
  <c r="AL229" i="1"/>
  <c r="AD229" i="1"/>
  <c r="V229" i="1"/>
  <c r="BA229" i="1"/>
  <c r="AS229" i="1"/>
  <c r="AK229" i="1"/>
  <c r="AC229" i="1"/>
  <c r="U229" i="1"/>
  <c r="BH229" i="1"/>
  <c r="AZ229" i="1"/>
  <c r="AR229" i="1"/>
  <c r="AJ229" i="1"/>
  <c r="AB229" i="1"/>
  <c r="T229" i="1"/>
  <c r="BG229" i="1"/>
  <c r="AY229" i="1"/>
  <c r="AQ229" i="1"/>
  <c r="AI229" i="1"/>
  <c r="AA229" i="1"/>
  <c r="S229" i="1"/>
  <c r="BF229" i="1"/>
  <c r="AX229" i="1"/>
  <c r="AP229" i="1"/>
  <c r="AH229" i="1"/>
  <c r="Z229" i="1"/>
  <c r="R229" i="1"/>
  <c r="BE229" i="1"/>
  <c r="AW229" i="1"/>
  <c r="AO229" i="1"/>
  <c r="AG229" i="1"/>
  <c r="Y229" i="1"/>
  <c r="Q229" i="1"/>
  <c r="BD221" i="1"/>
  <c r="AV221" i="1"/>
  <c r="AN221" i="1"/>
  <c r="AF221" i="1"/>
  <c r="X221" i="1"/>
  <c r="P221" i="1"/>
  <c r="BC221" i="1"/>
  <c r="AU221" i="1"/>
  <c r="AM221" i="1"/>
  <c r="AE221" i="1"/>
  <c r="W221" i="1"/>
  <c r="BB221" i="1"/>
  <c r="AT221" i="1"/>
  <c r="AL221" i="1"/>
  <c r="AD221" i="1"/>
  <c r="V221" i="1"/>
  <c r="BA221" i="1"/>
  <c r="AS221" i="1"/>
  <c r="AK221" i="1"/>
  <c r="AC221" i="1"/>
  <c r="U221" i="1"/>
  <c r="BH221" i="1"/>
  <c r="AZ221" i="1"/>
  <c r="AR221" i="1"/>
  <c r="AJ221" i="1"/>
  <c r="AB221" i="1"/>
  <c r="T221" i="1"/>
  <c r="BG221" i="1"/>
  <c r="AY221" i="1"/>
  <c r="AQ221" i="1"/>
  <c r="AI221" i="1"/>
  <c r="AA221" i="1"/>
  <c r="S221" i="1"/>
  <c r="BF221" i="1"/>
  <c r="AX221" i="1"/>
  <c r="AP221" i="1"/>
  <c r="AH221" i="1"/>
  <c r="Z221" i="1"/>
  <c r="R221" i="1"/>
  <c r="BE221" i="1"/>
  <c r="AW221" i="1"/>
  <c r="AO221" i="1"/>
  <c r="AG221" i="1"/>
  <c r="Y221" i="1"/>
  <c r="Q221" i="1"/>
  <c r="BA212" i="1"/>
  <c r="AS212" i="1"/>
  <c r="AK212" i="1"/>
  <c r="AC212" i="1"/>
  <c r="U212" i="1"/>
  <c r="BH212" i="1"/>
  <c r="AZ212" i="1"/>
  <c r="AR212" i="1"/>
  <c r="AJ212" i="1"/>
  <c r="AB212" i="1"/>
  <c r="T212" i="1"/>
  <c r="BG212" i="1"/>
  <c r="AY212" i="1"/>
  <c r="AQ212" i="1"/>
  <c r="AI212" i="1"/>
  <c r="AA212" i="1"/>
  <c r="S212" i="1"/>
  <c r="BF212" i="1"/>
  <c r="AX212" i="1"/>
  <c r="AP212" i="1"/>
  <c r="AH212" i="1"/>
  <c r="Z212" i="1"/>
  <c r="R212" i="1"/>
  <c r="BE212" i="1"/>
  <c r="AW212" i="1"/>
  <c r="AO212" i="1"/>
  <c r="AG212" i="1"/>
  <c r="Y212" i="1"/>
  <c r="Q212" i="1"/>
  <c r="BD212" i="1"/>
  <c r="AV212" i="1"/>
  <c r="AN212" i="1"/>
  <c r="AF212" i="1"/>
  <c r="X212" i="1"/>
  <c r="P212" i="1"/>
  <c r="BC212" i="1"/>
  <c r="AU212" i="1"/>
  <c r="AM212" i="1"/>
  <c r="AE212" i="1"/>
  <c r="W212" i="1"/>
  <c r="BB212" i="1"/>
  <c r="AT212" i="1"/>
  <c r="AL212" i="1"/>
  <c r="AD212" i="1"/>
  <c r="V212" i="1"/>
  <c r="BA204" i="1"/>
  <c r="AS204" i="1"/>
  <c r="AK204" i="1"/>
  <c r="AC204" i="1"/>
  <c r="U204" i="1"/>
  <c r="BH204" i="1"/>
  <c r="AZ204" i="1"/>
  <c r="AR204" i="1"/>
  <c r="AJ204" i="1"/>
  <c r="AB204" i="1"/>
  <c r="T204" i="1"/>
  <c r="BG204" i="1"/>
  <c r="AY204" i="1"/>
  <c r="BJ204" i="1" s="1"/>
  <c r="AQ204" i="1"/>
  <c r="AI204" i="1"/>
  <c r="AA204" i="1"/>
  <c r="S204" i="1"/>
  <c r="BF204" i="1"/>
  <c r="AX204" i="1"/>
  <c r="AP204" i="1"/>
  <c r="AH204" i="1"/>
  <c r="Z204" i="1"/>
  <c r="R204" i="1"/>
  <c r="BE204" i="1"/>
  <c r="AW204" i="1"/>
  <c r="AO204" i="1"/>
  <c r="AG204" i="1"/>
  <c r="Y204" i="1"/>
  <c r="Q204" i="1"/>
  <c r="BD204" i="1"/>
  <c r="AV204" i="1"/>
  <c r="AN204" i="1"/>
  <c r="AF204" i="1"/>
  <c r="X204" i="1"/>
  <c r="P204" i="1"/>
  <c r="BC204" i="1"/>
  <c r="AU204" i="1"/>
  <c r="AM204" i="1"/>
  <c r="AE204" i="1"/>
  <c r="W204" i="1"/>
  <c r="BB204" i="1"/>
  <c r="AT204" i="1"/>
  <c r="AL204" i="1"/>
  <c r="AD204" i="1"/>
  <c r="V204" i="1"/>
  <c r="BA196" i="1"/>
  <c r="AS196" i="1"/>
  <c r="AK196" i="1"/>
  <c r="AC196" i="1"/>
  <c r="U196" i="1"/>
  <c r="BH196" i="1"/>
  <c r="AZ196" i="1"/>
  <c r="AR196" i="1"/>
  <c r="AJ196" i="1"/>
  <c r="AB196" i="1"/>
  <c r="T196" i="1"/>
  <c r="BG196" i="1"/>
  <c r="AY196" i="1"/>
  <c r="AQ196" i="1"/>
  <c r="AI196" i="1"/>
  <c r="AA196" i="1"/>
  <c r="S196" i="1"/>
  <c r="BF196" i="1"/>
  <c r="AX196" i="1"/>
  <c r="AP196" i="1"/>
  <c r="AH196" i="1"/>
  <c r="Z196" i="1"/>
  <c r="R196" i="1"/>
  <c r="BE196" i="1"/>
  <c r="AW196" i="1"/>
  <c r="AO196" i="1"/>
  <c r="AG196" i="1"/>
  <c r="Y196" i="1"/>
  <c r="Q196" i="1"/>
  <c r="BD196" i="1"/>
  <c r="AV196" i="1"/>
  <c r="AN196" i="1"/>
  <c r="AF196" i="1"/>
  <c r="X196" i="1"/>
  <c r="P196" i="1"/>
  <c r="BC196" i="1"/>
  <c r="AU196" i="1"/>
  <c r="AM196" i="1"/>
  <c r="AE196" i="1"/>
  <c r="W196" i="1"/>
  <c r="BB196" i="1"/>
  <c r="AT196" i="1"/>
  <c r="AL196" i="1"/>
  <c r="AD196" i="1"/>
  <c r="V196" i="1"/>
  <c r="BA188" i="1"/>
  <c r="AS188" i="1"/>
  <c r="AK188" i="1"/>
  <c r="AC188" i="1"/>
  <c r="U188" i="1"/>
  <c r="BH188" i="1"/>
  <c r="AZ188" i="1"/>
  <c r="AR188" i="1"/>
  <c r="AJ188" i="1"/>
  <c r="AB188" i="1"/>
  <c r="T188" i="1"/>
  <c r="BG188" i="1"/>
  <c r="AY188" i="1"/>
  <c r="AQ188" i="1"/>
  <c r="AI188" i="1"/>
  <c r="AA188" i="1"/>
  <c r="S188" i="1"/>
  <c r="BF188" i="1"/>
  <c r="AX188" i="1"/>
  <c r="AP188" i="1"/>
  <c r="AH188" i="1"/>
  <c r="Z188" i="1"/>
  <c r="R188" i="1"/>
  <c r="BE188" i="1"/>
  <c r="AW188" i="1"/>
  <c r="AO188" i="1"/>
  <c r="AG188" i="1"/>
  <c r="Y188" i="1"/>
  <c r="Q188" i="1"/>
  <c r="BD188" i="1"/>
  <c r="AV188" i="1"/>
  <c r="AN188" i="1"/>
  <c r="AF188" i="1"/>
  <c r="X188" i="1"/>
  <c r="P188" i="1"/>
  <c r="BC188" i="1"/>
  <c r="AU188" i="1"/>
  <c r="AM188" i="1"/>
  <c r="AE188" i="1"/>
  <c r="W188" i="1"/>
  <c r="BB188" i="1"/>
  <c r="AT188" i="1"/>
  <c r="AL188" i="1"/>
  <c r="AD188" i="1"/>
  <c r="V188" i="1"/>
  <c r="BA180" i="1"/>
  <c r="AS180" i="1"/>
  <c r="AK180" i="1"/>
  <c r="AC180" i="1"/>
  <c r="U180" i="1"/>
  <c r="BH180" i="1"/>
  <c r="AZ180" i="1"/>
  <c r="AR180" i="1"/>
  <c r="AJ180" i="1"/>
  <c r="AB180" i="1"/>
  <c r="T180" i="1"/>
  <c r="BG180" i="1"/>
  <c r="AY180" i="1"/>
  <c r="AQ180" i="1"/>
  <c r="AI180" i="1"/>
  <c r="AA180" i="1"/>
  <c r="S180" i="1"/>
  <c r="BF180" i="1"/>
  <c r="AX180" i="1"/>
  <c r="AP180" i="1"/>
  <c r="AH180" i="1"/>
  <c r="Z180" i="1"/>
  <c r="R180" i="1"/>
  <c r="BE180" i="1"/>
  <c r="AW180" i="1"/>
  <c r="AO180" i="1"/>
  <c r="AG180" i="1"/>
  <c r="Y180" i="1"/>
  <c r="Q180" i="1"/>
  <c r="BD180" i="1"/>
  <c r="AV180" i="1"/>
  <c r="AN180" i="1"/>
  <c r="AF180" i="1"/>
  <c r="X180" i="1"/>
  <c r="P180" i="1"/>
  <c r="BC180" i="1"/>
  <c r="AU180" i="1"/>
  <c r="AM180" i="1"/>
  <c r="AE180" i="1"/>
  <c r="W180" i="1"/>
  <c r="BB180" i="1"/>
  <c r="AT180" i="1"/>
  <c r="AL180" i="1"/>
  <c r="AD180" i="1"/>
  <c r="V180" i="1"/>
  <c r="BA172" i="1"/>
  <c r="AS172" i="1"/>
  <c r="AK172" i="1"/>
  <c r="AC172" i="1"/>
  <c r="U172" i="1"/>
  <c r="BH172" i="1"/>
  <c r="AZ172" i="1"/>
  <c r="AR172" i="1"/>
  <c r="AJ172" i="1"/>
  <c r="AB172" i="1"/>
  <c r="T172" i="1"/>
  <c r="BG172" i="1"/>
  <c r="AY172" i="1"/>
  <c r="AQ172" i="1"/>
  <c r="AI172" i="1"/>
  <c r="AA172" i="1"/>
  <c r="S172" i="1"/>
  <c r="BF172" i="1"/>
  <c r="AX172" i="1"/>
  <c r="AP172" i="1"/>
  <c r="AH172" i="1"/>
  <c r="Z172" i="1"/>
  <c r="R172" i="1"/>
  <c r="BE172" i="1"/>
  <c r="AW172" i="1"/>
  <c r="AO172" i="1"/>
  <c r="AG172" i="1"/>
  <c r="Y172" i="1"/>
  <c r="Q172" i="1"/>
  <c r="BD172" i="1"/>
  <c r="AV172" i="1"/>
  <c r="AN172" i="1"/>
  <c r="AF172" i="1"/>
  <c r="X172" i="1"/>
  <c r="P172" i="1"/>
  <c r="BC172" i="1"/>
  <c r="AU172" i="1"/>
  <c r="AM172" i="1"/>
  <c r="AE172" i="1"/>
  <c r="W172" i="1"/>
  <c r="BB172" i="1"/>
  <c r="AT172" i="1"/>
  <c r="AL172" i="1"/>
  <c r="AD172" i="1"/>
  <c r="V172" i="1"/>
  <c r="BA164" i="1"/>
  <c r="AS164" i="1"/>
  <c r="AK164" i="1"/>
  <c r="AC164" i="1"/>
  <c r="U164" i="1"/>
  <c r="BH164" i="1"/>
  <c r="AZ164" i="1"/>
  <c r="AR164" i="1"/>
  <c r="AJ164" i="1"/>
  <c r="AB164" i="1"/>
  <c r="T164" i="1"/>
  <c r="BG164" i="1"/>
  <c r="AY164" i="1"/>
  <c r="AQ164" i="1"/>
  <c r="AI164" i="1"/>
  <c r="AA164" i="1"/>
  <c r="S164" i="1"/>
  <c r="BF164" i="1"/>
  <c r="AX164" i="1"/>
  <c r="AP164" i="1"/>
  <c r="AH164" i="1"/>
  <c r="Z164" i="1"/>
  <c r="R164" i="1"/>
  <c r="BE164" i="1"/>
  <c r="AW164" i="1"/>
  <c r="AO164" i="1"/>
  <c r="AG164" i="1"/>
  <c r="Y164" i="1"/>
  <c r="Q164" i="1"/>
  <c r="BD164" i="1"/>
  <c r="AV164" i="1"/>
  <c r="AN164" i="1"/>
  <c r="AF164" i="1"/>
  <c r="X164" i="1"/>
  <c r="P164" i="1"/>
  <c r="BC164" i="1"/>
  <c r="AU164" i="1"/>
  <c r="AM164" i="1"/>
  <c r="AE164" i="1"/>
  <c r="W164" i="1"/>
  <c r="BB164" i="1"/>
  <c r="AT164" i="1"/>
  <c r="AL164" i="1"/>
  <c r="AD164" i="1"/>
  <c r="V164" i="1"/>
  <c r="BF155" i="1"/>
  <c r="AX155" i="1"/>
  <c r="AP155" i="1"/>
  <c r="AH155" i="1"/>
  <c r="Z155" i="1"/>
  <c r="R155" i="1"/>
  <c r="BE155" i="1"/>
  <c r="AW155" i="1"/>
  <c r="AO155" i="1"/>
  <c r="AG155" i="1"/>
  <c r="Y155" i="1"/>
  <c r="Q155" i="1"/>
  <c r="BD155" i="1"/>
  <c r="AV155" i="1"/>
  <c r="AN155" i="1"/>
  <c r="AF155" i="1"/>
  <c r="X155" i="1"/>
  <c r="P155" i="1"/>
  <c r="BC155" i="1"/>
  <c r="AU155" i="1"/>
  <c r="AM155" i="1"/>
  <c r="AE155" i="1"/>
  <c r="W155" i="1"/>
  <c r="BB155" i="1"/>
  <c r="AT155" i="1"/>
  <c r="AL155" i="1"/>
  <c r="AD155" i="1"/>
  <c r="V155" i="1"/>
  <c r="BA155" i="1"/>
  <c r="AS155" i="1"/>
  <c r="AK155" i="1"/>
  <c r="AC155" i="1"/>
  <c r="U155" i="1"/>
  <c r="BH155" i="1"/>
  <c r="AZ155" i="1"/>
  <c r="AR155" i="1"/>
  <c r="AJ155" i="1"/>
  <c r="AB155" i="1"/>
  <c r="T155" i="1"/>
  <c r="BG155" i="1"/>
  <c r="AY155" i="1"/>
  <c r="AQ155" i="1"/>
  <c r="AI155" i="1"/>
  <c r="AA155" i="1"/>
  <c r="S155" i="1"/>
  <c r="BA147" i="1"/>
  <c r="AS147" i="1"/>
  <c r="AK147" i="1"/>
  <c r="AC147" i="1"/>
  <c r="U147" i="1"/>
  <c r="BH147" i="1"/>
  <c r="AZ147" i="1"/>
  <c r="AR147" i="1"/>
  <c r="AJ147" i="1"/>
  <c r="AB147" i="1"/>
  <c r="T147" i="1"/>
  <c r="BG147" i="1"/>
  <c r="AY147" i="1"/>
  <c r="AQ147" i="1"/>
  <c r="AI147" i="1"/>
  <c r="AA147" i="1"/>
  <c r="S147" i="1"/>
  <c r="BF147" i="1"/>
  <c r="AX147" i="1"/>
  <c r="AP147" i="1"/>
  <c r="AH147" i="1"/>
  <c r="Z147" i="1"/>
  <c r="R147" i="1"/>
  <c r="BE147" i="1"/>
  <c r="AW147" i="1"/>
  <c r="AO147" i="1"/>
  <c r="AG147" i="1"/>
  <c r="Y147" i="1"/>
  <c r="Q147" i="1"/>
  <c r="BD147" i="1"/>
  <c r="AV147" i="1"/>
  <c r="AN147" i="1"/>
  <c r="AF147" i="1"/>
  <c r="X147" i="1"/>
  <c r="P147" i="1"/>
  <c r="BC147" i="1"/>
  <c r="AU147" i="1"/>
  <c r="AM147" i="1"/>
  <c r="AE147" i="1"/>
  <c r="W147" i="1"/>
  <c r="BB147" i="1"/>
  <c r="AT147" i="1"/>
  <c r="AL147" i="1"/>
  <c r="AD147" i="1"/>
  <c r="V147" i="1"/>
  <c r="BA139" i="1"/>
  <c r="AS139" i="1"/>
  <c r="AK139" i="1"/>
  <c r="AC139" i="1"/>
  <c r="U139" i="1"/>
  <c r="BH139" i="1"/>
  <c r="AZ139" i="1"/>
  <c r="AR139" i="1"/>
  <c r="AJ139" i="1"/>
  <c r="AB139" i="1"/>
  <c r="T139" i="1"/>
  <c r="BG139" i="1"/>
  <c r="AY139" i="1"/>
  <c r="AQ139" i="1"/>
  <c r="AI139" i="1"/>
  <c r="AA139" i="1"/>
  <c r="S139" i="1"/>
  <c r="BF139" i="1"/>
  <c r="AX139" i="1"/>
  <c r="AP139" i="1"/>
  <c r="AH139" i="1"/>
  <c r="Z139" i="1"/>
  <c r="R139" i="1"/>
  <c r="BE139" i="1"/>
  <c r="AW139" i="1"/>
  <c r="AO139" i="1"/>
  <c r="AG139" i="1"/>
  <c r="Y139" i="1"/>
  <c r="Q139" i="1"/>
  <c r="BD139" i="1"/>
  <c r="AV139" i="1"/>
  <c r="AN139" i="1"/>
  <c r="AF139" i="1"/>
  <c r="X139" i="1"/>
  <c r="P139" i="1"/>
  <c r="BC139" i="1"/>
  <c r="AU139" i="1"/>
  <c r="AM139" i="1"/>
  <c r="AE139" i="1"/>
  <c r="W139" i="1"/>
  <c r="BB139" i="1"/>
  <c r="AT139" i="1"/>
  <c r="AL139" i="1"/>
  <c r="AD139" i="1"/>
  <c r="V139" i="1"/>
  <c r="BA131" i="1"/>
  <c r="AS131" i="1"/>
  <c r="AK131" i="1"/>
  <c r="AC131" i="1"/>
  <c r="U131" i="1"/>
  <c r="BH131" i="1"/>
  <c r="AZ131" i="1"/>
  <c r="AR131" i="1"/>
  <c r="AJ131" i="1"/>
  <c r="AB131" i="1"/>
  <c r="T131" i="1"/>
  <c r="BG131" i="1"/>
  <c r="AY131" i="1"/>
  <c r="AQ131" i="1"/>
  <c r="AI131" i="1"/>
  <c r="AA131" i="1"/>
  <c r="S131" i="1"/>
  <c r="BF131" i="1"/>
  <c r="AX131" i="1"/>
  <c r="AP131" i="1"/>
  <c r="AH131" i="1"/>
  <c r="Z131" i="1"/>
  <c r="R131" i="1"/>
  <c r="BE131" i="1"/>
  <c r="AW131" i="1"/>
  <c r="AO131" i="1"/>
  <c r="AG131" i="1"/>
  <c r="Y131" i="1"/>
  <c r="Q131" i="1"/>
  <c r="BD131" i="1"/>
  <c r="AV131" i="1"/>
  <c r="AN131" i="1"/>
  <c r="AF131" i="1"/>
  <c r="X131" i="1"/>
  <c r="P131" i="1"/>
  <c r="BC131" i="1"/>
  <c r="AU131" i="1"/>
  <c r="AM131" i="1"/>
  <c r="AE131" i="1"/>
  <c r="W131" i="1"/>
  <c r="BB131" i="1"/>
  <c r="AT131" i="1"/>
  <c r="AL131" i="1"/>
  <c r="AD131" i="1"/>
  <c r="V131" i="1"/>
  <c r="BA123" i="1"/>
  <c r="AS123" i="1"/>
  <c r="AK123" i="1"/>
  <c r="AC123" i="1"/>
  <c r="U123" i="1"/>
  <c r="BH123" i="1"/>
  <c r="AZ123" i="1"/>
  <c r="AR123" i="1"/>
  <c r="AJ123" i="1"/>
  <c r="AB123" i="1"/>
  <c r="T123" i="1"/>
  <c r="BG123" i="1"/>
  <c r="AY123" i="1"/>
  <c r="AQ123" i="1"/>
  <c r="AI123" i="1"/>
  <c r="AA123" i="1"/>
  <c r="S123" i="1"/>
  <c r="BF123" i="1"/>
  <c r="AX123" i="1"/>
  <c r="AP123" i="1"/>
  <c r="AH123" i="1"/>
  <c r="Z123" i="1"/>
  <c r="R123" i="1"/>
  <c r="BE123" i="1"/>
  <c r="AW123" i="1"/>
  <c r="AO123" i="1"/>
  <c r="AG123" i="1"/>
  <c r="Y123" i="1"/>
  <c r="Q123" i="1"/>
  <c r="BD123" i="1"/>
  <c r="AV123" i="1"/>
  <c r="AN123" i="1"/>
  <c r="AF123" i="1"/>
  <c r="X123" i="1"/>
  <c r="P123" i="1"/>
  <c r="BC123" i="1"/>
  <c r="AU123" i="1"/>
  <c r="AM123" i="1"/>
  <c r="AE123" i="1"/>
  <c r="W123" i="1"/>
  <c r="BB123" i="1"/>
  <c r="AT123" i="1"/>
  <c r="AL123" i="1"/>
  <c r="AD123" i="1"/>
  <c r="V123" i="1"/>
  <c r="BA115" i="1"/>
  <c r="AS115" i="1"/>
  <c r="AK115" i="1"/>
  <c r="AC115" i="1"/>
  <c r="U115" i="1"/>
  <c r="BH115" i="1"/>
  <c r="AZ115" i="1"/>
  <c r="AR115" i="1"/>
  <c r="AJ115" i="1"/>
  <c r="AB115" i="1"/>
  <c r="T115" i="1"/>
  <c r="BG115" i="1"/>
  <c r="AY115" i="1"/>
  <c r="AQ115" i="1"/>
  <c r="AI115" i="1"/>
  <c r="AA115" i="1"/>
  <c r="S115" i="1"/>
  <c r="BF115" i="1"/>
  <c r="AX115" i="1"/>
  <c r="AP115" i="1"/>
  <c r="AH115" i="1"/>
  <c r="Z115" i="1"/>
  <c r="R115" i="1"/>
  <c r="BE115" i="1"/>
  <c r="AW115" i="1"/>
  <c r="AO115" i="1"/>
  <c r="AG115" i="1"/>
  <c r="Y115" i="1"/>
  <c r="Q115" i="1"/>
  <c r="BD115" i="1"/>
  <c r="AV115" i="1"/>
  <c r="AN115" i="1"/>
  <c r="AF115" i="1"/>
  <c r="X115" i="1"/>
  <c r="P115" i="1"/>
  <c r="BC115" i="1"/>
  <c r="AU115" i="1"/>
  <c r="AM115" i="1"/>
  <c r="AE115" i="1"/>
  <c r="W115" i="1"/>
  <c r="BB115" i="1"/>
  <c r="AT115" i="1"/>
  <c r="AL115" i="1"/>
  <c r="AD115" i="1"/>
  <c r="V115" i="1"/>
  <c r="BA107" i="1"/>
  <c r="AS107" i="1"/>
  <c r="AK107" i="1"/>
  <c r="AC107" i="1"/>
  <c r="U107" i="1"/>
  <c r="BH107" i="1"/>
  <c r="AZ107" i="1"/>
  <c r="AR107" i="1"/>
  <c r="AJ107" i="1"/>
  <c r="AB107" i="1"/>
  <c r="T107" i="1"/>
  <c r="BG107" i="1"/>
  <c r="AY107" i="1"/>
  <c r="AQ107" i="1"/>
  <c r="AI107" i="1"/>
  <c r="AA107" i="1"/>
  <c r="S107" i="1"/>
  <c r="BF107" i="1"/>
  <c r="AX107" i="1"/>
  <c r="AP107" i="1"/>
  <c r="AH107" i="1"/>
  <c r="Z107" i="1"/>
  <c r="R107" i="1"/>
  <c r="BE107" i="1"/>
  <c r="AW107" i="1"/>
  <c r="AO107" i="1"/>
  <c r="AG107" i="1"/>
  <c r="Y107" i="1"/>
  <c r="Q107" i="1"/>
  <c r="BD107" i="1"/>
  <c r="AV107" i="1"/>
  <c r="AN107" i="1"/>
  <c r="AF107" i="1"/>
  <c r="X107" i="1"/>
  <c r="P107" i="1"/>
  <c r="BC107" i="1"/>
  <c r="AU107" i="1"/>
  <c r="AM107" i="1"/>
  <c r="AE107" i="1"/>
  <c r="W107" i="1"/>
  <c r="BB107" i="1"/>
  <c r="AT107" i="1"/>
  <c r="AL107" i="1"/>
  <c r="AD107" i="1"/>
  <c r="V107" i="1"/>
  <c r="BA99" i="1"/>
  <c r="AS99" i="1"/>
  <c r="AK99" i="1"/>
  <c r="AC99" i="1"/>
  <c r="U99" i="1"/>
  <c r="BH99" i="1"/>
  <c r="AZ99" i="1"/>
  <c r="AR99" i="1"/>
  <c r="AJ99" i="1"/>
  <c r="AB99" i="1"/>
  <c r="T99" i="1"/>
  <c r="BG99" i="1"/>
  <c r="AY99" i="1"/>
  <c r="AQ99" i="1"/>
  <c r="AI99" i="1"/>
  <c r="AA99" i="1"/>
  <c r="S99" i="1"/>
  <c r="BF99" i="1"/>
  <c r="AX99" i="1"/>
  <c r="AP99" i="1"/>
  <c r="AH99" i="1"/>
  <c r="Z99" i="1"/>
  <c r="R99" i="1"/>
  <c r="BE99" i="1"/>
  <c r="AW99" i="1"/>
  <c r="AO99" i="1"/>
  <c r="AG99" i="1"/>
  <c r="Y99" i="1"/>
  <c r="Q99" i="1"/>
  <c r="BD99" i="1"/>
  <c r="AV99" i="1"/>
  <c r="AN99" i="1"/>
  <c r="AF99" i="1"/>
  <c r="X99" i="1"/>
  <c r="P99" i="1"/>
  <c r="BC99" i="1"/>
  <c r="AU99" i="1"/>
  <c r="AM99" i="1"/>
  <c r="AE99" i="1"/>
  <c r="W99" i="1"/>
  <c r="V99" i="1"/>
  <c r="BB99" i="1"/>
  <c r="AT99" i="1"/>
  <c r="AL99" i="1"/>
  <c r="AD99" i="1"/>
  <c r="BA91" i="1"/>
  <c r="AS91" i="1"/>
  <c r="AK91" i="1"/>
  <c r="AC91" i="1"/>
  <c r="U91" i="1"/>
  <c r="BH91" i="1"/>
  <c r="AZ91" i="1"/>
  <c r="AR91" i="1"/>
  <c r="AJ91" i="1"/>
  <c r="AB91" i="1"/>
  <c r="T91" i="1"/>
  <c r="BG91" i="1"/>
  <c r="AY91" i="1"/>
  <c r="AQ91" i="1"/>
  <c r="AI91" i="1"/>
  <c r="AA91" i="1"/>
  <c r="S91" i="1"/>
  <c r="BF91" i="1"/>
  <c r="AX91" i="1"/>
  <c r="AP91" i="1"/>
  <c r="AH91" i="1"/>
  <c r="Z91" i="1"/>
  <c r="R91" i="1"/>
  <c r="BE91" i="1"/>
  <c r="AW91" i="1"/>
  <c r="AO91" i="1"/>
  <c r="AG91" i="1"/>
  <c r="Y91" i="1"/>
  <c r="Q91" i="1"/>
  <c r="BD91" i="1"/>
  <c r="AV91" i="1"/>
  <c r="AN91" i="1"/>
  <c r="AF91" i="1"/>
  <c r="X91" i="1"/>
  <c r="P91" i="1"/>
  <c r="BC91" i="1"/>
  <c r="AU91" i="1"/>
  <c r="AM91" i="1"/>
  <c r="AE91" i="1"/>
  <c r="W91" i="1"/>
  <c r="BB91" i="1"/>
  <c r="AT91" i="1"/>
  <c r="AL91" i="1"/>
  <c r="AD91" i="1"/>
  <c r="V91" i="1"/>
  <c r="BA83" i="1"/>
  <c r="AS83" i="1"/>
  <c r="AK83" i="1"/>
  <c r="AC83" i="1"/>
  <c r="U83" i="1"/>
  <c r="BH83" i="1"/>
  <c r="AZ83" i="1"/>
  <c r="AR83" i="1"/>
  <c r="AJ83" i="1"/>
  <c r="AB83" i="1"/>
  <c r="T83" i="1"/>
  <c r="BG83" i="1"/>
  <c r="AY83" i="1"/>
  <c r="AQ83" i="1"/>
  <c r="AI83" i="1"/>
  <c r="AA83" i="1"/>
  <c r="S83" i="1"/>
  <c r="BE83" i="1"/>
  <c r="AW83" i="1"/>
  <c r="AO83" i="1"/>
  <c r="AG83" i="1"/>
  <c r="Y83" i="1"/>
  <c r="Q83" i="1"/>
  <c r="BD83" i="1"/>
  <c r="AV83" i="1"/>
  <c r="AN83" i="1"/>
  <c r="AF83" i="1"/>
  <c r="X83" i="1"/>
  <c r="P83" i="1"/>
  <c r="BC83" i="1"/>
  <c r="AU83" i="1"/>
  <c r="AM83" i="1"/>
  <c r="AE83" i="1"/>
  <c r="W83" i="1"/>
  <c r="AH83" i="1"/>
  <c r="AD83" i="1"/>
  <c r="BF83" i="1"/>
  <c r="Z83" i="1"/>
  <c r="BB83" i="1"/>
  <c r="V83" i="1"/>
  <c r="AX83" i="1"/>
  <c r="R83" i="1"/>
  <c r="AT83" i="1"/>
  <c r="AP83" i="1"/>
  <c r="AL83" i="1"/>
  <c r="BA75" i="1"/>
  <c r="AS75" i="1"/>
  <c r="AK75" i="1"/>
  <c r="AC75" i="1"/>
  <c r="U75" i="1"/>
  <c r="BH75" i="1"/>
  <c r="AZ75" i="1"/>
  <c r="AR75" i="1"/>
  <c r="AJ75" i="1"/>
  <c r="AB75" i="1"/>
  <c r="T75" i="1"/>
  <c r="BG75" i="1"/>
  <c r="AY75" i="1"/>
  <c r="AQ75" i="1"/>
  <c r="AI75" i="1"/>
  <c r="AA75" i="1"/>
  <c r="S75" i="1"/>
  <c r="BE75" i="1"/>
  <c r="AW75" i="1"/>
  <c r="AO75" i="1"/>
  <c r="AG75" i="1"/>
  <c r="Y75" i="1"/>
  <c r="Q75" i="1"/>
  <c r="BD75" i="1"/>
  <c r="AV75" i="1"/>
  <c r="AN75" i="1"/>
  <c r="AF75" i="1"/>
  <c r="X75" i="1"/>
  <c r="P75" i="1"/>
  <c r="BC75" i="1"/>
  <c r="AU75" i="1"/>
  <c r="AM75" i="1"/>
  <c r="AE75" i="1"/>
  <c r="W75" i="1"/>
  <c r="AP75" i="1"/>
  <c r="AL75" i="1"/>
  <c r="AH75" i="1"/>
  <c r="AD75" i="1"/>
  <c r="BF75" i="1"/>
  <c r="Z75" i="1"/>
  <c r="BB75" i="1"/>
  <c r="V75" i="1"/>
  <c r="AX75" i="1"/>
  <c r="R75" i="1"/>
  <c r="AT75" i="1"/>
  <c r="BA67" i="1"/>
  <c r="AS67" i="1"/>
  <c r="AK67" i="1"/>
  <c r="AC67" i="1"/>
  <c r="U67" i="1"/>
  <c r="BH67" i="1"/>
  <c r="AZ67" i="1"/>
  <c r="AR67" i="1"/>
  <c r="AJ67" i="1"/>
  <c r="AB67" i="1"/>
  <c r="T67" i="1"/>
  <c r="BG67" i="1"/>
  <c r="AY67" i="1"/>
  <c r="AQ67" i="1"/>
  <c r="AI67" i="1"/>
  <c r="AA67" i="1"/>
  <c r="S67" i="1"/>
  <c r="BE67" i="1"/>
  <c r="AW67" i="1"/>
  <c r="AO67" i="1"/>
  <c r="AG67" i="1"/>
  <c r="Y67" i="1"/>
  <c r="Q67" i="1"/>
  <c r="BD67" i="1"/>
  <c r="AV67" i="1"/>
  <c r="AN67" i="1"/>
  <c r="AF67" i="1"/>
  <c r="X67" i="1"/>
  <c r="P67" i="1"/>
  <c r="BC67" i="1"/>
  <c r="AU67" i="1"/>
  <c r="AM67" i="1"/>
  <c r="AE67" i="1"/>
  <c r="W67" i="1"/>
  <c r="AX67" i="1"/>
  <c r="R67" i="1"/>
  <c r="AT67" i="1"/>
  <c r="AP67" i="1"/>
  <c r="AL67" i="1"/>
  <c r="AH67" i="1"/>
  <c r="AD67" i="1"/>
  <c r="BF67" i="1"/>
  <c r="Z67" i="1"/>
  <c r="BB67" i="1"/>
  <c r="V67" i="1"/>
  <c r="BA59" i="1"/>
  <c r="AS59" i="1"/>
  <c r="AK59" i="1"/>
  <c r="AC59" i="1"/>
  <c r="U59" i="1"/>
  <c r="BH59" i="1"/>
  <c r="AZ59" i="1"/>
  <c r="AR59" i="1"/>
  <c r="AJ59" i="1"/>
  <c r="AB59" i="1"/>
  <c r="T59" i="1"/>
  <c r="BG59" i="1"/>
  <c r="AY59" i="1"/>
  <c r="AQ59" i="1"/>
  <c r="AI59" i="1"/>
  <c r="AA59" i="1"/>
  <c r="S59" i="1"/>
  <c r="BE59" i="1"/>
  <c r="AW59" i="1"/>
  <c r="AO59" i="1"/>
  <c r="AG59" i="1"/>
  <c r="Y59" i="1"/>
  <c r="Q59" i="1"/>
  <c r="BD59" i="1"/>
  <c r="AV59" i="1"/>
  <c r="AN59" i="1"/>
  <c r="AF59" i="1"/>
  <c r="X59" i="1"/>
  <c r="P59" i="1"/>
  <c r="BC59" i="1"/>
  <c r="AU59" i="1"/>
  <c r="AM59" i="1"/>
  <c r="AE59" i="1"/>
  <c r="W59" i="1"/>
  <c r="BF59" i="1"/>
  <c r="Z59" i="1"/>
  <c r="BB59" i="1"/>
  <c r="V59" i="1"/>
  <c r="AX59" i="1"/>
  <c r="R59" i="1"/>
  <c r="AT59" i="1"/>
  <c r="AP59" i="1"/>
  <c r="AL59" i="1"/>
  <c r="AH59" i="1"/>
  <c r="AD59" i="1"/>
  <c r="BA51" i="1"/>
  <c r="AS51" i="1"/>
  <c r="AK51" i="1"/>
  <c r="AC51" i="1"/>
  <c r="U51" i="1"/>
  <c r="BH51" i="1"/>
  <c r="AZ51" i="1"/>
  <c r="AR51" i="1"/>
  <c r="AJ51" i="1"/>
  <c r="AB51" i="1"/>
  <c r="T51" i="1"/>
  <c r="BG51" i="1"/>
  <c r="AY51" i="1"/>
  <c r="AQ51" i="1"/>
  <c r="AI51" i="1"/>
  <c r="AA51" i="1"/>
  <c r="S51" i="1"/>
  <c r="BE51" i="1"/>
  <c r="AW51" i="1"/>
  <c r="AO51" i="1"/>
  <c r="AG51" i="1"/>
  <c r="Y51" i="1"/>
  <c r="Q51" i="1"/>
  <c r="BD51" i="1"/>
  <c r="AV51" i="1"/>
  <c r="AN51" i="1"/>
  <c r="AF51" i="1"/>
  <c r="X51" i="1"/>
  <c r="P51" i="1"/>
  <c r="BC51" i="1"/>
  <c r="AU51" i="1"/>
  <c r="AM51" i="1"/>
  <c r="AE51" i="1"/>
  <c r="W51" i="1"/>
  <c r="AH51" i="1"/>
  <c r="AD51" i="1"/>
  <c r="BF51" i="1"/>
  <c r="Z51" i="1"/>
  <c r="BB51" i="1"/>
  <c r="V51" i="1"/>
  <c r="AP51" i="1"/>
  <c r="AX51" i="1"/>
  <c r="R51" i="1"/>
  <c r="AT51" i="1"/>
  <c r="AL51" i="1"/>
  <c r="BA43" i="1"/>
  <c r="AS43" i="1"/>
  <c r="AK43" i="1"/>
  <c r="AC43" i="1"/>
  <c r="U43" i="1"/>
  <c r="BH43" i="1"/>
  <c r="AZ43" i="1"/>
  <c r="AR43" i="1"/>
  <c r="AJ43" i="1"/>
  <c r="AB43" i="1"/>
  <c r="T43" i="1"/>
  <c r="BG43" i="1"/>
  <c r="AY43" i="1"/>
  <c r="AQ43" i="1"/>
  <c r="AI43" i="1"/>
  <c r="AA43" i="1"/>
  <c r="S43" i="1"/>
  <c r="BE43" i="1"/>
  <c r="AW43" i="1"/>
  <c r="AO43" i="1"/>
  <c r="AG43" i="1"/>
  <c r="Y43" i="1"/>
  <c r="Q43" i="1"/>
  <c r="BD43" i="1"/>
  <c r="AV43" i="1"/>
  <c r="AN43" i="1"/>
  <c r="AF43" i="1"/>
  <c r="X43" i="1"/>
  <c r="P43" i="1"/>
  <c r="BC43" i="1"/>
  <c r="AU43" i="1"/>
  <c r="AM43" i="1"/>
  <c r="AE43" i="1"/>
  <c r="W43" i="1"/>
  <c r="AP43" i="1"/>
  <c r="AX43" i="1"/>
  <c r="AL43" i="1"/>
  <c r="AH43" i="1"/>
  <c r="AD43" i="1"/>
  <c r="R43" i="1"/>
  <c r="BF43" i="1"/>
  <c r="Z43" i="1"/>
  <c r="BB43" i="1"/>
  <c r="V43" i="1"/>
  <c r="AT43" i="1"/>
  <c r="BA35" i="1"/>
  <c r="AS35" i="1"/>
  <c r="AK35" i="1"/>
  <c r="AC35" i="1"/>
  <c r="U35" i="1"/>
  <c r="BH35" i="1"/>
  <c r="AZ35" i="1"/>
  <c r="AR35" i="1"/>
  <c r="AJ35" i="1"/>
  <c r="AB35" i="1"/>
  <c r="T35" i="1"/>
  <c r="BG35" i="1"/>
  <c r="AY35" i="1"/>
  <c r="AQ35" i="1"/>
  <c r="AI35" i="1"/>
  <c r="AA35" i="1"/>
  <c r="S35" i="1"/>
  <c r="BE35" i="1"/>
  <c r="AW35" i="1"/>
  <c r="AO35" i="1"/>
  <c r="AG35" i="1"/>
  <c r="Y35" i="1"/>
  <c r="Q35" i="1"/>
  <c r="BD35" i="1"/>
  <c r="AV35" i="1"/>
  <c r="AN35" i="1"/>
  <c r="AF35" i="1"/>
  <c r="X35" i="1"/>
  <c r="P35" i="1"/>
  <c r="BC35" i="1"/>
  <c r="AU35" i="1"/>
  <c r="AM35" i="1"/>
  <c r="AE35" i="1"/>
  <c r="W35" i="1"/>
  <c r="AX35" i="1"/>
  <c r="R35" i="1"/>
  <c r="AT35" i="1"/>
  <c r="BF35" i="1"/>
  <c r="AP35" i="1"/>
  <c r="AL35" i="1"/>
  <c r="Z35" i="1"/>
  <c r="AH35" i="1"/>
  <c r="AD35" i="1"/>
  <c r="BB35" i="1"/>
  <c r="V35" i="1"/>
  <c r="BA27" i="1"/>
  <c r="AS27" i="1"/>
  <c r="AK27" i="1"/>
  <c r="AC27" i="1"/>
  <c r="U27" i="1"/>
  <c r="BH27" i="1"/>
  <c r="AZ27" i="1"/>
  <c r="AR27" i="1"/>
  <c r="AJ27" i="1"/>
  <c r="AB27" i="1"/>
  <c r="T27" i="1"/>
  <c r="BG27" i="1"/>
  <c r="AY27" i="1"/>
  <c r="AQ27" i="1"/>
  <c r="AI27" i="1"/>
  <c r="AA27" i="1"/>
  <c r="S27" i="1"/>
  <c r="BE27" i="1"/>
  <c r="AW27" i="1"/>
  <c r="AO27" i="1"/>
  <c r="AG27" i="1"/>
  <c r="Y27" i="1"/>
  <c r="Q27" i="1"/>
  <c r="BD27" i="1"/>
  <c r="AV27" i="1"/>
  <c r="AN27" i="1"/>
  <c r="AF27" i="1"/>
  <c r="X27" i="1"/>
  <c r="P27" i="1"/>
  <c r="BC27" i="1"/>
  <c r="AU27" i="1"/>
  <c r="BF27" i="1"/>
  <c r="AE27" i="1"/>
  <c r="BB27" i="1"/>
  <c r="AD27" i="1"/>
  <c r="AX27" i="1"/>
  <c r="Z27" i="1"/>
  <c r="AT27" i="1"/>
  <c r="W27" i="1"/>
  <c r="AP27" i="1"/>
  <c r="V27" i="1"/>
  <c r="AM27" i="1"/>
  <c r="R27" i="1"/>
  <c r="AL27" i="1"/>
  <c r="AH27" i="1"/>
  <c r="BC19" i="1"/>
  <c r="AU19" i="1"/>
  <c r="AM19" i="1"/>
  <c r="AE19" i="1"/>
  <c r="W19" i="1"/>
  <c r="AO19" i="1"/>
  <c r="BB19" i="1"/>
  <c r="AT19" i="1"/>
  <c r="AL19" i="1"/>
  <c r="AD19" i="1"/>
  <c r="V19" i="1"/>
  <c r="Q19" i="1"/>
  <c r="BA19" i="1"/>
  <c r="AS19" i="1"/>
  <c r="AK19" i="1"/>
  <c r="AC19" i="1"/>
  <c r="U19" i="1"/>
  <c r="AW19" i="1"/>
  <c r="BH19" i="1"/>
  <c r="AZ19" i="1"/>
  <c r="AR19" i="1"/>
  <c r="AJ19" i="1"/>
  <c r="AB19" i="1"/>
  <c r="T19" i="1"/>
  <c r="BE19" i="1"/>
  <c r="BG19" i="1"/>
  <c r="AY19" i="1"/>
  <c r="AQ19" i="1"/>
  <c r="AI19" i="1"/>
  <c r="AA19" i="1"/>
  <c r="S19" i="1"/>
  <c r="Y19" i="1"/>
  <c r="BF19" i="1"/>
  <c r="AX19" i="1"/>
  <c r="AP19" i="1"/>
  <c r="AH19" i="1"/>
  <c r="Z19" i="1"/>
  <c r="R19" i="1"/>
  <c r="AG19" i="1"/>
  <c r="BD19" i="1"/>
  <c r="AV19" i="1"/>
  <c r="AN19" i="1"/>
  <c r="AF19" i="1"/>
  <c r="X19" i="1"/>
  <c r="P19" i="1"/>
  <c r="BC11" i="1"/>
  <c r="AU11" i="1"/>
  <c r="AM11" i="1"/>
  <c r="AE11" i="1"/>
  <c r="W11" i="1"/>
  <c r="BA11" i="1"/>
  <c r="AC11" i="1"/>
  <c r="AR11" i="1"/>
  <c r="Q11" i="1"/>
  <c r="X11" i="1"/>
  <c r="BB11" i="1"/>
  <c r="AT11" i="1"/>
  <c r="AL11" i="1"/>
  <c r="AD11" i="1"/>
  <c r="V11" i="1"/>
  <c r="AS11" i="1"/>
  <c r="U11" i="1"/>
  <c r="BH11" i="1"/>
  <c r="AB11" i="1"/>
  <c r="Y11" i="1"/>
  <c r="P11" i="1"/>
  <c r="AK11" i="1"/>
  <c r="AJ11" i="1"/>
  <c r="AO11" i="1"/>
  <c r="BD11" i="1"/>
  <c r="AZ11" i="1"/>
  <c r="T11" i="1"/>
  <c r="BE11" i="1"/>
  <c r="BG11" i="1"/>
  <c r="AY11" i="1"/>
  <c r="AQ11" i="1"/>
  <c r="AI11" i="1"/>
  <c r="AA11" i="1"/>
  <c r="S11" i="1"/>
  <c r="AX11" i="1"/>
  <c r="AH11" i="1"/>
  <c r="R11" i="1"/>
  <c r="AG11" i="1"/>
  <c r="AF11" i="1"/>
  <c r="BF11" i="1"/>
  <c r="AP11" i="1"/>
  <c r="Z11" i="1"/>
  <c r="AW11" i="1"/>
  <c r="AN11" i="1"/>
  <c r="AV11" i="1"/>
  <c r="BC823" i="1"/>
  <c r="AU823" i="1"/>
  <c r="AM823" i="1"/>
  <c r="AE823" i="1"/>
  <c r="W823" i="1"/>
  <c r="BB823" i="1"/>
  <c r="AT823" i="1"/>
  <c r="AL823" i="1"/>
  <c r="AD823" i="1"/>
  <c r="V823" i="1"/>
  <c r="BA823" i="1"/>
  <c r="AS823" i="1"/>
  <c r="AK823" i="1"/>
  <c r="AC823" i="1"/>
  <c r="U823" i="1"/>
  <c r="BH823" i="1"/>
  <c r="AZ823" i="1"/>
  <c r="AR823" i="1"/>
  <c r="AJ823" i="1"/>
  <c r="AB823" i="1"/>
  <c r="T823" i="1"/>
  <c r="BG823" i="1"/>
  <c r="AY823" i="1"/>
  <c r="AQ823" i="1"/>
  <c r="AI823" i="1"/>
  <c r="AA823" i="1"/>
  <c r="S823" i="1"/>
  <c r="BF823" i="1"/>
  <c r="AX823" i="1"/>
  <c r="AP823" i="1"/>
  <c r="AH823" i="1"/>
  <c r="Z823" i="1"/>
  <c r="R823" i="1"/>
  <c r="BE823" i="1"/>
  <c r="AW823" i="1"/>
  <c r="AO823" i="1"/>
  <c r="AG823" i="1"/>
  <c r="Y823" i="1"/>
  <c r="Q823" i="1"/>
  <c r="P823" i="1"/>
  <c r="BD823" i="1"/>
  <c r="AV823" i="1"/>
  <c r="AN823" i="1"/>
  <c r="AF823" i="1"/>
  <c r="X823" i="1"/>
  <c r="BB767" i="1"/>
  <c r="AT767" i="1"/>
  <c r="AL767" i="1"/>
  <c r="AD767" i="1"/>
  <c r="V767" i="1"/>
  <c r="BA767" i="1"/>
  <c r="AS767" i="1"/>
  <c r="AK767" i="1"/>
  <c r="AC767" i="1"/>
  <c r="U767" i="1"/>
  <c r="BH767" i="1"/>
  <c r="AZ767" i="1"/>
  <c r="AR767" i="1"/>
  <c r="AJ767" i="1"/>
  <c r="AB767" i="1"/>
  <c r="T767" i="1"/>
  <c r="BG767" i="1"/>
  <c r="AY767" i="1"/>
  <c r="AQ767" i="1"/>
  <c r="AI767" i="1"/>
  <c r="AA767" i="1"/>
  <c r="S767" i="1"/>
  <c r="BF767" i="1"/>
  <c r="AX767" i="1"/>
  <c r="AP767" i="1"/>
  <c r="AH767" i="1"/>
  <c r="Z767" i="1"/>
  <c r="R767" i="1"/>
  <c r="BE767" i="1"/>
  <c r="AW767" i="1"/>
  <c r="AO767" i="1"/>
  <c r="AG767" i="1"/>
  <c r="Y767" i="1"/>
  <c r="Q767" i="1"/>
  <c r="BD767" i="1"/>
  <c r="AV767" i="1"/>
  <c r="AN767" i="1"/>
  <c r="AF767" i="1"/>
  <c r="X767" i="1"/>
  <c r="P767" i="1"/>
  <c r="BC767" i="1"/>
  <c r="AU767" i="1"/>
  <c r="AM767" i="1"/>
  <c r="AE767" i="1"/>
  <c r="W767" i="1"/>
  <c r="BF719" i="1"/>
  <c r="AX719" i="1"/>
  <c r="AP719" i="1"/>
  <c r="AH719" i="1"/>
  <c r="Z719" i="1"/>
  <c r="R719" i="1"/>
  <c r="BE719" i="1"/>
  <c r="AW719" i="1"/>
  <c r="AO719" i="1"/>
  <c r="AG719" i="1"/>
  <c r="Y719" i="1"/>
  <c r="Q719" i="1"/>
  <c r="BD719" i="1"/>
  <c r="AV719" i="1"/>
  <c r="AN719" i="1"/>
  <c r="AF719" i="1"/>
  <c r="X719" i="1"/>
  <c r="P719" i="1"/>
  <c r="BC719" i="1"/>
  <c r="AU719" i="1"/>
  <c r="AM719" i="1"/>
  <c r="AE719" i="1"/>
  <c r="W719" i="1"/>
  <c r="BB719" i="1"/>
  <c r="AT719" i="1"/>
  <c r="AL719" i="1"/>
  <c r="AD719" i="1"/>
  <c r="V719" i="1"/>
  <c r="BA719" i="1"/>
  <c r="AS719" i="1"/>
  <c r="AK719" i="1"/>
  <c r="AC719" i="1"/>
  <c r="U719" i="1"/>
  <c r="BH719" i="1"/>
  <c r="AZ719" i="1"/>
  <c r="AR719" i="1"/>
  <c r="AJ719" i="1"/>
  <c r="AB719" i="1"/>
  <c r="T719" i="1"/>
  <c r="AI719" i="1"/>
  <c r="AA719" i="1"/>
  <c r="S719" i="1"/>
  <c r="BG719" i="1"/>
  <c r="AY719" i="1"/>
  <c r="AQ719" i="1"/>
  <c r="BE639" i="1"/>
  <c r="AW639" i="1"/>
  <c r="AO639" i="1"/>
  <c r="AG639" i="1"/>
  <c r="Y639" i="1"/>
  <c r="Q639" i="1"/>
  <c r="BD639" i="1"/>
  <c r="AV639" i="1"/>
  <c r="AN639" i="1"/>
  <c r="AF639" i="1"/>
  <c r="X639" i="1"/>
  <c r="P639" i="1"/>
  <c r="BC639" i="1"/>
  <c r="AU639" i="1"/>
  <c r="AM639" i="1"/>
  <c r="AE639" i="1"/>
  <c r="W639" i="1"/>
  <c r="BB639" i="1"/>
  <c r="AT639" i="1"/>
  <c r="AL639" i="1"/>
  <c r="AD639" i="1"/>
  <c r="V639" i="1"/>
  <c r="BA639" i="1"/>
  <c r="AS639" i="1"/>
  <c r="AK639" i="1"/>
  <c r="AC639" i="1"/>
  <c r="U639" i="1"/>
  <c r="BH639" i="1"/>
  <c r="AZ639" i="1"/>
  <c r="AR639" i="1"/>
  <c r="AJ639" i="1"/>
  <c r="AB639" i="1"/>
  <c r="T639" i="1"/>
  <c r="BG639" i="1"/>
  <c r="AY639" i="1"/>
  <c r="AQ639" i="1"/>
  <c r="AI639" i="1"/>
  <c r="AA639" i="1"/>
  <c r="S639" i="1"/>
  <c r="R639" i="1"/>
  <c r="BF639" i="1"/>
  <c r="AX639" i="1"/>
  <c r="AP639" i="1"/>
  <c r="AH639" i="1"/>
  <c r="Z639" i="1"/>
  <c r="BB860" i="1"/>
  <c r="AT860" i="1"/>
  <c r="AL860" i="1"/>
  <c r="AD860" i="1"/>
  <c r="V860" i="1"/>
  <c r="BA860" i="1"/>
  <c r="AS860" i="1"/>
  <c r="AK860" i="1"/>
  <c r="AC860" i="1"/>
  <c r="U860" i="1"/>
  <c r="BH860" i="1"/>
  <c r="AZ860" i="1"/>
  <c r="AR860" i="1"/>
  <c r="AJ860" i="1"/>
  <c r="AB860" i="1"/>
  <c r="T860" i="1"/>
  <c r="BG860" i="1"/>
  <c r="AY860" i="1"/>
  <c r="AQ860" i="1"/>
  <c r="AI860" i="1"/>
  <c r="AA860" i="1"/>
  <c r="S860" i="1"/>
  <c r="BF860" i="1"/>
  <c r="AX860" i="1"/>
  <c r="AP860" i="1"/>
  <c r="AH860" i="1"/>
  <c r="Z860" i="1"/>
  <c r="R860" i="1"/>
  <c r="BE860" i="1"/>
  <c r="AW860" i="1"/>
  <c r="AO860" i="1"/>
  <c r="AG860" i="1"/>
  <c r="Y860" i="1"/>
  <c r="Q860" i="1"/>
  <c r="BD860" i="1"/>
  <c r="AV860" i="1"/>
  <c r="AN860" i="1"/>
  <c r="AF860" i="1"/>
  <c r="X860" i="1"/>
  <c r="P860" i="1"/>
  <c r="AE860" i="1"/>
  <c r="W860" i="1"/>
  <c r="BC860" i="1"/>
  <c r="AU860" i="1"/>
  <c r="AM860" i="1"/>
  <c r="BE852" i="1"/>
  <c r="AW852" i="1"/>
  <c r="AO852" i="1"/>
  <c r="AG852" i="1"/>
  <c r="Y852" i="1"/>
  <c r="Q852" i="1"/>
  <c r="BD852" i="1"/>
  <c r="AV852" i="1"/>
  <c r="AN852" i="1"/>
  <c r="AF852" i="1"/>
  <c r="X852" i="1"/>
  <c r="P852" i="1"/>
  <c r="BC852" i="1"/>
  <c r="AU852" i="1"/>
  <c r="AM852" i="1"/>
  <c r="AE852" i="1"/>
  <c r="W852" i="1"/>
  <c r="BB852" i="1"/>
  <c r="AT852" i="1"/>
  <c r="AL852" i="1"/>
  <c r="AD852" i="1"/>
  <c r="V852" i="1"/>
  <c r="BA852" i="1"/>
  <c r="AS852" i="1"/>
  <c r="AK852" i="1"/>
  <c r="AC852" i="1"/>
  <c r="U852" i="1"/>
  <c r="BH852" i="1"/>
  <c r="AZ852" i="1"/>
  <c r="AR852" i="1"/>
  <c r="AJ852" i="1"/>
  <c r="AB852" i="1"/>
  <c r="T852" i="1"/>
  <c r="BG852" i="1"/>
  <c r="AY852" i="1"/>
  <c r="AQ852" i="1"/>
  <c r="AI852" i="1"/>
  <c r="AA852" i="1"/>
  <c r="S852" i="1"/>
  <c r="Z852" i="1"/>
  <c r="R852" i="1"/>
  <c r="BF852" i="1"/>
  <c r="AX852" i="1"/>
  <c r="AP852" i="1"/>
  <c r="AH852" i="1"/>
  <c r="BD844" i="1"/>
  <c r="AV844" i="1"/>
  <c r="AN844" i="1"/>
  <c r="AF844" i="1"/>
  <c r="X844" i="1"/>
  <c r="P844" i="1"/>
  <c r="BC844" i="1"/>
  <c r="BB844" i="1"/>
  <c r="AT844" i="1"/>
  <c r="AL844" i="1"/>
  <c r="AD844" i="1"/>
  <c r="V844" i="1"/>
  <c r="BA844" i="1"/>
  <c r="AS844" i="1"/>
  <c r="AK844" i="1"/>
  <c r="AC844" i="1"/>
  <c r="U844" i="1"/>
  <c r="BH844" i="1"/>
  <c r="AZ844" i="1"/>
  <c r="AR844" i="1"/>
  <c r="AJ844" i="1"/>
  <c r="AB844" i="1"/>
  <c r="BG844" i="1"/>
  <c r="AY844" i="1"/>
  <c r="AQ844" i="1"/>
  <c r="AI844" i="1"/>
  <c r="AA844" i="1"/>
  <c r="S844" i="1"/>
  <c r="AO844" i="1"/>
  <c r="T844" i="1"/>
  <c r="AM844" i="1"/>
  <c r="R844" i="1"/>
  <c r="BF844" i="1"/>
  <c r="AH844" i="1"/>
  <c r="Q844" i="1"/>
  <c r="BE844" i="1"/>
  <c r="AG844" i="1"/>
  <c r="AX844" i="1"/>
  <c r="AE844" i="1"/>
  <c r="AW844" i="1"/>
  <c r="Z844" i="1"/>
  <c r="AU844" i="1"/>
  <c r="Y844" i="1"/>
  <c r="W844" i="1"/>
  <c r="AP844" i="1"/>
  <c r="O836" i="1"/>
  <c r="BA836" i="1"/>
  <c r="AS836" i="1"/>
  <c r="AK836" i="1"/>
  <c r="AC836" i="1"/>
  <c r="U836" i="1"/>
  <c r="BH836" i="1"/>
  <c r="AZ836" i="1"/>
  <c r="AR836" i="1"/>
  <c r="AJ836" i="1"/>
  <c r="AB836" i="1"/>
  <c r="T836" i="1"/>
  <c r="BG836" i="1"/>
  <c r="AY836" i="1"/>
  <c r="AQ836" i="1"/>
  <c r="AI836" i="1"/>
  <c r="AA836" i="1"/>
  <c r="S836" i="1"/>
  <c r="BF836" i="1"/>
  <c r="AX836" i="1"/>
  <c r="AP836" i="1"/>
  <c r="AH836" i="1"/>
  <c r="Z836" i="1"/>
  <c r="R836" i="1"/>
  <c r="BE836" i="1"/>
  <c r="AW836" i="1"/>
  <c r="AO836" i="1"/>
  <c r="AG836" i="1"/>
  <c r="Y836" i="1"/>
  <c r="Q836" i="1"/>
  <c r="BD836" i="1"/>
  <c r="AV836" i="1"/>
  <c r="AN836" i="1"/>
  <c r="AF836" i="1"/>
  <c r="BC836" i="1"/>
  <c r="AU836" i="1"/>
  <c r="AM836" i="1"/>
  <c r="AE836" i="1"/>
  <c r="W836" i="1"/>
  <c r="BB836" i="1"/>
  <c r="AT836" i="1"/>
  <c r="AL836" i="1"/>
  <c r="AD836" i="1"/>
  <c r="X836" i="1"/>
  <c r="V836" i="1"/>
  <c r="P836" i="1"/>
  <c r="BB828" i="1"/>
  <c r="AT828" i="1"/>
  <c r="AL828" i="1"/>
  <c r="AD828" i="1"/>
  <c r="V828" i="1"/>
  <c r="BA828" i="1"/>
  <c r="AS828" i="1"/>
  <c r="AK828" i="1"/>
  <c r="AC828" i="1"/>
  <c r="U828" i="1"/>
  <c r="BH828" i="1"/>
  <c r="AZ828" i="1"/>
  <c r="AR828" i="1"/>
  <c r="AJ828" i="1"/>
  <c r="AB828" i="1"/>
  <c r="T828" i="1"/>
  <c r="BG828" i="1"/>
  <c r="AY828" i="1"/>
  <c r="AQ828" i="1"/>
  <c r="AI828" i="1"/>
  <c r="AA828" i="1"/>
  <c r="S828" i="1"/>
  <c r="BF828" i="1"/>
  <c r="AX828" i="1"/>
  <c r="AP828" i="1"/>
  <c r="AH828" i="1"/>
  <c r="Z828" i="1"/>
  <c r="R828" i="1"/>
  <c r="BE828" i="1"/>
  <c r="AW828" i="1"/>
  <c r="AO828" i="1"/>
  <c r="AG828" i="1"/>
  <c r="Y828" i="1"/>
  <c r="Q828" i="1"/>
  <c r="BD828" i="1"/>
  <c r="AV828" i="1"/>
  <c r="AN828" i="1"/>
  <c r="AF828" i="1"/>
  <c r="X828" i="1"/>
  <c r="P828" i="1"/>
  <c r="AU828" i="1"/>
  <c r="AM828" i="1"/>
  <c r="AE828" i="1"/>
  <c r="W828" i="1"/>
  <c r="BC828" i="1"/>
  <c r="BB820" i="1"/>
  <c r="AT820" i="1"/>
  <c r="AL820" i="1"/>
  <c r="AD820" i="1"/>
  <c r="V820" i="1"/>
  <c r="BA820" i="1"/>
  <c r="AS820" i="1"/>
  <c r="AK820" i="1"/>
  <c r="AC820" i="1"/>
  <c r="U820" i="1"/>
  <c r="BH820" i="1"/>
  <c r="AZ820" i="1"/>
  <c r="AR820" i="1"/>
  <c r="AJ820" i="1"/>
  <c r="AB820" i="1"/>
  <c r="T820" i="1"/>
  <c r="BG820" i="1"/>
  <c r="AY820" i="1"/>
  <c r="AQ820" i="1"/>
  <c r="AI820" i="1"/>
  <c r="AA820" i="1"/>
  <c r="S820" i="1"/>
  <c r="BF820" i="1"/>
  <c r="AX820" i="1"/>
  <c r="AP820" i="1"/>
  <c r="AH820" i="1"/>
  <c r="Z820" i="1"/>
  <c r="R820" i="1"/>
  <c r="BE820" i="1"/>
  <c r="AW820" i="1"/>
  <c r="AO820" i="1"/>
  <c r="AG820" i="1"/>
  <c r="Y820" i="1"/>
  <c r="Q820" i="1"/>
  <c r="BD820" i="1"/>
  <c r="AV820" i="1"/>
  <c r="AN820" i="1"/>
  <c r="AF820" i="1"/>
  <c r="X820" i="1"/>
  <c r="P820" i="1"/>
  <c r="W820" i="1"/>
  <c r="BC820" i="1"/>
  <c r="AU820" i="1"/>
  <c r="AM820" i="1"/>
  <c r="AE820" i="1"/>
  <c r="BF812" i="1"/>
  <c r="AX812" i="1"/>
  <c r="AP812" i="1"/>
  <c r="AH812" i="1"/>
  <c r="Z812" i="1"/>
  <c r="R812" i="1"/>
  <c r="BE812" i="1"/>
  <c r="AW812" i="1"/>
  <c r="AO812" i="1"/>
  <c r="AG812" i="1"/>
  <c r="Y812" i="1"/>
  <c r="Q812" i="1"/>
  <c r="BD812" i="1"/>
  <c r="AV812" i="1"/>
  <c r="AN812" i="1"/>
  <c r="AF812" i="1"/>
  <c r="X812" i="1"/>
  <c r="P812" i="1"/>
  <c r="BC812" i="1"/>
  <c r="AU812" i="1"/>
  <c r="AM812" i="1"/>
  <c r="AE812" i="1"/>
  <c r="W812" i="1"/>
  <c r="BB812" i="1"/>
  <c r="AT812" i="1"/>
  <c r="AL812" i="1"/>
  <c r="AD812" i="1"/>
  <c r="V812" i="1"/>
  <c r="BA812" i="1"/>
  <c r="AS812" i="1"/>
  <c r="AK812" i="1"/>
  <c r="AC812" i="1"/>
  <c r="U812" i="1"/>
  <c r="BH812" i="1"/>
  <c r="AZ812" i="1"/>
  <c r="AR812" i="1"/>
  <c r="AJ812" i="1"/>
  <c r="AB812" i="1"/>
  <c r="T812" i="1"/>
  <c r="S812" i="1"/>
  <c r="BG812" i="1"/>
  <c r="AY812" i="1"/>
  <c r="AQ812" i="1"/>
  <c r="AI812" i="1"/>
  <c r="AA812" i="1"/>
  <c r="BF804" i="1"/>
  <c r="AX804" i="1"/>
  <c r="AP804" i="1"/>
  <c r="AH804" i="1"/>
  <c r="Z804" i="1"/>
  <c r="R804" i="1"/>
  <c r="BE804" i="1"/>
  <c r="AW804" i="1"/>
  <c r="AO804" i="1"/>
  <c r="AG804" i="1"/>
  <c r="Y804" i="1"/>
  <c r="Q804" i="1"/>
  <c r="BD804" i="1"/>
  <c r="AV804" i="1"/>
  <c r="AN804" i="1"/>
  <c r="AF804" i="1"/>
  <c r="X804" i="1"/>
  <c r="P804" i="1"/>
  <c r="BC804" i="1"/>
  <c r="AU804" i="1"/>
  <c r="AM804" i="1"/>
  <c r="AE804" i="1"/>
  <c r="W804" i="1"/>
  <c r="BB804" i="1"/>
  <c r="AT804" i="1"/>
  <c r="AL804" i="1"/>
  <c r="AD804" i="1"/>
  <c r="V804" i="1"/>
  <c r="BA804" i="1"/>
  <c r="AS804" i="1"/>
  <c r="AK804" i="1"/>
  <c r="AC804" i="1"/>
  <c r="U804" i="1"/>
  <c r="BH804" i="1"/>
  <c r="AZ804" i="1"/>
  <c r="AR804" i="1"/>
  <c r="AJ804" i="1"/>
  <c r="AB804" i="1"/>
  <c r="T804" i="1"/>
  <c r="BG804" i="1"/>
  <c r="AY804" i="1"/>
  <c r="AQ804" i="1"/>
  <c r="AI804" i="1"/>
  <c r="AA804" i="1"/>
  <c r="S804" i="1"/>
  <c r="BF796" i="1"/>
  <c r="AX796" i="1"/>
  <c r="AP796" i="1"/>
  <c r="AH796" i="1"/>
  <c r="Z796" i="1"/>
  <c r="R796" i="1"/>
  <c r="BE796" i="1"/>
  <c r="AW796" i="1"/>
  <c r="AO796" i="1"/>
  <c r="AG796" i="1"/>
  <c r="Y796" i="1"/>
  <c r="Q796" i="1"/>
  <c r="BD796" i="1"/>
  <c r="AV796" i="1"/>
  <c r="AN796" i="1"/>
  <c r="AF796" i="1"/>
  <c r="X796" i="1"/>
  <c r="P796" i="1"/>
  <c r="BC796" i="1"/>
  <c r="AU796" i="1"/>
  <c r="AM796" i="1"/>
  <c r="AE796" i="1"/>
  <c r="W796" i="1"/>
  <c r="BB796" i="1"/>
  <c r="AT796" i="1"/>
  <c r="AL796" i="1"/>
  <c r="AD796" i="1"/>
  <c r="V796" i="1"/>
  <c r="BA796" i="1"/>
  <c r="AS796" i="1"/>
  <c r="AK796" i="1"/>
  <c r="AC796" i="1"/>
  <c r="U796" i="1"/>
  <c r="BH796" i="1"/>
  <c r="AZ796" i="1"/>
  <c r="AR796" i="1"/>
  <c r="AJ796" i="1"/>
  <c r="AB796" i="1"/>
  <c r="T796" i="1"/>
  <c r="AI796" i="1"/>
  <c r="AA796" i="1"/>
  <c r="S796" i="1"/>
  <c r="BG796" i="1"/>
  <c r="AY796" i="1"/>
  <c r="AQ796" i="1"/>
  <c r="BA788" i="1"/>
  <c r="AS788" i="1"/>
  <c r="AK788" i="1"/>
  <c r="AC788" i="1"/>
  <c r="U788" i="1"/>
  <c r="BH788" i="1"/>
  <c r="AZ788" i="1"/>
  <c r="AR788" i="1"/>
  <c r="AJ788" i="1"/>
  <c r="AB788" i="1"/>
  <c r="T788" i="1"/>
  <c r="BG788" i="1"/>
  <c r="AY788" i="1"/>
  <c r="AQ788" i="1"/>
  <c r="AI788" i="1"/>
  <c r="AA788" i="1"/>
  <c r="S788" i="1"/>
  <c r="BF788" i="1"/>
  <c r="AX788" i="1"/>
  <c r="AP788" i="1"/>
  <c r="AH788" i="1"/>
  <c r="Z788" i="1"/>
  <c r="R788" i="1"/>
  <c r="BE788" i="1"/>
  <c r="AW788" i="1"/>
  <c r="AO788" i="1"/>
  <c r="AG788" i="1"/>
  <c r="Y788" i="1"/>
  <c r="Q788" i="1"/>
  <c r="BD788" i="1"/>
  <c r="AV788" i="1"/>
  <c r="AN788" i="1"/>
  <c r="AF788" i="1"/>
  <c r="X788" i="1"/>
  <c r="P788" i="1"/>
  <c r="BC788" i="1"/>
  <c r="AU788" i="1"/>
  <c r="AM788" i="1"/>
  <c r="AE788" i="1"/>
  <c r="W788" i="1"/>
  <c r="BB788" i="1"/>
  <c r="AT788" i="1"/>
  <c r="AL788" i="1"/>
  <c r="AD788" i="1"/>
  <c r="V788" i="1"/>
  <c r="BA780" i="1"/>
  <c r="AS780" i="1"/>
  <c r="AK780" i="1"/>
  <c r="AC780" i="1"/>
  <c r="U780" i="1"/>
  <c r="BH780" i="1"/>
  <c r="AZ780" i="1"/>
  <c r="AR780" i="1"/>
  <c r="AJ780" i="1"/>
  <c r="AB780" i="1"/>
  <c r="T780" i="1"/>
  <c r="BG780" i="1"/>
  <c r="AY780" i="1"/>
  <c r="AQ780" i="1"/>
  <c r="AI780" i="1"/>
  <c r="AA780" i="1"/>
  <c r="S780" i="1"/>
  <c r="BF780" i="1"/>
  <c r="AX780" i="1"/>
  <c r="AP780" i="1"/>
  <c r="AH780" i="1"/>
  <c r="Z780" i="1"/>
  <c r="R780" i="1"/>
  <c r="BE780" i="1"/>
  <c r="AW780" i="1"/>
  <c r="AO780" i="1"/>
  <c r="AG780" i="1"/>
  <c r="Y780" i="1"/>
  <c r="Q780" i="1"/>
  <c r="BD780" i="1"/>
  <c r="AV780" i="1"/>
  <c r="AN780" i="1"/>
  <c r="AF780" i="1"/>
  <c r="X780" i="1"/>
  <c r="P780" i="1"/>
  <c r="BC780" i="1"/>
  <c r="AU780" i="1"/>
  <c r="AM780" i="1"/>
  <c r="AE780" i="1"/>
  <c r="W780" i="1"/>
  <c r="AT780" i="1"/>
  <c r="AL780" i="1"/>
  <c r="AD780" i="1"/>
  <c r="V780" i="1"/>
  <c r="BB780" i="1"/>
  <c r="BA772" i="1"/>
  <c r="AS772" i="1"/>
  <c r="AK772" i="1"/>
  <c r="AC772" i="1"/>
  <c r="U772" i="1"/>
  <c r="BH772" i="1"/>
  <c r="AZ772" i="1"/>
  <c r="AR772" i="1"/>
  <c r="AJ772" i="1"/>
  <c r="AB772" i="1"/>
  <c r="T772" i="1"/>
  <c r="BG772" i="1"/>
  <c r="AY772" i="1"/>
  <c r="AQ772" i="1"/>
  <c r="AI772" i="1"/>
  <c r="AA772" i="1"/>
  <c r="S772" i="1"/>
  <c r="BF772" i="1"/>
  <c r="AX772" i="1"/>
  <c r="AP772" i="1"/>
  <c r="AH772" i="1"/>
  <c r="Z772" i="1"/>
  <c r="R772" i="1"/>
  <c r="BE772" i="1"/>
  <c r="AW772" i="1"/>
  <c r="AO772" i="1"/>
  <c r="AG772" i="1"/>
  <c r="Y772" i="1"/>
  <c r="Q772" i="1"/>
  <c r="BD772" i="1"/>
  <c r="AV772" i="1"/>
  <c r="AN772" i="1"/>
  <c r="AF772" i="1"/>
  <c r="X772" i="1"/>
  <c r="P772" i="1"/>
  <c r="BC772" i="1"/>
  <c r="AU772" i="1"/>
  <c r="AM772" i="1"/>
  <c r="AE772" i="1"/>
  <c r="W772" i="1"/>
  <c r="V772" i="1"/>
  <c r="BB772" i="1"/>
  <c r="AT772" i="1"/>
  <c r="AL772" i="1"/>
  <c r="AD772" i="1"/>
  <c r="BA764" i="1"/>
  <c r="AS764" i="1"/>
  <c r="AK764" i="1"/>
  <c r="BH764" i="1"/>
  <c r="AZ764" i="1"/>
  <c r="AR764" i="1"/>
  <c r="AJ764" i="1"/>
  <c r="BG764" i="1"/>
  <c r="AY764" i="1"/>
  <c r="AQ764" i="1"/>
  <c r="AI764" i="1"/>
  <c r="BF764" i="1"/>
  <c r="AX764" i="1"/>
  <c r="AP764" i="1"/>
  <c r="AH764" i="1"/>
  <c r="Z764" i="1"/>
  <c r="R764" i="1"/>
  <c r="BE764" i="1"/>
  <c r="AW764" i="1"/>
  <c r="AO764" i="1"/>
  <c r="BD764" i="1"/>
  <c r="AV764" i="1"/>
  <c r="AN764" i="1"/>
  <c r="BC764" i="1"/>
  <c r="AU764" i="1"/>
  <c r="AM764" i="1"/>
  <c r="AC764" i="1"/>
  <c r="T764" i="1"/>
  <c r="BB764" i="1"/>
  <c r="AB764" i="1"/>
  <c r="S764" i="1"/>
  <c r="AT764" i="1"/>
  <c r="AA764" i="1"/>
  <c r="Q764" i="1"/>
  <c r="AL764" i="1"/>
  <c r="Y764" i="1"/>
  <c r="P764" i="1"/>
  <c r="AG764" i="1"/>
  <c r="X764" i="1"/>
  <c r="AF764" i="1"/>
  <c r="W764" i="1"/>
  <c r="AE764" i="1"/>
  <c r="V764" i="1"/>
  <c r="AD764" i="1"/>
  <c r="U764" i="1"/>
  <c r="BG756" i="1"/>
  <c r="AY756" i="1"/>
  <c r="AQ756" i="1"/>
  <c r="AI756" i="1"/>
  <c r="AA756" i="1"/>
  <c r="S756" i="1"/>
  <c r="BF756" i="1"/>
  <c r="AX756" i="1"/>
  <c r="AP756" i="1"/>
  <c r="AH756" i="1"/>
  <c r="Z756" i="1"/>
  <c r="R756" i="1"/>
  <c r="BE756" i="1"/>
  <c r="AW756" i="1"/>
  <c r="AO756" i="1"/>
  <c r="AG756" i="1"/>
  <c r="Y756" i="1"/>
  <c r="Q756" i="1"/>
  <c r="BD756" i="1"/>
  <c r="AV756" i="1"/>
  <c r="AN756" i="1"/>
  <c r="AF756" i="1"/>
  <c r="X756" i="1"/>
  <c r="P756" i="1"/>
  <c r="BC756" i="1"/>
  <c r="AU756" i="1"/>
  <c r="AM756" i="1"/>
  <c r="AE756" i="1"/>
  <c r="W756" i="1"/>
  <c r="BB756" i="1"/>
  <c r="AT756" i="1"/>
  <c r="AL756" i="1"/>
  <c r="AD756" i="1"/>
  <c r="V756" i="1"/>
  <c r="BA756" i="1"/>
  <c r="AS756" i="1"/>
  <c r="AK756" i="1"/>
  <c r="AC756" i="1"/>
  <c r="U756" i="1"/>
  <c r="BH756" i="1"/>
  <c r="AZ756" i="1"/>
  <c r="AR756" i="1"/>
  <c r="AJ756" i="1"/>
  <c r="AB756" i="1"/>
  <c r="T756" i="1"/>
  <c r="BA748" i="1"/>
  <c r="AS748" i="1"/>
  <c r="AK748" i="1"/>
  <c r="AC748" i="1"/>
  <c r="U748" i="1"/>
  <c r="BH748" i="1"/>
  <c r="AZ748" i="1"/>
  <c r="AR748" i="1"/>
  <c r="AJ748" i="1"/>
  <c r="AB748" i="1"/>
  <c r="T748" i="1"/>
  <c r="BG748" i="1"/>
  <c r="AY748" i="1"/>
  <c r="AQ748" i="1"/>
  <c r="AI748" i="1"/>
  <c r="AA748" i="1"/>
  <c r="S748" i="1"/>
  <c r="BF748" i="1"/>
  <c r="AX748" i="1"/>
  <c r="AP748" i="1"/>
  <c r="AH748" i="1"/>
  <c r="Z748" i="1"/>
  <c r="R748" i="1"/>
  <c r="BE748" i="1"/>
  <c r="AW748" i="1"/>
  <c r="AO748" i="1"/>
  <c r="AG748" i="1"/>
  <c r="Y748" i="1"/>
  <c r="Q748" i="1"/>
  <c r="BD748" i="1"/>
  <c r="AV748" i="1"/>
  <c r="AN748" i="1"/>
  <c r="AF748" i="1"/>
  <c r="X748" i="1"/>
  <c r="P748" i="1"/>
  <c r="BC748" i="1"/>
  <c r="AU748" i="1"/>
  <c r="AM748" i="1"/>
  <c r="AE748" i="1"/>
  <c r="W748" i="1"/>
  <c r="AL748" i="1"/>
  <c r="AD748" i="1"/>
  <c r="V748" i="1"/>
  <c r="BB748" i="1"/>
  <c r="AT748" i="1"/>
  <c r="BA740" i="1"/>
  <c r="AS740" i="1"/>
  <c r="AK740" i="1"/>
  <c r="AC740" i="1"/>
  <c r="U740" i="1"/>
  <c r="BH740" i="1"/>
  <c r="AZ740" i="1"/>
  <c r="AR740" i="1"/>
  <c r="AJ740" i="1"/>
  <c r="AB740" i="1"/>
  <c r="T740" i="1"/>
  <c r="BG740" i="1"/>
  <c r="AY740" i="1"/>
  <c r="AQ740" i="1"/>
  <c r="AI740" i="1"/>
  <c r="AA740" i="1"/>
  <c r="S740" i="1"/>
  <c r="BF740" i="1"/>
  <c r="AX740" i="1"/>
  <c r="AP740" i="1"/>
  <c r="AH740" i="1"/>
  <c r="Z740" i="1"/>
  <c r="R740" i="1"/>
  <c r="BE740" i="1"/>
  <c r="AW740" i="1"/>
  <c r="AO740" i="1"/>
  <c r="AG740" i="1"/>
  <c r="Y740" i="1"/>
  <c r="Q740" i="1"/>
  <c r="BD740" i="1"/>
  <c r="AV740" i="1"/>
  <c r="AN740" i="1"/>
  <c r="AF740" i="1"/>
  <c r="X740" i="1"/>
  <c r="P740" i="1"/>
  <c r="BC740" i="1"/>
  <c r="AU740" i="1"/>
  <c r="AM740" i="1"/>
  <c r="AE740" i="1"/>
  <c r="W740" i="1"/>
  <c r="BB740" i="1"/>
  <c r="AT740" i="1"/>
  <c r="AL740" i="1"/>
  <c r="AD740" i="1"/>
  <c r="V740" i="1"/>
  <c r="BA732" i="1"/>
  <c r="AS732" i="1"/>
  <c r="AK732" i="1"/>
  <c r="AC732" i="1"/>
  <c r="U732" i="1"/>
  <c r="BH732" i="1"/>
  <c r="AZ732" i="1"/>
  <c r="AR732" i="1"/>
  <c r="AJ732" i="1"/>
  <c r="AB732" i="1"/>
  <c r="T732" i="1"/>
  <c r="BG732" i="1"/>
  <c r="AY732" i="1"/>
  <c r="AQ732" i="1"/>
  <c r="AI732" i="1"/>
  <c r="AA732" i="1"/>
  <c r="S732" i="1"/>
  <c r="BF732" i="1"/>
  <c r="AX732" i="1"/>
  <c r="AP732" i="1"/>
  <c r="AH732" i="1"/>
  <c r="Z732" i="1"/>
  <c r="R732" i="1"/>
  <c r="BE732" i="1"/>
  <c r="AW732" i="1"/>
  <c r="AO732" i="1"/>
  <c r="AG732" i="1"/>
  <c r="Y732" i="1"/>
  <c r="Q732" i="1"/>
  <c r="BD732" i="1"/>
  <c r="AV732" i="1"/>
  <c r="AN732" i="1"/>
  <c r="AF732" i="1"/>
  <c r="X732" i="1"/>
  <c r="P732" i="1"/>
  <c r="BC732" i="1"/>
  <c r="AU732" i="1"/>
  <c r="AM732" i="1"/>
  <c r="AE732" i="1"/>
  <c r="W732" i="1"/>
  <c r="BB732" i="1"/>
  <c r="AT732" i="1"/>
  <c r="AL732" i="1"/>
  <c r="AD732" i="1"/>
  <c r="V732" i="1"/>
  <c r="BA724" i="1"/>
  <c r="AS724" i="1"/>
  <c r="AK724" i="1"/>
  <c r="AC724" i="1"/>
  <c r="U724" i="1"/>
  <c r="BH724" i="1"/>
  <c r="AZ724" i="1"/>
  <c r="AR724" i="1"/>
  <c r="AJ724" i="1"/>
  <c r="AB724" i="1"/>
  <c r="T724" i="1"/>
  <c r="BG724" i="1"/>
  <c r="AY724" i="1"/>
  <c r="AQ724" i="1"/>
  <c r="AI724" i="1"/>
  <c r="AA724" i="1"/>
  <c r="S724" i="1"/>
  <c r="BF724" i="1"/>
  <c r="AX724" i="1"/>
  <c r="AP724" i="1"/>
  <c r="AH724" i="1"/>
  <c r="Z724" i="1"/>
  <c r="R724" i="1"/>
  <c r="BE724" i="1"/>
  <c r="AW724" i="1"/>
  <c r="AO724" i="1"/>
  <c r="AG724" i="1"/>
  <c r="Y724" i="1"/>
  <c r="Q724" i="1"/>
  <c r="BD724" i="1"/>
  <c r="AV724" i="1"/>
  <c r="AN724" i="1"/>
  <c r="AF724" i="1"/>
  <c r="X724" i="1"/>
  <c r="P724" i="1"/>
  <c r="BC724" i="1"/>
  <c r="AU724" i="1"/>
  <c r="AM724" i="1"/>
  <c r="AE724" i="1"/>
  <c r="W724" i="1"/>
  <c r="AD724" i="1"/>
  <c r="V724" i="1"/>
  <c r="BB724" i="1"/>
  <c r="AT724" i="1"/>
  <c r="AL724" i="1"/>
  <c r="BE716" i="1"/>
  <c r="AW716" i="1"/>
  <c r="AO716" i="1"/>
  <c r="AG716" i="1"/>
  <c r="Y716" i="1"/>
  <c r="Q716" i="1"/>
  <c r="BD716" i="1"/>
  <c r="AV716" i="1"/>
  <c r="AN716" i="1"/>
  <c r="AF716" i="1"/>
  <c r="X716" i="1"/>
  <c r="P716" i="1"/>
  <c r="BC716" i="1"/>
  <c r="AU716" i="1"/>
  <c r="AM716" i="1"/>
  <c r="AE716" i="1"/>
  <c r="W716" i="1"/>
  <c r="BB716" i="1"/>
  <c r="AT716" i="1"/>
  <c r="AL716" i="1"/>
  <c r="AD716" i="1"/>
  <c r="V716" i="1"/>
  <c r="BA716" i="1"/>
  <c r="AS716" i="1"/>
  <c r="AK716" i="1"/>
  <c r="AC716" i="1"/>
  <c r="U716" i="1"/>
  <c r="BH716" i="1"/>
  <c r="AZ716" i="1"/>
  <c r="AR716" i="1"/>
  <c r="AJ716" i="1"/>
  <c r="AB716" i="1"/>
  <c r="T716" i="1"/>
  <c r="BG716" i="1"/>
  <c r="AY716" i="1"/>
  <c r="AQ716" i="1"/>
  <c r="AI716" i="1"/>
  <c r="AA716" i="1"/>
  <c r="S716" i="1"/>
  <c r="AP716" i="1"/>
  <c r="AH716" i="1"/>
  <c r="Z716" i="1"/>
  <c r="R716" i="1"/>
  <c r="BF716" i="1"/>
  <c r="AX716" i="1"/>
  <c r="BE708" i="1"/>
  <c r="AW708" i="1"/>
  <c r="AO708" i="1"/>
  <c r="AG708" i="1"/>
  <c r="Y708" i="1"/>
  <c r="Q708" i="1"/>
  <c r="BD708" i="1"/>
  <c r="AV708" i="1"/>
  <c r="AN708" i="1"/>
  <c r="AF708" i="1"/>
  <c r="X708" i="1"/>
  <c r="P708" i="1"/>
  <c r="BC708" i="1"/>
  <c r="AU708" i="1"/>
  <c r="AM708" i="1"/>
  <c r="AE708" i="1"/>
  <c r="W708" i="1"/>
  <c r="BB708" i="1"/>
  <c r="AT708" i="1"/>
  <c r="AL708" i="1"/>
  <c r="AD708" i="1"/>
  <c r="V708" i="1"/>
  <c r="BA708" i="1"/>
  <c r="AS708" i="1"/>
  <c r="AK708" i="1"/>
  <c r="AC708" i="1"/>
  <c r="U708" i="1"/>
  <c r="BH708" i="1"/>
  <c r="AZ708" i="1"/>
  <c r="AR708" i="1"/>
  <c r="AJ708" i="1"/>
  <c r="AB708" i="1"/>
  <c r="T708" i="1"/>
  <c r="BG708" i="1"/>
  <c r="AY708" i="1"/>
  <c r="AQ708" i="1"/>
  <c r="AI708" i="1"/>
  <c r="AA708" i="1"/>
  <c r="S708" i="1"/>
  <c r="R708" i="1"/>
  <c r="BF708" i="1"/>
  <c r="AX708" i="1"/>
  <c r="AP708" i="1"/>
  <c r="AH708" i="1"/>
  <c r="Z708" i="1"/>
  <c r="BE700" i="1"/>
  <c r="AW700" i="1"/>
  <c r="AO700" i="1"/>
  <c r="AG700" i="1"/>
  <c r="Y700" i="1"/>
  <c r="Q700" i="1"/>
  <c r="BD700" i="1"/>
  <c r="AV700" i="1"/>
  <c r="AN700" i="1"/>
  <c r="AF700" i="1"/>
  <c r="X700" i="1"/>
  <c r="P700" i="1"/>
  <c r="BC700" i="1"/>
  <c r="AU700" i="1"/>
  <c r="AM700" i="1"/>
  <c r="AE700" i="1"/>
  <c r="W700" i="1"/>
  <c r="BB700" i="1"/>
  <c r="AT700" i="1"/>
  <c r="AL700" i="1"/>
  <c r="AD700" i="1"/>
  <c r="V700" i="1"/>
  <c r="BA700" i="1"/>
  <c r="AS700" i="1"/>
  <c r="AK700" i="1"/>
  <c r="AC700" i="1"/>
  <c r="U700" i="1"/>
  <c r="BH700" i="1"/>
  <c r="AZ700" i="1"/>
  <c r="AR700" i="1"/>
  <c r="AJ700" i="1"/>
  <c r="AB700" i="1"/>
  <c r="T700" i="1"/>
  <c r="BG700" i="1"/>
  <c r="AY700" i="1"/>
  <c r="AQ700" i="1"/>
  <c r="AI700" i="1"/>
  <c r="AA700" i="1"/>
  <c r="S700" i="1"/>
  <c r="BF700" i="1"/>
  <c r="AX700" i="1"/>
  <c r="AP700" i="1"/>
  <c r="AH700" i="1"/>
  <c r="Z700" i="1"/>
  <c r="R700" i="1"/>
  <c r="BE692" i="1"/>
  <c r="AW692" i="1"/>
  <c r="AO692" i="1"/>
  <c r="AG692" i="1"/>
  <c r="Y692" i="1"/>
  <c r="Q692" i="1"/>
  <c r="BD692" i="1"/>
  <c r="AV692" i="1"/>
  <c r="AN692" i="1"/>
  <c r="AF692" i="1"/>
  <c r="X692" i="1"/>
  <c r="P692" i="1"/>
  <c r="BC692" i="1"/>
  <c r="AU692" i="1"/>
  <c r="AM692" i="1"/>
  <c r="AE692" i="1"/>
  <c r="W692" i="1"/>
  <c r="BB692" i="1"/>
  <c r="AT692" i="1"/>
  <c r="AL692" i="1"/>
  <c r="AD692" i="1"/>
  <c r="V692" i="1"/>
  <c r="BA692" i="1"/>
  <c r="AS692" i="1"/>
  <c r="AK692" i="1"/>
  <c r="AC692" i="1"/>
  <c r="U692" i="1"/>
  <c r="BH692" i="1"/>
  <c r="AZ692" i="1"/>
  <c r="AR692" i="1"/>
  <c r="AJ692" i="1"/>
  <c r="AB692" i="1"/>
  <c r="T692" i="1"/>
  <c r="BG692" i="1"/>
  <c r="AY692" i="1"/>
  <c r="AQ692" i="1"/>
  <c r="AI692" i="1"/>
  <c r="AA692" i="1"/>
  <c r="S692" i="1"/>
  <c r="BF692" i="1"/>
  <c r="AX692" i="1"/>
  <c r="AP692" i="1"/>
  <c r="AH692" i="1"/>
  <c r="Z692" i="1"/>
  <c r="R692" i="1"/>
  <c r="BE684" i="1"/>
  <c r="AW684" i="1"/>
  <c r="AO684" i="1"/>
  <c r="AG684" i="1"/>
  <c r="Y684" i="1"/>
  <c r="Q684" i="1"/>
  <c r="BD684" i="1"/>
  <c r="AV684" i="1"/>
  <c r="AN684" i="1"/>
  <c r="AF684" i="1"/>
  <c r="X684" i="1"/>
  <c r="P684" i="1"/>
  <c r="BC684" i="1"/>
  <c r="AU684" i="1"/>
  <c r="AM684" i="1"/>
  <c r="AE684" i="1"/>
  <c r="W684" i="1"/>
  <c r="BB684" i="1"/>
  <c r="AT684" i="1"/>
  <c r="AL684" i="1"/>
  <c r="AD684" i="1"/>
  <c r="V684" i="1"/>
  <c r="BA684" i="1"/>
  <c r="AS684" i="1"/>
  <c r="AK684" i="1"/>
  <c r="AC684" i="1"/>
  <c r="U684" i="1"/>
  <c r="BH684" i="1"/>
  <c r="AZ684" i="1"/>
  <c r="AR684" i="1"/>
  <c r="AJ684" i="1"/>
  <c r="AB684" i="1"/>
  <c r="T684" i="1"/>
  <c r="BG684" i="1"/>
  <c r="AY684" i="1"/>
  <c r="AQ684" i="1"/>
  <c r="AI684" i="1"/>
  <c r="AA684" i="1"/>
  <c r="S684" i="1"/>
  <c r="BF684" i="1"/>
  <c r="AX684" i="1"/>
  <c r="AP684" i="1"/>
  <c r="AH684" i="1"/>
  <c r="Z684" i="1"/>
  <c r="R684" i="1"/>
  <c r="BE676" i="1"/>
  <c r="AW676" i="1"/>
  <c r="AO676" i="1"/>
  <c r="AG676" i="1"/>
  <c r="Y676" i="1"/>
  <c r="Q676" i="1"/>
  <c r="BD676" i="1"/>
  <c r="AV676" i="1"/>
  <c r="AN676" i="1"/>
  <c r="AF676" i="1"/>
  <c r="X676" i="1"/>
  <c r="P676" i="1"/>
  <c r="BC676" i="1"/>
  <c r="AU676" i="1"/>
  <c r="AM676" i="1"/>
  <c r="AE676" i="1"/>
  <c r="W676" i="1"/>
  <c r="BB676" i="1"/>
  <c r="AT676" i="1"/>
  <c r="AL676" i="1"/>
  <c r="AD676" i="1"/>
  <c r="V676" i="1"/>
  <c r="BA676" i="1"/>
  <c r="AS676" i="1"/>
  <c r="AK676" i="1"/>
  <c r="AC676" i="1"/>
  <c r="U676" i="1"/>
  <c r="BH676" i="1"/>
  <c r="AZ676" i="1"/>
  <c r="AR676" i="1"/>
  <c r="AJ676" i="1"/>
  <c r="AB676" i="1"/>
  <c r="T676" i="1"/>
  <c r="BG676" i="1"/>
  <c r="AY676" i="1"/>
  <c r="AQ676" i="1"/>
  <c r="AI676" i="1"/>
  <c r="AA676" i="1"/>
  <c r="S676" i="1"/>
  <c r="BF676" i="1"/>
  <c r="AX676" i="1"/>
  <c r="AP676" i="1"/>
  <c r="AH676" i="1"/>
  <c r="Z676" i="1"/>
  <c r="R676" i="1"/>
  <c r="BD668" i="1"/>
  <c r="AV668" i="1"/>
  <c r="AN668" i="1"/>
  <c r="AF668" i="1"/>
  <c r="X668" i="1"/>
  <c r="P668" i="1"/>
  <c r="BC668" i="1"/>
  <c r="AU668" i="1"/>
  <c r="AM668" i="1"/>
  <c r="AE668" i="1"/>
  <c r="W668" i="1"/>
  <c r="BB668" i="1"/>
  <c r="AT668" i="1"/>
  <c r="AL668" i="1"/>
  <c r="AD668" i="1"/>
  <c r="V668" i="1"/>
  <c r="BA668" i="1"/>
  <c r="AS668" i="1"/>
  <c r="AK668" i="1"/>
  <c r="AC668" i="1"/>
  <c r="U668" i="1"/>
  <c r="BH668" i="1"/>
  <c r="AZ668" i="1"/>
  <c r="AR668" i="1"/>
  <c r="AJ668" i="1"/>
  <c r="AB668" i="1"/>
  <c r="T668" i="1"/>
  <c r="BG668" i="1"/>
  <c r="AY668" i="1"/>
  <c r="AQ668" i="1"/>
  <c r="AI668" i="1"/>
  <c r="AA668" i="1"/>
  <c r="S668" i="1"/>
  <c r="BF668" i="1"/>
  <c r="AX668" i="1"/>
  <c r="AP668" i="1"/>
  <c r="AH668" i="1"/>
  <c r="Z668" i="1"/>
  <c r="R668" i="1"/>
  <c r="BE668" i="1"/>
  <c r="AW668" i="1"/>
  <c r="AO668" i="1"/>
  <c r="AG668" i="1"/>
  <c r="Y668" i="1"/>
  <c r="Q668" i="1"/>
  <c r="BD660" i="1"/>
  <c r="AV660" i="1"/>
  <c r="AN660" i="1"/>
  <c r="AF660" i="1"/>
  <c r="X660" i="1"/>
  <c r="P660" i="1"/>
  <c r="BC660" i="1"/>
  <c r="AU660" i="1"/>
  <c r="AM660" i="1"/>
  <c r="AE660" i="1"/>
  <c r="W660" i="1"/>
  <c r="BB660" i="1"/>
  <c r="AT660" i="1"/>
  <c r="AL660" i="1"/>
  <c r="AD660" i="1"/>
  <c r="V660" i="1"/>
  <c r="BA660" i="1"/>
  <c r="AS660" i="1"/>
  <c r="AK660" i="1"/>
  <c r="AC660" i="1"/>
  <c r="U660" i="1"/>
  <c r="BH660" i="1"/>
  <c r="AZ660" i="1"/>
  <c r="AR660" i="1"/>
  <c r="AJ660" i="1"/>
  <c r="AB660" i="1"/>
  <c r="T660" i="1"/>
  <c r="BG660" i="1"/>
  <c r="AY660" i="1"/>
  <c r="AQ660" i="1"/>
  <c r="AI660" i="1"/>
  <c r="AA660" i="1"/>
  <c r="S660" i="1"/>
  <c r="BF660" i="1"/>
  <c r="AX660" i="1"/>
  <c r="AP660" i="1"/>
  <c r="AH660" i="1"/>
  <c r="Z660" i="1"/>
  <c r="R660" i="1"/>
  <c r="BE660" i="1"/>
  <c r="AW660" i="1"/>
  <c r="AO660" i="1"/>
  <c r="AG660" i="1"/>
  <c r="Y660" i="1"/>
  <c r="Q660" i="1"/>
  <c r="BD652" i="1"/>
  <c r="AV652" i="1"/>
  <c r="AN652" i="1"/>
  <c r="AF652" i="1"/>
  <c r="X652" i="1"/>
  <c r="P652" i="1"/>
  <c r="BC652" i="1"/>
  <c r="AU652" i="1"/>
  <c r="AM652" i="1"/>
  <c r="AE652" i="1"/>
  <c r="W652" i="1"/>
  <c r="BB652" i="1"/>
  <c r="AT652" i="1"/>
  <c r="AL652" i="1"/>
  <c r="AD652" i="1"/>
  <c r="V652" i="1"/>
  <c r="BA652" i="1"/>
  <c r="AS652" i="1"/>
  <c r="AK652" i="1"/>
  <c r="AC652" i="1"/>
  <c r="U652" i="1"/>
  <c r="BH652" i="1"/>
  <c r="AZ652" i="1"/>
  <c r="AR652" i="1"/>
  <c r="AJ652" i="1"/>
  <c r="AB652" i="1"/>
  <c r="T652" i="1"/>
  <c r="BG652" i="1"/>
  <c r="AY652" i="1"/>
  <c r="AQ652" i="1"/>
  <c r="AI652" i="1"/>
  <c r="AA652" i="1"/>
  <c r="S652" i="1"/>
  <c r="BF652" i="1"/>
  <c r="AX652" i="1"/>
  <c r="AP652" i="1"/>
  <c r="AH652" i="1"/>
  <c r="Z652" i="1"/>
  <c r="R652" i="1"/>
  <c r="BE652" i="1"/>
  <c r="AW652" i="1"/>
  <c r="AO652" i="1"/>
  <c r="AG652" i="1"/>
  <c r="Y652" i="1"/>
  <c r="Q652" i="1"/>
  <c r="BD644" i="1"/>
  <c r="AV644" i="1"/>
  <c r="AN644" i="1"/>
  <c r="AF644" i="1"/>
  <c r="X644" i="1"/>
  <c r="P644" i="1"/>
  <c r="BC644" i="1"/>
  <c r="AU644" i="1"/>
  <c r="AM644" i="1"/>
  <c r="AE644" i="1"/>
  <c r="W644" i="1"/>
  <c r="BB644" i="1"/>
  <c r="AT644" i="1"/>
  <c r="AL644" i="1"/>
  <c r="AD644" i="1"/>
  <c r="V644" i="1"/>
  <c r="BA644" i="1"/>
  <c r="AS644" i="1"/>
  <c r="AK644" i="1"/>
  <c r="AC644" i="1"/>
  <c r="U644" i="1"/>
  <c r="BH644" i="1"/>
  <c r="AZ644" i="1"/>
  <c r="AR644" i="1"/>
  <c r="AJ644" i="1"/>
  <c r="AB644" i="1"/>
  <c r="T644" i="1"/>
  <c r="BG644" i="1"/>
  <c r="AY644" i="1"/>
  <c r="AQ644" i="1"/>
  <c r="AI644" i="1"/>
  <c r="AA644" i="1"/>
  <c r="S644" i="1"/>
  <c r="BF644" i="1"/>
  <c r="AX644" i="1"/>
  <c r="AP644" i="1"/>
  <c r="AH644" i="1"/>
  <c r="Z644" i="1"/>
  <c r="R644" i="1"/>
  <c r="BE644" i="1"/>
  <c r="AW644" i="1"/>
  <c r="AO644" i="1"/>
  <c r="AG644" i="1"/>
  <c r="Y644" i="1"/>
  <c r="Q644" i="1"/>
  <c r="BD636" i="1"/>
  <c r="AV636" i="1"/>
  <c r="AN636" i="1"/>
  <c r="AF636" i="1"/>
  <c r="X636" i="1"/>
  <c r="P636" i="1"/>
  <c r="BC636" i="1"/>
  <c r="AU636" i="1"/>
  <c r="AM636" i="1"/>
  <c r="AE636" i="1"/>
  <c r="W636" i="1"/>
  <c r="BB636" i="1"/>
  <c r="AT636" i="1"/>
  <c r="AL636" i="1"/>
  <c r="AD636" i="1"/>
  <c r="V636" i="1"/>
  <c r="BA636" i="1"/>
  <c r="AS636" i="1"/>
  <c r="AK636" i="1"/>
  <c r="AC636" i="1"/>
  <c r="U636" i="1"/>
  <c r="BH636" i="1"/>
  <c r="AZ636" i="1"/>
  <c r="AR636" i="1"/>
  <c r="AJ636" i="1"/>
  <c r="AB636" i="1"/>
  <c r="T636" i="1"/>
  <c r="BG636" i="1"/>
  <c r="AY636" i="1"/>
  <c r="AQ636" i="1"/>
  <c r="AI636" i="1"/>
  <c r="AA636" i="1"/>
  <c r="S636" i="1"/>
  <c r="BF636" i="1"/>
  <c r="AX636" i="1"/>
  <c r="AP636" i="1"/>
  <c r="AH636" i="1"/>
  <c r="Z636" i="1"/>
  <c r="R636" i="1"/>
  <c r="Y636" i="1"/>
  <c r="Q636" i="1"/>
  <c r="BE636" i="1"/>
  <c r="AW636" i="1"/>
  <c r="AO636" i="1"/>
  <c r="AG636" i="1"/>
  <c r="BD628" i="1"/>
  <c r="AV628" i="1"/>
  <c r="AN628" i="1"/>
  <c r="AF628" i="1"/>
  <c r="X628" i="1"/>
  <c r="P628" i="1"/>
  <c r="BC628" i="1"/>
  <c r="AU628" i="1"/>
  <c r="AM628" i="1"/>
  <c r="AE628" i="1"/>
  <c r="W628" i="1"/>
  <c r="BB628" i="1"/>
  <c r="AT628" i="1"/>
  <c r="AL628" i="1"/>
  <c r="AD628" i="1"/>
  <c r="V628" i="1"/>
  <c r="BA628" i="1"/>
  <c r="AS628" i="1"/>
  <c r="AK628" i="1"/>
  <c r="AC628" i="1"/>
  <c r="U628" i="1"/>
  <c r="BH628" i="1"/>
  <c r="AZ628" i="1"/>
  <c r="AR628" i="1"/>
  <c r="AJ628" i="1"/>
  <c r="AB628" i="1"/>
  <c r="T628" i="1"/>
  <c r="BG628" i="1"/>
  <c r="AY628" i="1"/>
  <c r="AQ628" i="1"/>
  <c r="AI628" i="1"/>
  <c r="AA628" i="1"/>
  <c r="S628" i="1"/>
  <c r="BF628" i="1"/>
  <c r="AX628" i="1"/>
  <c r="AP628" i="1"/>
  <c r="AH628" i="1"/>
  <c r="Z628" i="1"/>
  <c r="R628" i="1"/>
  <c r="BE628" i="1"/>
  <c r="AW628" i="1"/>
  <c r="AO628" i="1"/>
  <c r="AG628" i="1"/>
  <c r="Y628" i="1"/>
  <c r="Q628" i="1"/>
  <c r="BD620" i="1"/>
  <c r="AV620" i="1"/>
  <c r="AN620" i="1"/>
  <c r="AF620" i="1"/>
  <c r="X620" i="1"/>
  <c r="P620" i="1"/>
  <c r="BC620" i="1"/>
  <c r="AU620" i="1"/>
  <c r="AM620" i="1"/>
  <c r="AE620" i="1"/>
  <c r="W620" i="1"/>
  <c r="BB620" i="1"/>
  <c r="AT620" i="1"/>
  <c r="AL620" i="1"/>
  <c r="AD620" i="1"/>
  <c r="V620" i="1"/>
  <c r="BA620" i="1"/>
  <c r="AS620" i="1"/>
  <c r="AK620" i="1"/>
  <c r="AC620" i="1"/>
  <c r="U620" i="1"/>
  <c r="BH620" i="1"/>
  <c r="AZ620" i="1"/>
  <c r="AR620" i="1"/>
  <c r="AJ620" i="1"/>
  <c r="AB620" i="1"/>
  <c r="T620" i="1"/>
  <c r="BG620" i="1"/>
  <c r="AY620" i="1"/>
  <c r="AQ620" i="1"/>
  <c r="AI620" i="1"/>
  <c r="AA620" i="1"/>
  <c r="S620" i="1"/>
  <c r="BF620" i="1"/>
  <c r="AX620" i="1"/>
  <c r="AP620" i="1"/>
  <c r="AH620" i="1"/>
  <c r="Z620" i="1"/>
  <c r="R620" i="1"/>
  <c r="AO620" i="1"/>
  <c r="AG620" i="1"/>
  <c r="Y620" i="1"/>
  <c r="Q620" i="1"/>
  <c r="BE620" i="1"/>
  <c r="AW620" i="1"/>
  <c r="BD612" i="1"/>
  <c r="AV612" i="1"/>
  <c r="AN612" i="1"/>
  <c r="AF612" i="1"/>
  <c r="X612" i="1"/>
  <c r="P612" i="1"/>
  <c r="BC612" i="1"/>
  <c r="AU612" i="1"/>
  <c r="AM612" i="1"/>
  <c r="AE612" i="1"/>
  <c r="W612" i="1"/>
  <c r="BB612" i="1"/>
  <c r="AT612" i="1"/>
  <c r="AL612" i="1"/>
  <c r="AD612" i="1"/>
  <c r="V612" i="1"/>
  <c r="BA612" i="1"/>
  <c r="AS612" i="1"/>
  <c r="AK612" i="1"/>
  <c r="AC612" i="1"/>
  <c r="U612" i="1"/>
  <c r="BH612" i="1"/>
  <c r="AZ612" i="1"/>
  <c r="AR612" i="1"/>
  <c r="AJ612" i="1"/>
  <c r="AB612" i="1"/>
  <c r="T612" i="1"/>
  <c r="BG612" i="1"/>
  <c r="AY612" i="1"/>
  <c r="AQ612" i="1"/>
  <c r="AI612" i="1"/>
  <c r="AA612" i="1"/>
  <c r="S612" i="1"/>
  <c r="BF612" i="1"/>
  <c r="AX612" i="1"/>
  <c r="AP612" i="1"/>
  <c r="AH612" i="1"/>
  <c r="Z612" i="1"/>
  <c r="R612" i="1"/>
  <c r="Q612" i="1"/>
  <c r="BE612" i="1"/>
  <c r="AW612" i="1"/>
  <c r="AO612" i="1"/>
  <c r="AG612" i="1"/>
  <c r="Y612" i="1"/>
  <c r="BD604" i="1"/>
  <c r="AV604" i="1"/>
  <c r="AN604" i="1"/>
  <c r="AF604" i="1"/>
  <c r="X604" i="1"/>
  <c r="P604" i="1"/>
  <c r="BC604" i="1"/>
  <c r="AU604" i="1"/>
  <c r="AM604" i="1"/>
  <c r="AE604" i="1"/>
  <c r="W604" i="1"/>
  <c r="BB604" i="1"/>
  <c r="AT604" i="1"/>
  <c r="AL604" i="1"/>
  <c r="AD604" i="1"/>
  <c r="V604" i="1"/>
  <c r="BA604" i="1"/>
  <c r="AS604" i="1"/>
  <c r="AK604" i="1"/>
  <c r="AC604" i="1"/>
  <c r="U604" i="1"/>
  <c r="BH604" i="1"/>
  <c r="AZ604" i="1"/>
  <c r="AR604" i="1"/>
  <c r="AJ604" i="1"/>
  <c r="AB604" i="1"/>
  <c r="T604" i="1"/>
  <c r="BG604" i="1"/>
  <c r="AY604" i="1"/>
  <c r="AQ604" i="1"/>
  <c r="AI604" i="1"/>
  <c r="AA604" i="1"/>
  <c r="S604" i="1"/>
  <c r="BF604" i="1"/>
  <c r="AX604" i="1"/>
  <c r="AP604" i="1"/>
  <c r="AH604" i="1"/>
  <c r="Z604" i="1"/>
  <c r="R604" i="1"/>
  <c r="BE604" i="1"/>
  <c r="AW604" i="1"/>
  <c r="AO604" i="1"/>
  <c r="AG604" i="1"/>
  <c r="Y604" i="1"/>
  <c r="Q604" i="1"/>
  <c r="BD596" i="1"/>
  <c r="AV596" i="1"/>
  <c r="AN596" i="1"/>
  <c r="AF596" i="1"/>
  <c r="X596" i="1"/>
  <c r="P596" i="1"/>
  <c r="BC596" i="1"/>
  <c r="AU596" i="1"/>
  <c r="AM596" i="1"/>
  <c r="AE596" i="1"/>
  <c r="W596" i="1"/>
  <c r="BB596" i="1"/>
  <c r="AT596" i="1"/>
  <c r="AL596" i="1"/>
  <c r="AD596" i="1"/>
  <c r="V596" i="1"/>
  <c r="BA596" i="1"/>
  <c r="AS596" i="1"/>
  <c r="AK596" i="1"/>
  <c r="AC596" i="1"/>
  <c r="U596" i="1"/>
  <c r="BH596" i="1"/>
  <c r="AZ596" i="1"/>
  <c r="AR596" i="1"/>
  <c r="AJ596" i="1"/>
  <c r="AB596" i="1"/>
  <c r="T596" i="1"/>
  <c r="BG596" i="1"/>
  <c r="AY596" i="1"/>
  <c r="AQ596" i="1"/>
  <c r="AI596" i="1"/>
  <c r="AA596" i="1"/>
  <c r="S596" i="1"/>
  <c r="BF596" i="1"/>
  <c r="AX596" i="1"/>
  <c r="AP596" i="1"/>
  <c r="AH596" i="1"/>
  <c r="Z596" i="1"/>
  <c r="R596" i="1"/>
  <c r="AG596" i="1"/>
  <c r="Y596" i="1"/>
  <c r="Q596" i="1"/>
  <c r="BE596" i="1"/>
  <c r="AW596" i="1"/>
  <c r="AO596" i="1"/>
  <c r="BD588" i="1"/>
  <c r="AV588" i="1"/>
  <c r="AN588" i="1"/>
  <c r="AF588" i="1"/>
  <c r="X588" i="1"/>
  <c r="P588" i="1"/>
  <c r="BC588" i="1"/>
  <c r="AU588" i="1"/>
  <c r="AM588" i="1"/>
  <c r="AE588" i="1"/>
  <c r="W588" i="1"/>
  <c r="BB588" i="1"/>
  <c r="AT588" i="1"/>
  <c r="AL588" i="1"/>
  <c r="AD588" i="1"/>
  <c r="V588" i="1"/>
  <c r="BA588" i="1"/>
  <c r="AS588" i="1"/>
  <c r="AK588" i="1"/>
  <c r="AC588" i="1"/>
  <c r="U588" i="1"/>
  <c r="BH588" i="1"/>
  <c r="AZ588" i="1"/>
  <c r="AR588" i="1"/>
  <c r="AJ588" i="1"/>
  <c r="AB588" i="1"/>
  <c r="T588" i="1"/>
  <c r="BG588" i="1"/>
  <c r="AY588" i="1"/>
  <c r="AQ588" i="1"/>
  <c r="AI588" i="1"/>
  <c r="AA588" i="1"/>
  <c r="S588" i="1"/>
  <c r="BF588" i="1"/>
  <c r="AX588" i="1"/>
  <c r="AP588" i="1"/>
  <c r="AH588" i="1"/>
  <c r="Z588" i="1"/>
  <c r="R588" i="1"/>
  <c r="BE588" i="1"/>
  <c r="AW588" i="1"/>
  <c r="AO588" i="1"/>
  <c r="AG588" i="1"/>
  <c r="Y588" i="1"/>
  <c r="Q588" i="1"/>
  <c r="BC580" i="1"/>
  <c r="AU580" i="1"/>
  <c r="AM580" i="1"/>
  <c r="AE580" i="1"/>
  <c r="W580" i="1"/>
  <c r="BB580" i="1"/>
  <c r="AT580" i="1"/>
  <c r="AL580" i="1"/>
  <c r="AD580" i="1"/>
  <c r="BH580" i="1"/>
  <c r="AZ580" i="1"/>
  <c r="AR580" i="1"/>
  <c r="AJ580" i="1"/>
  <c r="AB580" i="1"/>
  <c r="T580" i="1"/>
  <c r="BG580" i="1"/>
  <c r="AY580" i="1"/>
  <c r="AQ580" i="1"/>
  <c r="AI580" i="1"/>
  <c r="AA580" i="1"/>
  <c r="S580" i="1"/>
  <c r="AV580" i="1"/>
  <c r="AF580" i="1"/>
  <c r="Q580" i="1"/>
  <c r="AS580" i="1"/>
  <c r="AC580" i="1"/>
  <c r="P580" i="1"/>
  <c r="BF580" i="1"/>
  <c r="AP580" i="1"/>
  <c r="Z580" i="1"/>
  <c r="BE580" i="1"/>
  <c r="AO580" i="1"/>
  <c r="Y580" i="1"/>
  <c r="BD580" i="1"/>
  <c r="AN580" i="1"/>
  <c r="X580" i="1"/>
  <c r="BA580" i="1"/>
  <c r="AK580" i="1"/>
  <c r="V580" i="1"/>
  <c r="AX580" i="1"/>
  <c r="AH580" i="1"/>
  <c r="U580" i="1"/>
  <c r="AW580" i="1"/>
  <c r="AG580" i="1"/>
  <c r="R580" i="1"/>
  <c r="BE572" i="1"/>
  <c r="AW572" i="1"/>
  <c r="AO572" i="1"/>
  <c r="AG572" i="1"/>
  <c r="Y572" i="1"/>
  <c r="Q572" i="1"/>
  <c r="BD572" i="1"/>
  <c r="AV572" i="1"/>
  <c r="AN572" i="1"/>
  <c r="AF572" i="1"/>
  <c r="X572" i="1"/>
  <c r="P572" i="1"/>
  <c r="BC572" i="1"/>
  <c r="AU572" i="1"/>
  <c r="AM572" i="1"/>
  <c r="AE572" i="1"/>
  <c r="W572" i="1"/>
  <c r="BB572" i="1"/>
  <c r="AT572" i="1"/>
  <c r="AL572" i="1"/>
  <c r="AD572" i="1"/>
  <c r="V572" i="1"/>
  <c r="BA572" i="1"/>
  <c r="AS572" i="1"/>
  <c r="AK572" i="1"/>
  <c r="AC572" i="1"/>
  <c r="U572" i="1"/>
  <c r="BH572" i="1"/>
  <c r="AZ572" i="1"/>
  <c r="AR572" i="1"/>
  <c r="AJ572" i="1"/>
  <c r="AB572" i="1"/>
  <c r="T572" i="1"/>
  <c r="BG572" i="1"/>
  <c r="AY572" i="1"/>
  <c r="AQ572" i="1"/>
  <c r="AI572" i="1"/>
  <c r="AA572" i="1"/>
  <c r="S572" i="1"/>
  <c r="BF572" i="1"/>
  <c r="AX572" i="1"/>
  <c r="AP572" i="1"/>
  <c r="AH572" i="1"/>
  <c r="Z572" i="1"/>
  <c r="R572" i="1"/>
  <c r="BE564" i="1"/>
  <c r="AW564" i="1"/>
  <c r="AO564" i="1"/>
  <c r="AG564" i="1"/>
  <c r="Y564" i="1"/>
  <c r="Q564" i="1"/>
  <c r="BD564" i="1"/>
  <c r="AV564" i="1"/>
  <c r="AN564" i="1"/>
  <c r="AF564" i="1"/>
  <c r="X564" i="1"/>
  <c r="P564" i="1"/>
  <c r="BC564" i="1"/>
  <c r="AU564" i="1"/>
  <c r="AM564" i="1"/>
  <c r="AE564" i="1"/>
  <c r="W564" i="1"/>
  <c r="BB564" i="1"/>
  <c r="AT564" i="1"/>
  <c r="AL564" i="1"/>
  <c r="AD564" i="1"/>
  <c r="V564" i="1"/>
  <c r="BA564" i="1"/>
  <c r="AS564" i="1"/>
  <c r="AK564" i="1"/>
  <c r="AC564" i="1"/>
  <c r="U564" i="1"/>
  <c r="BH564" i="1"/>
  <c r="AZ564" i="1"/>
  <c r="AR564" i="1"/>
  <c r="AJ564" i="1"/>
  <c r="AB564" i="1"/>
  <c r="T564" i="1"/>
  <c r="BG564" i="1"/>
  <c r="AY564" i="1"/>
  <c r="AQ564" i="1"/>
  <c r="AI564" i="1"/>
  <c r="AA564" i="1"/>
  <c r="S564" i="1"/>
  <c r="BF564" i="1"/>
  <c r="AX564" i="1"/>
  <c r="AP564" i="1"/>
  <c r="AH564" i="1"/>
  <c r="Z564" i="1"/>
  <c r="R564" i="1"/>
  <c r="BE556" i="1"/>
  <c r="AW556" i="1"/>
  <c r="AO556" i="1"/>
  <c r="AG556" i="1"/>
  <c r="Y556" i="1"/>
  <c r="Q556" i="1"/>
  <c r="BD556" i="1"/>
  <c r="AV556" i="1"/>
  <c r="AN556" i="1"/>
  <c r="AF556" i="1"/>
  <c r="X556" i="1"/>
  <c r="P556" i="1"/>
  <c r="BC556" i="1"/>
  <c r="AU556" i="1"/>
  <c r="AM556" i="1"/>
  <c r="AE556" i="1"/>
  <c r="W556" i="1"/>
  <c r="BB556" i="1"/>
  <c r="AT556" i="1"/>
  <c r="AL556" i="1"/>
  <c r="AD556" i="1"/>
  <c r="V556" i="1"/>
  <c r="BA556" i="1"/>
  <c r="AS556" i="1"/>
  <c r="AK556" i="1"/>
  <c r="AC556" i="1"/>
  <c r="U556" i="1"/>
  <c r="BH556" i="1"/>
  <c r="AZ556" i="1"/>
  <c r="AR556" i="1"/>
  <c r="AJ556" i="1"/>
  <c r="AB556" i="1"/>
  <c r="T556" i="1"/>
  <c r="BG556" i="1"/>
  <c r="AY556" i="1"/>
  <c r="AQ556" i="1"/>
  <c r="AI556" i="1"/>
  <c r="AA556" i="1"/>
  <c r="S556" i="1"/>
  <c r="BF556" i="1"/>
  <c r="AX556" i="1"/>
  <c r="AP556" i="1"/>
  <c r="AH556" i="1"/>
  <c r="Z556" i="1"/>
  <c r="R556" i="1"/>
  <c r="BE548" i="1"/>
  <c r="AW548" i="1"/>
  <c r="AO548" i="1"/>
  <c r="AG548" i="1"/>
  <c r="Y548" i="1"/>
  <c r="Q548" i="1"/>
  <c r="BD548" i="1"/>
  <c r="AV548" i="1"/>
  <c r="AN548" i="1"/>
  <c r="AF548" i="1"/>
  <c r="X548" i="1"/>
  <c r="P548" i="1"/>
  <c r="BC548" i="1"/>
  <c r="AU548" i="1"/>
  <c r="AM548" i="1"/>
  <c r="AE548" i="1"/>
  <c r="W548" i="1"/>
  <c r="BB548" i="1"/>
  <c r="AT548" i="1"/>
  <c r="AL548" i="1"/>
  <c r="AD548" i="1"/>
  <c r="V548" i="1"/>
  <c r="BA548" i="1"/>
  <c r="AS548" i="1"/>
  <c r="AK548" i="1"/>
  <c r="AC548" i="1"/>
  <c r="U548" i="1"/>
  <c r="BH548" i="1"/>
  <c r="AZ548" i="1"/>
  <c r="AR548" i="1"/>
  <c r="AJ548" i="1"/>
  <c r="AB548" i="1"/>
  <c r="T548" i="1"/>
  <c r="BG548" i="1"/>
  <c r="AY548" i="1"/>
  <c r="AQ548" i="1"/>
  <c r="AI548" i="1"/>
  <c r="AA548" i="1"/>
  <c r="S548" i="1"/>
  <c r="BF548" i="1"/>
  <c r="AX548" i="1"/>
  <c r="AP548" i="1"/>
  <c r="AH548" i="1"/>
  <c r="Z548" i="1"/>
  <c r="R548" i="1"/>
  <c r="BE540" i="1"/>
  <c r="AW540" i="1"/>
  <c r="AO540" i="1"/>
  <c r="AG540" i="1"/>
  <c r="Y540" i="1"/>
  <c r="Q540" i="1"/>
  <c r="BD540" i="1"/>
  <c r="AV540" i="1"/>
  <c r="AN540" i="1"/>
  <c r="AF540" i="1"/>
  <c r="X540" i="1"/>
  <c r="P540" i="1"/>
  <c r="BC540" i="1"/>
  <c r="AU540" i="1"/>
  <c r="AM540" i="1"/>
  <c r="AE540" i="1"/>
  <c r="W540" i="1"/>
  <c r="BB540" i="1"/>
  <c r="AT540" i="1"/>
  <c r="AL540" i="1"/>
  <c r="AD540" i="1"/>
  <c r="V540" i="1"/>
  <c r="BA540" i="1"/>
  <c r="AS540" i="1"/>
  <c r="AK540" i="1"/>
  <c r="AC540" i="1"/>
  <c r="U540" i="1"/>
  <c r="BH540" i="1"/>
  <c r="AZ540" i="1"/>
  <c r="AR540" i="1"/>
  <c r="AJ540" i="1"/>
  <c r="AB540" i="1"/>
  <c r="T540" i="1"/>
  <c r="BG540" i="1"/>
  <c r="AY540" i="1"/>
  <c r="AQ540" i="1"/>
  <c r="AI540" i="1"/>
  <c r="AA540" i="1"/>
  <c r="S540" i="1"/>
  <c r="BF540" i="1"/>
  <c r="AX540" i="1"/>
  <c r="AP540" i="1"/>
  <c r="AH540" i="1"/>
  <c r="Z540" i="1"/>
  <c r="R540" i="1"/>
  <c r="BE532" i="1"/>
  <c r="AW532" i="1"/>
  <c r="AO532" i="1"/>
  <c r="AG532" i="1"/>
  <c r="Y532" i="1"/>
  <c r="Q532" i="1"/>
  <c r="BD532" i="1"/>
  <c r="AV532" i="1"/>
  <c r="AN532" i="1"/>
  <c r="AF532" i="1"/>
  <c r="X532" i="1"/>
  <c r="P532" i="1"/>
  <c r="BC532" i="1"/>
  <c r="AU532" i="1"/>
  <c r="AM532" i="1"/>
  <c r="AE532" i="1"/>
  <c r="W532" i="1"/>
  <c r="BB532" i="1"/>
  <c r="AT532" i="1"/>
  <c r="AL532" i="1"/>
  <c r="AD532" i="1"/>
  <c r="V532" i="1"/>
  <c r="BA532" i="1"/>
  <c r="AS532" i="1"/>
  <c r="AK532" i="1"/>
  <c r="AC532" i="1"/>
  <c r="U532" i="1"/>
  <c r="BH532" i="1"/>
  <c r="AZ532" i="1"/>
  <c r="AR532" i="1"/>
  <c r="AJ532" i="1"/>
  <c r="AB532" i="1"/>
  <c r="T532" i="1"/>
  <c r="BG532" i="1"/>
  <c r="AY532" i="1"/>
  <c r="AQ532" i="1"/>
  <c r="AI532" i="1"/>
  <c r="AA532" i="1"/>
  <c r="S532" i="1"/>
  <c r="BF532" i="1"/>
  <c r="AX532" i="1"/>
  <c r="AP532" i="1"/>
  <c r="AH532" i="1"/>
  <c r="Z532" i="1"/>
  <c r="R532" i="1"/>
  <c r="BH524" i="1"/>
  <c r="AZ524" i="1"/>
  <c r="AR524" i="1"/>
  <c r="AJ524" i="1"/>
  <c r="AB524" i="1"/>
  <c r="T524" i="1"/>
  <c r="BG524" i="1"/>
  <c r="AY524" i="1"/>
  <c r="AQ524" i="1"/>
  <c r="AI524" i="1"/>
  <c r="AA524" i="1"/>
  <c r="S524" i="1"/>
  <c r="BF524" i="1"/>
  <c r="AX524" i="1"/>
  <c r="AP524" i="1"/>
  <c r="AH524" i="1"/>
  <c r="Z524" i="1"/>
  <c r="R524" i="1"/>
  <c r="BE524" i="1"/>
  <c r="AW524" i="1"/>
  <c r="AO524" i="1"/>
  <c r="AG524" i="1"/>
  <c r="Y524" i="1"/>
  <c r="Q524" i="1"/>
  <c r="BD524" i="1"/>
  <c r="AV524" i="1"/>
  <c r="AN524" i="1"/>
  <c r="AF524" i="1"/>
  <c r="X524" i="1"/>
  <c r="P524" i="1"/>
  <c r="BC524" i="1"/>
  <c r="AU524" i="1"/>
  <c r="AM524" i="1"/>
  <c r="AE524" i="1"/>
  <c r="W524" i="1"/>
  <c r="BB524" i="1"/>
  <c r="AT524" i="1"/>
  <c r="AL524" i="1"/>
  <c r="AD524" i="1"/>
  <c r="V524" i="1"/>
  <c r="BA524" i="1"/>
  <c r="AS524" i="1"/>
  <c r="AK524" i="1"/>
  <c r="AC524" i="1"/>
  <c r="U524" i="1"/>
  <c r="O516" i="1"/>
  <c r="BH516" i="1"/>
  <c r="AZ516" i="1"/>
  <c r="AR516" i="1"/>
  <c r="AJ516" i="1"/>
  <c r="AB516" i="1"/>
  <c r="T516" i="1"/>
  <c r="BG516" i="1"/>
  <c r="AY516" i="1"/>
  <c r="AQ516" i="1"/>
  <c r="AI516" i="1"/>
  <c r="AA516" i="1"/>
  <c r="S516" i="1"/>
  <c r="BF516" i="1"/>
  <c r="AX516" i="1"/>
  <c r="AP516" i="1"/>
  <c r="AH516" i="1"/>
  <c r="Z516" i="1"/>
  <c r="R516" i="1"/>
  <c r="BE516" i="1"/>
  <c r="AW516" i="1"/>
  <c r="AO516" i="1"/>
  <c r="AG516" i="1"/>
  <c r="Y516" i="1"/>
  <c r="Q516" i="1"/>
  <c r="BD516" i="1"/>
  <c r="AV516" i="1"/>
  <c r="AN516" i="1"/>
  <c r="AF516" i="1"/>
  <c r="X516" i="1"/>
  <c r="P516" i="1"/>
  <c r="BC516" i="1"/>
  <c r="AU516" i="1"/>
  <c r="AM516" i="1"/>
  <c r="AE516" i="1"/>
  <c r="W516" i="1"/>
  <c r="BB516" i="1"/>
  <c r="AT516" i="1"/>
  <c r="AL516" i="1"/>
  <c r="AD516" i="1"/>
  <c r="V516" i="1"/>
  <c r="BA516" i="1"/>
  <c r="AS516" i="1"/>
  <c r="AK516" i="1"/>
  <c r="AC516" i="1"/>
  <c r="U516" i="1"/>
  <c r="BH508" i="1"/>
  <c r="AZ508" i="1"/>
  <c r="AR508" i="1"/>
  <c r="AJ508" i="1"/>
  <c r="AB508" i="1"/>
  <c r="T508" i="1"/>
  <c r="BG508" i="1"/>
  <c r="AY508" i="1"/>
  <c r="AQ508" i="1"/>
  <c r="AI508" i="1"/>
  <c r="AA508" i="1"/>
  <c r="S508" i="1"/>
  <c r="BF508" i="1"/>
  <c r="AX508" i="1"/>
  <c r="AP508" i="1"/>
  <c r="AH508" i="1"/>
  <c r="Z508" i="1"/>
  <c r="R508" i="1"/>
  <c r="BE508" i="1"/>
  <c r="AW508" i="1"/>
  <c r="AO508" i="1"/>
  <c r="AG508" i="1"/>
  <c r="Y508" i="1"/>
  <c r="Q508" i="1"/>
  <c r="BD508" i="1"/>
  <c r="AV508" i="1"/>
  <c r="AN508" i="1"/>
  <c r="AF508" i="1"/>
  <c r="X508" i="1"/>
  <c r="P508" i="1"/>
  <c r="BC508" i="1"/>
  <c r="AU508" i="1"/>
  <c r="AM508" i="1"/>
  <c r="AE508" i="1"/>
  <c r="W508" i="1"/>
  <c r="BB508" i="1"/>
  <c r="AT508" i="1"/>
  <c r="AL508" i="1"/>
  <c r="AD508" i="1"/>
  <c r="V508" i="1"/>
  <c r="BA508" i="1"/>
  <c r="AS508" i="1"/>
  <c r="AK508" i="1"/>
  <c r="AC508" i="1"/>
  <c r="U508" i="1"/>
  <c r="BH500" i="1"/>
  <c r="AZ500" i="1"/>
  <c r="AR500" i="1"/>
  <c r="AJ500" i="1"/>
  <c r="AB500" i="1"/>
  <c r="T500" i="1"/>
  <c r="BG500" i="1"/>
  <c r="AY500" i="1"/>
  <c r="AQ500" i="1"/>
  <c r="AI500" i="1"/>
  <c r="AA500" i="1"/>
  <c r="S500" i="1"/>
  <c r="BF500" i="1"/>
  <c r="AX500" i="1"/>
  <c r="AP500" i="1"/>
  <c r="AH500" i="1"/>
  <c r="Z500" i="1"/>
  <c r="R500" i="1"/>
  <c r="BE500" i="1"/>
  <c r="AW500" i="1"/>
  <c r="AO500" i="1"/>
  <c r="AG500" i="1"/>
  <c r="Y500" i="1"/>
  <c r="Q500" i="1"/>
  <c r="BD500" i="1"/>
  <c r="AV500" i="1"/>
  <c r="AN500" i="1"/>
  <c r="AF500" i="1"/>
  <c r="X500" i="1"/>
  <c r="P500" i="1"/>
  <c r="BC500" i="1"/>
  <c r="AU500" i="1"/>
  <c r="AM500" i="1"/>
  <c r="AE500" i="1"/>
  <c r="W500" i="1"/>
  <c r="BB500" i="1"/>
  <c r="AT500" i="1"/>
  <c r="AL500" i="1"/>
  <c r="AD500" i="1"/>
  <c r="V500" i="1"/>
  <c r="BA500" i="1"/>
  <c r="AS500" i="1"/>
  <c r="AK500" i="1"/>
  <c r="AC500" i="1"/>
  <c r="U500" i="1"/>
  <c r="BH492" i="1"/>
  <c r="AZ492" i="1"/>
  <c r="AR492" i="1"/>
  <c r="AJ492" i="1"/>
  <c r="AB492" i="1"/>
  <c r="T492" i="1"/>
  <c r="BG492" i="1"/>
  <c r="AY492" i="1"/>
  <c r="AQ492" i="1"/>
  <c r="AI492" i="1"/>
  <c r="AA492" i="1"/>
  <c r="S492" i="1"/>
  <c r="BF492" i="1"/>
  <c r="AX492" i="1"/>
  <c r="AP492" i="1"/>
  <c r="AH492" i="1"/>
  <c r="Z492" i="1"/>
  <c r="R492" i="1"/>
  <c r="BE492" i="1"/>
  <c r="AW492" i="1"/>
  <c r="AO492" i="1"/>
  <c r="AG492" i="1"/>
  <c r="Y492" i="1"/>
  <c r="Q492" i="1"/>
  <c r="BD492" i="1"/>
  <c r="AV492" i="1"/>
  <c r="AN492" i="1"/>
  <c r="AF492" i="1"/>
  <c r="X492" i="1"/>
  <c r="P492" i="1"/>
  <c r="BC492" i="1"/>
  <c r="AU492" i="1"/>
  <c r="AM492" i="1"/>
  <c r="AE492" i="1"/>
  <c r="W492" i="1"/>
  <c r="BB492" i="1"/>
  <c r="AT492" i="1"/>
  <c r="AL492" i="1"/>
  <c r="AD492" i="1"/>
  <c r="V492" i="1"/>
  <c r="BA492" i="1"/>
  <c r="AS492" i="1"/>
  <c r="AK492" i="1"/>
  <c r="AC492" i="1"/>
  <c r="U492" i="1"/>
  <c r="BH484" i="1"/>
  <c r="AZ484" i="1"/>
  <c r="AR484" i="1"/>
  <c r="AJ484" i="1"/>
  <c r="AB484" i="1"/>
  <c r="T484" i="1"/>
  <c r="BG484" i="1"/>
  <c r="AY484" i="1"/>
  <c r="AQ484" i="1"/>
  <c r="AI484" i="1"/>
  <c r="AA484" i="1"/>
  <c r="S484" i="1"/>
  <c r="BF484" i="1"/>
  <c r="AX484" i="1"/>
  <c r="AP484" i="1"/>
  <c r="AH484" i="1"/>
  <c r="Z484" i="1"/>
  <c r="R484" i="1"/>
  <c r="BE484" i="1"/>
  <c r="AW484" i="1"/>
  <c r="AO484" i="1"/>
  <c r="AG484" i="1"/>
  <c r="Y484" i="1"/>
  <c r="Q484" i="1"/>
  <c r="BD484" i="1"/>
  <c r="AV484" i="1"/>
  <c r="AN484" i="1"/>
  <c r="AF484" i="1"/>
  <c r="X484" i="1"/>
  <c r="P484" i="1"/>
  <c r="BC484" i="1"/>
  <c r="AU484" i="1"/>
  <c r="AM484" i="1"/>
  <c r="AE484" i="1"/>
  <c r="W484" i="1"/>
  <c r="BB484" i="1"/>
  <c r="AT484" i="1"/>
  <c r="AL484" i="1"/>
  <c r="AD484" i="1"/>
  <c r="V484" i="1"/>
  <c r="BA484" i="1"/>
  <c r="AS484" i="1"/>
  <c r="AK484" i="1"/>
  <c r="AC484" i="1"/>
  <c r="U484" i="1"/>
  <c r="BH476" i="1"/>
  <c r="AZ476" i="1"/>
  <c r="AR476" i="1"/>
  <c r="AJ476" i="1"/>
  <c r="AB476" i="1"/>
  <c r="T476" i="1"/>
  <c r="BG476" i="1"/>
  <c r="AY476" i="1"/>
  <c r="AQ476" i="1"/>
  <c r="AI476" i="1"/>
  <c r="AA476" i="1"/>
  <c r="S476" i="1"/>
  <c r="BF476" i="1"/>
  <c r="AX476" i="1"/>
  <c r="AP476" i="1"/>
  <c r="AH476" i="1"/>
  <c r="Z476" i="1"/>
  <c r="R476" i="1"/>
  <c r="BE476" i="1"/>
  <c r="AW476" i="1"/>
  <c r="AO476" i="1"/>
  <c r="AG476" i="1"/>
  <c r="Y476" i="1"/>
  <c r="Q476" i="1"/>
  <c r="BD476" i="1"/>
  <c r="AV476" i="1"/>
  <c r="AN476" i="1"/>
  <c r="AF476" i="1"/>
  <c r="X476" i="1"/>
  <c r="P476" i="1"/>
  <c r="BC476" i="1"/>
  <c r="AU476" i="1"/>
  <c r="AM476" i="1"/>
  <c r="AE476" i="1"/>
  <c r="W476" i="1"/>
  <c r="BB476" i="1"/>
  <c r="AT476" i="1"/>
  <c r="AL476" i="1"/>
  <c r="AD476" i="1"/>
  <c r="V476" i="1"/>
  <c r="BA476" i="1"/>
  <c r="AS476" i="1"/>
  <c r="AK476" i="1"/>
  <c r="AC476" i="1"/>
  <c r="U476" i="1"/>
  <c r="BH468" i="1"/>
  <c r="AZ468" i="1"/>
  <c r="AR468" i="1"/>
  <c r="AJ468" i="1"/>
  <c r="AB468" i="1"/>
  <c r="BG468" i="1"/>
  <c r="AY468" i="1"/>
  <c r="AQ468" i="1"/>
  <c r="AI468" i="1"/>
  <c r="AA468" i="1"/>
  <c r="BE468" i="1"/>
  <c r="AW468" i="1"/>
  <c r="AO468" i="1"/>
  <c r="AG468" i="1"/>
  <c r="Y468" i="1"/>
  <c r="Q468" i="1"/>
  <c r="BC468" i="1"/>
  <c r="AU468" i="1"/>
  <c r="AM468" i="1"/>
  <c r="AE468" i="1"/>
  <c r="W468" i="1"/>
  <c r="BB468" i="1"/>
  <c r="AT468" i="1"/>
  <c r="AL468" i="1"/>
  <c r="AD468" i="1"/>
  <c r="V468" i="1"/>
  <c r="AX468" i="1"/>
  <c r="AC468" i="1"/>
  <c r="AV468" i="1"/>
  <c r="Z468" i="1"/>
  <c r="AS468" i="1"/>
  <c r="X468" i="1"/>
  <c r="AP468" i="1"/>
  <c r="U468" i="1"/>
  <c r="AN468" i="1"/>
  <c r="T468" i="1"/>
  <c r="BF468" i="1"/>
  <c r="AK468" i="1"/>
  <c r="S468" i="1"/>
  <c r="BD468" i="1"/>
  <c r="AH468" i="1"/>
  <c r="R468" i="1"/>
  <c r="BA468" i="1"/>
  <c r="AF468" i="1"/>
  <c r="P468" i="1"/>
  <c r="BA460" i="1"/>
  <c r="AS460" i="1"/>
  <c r="AK460" i="1"/>
  <c r="AC460" i="1"/>
  <c r="U460" i="1"/>
  <c r="BH460" i="1"/>
  <c r="AZ460" i="1"/>
  <c r="AR460" i="1"/>
  <c r="AJ460" i="1"/>
  <c r="AB460" i="1"/>
  <c r="T460" i="1"/>
  <c r="BG460" i="1"/>
  <c r="AY460" i="1"/>
  <c r="AQ460" i="1"/>
  <c r="AI460" i="1"/>
  <c r="AA460" i="1"/>
  <c r="S460" i="1"/>
  <c r="BF460" i="1"/>
  <c r="AX460" i="1"/>
  <c r="AP460" i="1"/>
  <c r="AH460" i="1"/>
  <c r="Z460" i="1"/>
  <c r="R460" i="1"/>
  <c r="BE460" i="1"/>
  <c r="AW460" i="1"/>
  <c r="AO460" i="1"/>
  <c r="AG460" i="1"/>
  <c r="Y460" i="1"/>
  <c r="Q460" i="1"/>
  <c r="BD460" i="1"/>
  <c r="AV460" i="1"/>
  <c r="AN460" i="1"/>
  <c r="AF460" i="1"/>
  <c r="X460" i="1"/>
  <c r="P460" i="1"/>
  <c r="BC460" i="1"/>
  <c r="AU460" i="1"/>
  <c r="AM460" i="1"/>
  <c r="AE460" i="1"/>
  <c r="W460" i="1"/>
  <c r="AT460" i="1"/>
  <c r="AL460" i="1"/>
  <c r="AD460" i="1"/>
  <c r="V460" i="1"/>
  <c r="BB460" i="1"/>
  <c r="BA452" i="1"/>
  <c r="AS452" i="1"/>
  <c r="AK452" i="1"/>
  <c r="AC452" i="1"/>
  <c r="U452" i="1"/>
  <c r="BH452" i="1"/>
  <c r="AZ452" i="1"/>
  <c r="AR452" i="1"/>
  <c r="AJ452" i="1"/>
  <c r="AB452" i="1"/>
  <c r="T452" i="1"/>
  <c r="BG452" i="1"/>
  <c r="AY452" i="1"/>
  <c r="AQ452" i="1"/>
  <c r="AI452" i="1"/>
  <c r="AA452" i="1"/>
  <c r="S452" i="1"/>
  <c r="BF452" i="1"/>
  <c r="AX452" i="1"/>
  <c r="AP452" i="1"/>
  <c r="AH452" i="1"/>
  <c r="Z452" i="1"/>
  <c r="R452" i="1"/>
  <c r="BE452" i="1"/>
  <c r="AW452" i="1"/>
  <c r="AO452" i="1"/>
  <c r="AG452" i="1"/>
  <c r="Y452" i="1"/>
  <c r="Q452" i="1"/>
  <c r="BD452" i="1"/>
  <c r="AV452" i="1"/>
  <c r="AN452" i="1"/>
  <c r="AF452" i="1"/>
  <c r="X452" i="1"/>
  <c r="P452" i="1"/>
  <c r="BC452" i="1"/>
  <c r="AU452" i="1"/>
  <c r="AM452" i="1"/>
  <c r="AE452" i="1"/>
  <c r="W452" i="1"/>
  <c r="BB452" i="1"/>
  <c r="AT452" i="1"/>
  <c r="AL452" i="1"/>
  <c r="V452" i="1"/>
  <c r="AD452" i="1"/>
  <c r="BA444" i="1"/>
  <c r="AS444" i="1"/>
  <c r="AK444" i="1"/>
  <c r="AC444" i="1"/>
  <c r="U444" i="1"/>
  <c r="BH444" i="1"/>
  <c r="AZ444" i="1"/>
  <c r="AR444" i="1"/>
  <c r="AJ444" i="1"/>
  <c r="AB444" i="1"/>
  <c r="T444" i="1"/>
  <c r="BF444" i="1"/>
  <c r="AX444" i="1"/>
  <c r="AP444" i="1"/>
  <c r="AH444" i="1"/>
  <c r="Z444" i="1"/>
  <c r="R444" i="1"/>
  <c r="BE444" i="1"/>
  <c r="AW444" i="1"/>
  <c r="AO444" i="1"/>
  <c r="AG444" i="1"/>
  <c r="Y444" i="1"/>
  <c r="Q444" i="1"/>
  <c r="BD444" i="1"/>
  <c r="AV444" i="1"/>
  <c r="AN444" i="1"/>
  <c r="AF444" i="1"/>
  <c r="X444" i="1"/>
  <c r="P444" i="1"/>
  <c r="BC444" i="1"/>
  <c r="AU444" i="1"/>
  <c r="AM444" i="1"/>
  <c r="AE444" i="1"/>
  <c r="W444" i="1"/>
  <c r="AD444" i="1"/>
  <c r="BG444" i="1"/>
  <c r="AA444" i="1"/>
  <c r="BB444" i="1"/>
  <c r="V444" i="1"/>
  <c r="AT444" i="1"/>
  <c r="AQ444" i="1"/>
  <c r="AL444" i="1"/>
  <c r="AI444" i="1"/>
  <c r="AY444" i="1"/>
  <c r="S444" i="1"/>
  <c r="BA436" i="1"/>
  <c r="AS436" i="1"/>
  <c r="AK436" i="1"/>
  <c r="AC436" i="1"/>
  <c r="U436" i="1"/>
  <c r="BH436" i="1"/>
  <c r="AZ436" i="1"/>
  <c r="AR436" i="1"/>
  <c r="AJ436" i="1"/>
  <c r="AB436" i="1"/>
  <c r="T436" i="1"/>
  <c r="BF436" i="1"/>
  <c r="AX436" i="1"/>
  <c r="AP436" i="1"/>
  <c r="AH436" i="1"/>
  <c r="Z436" i="1"/>
  <c r="R436" i="1"/>
  <c r="BE436" i="1"/>
  <c r="AW436" i="1"/>
  <c r="AO436" i="1"/>
  <c r="AG436" i="1"/>
  <c r="Y436" i="1"/>
  <c r="Q436" i="1"/>
  <c r="BD436" i="1"/>
  <c r="AV436" i="1"/>
  <c r="AN436" i="1"/>
  <c r="AF436" i="1"/>
  <c r="X436" i="1"/>
  <c r="P436" i="1"/>
  <c r="BC436" i="1"/>
  <c r="AU436" i="1"/>
  <c r="AM436" i="1"/>
  <c r="AE436" i="1"/>
  <c r="W436" i="1"/>
  <c r="AL436" i="1"/>
  <c r="AI436" i="1"/>
  <c r="AD436" i="1"/>
  <c r="BB436" i="1"/>
  <c r="V436" i="1"/>
  <c r="AY436" i="1"/>
  <c r="S436" i="1"/>
  <c r="AT436" i="1"/>
  <c r="AQ436" i="1"/>
  <c r="AA436" i="1"/>
  <c r="BG436" i="1"/>
  <c r="BA428" i="1"/>
  <c r="AS428" i="1"/>
  <c r="AK428" i="1"/>
  <c r="AC428" i="1"/>
  <c r="U428" i="1"/>
  <c r="BH428" i="1"/>
  <c r="AZ428" i="1"/>
  <c r="AR428" i="1"/>
  <c r="AJ428" i="1"/>
  <c r="AB428" i="1"/>
  <c r="T428" i="1"/>
  <c r="BF428" i="1"/>
  <c r="AX428" i="1"/>
  <c r="AP428" i="1"/>
  <c r="AH428" i="1"/>
  <c r="Z428" i="1"/>
  <c r="R428" i="1"/>
  <c r="BE428" i="1"/>
  <c r="AW428" i="1"/>
  <c r="AO428" i="1"/>
  <c r="AG428" i="1"/>
  <c r="Y428" i="1"/>
  <c r="Q428" i="1"/>
  <c r="BD428" i="1"/>
  <c r="AV428" i="1"/>
  <c r="AN428" i="1"/>
  <c r="AF428" i="1"/>
  <c r="X428" i="1"/>
  <c r="P428" i="1"/>
  <c r="BC428" i="1"/>
  <c r="AU428" i="1"/>
  <c r="AM428" i="1"/>
  <c r="AE428" i="1"/>
  <c r="W428" i="1"/>
  <c r="AT428" i="1"/>
  <c r="AQ428" i="1"/>
  <c r="AL428" i="1"/>
  <c r="AD428" i="1"/>
  <c r="BG428" i="1"/>
  <c r="AA428" i="1"/>
  <c r="BB428" i="1"/>
  <c r="V428" i="1"/>
  <c r="AY428" i="1"/>
  <c r="S428" i="1"/>
  <c r="AI428" i="1"/>
  <c r="BA420" i="1"/>
  <c r="AS420" i="1"/>
  <c r="AK420" i="1"/>
  <c r="AC420" i="1"/>
  <c r="U420" i="1"/>
  <c r="BH420" i="1"/>
  <c r="AZ420" i="1"/>
  <c r="AR420" i="1"/>
  <c r="AJ420" i="1"/>
  <c r="AB420" i="1"/>
  <c r="T420" i="1"/>
  <c r="BF420" i="1"/>
  <c r="AX420" i="1"/>
  <c r="AP420" i="1"/>
  <c r="AH420" i="1"/>
  <c r="Z420" i="1"/>
  <c r="R420" i="1"/>
  <c r="BE420" i="1"/>
  <c r="AW420" i="1"/>
  <c r="AO420" i="1"/>
  <c r="AG420" i="1"/>
  <c r="Y420" i="1"/>
  <c r="Q420" i="1"/>
  <c r="BD420" i="1"/>
  <c r="AV420" i="1"/>
  <c r="AN420" i="1"/>
  <c r="AF420" i="1"/>
  <c r="X420" i="1"/>
  <c r="P420" i="1"/>
  <c r="BC420" i="1"/>
  <c r="AU420" i="1"/>
  <c r="AM420" i="1"/>
  <c r="AE420" i="1"/>
  <c r="W420" i="1"/>
  <c r="BB420" i="1"/>
  <c r="V420" i="1"/>
  <c r="AY420" i="1"/>
  <c r="S420" i="1"/>
  <c r="AT420" i="1"/>
  <c r="AL420" i="1"/>
  <c r="AI420" i="1"/>
  <c r="AD420" i="1"/>
  <c r="BG420" i="1"/>
  <c r="AA420" i="1"/>
  <c r="AQ420" i="1"/>
  <c r="BA412" i="1"/>
  <c r="AS412" i="1"/>
  <c r="AK412" i="1"/>
  <c r="AC412" i="1"/>
  <c r="U412" i="1"/>
  <c r="BH412" i="1"/>
  <c r="AZ412" i="1"/>
  <c r="AR412" i="1"/>
  <c r="AJ412" i="1"/>
  <c r="AB412" i="1"/>
  <c r="T412" i="1"/>
  <c r="BF412" i="1"/>
  <c r="AX412" i="1"/>
  <c r="AP412" i="1"/>
  <c r="AH412" i="1"/>
  <c r="Z412" i="1"/>
  <c r="R412" i="1"/>
  <c r="BE412" i="1"/>
  <c r="AW412" i="1"/>
  <c r="AO412" i="1"/>
  <c r="AG412" i="1"/>
  <c r="Y412" i="1"/>
  <c r="Q412" i="1"/>
  <c r="BD412" i="1"/>
  <c r="AV412" i="1"/>
  <c r="AN412" i="1"/>
  <c r="AF412" i="1"/>
  <c r="X412" i="1"/>
  <c r="P412" i="1"/>
  <c r="BC412" i="1"/>
  <c r="AU412" i="1"/>
  <c r="AM412" i="1"/>
  <c r="AE412" i="1"/>
  <c r="W412" i="1"/>
  <c r="AD412" i="1"/>
  <c r="BG412" i="1"/>
  <c r="AA412" i="1"/>
  <c r="BB412" i="1"/>
  <c r="V412" i="1"/>
  <c r="AT412" i="1"/>
  <c r="AQ412" i="1"/>
  <c r="AL412" i="1"/>
  <c r="AI412" i="1"/>
  <c r="AY412" i="1"/>
  <c r="S412" i="1"/>
  <c r="BF404" i="1"/>
  <c r="AX404" i="1"/>
  <c r="AP404" i="1"/>
  <c r="AH404" i="1"/>
  <c r="Z404" i="1"/>
  <c r="R404" i="1"/>
  <c r="BD404" i="1"/>
  <c r="AV404" i="1"/>
  <c r="AN404" i="1"/>
  <c r="AF404" i="1"/>
  <c r="X404" i="1"/>
  <c r="P404" i="1"/>
  <c r="BE404" i="1"/>
  <c r="AT404" i="1"/>
  <c r="AJ404" i="1"/>
  <c r="Y404" i="1"/>
  <c r="BC404" i="1"/>
  <c r="AS404" i="1"/>
  <c r="AI404" i="1"/>
  <c r="W404" i="1"/>
  <c r="BB404" i="1"/>
  <c r="AR404" i="1"/>
  <c r="AG404" i="1"/>
  <c r="V404" i="1"/>
  <c r="AZ404" i="1"/>
  <c r="AO404" i="1"/>
  <c r="AD404" i="1"/>
  <c r="T404" i="1"/>
  <c r="AY404" i="1"/>
  <c r="AM404" i="1"/>
  <c r="AC404" i="1"/>
  <c r="S404" i="1"/>
  <c r="BH404" i="1"/>
  <c r="AW404" i="1"/>
  <c r="AL404" i="1"/>
  <c r="AB404" i="1"/>
  <c r="Q404" i="1"/>
  <c r="BG404" i="1"/>
  <c r="AU404" i="1"/>
  <c r="AK404" i="1"/>
  <c r="AA404" i="1"/>
  <c r="U404" i="1"/>
  <c r="BA404" i="1"/>
  <c r="AE404" i="1"/>
  <c r="AQ404" i="1"/>
  <c r="BB396" i="1"/>
  <c r="AT396" i="1"/>
  <c r="AL396" i="1"/>
  <c r="AD396" i="1"/>
  <c r="V396" i="1"/>
  <c r="BA396" i="1"/>
  <c r="AS396" i="1"/>
  <c r="AK396" i="1"/>
  <c r="AC396" i="1"/>
  <c r="U396" i="1"/>
  <c r="BH396" i="1"/>
  <c r="AZ396" i="1"/>
  <c r="AR396" i="1"/>
  <c r="AJ396" i="1"/>
  <c r="AB396" i="1"/>
  <c r="T396" i="1"/>
  <c r="BF396" i="1"/>
  <c r="AX396" i="1"/>
  <c r="AP396" i="1"/>
  <c r="AH396" i="1"/>
  <c r="Z396" i="1"/>
  <c r="R396" i="1"/>
  <c r="BE396" i="1"/>
  <c r="AW396" i="1"/>
  <c r="AO396" i="1"/>
  <c r="AG396" i="1"/>
  <c r="Y396" i="1"/>
  <c r="Q396" i="1"/>
  <c r="BD396" i="1"/>
  <c r="AV396" i="1"/>
  <c r="AN396" i="1"/>
  <c r="AF396" i="1"/>
  <c r="X396" i="1"/>
  <c r="P396" i="1"/>
  <c r="BC396" i="1"/>
  <c r="AU396" i="1"/>
  <c r="AM396" i="1"/>
  <c r="AE396" i="1"/>
  <c r="W396" i="1"/>
  <c r="AQ396" i="1"/>
  <c r="AI396" i="1"/>
  <c r="AA396" i="1"/>
  <c r="S396" i="1"/>
  <c r="AY396" i="1"/>
  <c r="BG396" i="1"/>
  <c r="BB388" i="1"/>
  <c r="AT388" i="1"/>
  <c r="AL388" i="1"/>
  <c r="AD388" i="1"/>
  <c r="V388" i="1"/>
  <c r="BA388" i="1"/>
  <c r="AS388" i="1"/>
  <c r="AK388" i="1"/>
  <c r="AC388" i="1"/>
  <c r="U388" i="1"/>
  <c r="BH388" i="1"/>
  <c r="AZ388" i="1"/>
  <c r="AR388" i="1"/>
  <c r="AJ388" i="1"/>
  <c r="AB388" i="1"/>
  <c r="T388" i="1"/>
  <c r="BF388" i="1"/>
  <c r="AX388" i="1"/>
  <c r="AP388" i="1"/>
  <c r="AH388" i="1"/>
  <c r="Z388" i="1"/>
  <c r="R388" i="1"/>
  <c r="BE388" i="1"/>
  <c r="AW388" i="1"/>
  <c r="AO388" i="1"/>
  <c r="AG388" i="1"/>
  <c r="Y388" i="1"/>
  <c r="Q388" i="1"/>
  <c r="BD388" i="1"/>
  <c r="AV388" i="1"/>
  <c r="AN388" i="1"/>
  <c r="AF388" i="1"/>
  <c r="X388" i="1"/>
  <c r="P388" i="1"/>
  <c r="BC388" i="1"/>
  <c r="AU388" i="1"/>
  <c r="AM388" i="1"/>
  <c r="AE388" i="1"/>
  <c r="W388" i="1"/>
  <c r="S388" i="1"/>
  <c r="BG388" i="1"/>
  <c r="AY388" i="1"/>
  <c r="AQ388" i="1"/>
  <c r="AA388" i="1"/>
  <c r="AI388" i="1"/>
  <c r="BB380" i="1"/>
  <c r="AT380" i="1"/>
  <c r="AL380" i="1"/>
  <c r="AD380" i="1"/>
  <c r="V380" i="1"/>
  <c r="BA380" i="1"/>
  <c r="AS380" i="1"/>
  <c r="AK380" i="1"/>
  <c r="AC380" i="1"/>
  <c r="U380" i="1"/>
  <c r="BH380" i="1"/>
  <c r="AZ380" i="1"/>
  <c r="AR380" i="1"/>
  <c r="AJ380" i="1"/>
  <c r="AB380" i="1"/>
  <c r="T380" i="1"/>
  <c r="BF380" i="1"/>
  <c r="AX380" i="1"/>
  <c r="AP380" i="1"/>
  <c r="AH380" i="1"/>
  <c r="Z380" i="1"/>
  <c r="R380" i="1"/>
  <c r="BE380" i="1"/>
  <c r="AW380" i="1"/>
  <c r="AO380" i="1"/>
  <c r="AG380" i="1"/>
  <c r="Y380" i="1"/>
  <c r="Q380" i="1"/>
  <c r="BD380" i="1"/>
  <c r="AV380" i="1"/>
  <c r="AN380" i="1"/>
  <c r="AF380" i="1"/>
  <c r="X380" i="1"/>
  <c r="P380" i="1"/>
  <c r="BC380" i="1"/>
  <c r="AU380" i="1"/>
  <c r="AM380" i="1"/>
  <c r="AE380" i="1"/>
  <c r="W380" i="1"/>
  <c r="BG380" i="1"/>
  <c r="AY380" i="1"/>
  <c r="AQ380" i="1"/>
  <c r="AI380" i="1"/>
  <c r="AA380" i="1"/>
  <c r="S380" i="1"/>
  <c r="BB372" i="1"/>
  <c r="AT372" i="1"/>
  <c r="AL372" i="1"/>
  <c r="AD372" i="1"/>
  <c r="V372" i="1"/>
  <c r="BA372" i="1"/>
  <c r="AS372" i="1"/>
  <c r="AK372" i="1"/>
  <c r="AC372" i="1"/>
  <c r="U372" i="1"/>
  <c r="BH372" i="1"/>
  <c r="AZ372" i="1"/>
  <c r="AR372" i="1"/>
  <c r="AJ372" i="1"/>
  <c r="AB372" i="1"/>
  <c r="T372" i="1"/>
  <c r="BF372" i="1"/>
  <c r="AX372" i="1"/>
  <c r="AP372" i="1"/>
  <c r="AH372" i="1"/>
  <c r="Z372" i="1"/>
  <c r="R372" i="1"/>
  <c r="BE372" i="1"/>
  <c r="AW372" i="1"/>
  <c r="AO372" i="1"/>
  <c r="AG372" i="1"/>
  <c r="Y372" i="1"/>
  <c r="Q372" i="1"/>
  <c r="BD372" i="1"/>
  <c r="AV372" i="1"/>
  <c r="AN372" i="1"/>
  <c r="AF372" i="1"/>
  <c r="X372" i="1"/>
  <c r="P372" i="1"/>
  <c r="BC372" i="1"/>
  <c r="AU372" i="1"/>
  <c r="AM372" i="1"/>
  <c r="AE372" i="1"/>
  <c r="W372" i="1"/>
  <c r="AI372" i="1"/>
  <c r="AA372" i="1"/>
  <c r="S372" i="1"/>
  <c r="BG372" i="1"/>
  <c r="AQ372" i="1"/>
  <c r="AY372" i="1"/>
  <c r="BB364" i="1"/>
  <c r="AT364" i="1"/>
  <c r="AL364" i="1"/>
  <c r="AD364" i="1"/>
  <c r="V364" i="1"/>
  <c r="BH364" i="1"/>
  <c r="AZ364" i="1"/>
  <c r="AR364" i="1"/>
  <c r="AJ364" i="1"/>
  <c r="AB364" i="1"/>
  <c r="T364" i="1"/>
  <c r="BF364" i="1"/>
  <c r="AX364" i="1"/>
  <c r="AP364" i="1"/>
  <c r="AH364" i="1"/>
  <c r="Z364" i="1"/>
  <c r="R364" i="1"/>
  <c r="BE364" i="1"/>
  <c r="AW364" i="1"/>
  <c r="AO364" i="1"/>
  <c r="AG364" i="1"/>
  <c r="Y364" i="1"/>
  <c r="Q364" i="1"/>
  <c r="BD364" i="1"/>
  <c r="AV364" i="1"/>
  <c r="AN364" i="1"/>
  <c r="AF364" i="1"/>
  <c r="X364" i="1"/>
  <c r="P364" i="1"/>
  <c r="BC364" i="1"/>
  <c r="AU364" i="1"/>
  <c r="AM364" i="1"/>
  <c r="AE364" i="1"/>
  <c r="W364" i="1"/>
  <c r="AS364" i="1"/>
  <c r="AQ364" i="1"/>
  <c r="AK364" i="1"/>
  <c r="AI364" i="1"/>
  <c r="AC364" i="1"/>
  <c r="BG364" i="1"/>
  <c r="AA364" i="1"/>
  <c r="AY364" i="1"/>
  <c r="S364" i="1"/>
  <c r="BA364" i="1"/>
  <c r="U364" i="1"/>
  <c r="BC356" i="1"/>
  <c r="AU356" i="1"/>
  <c r="AM356" i="1"/>
  <c r="AE356" i="1"/>
  <c r="W356" i="1"/>
  <c r="BB356" i="1"/>
  <c r="AT356" i="1"/>
  <c r="AL356" i="1"/>
  <c r="AD356" i="1"/>
  <c r="V356" i="1"/>
  <c r="BA356" i="1"/>
  <c r="AS356" i="1"/>
  <c r="AK356" i="1"/>
  <c r="AC356" i="1"/>
  <c r="U356" i="1"/>
  <c r="BH356" i="1"/>
  <c r="AZ356" i="1"/>
  <c r="AR356" i="1"/>
  <c r="AJ356" i="1"/>
  <c r="AB356" i="1"/>
  <c r="T356" i="1"/>
  <c r="BG356" i="1"/>
  <c r="AY356" i="1"/>
  <c r="AQ356" i="1"/>
  <c r="AI356" i="1"/>
  <c r="AA356" i="1"/>
  <c r="S356" i="1"/>
  <c r="BF356" i="1"/>
  <c r="AX356" i="1"/>
  <c r="AP356" i="1"/>
  <c r="AH356" i="1"/>
  <c r="Z356" i="1"/>
  <c r="R356" i="1"/>
  <c r="BD356" i="1"/>
  <c r="AV356" i="1"/>
  <c r="AN356" i="1"/>
  <c r="AF356" i="1"/>
  <c r="X356" i="1"/>
  <c r="P356" i="1"/>
  <c r="BE356" i="1"/>
  <c r="AW356" i="1"/>
  <c r="AO356" i="1"/>
  <c r="AG356" i="1"/>
  <c r="Y356" i="1"/>
  <c r="Q356" i="1"/>
  <c r="BC348" i="1"/>
  <c r="AU348" i="1"/>
  <c r="AM348" i="1"/>
  <c r="AE348" i="1"/>
  <c r="W348" i="1"/>
  <c r="BB348" i="1"/>
  <c r="AT348" i="1"/>
  <c r="AL348" i="1"/>
  <c r="AD348" i="1"/>
  <c r="V348" i="1"/>
  <c r="BA348" i="1"/>
  <c r="AS348" i="1"/>
  <c r="AK348" i="1"/>
  <c r="AC348" i="1"/>
  <c r="U348" i="1"/>
  <c r="BH348" i="1"/>
  <c r="AZ348" i="1"/>
  <c r="AR348" i="1"/>
  <c r="AJ348" i="1"/>
  <c r="AB348" i="1"/>
  <c r="T348" i="1"/>
  <c r="BG348" i="1"/>
  <c r="AY348" i="1"/>
  <c r="AQ348" i="1"/>
  <c r="AI348" i="1"/>
  <c r="AA348" i="1"/>
  <c r="S348" i="1"/>
  <c r="BF348" i="1"/>
  <c r="AX348" i="1"/>
  <c r="AP348" i="1"/>
  <c r="AH348" i="1"/>
  <c r="Z348" i="1"/>
  <c r="R348" i="1"/>
  <c r="BD348" i="1"/>
  <c r="AV348" i="1"/>
  <c r="AN348" i="1"/>
  <c r="AF348" i="1"/>
  <c r="X348" i="1"/>
  <c r="P348" i="1"/>
  <c r="AO348" i="1"/>
  <c r="AG348" i="1"/>
  <c r="Y348" i="1"/>
  <c r="Q348" i="1"/>
  <c r="BE348" i="1"/>
  <c r="AW348" i="1"/>
  <c r="BC340" i="1"/>
  <c r="AU340" i="1"/>
  <c r="AM340" i="1"/>
  <c r="AE340" i="1"/>
  <c r="W340" i="1"/>
  <c r="BB340" i="1"/>
  <c r="AT340" i="1"/>
  <c r="AL340" i="1"/>
  <c r="AD340" i="1"/>
  <c r="V340" i="1"/>
  <c r="BA340" i="1"/>
  <c r="AS340" i="1"/>
  <c r="AK340" i="1"/>
  <c r="AC340" i="1"/>
  <c r="U340" i="1"/>
  <c r="BH340" i="1"/>
  <c r="AZ340" i="1"/>
  <c r="AR340" i="1"/>
  <c r="AJ340" i="1"/>
  <c r="AB340" i="1"/>
  <c r="T340" i="1"/>
  <c r="BG340" i="1"/>
  <c r="AY340" i="1"/>
  <c r="AQ340" i="1"/>
  <c r="AI340" i="1"/>
  <c r="AA340" i="1"/>
  <c r="S340" i="1"/>
  <c r="BF340" i="1"/>
  <c r="AX340" i="1"/>
  <c r="AP340" i="1"/>
  <c r="AH340" i="1"/>
  <c r="Z340" i="1"/>
  <c r="R340" i="1"/>
  <c r="BD340" i="1"/>
  <c r="AV340" i="1"/>
  <c r="AN340" i="1"/>
  <c r="AF340" i="1"/>
  <c r="X340" i="1"/>
  <c r="P340" i="1"/>
  <c r="Q340" i="1"/>
  <c r="BE340" i="1"/>
  <c r="AW340" i="1"/>
  <c r="AO340" i="1"/>
  <c r="AG340" i="1"/>
  <c r="Y340" i="1"/>
  <c r="BC332" i="1"/>
  <c r="AU332" i="1"/>
  <c r="AM332" i="1"/>
  <c r="AE332" i="1"/>
  <c r="W332" i="1"/>
  <c r="BB332" i="1"/>
  <c r="AT332" i="1"/>
  <c r="AL332" i="1"/>
  <c r="AD332" i="1"/>
  <c r="V332" i="1"/>
  <c r="BA332" i="1"/>
  <c r="AS332" i="1"/>
  <c r="AK332" i="1"/>
  <c r="AC332" i="1"/>
  <c r="U332" i="1"/>
  <c r="BH332" i="1"/>
  <c r="AZ332" i="1"/>
  <c r="AR332" i="1"/>
  <c r="AJ332" i="1"/>
  <c r="AB332" i="1"/>
  <c r="T332" i="1"/>
  <c r="BG332" i="1"/>
  <c r="AY332" i="1"/>
  <c r="AQ332" i="1"/>
  <c r="AI332" i="1"/>
  <c r="AA332" i="1"/>
  <c r="S332" i="1"/>
  <c r="BF332" i="1"/>
  <c r="AX332" i="1"/>
  <c r="AP332" i="1"/>
  <c r="AH332" i="1"/>
  <c r="Z332" i="1"/>
  <c r="R332" i="1"/>
  <c r="BD332" i="1"/>
  <c r="AV332" i="1"/>
  <c r="AN332" i="1"/>
  <c r="AF332" i="1"/>
  <c r="X332" i="1"/>
  <c r="P332" i="1"/>
  <c r="BE332" i="1"/>
  <c r="AW332" i="1"/>
  <c r="AO332" i="1"/>
  <c r="AG332" i="1"/>
  <c r="Y332" i="1"/>
  <c r="Q332" i="1"/>
  <c r="BC324" i="1"/>
  <c r="AU324" i="1"/>
  <c r="AM324" i="1"/>
  <c r="AE324" i="1"/>
  <c r="W324" i="1"/>
  <c r="BB324" i="1"/>
  <c r="AT324" i="1"/>
  <c r="AL324" i="1"/>
  <c r="AD324" i="1"/>
  <c r="V324" i="1"/>
  <c r="BA324" i="1"/>
  <c r="AS324" i="1"/>
  <c r="AK324" i="1"/>
  <c r="AC324" i="1"/>
  <c r="U324" i="1"/>
  <c r="BH324" i="1"/>
  <c r="AZ324" i="1"/>
  <c r="AR324" i="1"/>
  <c r="AJ324" i="1"/>
  <c r="AB324" i="1"/>
  <c r="T324" i="1"/>
  <c r="BG324" i="1"/>
  <c r="AY324" i="1"/>
  <c r="AQ324" i="1"/>
  <c r="AI324" i="1"/>
  <c r="AA324" i="1"/>
  <c r="S324" i="1"/>
  <c r="BF324" i="1"/>
  <c r="AX324" i="1"/>
  <c r="AP324" i="1"/>
  <c r="AH324" i="1"/>
  <c r="Z324" i="1"/>
  <c r="R324" i="1"/>
  <c r="BD324" i="1"/>
  <c r="AV324" i="1"/>
  <c r="AN324" i="1"/>
  <c r="AF324" i="1"/>
  <c r="X324" i="1"/>
  <c r="P324" i="1"/>
  <c r="AG324" i="1"/>
  <c r="Y324" i="1"/>
  <c r="Q324" i="1"/>
  <c r="BE324" i="1"/>
  <c r="AW324" i="1"/>
  <c r="AO324" i="1"/>
  <c r="BC316" i="1"/>
  <c r="AU316" i="1"/>
  <c r="AM316" i="1"/>
  <c r="AE316" i="1"/>
  <c r="W316" i="1"/>
  <c r="BB316" i="1"/>
  <c r="AT316" i="1"/>
  <c r="AL316" i="1"/>
  <c r="AD316" i="1"/>
  <c r="V316" i="1"/>
  <c r="BA316" i="1"/>
  <c r="AS316" i="1"/>
  <c r="AK316" i="1"/>
  <c r="AC316" i="1"/>
  <c r="U316" i="1"/>
  <c r="BH316" i="1"/>
  <c r="AZ316" i="1"/>
  <c r="AR316" i="1"/>
  <c r="AJ316" i="1"/>
  <c r="AB316" i="1"/>
  <c r="T316" i="1"/>
  <c r="BG316" i="1"/>
  <c r="AY316" i="1"/>
  <c r="AQ316" i="1"/>
  <c r="AI316" i="1"/>
  <c r="AA316" i="1"/>
  <c r="S316" i="1"/>
  <c r="BF316" i="1"/>
  <c r="AX316" i="1"/>
  <c r="AP316" i="1"/>
  <c r="AH316" i="1"/>
  <c r="Z316" i="1"/>
  <c r="R316" i="1"/>
  <c r="BD316" i="1"/>
  <c r="AV316" i="1"/>
  <c r="AN316" i="1"/>
  <c r="AF316" i="1"/>
  <c r="X316" i="1"/>
  <c r="P316" i="1"/>
  <c r="BE316" i="1"/>
  <c r="AW316" i="1"/>
  <c r="AO316" i="1"/>
  <c r="AG316" i="1"/>
  <c r="Y316" i="1"/>
  <c r="Q316" i="1"/>
  <c r="BC308" i="1"/>
  <c r="AU308" i="1"/>
  <c r="AM308" i="1"/>
  <c r="AE308" i="1"/>
  <c r="W308" i="1"/>
  <c r="BB308" i="1"/>
  <c r="AT308" i="1"/>
  <c r="AL308" i="1"/>
  <c r="AD308" i="1"/>
  <c r="V308" i="1"/>
  <c r="BA308" i="1"/>
  <c r="AS308" i="1"/>
  <c r="AK308" i="1"/>
  <c r="AC308" i="1"/>
  <c r="U308" i="1"/>
  <c r="BH308" i="1"/>
  <c r="AZ308" i="1"/>
  <c r="AR308" i="1"/>
  <c r="AJ308" i="1"/>
  <c r="AB308" i="1"/>
  <c r="T308" i="1"/>
  <c r="BG308" i="1"/>
  <c r="AY308" i="1"/>
  <c r="AQ308" i="1"/>
  <c r="AI308" i="1"/>
  <c r="AA308" i="1"/>
  <c r="S308" i="1"/>
  <c r="BF308" i="1"/>
  <c r="AX308" i="1"/>
  <c r="AP308" i="1"/>
  <c r="AH308" i="1"/>
  <c r="Z308" i="1"/>
  <c r="R308" i="1"/>
  <c r="BD308" i="1"/>
  <c r="AV308" i="1"/>
  <c r="AN308" i="1"/>
  <c r="AF308" i="1"/>
  <c r="X308" i="1"/>
  <c r="P308" i="1"/>
  <c r="AW308" i="1"/>
  <c r="AO308" i="1"/>
  <c r="AG308" i="1"/>
  <c r="Y308" i="1"/>
  <c r="Q308" i="1"/>
  <c r="BE308" i="1"/>
  <c r="BC300" i="1"/>
  <c r="AU300" i="1"/>
  <c r="AM300" i="1"/>
  <c r="AE300" i="1"/>
  <c r="W300" i="1"/>
  <c r="BB300" i="1"/>
  <c r="AT300" i="1"/>
  <c r="AL300" i="1"/>
  <c r="AD300" i="1"/>
  <c r="V300" i="1"/>
  <c r="BA300" i="1"/>
  <c r="AS300" i="1"/>
  <c r="AK300" i="1"/>
  <c r="AC300" i="1"/>
  <c r="U300" i="1"/>
  <c r="BH300" i="1"/>
  <c r="AZ300" i="1"/>
  <c r="AR300" i="1"/>
  <c r="AJ300" i="1"/>
  <c r="AB300" i="1"/>
  <c r="T300" i="1"/>
  <c r="BG300" i="1"/>
  <c r="AY300" i="1"/>
  <c r="AQ300" i="1"/>
  <c r="AI300" i="1"/>
  <c r="AA300" i="1"/>
  <c r="S300" i="1"/>
  <c r="BF300" i="1"/>
  <c r="AX300" i="1"/>
  <c r="AP300" i="1"/>
  <c r="AH300" i="1"/>
  <c r="Z300" i="1"/>
  <c r="R300" i="1"/>
  <c r="BD300" i="1"/>
  <c r="AV300" i="1"/>
  <c r="AN300" i="1"/>
  <c r="AF300" i="1"/>
  <c r="X300" i="1"/>
  <c r="P300" i="1"/>
  <c r="Y300" i="1"/>
  <c r="Q300" i="1"/>
  <c r="BE300" i="1"/>
  <c r="AW300" i="1"/>
  <c r="AO300" i="1"/>
  <c r="AG300" i="1"/>
  <c r="BC292" i="1"/>
  <c r="AU292" i="1"/>
  <c r="AM292" i="1"/>
  <c r="AE292" i="1"/>
  <c r="W292" i="1"/>
  <c r="BB292" i="1"/>
  <c r="AT292" i="1"/>
  <c r="AL292" i="1"/>
  <c r="AD292" i="1"/>
  <c r="V292" i="1"/>
  <c r="BH292" i="1"/>
  <c r="AZ292" i="1"/>
  <c r="AR292" i="1"/>
  <c r="AJ292" i="1"/>
  <c r="AB292" i="1"/>
  <c r="T292" i="1"/>
  <c r="BG292" i="1"/>
  <c r="AY292" i="1"/>
  <c r="AQ292" i="1"/>
  <c r="AI292" i="1"/>
  <c r="AA292" i="1"/>
  <c r="S292" i="1"/>
  <c r="BF292" i="1"/>
  <c r="AX292" i="1"/>
  <c r="AP292" i="1"/>
  <c r="AH292" i="1"/>
  <c r="Z292" i="1"/>
  <c r="R292" i="1"/>
  <c r="BD292" i="1"/>
  <c r="AV292" i="1"/>
  <c r="AN292" i="1"/>
  <c r="AF292" i="1"/>
  <c r="X292" i="1"/>
  <c r="P292" i="1"/>
  <c r="AG292" i="1"/>
  <c r="AC292" i="1"/>
  <c r="BE292" i="1"/>
  <c r="Y292" i="1"/>
  <c r="BA292" i="1"/>
  <c r="U292" i="1"/>
  <c r="AW292" i="1"/>
  <c r="Q292" i="1"/>
  <c r="AS292" i="1"/>
  <c r="AO292" i="1"/>
  <c r="AK292" i="1"/>
  <c r="BC284" i="1"/>
  <c r="AU284" i="1"/>
  <c r="AM284" i="1"/>
  <c r="AE284" i="1"/>
  <c r="W284" i="1"/>
  <c r="BB284" i="1"/>
  <c r="AT284" i="1"/>
  <c r="AL284" i="1"/>
  <c r="AD284" i="1"/>
  <c r="V284" i="1"/>
  <c r="BH284" i="1"/>
  <c r="AZ284" i="1"/>
  <c r="AR284" i="1"/>
  <c r="AJ284" i="1"/>
  <c r="AB284" i="1"/>
  <c r="T284" i="1"/>
  <c r="BG284" i="1"/>
  <c r="AY284" i="1"/>
  <c r="AQ284" i="1"/>
  <c r="AI284" i="1"/>
  <c r="AA284" i="1"/>
  <c r="S284" i="1"/>
  <c r="BF284" i="1"/>
  <c r="AX284" i="1"/>
  <c r="AP284" i="1"/>
  <c r="AH284" i="1"/>
  <c r="Z284" i="1"/>
  <c r="R284" i="1"/>
  <c r="BD284" i="1"/>
  <c r="AV284" i="1"/>
  <c r="AN284" i="1"/>
  <c r="AF284" i="1"/>
  <c r="X284" i="1"/>
  <c r="P284" i="1"/>
  <c r="AO284" i="1"/>
  <c r="AK284" i="1"/>
  <c r="AG284" i="1"/>
  <c r="AC284" i="1"/>
  <c r="BE284" i="1"/>
  <c r="Y284" i="1"/>
  <c r="BA284" i="1"/>
  <c r="U284" i="1"/>
  <c r="AW284" i="1"/>
  <c r="Q284" i="1"/>
  <c r="AS284" i="1"/>
  <c r="BC276" i="1"/>
  <c r="AU276" i="1"/>
  <c r="AM276" i="1"/>
  <c r="AE276" i="1"/>
  <c r="W276" i="1"/>
  <c r="BB276" i="1"/>
  <c r="AT276" i="1"/>
  <c r="AL276" i="1"/>
  <c r="AD276" i="1"/>
  <c r="V276" i="1"/>
  <c r="BH276" i="1"/>
  <c r="AZ276" i="1"/>
  <c r="AR276" i="1"/>
  <c r="AJ276" i="1"/>
  <c r="AB276" i="1"/>
  <c r="T276" i="1"/>
  <c r="BG276" i="1"/>
  <c r="AY276" i="1"/>
  <c r="AQ276" i="1"/>
  <c r="AI276" i="1"/>
  <c r="AA276" i="1"/>
  <c r="S276" i="1"/>
  <c r="BF276" i="1"/>
  <c r="AX276" i="1"/>
  <c r="AP276" i="1"/>
  <c r="AH276" i="1"/>
  <c r="Z276" i="1"/>
  <c r="R276" i="1"/>
  <c r="BD276" i="1"/>
  <c r="AV276" i="1"/>
  <c r="AN276" i="1"/>
  <c r="AF276" i="1"/>
  <c r="X276" i="1"/>
  <c r="P276" i="1"/>
  <c r="AW276" i="1"/>
  <c r="Q276" i="1"/>
  <c r="AS276" i="1"/>
  <c r="AO276" i="1"/>
  <c r="AK276" i="1"/>
  <c r="AG276" i="1"/>
  <c r="AC276" i="1"/>
  <c r="BE276" i="1"/>
  <c r="Y276" i="1"/>
  <c r="BA276" i="1"/>
  <c r="U276" i="1"/>
  <c r="BC268" i="1"/>
  <c r="AU268" i="1"/>
  <c r="AM268" i="1"/>
  <c r="AE268" i="1"/>
  <c r="W268" i="1"/>
  <c r="BB268" i="1"/>
  <c r="AT268" i="1"/>
  <c r="AL268" i="1"/>
  <c r="AD268" i="1"/>
  <c r="V268" i="1"/>
  <c r="BH268" i="1"/>
  <c r="AZ268" i="1"/>
  <c r="AR268" i="1"/>
  <c r="AJ268" i="1"/>
  <c r="AB268" i="1"/>
  <c r="T268" i="1"/>
  <c r="BG268" i="1"/>
  <c r="AY268" i="1"/>
  <c r="AQ268" i="1"/>
  <c r="AI268" i="1"/>
  <c r="AA268" i="1"/>
  <c r="S268" i="1"/>
  <c r="BF268" i="1"/>
  <c r="AX268" i="1"/>
  <c r="AP268" i="1"/>
  <c r="AH268" i="1"/>
  <c r="Z268" i="1"/>
  <c r="R268" i="1"/>
  <c r="BD268" i="1"/>
  <c r="AV268" i="1"/>
  <c r="AN268" i="1"/>
  <c r="AF268" i="1"/>
  <c r="X268" i="1"/>
  <c r="P268" i="1"/>
  <c r="BE268" i="1"/>
  <c r="Y268" i="1"/>
  <c r="BA268" i="1"/>
  <c r="U268" i="1"/>
  <c r="AW268" i="1"/>
  <c r="Q268" i="1"/>
  <c r="AS268" i="1"/>
  <c r="AO268" i="1"/>
  <c r="AK268" i="1"/>
  <c r="AG268" i="1"/>
  <c r="AC268" i="1"/>
  <c r="BC260" i="1"/>
  <c r="AU260" i="1"/>
  <c r="AM260" i="1"/>
  <c r="AE260" i="1"/>
  <c r="W260" i="1"/>
  <c r="BB260" i="1"/>
  <c r="AT260" i="1"/>
  <c r="AL260" i="1"/>
  <c r="AD260" i="1"/>
  <c r="V260" i="1"/>
  <c r="BH260" i="1"/>
  <c r="AZ260" i="1"/>
  <c r="AR260" i="1"/>
  <c r="AJ260" i="1"/>
  <c r="AB260" i="1"/>
  <c r="T260" i="1"/>
  <c r="BG260" i="1"/>
  <c r="AY260" i="1"/>
  <c r="AQ260" i="1"/>
  <c r="AI260" i="1"/>
  <c r="AA260" i="1"/>
  <c r="S260" i="1"/>
  <c r="BF260" i="1"/>
  <c r="AX260" i="1"/>
  <c r="AP260" i="1"/>
  <c r="AH260" i="1"/>
  <c r="Z260" i="1"/>
  <c r="R260" i="1"/>
  <c r="BD260" i="1"/>
  <c r="AV260" i="1"/>
  <c r="AN260" i="1"/>
  <c r="AF260" i="1"/>
  <c r="X260" i="1"/>
  <c r="P260" i="1"/>
  <c r="AG260" i="1"/>
  <c r="AC260" i="1"/>
  <c r="BE260" i="1"/>
  <c r="Y260" i="1"/>
  <c r="BA260" i="1"/>
  <c r="U260" i="1"/>
  <c r="AW260" i="1"/>
  <c r="Q260" i="1"/>
  <c r="AS260" i="1"/>
  <c r="AO260" i="1"/>
  <c r="AK260" i="1"/>
  <c r="BC252" i="1"/>
  <c r="AU252" i="1"/>
  <c r="AM252" i="1"/>
  <c r="AE252" i="1"/>
  <c r="W252" i="1"/>
  <c r="BB252" i="1"/>
  <c r="AT252" i="1"/>
  <c r="AL252" i="1"/>
  <c r="AD252" i="1"/>
  <c r="V252" i="1"/>
  <c r="BH252" i="1"/>
  <c r="AZ252" i="1"/>
  <c r="AR252" i="1"/>
  <c r="AJ252" i="1"/>
  <c r="AB252" i="1"/>
  <c r="T252" i="1"/>
  <c r="BG252" i="1"/>
  <c r="AY252" i="1"/>
  <c r="AQ252" i="1"/>
  <c r="AI252" i="1"/>
  <c r="AA252" i="1"/>
  <c r="S252" i="1"/>
  <c r="BF252" i="1"/>
  <c r="AX252" i="1"/>
  <c r="AP252" i="1"/>
  <c r="AH252" i="1"/>
  <c r="Z252" i="1"/>
  <c r="R252" i="1"/>
  <c r="BD252" i="1"/>
  <c r="AV252" i="1"/>
  <c r="AN252" i="1"/>
  <c r="AF252" i="1"/>
  <c r="X252" i="1"/>
  <c r="P252" i="1"/>
  <c r="AO252" i="1"/>
  <c r="AK252" i="1"/>
  <c r="AG252" i="1"/>
  <c r="AC252" i="1"/>
  <c r="BE252" i="1"/>
  <c r="Y252" i="1"/>
  <c r="BA252" i="1"/>
  <c r="U252" i="1"/>
  <c r="AW252" i="1"/>
  <c r="Q252" i="1"/>
  <c r="AS252" i="1"/>
  <c r="BA244" i="1"/>
  <c r="AS244" i="1"/>
  <c r="AK244" i="1"/>
  <c r="AC244" i="1"/>
  <c r="U244" i="1"/>
  <c r="BH244" i="1"/>
  <c r="AZ244" i="1"/>
  <c r="AR244" i="1"/>
  <c r="AJ244" i="1"/>
  <c r="AB244" i="1"/>
  <c r="T244" i="1"/>
  <c r="BG244" i="1"/>
  <c r="AY244" i="1"/>
  <c r="AQ244" i="1"/>
  <c r="AI244" i="1"/>
  <c r="AA244" i="1"/>
  <c r="S244" i="1"/>
  <c r="BF244" i="1"/>
  <c r="AX244" i="1"/>
  <c r="AP244" i="1"/>
  <c r="AH244" i="1"/>
  <c r="Z244" i="1"/>
  <c r="R244" i="1"/>
  <c r="BE244" i="1"/>
  <c r="AW244" i="1"/>
  <c r="AO244" i="1"/>
  <c r="AG244" i="1"/>
  <c r="Y244" i="1"/>
  <c r="Q244" i="1"/>
  <c r="BD244" i="1"/>
  <c r="AV244" i="1"/>
  <c r="AN244" i="1"/>
  <c r="AF244" i="1"/>
  <c r="X244" i="1"/>
  <c r="P244" i="1"/>
  <c r="BC244" i="1"/>
  <c r="AU244" i="1"/>
  <c r="AM244" i="1"/>
  <c r="AE244" i="1"/>
  <c r="W244" i="1"/>
  <c r="BB244" i="1"/>
  <c r="AT244" i="1"/>
  <c r="AL244" i="1"/>
  <c r="AD244" i="1"/>
  <c r="V244" i="1"/>
  <c r="BA236" i="1"/>
  <c r="AS236" i="1"/>
  <c r="AK236" i="1"/>
  <c r="AC236" i="1"/>
  <c r="U236" i="1"/>
  <c r="BH236" i="1"/>
  <c r="AZ236" i="1"/>
  <c r="AR236" i="1"/>
  <c r="AJ236" i="1"/>
  <c r="AB236" i="1"/>
  <c r="T236" i="1"/>
  <c r="BG236" i="1"/>
  <c r="AY236" i="1"/>
  <c r="AQ236" i="1"/>
  <c r="AI236" i="1"/>
  <c r="AA236" i="1"/>
  <c r="S236" i="1"/>
  <c r="BF236" i="1"/>
  <c r="AX236" i="1"/>
  <c r="AP236" i="1"/>
  <c r="AH236" i="1"/>
  <c r="Z236" i="1"/>
  <c r="R236" i="1"/>
  <c r="BE236" i="1"/>
  <c r="AW236" i="1"/>
  <c r="AO236" i="1"/>
  <c r="AG236" i="1"/>
  <c r="Y236" i="1"/>
  <c r="Q236" i="1"/>
  <c r="BD236" i="1"/>
  <c r="AV236" i="1"/>
  <c r="AN236" i="1"/>
  <c r="AF236" i="1"/>
  <c r="X236" i="1"/>
  <c r="P236" i="1"/>
  <c r="BC236" i="1"/>
  <c r="AU236" i="1"/>
  <c r="AM236" i="1"/>
  <c r="AE236" i="1"/>
  <c r="W236" i="1"/>
  <c r="BB236" i="1"/>
  <c r="AT236" i="1"/>
  <c r="AL236" i="1"/>
  <c r="AD236" i="1"/>
  <c r="V236" i="1"/>
  <c r="BA228" i="1"/>
  <c r="AS228" i="1"/>
  <c r="AK228" i="1"/>
  <c r="AC228" i="1"/>
  <c r="U228" i="1"/>
  <c r="BH228" i="1"/>
  <c r="AZ228" i="1"/>
  <c r="AR228" i="1"/>
  <c r="AJ228" i="1"/>
  <c r="AB228" i="1"/>
  <c r="T228" i="1"/>
  <c r="BG228" i="1"/>
  <c r="AY228" i="1"/>
  <c r="AQ228" i="1"/>
  <c r="AI228" i="1"/>
  <c r="AA228" i="1"/>
  <c r="S228" i="1"/>
  <c r="BF228" i="1"/>
  <c r="AX228" i="1"/>
  <c r="AP228" i="1"/>
  <c r="AH228" i="1"/>
  <c r="Z228" i="1"/>
  <c r="R228" i="1"/>
  <c r="BE228" i="1"/>
  <c r="AW228" i="1"/>
  <c r="AO228" i="1"/>
  <c r="AG228" i="1"/>
  <c r="Y228" i="1"/>
  <c r="Q228" i="1"/>
  <c r="BD228" i="1"/>
  <c r="AV228" i="1"/>
  <c r="AN228" i="1"/>
  <c r="AF228" i="1"/>
  <c r="X228" i="1"/>
  <c r="P228" i="1"/>
  <c r="BC228" i="1"/>
  <c r="AU228" i="1"/>
  <c r="AM228" i="1"/>
  <c r="AE228" i="1"/>
  <c r="W228" i="1"/>
  <c r="BB228" i="1"/>
  <c r="AT228" i="1"/>
  <c r="AL228" i="1"/>
  <c r="AD228" i="1"/>
  <c r="V228" i="1"/>
  <c r="BA220" i="1"/>
  <c r="AS220" i="1"/>
  <c r="AK220" i="1"/>
  <c r="AC220" i="1"/>
  <c r="U220" i="1"/>
  <c r="BH220" i="1"/>
  <c r="AZ220" i="1"/>
  <c r="AR220" i="1"/>
  <c r="AJ220" i="1"/>
  <c r="AB220" i="1"/>
  <c r="T220" i="1"/>
  <c r="BG220" i="1"/>
  <c r="AY220" i="1"/>
  <c r="AQ220" i="1"/>
  <c r="AI220" i="1"/>
  <c r="AA220" i="1"/>
  <c r="S220" i="1"/>
  <c r="BF220" i="1"/>
  <c r="AX220" i="1"/>
  <c r="AP220" i="1"/>
  <c r="AH220" i="1"/>
  <c r="Z220" i="1"/>
  <c r="R220" i="1"/>
  <c r="BE220" i="1"/>
  <c r="AW220" i="1"/>
  <c r="AO220" i="1"/>
  <c r="AG220" i="1"/>
  <c r="Y220" i="1"/>
  <c r="Q220" i="1"/>
  <c r="BD220" i="1"/>
  <c r="AV220" i="1"/>
  <c r="AN220" i="1"/>
  <c r="AF220" i="1"/>
  <c r="X220" i="1"/>
  <c r="P220" i="1"/>
  <c r="BC220" i="1"/>
  <c r="AU220" i="1"/>
  <c r="AM220" i="1"/>
  <c r="AE220" i="1"/>
  <c r="W220" i="1"/>
  <c r="BB220" i="1"/>
  <c r="AT220" i="1"/>
  <c r="AL220" i="1"/>
  <c r="AD220" i="1"/>
  <c r="V220" i="1"/>
  <c r="BF211" i="1"/>
  <c r="AX211" i="1"/>
  <c r="AP211" i="1"/>
  <c r="AH211" i="1"/>
  <c r="Z211" i="1"/>
  <c r="R211" i="1"/>
  <c r="BE211" i="1"/>
  <c r="AW211" i="1"/>
  <c r="AO211" i="1"/>
  <c r="AG211" i="1"/>
  <c r="Y211" i="1"/>
  <c r="Q211" i="1"/>
  <c r="BD211" i="1"/>
  <c r="AV211" i="1"/>
  <c r="AN211" i="1"/>
  <c r="AF211" i="1"/>
  <c r="X211" i="1"/>
  <c r="P211" i="1"/>
  <c r="BC211" i="1"/>
  <c r="AU211" i="1"/>
  <c r="AM211" i="1"/>
  <c r="AE211" i="1"/>
  <c r="W211" i="1"/>
  <c r="BB211" i="1"/>
  <c r="AT211" i="1"/>
  <c r="AL211" i="1"/>
  <c r="AD211" i="1"/>
  <c r="V211" i="1"/>
  <c r="BA211" i="1"/>
  <c r="AS211" i="1"/>
  <c r="AK211" i="1"/>
  <c r="AC211" i="1"/>
  <c r="U211" i="1"/>
  <c r="BH211" i="1"/>
  <c r="AZ211" i="1"/>
  <c r="AR211" i="1"/>
  <c r="AJ211" i="1"/>
  <c r="AB211" i="1"/>
  <c r="T211" i="1"/>
  <c r="BG211" i="1"/>
  <c r="AY211" i="1"/>
  <c r="AQ211" i="1"/>
  <c r="AI211" i="1"/>
  <c r="AA211" i="1"/>
  <c r="S211" i="1"/>
  <c r="BF203" i="1"/>
  <c r="AX203" i="1"/>
  <c r="AP203" i="1"/>
  <c r="AH203" i="1"/>
  <c r="Z203" i="1"/>
  <c r="R203" i="1"/>
  <c r="BE203" i="1"/>
  <c r="AW203" i="1"/>
  <c r="AO203" i="1"/>
  <c r="AG203" i="1"/>
  <c r="Y203" i="1"/>
  <c r="Q203" i="1"/>
  <c r="BD203" i="1"/>
  <c r="AV203" i="1"/>
  <c r="AN203" i="1"/>
  <c r="AF203" i="1"/>
  <c r="X203" i="1"/>
  <c r="P203" i="1"/>
  <c r="BC203" i="1"/>
  <c r="AU203" i="1"/>
  <c r="AM203" i="1"/>
  <c r="AE203" i="1"/>
  <c r="W203" i="1"/>
  <c r="BB203" i="1"/>
  <c r="AT203" i="1"/>
  <c r="AL203" i="1"/>
  <c r="AD203" i="1"/>
  <c r="V203" i="1"/>
  <c r="BA203" i="1"/>
  <c r="AS203" i="1"/>
  <c r="AK203" i="1"/>
  <c r="AC203" i="1"/>
  <c r="U203" i="1"/>
  <c r="BH203" i="1"/>
  <c r="AZ203" i="1"/>
  <c r="AR203" i="1"/>
  <c r="AJ203" i="1"/>
  <c r="AB203" i="1"/>
  <c r="T203" i="1"/>
  <c r="BG203" i="1"/>
  <c r="AY203" i="1"/>
  <c r="AQ203" i="1"/>
  <c r="AI203" i="1"/>
  <c r="AA203" i="1"/>
  <c r="S203" i="1"/>
  <c r="BF195" i="1"/>
  <c r="AX195" i="1"/>
  <c r="AP195" i="1"/>
  <c r="AH195" i="1"/>
  <c r="Z195" i="1"/>
  <c r="R195" i="1"/>
  <c r="BE195" i="1"/>
  <c r="AW195" i="1"/>
  <c r="AO195" i="1"/>
  <c r="AG195" i="1"/>
  <c r="Y195" i="1"/>
  <c r="Q195" i="1"/>
  <c r="BD195" i="1"/>
  <c r="AV195" i="1"/>
  <c r="AN195" i="1"/>
  <c r="AF195" i="1"/>
  <c r="X195" i="1"/>
  <c r="P195" i="1"/>
  <c r="BC195" i="1"/>
  <c r="AU195" i="1"/>
  <c r="AM195" i="1"/>
  <c r="AE195" i="1"/>
  <c r="W195" i="1"/>
  <c r="BB195" i="1"/>
  <c r="AT195" i="1"/>
  <c r="AL195" i="1"/>
  <c r="AD195" i="1"/>
  <c r="V195" i="1"/>
  <c r="BA195" i="1"/>
  <c r="AS195" i="1"/>
  <c r="AK195" i="1"/>
  <c r="AC195" i="1"/>
  <c r="U195" i="1"/>
  <c r="BH195" i="1"/>
  <c r="AZ195" i="1"/>
  <c r="AR195" i="1"/>
  <c r="AJ195" i="1"/>
  <c r="AB195" i="1"/>
  <c r="T195" i="1"/>
  <c r="BG195" i="1"/>
  <c r="AY195" i="1"/>
  <c r="AQ195" i="1"/>
  <c r="AI195" i="1"/>
  <c r="AA195" i="1"/>
  <c r="S195" i="1"/>
  <c r="BF187" i="1"/>
  <c r="AX187" i="1"/>
  <c r="AP187" i="1"/>
  <c r="AH187" i="1"/>
  <c r="Z187" i="1"/>
  <c r="R187" i="1"/>
  <c r="BE187" i="1"/>
  <c r="AW187" i="1"/>
  <c r="AO187" i="1"/>
  <c r="AG187" i="1"/>
  <c r="Y187" i="1"/>
  <c r="Q187" i="1"/>
  <c r="BD187" i="1"/>
  <c r="AV187" i="1"/>
  <c r="AN187" i="1"/>
  <c r="AF187" i="1"/>
  <c r="X187" i="1"/>
  <c r="P187" i="1"/>
  <c r="BC187" i="1"/>
  <c r="AU187" i="1"/>
  <c r="AM187" i="1"/>
  <c r="AE187" i="1"/>
  <c r="W187" i="1"/>
  <c r="BB187" i="1"/>
  <c r="AT187" i="1"/>
  <c r="AL187" i="1"/>
  <c r="AD187" i="1"/>
  <c r="V187" i="1"/>
  <c r="BA187" i="1"/>
  <c r="AS187" i="1"/>
  <c r="AK187" i="1"/>
  <c r="AC187" i="1"/>
  <c r="U187" i="1"/>
  <c r="BH187" i="1"/>
  <c r="AZ187" i="1"/>
  <c r="AR187" i="1"/>
  <c r="AJ187" i="1"/>
  <c r="AB187" i="1"/>
  <c r="T187" i="1"/>
  <c r="BG187" i="1"/>
  <c r="AY187" i="1"/>
  <c r="AQ187" i="1"/>
  <c r="AI187" i="1"/>
  <c r="AA187" i="1"/>
  <c r="S187" i="1"/>
  <c r="BF179" i="1"/>
  <c r="AX179" i="1"/>
  <c r="AP179" i="1"/>
  <c r="AH179" i="1"/>
  <c r="Z179" i="1"/>
  <c r="R179" i="1"/>
  <c r="BE179" i="1"/>
  <c r="AW179" i="1"/>
  <c r="AO179" i="1"/>
  <c r="AG179" i="1"/>
  <c r="Y179" i="1"/>
  <c r="Q179" i="1"/>
  <c r="BD179" i="1"/>
  <c r="AV179" i="1"/>
  <c r="AN179" i="1"/>
  <c r="AF179" i="1"/>
  <c r="X179" i="1"/>
  <c r="P179" i="1"/>
  <c r="BC179" i="1"/>
  <c r="AU179" i="1"/>
  <c r="AM179" i="1"/>
  <c r="AE179" i="1"/>
  <c r="W179" i="1"/>
  <c r="BB179" i="1"/>
  <c r="AT179" i="1"/>
  <c r="AL179" i="1"/>
  <c r="AD179" i="1"/>
  <c r="V179" i="1"/>
  <c r="BA179" i="1"/>
  <c r="AS179" i="1"/>
  <c r="AK179" i="1"/>
  <c r="AC179" i="1"/>
  <c r="U179" i="1"/>
  <c r="BH179" i="1"/>
  <c r="AZ179" i="1"/>
  <c r="AR179" i="1"/>
  <c r="AJ179" i="1"/>
  <c r="AB179" i="1"/>
  <c r="T179" i="1"/>
  <c r="BG179" i="1"/>
  <c r="AY179" i="1"/>
  <c r="AQ179" i="1"/>
  <c r="AI179" i="1"/>
  <c r="AA179" i="1"/>
  <c r="S179" i="1"/>
  <c r="BF171" i="1"/>
  <c r="AX171" i="1"/>
  <c r="AP171" i="1"/>
  <c r="AH171" i="1"/>
  <c r="Z171" i="1"/>
  <c r="R171" i="1"/>
  <c r="BE171" i="1"/>
  <c r="AW171" i="1"/>
  <c r="AO171" i="1"/>
  <c r="AG171" i="1"/>
  <c r="Y171" i="1"/>
  <c r="Q171" i="1"/>
  <c r="BD171" i="1"/>
  <c r="AV171" i="1"/>
  <c r="AN171" i="1"/>
  <c r="AF171" i="1"/>
  <c r="X171" i="1"/>
  <c r="P171" i="1"/>
  <c r="BC171" i="1"/>
  <c r="AU171" i="1"/>
  <c r="AM171" i="1"/>
  <c r="AE171" i="1"/>
  <c r="W171" i="1"/>
  <c r="BB171" i="1"/>
  <c r="AT171" i="1"/>
  <c r="AL171" i="1"/>
  <c r="AD171" i="1"/>
  <c r="V171" i="1"/>
  <c r="BA171" i="1"/>
  <c r="AS171" i="1"/>
  <c r="AK171" i="1"/>
  <c r="AC171" i="1"/>
  <c r="U171" i="1"/>
  <c r="BH171" i="1"/>
  <c r="AZ171" i="1"/>
  <c r="AR171" i="1"/>
  <c r="AJ171" i="1"/>
  <c r="AB171" i="1"/>
  <c r="T171" i="1"/>
  <c r="BG171" i="1"/>
  <c r="AY171" i="1"/>
  <c r="AQ171" i="1"/>
  <c r="AI171" i="1"/>
  <c r="AA171" i="1"/>
  <c r="S171" i="1"/>
  <c r="BF163" i="1"/>
  <c r="AX163" i="1"/>
  <c r="AP163" i="1"/>
  <c r="AH163" i="1"/>
  <c r="Z163" i="1"/>
  <c r="R163" i="1"/>
  <c r="BE163" i="1"/>
  <c r="AW163" i="1"/>
  <c r="AO163" i="1"/>
  <c r="AG163" i="1"/>
  <c r="Y163" i="1"/>
  <c r="Q163" i="1"/>
  <c r="BD163" i="1"/>
  <c r="AV163" i="1"/>
  <c r="AN163" i="1"/>
  <c r="AF163" i="1"/>
  <c r="X163" i="1"/>
  <c r="P163" i="1"/>
  <c r="BC163" i="1"/>
  <c r="AU163" i="1"/>
  <c r="AM163" i="1"/>
  <c r="AE163" i="1"/>
  <c r="W163" i="1"/>
  <c r="BB163" i="1"/>
  <c r="AT163" i="1"/>
  <c r="AL163" i="1"/>
  <c r="AD163" i="1"/>
  <c r="V163" i="1"/>
  <c r="BA163" i="1"/>
  <c r="AS163" i="1"/>
  <c r="AK163" i="1"/>
  <c r="AC163" i="1"/>
  <c r="U163" i="1"/>
  <c r="BH163" i="1"/>
  <c r="AZ163" i="1"/>
  <c r="AR163" i="1"/>
  <c r="AJ163" i="1"/>
  <c r="AB163" i="1"/>
  <c r="T163" i="1"/>
  <c r="BG163" i="1"/>
  <c r="AY163" i="1"/>
  <c r="AQ163" i="1"/>
  <c r="AI163" i="1"/>
  <c r="AA163" i="1"/>
  <c r="S163" i="1"/>
  <c r="BC154" i="1"/>
  <c r="AU154" i="1"/>
  <c r="AM154" i="1"/>
  <c r="AE154" i="1"/>
  <c r="W154" i="1"/>
  <c r="BB154" i="1"/>
  <c r="AT154" i="1"/>
  <c r="AL154" i="1"/>
  <c r="AD154" i="1"/>
  <c r="V154" i="1"/>
  <c r="BA154" i="1"/>
  <c r="AS154" i="1"/>
  <c r="AK154" i="1"/>
  <c r="AC154" i="1"/>
  <c r="U154" i="1"/>
  <c r="BH154" i="1"/>
  <c r="AZ154" i="1"/>
  <c r="AR154" i="1"/>
  <c r="AJ154" i="1"/>
  <c r="AB154" i="1"/>
  <c r="T154" i="1"/>
  <c r="BG154" i="1"/>
  <c r="AY154" i="1"/>
  <c r="AQ154" i="1"/>
  <c r="AI154" i="1"/>
  <c r="AA154" i="1"/>
  <c r="S154" i="1"/>
  <c r="BF154" i="1"/>
  <c r="AX154" i="1"/>
  <c r="AP154" i="1"/>
  <c r="AH154" i="1"/>
  <c r="Z154" i="1"/>
  <c r="R154" i="1"/>
  <c r="BE154" i="1"/>
  <c r="AW154" i="1"/>
  <c r="AO154" i="1"/>
  <c r="AG154" i="1"/>
  <c r="Y154" i="1"/>
  <c r="Q154" i="1"/>
  <c r="BD154" i="1"/>
  <c r="AV154" i="1"/>
  <c r="AN154" i="1"/>
  <c r="AF154" i="1"/>
  <c r="X154" i="1"/>
  <c r="P154" i="1"/>
  <c r="BF146" i="1"/>
  <c r="AX146" i="1"/>
  <c r="AP146" i="1"/>
  <c r="AH146" i="1"/>
  <c r="Z146" i="1"/>
  <c r="R146" i="1"/>
  <c r="BE146" i="1"/>
  <c r="AW146" i="1"/>
  <c r="AO146" i="1"/>
  <c r="AG146" i="1"/>
  <c r="Y146" i="1"/>
  <c r="Q146" i="1"/>
  <c r="BD146" i="1"/>
  <c r="AV146" i="1"/>
  <c r="AN146" i="1"/>
  <c r="AF146" i="1"/>
  <c r="X146" i="1"/>
  <c r="P146" i="1"/>
  <c r="BC146" i="1"/>
  <c r="AU146" i="1"/>
  <c r="AM146" i="1"/>
  <c r="AE146" i="1"/>
  <c r="W146" i="1"/>
  <c r="BB146" i="1"/>
  <c r="AT146" i="1"/>
  <c r="AL146" i="1"/>
  <c r="AD146" i="1"/>
  <c r="V146" i="1"/>
  <c r="BA146" i="1"/>
  <c r="AS146" i="1"/>
  <c r="AK146" i="1"/>
  <c r="AC146" i="1"/>
  <c r="U146" i="1"/>
  <c r="BH146" i="1"/>
  <c r="AZ146" i="1"/>
  <c r="AR146" i="1"/>
  <c r="AJ146" i="1"/>
  <c r="AB146" i="1"/>
  <c r="T146" i="1"/>
  <c r="BG146" i="1"/>
  <c r="AY146" i="1"/>
  <c r="AQ146" i="1"/>
  <c r="AI146" i="1"/>
  <c r="AA146" i="1"/>
  <c r="S146" i="1"/>
  <c r="BF138" i="1"/>
  <c r="AX138" i="1"/>
  <c r="AP138" i="1"/>
  <c r="AH138" i="1"/>
  <c r="Z138" i="1"/>
  <c r="R138" i="1"/>
  <c r="BE138" i="1"/>
  <c r="AW138" i="1"/>
  <c r="AO138" i="1"/>
  <c r="AG138" i="1"/>
  <c r="Y138" i="1"/>
  <c r="Q138" i="1"/>
  <c r="BD138" i="1"/>
  <c r="AV138" i="1"/>
  <c r="AN138" i="1"/>
  <c r="AF138" i="1"/>
  <c r="X138" i="1"/>
  <c r="P138" i="1"/>
  <c r="BC138" i="1"/>
  <c r="AU138" i="1"/>
  <c r="AM138" i="1"/>
  <c r="AE138" i="1"/>
  <c r="W138" i="1"/>
  <c r="BB138" i="1"/>
  <c r="AT138" i="1"/>
  <c r="AL138" i="1"/>
  <c r="AD138" i="1"/>
  <c r="V138" i="1"/>
  <c r="BA138" i="1"/>
  <c r="AS138" i="1"/>
  <c r="AK138" i="1"/>
  <c r="AC138" i="1"/>
  <c r="U138" i="1"/>
  <c r="BH138" i="1"/>
  <c r="AZ138" i="1"/>
  <c r="AR138" i="1"/>
  <c r="AJ138" i="1"/>
  <c r="AB138" i="1"/>
  <c r="T138" i="1"/>
  <c r="BG138" i="1"/>
  <c r="AY138" i="1"/>
  <c r="AQ138" i="1"/>
  <c r="AI138" i="1"/>
  <c r="AA138" i="1"/>
  <c r="S138" i="1"/>
  <c r="BF130" i="1"/>
  <c r="AX130" i="1"/>
  <c r="AP130" i="1"/>
  <c r="AH130" i="1"/>
  <c r="Z130" i="1"/>
  <c r="R130" i="1"/>
  <c r="BE130" i="1"/>
  <c r="AW130" i="1"/>
  <c r="AO130" i="1"/>
  <c r="AG130" i="1"/>
  <c r="Y130" i="1"/>
  <c r="Q130" i="1"/>
  <c r="BD130" i="1"/>
  <c r="AV130" i="1"/>
  <c r="AN130" i="1"/>
  <c r="AF130" i="1"/>
  <c r="X130" i="1"/>
  <c r="P130" i="1"/>
  <c r="BC130" i="1"/>
  <c r="AU130" i="1"/>
  <c r="AM130" i="1"/>
  <c r="AE130" i="1"/>
  <c r="W130" i="1"/>
  <c r="BB130" i="1"/>
  <c r="AT130" i="1"/>
  <c r="AL130" i="1"/>
  <c r="AD130" i="1"/>
  <c r="V130" i="1"/>
  <c r="BA130" i="1"/>
  <c r="AS130" i="1"/>
  <c r="AK130" i="1"/>
  <c r="AC130" i="1"/>
  <c r="U130" i="1"/>
  <c r="BH130" i="1"/>
  <c r="AZ130" i="1"/>
  <c r="AR130" i="1"/>
  <c r="AJ130" i="1"/>
  <c r="AB130" i="1"/>
  <c r="T130" i="1"/>
  <c r="BG130" i="1"/>
  <c r="AY130" i="1"/>
  <c r="AQ130" i="1"/>
  <c r="AI130" i="1"/>
  <c r="AA130" i="1"/>
  <c r="S130" i="1"/>
  <c r="BF122" i="1"/>
  <c r="AX122" i="1"/>
  <c r="AP122" i="1"/>
  <c r="AH122" i="1"/>
  <c r="Z122" i="1"/>
  <c r="R122" i="1"/>
  <c r="BE122" i="1"/>
  <c r="AW122" i="1"/>
  <c r="AO122" i="1"/>
  <c r="AG122" i="1"/>
  <c r="Y122" i="1"/>
  <c r="Q122" i="1"/>
  <c r="BD122" i="1"/>
  <c r="AV122" i="1"/>
  <c r="AN122" i="1"/>
  <c r="AF122" i="1"/>
  <c r="X122" i="1"/>
  <c r="P122" i="1"/>
  <c r="BC122" i="1"/>
  <c r="AU122" i="1"/>
  <c r="AM122" i="1"/>
  <c r="AE122" i="1"/>
  <c r="W122" i="1"/>
  <c r="BB122" i="1"/>
  <c r="AT122" i="1"/>
  <c r="AL122" i="1"/>
  <c r="AD122" i="1"/>
  <c r="V122" i="1"/>
  <c r="BA122" i="1"/>
  <c r="AS122" i="1"/>
  <c r="AK122" i="1"/>
  <c r="AC122" i="1"/>
  <c r="U122" i="1"/>
  <c r="BH122" i="1"/>
  <c r="AZ122" i="1"/>
  <c r="AR122" i="1"/>
  <c r="AJ122" i="1"/>
  <c r="AB122" i="1"/>
  <c r="T122" i="1"/>
  <c r="BG122" i="1"/>
  <c r="AY122" i="1"/>
  <c r="AQ122" i="1"/>
  <c r="AI122" i="1"/>
  <c r="AA122" i="1"/>
  <c r="S122" i="1"/>
  <c r="BF114" i="1"/>
  <c r="AX114" i="1"/>
  <c r="AP114" i="1"/>
  <c r="AH114" i="1"/>
  <c r="Z114" i="1"/>
  <c r="R114" i="1"/>
  <c r="BE114" i="1"/>
  <c r="AW114" i="1"/>
  <c r="AO114" i="1"/>
  <c r="AG114" i="1"/>
  <c r="Y114" i="1"/>
  <c r="Q114" i="1"/>
  <c r="BD114" i="1"/>
  <c r="AV114" i="1"/>
  <c r="AN114" i="1"/>
  <c r="AF114" i="1"/>
  <c r="X114" i="1"/>
  <c r="P114" i="1"/>
  <c r="BC114" i="1"/>
  <c r="AU114" i="1"/>
  <c r="AM114" i="1"/>
  <c r="AE114" i="1"/>
  <c r="W114" i="1"/>
  <c r="BB114" i="1"/>
  <c r="AT114" i="1"/>
  <c r="AL114" i="1"/>
  <c r="AD114" i="1"/>
  <c r="V114" i="1"/>
  <c r="BA114" i="1"/>
  <c r="AS114" i="1"/>
  <c r="AK114" i="1"/>
  <c r="AC114" i="1"/>
  <c r="U114" i="1"/>
  <c r="BH114" i="1"/>
  <c r="AZ114" i="1"/>
  <c r="AR114" i="1"/>
  <c r="AJ114" i="1"/>
  <c r="AB114" i="1"/>
  <c r="T114" i="1"/>
  <c r="BG114" i="1"/>
  <c r="AY114" i="1"/>
  <c r="AQ114" i="1"/>
  <c r="AI114" i="1"/>
  <c r="AA114" i="1"/>
  <c r="S114" i="1"/>
  <c r="BF106" i="1"/>
  <c r="AX106" i="1"/>
  <c r="AP106" i="1"/>
  <c r="AH106" i="1"/>
  <c r="Z106" i="1"/>
  <c r="R106" i="1"/>
  <c r="BE106" i="1"/>
  <c r="AW106" i="1"/>
  <c r="AO106" i="1"/>
  <c r="AG106" i="1"/>
  <c r="Y106" i="1"/>
  <c r="Q106" i="1"/>
  <c r="BD106" i="1"/>
  <c r="AV106" i="1"/>
  <c r="AN106" i="1"/>
  <c r="AF106" i="1"/>
  <c r="X106" i="1"/>
  <c r="P106" i="1"/>
  <c r="BC106" i="1"/>
  <c r="AU106" i="1"/>
  <c r="AM106" i="1"/>
  <c r="AE106" i="1"/>
  <c r="W106" i="1"/>
  <c r="BB106" i="1"/>
  <c r="AT106" i="1"/>
  <c r="AL106" i="1"/>
  <c r="AD106" i="1"/>
  <c r="V106" i="1"/>
  <c r="BA106" i="1"/>
  <c r="AS106" i="1"/>
  <c r="AK106" i="1"/>
  <c r="AC106" i="1"/>
  <c r="U106" i="1"/>
  <c r="BH106" i="1"/>
  <c r="AZ106" i="1"/>
  <c r="AR106" i="1"/>
  <c r="AJ106" i="1"/>
  <c r="AB106" i="1"/>
  <c r="T106" i="1"/>
  <c r="BG106" i="1"/>
  <c r="AY106" i="1"/>
  <c r="AQ106" i="1"/>
  <c r="AA106" i="1"/>
  <c r="S106" i="1"/>
  <c r="AI106" i="1"/>
  <c r="BF98" i="1"/>
  <c r="AX98" i="1"/>
  <c r="AP98" i="1"/>
  <c r="AH98" i="1"/>
  <c r="Z98" i="1"/>
  <c r="R98" i="1"/>
  <c r="BE98" i="1"/>
  <c r="AW98" i="1"/>
  <c r="AO98" i="1"/>
  <c r="AG98" i="1"/>
  <c r="Y98" i="1"/>
  <c r="Q98" i="1"/>
  <c r="BD98" i="1"/>
  <c r="AV98" i="1"/>
  <c r="AN98" i="1"/>
  <c r="AF98" i="1"/>
  <c r="X98" i="1"/>
  <c r="P98" i="1"/>
  <c r="BC98" i="1"/>
  <c r="AU98" i="1"/>
  <c r="AM98" i="1"/>
  <c r="AE98" i="1"/>
  <c r="W98" i="1"/>
  <c r="BB98" i="1"/>
  <c r="AT98" i="1"/>
  <c r="AL98" i="1"/>
  <c r="AD98" i="1"/>
  <c r="V98" i="1"/>
  <c r="BA98" i="1"/>
  <c r="AS98" i="1"/>
  <c r="AK98" i="1"/>
  <c r="AC98" i="1"/>
  <c r="U98" i="1"/>
  <c r="BH98" i="1"/>
  <c r="AZ98" i="1"/>
  <c r="AR98" i="1"/>
  <c r="AJ98" i="1"/>
  <c r="AB98" i="1"/>
  <c r="T98" i="1"/>
  <c r="BG98" i="1"/>
  <c r="AY98" i="1"/>
  <c r="AQ98" i="1"/>
  <c r="AI98" i="1"/>
  <c r="AA98" i="1"/>
  <c r="S98" i="1"/>
  <c r="BF90" i="1"/>
  <c r="AX90" i="1"/>
  <c r="AP90" i="1"/>
  <c r="AH90" i="1"/>
  <c r="Z90" i="1"/>
  <c r="R90" i="1"/>
  <c r="BE90" i="1"/>
  <c r="AW90" i="1"/>
  <c r="AO90" i="1"/>
  <c r="AG90" i="1"/>
  <c r="Y90" i="1"/>
  <c r="Q90" i="1"/>
  <c r="BD90" i="1"/>
  <c r="AV90" i="1"/>
  <c r="AN90" i="1"/>
  <c r="AF90" i="1"/>
  <c r="X90" i="1"/>
  <c r="P90" i="1"/>
  <c r="BC90" i="1"/>
  <c r="AU90" i="1"/>
  <c r="AM90" i="1"/>
  <c r="AE90" i="1"/>
  <c r="W90" i="1"/>
  <c r="BB90" i="1"/>
  <c r="AT90" i="1"/>
  <c r="AL90" i="1"/>
  <c r="AD90" i="1"/>
  <c r="V90" i="1"/>
  <c r="BA90" i="1"/>
  <c r="AS90" i="1"/>
  <c r="AK90" i="1"/>
  <c r="AC90" i="1"/>
  <c r="U90" i="1"/>
  <c r="BH90" i="1"/>
  <c r="AZ90" i="1"/>
  <c r="AR90" i="1"/>
  <c r="AJ90" i="1"/>
  <c r="AB90" i="1"/>
  <c r="T90" i="1"/>
  <c r="AQ90" i="1"/>
  <c r="AI90" i="1"/>
  <c r="AA90" i="1"/>
  <c r="S90" i="1"/>
  <c r="BG90" i="1"/>
  <c r="AY90" i="1"/>
  <c r="BF82" i="1"/>
  <c r="AX82" i="1"/>
  <c r="AP82" i="1"/>
  <c r="AH82" i="1"/>
  <c r="Z82" i="1"/>
  <c r="R82" i="1"/>
  <c r="BE82" i="1"/>
  <c r="AW82" i="1"/>
  <c r="AO82" i="1"/>
  <c r="AG82" i="1"/>
  <c r="Y82" i="1"/>
  <c r="Q82" i="1"/>
  <c r="BD82" i="1"/>
  <c r="AV82" i="1"/>
  <c r="AN82" i="1"/>
  <c r="AF82" i="1"/>
  <c r="X82" i="1"/>
  <c r="P82" i="1"/>
  <c r="BB82" i="1"/>
  <c r="AT82" i="1"/>
  <c r="AL82" i="1"/>
  <c r="AD82" i="1"/>
  <c r="V82" i="1"/>
  <c r="BA82" i="1"/>
  <c r="AS82" i="1"/>
  <c r="AK82" i="1"/>
  <c r="AC82" i="1"/>
  <c r="U82" i="1"/>
  <c r="BH82" i="1"/>
  <c r="AZ82" i="1"/>
  <c r="AR82" i="1"/>
  <c r="AJ82" i="1"/>
  <c r="AB82" i="1"/>
  <c r="T82" i="1"/>
  <c r="AU82" i="1"/>
  <c r="AQ82" i="1"/>
  <c r="AM82" i="1"/>
  <c r="AI82" i="1"/>
  <c r="AE82" i="1"/>
  <c r="BG82" i="1"/>
  <c r="AA82" i="1"/>
  <c r="BC82" i="1"/>
  <c r="W82" i="1"/>
  <c r="AY82" i="1"/>
  <c r="S82" i="1"/>
  <c r="BF74" i="1"/>
  <c r="AX74" i="1"/>
  <c r="AP74" i="1"/>
  <c r="AH74" i="1"/>
  <c r="Z74" i="1"/>
  <c r="R74" i="1"/>
  <c r="BE74" i="1"/>
  <c r="AW74" i="1"/>
  <c r="AO74" i="1"/>
  <c r="AG74" i="1"/>
  <c r="Y74" i="1"/>
  <c r="Q74" i="1"/>
  <c r="BD74" i="1"/>
  <c r="AV74" i="1"/>
  <c r="AN74" i="1"/>
  <c r="AF74" i="1"/>
  <c r="X74" i="1"/>
  <c r="P74" i="1"/>
  <c r="BB74" i="1"/>
  <c r="AT74" i="1"/>
  <c r="AL74" i="1"/>
  <c r="AD74" i="1"/>
  <c r="V74" i="1"/>
  <c r="BA74" i="1"/>
  <c r="AS74" i="1"/>
  <c r="AK74" i="1"/>
  <c r="AC74" i="1"/>
  <c r="U74" i="1"/>
  <c r="BH74" i="1"/>
  <c r="AZ74" i="1"/>
  <c r="AR74" i="1"/>
  <c r="AJ74" i="1"/>
  <c r="AB74" i="1"/>
  <c r="T74" i="1"/>
  <c r="BC74" i="1"/>
  <c r="W74" i="1"/>
  <c r="AY74" i="1"/>
  <c r="S74" i="1"/>
  <c r="AU74" i="1"/>
  <c r="AQ74" i="1"/>
  <c r="AM74" i="1"/>
  <c r="AI74" i="1"/>
  <c r="AE74" i="1"/>
  <c r="BG74" i="1"/>
  <c r="AA74" i="1"/>
  <c r="BF66" i="1"/>
  <c r="AX66" i="1"/>
  <c r="AP66" i="1"/>
  <c r="AH66" i="1"/>
  <c r="Z66" i="1"/>
  <c r="R66" i="1"/>
  <c r="BE66" i="1"/>
  <c r="AW66" i="1"/>
  <c r="AO66" i="1"/>
  <c r="AG66" i="1"/>
  <c r="Y66" i="1"/>
  <c r="Q66" i="1"/>
  <c r="BD66" i="1"/>
  <c r="AV66" i="1"/>
  <c r="AN66" i="1"/>
  <c r="AF66" i="1"/>
  <c r="X66" i="1"/>
  <c r="P66" i="1"/>
  <c r="BB66" i="1"/>
  <c r="AT66" i="1"/>
  <c r="AL66" i="1"/>
  <c r="AD66" i="1"/>
  <c r="V66" i="1"/>
  <c r="BA66" i="1"/>
  <c r="AS66" i="1"/>
  <c r="AK66" i="1"/>
  <c r="AC66" i="1"/>
  <c r="U66" i="1"/>
  <c r="BH66" i="1"/>
  <c r="AZ66" i="1"/>
  <c r="AR66" i="1"/>
  <c r="AJ66" i="1"/>
  <c r="AB66" i="1"/>
  <c r="T66" i="1"/>
  <c r="AE66" i="1"/>
  <c r="BG66" i="1"/>
  <c r="AA66" i="1"/>
  <c r="BC66" i="1"/>
  <c r="W66" i="1"/>
  <c r="AY66" i="1"/>
  <c r="S66" i="1"/>
  <c r="AU66" i="1"/>
  <c r="AQ66" i="1"/>
  <c r="AM66" i="1"/>
  <c r="AI66" i="1"/>
  <c r="BF58" i="1"/>
  <c r="AX58" i="1"/>
  <c r="AP58" i="1"/>
  <c r="AH58" i="1"/>
  <c r="Z58" i="1"/>
  <c r="R58" i="1"/>
  <c r="BE58" i="1"/>
  <c r="AW58" i="1"/>
  <c r="AO58" i="1"/>
  <c r="AG58" i="1"/>
  <c r="Y58" i="1"/>
  <c r="Q58" i="1"/>
  <c r="BD58" i="1"/>
  <c r="AV58" i="1"/>
  <c r="AN58" i="1"/>
  <c r="AF58" i="1"/>
  <c r="X58" i="1"/>
  <c r="P58" i="1"/>
  <c r="BB58" i="1"/>
  <c r="AT58" i="1"/>
  <c r="AL58" i="1"/>
  <c r="AD58" i="1"/>
  <c r="V58" i="1"/>
  <c r="BA58" i="1"/>
  <c r="AS58" i="1"/>
  <c r="AK58" i="1"/>
  <c r="AC58" i="1"/>
  <c r="U58" i="1"/>
  <c r="BH58" i="1"/>
  <c r="AZ58" i="1"/>
  <c r="AR58" i="1"/>
  <c r="AJ58" i="1"/>
  <c r="AB58" i="1"/>
  <c r="T58" i="1"/>
  <c r="AM58" i="1"/>
  <c r="AI58" i="1"/>
  <c r="AE58" i="1"/>
  <c r="BG58" i="1"/>
  <c r="AA58" i="1"/>
  <c r="BC58" i="1"/>
  <c r="W58" i="1"/>
  <c r="AY58" i="1"/>
  <c r="S58" i="1"/>
  <c r="AU58" i="1"/>
  <c r="AQ58" i="1"/>
  <c r="BF50" i="1"/>
  <c r="AX50" i="1"/>
  <c r="AP50" i="1"/>
  <c r="AH50" i="1"/>
  <c r="Z50" i="1"/>
  <c r="R50" i="1"/>
  <c r="BE50" i="1"/>
  <c r="AW50" i="1"/>
  <c r="AO50" i="1"/>
  <c r="AG50" i="1"/>
  <c r="Y50" i="1"/>
  <c r="Q50" i="1"/>
  <c r="BD50" i="1"/>
  <c r="AV50" i="1"/>
  <c r="AN50" i="1"/>
  <c r="AF50" i="1"/>
  <c r="X50" i="1"/>
  <c r="P50" i="1"/>
  <c r="BB50" i="1"/>
  <c r="AT50" i="1"/>
  <c r="AL50" i="1"/>
  <c r="AD50" i="1"/>
  <c r="V50" i="1"/>
  <c r="BA50" i="1"/>
  <c r="AS50" i="1"/>
  <c r="AK50" i="1"/>
  <c r="AC50" i="1"/>
  <c r="U50" i="1"/>
  <c r="BH50" i="1"/>
  <c r="AZ50" i="1"/>
  <c r="AR50" i="1"/>
  <c r="AJ50" i="1"/>
  <c r="AB50" i="1"/>
  <c r="T50" i="1"/>
  <c r="AU50" i="1"/>
  <c r="W50" i="1"/>
  <c r="AQ50" i="1"/>
  <c r="AM50" i="1"/>
  <c r="BC50" i="1"/>
  <c r="AI50" i="1"/>
  <c r="AE50" i="1"/>
  <c r="BG50" i="1"/>
  <c r="AA50" i="1"/>
  <c r="AY50" i="1"/>
  <c r="S50" i="1"/>
  <c r="BF42" i="1"/>
  <c r="AX42" i="1"/>
  <c r="AP42" i="1"/>
  <c r="AH42" i="1"/>
  <c r="Z42" i="1"/>
  <c r="R42" i="1"/>
  <c r="BE42" i="1"/>
  <c r="AW42" i="1"/>
  <c r="AO42" i="1"/>
  <c r="AG42" i="1"/>
  <c r="Y42" i="1"/>
  <c r="Q42" i="1"/>
  <c r="BD42" i="1"/>
  <c r="AV42" i="1"/>
  <c r="AN42" i="1"/>
  <c r="AF42" i="1"/>
  <c r="X42" i="1"/>
  <c r="P42" i="1"/>
  <c r="BB42" i="1"/>
  <c r="AT42" i="1"/>
  <c r="AL42" i="1"/>
  <c r="AD42" i="1"/>
  <c r="V42" i="1"/>
  <c r="BA42" i="1"/>
  <c r="AS42" i="1"/>
  <c r="AK42" i="1"/>
  <c r="AC42" i="1"/>
  <c r="U42" i="1"/>
  <c r="BH42" i="1"/>
  <c r="AZ42" i="1"/>
  <c r="AR42" i="1"/>
  <c r="AJ42" i="1"/>
  <c r="AB42" i="1"/>
  <c r="T42" i="1"/>
  <c r="BC42" i="1"/>
  <c r="W42" i="1"/>
  <c r="AY42" i="1"/>
  <c r="S42" i="1"/>
  <c r="AU42" i="1"/>
  <c r="AE42" i="1"/>
  <c r="AQ42" i="1"/>
  <c r="AM42" i="1"/>
  <c r="AI42" i="1"/>
  <c r="BG42" i="1"/>
  <c r="AA42" i="1"/>
  <c r="BF34" i="1"/>
  <c r="AX34" i="1"/>
  <c r="AP34" i="1"/>
  <c r="AH34" i="1"/>
  <c r="Z34" i="1"/>
  <c r="R34" i="1"/>
  <c r="BE34" i="1"/>
  <c r="AW34" i="1"/>
  <c r="AO34" i="1"/>
  <c r="AG34" i="1"/>
  <c r="Y34" i="1"/>
  <c r="Q34" i="1"/>
  <c r="BD34" i="1"/>
  <c r="AV34" i="1"/>
  <c r="AN34" i="1"/>
  <c r="AF34" i="1"/>
  <c r="X34" i="1"/>
  <c r="P34" i="1"/>
  <c r="BB34" i="1"/>
  <c r="AT34" i="1"/>
  <c r="AL34" i="1"/>
  <c r="AD34" i="1"/>
  <c r="V34" i="1"/>
  <c r="BA34" i="1"/>
  <c r="AS34" i="1"/>
  <c r="AK34" i="1"/>
  <c r="AC34" i="1"/>
  <c r="U34" i="1"/>
  <c r="BH34" i="1"/>
  <c r="AZ34" i="1"/>
  <c r="AR34" i="1"/>
  <c r="AJ34" i="1"/>
  <c r="AB34" i="1"/>
  <c r="T34" i="1"/>
  <c r="AE34" i="1"/>
  <c r="BG34" i="1"/>
  <c r="AA34" i="1"/>
  <c r="BC34" i="1"/>
  <c r="W34" i="1"/>
  <c r="AY34" i="1"/>
  <c r="S34" i="1"/>
  <c r="AU34" i="1"/>
  <c r="AQ34" i="1"/>
  <c r="AM34" i="1"/>
  <c r="AI34" i="1"/>
  <c r="BF26" i="1"/>
  <c r="AX26" i="1"/>
  <c r="AP26" i="1"/>
  <c r="AH26" i="1"/>
  <c r="Z26" i="1"/>
  <c r="R26" i="1"/>
  <c r="BE26" i="1"/>
  <c r="AW26" i="1"/>
  <c r="AO26" i="1"/>
  <c r="AG26" i="1"/>
  <c r="Y26" i="1"/>
  <c r="Q26" i="1"/>
  <c r="BD26" i="1"/>
  <c r="AV26" i="1"/>
  <c r="AN26" i="1"/>
  <c r="AF26" i="1"/>
  <c r="X26" i="1"/>
  <c r="P26" i="1"/>
  <c r="BB26" i="1"/>
  <c r="AT26" i="1"/>
  <c r="AL26" i="1"/>
  <c r="AD26" i="1"/>
  <c r="V26" i="1"/>
  <c r="BA26" i="1"/>
  <c r="AS26" i="1"/>
  <c r="AK26" i="1"/>
  <c r="AC26" i="1"/>
  <c r="U26" i="1"/>
  <c r="BC26" i="1"/>
  <c r="AI26" i="1"/>
  <c r="AZ26" i="1"/>
  <c r="AE26" i="1"/>
  <c r="AM26" i="1"/>
  <c r="AY26" i="1"/>
  <c r="AB26" i="1"/>
  <c r="S26" i="1"/>
  <c r="AU26" i="1"/>
  <c r="AA26" i="1"/>
  <c r="BH26" i="1"/>
  <c r="AR26" i="1"/>
  <c r="W26" i="1"/>
  <c r="AQ26" i="1"/>
  <c r="T26" i="1"/>
  <c r="BG26" i="1"/>
  <c r="AJ26" i="1"/>
  <c r="BH18" i="1"/>
  <c r="AZ18" i="1"/>
  <c r="AR18" i="1"/>
  <c r="AJ18" i="1"/>
  <c r="AB18" i="1"/>
  <c r="T18" i="1"/>
  <c r="AL18" i="1"/>
  <c r="BG18" i="1"/>
  <c r="AY18" i="1"/>
  <c r="AQ18" i="1"/>
  <c r="AI18" i="1"/>
  <c r="AA18" i="1"/>
  <c r="S18" i="1"/>
  <c r="BF18" i="1"/>
  <c r="AX18" i="1"/>
  <c r="AP18" i="1"/>
  <c r="AH18" i="1"/>
  <c r="Z18" i="1"/>
  <c r="R18" i="1"/>
  <c r="AT18" i="1"/>
  <c r="BE18" i="1"/>
  <c r="AW18" i="1"/>
  <c r="AO18" i="1"/>
  <c r="AG18" i="1"/>
  <c r="Y18" i="1"/>
  <c r="Q18" i="1"/>
  <c r="BB18" i="1"/>
  <c r="AD18" i="1"/>
  <c r="BD18" i="1"/>
  <c r="AV18" i="1"/>
  <c r="AN18" i="1"/>
  <c r="AF18" i="1"/>
  <c r="X18" i="1"/>
  <c r="P18" i="1"/>
  <c r="BC18" i="1"/>
  <c r="AU18" i="1"/>
  <c r="AM18" i="1"/>
  <c r="AE18" i="1"/>
  <c r="W18" i="1"/>
  <c r="V18" i="1"/>
  <c r="BA18" i="1"/>
  <c r="AS18" i="1"/>
  <c r="AK18" i="1"/>
  <c r="AC18" i="1"/>
  <c r="U18" i="1"/>
  <c r="BH10" i="1"/>
  <c r="AZ10" i="1"/>
  <c r="AR10" i="1"/>
  <c r="AJ10" i="1"/>
  <c r="AB10" i="1"/>
  <c r="T10" i="1"/>
  <c r="AX10" i="1"/>
  <c r="Z10" i="1"/>
  <c r="BE10" i="1"/>
  <c r="AG10" i="1"/>
  <c r="BG10" i="1"/>
  <c r="AY10" i="1"/>
  <c r="AQ10" i="1"/>
  <c r="AI10" i="1"/>
  <c r="AA10" i="1"/>
  <c r="S10" i="1"/>
  <c r="AP10" i="1"/>
  <c r="R10" i="1"/>
  <c r="AO10" i="1"/>
  <c r="V10" i="1"/>
  <c r="BF10" i="1"/>
  <c r="AH10" i="1"/>
  <c r="AW10" i="1"/>
  <c r="Q10" i="1"/>
  <c r="AL10" i="1"/>
  <c r="BA10" i="1"/>
  <c r="Y10" i="1"/>
  <c r="BB10" i="1"/>
  <c r="AS10" i="1"/>
  <c r="BD10" i="1"/>
  <c r="AV10" i="1"/>
  <c r="AN10" i="1"/>
  <c r="AF10" i="1"/>
  <c r="X10" i="1"/>
  <c r="P10" i="1"/>
  <c r="AU10" i="1"/>
  <c r="AE10" i="1"/>
  <c r="AD10" i="1"/>
  <c r="U10" i="1"/>
  <c r="BC10" i="1"/>
  <c r="AM10" i="1"/>
  <c r="W10" i="1"/>
  <c r="AT10" i="1"/>
  <c r="AC10" i="1"/>
  <c r="AK10" i="1"/>
  <c r="BB831" i="1"/>
  <c r="AT831" i="1"/>
  <c r="AL831" i="1"/>
  <c r="AD831" i="1"/>
  <c r="V831" i="1"/>
  <c r="BH831" i="1"/>
  <c r="AZ831" i="1"/>
  <c r="AR831" i="1"/>
  <c r="AJ831" i="1"/>
  <c r="AB831" i="1"/>
  <c r="T831" i="1"/>
  <c r="BG831" i="1"/>
  <c r="AY831" i="1"/>
  <c r="AQ831" i="1"/>
  <c r="BF831" i="1"/>
  <c r="AX831" i="1"/>
  <c r="AP831" i="1"/>
  <c r="AH831" i="1"/>
  <c r="Z831" i="1"/>
  <c r="BD831" i="1"/>
  <c r="AV831" i="1"/>
  <c r="AN831" i="1"/>
  <c r="AF831" i="1"/>
  <c r="AU831" i="1"/>
  <c r="AC831" i="1"/>
  <c r="Q831" i="1"/>
  <c r="AS831" i="1"/>
  <c r="AA831" i="1"/>
  <c r="P831" i="1"/>
  <c r="AO831" i="1"/>
  <c r="Y831" i="1"/>
  <c r="AM831" i="1"/>
  <c r="X831" i="1"/>
  <c r="BE831" i="1"/>
  <c r="AK831" i="1"/>
  <c r="W831" i="1"/>
  <c r="BC831" i="1"/>
  <c r="AI831" i="1"/>
  <c r="U831" i="1"/>
  <c r="BA831" i="1"/>
  <c r="AG831" i="1"/>
  <c r="S831" i="1"/>
  <c r="AW831" i="1"/>
  <c r="AE831" i="1"/>
  <c r="R831" i="1"/>
  <c r="BB783" i="1"/>
  <c r="AT783" i="1"/>
  <c r="AL783" i="1"/>
  <c r="AD783" i="1"/>
  <c r="V783" i="1"/>
  <c r="BA783" i="1"/>
  <c r="AS783" i="1"/>
  <c r="AK783" i="1"/>
  <c r="AC783" i="1"/>
  <c r="U783" i="1"/>
  <c r="BH783" i="1"/>
  <c r="AZ783" i="1"/>
  <c r="AR783" i="1"/>
  <c r="AJ783" i="1"/>
  <c r="AB783" i="1"/>
  <c r="T783" i="1"/>
  <c r="BG783" i="1"/>
  <c r="AY783" i="1"/>
  <c r="AQ783" i="1"/>
  <c r="AI783" i="1"/>
  <c r="AA783" i="1"/>
  <c r="S783" i="1"/>
  <c r="BF783" i="1"/>
  <c r="AX783" i="1"/>
  <c r="AP783" i="1"/>
  <c r="AH783" i="1"/>
  <c r="Z783" i="1"/>
  <c r="R783" i="1"/>
  <c r="BE783" i="1"/>
  <c r="AW783" i="1"/>
  <c r="AO783" i="1"/>
  <c r="AG783" i="1"/>
  <c r="Y783" i="1"/>
  <c r="Q783" i="1"/>
  <c r="BD783" i="1"/>
  <c r="AV783" i="1"/>
  <c r="AN783" i="1"/>
  <c r="AF783" i="1"/>
  <c r="X783" i="1"/>
  <c r="P783" i="1"/>
  <c r="AM783" i="1"/>
  <c r="AE783" i="1"/>
  <c r="W783" i="1"/>
  <c r="BC783" i="1"/>
  <c r="AU783" i="1"/>
  <c r="O735" i="1"/>
  <c r="BB735" i="1"/>
  <c r="AT735" i="1"/>
  <c r="AL735" i="1"/>
  <c r="AD735" i="1"/>
  <c r="V735" i="1"/>
  <c r="BA735" i="1"/>
  <c r="AS735" i="1"/>
  <c r="AK735" i="1"/>
  <c r="AC735" i="1"/>
  <c r="U735" i="1"/>
  <c r="BH735" i="1"/>
  <c r="AZ735" i="1"/>
  <c r="AR735" i="1"/>
  <c r="AJ735" i="1"/>
  <c r="AB735" i="1"/>
  <c r="T735" i="1"/>
  <c r="BG735" i="1"/>
  <c r="AY735" i="1"/>
  <c r="AQ735" i="1"/>
  <c r="AI735" i="1"/>
  <c r="AA735" i="1"/>
  <c r="S735" i="1"/>
  <c r="BF735" i="1"/>
  <c r="AX735" i="1"/>
  <c r="AP735" i="1"/>
  <c r="AH735" i="1"/>
  <c r="Z735" i="1"/>
  <c r="R735" i="1"/>
  <c r="BE735" i="1"/>
  <c r="AW735" i="1"/>
  <c r="AO735" i="1"/>
  <c r="AG735" i="1"/>
  <c r="Y735" i="1"/>
  <c r="Q735" i="1"/>
  <c r="BD735" i="1"/>
  <c r="AV735" i="1"/>
  <c r="AN735" i="1"/>
  <c r="AF735" i="1"/>
  <c r="X735" i="1"/>
  <c r="P735" i="1"/>
  <c r="AU735" i="1"/>
  <c r="AM735" i="1"/>
  <c r="AE735" i="1"/>
  <c r="W735" i="1"/>
  <c r="BC735" i="1"/>
  <c r="BE631" i="1"/>
  <c r="AW631" i="1"/>
  <c r="AO631" i="1"/>
  <c r="AG631" i="1"/>
  <c r="Y631" i="1"/>
  <c r="Q631" i="1"/>
  <c r="BD631" i="1"/>
  <c r="AV631" i="1"/>
  <c r="AN631" i="1"/>
  <c r="AF631" i="1"/>
  <c r="X631" i="1"/>
  <c r="P631" i="1"/>
  <c r="BC631" i="1"/>
  <c r="AU631" i="1"/>
  <c r="AM631" i="1"/>
  <c r="AE631" i="1"/>
  <c r="W631" i="1"/>
  <c r="BB631" i="1"/>
  <c r="AT631" i="1"/>
  <c r="AL631" i="1"/>
  <c r="AD631" i="1"/>
  <c r="V631" i="1"/>
  <c r="BA631" i="1"/>
  <c r="AS631" i="1"/>
  <c r="AK631" i="1"/>
  <c r="AC631" i="1"/>
  <c r="U631" i="1"/>
  <c r="BH631" i="1"/>
  <c r="AZ631" i="1"/>
  <c r="AR631" i="1"/>
  <c r="AJ631" i="1"/>
  <c r="AB631" i="1"/>
  <c r="T631" i="1"/>
  <c r="BG631" i="1"/>
  <c r="AY631" i="1"/>
  <c r="AQ631" i="1"/>
  <c r="AI631" i="1"/>
  <c r="AA631" i="1"/>
  <c r="S631" i="1"/>
  <c r="BF631" i="1"/>
  <c r="AX631" i="1"/>
  <c r="AP631" i="1"/>
  <c r="AH631" i="1"/>
  <c r="Z631" i="1"/>
  <c r="R631" i="1"/>
  <c r="BG859" i="1"/>
  <c r="AY859" i="1"/>
  <c r="AQ859" i="1"/>
  <c r="AI859" i="1"/>
  <c r="AA859" i="1"/>
  <c r="S859" i="1"/>
  <c r="BF859" i="1"/>
  <c r="AX859" i="1"/>
  <c r="AP859" i="1"/>
  <c r="AH859" i="1"/>
  <c r="Z859" i="1"/>
  <c r="R859" i="1"/>
  <c r="BE859" i="1"/>
  <c r="AW859" i="1"/>
  <c r="AO859" i="1"/>
  <c r="AG859" i="1"/>
  <c r="Y859" i="1"/>
  <c r="Q859" i="1"/>
  <c r="BD859" i="1"/>
  <c r="AV859" i="1"/>
  <c r="AN859" i="1"/>
  <c r="AF859" i="1"/>
  <c r="X859" i="1"/>
  <c r="P859" i="1"/>
  <c r="BC859" i="1"/>
  <c r="AU859" i="1"/>
  <c r="AM859" i="1"/>
  <c r="AE859" i="1"/>
  <c r="W859" i="1"/>
  <c r="BB859" i="1"/>
  <c r="AT859" i="1"/>
  <c r="AL859" i="1"/>
  <c r="AD859" i="1"/>
  <c r="V859" i="1"/>
  <c r="BA859" i="1"/>
  <c r="AS859" i="1"/>
  <c r="AK859" i="1"/>
  <c r="AC859" i="1"/>
  <c r="U859" i="1"/>
  <c r="BH859" i="1"/>
  <c r="AZ859" i="1"/>
  <c r="AR859" i="1"/>
  <c r="AJ859" i="1"/>
  <c r="AB859" i="1"/>
  <c r="T859" i="1"/>
  <c r="BB851" i="1"/>
  <c r="AT851" i="1"/>
  <c r="AL851" i="1"/>
  <c r="AD851" i="1"/>
  <c r="V851" i="1"/>
  <c r="BA851" i="1"/>
  <c r="AS851" i="1"/>
  <c r="AK851" i="1"/>
  <c r="AC851" i="1"/>
  <c r="U851" i="1"/>
  <c r="BH851" i="1"/>
  <c r="AZ851" i="1"/>
  <c r="AR851" i="1"/>
  <c r="AJ851" i="1"/>
  <c r="AB851" i="1"/>
  <c r="T851" i="1"/>
  <c r="BG851" i="1"/>
  <c r="AY851" i="1"/>
  <c r="AQ851" i="1"/>
  <c r="AI851" i="1"/>
  <c r="AA851" i="1"/>
  <c r="S851" i="1"/>
  <c r="BF851" i="1"/>
  <c r="AX851" i="1"/>
  <c r="AP851" i="1"/>
  <c r="AH851" i="1"/>
  <c r="Z851" i="1"/>
  <c r="R851" i="1"/>
  <c r="BE851" i="1"/>
  <c r="AW851" i="1"/>
  <c r="AO851" i="1"/>
  <c r="AG851" i="1"/>
  <c r="Y851" i="1"/>
  <c r="Q851" i="1"/>
  <c r="BD851" i="1"/>
  <c r="AV851" i="1"/>
  <c r="AN851" i="1"/>
  <c r="AF851" i="1"/>
  <c r="X851" i="1"/>
  <c r="P851" i="1"/>
  <c r="BC851" i="1"/>
  <c r="AU851" i="1"/>
  <c r="AM851" i="1"/>
  <c r="AE851" i="1"/>
  <c r="W851" i="1"/>
  <c r="BA843" i="1"/>
  <c r="AS843" i="1"/>
  <c r="AK843" i="1"/>
  <c r="AC843" i="1"/>
  <c r="U843" i="1"/>
  <c r="BC843" i="1"/>
  <c r="AT843" i="1"/>
  <c r="AJ843" i="1"/>
  <c r="AA843" i="1"/>
  <c r="R843" i="1"/>
  <c r="BB843" i="1"/>
  <c r="AR843" i="1"/>
  <c r="AI843" i="1"/>
  <c r="Z843" i="1"/>
  <c r="Q843" i="1"/>
  <c r="AZ843" i="1"/>
  <c r="AQ843" i="1"/>
  <c r="AH843" i="1"/>
  <c r="Y843" i="1"/>
  <c r="P843" i="1"/>
  <c r="BH843" i="1"/>
  <c r="AY843" i="1"/>
  <c r="AP843" i="1"/>
  <c r="AG843" i="1"/>
  <c r="X843" i="1"/>
  <c r="BG843" i="1"/>
  <c r="AX843" i="1"/>
  <c r="AO843" i="1"/>
  <c r="AF843" i="1"/>
  <c r="W843" i="1"/>
  <c r="BF843" i="1"/>
  <c r="AW843" i="1"/>
  <c r="AN843" i="1"/>
  <c r="AE843" i="1"/>
  <c r="V843" i="1"/>
  <c r="BE843" i="1"/>
  <c r="AV843" i="1"/>
  <c r="AM843" i="1"/>
  <c r="AD843" i="1"/>
  <c r="T843" i="1"/>
  <c r="BD843" i="1"/>
  <c r="AU843" i="1"/>
  <c r="AL843" i="1"/>
  <c r="AB843" i="1"/>
  <c r="S843" i="1"/>
  <c r="BF835" i="1"/>
  <c r="AX835" i="1"/>
  <c r="AP835" i="1"/>
  <c r="AH835" i="1"/>
  <c r="Z835" i="1"/>
  <c r="R835" i="1"/>
  <c r="BE835" i="1"/>
  <c r="AW835" i="1"/>
  <c r="AO835" i="1"/>
  <c r="AG835" i="1"/>
  <c r="Y835" i="1"/>
  <c r="Q835" i="1"/>
  <c r="BD835" i="1"/>
  <c r="AV835" i="1"/>
  <c r="AN835" i="1"/>
  <c r="AF835" i="1"/>
  <c r="X835" i="1"/>
  <c r="P835" i="1"/>
  <c r="BC835" i="1"/>
  <c r="AU835" i="1"/>
  <c r="AM835" i="1"/>
  <c r="AE835" i="1"/>
  <c r="W835" i="1"/>
  <c r="BB835" i="1"/>
  <c r="AT835" i="1"/>
  <c r="AL835" i="1"/>
  <c r="AD835" i="1"/>
  <c r="V835" i="1"/>
  <c r="BH835" i="1"/>
  <c r="AZ835" i="1"/>
  <c r="AR835" i="1"/>
  <c r="AJ835" i="1"/>
  <c r="AB835" i="1"/>
  <c r="T835" i="1"/>
  <c r="BA835" i="1"/>
  <c r="U835" i="1"/>
  <c r="AY835" i="1"/>
  <c r="S835" i="1"/>
  <c r="AS835" i="1"/>
  <c r="AQ835" i="1"/>
  <c r="AK835" i="1"/>
  <c r="AI835" i="1"/>
  <c r="AC835" i="1"/>
  <c r="BG835" i="1"/>
  <c r="AA835" i="1"/>
  <c r="BG827" i="1"/>
  <c r="AY827" i="1"/>
  <c r="AQ827" i="1"/>
  <c r="AI827" i="1"/>
  <c r="AA827" i="1"/>
  <c r="S827" i="1"/>
  <c r="BF827" i="1"/>
  <c r="AX827" i="1"/>
  <c r="AP827" i="1"/>
  <c r="AH827" i="1"/>
  <c r="Z827" i="1"/>
  <c r="R827" i="1"/>
  <c r="BE827" i="1"/>
  <c r="AW827" i="1"/>
  <c r="AO827" i="1"/>
  <c r="AG827" i="1"/>
  <c r="Y827" i="1"/>
  <c r="Q827" i="1"/>
  <c r="BD827" i="1"/>
  <c r="AV827" i="1"/>
  <c r="AN827" i="1"/>
  <c r="AF827" i="1"/>
  <c r="X827" i="1"/>
  <c r="P827" i="1"/>
  <c r="BC827" i="1"/>
  <c r="AU827" i="1"/>
  <c r="AM827" i="1"/>
  <c r="AE827" i="1"/>
  <c r="W827" i="1"/>
  <c r="BB827" i="1"/>
  <c r="AT827" i="1"/>
  <c r="AL827" i="1"/>
  <c r="AD827" i="1"/>
  <c r="V827" i="1"/>
  <c r="BA827" i="1"/>
  <c r="AS827" i="1"/>
  <c r="AK827" i="1"/>
  <c r="AC827" i="1"/>
  <c r="U827" i="1"/>
  <c r="AB827" i="1"/>
  <c r="T827" i="1"/>
  <c r="BH827" i="1"/>
  <c r="AZ827" i="1"/>
  <c r="AR827" i="1"/>
  <c r="AJ827" i="1"/>
  <c r="BG819" i="1"/>
  <c r="AY819" i="1"/>
  <c r="AQ819" i="1"/>
  <c r="AI819" i="1"/>
  <c r="AA819" i="1"/>
  <c r="S819" i="1"/>
  <c r="BF819" i="1"/>
  <c r="AX819" i="1"/>
  <c r="AP819" i="1"/>
  <c r="AH819" i="1"/>
  <c r="Z819" i="1"/>
  <c r="R819" i="1"/>
  <c r="BE819" i="1"/>
  <c r="AW819" i="1"/>
  <c r="AO819" i="1"/>
  <c r="AG819" i="1"/>
  <c r="Y819" i="1"/>
  <c r="Q819" i="1"/>
  <c r="BD819" i="1"/>
  <c r="AV819" i="1"/>
  <c r="AN819" i="1"/>
  <c r="AF819" i="1"/>
  <c r="X819" i="1"/>
  <c r="P819" i="1"/>
  <c r="BC819" i="1"/>
  <c r="AU819" i="1"/>
  <c r="AM819" i="1"/>
  <c r="AE819" i="1"/>
  <c r="W819" i="1"/>
  <c r="BB819" i="1"/>
  <c r="AT819" i="1"/>
  <c r="AL819" i="1"/>
  <c r="AD819" i="1"/>
  <c r="V819" i="1"/>
  <c r="BA819" i="1"/>
  <c r="AS819" i="1"/>
  <c r="AK819" i="1"/>
  <c r="AC819" i="1"/>
  <c r="U819" i="1"/>
  <c r="BH819" i="1"/>
  <c r="AZ819" i="1"/>
  <c r="AR819" i="1"/>
  <c r="AJ819" i="1"/>
  <c r="AB819" i="1"/>
  <c r="T819" i="1"/>
  <c r="BC811" i="1"/>
  <c r="AU811" i="1"/>
  <c r="AM811" i="1"/>
  <c r="AE811" i="1"/>
  <c r="W811" i="1"/>
  <c r="BB811" i="1"/>
  <c r="AT811" i="1"/>
  <c r="AL811" i="1"/>
  <c r="AD811" i="1"/>
  <c r="V811" i="1"/>
  <c r="BA811" i="1"/>
  <c r="AS811" i="1"/>
  <c r="AK811" i="1"/>
  <c r="AC811" i="1"/>
  <c r="U811" i="1"/>
  <c r="BH811" i="1"/>
  <c r="AZ811" i="1"/>
  <c r="AR811" i="1"/>
  <c r="AJ811" i="1"/>
  <c r="AB811" i="1"/>
  <c r="T811" i="1"/>
  <c r="BG811" i="1"/>
  <c r="AY811" i="1"/>
  <c r="AQ811" i="1"/>
  <c r="AI811" i="1"/>
  <c r="AA811" i="1"/>
  <c r="S811" i="1"/>
  <c r="BF811" i="1"/>
  <c r="AX811" i="1"/>
  <c r="AP811" i="1"/>
  <c r="AH811" i="1"/>
  <c r="Z811" i="1"/>
  <c r="R811" i="1"/>
  <c r="BE811" i="1"/>
  <c r="AW811" i="1"/>
  <c r="AO811" i="1"/>
  <c r="AG811" i="1"/>
  <c r="Y811" i="1"/>
  <c r="Q811" i="1"/>
  <c r="BD811" i="1"/>
  <c r="AV811" i="1"/>
  <c r="AN811" i="1"/>
  <c r="AF811" i="1"/>
  <c r="X811" i="1"/>
  <c r="P811" i="1"/>
  <c r="BC803" i="1"/>
  <c r="AU803" i="1"/>
  <c r="AM803" i="1"/>
  <c r="AE803" i="1"/>
  <c r="W803" i="1"/>
  <c r="BB803" i="1"/>
  <c r="AT803" i="1"/>
  <c r="AL803" i="1"/>
  <c r="AD803" i="1"/>
  <c r="V803" i="1"/>
  <c r="BA803" i="1"/>
  <c r="AS803" i="1"/>
  <c r="AK803" i="1"/>
  <c r="AC803" i="1"/>
  <c r="U803" i="1"/>
  <c r="BH803" i="1"/>
  <c r="AZ803" i="1"/>
  <c r="AR803" i="1"/>
  <c r="AJ803" i="1"/>
  <c r="AB803" i="1"/>
  <c r="T803" i="1"/>
  <c r="BG803" i="1"/>
  <c r="AY803" i="1"/>
  <c r="AQ803" i="1"/>
  <c r="AI803" i="1"/>
  <c r="AA803" i="1"/>
  <c r="S803" i="1"/>
  <c r="BF803" i="1"/>
  <c r="AX803" i="1"/>
  <c r="AP803" i="1"/>
  <c r="AH803" i="1"/>
  <c r="Z803" i="1"/>
  <c r="R803" i="1"/>
  <c r="BE803" i="1"/>
  <c r="AW803" i="1"/>
  <c r="AO803" i="1"/>
  <c r="AG803" i="1"/>
  <c r="Y803" i="1"/>
  <c r="Q803" i="1"/>
  <c r="AN803" i="1"/>
  <c r="AF803" i="1"/>
  <c r="X803" i="1"/>
  <c r="P803" i="1"/>
  <c r="BD803" i="1"/>
  <c r="AV803" i="1"/>
  <c r="BC795" i="1"/>
  <c r="AU795" i="1"/>
  <c r="AM795" i="1"/>
  <c r="AE795" i="1"/>
  <c r="W795" i="1"/>
  <c r="BB795" i="1"/>
  <c r="AT795" i="1"/>
  <c r="AL795" i="1"/>
  <c r="AD795" i="1"/>
  <c r="V795" i="1"/>
  <c r="BA795" i="1"/>
  <c r="AS795" i="1"/>
  <c r="AK795" i="1"/>
  <c r="AC795" i="1"/>
  <c r="U795" i="1"/>
  <c r="BH795" i="1"/>
  <c r="AZ795" i="1"/>
  <c r="AR795" i="1"/>
  <c r="AJ795" i="1"/>
  <c r="AB795" i="1"/>
  <c r="T795" i="1"/>
  <c r="BG795" i="1"/>
  <c r="AY795" i="1"/>
  <c r="AQ795" i="1"/>
  <c r="AI795" i="1"/>
  <c r="AA795" i="1"/>
  <c r="S795" i="1"/>
  <c r="BF795" i="1"/>
  <c r="AX795" i="1"/>
  <c r="AP795" i="1"/>
  <c r="AH795" i="1"/>
  <c r="Z795" i="1"/>
  <c r="R795" i="1"/>
  <c r="BE795" i="1"/>
  <c r="AW795" i="1"/>
  <c r="AO795" i="1"/>
  <c r="AG795" i="1"/>
  <c r="Y795" i="1"/>
  <c r="Q795" i="1"/>
  <c r="P795" i="1"/>
  <c r="BD795" i="1"/>
  <c r="AV795" i="1"/>
  <c r="AN795" i="1"/>
  <c r="AF795" i="1"/>
  <c r="X795" i="1"/>
  <c r="BF787" i="1"/>
  <c r="AX787" i="1"/>
  <c r="AP787" i="1"/>
  <c r="AH787" i="1"/>
  <c r="Z787" i="1"/>
  <c r="R787" i="1"/>
  <c r="BE787" i="1"/>
  <c r="AW787" i="1"/>
  <c r="AO787" i="1"/>
  <c r="AG787" i="1"/>
  <c r="Y787" i="1"/>
  <c r="Q787" i="1"/>
  <c r="BD787" i="1"/>
  <c r="AV787" i="1"/>
  <c r="AN787" i="1"/>
  <c r="AF787" i="1"/>
  <c r="X787" i="1"/>
  <c r="P787" i="1"/>
  <c r="BC787" i="1"/>
  <c r="AU787" i="1"/>
  <c r="AM787" i="1"/>
  <c r="AE787" i="1"/>
  <c r="W787" i="1"/>
  <c r="BB787" i="1"/>
  <c r="AT787" i="1"/>
  <c r="AL787" i="1"/>
  <c r="AD787" i="1"/>
  <c r="V787" i="1"/>
  <c r="BA787" i="1"/>
  <c r="AS787" i="1"/>
  <c r="AK787" i="1"/>
  <c r="AC787" i="1"/>
  <c r="U787" i="1"/>
  <c r="BH787" i="1"/>
  <c r="AZ787" i="1"/>
  <c r="AR787" i="1"/>
  <c r="AJ787" i="1"/>
  <c r="AB787" i="1"/>
  <c r="T787" i="1"/>
  <c r="AY787" i="1"/>
  <c r="AQ787" i="1"/>
  <c r="AI787" i="1"/>
  <c r="AA787" i="1"/>
  <c r="S787" i="1"/>
  <c r="BG787" i="1"/>
  <c r="BF779" i="1"/>
  <c r="AX779" i="1"/>
  <c r="AP779" i="1"/>
  <c r="AH779" i="1"/>
  <c r="Z779" i="1"/>
  <c r="R779" i="1"/>
  <c r="BE779" i="1"/>
  <c r="AW779" i="1"/>
  <c r="AO779" i="1"/>
  <c r="AG779" i="1"/>
  <c r="Y779" i="1"/>
  <c r="Q779" i="1"/>
  <c r="BD779" i="1"/>
  <c r="AV779" i="1"/>
  <c r="AN779" i="1"/>
  <c r="AF779" i="1"/>
  <c r="X779" i="1"/>
  <c r="P779" i="1"/>
  <c r="BC779" i="1"/>
  <c r="AU779" i="1"/>
  <c r="AM779" i="1"/>
  <c r="AE779" i="1"/>
  <c r="W779" i="1"/>
  <c r="BB779" i="1"/>
  <c r="AT779" i="1"/>
  <c r="AL779" i="1"/>
  <c r="AD779" i="1"/>
  <c r="V779" i="1"/>
  <c r="BA779" i="1"/>
  <c r="AS779" i="1"/>
  <c r="AK779" i="1"/>
  <c r="AC779" i="1"/>
  <c r="U779" i="1"/>
  <c r="BH779" i="1"/>
  <c r="AZ779" i="1"/>
  <c r="AR779" i="1"/>
  <c r="AJ779" i="1"/>
  <c r="AB779" i="1"/>
  <c r="T779" i="1"/>
  <c r="AA779" i="1"/>
  <c r="S779" i="1"/>
  <c r="BG779" i="1"/>
  <c r="AY779" i="1"/>
  <c r="AQ779" i="1"/>
  <c r="AI779" i="1"/>
  <c r="BF771" i="1"/>
  <c r="AX771" i="1"/>
  <c r="AP771" i="1"/>
  <c r="AH771" i="1"/>
  <c r="Z771" i="1"/>
  <c r="R771" i="1"/>
  <c r="BE771" i="1"/>
  <c r="AW771" i="1"/>
  <c r="AO771" i="1"/>
  <c r="AG771" i="1"/>
  <c r="Y771" i="1"/>
  <c r="Q771" i="1"/>
  <c r="BD771" i="1"/>
  <c r="AV771" i="1"/>
  <c r="AN771" i="1"/>
  <c r="AF771" i="1"/>
  <c r="X771" i="1"/>
  <c r="P771" i="1"/>
  <c r="BC771" i="1"/>
  <c r="AU771" i="1"/>
  <c r="AM771" i="1"/>
  <c r="AE771" i="1"/>
  <c r="W771" i="1"/>
  <c r="BB771" i="1"/>
  <c r="AT771" i="1"/>
  <c r="AL771" i="1"/>
  <c r="AD771" i="1"/>
  <c r="V771" i="1"/>
  <c r="BA771" i="1"/>
  <c r="AS771" i="1"/>
  <c r="AK771" i="1"/>
  <c r="AC771" i="1"/>
  <c r="U771" i="1"/>
  <c r="BH771" i="1"/>
  <c r="AZ771" i="1"/>
  <c r="AR771" i="1"/>
  <c r="AJ771" i="1"/>
  <c r="AB771" i="1"/>
  <c r="T771" i="1"/>
  <c r="BG771" i="1"/>
  <c r="AY771" i="1"/>
  <c r="AQ771" i="1"/>
  <c r="AI771" i="1"/>
  <c r="AA771" i="1"/>
  <c r="S771" i="1"/>
  <c r="BD763" i="1"/>
  <c r="AV763" i="1"/>
  <c r="AN763" i="1"/>
  <c r="AF763" i="1"/>
  <c r="X763" i="1"/>
  <c r="P763" i="1"/>
  <c r="BC763" i="1"/>
  <c r="AU763" i="1"/>
  <c r="AM763" i="1"/>
  <c r="AE763" i="1"/>
  <c r="W763" i="1"/>
  <c r="BB763" i="1"/>
  <c r="AT763" i="1"/>
  <c r="AL763" i="1"/>
  <c r="AD763" i="1"/>
  <c r="V763" i="1"/>
  <c r="BA763" i="1"/>
  <c r="AS763" i="1"/>
  <c r="AK763" i="1"/>
  <c r="AC763" i="1"/>
  <c r="U763" i="1"/>
  <c r="BH763" i="1"/>
  <c r="AZ763" i="1"/>
  <c r="AR763" i="1"/>
  <c r="AJ763" i="1"/>
  <c r="AB763" i="1"/>
  <c r="T763" i="1"/>
  <c r="BG763" i="1"/>
  <c r="AY763" i="1"/>
  <c r="AQ763" i="1"/>
  <c r="AI763" i="1"/>
  <c r="AA763" i="1"/>
  <c r="S763" i="1"/>
  <c r="BF763" i="1"/>
  <c r="AX763" i="1"/>
  <c r="AP763" i="1"/>
  <c r="AH763" i="1"/>
  <c r="Z763" i="1"/>
  <c r="R763" i="1"/>
  <c r="BE763" i="1"/>
  <c r="AW763" i="1"/>
  <c r="AO763" i="1"/>
  <c r="AG763" i="1"/>
  <c r="Y763" i="1"/>
  <c r="Q763" i="1"/>
  <c r="BD755" i="1"/>
  <c r="AV755" i="1"/>
  <c r="AN755" i="1"/>
  <c r="AF755" i="1"/>
  <c r="X755" i="1"/>
  <c r="P755" i="1"/>
  <c r="BC755" i="1"/>
  <c r="AU755" i="1"/>
  <c r="AM755" i="1"/>
  <c r="AE755" i="1"/>
  <c r="W755" i="1"/>
  <c r="BB755" i="1"/>
  <c r="AT755" i="1"/>
  <c r="AL755" i="1"/>
  <c r="AD755" i="1"/>
  <c r="V755" i="1"/>
  <c r="BA755" i="1"/>
  <c r="AS755" i="1"/>
  <c r="AK755" i="1"/>
  <c r="AC755" i="1"/>
  <c r="U755" i="1"/>
  <c r="BH755" i="1"/>
  <c r="AZ755" i="1"/>
  <c r="AR755" i="1"/>
  <c r="AJ755" i="1"/>
  <c r="AB755" i="1"/>
  <c r="T755" i="1"/>
  <c r="BG755" i="1"/>
  <c r="AY755" i="1"/>
  <c r="AQ755" i="1"/>
  <c r="AI755" i="1"/>
  <c r="AA755" i="1"/>
  <c r="S755" i="1"/>
  <c r="BF755" i="1"/>
  <c r="AX755" i="1"/>
  <c r="AP755" i="1"/>
  <c r="AH755" i="1"/>
  <c r="Z755" i="1"/>
  <c r="R755" i="1"/>
  <c r="BE755" i="1"/>
  <c r="AW755" i="1"/>
  <c r="AO755" i="1"/>
  <c r="AG755" i="1"/>
  <c r="Y755" i="1"/>
  <c r="Q755" i="1"/>
  <c r="BF747" i="1"/>
  <c r="AX747" i="1"/>
  <c r="AP747" i="1"/>
  <c r="AH747" i="1"/>
  <c r="Z747" i="1"/>
  <c r="R747" i="1"/>
  <c r="BE747" i="1"/>
  <c r="AW747" i="1"/>
  <c r="AO747" i="1"/>
  <c r="AG747" i="1"/>
  <c r="Y747" i="1"/>
  <c r="Q747" i="1"/>
  <c r="BD747" i="1"/>
  <c r="AV747" i="1"/>
  <c r="AN747" i="1"/>
  <c r="AF747" i="1"/>
  <c r="X747" i="1"/>
  <c r="P747" i="1"/>
  <c r="BC747" i="1"/>
  <c r="AU747" i="1"/>
  <c r="AM747" i="1"/>
  <c r="AE747" i="1"/>
  <c r="W747" i="1"/>
  <c r="BB747" i="1"/>
  <c r="AT747" i="1"/>
  <c r="AL747" i="1"/>
  <c r="AD747" i="1"/>
  <c r="V747" i="1"/>
  <c r="BA747" i="1"/>
  <c r="AS747" i="1"/>
  <c r="AK747" i="1"/>
  <c r="AC747" i="1"/>
  <c r="U747" i="1"/>
  <c r="BH747" i="1"/>
  <c r="AZ747" i="1"/>
  <c r="AR747" i="1"/>
  <c r="AJ747" i="1"/>
  <c r="AB747" i="1"/>
  <c r="T747" i="1"/>
  <c r="S747" i="1"/>
  <c r="BG747" i="1"/>
  <c r="AY747" i="1"/>
  <c r="AQ747" i="1"/>
  <c r="AI747" i="1"/>
  <c r="AA747" i="1"/>
  <c r="BF739" i="1"/>
  <c r="AX739" i="1"/>
  <c r="AP739" i="1"/>
  <c r="AH739" i="1"/>
  <c r="Z739" i="1"/>
  <c r="R739" i="1"/>
  <c r="BE739" i="1"/>
  <c r="AW739" i="1"/>
  <c r="AO739" i="1"/>
  <c r="AG739" i="1"/>
  <c r="Y739" i="1"/>
  <c r="Q739" i="1"/>
  <c r="BD739" i="1"/>
  <c r="AV739" i="1"/>
  <c r="AN739" i="1"/>
  <c r="AF739" i="1"/>
  <c r="X739" i="1"/>
  <c r="P739" i="1"/>
  <c r="BC739" i="1"/>
  <c r="AU739" i="1"/>
  <c r="AM739" i="1"/>
  <c r="AE739" i="1"/>
  <c r="W739" i="1"/>
  <c r="BB739" i="1"/>
  <c r="AT739" i="1"/>
  <c r="AL739" i="1"/>
  <c r="AD739" i="1"/>
  <c r="V739" i="1"/>
  <c r="BA739" i="1"/>
  <c r="AS739" i="1"/>
  <c r="AK739" i="1"/>
  <c r="AC739" i="1"/>
  <c r="U739" i="1"/>
  <c r="BH739" i="1"/>
  <c r="AZ739" i="1"/>
  <c r="AR739" i="1"/>
  <c r="AJ739" i="1"/>
  <c r="AB739" i="1"/>
  <c r="T739" i="1"/>
  <c r="BG739" i="1"/>
  <c r="AY739" i="1"/>
  <c r="AQ739" i="1"/>
  <c r="AI739" i="1"/>
  <c r="AA739" i="1"/>
  <c r="S739" i="1"/>
  <c r="BF731" i="1"/>
  <c r="AX731" i="1"/>
  <c r="AP731" i="1"/>
  <c r="AH731" i="1"/>
  <c r="Z731" i="1"/>
  <c r="R731" i="1"/>
  <c r="BE731" i="1"/>
  <c r="AW731" i="1"/>
  <c r="AO731" i="1"/>
  <c r="AG731" i="1"/>
  <c r="Y731" i="1"/>
  <c r="Q731" i="1"/>
  <c r="BD731" i="1"/>
  <c r="AV731" i="1"/>
  <c r="AN731" i="1"/>
  <c r="AF731" i="1"/>
  <c r="X731" i="1"/>
  <c r="P731" i="1"/>
  <c r="BC731" i="1"/>
  <c r="AU731" i="1"/>
  <c r="AM731" i="1"/>
  <c r="AE731" i="1"/>
  <c r="W731" i="1"/>
  <c r="BB731" i="1"/>
  <c r="AT731" i="1"/>
  <c r="AL731" i="1"/>
  <c r="AD731" i="1"/>
  <c r="V731" i="1"/>
  <c r="BA731" i="1"/>
  <c r="AS731" i="1"/>
  <c r="AK731" i="1"/>
  <c r="AC731" i="1"/>
  <c r="U731" i="1"/>
  <c r="BH731" i="1"/>
  <c r="AZ731" i="1"/>
  <c r="AR731" i="1"/>
  <c r="AJ731" i="1"/>
  <c r="AB731" i="1"/>
  <c r="T731" i="1"/>
  <c r="AI731" i="1"/>
  <c r="AA731" i="1"/>
  <c r="S731" i="1"/>
  <c r="BG731" i="1"/>
  <c r="AY731" i="1"/>
  <c r="AQ731" i="1"/>
  <c r="BF723" i="1"/>
  <c r="AX723" i="1"/>
  <c r="AP723" i="1"/>
  <c r="AH723" i="1"/>
  <c r="Z723" i="1"/>
  <c r="R723" i="1"/>
  <c r="BE723" i="1"/>
  <c r="AW723" i="1"/>
  <c r="AO723" i="1"/>
  <c r="AG723" i="1"/>
  <c r="Y723" i="1"/>
  <c r="Q723" i="1"/>
  <c r="BD723" i="1"/>
  <c r="AV723" i="1"/>
  <c r="AN723" i="1"/>
  <c r="BC723" i="1"/>
  <c r="AU723" i="1"/>
  <c r="AM723" i="1"/>
  <c r="AE723" i="1"/>
  <c r="W723" i="1"/>
  <c r="BB723" i="1"/>
  <c r="AT723" i="1"/>
  <c r="AL723" i="1"/>
  <c r="AD723" i="1"/>
  <c r="V723" i="1"/>
  <c r="BA723" i="1"/>
  <c r="AS723" i="1"/>
  <c r="AK723" i="1"/>
  <c r="AC723" i="1"/>
  <c r="U723" i="1"/>
  <c r="BH723" i="1"/>
  <c r="AZ723" i="1"/>
  <c r="AR723" i="1"/>
  <c r="AB723" i="1"/>
  <c r="AA723" i="1"/>
  <c r="BG723" i="1"/>
  <c r="X723" i="1"/>
  <c r="AY723" i="1"/>
  <c r="T723" i="1"/>
  <c r="AQ723" i="1"/>
  <c r="S723" i="1"/>
  <c r="AJ723" i="1"/>
  <c r="P723" i="1"/>
  <c r="AI723" i="1"/>
  <c r="AF723" i="1"/>
  <c r="BB715" i="1"/>
  <c r="AT715" i="1"/>
  <c r="AL715" i="1"/>
  <c r="AD715" i="1"/>
  <c r="V715" i="1"/>
  <c r="BA715" i="1"/>
  <c r="AS715" i="1"/>
  <c r="AK715" i="1"/>
  <c r="AC715" i="1"/>
  <c r="U715" i="1"/>
  <c r="BH715" i="1"/>
  <c r="AZ715" i="1"/>
  <c r="AR715" i="1"/>
  <c r="AJ715" i="1"/>
  <c r="AB715" i="1"/>
  <c r="T715" i="1"/>
  <c r="BG715" i="1"/>
  <c r="AY715" i="1"/>
  <c r="AQ715" i="1"/>
  <c r="AI715" i="1"/>
  <c r="AA715" i="1"/>
  <c r="S715" i="1"/>
  <c r="BF715" i="1"/>
  <c r="AX715" i="1"/>
  <c r="AP715" i="1"/>
  <c r="AH715" i="1"/>
  <c r="Z715" i="1"/>
  <c r="R715" i="1"/>
  <c r="BE715" i="1"/>
  <c r="AW715" i="1"/>
  <c r="AO715" i="1"/>
  <c r="AG715" i="1"/>
  <c r="Y715" i="1"/>
  <c r="Q715" i="1"/>
  <c r="BD715" i="1"/>
  <c r="AV715" i="1"/>
  <c r="AN715" i="1"/>
  <c r="AF715" i="1"/>
  <c r="X715" i="1"/>
  <c r="P715" i="1"/>
  <c r="W715" i="1"/>
  <c r="BC715" i="1"/>
  <c r="AU715" i="1"/>
  <c r="AM715" i="1"/>
  <c r="AE715" i="1"/>
  <c r="BB707" i="1"/>
  <c r="AT707" i="1"/>
  <c r="AL707" i="1"/>
  <c r="AD707" i="1"/>
  <c r="V707" i="1"/>
  <c r="BA707" i="1"/>
  <c r="AS707" i="1"/>
  <c r="AK707" i="1"/>
  <c r="AC707" i="1"/>
  <c r="U707" i="1"/>
  <c r="BH707" i="1"/>
  <c r="AZ707" i="1"/>
  <c r="AR707" i="1"/>
  <c r="AJ707" i="1"/>
  <c r="AB707" i="1"/>
  <c r="T707" i="1"/>
  <c r="BG707" i="1"/>
  <c r="AY707" i="1"/>
  <c r="AQ707" i="1"/>
  <c r="AI707" i="1"/>
  <c r="AA707" i="1"/>
  <c r="S707" i="1"/>
  <c r="BF707" i="1"/>
  <c r="AX707" i="1"/>
  <c r="AP707" i="1"/>
  <c r="AH707" i="1"/>
  <c r="Z707" i="1"/>
  <c r="R707" i="1"/>
  <c r="BE707" i="1"/>
  <c r="AW707" i="1"/>
  <c r="AO707" i="1"/>
  <c r="AG707" i="1"/>
  <c r="Y707" i="1"/>
  <c r="Q707" i="1"/>
  <c r="BD707" i="1"/>
  <c r="AV707" i="1"/>
  <c r="AN707" i="1"/>
  <c r="AF707" i="1"/>
  <c r="X707" i="1"/>
  <c r="P707" i="1"/>
  <c r="BC707" i="1"/>
  <c r="AU707" i="1"/>
  <c r="AM707" i="1"/>
  <c r="AE707" i="1"/>
  <c r="W707" i="1"/>
  <c r="BB699" i="1"/>
  <c r="AT699" i="1"/>
  <c r="AL699" i="1"/>
  <c r="AD699" i="1"/>
  <c r="V699" i="1"/>
  <c r="BA699" i="1"/>
  <c r="AS699" i="1"/>
  <c r="AK699" i="1"/>
  <c r="AC699" i="1"/>
  <c r="U699" i="1"/>
  <c r="BH699" i="1"/>
  <c r="AZ699" i="1"/>
  <c r="AR699" i="1"/>
  <c r="AJ699" i="1"/>
  <c r="AB699" i="1"/>
  <c r="T699" i="1"/>
  <c r="BG699" i="1"/>
  <c r="AY699" i="1"/>
  <c r="AQ699" i="1"/>
  <c r="AI699" i="1"/>
  <c r="AA699" i="1"/>
  <c r="S699" i="1"/>
  <c r="BF699" i="1"/>
  <c r="AX699" i="1"/>
  <c r="AP699" i="1"/>
  <c r="AH699" i="1"/>
  <c r="Z699" i="1"/>
  <c r="R699" i="1"/>
  <c r="BE699" i="1"/>
  <c r="AW699" i="1"/>
  <c r="AO699" i="1"/>
  <c r="AG699" i="1"/>
  <c r="Y699" i="1"/>
  <c r="Q699" i="1"/>
  <c r="BD699" i="1"/>
  <c r="AV699" i="1"/>
  <c r="AN699" i="1"/>
  <c r="AF699" i="1"/>
  <c r="X699" i="1"/>
  <c r="P699" i="1"/>
  <c r="AM699" i="1"/>
  <c r="AE699" i="1"/>
  <c r="W699" i="1"/>
  <c r="BC699" i="1"/>
  <c r="AU699" i="1"/>
  <c r="BB691" i="1"/>
  <c r="AT691" i="1"/>
  <c r="AL691" i="1"/>
  <c r="AD691" i="1"/>
  <c r="V691" i="1"/>
  <c r="BA691" i="1"/>
  <c r="AS691" i="1"/>
  <c r="AK691" i="1"/>
  <c r="AC691" i="1"/>
  <c r="U691" i="1"/>
  <c r="BH691" i="1"/>
  <c r="AZ691" i="1"/>
  <c r="AR691" i="1"/>
  <c r="AJ691" i="1"/>
  <c r="AB691" i="1"/>
  <c r="T691" i="1"/>
  <c r="BG691" i="1"/>
  <c r="AY691" i="1"/>
  <c r="AQ691" i="1"/>
  <c r="AI691" i="1"/>
  <c r="AA691" i="1"/>
  <c r="S691" i="1"/>
  <c r="BF691" i="1"/>
  <c r="AX691" i="1"/>
  <c r="AP691" i="1"/>
  <c r="AH691" i="1"/>
  <c r="Z691" i="1"/>
  <c r="R691" i="1"/>
  <c r="BE691" i="1"/>
  <c r="AW691" i="1"/>
  <c r="AO691" i="1"/>
  <c r="AG691" i="1"/>
  <c r="Y691" i="1"/>
  <c r="Q691" i="1"/>
  <c r="BD691" i="1"/>
  <c r="AV691" i="1"/>
  <c r="AN691" i="1"/>
  <c r="AF691" i="1"/>
  <c r="X691" i="1"/>
  <c r="P691" i="1"/>
  <c r="BC691" i="1"/>
  <c r="AU691" i="1"/>
  <c r="AM691" i="1"/>
  <c r="AE691" i="1"/>
  <c r="W691" i="1"/>
  <c r="O683" i="1"/>
  <c r="BB683" i="1"/>
  <c r="AT683" i="1"/>
  <c r="AL683" i="1"/>
  <c r="AD683" i="1"/>
  <c r="V683" i="1"/>
  <c r="BA683" i="1"/>
  <c r="AS683" i="1"/>
  <c r="AK683" i="1"/>
  <c r="AC683" i="1"/>
  <c r="U683" i="1"/>
  <c r="BH683" i="1"/>
  <c r="AZ683" i="1"/>
  <c r="AR683" i="1"/>
  <c r="AJ683" i="1"/>
  <c r="AB683" i="1"/>
  <c r="T683" i="1"/>
  <c r="BG683" i="1"/>
  <c r="AY683" i="1"/>
  <c r="AQ683" i="1"/>
  <c r="AI683" i="1"/>
  <c r="AA683" i="1"/>
  <c r="S683" i="1"/>
  <c r="BF683" i="1"/>
  <c r="AX683" i="1"/>
  <c r="AP683" i="1"/>
  <c r="AH683" i="1"/>
  <c r="Z683" i="1"/>
  <c r="R683" i="1"/>
  <c r="BE683" i="1"/>
  <c r="AW683" i="1"/>
  <c r="AO683" i="1"/>
  <c r="AG683" i="1"/>
  <c r="Y683" i="1"/>
  <c r="Q683" i="1"/>
  <c r="BD683" i="1"/>
  <c r="AV683" i="1"/>
  <c r="AN683" i="1"/>
  <c r="AF683" i="1"/>
  <c r="X683" i="1"/>
  <c r="P683" i="1"/>
  <c r="BC683" i="1"/>
  <c r="AU683" i="1"/>
  <c r="AM683" i="1"/>
  <c r="AE683" i="1"/>
  <c r="W683" i="1"/>
  <c r="BB675" i="1"/>
  <c r="AT675" i="1"/>
  <c r="AL675" i="1"/>
  <c r="AD675" i="1"/>
  <c r="V675" i="1"/>
  <c r="BA675" i="1"/>
  <c r="AS675" i="1"/>
  <c r="AK675" i="1"/>
  <c r="AC675" i="1"/>
  <c r="U675" i="1"/>
  <c r="BH675" i="1"/>
  <c r="AZ675" i="1"/>
  <c r="AR675" i="1"/>
  <c r="AJ675" i="1"/>
  <c r="AB675" i="1"/>
  <c r="T675" i="1"/>
  <c r="BG675" i="1"/>
  <c r="AY675" i="1"/>
  <c r="AQ675" i="1"/>
  <c r="AI675" i="1"/>
  <c r="AA675" i="1"/>
  <c r="S675" i="1"/>
  <c r="BF675" i="1"/>
  <c r="AX675" i="1"/>
  <c r="AP675" i="1"/>
  <c r="AH675" i="1"/>
  <c r="Z675" i="1"/>
  <c r="R675" i="1"/>
  <c r="BE675" i="1"/>
  <c r="AW675" i="1"/>
  <c r="AO675" i="1"/>
  <c r="AG675" i="1"/>
  <c r="Y675" i="1"/>
  <c r="Q675" i="1"/>
  <c r="BD675" i="1"/>
  <c r="AV675" i="1"/>
  <c r="AN675" i="1"/>
  <c r="AF675" i="1"/>
  <c r="X675" i="1"/>
  <c r="P675" i="1"/>
  <c r="BC675" i="1"/>
  <c r="AU675" i="1"/>
  <c r="AM675" i="1"/>
  <c r="AE675" i="1"/>
  <c r="W675" i="1"/>
  <c r="BA667" i="1"/>
  <c r="AS667" i="1"/>
  <c r="AK667" i="1"/>
  <c r="AC667" i="1"/>
  <c r="U667" i="1"/>
  <c r="BH667" i="1"/>
  <c r="AZ667" i="1"/>
  <c r="AR667" i="1"/>
  <c r="AJ667" i="1"/>
  <c r="AB667" i="1"/>
  <c r="T667" i="1"/>
  <c r="BG667" i="1"/>
  <c r="AY667" i="1"/>
  <c r="AQ667" i="1"/>
  <c r="AI667" i="1"/>
  <c r="AA667" i="1"/>
  <c r="S667" i="1"/>
  <c r="BF667" i="1"/>
  <c r="AX667" i="1"/>
  <c r="AP667" i="1"/>
  <c r="AH667" i="1"/>
  <c r="Z667" i="1"/>
  <c r="R667" i="1"/>
  <c r="BE667" i="1"/>
  <c r="AW667" i="1"/>
  <c r="AO667" i="1"/>
  <c r="AG667" i="1"/>
  <c r="Y667" i="1"/>
  <c r="Q667" i="1"/>
  <c r="BD667" i="1"/>
  <c r="AV667" i="1"/>
  <c r="AN667" i="1"/>
  <c r="AF667" i="1"/>
  <c r="X667" i="1"/>
  <c r="P667" i="1"/>
  <c r="BC667" i="1"/>
  <c r="AU667" i="1"/>
  <c r="AM667" i="1"/>
  <c r="AE667" i="1"/>
  <c r="W667" i="1"/>
  <c r="BB667" i="1"/>
  <c r="AT667" i="1"/>
  <c r="AL667" i="1"/>
  <c r="AD667" i="1"/>
  <c r="V667" i="1"/>
  <c r="BA659" i="1"/>
  <c r="AS659" i="1"/>
  <c r="AK659" i="1"/>
  <c r="AC659" i="1"/>
  <c r="U659" i="1"/>
  <c r="BH659" i="1"/>
  <c r="AZ659" i="1"/>
  <c r="AR659" i="1"/>
  <c r="AJ659" i="1"/>
  <c r="AB659" i="1"/>
  <c r="T659" i="1"/>
  <c r="BG659" i="1"/>
  <c r="AY659" i="1"/>
  <c r="AQ659" i="1"/>
  <c r="AI659" i="1"/>
  <c r="AA659" i="1"/>
  <c r="S659" i="1"/>
  <c r="BF659" i="1"/>
  <c r="AX659" i="1"/>
  <c r="AP659" i="1"/>
  <c r="AH659" i="1"/>
  <c r="Z659" i="1"/>
  <c r="R659" i="1"/>
  <c r="BE659" i="1"/>
  <c r="AW659" i="1"/>
  <c r="AO659" i="1"/>
  <c r="AG659" i="1"/>
  <c r="Y659" i="1"/>
  <c r="Q659" i="1"/>
  <c r="BD659" i="1"/>
  <c r="AV659" i="1"/>
  <c r="AN659" i="1"/>
  <c r="AF659" i="1"/>
  <c r="X659" i="1"/>
  <c r="P659" i="1"/>
  <c r="BC659" i="1"/>
  <c r="AU659" i="1"/>
  <c r="AM659" i="1"/>
  <c r="AE659" i="1"/>
  <c r="W659" i="1"/>
  <c r="BB659" i="1"/>
  <c r="AT659" i="1"/>
  <c r="AL659" i="1"/>
  <c r="AD659" i="1"/>
  <c r="V659" i="1"/>
  <c r="BA651" i="1"/>
  <c r="AS651" i="1"/>
  <c r="AK651" i="1"/>
  <c r="AC651" i="1"/>
  <c r="U651" i="1"/>
  <c r="BH651" i="1"/>
  <c r="AZ651" i="1"/>
  <c r="AR651" i="1"/>
  <c r="AJ651" i="1"/>
  <c r="AB651" i="1"/>
  <c r="T651" i="1"/>
  <c r="BG651" i="1"/>
  <c r="AY651" i="1"/>
  <c r="AQ651" i="1"/>
  <c r="AI651" i="1"/>
  <c r="AA651" i="1"/>
  <c r="S651" i="1"/>
  <c r="BF651" i="1"/>
  <c r="AX651" i="1"/>
  <c r="AP651" i="1"/>
  <c r="AH651" i="1"/>
  <c r="Z651" i="1"/>
  <c r="R651" i="1"/>
  <c r="BE651" i="1"/>
  <c r="AW651" i="1"/>
  <c r="AO651" i="1"/>
  <c r="AG651" i="1"/>
  <c r="Y651" i="1"/>
  <c r="Q651" i="1"/>
  <c r="BD651" i="1"/>
  <c r="AV651" i="1"/>
  <c r="AN651" i="1"/>
  <c r="AF651" i="1"/>
  <c r="X651" i="1"/>
  <c r="P651" i="1"/>
  <c r="BC651" i="1"/>
  <c r="AU651" i="1"/>
  <c r="AM651" i="1"/>
  <c r="AE651" i="1"/>
  <c r="W651" i="1"/>
  <c r="BB651" i="1"/>
  <c r="AT651" i="1"/>
  <c r="AL651" i="1"/>
  <c r="AD651" i="1"/>
  <c r="V651" i="1"/>
  <c r="BA643" i="1"/>
  <c r="AS643" i="1"/>
  <c r="AK643" i="1"/>
  <c r="AC643" i="1"/>
  <c r="U643" i="1"/>
  <c r="BH643" i="1"/>
  <c r="AZ643" i="1"/>
  <c r="AR643" i="1"/>
  <c r="AJ643" i="1"/>
  <c r="AB643" i="1"/>
  <c r="T643" i="1"/>
  <c r="BG643" i="1"/>
  <c r="AY643" i="1"/>
  <c r="AQ643" i="1"/>
  <c r="AI643" i="1"/>
  <c r="AA643" i="1"/>
  <c r="S643" i="1"/>
  <c r="BF643" i="1"/>
  <c r="AX643" i="1"/>
  <c r="AP643" i="1"/>
  <c r="AH643" i="1"/>
  <c r="Z643" i="1"/>
  <c r="R643" i="1"/>
  <c r="BE643" i="1"/>
  <c r="AW643" i="1"/>
  <c r="AO643" i="1"/>
  <c r="AG643" i="1"/>
  <c r="Y643" i="1"/>
  <c r="Q643" i="1"/>
  <c r="BD643" i="1"/>
  <c r="AV643" i="1"/>
  <c r="AN643" i="1"/>
  <c r="AF643" i="1"/>
  <c r="X643" i="1"/>
  <c r="P643" i="1"/>
  <c r="BC643" i="1"/>
  <c r="AU643" i="1"/>
  <c r="AM643" i="1"/>
  <c r="AE643" i="1"/>
  <c r="W643" i="1"/>
  <c r="BB643" i="1"/>
  <c r="AT643" i="1"/>
  <c r="AL643" i="1"/>
  <c r="AD643" i="1"/>
  <c r="V643" i="1"/>
  <c r="BA635" i="1"/>
  <c r="AS635" i="1"/>
  <c r="AK635" i="1"/>
  <c r="AC635" i="1"/>
  <c r="U635" i="1"/>
  <c r="BH635" i="1"/>
  <c r="AZ635" i="1"/>
  <c r="AR635" i="1"/>
  <c r="AJ635" i="1"/>
  <c r="AB635" i="1"/>
  <c r="T635" i="1"/>
  <c r="BG635" i="1"/>
  <c r="AY635" i="1"/>
  <c r="AQ635" i="1"/>
  <c r="AI635" i="1"/>
  <c r="AA635" i="1"/>
  <c r="S635" i="1"/>
  <c r="BF635" i="1"/>
  <c r="AX635" i="1"/>
  <c r="AP635" i="1"/>
  <c r="AH635" i="1"/>
  <c r="Z635" i="1"/>
  <c r="R635" i="1"/>
  <c r="BE635" i="1"/>
  <c r="AW635" i="1"/>
  <c r="AO635" i="1"/>
  <c r="AG635" i="1"/>
  <c r="Y635" i="1"/>
  <c r="Q635" i="1"/>
  <c r="BD635" i="1"/>
  <c r="AV635" i="1"/>
  <c r="AN635" i="1"/>
  <c r="AF635" i="1"/>
  <c r="X635" i="1"/>
  <c r="P635" i="1"/>
  <c r="BC635" i="1"/>
  <c r="AU635" i="1"/>
  <c r="AM635" i="1"/>
  <c r="AE635" i="1"/>
  <c r="W635" i="1"/>
  <c r="BB635" i="1"/>
  <c r="AT635" i="1"/>
  <c r="AL635" i="1"/>
  <c r="AD635" i="1"/>
  <c r="V635" i="1"/>
  <c r="O627" i="1"/>
  <c r="BA627" i="1"/>
  <c r="AS627" i="1"/>
  <c r="AK627" i="1"/>
  <c r="AC627" i="1"/>
  <c r="U627" i="1"/>
  <c r="BH627" i="1"/>
  <c r="AZ627" i="1"/>
  <c r="AR627" i="1"/>
  <c r="AJ627" i="1"/>
  <c r="AB627" i="1"/>
  <c r="T627" i="1"/>
  <c r="BG627" i="1"/>
  <c r="AY627" i="1"/>
  <c r="AQ627" i="1"/>
  <c r="AI627" i="1"/>
  <c r="AA627" i="1"/>
  <c r="S627" i="1"/>
  <c r="BF627" i="1"/>
  <c r="AX627" i="1"/>
  <c r="AP627" i="1"/>
  <c r="AH627" i="1"/>
  <c r="Z627" i="1"/>
  <c r="R627" i="1"/>
  <c r="BE627" i="1"/>
  <c r="AW627" i="1"/>
  <c r="AO627" i="1"/>
  <c r="AG627" i="1"/>
  <c r="Y627" i="1"/>
  <c r="Q627" i="1"/>
  <c r="BD627" i="1"/>
  <c r="AV627" i="1"/>
  <c r="AN627" i="1"/>
  <c r="AF627" i="1"/>
  <c r="X627" i="1"/>
  <c r="P627" i="1"/>
  <c r="BC627" i="1"/>
  <c r="AU627" i="1"/>
  <c r="AM627" i="1"/>
  <c r="AE627" i="1"/>
  <c r="W627" i="1"/>
  <c r="AT627" i="1"/>
  <c r="AL627" i="1"/>
  <c r="AD627" i="1"/>
  <c r="V627" i="1"/>
  <c r="BB627" i="1"/>
  <c r="BA619" i="1"/>
  <c r="AS619" i="1"/>
  <c r="AK619" i="1"/>
  <c r="AC619" i="1"/>
  <c r="U619" i="1"/>
  <c r="BH619" i="1"/>
  <c r="AZ619" i="1"/>
  <c r="AR619" i="1"/>
  <c r="AJ619" i="1"/>
  <c r="AB619" i="1"/>
  <c r="T619" i="1"/>
  <c r="BG619" i="1"/>
  <c r="AY619" i="1"/>
  <c r="AQ619" i="1"/>
  <c r="AI619" i="1"/>
  <c r="AA619" i="1"/>
  <c r="S619" i="1"/>
  <c r="BF619" i="1"/>
  <c r="AX619" i="1"/>
  <c r="AP619" i="1"/>
  <c r="AH619" i="1"/>
  <c r="Z619" i="1"/>
  <c r="R619" i="1"/>
  <c r="BE619" i="1"/>
  <c r="AW619" i="1"/>
  <c r="AO619" i="1"/>
  <c r="AG619" i="1"/>
  <c r="Y619" i="1"/>
  <c r="Q619" i="1"/>
  <c r="BD619" i="1"/>
  <c r="AV619" i="1"/>
  <c r="AN619" i="1"/>
  <c r="AF619" i="1"/>
  <c r="X619" i="1"/>
  <c r="P619" i="1"/>
  <c r="BC619" i="1"/>
  <c r="AU619" i="1"/>
  <c r="AM619" i="1"/>
  <c r="AE619" i="1"/>
  <c r="W619" i="1"/>
  <c r="V619" i="1"/>
  <c r="BB619" i="1"/>
  <c r="AT619" i="1"/>
  <c r="AL619" i="1"/>
  <c r="AD619" i="1"/>
  <c r="BA611" i="1"/>
  <c r="AS611" i="1"/>
  <c r="AK611" i="1"/>
  <c r="AC611" i="1"/>
  <c r="U611" i="1"/>
  <c r="BH611" i="1"/>
  <c r="AZ611" i="1"/>
  <c r="AR611" i="1"/>
  <c r="AJ611" i="1"/>
  <c r="AB611" i="1"/>
  <c r="T611" i="1"/>
  <c r="BG611" i="1"/>
  <c r="AY611" i="1"/>
  <c r="AQ611" i="1"/>
  <c r="AI611" i="1"/>
  <c r="AA611" i="1"/>
  <c r="S611" i="1"/>
  <c r="BF611" i="1"/>
  <c r="AX611" i="1"/>
  <c r="AP611" i="1"/>
  <c r="AH611" i="1"/>
  <c r="Z611" i="1"/>
  <c r="R611" i="1"/>
  <c r="BE611" i="1"/>
  <c r="AW611" i="1"/>
  <c r="AO611" i="1"/>
  <c r="AG611" i="1"/>
  <c r="Y611" i="1"/>
  <c r="Q611" i="1"/>
  <c r="BD611" i="1"/>
  <c r="AV611" i="1"/>
  <c r="AN611" i="1"/>
  <c r="AF611" i="1"/>
  <c r="X611" i="1"/>
  <c r="P611" i="1"/>
  <c r="BC611" i="1"/>
  <c r="AU611" i="1"/>
  <c r="AM611" i="1"/>
  <c r="AE611" i="1"/>
  <c r="W611" i="1"/>
  <c r="BB611" i="1"/>
  <c r="AT611" i="1"/>
  <c r="AL611" i="1"/>
  <c r="AD611" i="1"/>
  <c r="V611" i="1"/>
  <c r="BA603" i="1"/>
  <c r="AS603" i="1"/>
  <c r="AK603" i="1"/>
  <c r="AC603" i="1"/>
  <c r="U603" i="1"/>
  <c r="BH603" i="1"/>
  <c r="AZ603" i="1"/>
  <c r="AR603" i="1"/>
  <c r="AJ603" i="1"/>
  <c r="AB603" i="1"/>
  <c r="T603" i="1"/>
  <c r="BG603" i="1"/>
  <c r="AY603" i="1"/>
  <c r="AQ603" i="1"/>
  <c r="AI603" i="1"/>
  <c r="AA603" i="1"/>
  <c r="S603" i="1"/>
  <c r="BF603" i="1"/>
  <c r="AX603" i="1"/>
  <c r="AP603" i="1"/>
  <c r="AH603" i="1"/>
  <c r="Z603" i="1"/>
  <c r="R603" i="1"/>
  <c r="BE603" i="1"/>
  <c r="AW603" i="1"/>
  <c r="AO603" i="1"/>
  <c r="AG603" i="1"/>
  <c r="Y603" i="1"/>
  <c r="Q603" i="1"/>
  <c r="BD603" i="1"/>
  <c r="AV603" i="1"/>
  <c r="AN603" i="1"/>
  <c r="AF603" i="1"/>
  <c r="X603" i="1"/>
  <c r="P603" i="1"/>
  <c r="BC603" i="1"/>
  <c r="AU603" i="1"/>
  <c r="AM603" i="1"/>
  <c r="AE603" i="1"/>
  <c r="W603" i="1"/>
  <c r="AL603" i="1"/>
  <c r="AD603" i="1"/>
  <c r="V603" i="1"/>
  <c r="BB603" i="1"/>
  <c r="AT603" i="1"/>
  <c r="BA595" i="1"/>
  <c r="AS595" i="1"/>
  <c r="AK595" i="1"/>
  <c r="AC595" i="1"/>
  <c r="U595" i="1"/>
  <c r="BH595" i="1"/>
  <c r="AZ595" i="1"/>
  <c r="AR595" i="1"/>
  <c r="AJ595" i="1"/>
  <c r="AB595" i="1"/>
  <c r="T595" i="1"/>
  <c r="BG595" i="1"/>
  <c r="AY595" i="1"/>
  <c r="AQ595" i="1"/>
  <c r="AI595" i="1"/>
  <c r="AA595" i="1"/>
  <c r="S595" i="1"/>
  <c r="BF595" i="1"/>
  <c r="AX595" i="1"/>
  <c r="AP595" i="1"/>
  <c r="AH595" i="1"/>
  <c r="Z595" i="1"/>
  <c r="R595" i="1"/>
  <c r="BE595" i="1"/>
  <c r="AW595" i="1"/>
  <c r="AO595" i="1"/>
  <c r="AG595" i="1"/>
  <c r="Y595" i="1"/>
  <c r="Q595" i="1"/>
  <c r="BD595" i="1"/>
  <c r="AV595" i="1"/>
  <c r="AN595" i="1"/>
  <c r="AF595" i="1"/>
  <c r="X595" i="1"/>
  <c r="P595" i="1"/>
  <c r="BC595" i="1"/>
  <c r="AU595" i="1"/>
  <c r="AM595" i="1"/>
  <c r="AE595" i="1"/>
  <c r="W595" i="1"/>
  <c r="BB595" i="1"/>
  <c r="AT595" i="1"/>
  <c r="AL595" i="1"/>
  <c r="AD595" i="1"/>
  <c r="V595" i="1"/>
  <c r="BA587" i="1"/>
  <c r="AS587" i="1"/>
  <c r="AK587" i="1"/>
  <c r="AC587" i="1"/>
  <c r="U587" i="1"/>
  <c r="BH587" i="1"/>
  <c r="AZ587" i="1"/>
  <c r="AR587" i="1"/>
  <c r="AJ587" i="1"/>
  <c r="AB587" i="1"/>
  <c r="T587" i="1"/>
  <c r="BG587" i="1"/>
  <c r="AY587" i="1"/>
  <c r="AQ587" i="1"/>
  <c r="AI587" i="1"/>
  <c r="AA587" i="1"/>
  <c r="S587" i="1"/>
  <c r="BF587" i="1"/>
  <c r="AX587" i="1"/>
  <c r="AP587" i="1"/>
  <c r="AH587" i="1"/>
  <c r="Z587" i="1"/>
  <c r="R587" i="1"/>
  <c r="BE587" i="1"/>
  <c r="AW587" i="1"/>
  <c r="AO587" i="1"/>
  <c r="AG587" i="1"/>
  <c r="Y587" i="1"/>
  <c r="Q587" i="1"/>
  <c r="BD587" i="1"/>
  <c r="AV587" i="1"/>
  <c r="AN587" i="1"/>
  <c r="AF587" i="1"/>
  <c r="X587" i="1"/>
  <c r="P587" i="1"/>
  <c r="BC587" i="1"/>
  <c r="AU587" i="1"/>
  <c r="AM587" i="1"/>
  <c r="AE587" i="1"/>
  <c r="W587" i="1"/>
  <c r="BB587" i="1"/>
  <c r="AT587" i="1"/>
  <c r="AL587" i="1"/>
  <c r="AD587" i="1"/>
  <c r="V587" i="1"/>
  <c r="BB579" i="1"/>
  <c r="AT579" i="1"/>
  <c r="AL579" i="1"/>
  <c r="AD579" i="1"/>
  <c r="V579" i="1"/>
  <c r="BA579" i="1"/>
  <c r="AS579" i="1"/>
  <c r="AK579" i="1"/>
  <c r="AC579" i="1"/>
  <c r="U579" i="1"/>
  <c r="BH579" i="1"/>
  <c r="AZ579" i="1"/>
  <c r="AR579" i="1"/>
  <c r="AJ579" i="1"/>
  <c r="AB579" i="1"/>
  <c r="T579" i="1"/>
  <c r="BG579" i="1"/>
  <c r="AY579" i="1"/>
  <c r="AQ579" i="1"/>
  <c r="AI579" i="1"/>
  <c r="AA579" i="1"/>
  <c r="S579" i="1"/>
  <c r="BF579" i="1"/>
  <c r="AX579" i="1"/>
  <c r="AP579" i="1"/>
  <c r="AH579" i="1"/>
  <c r="Z579" i="1"/>
  <c r="R579" i="1"/>
  <c r="BE579" i="1"/>
  <c r="AW579" i="1"/>
  <c r="AO579" i="1"/>
  <c r="AG579" i="1"/>
  <c r="Y579" i="1"/>
  <c r="Q579" i="1"/>
  <c r="BD579" i="1"/>
  <c r="AV579" i="1"/>
  <c r="AN579" i="1"/>
  <c r="AF579" i="1"/>
  <c r="X579" i="1"/>
  <c r="P579" i="1"/>
  <c r="BC579" i="1"/>
  <c r="AU579" i="1"/>
  <c r="AM579" i="1"/>
  <c r="AE579" i="1"/>
  <c r="W579" i="1"/>
  <c r="BB571" i="1"/>
  <c r="AT571" i="1"/>
  <c r="AL571" i="1"/>
  <c r="AD571" i="1"/>
  <c r="V571" i="1"/>
  <c r="BA571" i="1"/>
  <c r="AS571" i="1"/>
  <c r="AK571" i="1"/>
  <c r="AC571" i="1"/>
  <c r="U571" i="1"/>
  <c r="BH571" i="1"/>
  <c r="AZ571" i="1"/>
  <c r="AR571" i="1"/>
  <c r="AJ571" i="1"/>
  <c r="AB571" i="1"/>
  <c r="T571" i="1"/>
  <c r="BG571" i="1"/>
  <c r="AY571" i="1"/>
  <c r="AQ571" i="1"/>
  <c r="AI571" i="1"/>
  <c r="AA571" i="1"/>
  <c r="S571" i="1"/>
  <c r="BF571" i="1"/>
  <c r="AX571" i="1"/>
  <c r="AP571" i="1"/>
  <c r="AH571" i="1"/>
  <c r="Z571" i="1"/>
  <c r="R571" i="1"/>
  <c r="BE571" i="1"/>
  <c r="AW571" i="1"/>
  <c r="AO571" i="1"/>
  <c r="AG571" i="1"/>
  <c r="Y571" i="1"/>
  <c r="Q571" i="1"/>
  <c r="BD571" i="1"/>
  <c r="AV571" i="1"/>
  <c r="AN571" i="1"/>
  <c r="AF571" i="1"/>
  <c r="X571" i="1"/>
  <c r="P571" i="1"/>
  <c r="BC571" i="1"/>
  <c r="AU571" i="1"/>
  <c r="AM571" i="1"/>
  <c r="AE571" i="1"/>
  <c r="W571" i="1"/>
  <c r="BB563" i="1"/>
  <c r="AT563" i="1"/>
  <c r="AL563" i="1"/>
  <c r="AD563" i="1"/>
  <c r="V563" i="1"/>
  <c r="BA563" i="1"/>
  <c r="AS563" i="1"/>
  <c r="AK563" i="1"/>
  <c r="AC563" i="1"/>
  <c r="U563" i="1"/>
  <c r="BH563" i="1"/>
  <c r="AZ563" i="1"/>
  <c r="AR563" i="1"/>
  <c r="AJ563" i="1"/>
  <c r="AB563" i="1"/>
  <c r="T563" i="1"/>
  <c r="BG563" i="1"/>
  <c r="AY563" i="1"/>
  <c r="AQ563" i="1"/>
  <c r="AI563" i="1"/>
  <c r="AA563" i="1"/>
  <c r="S563" i="1"/>
  <c r="BF563" i="1"/>
  <c r="AX563" i="1"/>
  <c r="AP563" i="1"/>
  <c r="AH563" i="1"/>
  <c r="Z563" i="1"/>
  <c r="R563" i="1"/>
  <c r="BE563" i="1"/>
  <c r="AW563" i="1"/>
  <c r="AO563" i="1"/>
  <c r="AG563" i="1"/>
  <c r="Y563" i="1"/>
  <c r="Q563" i="1"/>
  <c r="BD563" i="1"/>
  <c r="AV563" i="1"/>
  <c r="AN563" i="1"/>
  <c r="AF563" i="1"/>
  <c r="X563" i="1"/>
  <c r="P563" i="1"/>
  <c r="BC563" i="1"/>
  <c r="AU563" i="1"/>
  <c r="AM563" i="1"/>
  <c r="AE563" i="1"/>
  <c r="W563" i="1"/>
  <c r="BB555" i="1"/>
  <c r="AT555" i="1"/>
  <c r="AL555" i="1"/>
  <c r="AD555" i="1"/>
  <c r="V555" i="1"/>
  <c r="BA555" i="1"/>
  <c r="AS555" i="1"/>
  <c r="AK555" i="1"/>
  <c r="AC555" i="1"/>
  <c r="U555" i="1"/>
  <c r="BH555" i="1"/>
  <c r="AZ555" i="1"/>
  <c r="AR555" i="1"/>
  <c r="AJ555" i="1"/>
  <c r="AB555" i="1"/>
  <c r="T555" i="1"/>
  <c r="BG555" i="1"/>
  <c r="AY555" i="1"/>
  <c r="AQ555" i="1"/>
  <c r="AI555" i="1"/>
  <c r="AA555" i="1"/>
  <c r="S555" i="1"/>
  <c r="BF555" i="1"/>
  <c r="AX555" i="1"/>
  <c r="AP555" i="1"/>
  <c r="AH555" i="1"/>
  <c r="Z555" i="1"/>
  <c r="R555" i="1"/>
  <c r="BE555" i="1"/>
  <c r="AW555" i="1"/>
  <c r="AO555" i="1"/>
  <c r="AG555" i="1"/>
  <c r="Y555" i="1"/>
  <c r="Q555" i="1"/>
  <c r="BD555" i="1"/>
  <c r="AV555" i="1"/>
  <c r="AN555" i="1"/>
  <c r="AF555" i="1"/>
  <c r="X555" i="1"/>
  <c r="P555" i="1"/>
  <c r="BC555" i="1"/>
  <c r="AU555" i="1"/>
  <c r="AM555" i="1"/>
  <c r="AE555" i="1"/>
  <c r="W555" i="1"/>
  <c r="BB547" i="1"/>
  <c r="AT547" i="1"/>
  <c r="AL547" i="1"/>
  <c r="AD547" i="1"/>
  <c r="V547" i="1"/>
  <c r="BA547" i="1"/>
  <c r="AS547" i="1"/>
  <c r="AK547" i="1"/>
  <c r="AC547" i="1"/>
  <c r="U547" i="1"/>
  <c r="BH547" i="1"/>
  <c r="AZ547" i="1"/>
  <c r="AR547" i="1"/>
  <c r="AJ547" i="1"/>
  <c r="AB547" i="1"/>
  <c r="T547" i="1"/>
  <c r="BG547" i="1"/>
  <c r="AY547" i="1"/>
  <c r="AQ547" i="1"/>
  <c r="AI547" i="1"/>
  <c r="AA547" i="1"/>
  <c r="S547" i="1"/>
  <c r="BF547" i="1"/>
  <c r="AX547" i="1"/>
  <c r="AP547" i="1"/>
  <c r="AH547" i="1"/>
  <c r="Z547" i="1"/>
  <c r="R547" i="1"/>
  <c r="BE547" i="1"/>
  <c r="AW547" i="1"/>
  <c r="AO547" i="1"/>
  <c r="AG547" i="1"/>
  <c r="Y547" i="1"/>
  <c r="Q547" i="1"/>
  <c r="BD547" i="1"/>
  <c r="AV547" i="1"/>
  <c r="AN547" i="1"/>
  <c r="AF547" i="1"/>
  <c r="X547" i="1"/>
  <c r="P547" i="1"/>
  <c r="BC547" i="1"/>
  <c r="AU547" i="1"/>
  <c r="AM547" i="1"/>
  <c r="AE547" i="1"/>
  <c r="W547" i="1"/>
  <c r="BB539" i="1"/>
  <c r="AT539" i="1"/>
  <c r="AL539" i="1"/>
  <c r="AD539" i="1"/>
  <c r="V539" i="1"/>
  <c r="BA539" i="1"/>
  <c r="AS539" i="1"/>
  <c r="AK539" i="1"/>
  <c r="AC539" i="1"/>
  <c r="U539" i="1"/>
  <c r="BH539" i="1"/>
  <c r="AZ539" i="1"/>
  <c r="AR539" i="1"/>
  <c r="AJ539" i="1"/>
  <c r="AB539" i="1"/>
  <c r="T539" i="1"/>
  <c r="BG539" i="1"/>
  <c r="AY539" i="1"/>
  <c r="AQ539" i="1"/>
  <c r="AI539" i="1"/>
  <c r="AA539" i="1"/>
  <c r="S539" i="1"/>
  <c r="BF539" i="1"/>
  <c r="AX539" i="1"/>
  <c r="AP539" i="1"/>
  <c r="AH539" i="1"/>
  <c r="Z539" i="1"/>
  <c r="R539" i="1"/>
  <c r="BE539" i="1"/>
  <c r="AW539" i="1"/>
  <c r="AO539" i="1"/>
  <c r="AG539" i="1"/>
  <c r="Y539" i="1"/>
  <c r="Q539" i="1"/>
  <c r="BD539" i="1"/>
  <c r="AV539" i="1"/>
  <c r="AN539" i="1"/>
  <c r="AF539" i="1"/>
  <c r="X539" i="1"/>
  <c r="P539" i="1"/>
  <c r="BC539" i="1"/>
  <c r="AU539" i="1"/>
  <c r="AM539" i="1"/>
  <c r="AE539" i="1"/>
  <c r="W539" i="1"/>
  <c r="BB531" i="1"/>
  <c r="AT531" i="1"/>
  <c r="AL531" i="1"/>
  <c r="AD531" i="1"/>
  <c r="V531" i="1"/>
  <c r="BA531" i="1"/>
  <c r="AS531" i="1"/>
  <c r="AK531" i="1"/>
  <c r="AC531" i="1"/>
  <c r="U531" i="1"/>
  <c r="BH531" i="1"/>
  <c r="AZ531" i="1"/>
  <c r="AR531" i="1"/>
  <c r="AJ531" i="1"/>
  <c r="AB531" i="1"/>
  <c r="T531" i="1"/>
  <c r="BG531" i="1"/>
  <c r="AY531" i="1"/>
  <c r="AQ531" i="1"/>
  <c r="AI531" i="1"/>
  <c r="AA531" i="1"/>
  <c r="S531" i="1"/>
  <c r="BF531" i="1"/>
  <c r="AX531" i="1"/>
  <c r="AP531" i="1"/>
  <c r="AH531" i="1"/>
  <c r="Z531" i="1"/>
  <c r="R531" i="1"/>
  <c r="BE531" i="1"/>
  <c r="AW531" i="1"/>
  <c r="AO531" i="1"/>
  <c r="AG531" i="1"/>
  <c r="Y531" i="1"/>
  <c r="Q531" i="1"/>
  <c r="BD531" i="1"/>
  <c r="AV531" i="1"/>
  <c r="AN531" i="1"/>
  <c r="AF531" i="1"/>
  <c r="X531" i="1"/>
  <c r="P531" i="1"/>
  <c r="BC531" i="1"/>
  <c r="AU531" i="1"/>
  <c r="AM531" i="1"/>
  <c r="AE531" i="1"/>
  <c r="W531" i="1"/>
  <c r="BE523" i="1"/>
  <c r="AW523" i="1"/>
  <c r="AO523" i="1"/>
  <c r="AG523" i="1"/>
  <c r="Y523" i="1"/>
  <c r="Q523" i="1"/>
  <c r="BD523" i="1"/>
  <c r="AV523" i="1"/>
  <c r="AN523" i="1"/>
  <c r="AF523" i="1"/>
  <c r="X523" i="1"/>
  <c r="P523" i="1"/>
  <c r="BC523" i="1"/>
  <c r="AU523" i="1"/>
  <c r="AM523" i="1"/>
  <c r="AE523" i="1"/>
  <c r="W523" i="1"/>
  <c r="BB523" i="1"/>
  <c r="AT523" i="1"/>
  <c r="AL523" i="1"/>
  <c r="AD523" i="1"/>
  <c r="V523" i="1"/>
  <c r="BA523" i="1"/>
  <c r="AS523" i="1"/>
  <c r="AK523" i="1"/>
  <c r="AC523" i="1"/>
  <c r="U523" i="1"/>
  <c r="BH523" i="1"/>
  <c r="AZ523" i="1"/>
  <c r="AR523" i="1"/>
  <c r="AJ523" i="1"/>
  <c r="AB523" i="1"/>
  <c r="T523" i="1"/>
  <c r="BG523" i="1"/>
  <c r="AY523" i="1"/>
  <c r="AQ523" i="1"/>
  <c r="AI523" i="1"/>
  <c r="AA523" i="1"/>
  <c r="S523" i="1"/>
  <c r="BF523" i="1"/>
  <c r="AX523" i="1"/>
  <c r="AP523" i="1"/>
  <c r="AH523" i="1"/>
  <c r="Z523" i="1"/>
  <c r="R523" i="1"/>
  <c r="BE515" i="1"/>
  <c r="AW515" i="1"/>
  <c r="AO515" i="1"/>
  <c r="AG515" i="1"/>
  <c r="Y515" i="1"/>
  <c r="Q515" i="1"/>
  <c r="BD515" i="1"/>
  <c r="AV515" i="1"/>
  <c r="AN515" i="1"/>
  <c r="AF515" i="1"/>
  <c r="X515" i="1"/>
  <c r="P515" i="1"/>
  <c r="BC515" i="1"/>
  <c r="AU515" i="1"/>
  <c r="AM515" i="1"/>
  <c r="AE515" i="1"/>
  <c r="W515" i="1"/>
  <c r="BB515" i="1"/>
  <c r="AT515" i="1"/>
  <c r="AL515" i="1"/>
  <c r="AD515" i="1"/>
  <c r="V515" i="1"/>
  <c r="BA515" i="1"/>
  <c r="AS515" i="1"/>
  <c r="AK515" i="1"/>
  <c r="AC515" i="1"/>
  <c r="U515" i="1"/>
  <c r="BH515" i="1"/>
  <c r="AZ515" i="1"/>
  <c r="AR515" i="1"/>
  <c r="AJ515" i="1"/>
  <c r="AB515" i="1"/>
  <c r="T515" i="1"/>
  <c r="BG515" i="1"/>
  <c r="AY515" i="1"/>
  <c r="AQ515" i="1"/>
  <c r="AI515" i="1"/>
  <c r="AA515" i="1"/>
  <c r="S515" i="1"/>
  <c r="BF515" i="1"/>
  <c r="AX515" i="1"/>
  <c r="AP515" i="1"/>
  <c r="AH515" i="1"/>
  <c r="Z515" i="1"/>
  <c r="R515" i="1"/>
  <c r="BE507" i="1"/>
  <c r="AW507" i="1"/>
  <c r="AO507" i="1"/>
  <c r="AG507" i="1"/>
  <c r="Y507" i="1"/>
  <c r="Q507" i="1"/>
  <c r="BD507" i="1"/>
  <c r="AV507" i="1"/>
  <c r="AN507" i="1"/>
  <c r="AF507" i="1"/>
  <c r="X507" i="1"/>
  <c r="P507" i="1"/>
  <c r="BC507" i="1"/>
  <c r="AU507" i="1"/>
  <c r="AM507" i="1"/>
  <c r="AE507" i="1"/>
  <c r="W507" i="1"/>
  <c r="BB507" i="1"/>
  <c r="AT507" i="1"/>
  <c r="AL507" i="1"/>
  <c r="AD507" i="1"/>
  <c r="V507" i="1"/>
  <c r="BA507" i="1"/>
  <c r="AS507" i="1"/>
  <c r="AK507" i="1"/>
  <c r="AC507" i="1"/>
  <c r="U507" i="1"/>
  <c r="BH507" i="1"/>
  <c r="AZ507" i="1"/>
  <c r="AR507" i="1"/>
  <c r="AJ507" i="1"/>
  <c r="AB507" i="1"/>
  <c r="T507" i="1"/>
  <c r="BG507" i="1"/>
  <c r="AY507" i="1"/>
  <c r="AQ507" i="1"/>
  <c r="AI507" i="1"/>
  <c r="AA507" i="1"/>
  <c r="S507" i="1"/>
  <c r="BF507" i="1"/>
  <c r="AX507" i="1"/>
  <c r="AP507" i="1"/>
  <c r="AH507" i="1"/>
  <c r="Z507" i="1"/>
  <c r="R507" i="1"/>
  <c r="BE499" i="1"/>
  <c r="AW499" i="1"/>
  <c r="AO499" i="1"/>
  <c r="AG499" i="1"/>
  <c r="Y499" i="1"/>
  <c r="Q499" i="1"/>
  <c r="BD499" i="1"/>
  <c r="AV499" i="1"/>
  <c r="AN499" i="1"/>
  <c r="AF499" i="1"/>
  <c r="X499" i="1"/>
  <c r="P499" i="1"/>
  <c r="BC499" i="1"/>
  <c r="AU499" i="1"/>
  <c r="AM499" i="1"/>
  <c r="AE499" i="1"/>
  <c r="W499" i="1"/>
  <c r="BB499" i="1"/>
  <c r="AT499" i="1"/>
  <c r="AL499" i="1"/>
  <c r="AD499" i="1"/>
  <c r="V499" i="1"/>
  <c r="BA499" i="1"/>
  <c r="AS499" i="1"/>
  <c r="AK499" i="1"/>
  <c r="AC499" i="1"/>
  <c r="U499" i="1"/>
  <c r="BH499" i="1"/>
  <c r="AZ499" i="1"/>
  <c r="AR499" i="1"/>
  <c r="AJ499" i="1"/>
  <c r="AB499" i="1"/>
  <c r="T499" i="1"/>
  <c r="BG499" i="1"/>
  <c r="AY499" i="1"/>
  <c r="AQ499" i="1"/>
  <c r="AI499" i="1"/>
  <c r="AA499" i="1"/>
  <c r="S499" i="1"/>
  <c r="BF499" i="1"/>
  <c r="AX499" i="1"/>
  <c r="AP499" i="1"/>
  <c r="AH499" i="1"/>
  <c r="Z499" i="1"/>
  <c r="R499" i="1"/>
  <c r="BE491" i="1"/>
  <c r="AW491" i="1"/>
  <c r="AO491" i="1"/>
  <c r="AG491" i="1"/>
  <c r="Y491" i="1"/>
  <c r="Q491" i="1"/>
  <c r="BD491" i="1"/>
  <c r="AV491" i="1"/>
  <c r="AN491" i="1"/>
  <c r="AF491" i="1"/>
  <c r="X491" i="1"/>
  <c r="P491" i="1"/>
  <c r="BC491" i="1"/>
  <c r="AU491" i="1"/>
  <c r="AM491" i="1"/>
  <c r="AE491" i="1"/>
  <c r="W491" i="1"/>
  <c r="BB491" i="1"/>
  <c r="AT491" i="1"/>
  <c r="AL491" i="1"/>
  <c r="AD491" i="1"/>
  <c r="V491" i="1"/>
  <c r="BA491" i="1"/>
  <c r="AS491" i="1"/>
  <c r="AK491" i="1"/>
  <c r="AC491" i="1"/>
  <c r="U491" i="1"/>
  <c r="BH491" i="1"/>
  <c r="AZ491" i="1"/>
  <c r="AR491" i="1"/>
  <c r="AJ491" i="1"/>
  <c r="AB491" i="1"/>
  <c r="T491" i="1"/>
  <c r="BG491" i="1"/>
  <c r="AY491" i="1"/>
  <c r="AQ491" i="1"/>
  <c r="AI491" i="1"/>
  <c r="AA491" i="1"/>
  <c r="S491" i="1"/>
  <c r="BF491" i="1"/>
  <c r="AX491" i="1"/>
  <c r="AP491" i="1"/>
  <c r="AH491" i="1"/>
  <c r="Z491" i="1"/>
  <c r="R491" i="1"/>
  <c r="BE483" i="1"/>
  <c r="AW483" i="1"/>
  <c r="AO483" i="1"/>
  <c r="AG483" i="1"/>
  <c r="Y483" i="1"/>
  <c r="Q483" i="1"/>
  <c r="BD483" i="1"/>
  <c r="AV483" i="1"/>
  <c r="AN483" i="1"/>
  <c r="AF483" i="1"/>
  <c r="X483" i="1"/>
  <c r="P483" i="1"/>
  <c r="BC483" i="1"/>
  <c r="AU483" i="1"/>
  <c r="AM483" i="1"/>
  <c r="AE483" i="1"/>
  <c r="W483" i="1"/>
  <c r="BB483" i="1"/>
  <c r="AT483" i="1"/>
  <c r="AL483" i="1"/>
  <c r="AD483" i="1"/>
  <c r="V483" i="1"/>
  <c r="BA483" i="1"/>
  <c r="AS483" i="1"/>
  <c r="AK483" i="1"/>
  <c r="AC483" i="1"/>
  <c r="U483" i="1"/>
  <c r="BH483" i="1"/>
  <c r="AZ483" i="1"/>
  <c r="AR483" i="1"/>
  <c r="AJ483" i="1"/>
  <c r="AB483" i="1"/>
  <c r="T483" i="1"/>
  <c r="BG483" i="1"/>
  <c r="AY483" i="1"/>
  <c r="AQ483" i="1"/>
  <c r="AI483" i="1"/>
  <c r="AA483" i="1"/>
  <c r="S483" i="1"/>
  <c r="BF483" i="1"/>
  <c r="AX483" i="1"/>
  <c r="AP483" i="1"/>
  <c r="AH483" i="1"/>
  <c r="Z483" i="1"/>
  <c r="R483" i="1"/>
  <c r="BE475" i="1"/>
  <c r="AW475" i="1"/>
  <c r="AO475" i="1"/>
  <c r="AG475" i="1"/>
  <c r="Y475" i="1"/>
  <c r="Q475" i="1"/>
  <c r="BD475" i="1"/>
  <c r="AV475" i="1"/>
  <c r="AN475" i="1"/>
  <c r="AF475" i="1"/>
  <c r="X475" i="1"/>
  <c r="P475" i="1"/>
  <c r="BC475" i="1"/>
  <c r="AU475" i="1"/>
  <c r="AM475" i="1"/>
  <c r="AE475" i="1"/>
  <c r="W475" i="1"/>
  <c r="BB475" i="1"/>
  <c r="AT475" i="1"/>
  <c r="AL475" i="1"/>
  <c r="AD475" i="1"/>
  <c r="V475" i="1"/>
  <c r="BA475" i="1"/>
  <c r="AS475" i="1"/>
  <c r="AK475" i="1"/>
  <c r="AC475" i="1"/>
  <c r="U475" i="1"/>
  <c r="BH475" i="1"/>
  <c r="AZ475" i="1"/>
  <c r="AR475" i="1"/>
  <c r="AJ475" i="1"/>
  <c r="AB475" i="1"/>
  <c r="T475" i="1"/>
  <c r="BG475" i="1"/>
  <c r="AY475" i="1"/>
  <c r="AQ475" i="1"/>
  <c r="AI475" i="1"/>
  <c r="AA475" i="1"/>
  <c r="S475" i="1"/>
  <c r="BF475" i="1"/>
  <c r="AX475" i="1"/>
  <c r="AP475" i="1"/>
  <c r="AH475" i="1"/>
  <c r="Z475" i="1"/>
  <c r="R475" i="1"/>
  <c r="BB467" i="1"/>
  <c r="BG467" i="1"/>
  <c r="BH467" i="1"/>
  <c r="AX467" i="1"/>
  <c r="AP467" i="1"/>
  <c r="AH467" i="1"/>
  <c r="Z467" i="1"/>
  <c r="R467" i="1"/>
  <c r="BF467" i="1"/>
  <c r="AW467" i="1"/>
  <c r="AO467" i="1"/>
  <c r="AG467" i="1"/>
  <c r="Y467" i="1"/>
  <c r="Q467" i="1"/>
  <c r="BE467" i="1"/>
  <c r="AV467" i="1"/>
  <c r="AN467" i="1"/>
  <c r="AF467" i="1"/>
  <c r="X467" i="1"/>
  <c r="P467" i="1"/>
  <c r="BD467" i="1"/>
  <c r="AU467" i="1"/>
  <c r="AM467" i="1"/>
  <c r="AE467" i="1"/>
  <c r="W467" i="1"/>
  <c r="BC467" i="1"/>
  <c r="AT467" i="1"/>
  <c r="AL467" i="1"/>
  <c r="AD467" i="1"/>
  <c r="V467" i="1"/>
  <c r="BA467" i="1"/>
  <c r="AS467" i="1"/>
  <c r="AK467" i="1"/>
  <c r="AC467" i="1"/>
  <c r="U467" i="1"/>
  <c r="AZ467" i="1"/>
  <c r="AR467" i="1"/>
  <c r="AJ467" i="1"/>
  <c r="AB467" i="1"/>
  <c r="T467" i="1"/>
  <c r="S467" i="1"/>
  <c r="AY467" i="1"/>
  <c r="AQ467" i="1"/>
  <c r="AI467" i="1"/>
  <c r="AA467" i="1"/>
  <c r="BF459" i="1"/>
  <c r="AX459" i="1"/>
  <c r="AP459" i="1"/>
  <c r="AH459" i="1"/>
  <c r="Z459" i="1"/>
  <c r="R459" i="1"/>
  <c r="BE459" i="1"/>
  <c r="AW459" i="1"/>
  <c r="AO459" i="1"/>
  <c r="AG459" i="1"/>
  <c r="Y459" i="1"/>
  <c r="Q459" i="1"/>
  <c r="BD459" i="1"/>
  <c r="AV459" i="1"/>
  <c r="AN459" i="1"/>
  <c r="AF459" i="1"/>
  <c r="X459" i="1"/>
  <c r="P459" i="1"/>
  <c r="BC459" i="1"/>
  <c r="AU459" i="1"/>
  <c r="AM459" i="1"/>
  <c r="AE459" i="1"/>
  <c r="W459" i="1"/>
  <c r="BB459" i="1"/>
  <c r="AT459" i="1"/>
  <c r="AL459" i="1"/>
  <c r="AD459" i="1"/>
  <c r="V459" i="1"/>
  <c r="BA459" i="1"/>
  <c r="AS459" i="1"/>
  <c r="AK459" i="1"/>
  <c r="AC459" i="1"/>
  <c r="U459" i="1"/>
  <c r="BH459" i="1"/>
  <c r="AZ459" i="1"/>
  <c r="AR459" i="1"/>
  <c r="AJ459" i="1"/>
  <c r="AB459" i="1"/>
  <c r="T459" i="1"/>
  <c r="BG459" i="1"/>
  <c r="AY459" i="1"/>
  <c r="AQ459" i="1"/>
  <c r="AA459" i="1"/>
  <c r="S459" i="1"/>
  <c r="AI459" i="1"/>
  <c r="BF451" i="1"/>
  <c r="AX451" i="1"/>
  <c r="AP451" i="1"/>
  <c r="AH451" i="1"/>
  <c r="Z451" i="1"/>
  <c r="R451" i="1"/>
  <c r="BE451" i="1"/>
  <c r="AW451" i="1"/>
  <c r="AO451" i="1"/>
  <c r="AG451" i="1"/>
  <c r="Y451" i="1"/>
  <c r="Q451" i="1"/>
  <c r="BD451" i="1"/>
  <c r="AV451" i="1"/>
  <c r="AN451" i="1"/>
  <c r="BC451" i="1"/>
  <c r="AU451" i="1"/>
  <c r="AM451" i="1"/>
  <c r="AE451" i="1"/>
  <c r="W451" i="1"/>
  <c r="BB451" i="1"/>
  <c r="AT451" i="1"/>
  <c r="AL451" i="1"/>
  <c r="AD451" i="1"/>
  <c r="V451" i="1"/>
  <c r="BA451" i="1"/>
  <c r="AS451" i="1"/>
  <c r="AK451" i="1"/>
  <c r="AC451" i="1"/>
  <c r="U451" i="1"/>
  <c r="BH451" i="1"/>
  <c r="AZ451" i="1"/>
  <c r="AR451" i="1"/>
  <c r="AJ451" i="1"/>
  <c r="AB451" i="1"/>
  <c r="T451" i="1"/>
  <c r="AI451" i="1"/>
  <c r="AF451" i="1"/>
  <c r="AA451" i="1"/>
  <c r="S451" i="1"/>
  <c r="BG451" i="1"/>
  <c r="P451" i="1"/>
  <c r="AY451" i="1"/>
  <c r="AQ451" i="1"/>
  <c r="X451" i="1"/>
  <c r="BF443" i="1"/>
  <c r="AX443" i="1"/>
  <c r="AP443" i="1"/>
  <c r="AH443" i="1"/>
  <c r="Z443" i="1"/>
  <c r="R443" i="1"/>
  <c r="BE443" i="1"/>
  <c r="AW443" i="1"/>
  <c r="AO443" i="1"/>
  <c r="AG443" i="1"/>
  <c r="Y443" i="1"/>
  <c r="Q443" i="1"/>
  <c r="BC443" i="1"/>
  <c r="AU443" i="1"/>
  <c r="AM443" i="1"/>
  <c r="AE443" i="1"/>
  <c r="W443" i="1"/>
  <c r="BB443" i="1"/>
  <c r="AT443" i="1"/>
  <c r="AL443" i="1"/>
  <c r="AD443" i="1"/>
  <c r="V443" i="1"/>
  <c r="BA443" i="1"/>
  <c r="AS443" i="1"/>
  <c r="AK443" i="1"/>
  <c r="AC443" i="1"/>
  <c r="U443" i="1"/>
  <c r="BH443" i="1"/>
  <c r="AZ443" i="1"/>
  <c r="AR443" i="1"/>
  <c r="AJ443" i="1"/>
  <c r="AB443" i="1"/>
  <c r="T443" i="1"/>
  <c r="AQ443" i="1"/>
  <c r="AN443" i="1"/>
  <c r="AI443" i="1"/>
  <c r="BG443" i="1"/>
  <c r="AA443" i="1"/>
  <c r="BD443" i="1"/>
  <c r="X443" i="1"/>
  <c r="AY443" i="1"/>
  <c r="S443" i="1"/>
  <c r="AV443" i="1"/>
  <c r="P443" i="1"/>
  <c r="AF443" i="1"/>
  <c r="BF435" i="1"/>
  <c r="AX435" i="1"/>
  <c r="AP435" i="1"/>
  <c r="AH435" i="1"/>
  <c r="Z435" i="1"/>
  <c r="R435" i="1"/>
  <c r="BE435" i="1"/>
  <c r="AW435" i="1"/>
  <c r="AO435" i="1"/>
  <c r="AG435" i="1"/>
  <c r="Y435" i="1"/>
  <c r="Q435" i="1"/>
  <c r="BC435" i="1"/>
  <c r="AU435" i="1"/>
  <c r="AM435" i="1"/>
  <c r="AE435" i="1"/>
  <c r="W435" i="1"/>
  <c r="BB435" i="1"/>
  <c r="AT435" i="1"/>
  <c r="AL435" i="1"/>
  <c r="AD435" i="1"/>
  <c r="V435" i="1"/>
  <c r="BA435" i="1"/>
  <c r="AS435" i="1"/>
  <c r="AK435" i="1"/>
  <c r="AC435" i="1"/>
  <c r="U435" i="1"/>
  <c r="BH435" i="1"/>
  <c r="AZ435" i="1"/>
  <c r="AR435" i="1"/>
  <c r="AJ435" i="1"/>
  <c r="AB435" i="1"/>
  <c r="T435" i="1"/>
  <c r="AY435" i="1"/>
  <c r="S435" i="1"/>
  <c r="AV435" i="1"/>
  <c r="P435" i="1"/>
  <c r="AQ435" i="1"/>
  <c r="AI435" i="1"/>
  <c r="AF435" i="1"/>
  <c r="BG435" i="1"/>
  <c r="AA435" i="1"/>
  <c r="BD435" i="1"/>
  <c r="X435" i="1"/>
  <c r="AN435" i="1"/>
  <c r="BF427" i="1"/>
  <c r="AX427" i="1"/>
  <c r="AP427" i="1"/>
  <c r="AH427" i="1"/>
  <c r="Z427" i="1"/>
  <c r="R427" i="1"/>
  <c r="BE427" i="1"/>
  <c r="AW427" i="1"/>
  <c r="AO427" i="1"/>
  <c r="AG427" i="1"/>
  <c r="Y427" i="1"/>
  <c r="Q427" i="1"/>
  <c r="BC427" i="1"/>
  <c r="AU427" i="1"/>
  <c r="AM427" i="1"/>
  <c r="AE427" i="1"/>
  <c r="W427" i="1"/>
  <c r="BB427" i="1"/>
  <c r="AT427" i="1"/>
  <c r="AL427" i="1"/>
  <c r="AD427" i="1"/>
  <c r="V427" i="1"/>
  <c r="BA427" i="1"/>
  <c r="AS427" i="1"/>
  <c r="AK427" i="1"/>
  <c r="AC427" i="1"/>
  <c r="U427" i="1"/>
  <c r="BH427" i="1"/>
  <c r="AZ427" i="1"/>
  <c r="AR427" i="1"/>
  <c r="AJ427" i="1"/>
  <c r="AB427" i="1"/>
  <c r="T427" i="1"/>
  <c r="BG427" i="1"/>
  <c r="AA427" i="1"/>
  <c r="BD427" i="1"/>
  <c r="X427" i="1"/>
  <c r="AY427" i="1"/>
  <c r="S427" i="1"/>
  <c r="AQ427" i="1"/>
  <c r="AN427" i="1"/>
  <c r="AI427" i="1"/>
  <c r="AF427" i="1"/>
  <c r="AV427" i="1"/>
  <c r="P427" i="1"/>
  <c r="BF419" i="1"/>
  <c r="AX419" i="1"/>
  <c r="AP419" i="1"/>
  <c r="AH419" i="1"/>
  <c r="Z419" i="1"/>
  <c r="R419" i="1"/>
  <c r="BE419" i="1"/>
  <c r="AW419" i="1"/>
  <c r="AO419" i="1"/>
  <c r="AG419" i="1"/>
  <c r="Y419" i="1"/>
  <c r="Q419" i="1"/>
  <c r="BC419" i="1"/>
  <c r="AU419" i="1"/>
  <c r="AM419" i="1"/>
  <c r="AE419" i="1"/>
  <c r="W419" i="1"/>
  <c r="BB419" i="1"/>
  <c r="AT419" i="1"/>
  <c r="AL419" i="1"/>
  <c r="AD419" i="1"/>
  <c r="V419" i="1"/>
  <c r="BA419" i="1"/>
  <c r="AS419" i="1"/>
  <c r="AK419" i="1"/>
  <c r="AC419" i="1"/>
  <c r="U419" i="1"/>
  <c r="BH419" i="1"/>
  <c r="AZ419" i="1"/>
  <c r="AR419" i="1"/>
  <c r="AJ419" i="1"/>
  <c r="AB419" i="1"/>
  <c r="T419" i="1"/>
  <c r="AI419" i="1"/>
  <c r="AF419" i="1"/>
  <c r="BG419" i="1"/>
  <c r="AA419" i="1"/>
  <c r="AY419" i="1"/>
  <c r="S419" i="1"/>
  <c r="AV419" i="1"/>
  <c r="P419" i="1"/>
  <c r="AQ419" i="1"/>
  <c r="AN419" i="1"/>
  <c r="X419" i="1"/>
  <c r="BD419" i="1"/>
  <c r="BF411" i="1"/>
  <c r="AX411" i="1"/>
  <c r="AP411" i="1"/>
  <c r="AH411" i="1"/>
  <c r="Z411" i="1"/>
  <c r="R411" i="1"/>
  <c r="BE411" i="1"/>
  <c r="AW411" i="1"/>
  <c r="AO411" i="1"/>
  <c r="AG411" i="1"/>
  <c r="Y411" i="1"/>
  <c r="Q411" i="1"/>
  <c r="BC411" i="1"/>
  <c r="AU411" i="1"/>
  <c r="AM411" i="1"/>
  <c r="AE411" i="1"/>
  <c r="W411" i="1"/>
  <c r="BB411" i="1"/>
  <c r="AT411" i="1"/>
  <c r="AL411" i="1"/>
  <c r="AD411" i="1"/>
  <c r="V411" i="1"/>
  <c r="BA411" i="1"/>
  <c r="AS411" i="1"/>
  <c r="AK411" i="1"/>
  <c r="AC411" i="1"/>
  <c r="U411" i="1"/>
  <c r="BH411" i="1"/>
  <c r="AZ411" i="1"/>
  <c r="AR411" i="1"/>
  <c r="AJ411" i="1"/>
  <c r="AB411" i="1"/>
  <c r="T411" i="1"/>
  <c r="AQ411" i="1"/>
  <c r="AN411" i="1"/>
  <c r="AI411" i="1"/>
  <c r="BG411" i="1"/>
  <c r="AA411" i="1"/>
  <c r="BD411" i="1"/>
  <c r="X411" i="1"/>
  <c r="AY411" i="1"/>
  <c r="S411" i="1"/>
  <c r="AV411" i="1"/>
  <c r="P411" i="1"/>
  <c r="AF411" i="1"/>
  <c r="BC403" i="1"/>
  <c r="AU403" i="1"/>
  <c r="AM403" i="1"/>
  <c r="AE403" i="1"/>
  <c r="W403" i="1"/>
  <c r="BA403" i="1"/>
  <c r="AS403" i="1"/>
  <c r="AK403" i="1"/>
  <c r="AC403" i="1"/>
  <c r="U403" i="1"/>
  <c r="BG403" i="1"/>
  <c r="AW403" i="1"/>
  <c r="AL403" i="1"/>
  <c r="AA403" i="1"/>
  <c r="Q403" i="1"/>
  <c r="BF403" i="1"/>
  <c r="AV403" i="1"/>
  <c r="AJ403" i="1"/>
  <c r="Z403" i="1"/>
  <c r="P403" i="1"/>
  <c r="BE403" i="1"/>
  <c r="AT403" i="1"/>
  <c r="AI403" i="1"/>
  <c r="Y403" i="1"/>
  <c r="BB403" i="1"/>
  <c r="AQ403" i="1"/>
  <c r="AG403" i="1"/>
  <c r="V403" i="1"/>
  <c r="AZ403" i="1"/>
  <c r="AP403" i="1"/>
  <c r="AF403" i="1"/>
  <c r="T403" i="1"/>
  <c r="AY403" i="1"/>
  <c r="AO403" i="1"/>
  <c r="AD403" i="1"/>
  <c r="S403" i="1"/>
  <c r="BH403" i="1"/>
  <c r="AX403" i="1"/>
  <c r="AN403" i="1"/>
  <c r="AB403" i="1"/>
  <c r="R403" i="1"/>
  <c r="BD403" i="1"/>
  <c r="AR403" i="1"/>
  <c r="AH403" i="1"/>
  <c r="X403" i="1"/>
  <c r="O395" i="1"/>
  <c r="BG395" i="1"/>
  <c r="AY395" i="1"/>
  <c r="AQ395" i="1"/>
  <c r="AI395" i="1"/>
  <c r="AA395" i="1"/>
  <c r="S395" i="1"/>
  <c r="BF395" i="1"/>
  <c r="AX395" i="1"/>
  <c r="AP395" i="1"/>
  <c r="AH395" i="1"/>
  <c r="Z395" i="1"/>
  <c r="R395" i="1"/>
  <c r="BE395" i="1"/>
  <c r="AW395" i="1"/>
  <c r="AO395" i="1"/>
  <c r="AG395" i="1"/>
  <c r="Y395" i="1"/>
  <c r="Q395" i="1"/>
  <c r="BC395" i="1"/>
  <c r="AU395" i="1"/>
  <c r="AM395" i="1"/>
  <c r="AE395" i="1"/>
  <c r="W395" i="1"/>
  <c r="BB395" i="1"/>
  <c r="AT395" i="1"/>
  <c r="AL395" i="1"/>
  <c r="AD395" i="1"/>
  <c r="V395" i="1"/>
  <c r="BA395" i="1"/>
  <c r="AS395" i="1"/>
  <c r="AK395" i="1"/>
  <c r="AC395" i="1"/>
  <c r="U395" i="1"/>
  <c r="BH395" i="1"/>
  <c r="AZ395" i="1"/>
  <c r="AR395" i="1"/>
  <c r="AJ395" i="1"/>
  <c r="AB395" i="1"/>
  <c r="T395" i="1"/>
  <c r="X395" i="1"/>
  <c r="P395" i="1"/>
  <c r="BD395" i="1"/>
  <c r="AV395" i="1"/>
  <c r="AF395" i="1"/>
  <c r="AN395" i="1"/>
  <c r="BG387" i="1"/>
  <c r="AY387" i="1"/>
  <c r="AQ387" i="1"/>
  <c r="AI387" i="1"/>
  <c r="AA387" i="1"/>
  <c r="S387" i="1"/>
  <c r="BF387" i="1"/>
  <c r="AX387" i="1"/>
  <c r="AP387" i="1"/>
  <c r="AH387" i="1"/>
  <c r="Z387" i="1"/>
  <c r="R387" i="1"/>
  <c r="BE387" i="1"/>
  <c r="AW387" i="1"/>
  <c r="AO387" i="1"/>
  <c r="AG387" i="1"/>
  <c r="Y387" i="1"/>
  <c r="Q387" i="1"/>
  <c r="BC387" i="1"/>
  <c r="AU387" i="1"/>
  <c r="AM387" i="1"/>
  <c r="AE387" i="1"/>
  <c r="W387" i="1"/>
  <c r="BB387" i="1"/>
  <c r="AT387" i="1"/>
  <c r="AL387" i="1"/>
  <c r="AD387" i="1"/>
  <c r="V387" i="1"/>
  <c r="BA387" i="1"/>
  <c r="AS387" i="1"/>
  <c r="AK387" i="1"/>
  <c r="AC387" i="1"/>
  <c r="U387" i="1"/>
  <c r="BH387" i="1"/>
  <c r="AZ387" i="1"/>
  <c r="AR387" i="1"/>
  <c r="AJ387" i="1"/>
  <c r="AB387" i="1"/>
  <c r="T387" i="1"/>
  <c r="BD387" i="1"/>
  <c r="AV387" i="1"/>
  <c r="AN387" i="1"/>
  <c r="AF387" i="1"/>
  <c r="X387" i="1"/>
  <c r="P387" i="1"/>
  <c r="BG379" i="1"/>
  <c r="AY379" i="1"/>
  <c r="AQ379" i="1"/>
  <c r="AI379" i="1"/>
  <c r="AA379" i="1"/>
  <c r="S379" i="1"/>
  <c r="BF379" i="1"/>
  <c r="AX379" i="1"/>
  <c r="AP379" i="1"/>
  <c r="AH379" i="1"/>
  <c r="Z379" i="1"/>
  <c r="R379" i="1"/>
  <c r="BE379" i="1"/>
  <c r="AW379" i="1"/>
  <c r="AO379" i="1"/>
  <c r="AG379" i="1"/>
  <c r="Y379" i="1"/>
  <c r="Q379" i="1"/>
  <c r="BC379" i="1"/>
  <c r="AU379" i="1"/>
  <c r="AM379" i="1"/>
  <c r="AE379" i="1"/>
  <c r="W379" i="1"/>
  <c r="BB379" i="1"/>
  <c r="AT379" i="1"/>
  <c r="AL379" i="1"/>
  <c r="AD379" i="1"/>
  <c r="V379" i="1"/>
  <c r="BA379" i="1"/>
  <c r="AS379" i="1"/>
  <c r="AK379" i="1"/>
  <c r="AC379" i="1"/>
  <c r="U379" i="1"/>
  <c r="BH379" i="1"/>
  <c r="AZ379" i="1"/>
  <c r="AR379" i="1"/>
  <c r="AJ379" i="1"/>
  <c r="AB379" i="1"/>
  <c r="T379" i="1"/>
  <c r="AN379" i="1"/>
  <c r="AF379" i="1"/>
  <c r="X379" i="1"/>
  <c r="P379" i="1"/>
  <c r="AV379" i="1"/>
  <c r="BD379" i="1"/>
  <c r="BG371" i="1"/>
  <c r="AY371" i="1"/>
  <c r="AQ371" i="1"/>
  <c r="AI371" i="1"/>
  <c r="AA371" i="1"/>
  <c r="S371" i="1"/>
  <c r="BF371" i="1"/>
  <c r="AX371" i="1"/>
  <c r="AP371" i="1"/>
  <c r="AH371" i="1"/>
  <c r="Z371" i="1"/>
  <c r="R371" i="1"/>
  <c r="BE371" i="1"/>
  <c r="AW371" i="1"/>
  <c r="AO371" i="1"/>
  <c r="AG371" i="1"/>
  <c r="Y371" i="1"/>
  <c r="Q371" i="1"/>
  <c r="BC371" i="1"/>
  <c r="AU371" i="1"/>
  <c r="AM371" i="1"/>
  <c r="AE371" i="1"/>
  <c r="W371" i="1"/>
  <c r="BB371" i="1"/>
  <c r="AT371" i="1"/>
  <c r="AL371" i="1"/>
  <c r="AD371" i="1"/>
  <c r="V371" i="1"/>
  <c r="BA371" i="1"/>
  <c r="AS371" i="1"/>
  <c r="AK371" i="1"/>
  <c r="AC371" i="1"/>
  <c r="U371" i="1"/>
  <c r="BH371" i="1"/>
  <c r="AZ371" i="1"/>
  <c r="AR371" i="1"/>
  <c r="AJ371" i="1"/>
  <c r="AB371" i="1"/>
  <c r="T371" i="1"/>
  <c r="P371" i="1"/>
  <c r="BD371" i="1"/>
  <c r="AV371" i="1"/>
  <c r="AN371" i="1"/>
  <c r="X371" i="1"/>
  <c r="AF371" i="1"/>
  <c r="BG363" i="1"/>
  <c r="AY363" i="1"/>
  <c r="BE363" i="1"/>
  <c r="AW363" i="1"/>
  <c r="BC363" i="1"/>
  <c r="AU363" i="1"/>
  <c r="BB363" i="1"/>
  <c r="AT363" i="1"/>
  <c r="AL363" i="1"/>
  <c r="AD363" i="1"/>
  <c r="V363" i="1"/>
  <c r="BA363" i="1"/>
  <c r="AS363" i="1"/>
  <c r="AK363" i="1"/>
  <c r="AC363" i="1"/>
  <c r="U363" i="1"/>
  <c r="BH363" i="1"/>
  <c r="AZ363" i="1"/>
  <c r="AR363" i="1"/>
  <c r="AJ363" i="1"/>
  <c r="AB363" i="1"/>
  <c r="T363" i="1"/>
  <c r="BF363" i="1"/>
  <c r="AM363" i="1"/>
  <c r="Y363" i="1"/>
  <c r="BD363" i="1"/>
  <c r="AI363" i="1"/>
  <c r="X363" i="1"/>
  <c r="AX363" i="1"/>
  <c r="AH363" i="1"/>
  <c r="W363" i="1"/>
  <c r="AV363" i="1"/>
  <c r="AG363" i="1"/>
  <c r="S363" i="1"/>
  <c r="AQ363" i="1"/>
  <c r="AF363" i="1"/>
  <c r="R363" i="1"/>
  <c r="AP363" i="1"/>
  <c r="AE363" i="1"/>
  <c r="Q363" i="1"/>
  <c r="AN363" i="1"/>
  <c r="Z363" i="1"/>
  <c r="AO363" i="1"/>
  <c r="AA363" i="1"/>
  <c r="P363" i="1"/>
  <c r="BH355" i="1"/>
  <c r="AZ355" i="1"/>
  <c r="AR355" i="1"/>
  <c r="AJ355" i="1"/>
  <c r="AB355" i="1"/>
  <c r="T355" i="1"/>
  <c r="BG355" i="1"/>
  <c r="AY355" i="1"/>
  <c r="AQ355" i="1"/>
  <c r="AI355" i="1"/>
  <c r="AA355" i="1"/>
  <c r="S355" i="1"/>
  <c r="BF355" i="1"/>
  <c r="AX355" i="1"/>
  <c r="AP355" i="1"/>
  <c r="AH355" i="1"/>
  <c r="Z355" i="1"/>
  <c r="R355" i="1"/>
  <c r="BE355" i="1"/>
  <c r="AW355" i="1"/>
  <c r="AO355" i="1"/>
  <c r="AG355" i="1"/>
  <c r="Y355" i="1"/>
  <c r="Q355" i="1"/>
  <c r="BD355" i="1"/>
  <c r="AV355" i="1"/>
  <c r="AN355" i="1"/>
  <c r="AF355" i="1"/>
  <c r="X355" i="1"/>
  <c r="P355" i="1"/>
  <c r="BC355" i="1"/>
  <c r="AU355" i="1"/>
  <c r="AM355" i="1"/>
  <c r="AE355" i="1"/>
  <c r="W355" i="1"/>
  <c r="BA355" i="1"/>
  <c r="AS355" i="1"/>
  <c r="AK355" i="1"/>
  <c r="AC355" i="1"/>
  <c r="U355" i="1"/>
  <c r="AT355" i="1"/>
  <c r="AL355" i="1"/>
  <c r="AD355" i="1"/>
  <c r="V355" i="1"/>
  <c r="BB355" i="1"/>
  <c r="BH347" i="1"/>
  <c r="AZ347" i="1"/>
  <c r="AR347" i="1"/>
  <c r="AJ347" i="1"/>
  <c r="AB347" i="1"/>
  <c r="T347" i="1"/>
  <c r="BG347" i="1"/>
  <c r="AY347" i="1"/>
  <c r="AQ347" i="1"/>
  <c r="AI347" i="1"/>
  <c r="AA347" i="1"/>
  <c r="S347" i="1"/>
  <c r="BF347" i="1"/>
  <c r="AX347" i="1"/>
  <c r="AP347" i="1"/>
  <c r="AH347" i="1"/>
  <c r="Z347" i="1"/>
  <c r="R347" i="1"/>
  <c r="BE347" i="1"/>
  <c r="AW347" i="1"/>
  <c r="AO347" i="1"/>
  <c r="AG347" i="1"/>
  <c r="Y347" i="1"/>
  <c r="Q347" i="1"/>
  <c r="BD347" i="1"/>
  <c r="AV347" i="1"/>
  <c r="AN347" i="1"/>
  <c r="AF347" i="1"/>
  <c r="X347" i="1"/>
  <c r="P347" i="1"/>
  <c r="BC347" i="1"/>
  <c r="AU347" i="1"/>
  <c r="AM347" i="1"/>
  <c r="AE347" i="1"/>
  <c r="W347" i="1"/>
  <c r="BA347" i="1"/>
  <c r="AS347" i="1"/>
  <c r="AK347" i="1"/>
  <c r="AC347" i="1"/>
  <c r="U347" i="1"/>
  <c r="V347" i="1"/>
  <c r="BB347" i="1"/>
  <c r="AT347" i="1"/>
  <c r="AL347" i="1"/>
  <c r="AD347" i="1"/>
  <c r="BH339" i="1"/>
  <c r="AZ339" i="1"/>
  <c r="AR339" i="1"/>
  <c r="AJ339" i="1"/>
  <c r="AB339" i="1"/>
  <c r="T339" i="1"/>
  <c r="BG339" i="1"/>
  <c r="AY339" i="1"/>
  <c r="AQ339" i="1"/>
  <c r="AI339" i="1"/>
  <c r="AA339" i="1"/>
  <c r="S339" i="1"/>
  <c r="BF339" i="1"/>
  <c r="AX339" i="1"/>
  <c r="AP339" i="1"/>
  <c r="AH339" i="1"/>
  <c r="Z339" i="1"/>
  <c r="R339" i="1"/>
  <c r="BE339" i="1"/>
  <c r="AW339" i="1"/>
  <c r="AO339" i="1"/>
  <c r="AG339" i="1"/>
  <c r="Y339" i="1"/>
  <c r="Q339" i="1"/>
  <c r="BD339" i="1"/>
  <c r="AV339" i="1"/>
  <c r="AN339" i="1"/>
  <c r="AF339" i="1"/>
  <c r="X339" i="1"/>
  <c r="P339" i="1"/>
  <c r="BC339" i="1"/>
  <c r="AU339" i="1"/>
  <c r="AM339" i="1"/>
  <c r="AE339" i="1"/>
  <c r="W339" i="1"/>
  <c r="BA339" i="1"/>
  <c r="AS339" i="1"/>
  <c r="AK339" i="1"/>
  <c r="AC339" i="1"/>
  <c r="U339" i="1"/>
  <c r="BB339" i="1"/>
  <c r="AT339" i="1"/>
  <c r="AL339" i="1"/>
  <c r="AD339" i="1"/>
  <c r="V339" i="1"/>
  <c r="BH331" i="1"/>
  <c r="AZ331" i="1"/>
  <c r="AR331" i="1"/>
  <c r="AJ331" i="1"/>
  <c r="AB331" i="1"/>
  <c r="T331" i="1"/>
  <c r="BG331" i="1"/>
  <c r="AY331" i="1"/>
  <c r="AQ331" i="1"/>
  <c r="AI331" i="1"/>
  <c r="AA331" i="1"/>
  <c r="S331" i="1"/>
  <c r="BF331" i="1"/>
  <c r="AX331" i="1"/>
  <c r="AP331" i="1"/>
  <c r="AH331" i="1"/>
  <c r="Z331" i="1"/>
  <c r="R331" i="1"/>
  <c r="BE331" i="1"/>
  <c r="AW331" i="1"/>
  <c r="AO331" i="1"/>
  <c r="AG331" i="1"/>
  <c r="Y331" i="1"/>
  <c r="Q331" i="1"/>
  <c r="BD331" i="1"/>
  <c r="AV331" i="1"/>
  <c r="AN331" i="1"/>
  <c r="AF331" i="1"/>
  <c r="X331" i="1"/>
  <c r="P331" i="1"/>
  <c r="BC331" i="1"/>
  <c r="AU331" i="1"/>
  <c r="AM331" i="1"/>
  <c r="AE331" i="1"/>
  <c r="W331" i="1"/>
  <c r="BA331" i="1"/>
  <c r="AS331" i="1"/>
  <c r="AK331" i="1"/>
  <c r="AC331" i="1"/>
  <c r="U331" i="1"/>
  <c r="AL331" i="1"/>
  <c r="AD331" i="1"/>
  <c r="V331" i="1"/>
  <c r="BB331" i="1"/>
  <c r="AT331" i="1"/>
  <c r="BH323" i="1"/>
  <c r="AZ323" i="1"/>
  <c r="AR323" i="1"/>
  <c r="AJ323" i="1"/>
  <c r="AB323" i="1"/>
  <c r="T323" i="1"/>
  <c r="BG323" i="1"/>
  <c r="AY323" i="1"/>
  <c r="AQ323" i="1"/>
  <c r="AI323" i="1"/>
  <c r="AA323" i="1"/>
  <c r="S323" i="1"/>
  <c r="BF323" i="1"/>
  <c r="AX323" i="1"/>
  <c r="AP323" i="1"/>
  <c r="AH323" i="1"/>
  <c r="Z323" i="1"/>
  <c r="R323" i="1"/>
  <c r="BE323" i="1"/>
  <c r="AW323" i="1"/>
  <c r="AO323" i="1"/>
  <c r="AG323" i="1"/>
  <c r="Y323" i="1"/>
  <c r="Q323" i="1"/>
  <c r="BD323" i="1"/>
  <c r="AV323" i="1"/>
  <c r="AN323" i="1"/>
  <c r="AF323" i="1"/>
  <c r="X323" i="1"/>
  <c r="P323" i="1"/>
  <c r="BC323" i="1"/>
  <c r="AU323" i="1"/>
  <c r="AM323" i="1"/>
  <c r="AE323" i="1"/>
  <c r="W323" i="1"/>
  <c r="BA323" i="1"/>
  <c r="AS323" i="1"/>
  <c r="AK323" i="1"/>
  <c r="AC323" i="1"/>
  <c r="U323" i="1"/>
  <c r="BB323" i="1"/>
  <c r="AT323" i="1"/>
  <c r="AL323" i="1"/>
  <c r="AD323" i="1"/>
  <c r="V323" i="1"/>
  <c r="BH315" i="1"/>
  <c r="AZ315" i="1"/>
  <c r="AR315" i="1"/>
  <c r="AJ315" i="1"/>
  <c r="AB315" i="1"/>
  <c r="T315" i="1"/>
  <c r="BG315" i="1"/>
  <c r="AY315" i="1"/>
  <c r="AQ315" i="1"/>
  <c r="AI315" i="1"/>
  <c r="AA315" i="1"/>
  <c r="S315" i="1"/>
  <c r="BF315" i="1"/>
  <c r="AX315" i="1"/>
  <c r="AP315" i="1"/>
  <c r="AH315" i="1"/>
  <c r="Z315" i="1"/>
  <c r="R315" i="1"/>
  <c r="BE315" i="1"/>
  <c r="AW315" i="1"/>
  <c r="AO315" i="1"/>
  <c r="AG315" i="1"/>
  <c r="Y315" i="1"/>
  <c r="Q315" i="1"/>
  <c r="BD315" i="1"/>
  <c r="AV315" i="1"/>
  <c r="AN315" i="1"/>
  <c r="AF315" i="1"/>
  <c r="X315" i="1"/>
  <c r="P315" i="1"/>
  <c r="BC315" i="1"/>
  <c r="AU315" i="1"/>
  <c r="AM315" i="1"/>
  <c r="AE315" i="1"/>
  <c r="W315" i="1"/>
  <c r="BA315" i="1"/>
  <c r="AS315" i="1"/>
  <c r="AK315" i="1"/>
  <c r="AC315" i="1"/>
  <c r="U315" i="1"/>
  <c r="BB315" i="1"/>
  <c r="AT315" i="1"/>
  <c r="AL315" i="1"/>
  <c r="AD315" i="1"/>
  <c r="V315" i="1"/>
  <c r="BH307" i="1"/>
  <c r="AZ307" i="1"/>
  <c r="AR307" i="1"/>
  <c r="AJ307" i="1"/>
  <c r="AB307" i="1"/>
  <c r="T307" i="1"/>
  <c r="BG307" i="1"/>
  <c r="AY307" i="1"/>
  <c r="AQ307" i="1"/>
  <c r="AI307" i="1"/>
  <c r="AA307" i="1"/>
  <c r="S307" i="1"/>
  <c r="BF307" i="1"/>
  <c r="AX307" i="1"/>
  <c r="AP307" i="1"/>
  <c r="AH307" i="1"/>
  <c r="Z307" i="1"/>
  <c r="R307" i="1"/>
  <c r="BE307" i="1"/>
  <c r="AW307" i="1"/>
  <c r="AO307" i="1"/>
  <c r="AG307" i="1"/>
  <c r="Y307" i="1"/>
  <c r="Q307" i="1"/>
  <c r="BD307" i="1"/>
  <c r="AV307" i="1"/>
  <c r="AN307" i="1"/>
  <c r="AF307" i="1"/>
  <c r="X307" i="1"/>
  <c r="P307" i="1"/>
  <c r="BC307" i="1"/>
  <c r="AU307" i="1"/>
  <c r="AM307" i="1"/>
  <c r="AE307" i="1"/>
  <c r="W307" i="1"/>
  <c r="BA307" i="1"/>
  <c r="AS307" i="1"/>
  <c r="AK307" i="1"/>
  <c r="AC307" i="1"/>
  <c r="U307" i="1"/>
  <c r="AD307" i="1"/>
  <c r="V307" i="1"/>
  <c r="BB307" i="1"/>
  <c r="AT307" i="1"/>
  <c r="AL307" i="1"/>
  <c r="BH299" i="1"/>
  <c r="AZ299" i="1"/>
  <c r="AR299" i="1"/>
  <c r="AJ299" i="1"/>
  <c r="AB299" i="1"/>
  <c r="T299" i="1"/>
  <c r="BG299" i="1"/>
  <c r="AY299" i="1"/>
  <c r="AQ299" i="1"/>
  <c r="AI299" i="1"/>
  <c r="AA299" i="1"/>
  <c r="S299" i="1"/>
  <c r="BF299" i="1"/>
  <c r="AX299" i="1"/>
  <c r="AP299" i="1"/>
  <c r="AH299" i="1"/>
  <c r="Z299" i="1"/>
  <c r="R299" i="1"/>
  <c r="BE299" i="1"/>
  <c r="AW299" i="1"/>
  <c r="AO299" i="1"/>
  <c r="AG299" i="1"/>
  <c r="Y299" i="1"/>
  <c r="Q299" i="1"/>
  <c r="BD299" i="1"/>
  <c r="AV299" i="1"/>
  <c r="AN299" i="1"/>
  <c r="AF299" i="1"/>
  <c r="X299" i="1"/>
  <c r="P299" i="1"/>
  <c r="BC299" i="1"/>
  <c r="AU299" i="1"/>
  <c r="AM299" i="1"/>
  <c r="AE299" i="1"/>
  <c r="W299" i="1"/>
  <c r="BA299" i="1"/>
  <c r="AS299" i="1"/>
  <c r="AK299" i="1"/>
  <c r="AC299" i="1"/>
  <c r="U299" i="1"/>
  <c r="BB299" i="1"/>
  <c r="AT299" i="1"/>
  <c r="AL299" i="1"/>
  <c r="AD299" i="1"/>
  <c r="V299" i="1"/>
  <c r="O291" i="1"/>
  <c r="BH291" i="1"/>
  <c r="AZ291" i="1"/>
  <c r="AR291" i="1"/>
  <c r="AJ291" i="1"/>
  <c r="AB291" i="1"/>
  <c r="T291" i="1"/>
  <c r="BG291" i="1"/>
  <c r="AY291" i="1"/>
  <c r="AQ291" i="1"/>
  <c r="AI291" i="1"/>
  <c r="AA291" i="1"/>
  <c r="S291" i="1"/>
  <c r="BE291" i="1"/>
  <c r="AW291" i="1"/>
  <c r="AO291" i="1"/>
  <c r="AG291" i="1"/>
  <c r="Y291" i="1"/>
  <c r="Q291" i="1"/>
  <c r="BD291" i="1"/>
  <c r="AV291" i="1"/>
  <c r="AN291" i="1"/>
  <c r="AF291" i="1"/>
  <c r="X291" i="1"/>
  <c r="P291" i="1"/>
  <c r="BC291" i="1"/>
  <c r="AU291" i="1"/>
  <c r="AM291" i="1"/>
  <c r="AE291" i="1"/>
  <c r="W291" i="1"/>
  <c r="BA291" i="1"/>
  <c r="AS291" i="1"/>
  <c r="AK291" i="1"/>
  <c r="AC291" i="1"/>
  <c r="U291" i="1"/>
  <c r="AT291" i="1"/>
  <c r="AP291" i="1"/>
  <c r="AL291" i="1"/>
  <c r="AH291" i="1"/>
  <c r="AD291" i="1"/>
  <c r="BF291" i="1"/>
  <c r="Z291" i="1"/>
  <c r="BB291" i="1"/>
  <c r="V291" i="1"/>
  <c r="AX291" i="1"/>
  <c r="R291" i="1"/>
  <c r="BH283" i="1"/>
  <c r="AZ283" i="1"/>
  <c r="AR283" i="1"/>
  <c r="AJ283" i="1"/>
  <c r="AB283" i="1"/>
  <c r="T283" i="1"/>
  <c r="BG283" i="1"/>
  <c r="AY283" i="1"/>
  <c r="AQ283" i="1"/>
  <c r="AI283" i="1"/>
  <c r="AA283" i="1"/>
  <c r="S283" i="1"/>
  <c r="BE283" i="1"/>
  <c r="AW283" i="1"/>
  <c r="AO283" i="1"/>
  <c r="AG283" i="1"/>
  <c r="Y283" i="1"/>
  <c r="Q283" i="1"/>
  <c r="BD283" i="1"/>
  <c r="AV283" i="1"/>
  <c r="AN283" i="1"/>
  <c r="AF283" i="1"/>
  <c r="X283" i="1"/>
  <c r="P283" i="1"/>
  <c r="BC283" i="1"/>
  <c r="AU283" i="1"/>
  <c r="AM283" i="1"/>
  <c r="AE283" i="1"/>
  <c r="W283" i="1"/>
  <c r="BA283" i="1"/>
  <c r="AS283" i="1"/>
  <c r="AK283" i="1"/>
  <c r="AC283" i="1"/>
  <c r="U283" i="1"/>
  <c r="BB283" i="1"/>
  <c r="V283" i="1"/>
  <c r="AX283" i="1"/>
  <c r="R283" i="1"/>
  <c r="AT283" i="1"/>
  <c r="AP283" i="1"/>
  <c r="AL283" i="1"/>
  <c r="AH283" i="1"/>
  <c r="AD283" i="1"/>
  <c r="BF283" i="1"/>
  <c r="Z283" i="1"/>
  <c r="BH275" i="1"/>
  <c r="AZ275" i="1"/>
  <c r="AR275" i="1"/>
  <c r="AJ275" i="1"/>
  <c r="AB275" i="1"/>
  <c r="T275" i="1"/>
  <c r="BG275" i="1"/>
  <c r="AY275" i="1"/>
  <c r="AQ275" i="1"/>
  <c r="AI275" i="1"/>
  <c r="AA275" i="1"/>
  <c r="S275" i="1"/>
  <c r="BE275" i="1"/>
  <c r="AW275" i="1"/>
  <c r="AO275" i="1"/>
  <c r="AG275" i="1"/>
  <c r="Y275" i="1"/>
  <c r="Q275" i="1"/>
  <c r="BD275" i="1"/>
  <c r="AV275" i="1"/>
  <c r="AN275" i="1"/>
  <c r="AF275" i="1"/>
  <c r="X275" i="1"/>
  <c r="P275" i="1"/>
  <c r="BC275" i="1"/>
  <c r="AU275" i="1"/>
  <c r="AM275" i="1"/>
  <c r="AE275" i="1"/>
  <c r="W275" i="1"/>
  <c r="BA275" i="1"/>
  <c r="AS275" i="1"/>
  <c r="AK275" i="1"/>
  <c r="AC275" i="1"/>
  <c r="U275" i="1"/>
  <c r="AD275" i="1"/>
  <c r="BF275" i="1"/>
  <c r="Z275" i="1"/>
  <c r="BB275" i="1"/>
  <c r="V275" i="1"/>
  <c r="AX275" i="1"/>
  <c r="R275" i="1"/>
  <c r="AT275" i="1"/>
  <c r="AP275" i="1"/>
  <c r="AL275" i="1"/>
  <c r="AH275" i="1"/>
  <c r="BH267" i="1"/>
  <c r="AZ267" i="1"/>
  <c r="AR267" i="1"/>
  <c r="AJ267" i="1"/>
  <c r="AB267" i="1"/>
  <c r="T267" i="1"/>
  <c r="BG267" i="1"/>
  <c r="AY267" i="1"/>
  <c r="AQ267" i="1"/>
  <c r="AI267" i="1"/>
  <c r="AA267" i="1"/>
  <c r="S267" i="1"/>
  <c r="BE267" i="1"/>
  <c r="AW267" i="1"/>
  <c r="AO267" i="1"/>
  <c r="AG267" i="1"/>
  <c r="Y267" i="1"/>
  <c r="Q267" i="1"/>
  <c r="BD267" i="1"/>
  <c r="AV267" i="1"/>
  <c r="AN267" i="1"/>
  <c r="AF267" i="1"/>
  <c r="X267" i="1"/>
  <c r="P267" i="1"/>
  <c r="BC267" i="1"/>
  <c r="AU267" i="1"/>
  <c r="AM267" i="1"/>
  <c r="AE267" i="1"/>
  <c r="W267" i="1"/>
  <c r="BA267" i="1"/>
  <c r="AS267" i="1"/>
  <c r="AK267" i="1"/>
  <c r="AC267" i="1"/>
  <c r="U267" i="1"/>
  <c r="AL267" i="1"/>
  <c r="AH267" i="1"/>
  <c r="AD267" i="1"/>
  <c r="BF267" i="1"/>
  <c r="Z267" i="1"/>
  <c r="BB267" i="1"/>
  <c r="V267" i="1"/>
  <c r="AX267" i="1"/>
  <c r="R267" i="1"/>
  <c r="AT267" i="1"/>
  <c r="AP267" i="1"/>
  <c r="BH259" i="1"/>
  <c r="AZ259" i="1"/>
  <c r="AR259" i="1"/>
  <c r="AJ259" i="1"/>
  <c r="AB259" i="1"/>
  <c r="T259" i="1"/>
  <c r="BG259" i="1"/>
  <c r="AY259" i="1"/>
  <c r="AQ259" i="1"/>
  <c r="AI259" i="1"/>
  <c r="AA259" i="1"/>
  <c r="S259" i="1"/>
  <c r="BE259" i="1"/>
  <c r="AW259" i="1"/>
  <c r="AO259" i="1"/>
  <c r="AG259" i="1"/>
  <c r="Y259" i="1"/>
  <c r="Q259" i="1"/>
  <c r="BD259" i="1"/>
  <c r="AV259" i="1"/>
  <c r="AN259" i="1"/>
  <c r="AF259" i="1"/>
  <c r="X259" i="1"/>
  <c r="P259" i="1"/>
  <c r="BC259" i="1"/>
  <c r="AU259" i="1"/>
  <c r="AM259" i="1"/>
  <c r="AE259" i="1"/>
  <c r="W259" i="1"/>
  <c r="BA259" i="1"/>
  <c r="AS259" i="1"/>
  <c r="AK259" i="1"/>
  <c r="AC259" i="1"/>
  <c r="U259" i="1"/>
  <c r="AT259" i="1"/>
  <c r="AP259" i="1"/>
  <c r="AL259" i="1"/>
  <c r="AH259" i="1"/>
  <c r="AD259" i="1"/>
  <c r="BF259" i="1"/>
  <c r="Z259" i="1"/>
  <c r="BB259" i="1"/>
  <c r="V259" i="1"/>
  <c r="AX259" i="1"/>
  <c r="R259" i="1"/>
  <c r="BH251" i="1"/>
  <c r="AZ251" i="1"/>
  <c r="AR251" i="1"/>
  <c r="AJ251" i="1"/>
  <c r="AB251" i="1"/>
  <c r="T251" i="1"/>
  <c r="BG251" i="1"/>
  <c r="AY251" i="1"/>
  <c r="AQ251" i="1"/>
  <c r="AI251" i="1"/>
  <c r="AA251" i="1"/>
  <c r="S251" i="1"/>
  <c r="BE251" i="1"/>
  <c r="AW251" i="1"/>
  <c r="AO251" i="1"/>
  <c r="AG251" i="1"/>
  <c r="Y251" i="1"/>
  <c r="Q251" i="1"/>
  <c r="BD251" i="1"/>
  <c r="AV251" i="1"/>
  <c r="AN251" i="1"/>
  <c r="AF251" i="1"/>
  <c r="X251" i="1"/>
  <c r="P251" i="1"/>
  <c r="BC251" i="1"/>
  <c r="AU251" i="1"/>
  <c r="AM251" i="1"/>
  <c r="AE251" i="1"/>
  <c r="W251" i="1"/>
  <c r="BA251" i="1"/>
  <c r="AS251" i="1"/>
  <c r="AK251" i="1"/>
  <c r="AC251" i="1"/>
  <c r="U251" i="1"/>
  <c r="BB251" i="1"/>
  <c r="V251" i="1"/>
  <c r="AX251" i="1"/>
  <c r="R251" i="1"/>
  <c r="AT251" i="1"/>
  <c r="AP251" i="1"/>
  <c r="AL251" i="1"/>
  <c r="AH251" i="1"/>
  <c r="AD251" i="1"/>
  <c r="BF251" i="1"/>
  <c r="Z251" i="1"/>
  <c r="BF243" i="1"/>
  <c r="AX243" i="1"/>
  <c r="AP243" i="1"/>
  <c r="AH243" i="1"/>
  <c r="Z243" i="1"/>
  <c r="R243" i="1"/>
  <c r="BE243" i="1"/>
  <c r="AW243" i="1"/>
  <c r="AO243" i="1"/>
  <c r="AG243" i="1"/>
  <c r="Y243" i="1"/>
  <c r="Q243" i="1"/>
  <c r="BD243" i="1"/>
  <c r="AV243" i="1"/>
  <c r="AN243" i="1"/>
  <c r="AF243" i="1"/>
  <c r="X243" i="1"/>
  <c r="P243" i="1"/>
  <c r="BC243" i="1"/>
  <c r="AU243" i="1"/>
  <c r="AM243" i="1"/>
  <c r="AE243" i="1"/>
  <c r="W243" i="1"/>
  <c r="BB243" i="1"/>
  <c r="AT243" i="1"/>
  <c r="AL243" i="1"/>
  <c r="AD243" i="1"/>
  <c r="V243" i="1"/>
  <c r="BA243" i="1"/>
  <c r="AS243" i="1"/>
  <c r="AK243" i="1"/>
  <c r="AC243" i="1"/>
  <c r="U243" i="1"/>
  <c r="BH243" i="1"/>
  <c r="AZ243" i="1"/>
  <c r="AR243" i="1"/>
  <c r="AJ243" i="1"/>
  <c r="AB243" i="1"/>
  <c r="T243" i="1"/>
  <c r="BG243" i="1"/>
  <c r="AY243" i="1"/>
  <c r="AQ243" i="1"/>
  <c r="AI243" i="1"/>
  <c r="AA243" i="1"/>
  <c r="S243" i="1"/>
  <c r="BF235" i="1"/>
  <c r="AX235" i="1"/>
  <c r="AP235" i="1"/>
  <c r="AH235" i="1"/>
  <c r="Z235" i="1"/>
  <c r="R235" i="1"/>
  <c r="BE235" i="1"/>
  <c r="AW235" i="1"/>
  <c r="AO235" i="1"/>
  <c r="AG235" i="1"/>
  <c r="Y235" i="1"/>
  <c r="Q235" i="1"/>
  <c r="BD235" i="1"/>
  <c r="AV235" i="1"/>
  <c r="AN235" i="1"/>
  <c r="AF235" i="1"/>
  <c r="X235" i="1"/>
  <c r="P235" i="1"/>
  <c r="BC235" i="1"/>
  <c r="AU235" i="1"/>
  <c r="AM235" i="1"/>
  <c r="AE235" i="1"/>
  <c r="W235" i="1"/>
  <c r="BB235" i="1"/>
  <c r="AT235" i="1"/>
  <c r="AL235" i="1"/>
  <c r="AD235" i="1"/>
  <c r="V235" i="1"/>
  <c r="BA235" i="1"/>
  <c r="AS235" i="1"/>
  <c r="AK235" i="1"/>
  <c r="AC235" i="1"/>
  <c r="U235" i="1"/>
  <c r="BH235" i="1"/>
  <c r="AZ235" i="1"/>
  <c r="AR235" i="1"/>
  <c r="AJ235" i="1"/>
  <c r="AB235" i="1"/>
  <c r="T235" i="1"/>
  <c r="BG235" i="1"/>
  <c r="AY235" i="1"/>
  <c r="AQ235" i="1"/>
  <c r="AI235" i="1"/>
  <c r="AA235" i="1"/>
  <c r="S235" i="1"/>
  <c r="BF227" i="1"/>
  <c r="AX227" i="1"/>
  <c r="AP227" i="1"/>
  <c r="AH227" i="1"/>
  <c r="Z227" i="1"/>
  <c r="R227" i="1"/>
  <c r="BE227" i="1"/>
  <c r="AW227" i="1"/>
  <c r="AO227" i="1"/>
  <c r="AG227" i="1"/>
  <c r="Y227" i="1"/>
  <c r="Q227" i="1"/>
  <c r="BD227" i="1"/>
  <c r="AV227" i="1"/>
  <c r="AN227" i="1"/>
  <c r="AF227" i="1"/>
  <c r="X227" i="1"/>
  <c r="P227" i="1"/>
  <c r="BC227" i="1"/>
  <c r="AU227" i="1"/>
  <c r="AM227" i="1"/>
  <c r="AE227" i="1"/>
  <c r="W227" i="1"/>
  <c r="BB227" i="1"/>
  <c r="AT227" i="1"/>
  <c r="AL227" i="1"/>
  <c r="AD227" i="1"/>
  <c r="V227" i="1"/>
  <c r="BA227" i="1"/>
  <c r="AS227" i="1"/>
  <c r="AK227" i="1"/>
  <c r="AC227" i="1"/>
  <c r="U227" i="1"/>
  <c r="BH227" i="1"/>
  <c r="AZ227" i="1"/>
  <c r="AR227" i="1"/>
  <c r="AJ227" i="1"/>
  <c r="AB227" i="1"/>
  <c r="T227" i="1"/>
  <c r="BG227" i="1"/>
  <c r="AY227" i="1"/>
  <c r="AQ227" i="1"/>
  <c r="AI227" i="1"/>
  <c r="AA227" i="1"/>
  <c r="S227" i="1"/>
  <c r="BF219" i="1"/>
  <c r="AX219" i="1"/>
  <c r="AP219" i="1"/>
  <c r="AH219" i="1"/>
  <c r="Z219" i="1"/>
  <c r="R219" i="1"/>
  <c r="BE219" i="1"/>
  <c r="AW219" i="1"/>
  <c r="AO219" i="1"/>
  <c r="AG219" i="1"/>
  <c r="Y219" i="1"/>
  <c r="Q219" i="1"/>
  <c r="BD219" i="1"/>
  <c r="AV219" i="1"/>
  <c r="AN219" i="1"/>
  <c r="AF219" i="1"/>
  <c r="X219" i="1"/>
  <c r="P219" i="1"/>
  <c r="BC219" i="1"/>
  <c r="AU219" i="1"/>
  <c r="AM219" i="1"/>
  <c r="AE219" i="1"/>
  <c r="W219" i="1"/>
  <c r="BB219" i="1"/>
  <c r="AT219" i="1"/>
  <c r="AL219" i="1"/>
  <c r="AD219" i="1"/>
  <c r="V219" i="1"/>
  <c r="BA219" i="1"/>
  <c r="AS219" i="1"/>
  <c r="AK219" i="1"/>
  <c r="AC219" i="1"/>
  <c r="U219" i="1"/>
  <c r="BH219" i="1"/>
  <c r="AZ219" i="1"/>
  <c r="AR219" i="1"/>
  <c r="AJ219" i="1"/>
  <c r="AB219" i="1"/>
  <c r="T219" i="1"/>
  <c r="BG219" i="1"/>
  <c r="AY219" i="1"/>
  <c r="AQ219" i="1"/>
  <c r="AI219" i="1"/>
  <c r="AA219" i="1"/>
  <c r="S219" i="1"/>
  <c r="BC210" i="1"/>
  <c r="AU210" i="1"/>
  <c r="AM210" i="1"/>
  <c r="AE210" i="1"/>
  <c r="W210" i="1"/>
  <c r="BB210" i="1"/>
  <c r="AT210" i="1"/>
  <c r="AL210" i="1"/>
  <c r="AD210" i="1"/>
  <c r="V210" i="1"/>
  <c r="BA210" i="1"/>
  <c r="AS210" i="1"/>
  <c r="AK210" i="1"/>
  <c r="AC210" i="1"/>
  <c r="U210" i="1"/>
  <c r="BH210" i="1"/>
  <c r="AZ210" i="1"/>
  <c r="AR210" i="1"/>
  <c r="AJ210" i="1"/>
  <c r="AB210" i="1"/>
  <c r="T210" i="1"/>
  <c r="BG210" i="1"/>
  <c r="AY210" i="1"/>
  <c r="AQ210" i="1"/>
  <c r="AI210" i="1"/>
  <c r="AA210" i="1"/>
  <c r="S210" i="1"/>
  <c r="BF210" i="1"/>
  <c r="AX210" i="1"/>
  <c r="AP210" i="1"/>
  <c r="AH210" i="1"/>
  <c r="Z210" i="1"/>
  <c r="R210" i="1"/>
  <c r="BE210" i="1"/>
  <c r="AW210" i="1"/>
  <c r="AO210" i="1"/>
  <c r="AG210" i="1"/>
  <c r="Y210" i="1"/>
  <c r="Q210" i="1"/>
  <c r="BD210" i="1"/>
  <c r="AV210" i="1"/>
  <c r="AN210" i="1"/>
  <c r="AF210" i="1"/>
  <c r="X210" i="1"/>
  <c r="P210" i="1"/>
  <c r="BC202" i="1"/>
  <c r="AU202" i="1"/>
  <c r="AM202" i="1"/>
  <c r="AE202" i="1"/>
  <c r="W202" i="1"/>
  <c r="BB202" i="1"/>
  <c r="AT202" i="1"/>
  <c r="AL202" i="1"/>
  <c r="AD202" i="1"/>
  <c r="V202" i="1"/>
  <c r="BA202" i="1"/>
  <c r="AS202" i="1"/>
  <c r="AK202" i="1"/>
  <c r="AC202" i="1"/>
  <c r="U202" i="1"/>
  <c r="BH202" i="1"/>
  <c r="AZ202" i="1"/>
  <c r="AR202" i="1"/>
  <c r="AJ202" i="1"/>
  <c r="AB202" i="1"/>
  <c r="T202" i="1"/>
  <c r="BG202" i="1"/>
  <c r="AY202" i="1"/>
  <c r="AQ202" i="1"/>
  <c r="AI202" i="1"/>
  <c r="AA202" i="1"/>
  <c r="S202" i="1"/>
  <c r="BF202" i="1"/>
  <c r="AX202" i="1"/>
  <c r="AP202" i="1"/>
  <c r="AH202" i="1"/>
  <c r="Z202" i="1"/>
  <c r="R202" i="1"/>
  <c r="BE202" i="1"/>
  <c r="AW202" i="1"/>
  <c r="AO202" i="1"/>
  <c r="AG202" i="1"/>
  <c r="Y202" i="1"/>
  <c r="Q202" i="1"/>
  <c r="BD202" i="1"/>
  <c r="AV202" i="1"/>
  <c r="AN202" i="1"/>
  <c r="AF202" i="1"/>
  <c r="X202" i="1"/>
  <c r="P202" i="1"/>
  <c r="BC194" i="1"/>
  <c r="AU194" i="1"/>
  <c r="AM194" i="1"/>
  <c r="AE194" i="1"/>
  <c r="W194" i="1"/>
  <c r="BB194" i="1"/>
  <c r="AT194" i="1"/>
  <c r="AL194" i="1"/>
  <c r="AD194" i="1"/>
  <c r="V194" i="1"/>
  <c r="BA194" i="1"/>
  <c r="AS194" i="1"/>
  <c r="AK194" i="1"/>
  <c r="AC194" i="1"/>
  <c r="U194" i="1"/>
  <c r="BH194" i="1"/>
  <c r="AZ194" i="1"/>
  <c r="AR194" i="1"/>
  <c r="AJ194" i="1"/>
  <c r="AB194" i="1"/>
  <c r="T194" i="1"/>
  <c r="BG194" i="1"/>
  <c r="AY194" i="1"/>
  <c r="AQ194" i="1"/>
  <c r="AI194" i="1"/>
  <c r="AA194" i="1"/>
  <c r="S194" i="1"/>
  <c r="BF194" i="1"/>
  <c r="AX194" i="1"/>
  <c r="AP194" i="1"/>
  <c r="AH194" i="1"/>
  <c r="Z194" i="1"/>
  <c r="R194" i="1"/>
  <c r="BE194" i="1"/>
  <c r="AW194" i="1"/>
  <c r="AO194" i="1"/>
  <c r="AG194" i="1"/>
  <c r="Y194" i="1"/>
  <c r="Q194" i="1"/>
  <c r="BD194" i="1"/>
  <c r="AV194" i="1"/>
  <c r="AN194" i="1"/>
  <c r="AF194" i="1"/>
  <c r="X194" i="1"/>
  <c r="P194" i="1"/>
  <c r="BC186" i="1"/>
  <c r="AU186" i="1"/>
  <c r="AM186" i="1"/>
  <c r="AE186" i="1"/>
  <c r="W186" i="1"/>
  <c r="BB186" i="1"/>
  <c r="AT186" i="1"/>
  <c r="AL186" i="1"/>
  <c r="AD186" i="1"/>
  <c r="V186" i="1"/>
  <c r="BA186" i="1"/>
  <c r="AS186" i="1"/>
  <c r="AK186" i="1"/>
  <c r="AC186" i="1"/>
  <c r="U186" i="1"/>
  <c r="BH186" i="1"/>
  <c r="AZ186" i="1"/>
  <c r="AR186" i="1"/>
  <c r="AJ186" i="1"/>
  <c r="AB186" i="1"/>
  <c r="T186" i="1"/>
  <c r="BG186" i="1"/>
  <c r="AY186" i="1"/>
  <c r="AQ186" i="1"/>
  <c r="AI186" i="1"/>
  <c r="AA186" i="1"/>
  <c r="S186" i="1"/>
  <c r="BF186" i="1"/>
  <c r="AX186" i="1"/>
  <c r="AP186" i="1"/>
  <c r="AH186" i="1"/>
  <c r="Z186" i="1"/>
  <c r="R186" i="1"/>
  <c r="BE186" i="1"/>
  <c r="AW186" i="1"/>
  <c r="AO186" i="1"/>
  <c r="AG186" i="1"/>
  <c r="Y186" i="1"/>
  <c r="Q186" i="1"/>
  <c r="BD186" i="1"/>
  <c r="AV186" i="1"/>
  <c r="AN186" i="1"/>
  <c r="AF186" i="1"/>
  <c r="X186" i="1"/>
  <c r="P186" i="1"/>
  <c r="BC178" i="1"/>
  <c r="AU178" i="1"/>
  <c r="AM178" i="1"/>
  <c r="AE178" i="1"/>
  <c r="W178" i="1"/>
  <c r="BB178" i="1"/>
  <c r="AT178" i="1"/>
  <c r="AL178" i="1"/>
  <c r="AD178" i="1"/>
  <c r="V178" i="1"/>
  <c r="BA178" i="1"/>
  <c r="AS178" i="1"/>
  <c r="AK178" i="1"/>
  <c r="AC178" i="1"/>
  <c r="U178" i="1"/>
  <c r="BH178" i="1"/>
  <c r="AZ178" i="1"/>
  <c r="AR178" i="1"/>
  <c r="AJ178" i="1"/>
  <c r="AB178" i="1"/>
  <c r="T178" i="1"/>
  <c r="BG178" i="1"/>
  <c r="AY178" i="1"/>
  <c r="AQ178" i="1"/>
  <c r="AI178" i="1"/>
  <c r="AA178" i="1"/>
  <c r="S178" i="1"/>
  <c r="BF178" i="1"/>
  <c r="AX178" i="1"/>
  <c r="AP178" i="1"/>
  <c r="AH178" i="1"/>
  <c r="Z178" i="1"/>
  <c r="R178" i="1"/>
  <c r="BE178" i="1"/>
  <c r="AW178" i="1"/>
  <c r="AO178" i="1"/>
  <c r="AG178" i="1"/>
  <c r="Y178" i="1"/>
  <c r="Q178" i="1"/>
  <c r="BD178" i="1"/>
  <c r="AV178" i="1"/>
  <c r="AN178" i="1"/>
  <c r="AF178" i="1"/>
  <c r="X178" i="1"/>
  <c r="P178" i="1"/>
  <c r="BC170" i="1"/>
  <c r="AU170" i="1"/>
  <c r="AM170" i="1"/>
  <c r="AE170" i="1"/>
  <c r="W170" i="1"/>
  <c r="BB170" i="1"/>
  <c r="AT170" i="1"/>
  <c r="AL170" i="1"/>
  <c r="AD170" i="1"/>
  <c r="V170" i="1"/>
  <c r="BA170" i="1"/>
  <c r="AS170" i="1"/>
  <c r="AK170" i="1"/>
  <c r="AC170" i="1"/>
  <c r="U170" i="1"/>
  <c r="BH170" i="1"/>
  <c r="AZ170" i="1"/>
  <c r="AR170" i="1"/>
  <c r="AJ170" i="1"/>
  <c r="AB170" i="1"/>
  <c r="T170" i="1"/>
  <c r="BG170" i="1"/>
  <c r="AY170" i="1"/>
  <c r="AQ170" i="1"/>
  <c r="AI170" i="1"/>
  <c r="AA170" i="1"/>
  <c r="S170" i="1"/>
  <c r="BF170" i="1"/>
  <c r="AX170" i="1"/>
  <c r="AP170" i="1"/>
  <c r="AH170" i="1"/>
  <c r="Z170" i="1"/>
  <c r="R170" i="1"/>
  <c r="BE170" i="1"/>
  <c r="AW170" i="1"/>
  <c r="AO170" i="1"/>
  <c r="AG170" i="1"/>
  <c r="Y170" i="1"/>
  <c r="Q170" i="1"/>
  <c r="BD170" i="1"/>
  <c r="AV170" i="1"/>
  <c r="AN170" i="1"/>
  <c r="AF170" i="1"/>
  <c r="X170" i="1"/>
  <c r="P170" i="1"/>
  <c r="BC162" i="1"/>
  <c r="AU162" i="1"/>
  <c r="AM162" i="1"/>
  <c r="AE162" i="1"/>
  <c r="W162" i="1"/>
  <c r="BB162" i="1"/>
  <c r="AT162" i="1"/>
  <c r="AL162" i="1"/>
  <c r="AD162" i="1"/>
  <c r="V162" i="1"/>
  <c r="BA162" i="1"/>
  <c r="AS162" i="1"/>
  <c r="AK162" i="1"/>
  <c r="AC162" i="1"/>
  <c r="U162" i="1"/>
  <c r="BH162" i="1"/>
  <c r="AZ162" i="1"/>
  <c r="AR162" i="1"/>
  <c r="AJ162" i="1"/>
  <c r="AB162" i="1"/>
  <c r="T162" i="1"/>
  <c r="BG162" i="1"/>
  <c r="AY162" i="1"/>
  <c r="AQ162" i="1"/>
  <c r="AI162" i="1"/>
  <c r="AA162" i="1"/>
  <c r="S162" i="1"/>
  <c r="BF162" i="1"/>
  <c r="AX162" i="1"/>
  <c r="AP162" i="1"/>
  <c r="AH162" i="1"/>
  <c r="Z162" i="1"/>
  <c r="R162" i="1"/>
  <c r="BE162" i="1"/>
  <c r="AW162" i="1"/>
  <c r="AO162" i="1"/>
  <c r="AG162" i="1"/>
  <c r="Y162" i="1"/>
  <c r="Q162" i="1"/>
  <c r="BD162" i="1"/>
  <c r="AV162" i="1"/>
  <c r="AN162" i="1"/>
  <c r="AF162" i="1"/>
  <c r="X162" i="1"/>
  <c r="P162" i="1"/>
  <c r="BH153" i="1"/>
  <c r="AZ153" i="1"/>
  <c r="AR153" i="1"/>
  <c r="AJ153" i="1"/>
  <c r="AB153" i="1"/>
  <c r="T153" i="1"/>
  <c r="BG153" i="1"/>
  <c r="AY153" i="1"/>
  <c r="AQ153" i="1"/>
  <c r="AI153" i="1"/>
  <c r="AA153" i="1"/>
  <c r="S153" i="1"/>
  <c r="BF153" i="1"/>
  <c r="AX153" i="1"/>
  <c r="AP153" i="1"/>
  <c r="AH153" i="1"/>
  <c r="Z153" i="1"/>
  <c r="R153" i="1"/>
  <c r="BE153" i="1"/>
  <c r="AW153" i="1"/>
  <c r="AO153" i="1"/>
  <c r="AG153" i="1"/>
  <c r="Y153" i="1"/>
  <c r="Q153" i="1"/>
  <c r="BD153" i="1"/>
  <c r="AV153" i="1"/>
  <c r="AN153" i="1"/>
  <c r="AF153" i="1"/>
  <c r="X153" i="1"/>
  <c r="P153" i="1"/>
  <c r="BC153" i="1"/>
  <c r="AU153" i="1"/>
  <c r="AM153" i="1"/>
  <c r="AE153" i="1"/>
  <c r="W153" i="1"/>
  <c r="BB153" i="1"/>
  <c r="AT153" i="1"/>
  <c r="AL153" i="1"/>
  <c r="AD153" i="1"/>
  <c r="V153" i="1"/>
  <c r="BA153" i="1"/>
  <c r="AS153" i="1"/>
  <c r="AK153" i="1"/>
  <c r="AC153" i="1"/>
  <c r="U153" i="1"/>
  <c r="BC145" i="1"/>
  <c r="AU145" i="1"/>
  <c r="AM145" i="1"/>
  <c r="AE145" i="1"/>
  <c r="W145" i="1"/>
  <c r="BB145" i="1"/>
  <c r="AT145" i="1"/>
  <c r="AL145" i="1"/>
  <c r="AD145" i="1"/>
  <c r="V145" i="1"/>
  <c r="BA145" i="1"/>
  <c r="AS145" i="1"/>
  <c r="AK145" i="1"/>
  <c r="AC145" i="1"/>
  <c r="U145" i="1"/>
  <c r="BH145" i="1"/>
  <c r="AZ145" i="1"/>
  <c r="AR145" i="1"/>
  <c r="AJ145" i="1"/>
  <c r="AB145" i="1"/>
  <c r="T145" i="1"/>
  <c r="BG145" i="1"/>
  <c r="AY145" i="1"/>
  <c r="AQ145" i="1"/>
  <c r="AI145" i="1"/>
  <c r="AA145" i="1"/>
  <c r="S145" i="1"/>
  <c r="BF145" i="1"/>
  <c r="AX145" i="1"/>
  <c r="AP145" i="1"/>
  <c r="AH145" i="1"/>
  <c r="Z145" i="1"/>
  <c r="R145" i="1"/>
  <c r="BE145" i="1"/>
  <c r="AW145" i="1"/>
  <c r="AO145" i="1"/>
  <c r="AG145" i="1"/>
  <c r="Y145" i="1"/>
  <c r="Q145" i="1"/>
  <c r="BD145" i="1"/>
  <c r="AV145" i="1"/>
  <c r="AN145" i="1"/>
  <c r="AF145" i="1"/>
  <c r="X145" i="1"/>
  <c r="P145" i="1"/>
  <c r="BC137" i="1"/>
  <c r="AU137" i="1"/>
  <c r="AM137" i="1"/>
  <c r="AE137" i="1"/>
  <c r="W137" i="1"/>
  <c r="BB137" i="1"/>
  <c r="AT137" i="1"/>
  <c r="AL137" i="1"/>
  <c r="AD137" i="1"/>
  <c r="V137" i="1"/>
  <c r="BA137" i="1"/>
  <c r="AS137" i="1"/>
  <c r="AK137" i="1"/>
  <c r="AC137" i="1"/>
  <c r="U137" i="1"/>
  <c r="BH137" i="1"/>
  <c r="AZ137" i="1"/>
  <c r="AR137" i="1"/>
  <c r="AJ137" i="1"/>
  <c r="AB137" i="1"/>
  <c r="T137" i="1"/>
  <c r="BG137" i="1"/>
  <c r="AY137" i="1"/>
  <c r="AQ137" i="1"/>
  <c r="AI137" i="1"/>
  <c r="AA137" i="1"/>
  <c r="S137" i="1"/>
  <c r="BF137" i="1"/>
  <c r="AX137" i="1"/>
  <c r="AP137" i="1"/>
  <c r="AH137" i="1"/>
  <c r="Z137" i="1"/>
  <c r="R137" i="1"/>
  <c r="BE137" i="1"/>
  <c r="AW137" i="1"/>
  <c r="AO137" i="1"/>
  <c r="AG137" i="1"/>
  <c r="Y137" i="1"/>
  <c r="Q137" i="1"/>
  <c r="BD137" i="1"/>
  <c r="AV137" i="1"/>
  <c r="AN137" i="1"/>
  <c r="AF137" i="1"/>
  <c r="X137" i="1"/>
  <c r="P137" i="1"/>
  <c r="BC129" i="1"/>
  <c r="AU129" i="1"/>
  <c r="AM129" i="1"/>
  <c r="AE129" i="1"/>
  <c r="W129" i="1"/>
  <c r="BB129" i="1"/>
  <c r="AT129" i="1"/>
  <c r="AL129" i="1"/>
  <c r="AD129" i="1"/>
  <c r="V129" i="1"/>
  <c r="BA129" i="1"/>
  <c r="AS129" i="1"/>
  <c r="AK129" i="1"/>
  <c r="AC129" i="1"/>
  <c r="U129" i="1"/>
  <c r="BH129" i="1"/>
  <c r="AZ129" i="1"/>
  <c r="AR129" i="1"/>
  <c r="AJ129" i="1"/>
  <c r="AB129" i="1"/>
  <c r="T129" i="1"/>
  <c r="BG129" i="1"/>
  <c r="AY129" i="1"/>
  <c r="AQ129" i="1"/>
  <c r="AI129" i="1"/>
  <c r="AA129" i="1"/>
  <c r="S129" i="1"/>
  <c r="BF129" i="1"/>
  <c r="AX129" i="1"/>
  <c r="AP129" i="1"/>
  <c r="AH129" i="1"/>
  <c r="Z129" i="1"/>
  <c r="R129" i="1"/>
  <c r="BE129" i="1"/>
  <c r="AW129" i="1"/>
  <c r="AO129" i="1"/>
  <c r="AG129" i="1"/>
  <c r="Y129" i="1"/>
  <c r="Q129" i="1"/>
  <c r="BD129" i="1"/>
  <c r="AV129" i="1"/>
  <c r="AN129" i="1"/>
  <c r="AF129" i="1"/>
  <c r="X129" i="1"/>
  <c r="P129" i="1"/>
  <c r="BC121" i="1"/>
  <c r="AU121" i="1"/>
  <c r="AM121" i="1"/>
  <c r="AE121" i="1"/>
  <c r="W121" i="1"/>
  <c r="BB121" i="1"/>
  <c r="AT121" i="1"/>
  <c r="AL121" i="1"/>
  <c r="AD121" i="1"/>
  <c r="V121" i="1"/>
  <c r="BA121" i="1"/>
  <c r="AS121" i="1"/>
  <c r="AK121" i="1"/>
  <c r="AC121" i="1"/>
  <c r="U121" i="1"/>
  <c r="BH121" i="1"/>
  <c r="AZ121" i="1"/>
  <c r="AR121" i="1"/>
  <c r="AJ121" i="1"/>
  <c r="AB121" i="1"/>
  <c r="T121" i="1"/>
  <c r="BG121" i="1"/>
  <c r="AY121" i="1"/>
  <c r="AQ121" i="1"/>
  <c r="AI121" i="1"/>
  <c r="AA121" i="1"/>
  <c r="S121" i="1"/>
  <c r="BF121" i="1"/>
  <c r="AX121" i="1"/>
  <c r="AP121" i="1"/>
  <c r="AH121" i="1"/>
  <c r="Z121" i="1"/>
  <c r="R121" i="1"/>
  <c r="BE121" i="1"/>
  <c r="AW121" i="1"/>
  <c r="AO121" i="1"/>
  <c r="AG121" i="1"/>
  <c r="Y121" i="1"/>
  <c r="Q121" i="1"/>
  <c r="BD121" i="1"/>
  <c r="AV121" i="1"/>
  <c r="AN121" i="1"/>
  <c r="AF121" i="1"/>
  <c r="X121" i="1"/>
  <c r="P121" i="1"/>
  <c r="BC113" i="1"/>
  <c r="AU113" i="1"/>
  <c r="AM113" i="1"/>
  <c r="AE113" i="1"/>
  <c r="W113" i="1"/>
  <c r="BB113" i="1"/>
  <c r="AT113" i="1"/>
  <c r="AL113" i="1"/>
  <c r="AD113" i="1"/>
  <c r="V113" i="1"/>
  <c r="BA113" i="1"/>
  <c r="AS113" i="1"/>
  <c r="AK113" i="1"/>
  <c r="AC113" i="1"/>
  <c r="U113" i="1"/>
  <c r="BH113" i="1"/>
  <c r="AZ113" i="1"/>
  <c r="AR113" i="1"/>
  <c r="AJ113" i="1"/>
  <c r="AB113" i="1"/>
  <c r="T113" i="1"/>
  <c r="BG113" i="1"/>
  <c r="AY113" i="1"/>
  <c r="AQ113" i="1"/>
  <c r="AI113" i="1"/>
  <c r="AA113" i="1"/>
  <c r="S113" i="1"/>
  <c r="BF113" i="1"/>
  <c r="AX113" i="1"/>
  <c r="AP113" i="1"/>
  <c r="AH113" i="1"/>
  <c r="Z113" i="1"/>
  <c r="R113" i="1"/>
  <c r="BE113" i="1"/>
  <c r="AW113" i="1"/>
  <c r="AO113" i="1"/>
  <c r="AG113" i="1"/>
  <c r="Y113" i="1"/>
  <c r="Q113" i="1"/>
  <c r="BD113" i="1"/>
  <c r="AV113" i="1"/>
  <c r="AN113" i="1"/>
  <c r="AF113" i="1"/>
  <c r="X113" i="1"/>
  <c r="P113" i="1"/>
  <c r="BC105" i="1"/>
  <c r="AU105" i="1"/>
  <c r="AM105" i="1"/>
  <c r="AE105" i="1"/>
  <c r="W105" i="1"/>
  <c r="BB105" i="1"/>
  <c r="AT105" i="1"/>
  <c r="AL105" i="1"/>
  <c r="AD105" i="1"/>
  <c r="V105" i="1"/>
  <c r="BA105" i="1"/>
  <c r="AS105" i="1"/>
  <c r="AK105" i="1"/>
  <c r="AC105" i="1"/>
  <c r="U105" i="1"/>
  <c r="BH105" i="1"/>
  <c r="AZ105" i="1"/>
  <c r="AR105" i="1"/>
  <c r="AJ105" i="1"/>
  <c r="AB105" i="1"/>
  <c r="T105" i="1"/>
  <c r="BG105" i="1"/>
  <c r="AY105" i="1"/>
  <c r="AQ105" i="1"/>
  <c r="AI105" i="1"/>
  <c r="AA105" i="1"/>
  <c r="S105" i="1"/>
  <c r="BF105" i="1"/>
  <c r="AX105" i="1"/>
  <c r="AP105" i="1"/>
  <c r="AH105" i="1"/>
  <c r="Z105" i="1"/>
  <c r="R105" i="1"/>
  <c r="BE105" i="1"/>
  <c r="AW105" i="1"/>
  <c r="AO105" i="1"/>
  <c r="AG105" i="1"/>
  <c r="Y105" i="1"/>
  <c r="Q105" i="1"/>
  <c r="BD105" i="1"/>
  <c r="AV105" i="1"/>
  <c r="AN105" i="1"/>
  <c r="AF105" i="1"/>
  <c r="X105" i="1"/>
  <c r="P105" i="1"/>
  <c r="BC97" i="1"/>
  <c r="AU97" i="1"/>
  <c r="AM97" i="1"/>
  <c r="AE97" i="1"/>
  <c r="W97" i="1"/>
  <c r="BB97" i="1"/>
  <c r="AT97" i="1"/>
  <c r="AL97" i="1"/>
  <c r="AD97" i="1"/>
  <c r="V97" i="1"/>
  <c r="BA97" i="1"/>
  <c r="AS97" i="1"/>
  <c r="AK97" i="1"/>
  <c r="AC97" i="1"/>
  <c r="U97" i="1"/>
  <c r="BH97" i="1"/>
  <c r="AZ97" i="1"/>
  <c r="AR97" i="1"/>
  <c r="AJ97" i="1"/>
  <c r="AB97" i="1"/>
  <c r="T97" i="1"/>
  <c r="BG97" i="1"/>
  <c r="AY97" i="1"/>
  <c r="AQ97" i="1"/>
  <c r="AI97" i="1"/>
  <c r="AA97" i="1"/>
  <c r="S97" i="1"/>
  <c r="BF97" i="1"/>
  <c r="AX97" i="1"/>
  <c r="AP97" i="1"/>
  <c r="AH97" i="1"/>
  <c r="Z97" i="1"/>
  <c r="R97" i="1"/>
  <c r="BE97" i="1"/>
  <c r="AW97" i="1"/>
  <c r="AO97" i="1"/>
  <c r="AG97" i="1"/>
  <c r="Y97" i="1"/>
  <c r="Q97" i="1"/>
  <c r="AV97" i="1"/>
  <c r="AN97" i="1"/>
  <c r="AF97" i="1"/>
  <c r="X97" i="1"/>
  <c r="P97" i="1"/>
  <c r="BD97" i="1"/>
  <c r="BC89" i="1"/>
  <c r="AU89" i="1"/>
  <c r="AM89" i="1"/>
  <c r="AE89" i="1"/>
  <c r="W89" i="1"/>
  <c r="BB89" i="1"/>
  <c r="AT89" i="1"/>
  <c r="AL89" i="1"/>
  <c r="AD89" i="1"/>
  <c r="V89" i="1"/>
  <c r="BA89" i="1"/>
  <c r="AS89" i="1"/>
  <c r="AK89" i="1"/>
  <c r="AC89" i="1"/>
  <c r="U89" i="1"/>
  <c r="BH89" i="1"/>
  <c r="AZ89" i="1"/>
  <c r="AR89" i="1"/>
  <c r="AJ89" i="1"/>
  <c r="AB89" i="1"/>
  <c r="T89" i="1"/>
  <c r="BG89" i="1"/>
  <c r="AY89" i="1"/>
  <c r="AQ89" i="1"/>
  <c r="AI89" i="1"/>
  <c r="AA89" i="1"/>
  <c r="S89" i="1"/>
  <c r="BF89" i="1"/>
  <c r="AX89" i="1"/>
  <c r="AP89" i="1"/>
  <c r="AH89" i="1"/>
  <c r="Z89" i="1"/>
  <c r="R89" i="1"/>
  <c r="BE89" i="1"/>
  <c r="AW89" i="1"/>
  <c r="AO89" i="1"/>
  <c r="AG89" i="1"/>
  <c r="Y89" i="1"/>
  <c r="Q89" i="1"/>
  <c r="X89" i="1"/>
  <c r="P89" i="1"/>
  <c r="BD89" i="1"/>
  <c r="AV89" i="1"/>
  <c r="AN89" i="1"/>
  <c r="AF89" i="1"/>
  <c r="BC81" i="1"/>
  <c r="AU81" i="1"/>
  <c r="AM81" i="1"/>
  <c r="AE81" i="1"/>
  <c r="W81" i="1"/>
  <c r="BB81" i="1"/>
  <c r="AT81" i="1"/>
  <c r="AL81" i="1"/>
  <c r="AD81" i="1"/>
  <c r="V81" i="1"/>
  <c r="BA81" i="1"/>
  <c r="AS81" i="1"/>
  <c r="AK81" i="1"/>
  <c r="AC81" i="1"/>
  <c r="U81" i="1"/>
  <c r="BG81" i="1"/>
  <c r="AY81" i="1"/>
  <c r="AQ81" i="1"/>
  <c r="AI81" i="1"/>
  <c r="AA81" i="1"/>
  <c r="S81" i="1"/>
  <c r="BF81" i="1"/>
  <c r="AX81" i="1"/>
  <c r="AP81" i="1"/>
  <c r="AH81" i="1"/>
  <c r="Z81" i="1"/>
  <c r="R81" i="1"/>
  <c r="BE81" i="1"/>
  <c r="AW81" i="1"/>
  <c r="AO81" i="1"/>
  <c r="AG81" i="1"/>
  <c r="Y81" i="1"/>
  <c r="Q81" i="1"/>
  <c r="BH81" i="1"/>
  <c r="AB81" i="1"/>
  <c r="BD81" i="1"/>
  <c r="X81" i="1"/>
  <c r="AZ81" i="1"/>
  <c r="T81" i="1"/>
  <c r="AV81" i="1"/>
  <c r="P81" i="1"/>
  <c r="AR81" i="1"/>
  <c r="AN81" i="1"/>
  <c r="AJ81" i="1"/>
  <c r="AF81" i="1"/>
  <c r="BC73" i="1"/>
  <c r="AU73" i="1"/>
  <c r="AM73" i="1"/>
  <c r="AE73" i="1"/>
  <c r="W73" i="1"/>
  <c r="BB73" i="1"/>
  <c r="AT73" i="1"/>
  <c r="AL73" i="1"/>
  <c r="AD73" i="1"/>
  <c r="V73" i="1"/>
  <c r="BA73" i="1"/>
  <c r="AS73" i="1"/>
  <c r="AK73" i="1"/>
  <c r="AC73" i="1"/>
  <c r="U73" i="1"/>
  <c r="BG73" i="1"/>
  <c r="AY73" i="1"/>
  <c r="AQ73" i="1"/>
  <c r="AI73" i="1"/>
  <c r="AA73" i="1"/>
  <c r="S73" i="1"/>
  <c r="BF73" i="1"/>
  <c r="AX73" i="1"/>
  <c r="AP73" i="1"/>
  <c r="AH73" i="1"/>
  <c r="Z73" i="1"/>
  <c r="R73" i="1"/>
  <c r="BE73" i="1"/>
  <c r="AW73" i="1"/>
  <c r="AO73" i="1"/>
  <c r="AG73" i="1"/>
  <c r="Y73" i="1"/>
  <c r="Q73" i="1"/>
  <c r="AJ73" i="1"/>
  <c r="AF73" i="1"/>
  <c r="BH73" i="1"/>
  <c r="AB73" i="1"/>
  <c r="BD73" i="1"/>
  <c r="X73" i="1"/>
  <c r="AZ73" i="1"/>
  <c r="T73" i="1"/>
  <c r="AV73" i="1"/>
  <c r="P73" i="1"/>
  <c r="AR73" i="1"/>
  <c r="AN73" i="1"/>
  <c r="BC65" i="1"/>
  <c r="AU65" i="1"/>
  <c r="AM65" i="1"/>
  <c r="AE65" i="1"/>
  <c r="W65" i="1"/>
  <c r="BB65" i="1"/>
  <c r="AT65" i="1"/>
  <c r="AL65" i="1"/>
  <c r="AD65" i="1"/>
  <c r="V65" i="1"/>
  <c r="BA65" i="1"/>
  <c r="AS65" i="1"/>
  <c r="AK65" i="1"/>
  <c r="AC65" i="1"/>
  <c r="U65" i="1"/>
  <c r="BG65" i="1"/>
  <c r="AY65" i="1"/>
  <c r="AQ65" i="1"/>
  <c r="AI65" i="1"/>
  <c r="AA65" i="1"/>
  <c r="S65" i="1"/>
  <c r="BF65" i="1"/>
  <c r="AX65" i="1"/>
  <c r="AP65" i="1"/>
  <c r="AH65" i="1"/>
  <c r="Z65" i="1"/>
  <c r="R65" i="1"/>
  <c r="BE65" i="1"/>
  <c r="AW65" i="1"/>
  <c r="AO65" i="1"/>
  <c r="AG65" i="1"/>
  <c r="Y65" i="1"/>
  <c r="Q65" i="1"/>
  <c r="AR65" i="1"/>
  <c r="AN65" i="1"/>
  <c r="AJ65" i="1"/>
  <c r="AF65" i="1"/>
  <c r="BH65" i="1"/>
  <c r="AB65" i="1"/>
  <c r="BD65" i="1"/>
  <c r="X65" i="1"/>
  <c r="AZ65" i="1"/>
  <c r="T65" i="1"/>
  <c r="AV65" i="1"/>
  <c r="P65" i="1"/>
  <c r="BC57" i="1"/>
  <c r="AU57" i="1"/>
  <c r="AM57" i="1"/>
  <c r="AE57" i="1"/>
  <c r="W57" i="1"/>
  <c r="BB57" i="1"/>
  <c r="AT57" i="1"/>
  <c r="AL57" i="1"/>
  <c r="AD57" i="1"/>
  <c r="V57" i="1"/>
  <c r="BA57" i="1"/>
  <c r="AS57" i="1"/>
  <c r="AK57" i="1"/>
  <c r="AC57" i="1"/>
  <c r="U57" i="1"/>
  <c r="BG57" i="1"/>
  <c r="AY57" i="1"/>
  <c r="AQ57" i="1"/>
  <c r="AI57" i="1"/>
  <c r="AA57" i="1"/>
  <c r="S57" i="1"/>
  <c r="BF57" i="1"/>
  <c r="AX57" i="1"/>
  <c r="AP57" i="1"/>
  <c r="AH57" i="1"/>
  <c r="Z57" i="1"/>
  <c r="R57" i="1"/>
  <c r="BE57" i="1"/>
  <c r="AW57" i="1"/>
  <c r="AO57" i="1"/>
  <c r="AG57" i="1"/>
  <c r="Y57" i="1"/>
  <c r="Q57" i="1"/>
  <c r="AZ57" i="1"/>
  <c r="T57" i="1"/>
  <c r="AV57" i="1"/>
  <c r="P57" i="1"/>
  <c r="AR57" i="1"/>
  <c r="AN57" i="1"/>
  <c r="AJ57" i="1"/>
  <c r="AF57" i="1"/>
  <c r="BH57" i="1"/>
  <c r="AB57" i="1"/>
  <c r="BD57" i="1"/>
  <c r="X57" i="1"/>
  <c r="BC49" i="1"/>
  <c r="AU49" i="1"/>
  <c r="AM49" i="1"/>
  <c r="AE49" i="1"/>
  <c r="W49" i="1"/>
  <c r="BB49" i="1"/>
  <c r="AT49" i="1"/>
  <c r="AL49" i="1"/>
  <c r="AD49" i="1"/>
  <c r="V49" i="1"/>
  <c r="BA49" i="1"/>
  <c r="AS49" i="1"/>
  <c r="AK49" i="1"/>
  <c r="AC49" i="1"/>
  <c r="U49" i="1"/>
  <c r="BG49" i="1"/>
  <c r="AY49" i="1"/>
  <c r="AQ49" i="1"/>
  <c r="AI49" i="1"/>
  <c r="AA49" i="1"/>
  <c r="S49" i="1"/>
  <c r="BF49" i="1"/>
  <c r="AX49" i="1"/>
  <c r="AP49" i="1"/>
  <c r="AH49" i="1"/>
  <c r="Z49" i="1"/>
  <c r="R49" i="1"/>
  <c r="BE49" i="1"/>
  <c r="AW49" i="1"/>
  <c r="AO49" i="1"/>
  <c r="AG49" i="1"/>
  <c r="Y49" i="1"/>
  <c r="Q49" i="1"/>
  <c r="BH49" i="1"/>
  <c r="AB49" i="1"/>
  <c r="BD49" i="1"/>
  <c r="X49" i="1"/>
  <c r="AJ49" i="1"/>
  <c r="AZ49" i="1"/>
  <c r="T49" i="1"/>
  <c r="AV49" i="1"/>
  <c r="P49" i="1"/>
  <c r="AR49" i="1"/>
  <c r="AN49" i="1"/>
  <c r="AF49" i="1"/>
  <c r="BC41" i="1"/>
  <c r="AU41" i="1"/>
  <c r="AM41" i="1"/>
  <c r="AE41" i="1"/>
  <c r="W41" i="1"/>
  <c r="BB41" i="1"/>
  <c r="AT41" i="1"/>
  <c r="AL41" i="1"/>
  <c r="AD41" i="1"/>
  <c r="V41" i="1"/>
  <c r="BA41" i="1"/>
  <c r="AS41" i="1"/>
  <c r="AK41" i="1"/>
  <c r="AC41" i="1"/>
  <c r="U41" i="1"/>
  <c r="BG41" i="1"/>
  <c r="AY41" i="1"/>
  <c r="AQ41" i="1"/>
  <c r="AI41" i="1"/>
  <c r="AA41" i="1"/>
  <c r="S41" i="1"/>
  <c r="BF41" i="1"/>
  <c r="AX41" i="1"/>
  <c r="AP41" i="1"/>
  <c r="AH41" i="1"/>
  <c r="Z41" i="1"/>
  <c r="R41" i="1"/>
  <c r="BE41" i="1"/>
  <c r="AW41" i="1"/>
  <c r="AO41" i="1"/>
  <c r="AG41" i="1"/>
  <c r="Y41" i="1"/>
  <c r="Q41" i="1"/>
  <c r="AJ41" i="1"/>
  <c r="AF41" i="1"/>
  <c r="BH41" i="1"/>
  <c r="AB41" i="1"/>
  <c r="BD41" i="1"/>
  <c r="X41" i="1"/>
  <c r="AZ41" i="1"/>
  <c r="T41" i="1"/>
  <c r="AR41" i="1"/>
  <c r="AV41" i="1"/>
  <c r="P41" i="1"/>
  <c r="AN41" i="1"/>
  <c r="BC33" i="1"/>
  <c r="AU33" i="1"/>
  <c r="AM33" i="1"/>
  <c r="AE33" i="1"/>
  <c r="W33" i="1"/>
  <c r="BB33" i="1"/>
  <c r="AT33" i="1"/>
  <c r="AL33" i="1"/>
  <c r="AD33" i="1"/>
  <c r="V33" i="1"/>
  <c r="BA33" i="1"/>
  <c r="AS33" i="1"/>
  <c r="AK33" i="1"/>
  <c r="AC33" i="1"/>
  <c r="U33" i="1"/>
  <c r="BG33" i="1"/>
  <c r="AY33" i="1"/>
  <c r="AQ33" i="1"/>
  <c r="AI33" i="1"/>
  <c r="AA33" i="1"/>
  <c r="S33" i="1"/>
  <c r="BF33" i="1"/>
  <c r="AX33" i="1"/>
  <c r="AP33" i="1"/>
  <c r="AH33" i="1"/>
  <c r="Z33" i="1"/>
  <c r="R33" i="1"/>
  <c r="BE33" i="1"/>
  <c r="AW33" i="1"/>
  <c r="AO33" i="1"/>
  <c r="AG33" i="1"/>
  <c r="Y33" i="1"/>
  <c r="Q33" i="1"/>
  <c r="AR33" i="1"/>
  <c r="AN33" i="1"/>
  <c r="AJ33" i="1"/>
  <c r="AZ33" i="1"/>
  <c r="AF33" i="1"/>
  <c r="BH33" i="1"/>
  <c r="AB33" i="1"/>
  <c r="T33" i="1"/>
  <c r="BD33" i="1"/>
  <c r="X33" i="1"/>
  <c r="AV33" i="1"/>
  <c r="P33" i="1"/>
  <c r="BC25" i="1"/>
  <c r="AU25" i="1"/>
  <c r="AM25" i="1"/>
  <c r="AE25" i="1"/>
  <c r="W25" i="1"/>
  <c r="BB25" i="1"/>
  <c r="AT25" i="1"/>
  <c r="AL25" i="1"/>
  <c r="AD25" i="1"/>
  <c r="V25" i="1"/>
  <c r="BA25" i="1"/>
  <c r="AS25" i="1"/>
  <c r="AK25" i="1"/>
  <c r="AC25" i="1"/>
  <c r="U25" i="1"/>
  <c r="BG25" i="1"/>
  <c r="AY25" i="1"/>
  <c r="AQ25" i="1"/>
  <c r="AI25" i="1"/>
  <c r="AA25" i="1"/>
  <c r="S25" i="1"/>
  <c r="BF25" i="1"/>
  <c r="AX25" i="1"/>
  <c r="AP25" i="1"/>
  <c r="AH25" i="1"/>
  <c r="Z25" i="1"/>
  <c r="R25" i="1"/>
  <c r="BE25" i="1"/>
  <c r="AJ25" i="1"/>
  <c r="P25" i="1"/>
  <c r="T25" i="1"/>
  <c r="BD25" i="1"/>
  <c r="AG25" i="1"/>
  <c r="AZ25" i="1"/>
  <c r="AF25" i="1"/>
  <c r="AW25" i="1"/>
  <c r="AB25" i="1"/>
  <c r="AV25" i="1"/>
  <c r="Y25" i="1"/>
  <c r="AO25" i="1"/>
  <c r="AR25" i="1"/>
  <c r="X25" i="1"/>
  <c r="BH25" i="1"/>
  <c r="AN25" i="1"/>
  <c r="Q25" i="1"/>
  <c r="BE17" i="1"/>
  <c r="AW17" i="1"/>
  <c r="AO17" i="1"/>
  <c r="AG17" i="1"/>
  <c r="Y17" i="1"/>
  <c r="Q17" i="1"/>
  <c r="AI17" i="1"/>
  <c r="BD17" i="1"/>
  <c r="AV17" i="1"/>
  <c r="AN17" i="1"/>
  <c r="AF17" i="1"/>
  <c r="X17" i="1"/>
  <c r="P17" i="1"/>
  <c r="AQ17" i="1"/>
  <c r="BC17" i="1"/>
  <c r="AU17" i="1"/>
  <c r="AM17" i="1"/>
  <c r="AE17" i="1"/>
  <c r="W17" i="1"/>
  <c r="AY17" i="1"/>
  <c r="BB17" i="1"/>
  <c r="AT17" i="1"/>
  <c r="AL17" i="1"/>
  <c r="AD17" i="1"/>
  <c r="V17" i="1"/>
  <c r="AA17" i="1"/>
  <c r="BA17" i="1"/>
  <c r="AS17" i="1"/>
  <c r="AK17" i="1"/>
  <c r="AC17" i="1"/>
  <c r="U17" i="1"/>
  <c r="BG17" i="1"/>
  <c r="BH17" i="1"/>
  <c r="AZ17" i="1"/>
  <c r="AR17" i="1"/>
  <c r="AJ17" i="1"/>
  <c r="AB17" i="1"/>
  <c r="T17" i="1"/>
  <c r="S17" i="1"/>
  <c r="BF17" i="1"/>
  <c r="AX17" i="1"/>
  <c r="AP17" i="1"/>
  <c r="AH17" i="1"/>
  <c r="Z17" i="1"/>
  <c r="R17" i="1"/>
  <c r="BE9" i="1"/>
  <c r="AW9" i="1"/>
  <c r="AO9" i="1"/>
  <c r="AG9" i="1"/>
  <c r="Y9" i="1"/>
  <c r="Q9" i="1"/>
  <c r="AU9" i="1"/>
  <c r="W9" i="1"/>
  <c r="AT9" i="1"/>
  <c r="BG9" i="1"/>
  <c r="BF9" i="1"/>
  <c r="BD9" i="1"/>
  <c r="AV9" i="1"/>
  <c r="AN9" i="1"/>
  <c r="AF9" i="1"/>
  <c r="X9" i="1"/>
  <c r="P9" i="1"/>
  <c r="AM9" i="1"/>
  <c r="BB9" i="1"/>
  <c r="V9" i="1"/>
  <c r="S9" i="1"/>
  <c r="AP9" i="1"/>
  <c r="BC9" i="1"/>
  <c r="AE9" i="1"/>
  <c r="AD9" i="1"/>
  <c r="AI9" i="1"/>
  <c r="Z9" i="1"/>
  <c r="AL9" i="1"/>
  <c r="AY9" i="1"/>
  <c r="AH9" i="1"/>
  <c r="BA9" i="1"/>
  <c r="AS9" i="1"/>
  <c r="AK9" i="1"/>
  <c r="AC9" i="1"/>
  <c r="U9" i="1"/>
  <c r="BH9" i="1"/>
  <c r="AR9" i="1"/>
  <c r="AB9" i="1"/>
  <c r="AA9" i="1"/>
  <c r="AZ9" i="1"/>
  <c r="AJ9" i="1"/>
  <c r="T9" i="1"/>
  <c r="AQ9" i="1"/>
  <c r="R9" i="1"/>
  <c r="AX9" i="1"/>
  <c r="BG855" i="1"/>
  <c r="AY855" i="1"/>
  <c r="AQ855" i="1"/>
  <c r="AI855" i="1"/>
  <c r="BA855" i="1"/>
  <c r="AR855" i="1"/>
  <c r="AH855" i="1"/>
  <c r="Z855" i="1"/>
  <c r="R855" i="1"/>
  <c r="AZ855" i="1"/>
  <c r="AP855" i="1"/>
  <c r="AG855" i="1"/>
  <c r="Y855" i="1"/>
  <c r="Q855" i="1"/>
  <c r="BH855" i="1"/>
  <c r="AX855" i="1"/>
  <c r="AO855" i="1"/>
  <c r="AF855" i="1"/>
  <c r="X855" i="1"/>
  <c r="P855" i="1"/>
  <c r="BF855" i="1"/>
  <c r="AW855" i="1"/>
  <c r="AN855" i="1"/>
  <c r="AE855" i="1"/>
  <c r="W855" i="1"/>
  <c r="BE855" i="1"/>
  <c r="AV855" i="1"/>
  <c r="AM855" i="1"/>
  <c r="AD855" i="1"/>
  <c r="V855" i="1"/>
  <c r="BD855" i="1"/>
  <c r="AU855" i="1"/>
  <c r="AL855" i="1"/>
  <c r="AC855" i="1"/>
  <c r="U855" i="1"/>
  <c r="BC855" i="1"/>
  <c r="AT855" i="1"/>
  <c r="AK855" i="1"/>
  <c r="AB855" i="1"/>
  <c r="T855" i="1"/>
  <c r="S855" i="1"/>
  <c r="BB855" i="1"/>
  <c r="AS855" i="1"/>
  <c r="AJ855" i="1"/>
  <c r="AA855" i="1"/>
  <c r="BG807" i="1"/>
  <c r="AY807" i="1"/>
  <c r="AQ807" i="1"/>
  <c r="AI807" i="1"/>
  <c r="AA807" i="1"/>
  <c r="S807" i="1"/>
  <c r="BF807" i="1"/>
  <c r="AX807" i="1"/>
  <c r="AP807" i="1"/>
  <c r="AH807" i="1"/>
  <c r="Z807" i="1"/>
  <c r="R807" i="1"/>
  <c r="BE807" i="1"/>
  <c r="AW807" i="1"/>
  <c r="AO807" i="1"/>
  <c r="AG807" i="1"/>
  <c r="Y807" i="1"/>
  <c r="Q807" i="1"/>
  <c r="BD807" i="1"/>
  <c r="AV807" i="1"/>
  <c r="AN807" i="1"/>
  <c r="AF807" i="1"/>
  <c r="X807" i="1"/>
  <c r="P807" i="1"/>
  <c r="BC807" i="1"/>
  <c r="AU807" i="1"/>
  <c r="AM807" i="1"/>
  <c r="AE807" i="1"/>
  <c r="W807" i="1"/>
  <c r="BB807" i="1"/>
  <c r="AT807" i="1"/>
  <c r="AL807" i="1"/>
  <c r="AD807" i="1"/>
  <c r="V807" i="1"/>
  <c r="BA807" i="1"/>
  <c r="AS807" i="1"/>
  <c r="AK807" i="1"/>
  <c r="AC807" i="1"/>
  <c r="U807" i="1"/>
  <c r="AZ807" i="1"/>
  <c r="AR807" i="1"/>
  <c r="AJ807" i="1"/>
  <c r="AB807" i="1"/>
  <c r="T807" i="1"/>
  <c r="BH807" i="1"/>
  <c r="BB751" i="1"/>
  <c r="AT751" i="1"/>
  <c r="AL751" i="1"/>
  <c r="AD751" i="1"/>
  <c r="V751" i="1"/>
  <c r="BA751" i="1"/>
  <c r="AS751" i="1"/>
  <c r="AK751" i="1"/>
  <c r="AC751" i="1"/>
  <c r="U751" i="1"/>
  <c r="BH751" i="1"/>
  <c r="AZ751" i="1"/>
  <c r="AR751" i="1"/>
  <c r="AJ751" i="1"/>
  <c r="AB751" i="1"/>
  <c r="T751" i="1"/>
  <c r="BG751" i="1"/>
  <c r="AY751" i="1"/>
  <c r="AQ751" i="1"/>
  <c r="AI751" i="1"/>
  <c r="AA751" i="1"/>
  <c r="S751" i="1"/>
  <c r="BF751" i="1"/>
  <c r="AX751" i="1"/>
  <c r="AP751" i="1"/>
  <c r="AH751" i="1"/>
  <c r="Z751" i="1"/>
  <c r="R751" i="1"/>
  <c r="BE751" i="1"/>
  <c r="AW751" i="1"/>
  <c r="AO751" i="1"/>
  <c r="AG751" i="1"/>
  <c r="Y751" i="1"/>
  <c r="Q751" i="1"/>
  <c r="BD751" i="1"/>
  <c r="AV751" i="1"/>
  <c r="AN751" i="1"/>
  <c r="AF751" i="1"/>
  <c r="X751" i="1"/>
  <c r="P751" i="1"/>
  <c r="AE751" i="1"/>
  <c r="W751" i="1"/>
  <c r="BC751" i="1"/>
  <c r="AU751" i="1"/>
  <c r="AM751" i="1"/>
  <c r="BE655" i="1"/>
  <c r="AW655" i="1"/>
  <c r="AO655" i="1"/>
  <c r="AG655" i="1"/>
  <c r="Y655" i="1"/>
  <c r="Q655" i="1"/>
  <c r="BD655" i="1"/>
  <c r="AV655" i="1"/>
  <c r="AN655" i="1"/>
  <c r="AF655" i="1"/>
  <c r="X655" i="1"/>
  <c r="P655" i="1"/>
  <c r="BC655" i="1"/>
  <c r="AU655" i="1"/>
  <c r="AM655" i="1"/>
  <c r="AE655" i="1"/>
  <c r="W655" i="1"/>
  <c r="BB655" i="1"/>
  <c r="AT655" i="1"/>
  <c r="AL655" i="1"/>
  <c r="AD655" i="1"/>
  <c r="V655" i="1"/>
  <c r="BA655" i="1"/>
  <c r="AS655" i="1"/>
  <c r="AK655" i="1"/>
  <c r="AC655" i="1"/>
  <c r="U655" i="1"/>
  <c r="BH655" i="1"/>
  <c r="AZ655" i="1"/>
  <c r="AR655" i="1"/>
  <c r="AJ655" i="1"/>
  <c r="AB655" i="1"/>
  <c r="T655" i="1"/>
  <c r="BG655" i="1"/>
  <c r="AY655" i="1"/>
  <c r="AQ655" i="1"/>
  <c r="AI655" i="1"/>
  <c r="AA655" i="1"/>
  <c r="S655" i="1"/>
  <c r="BF655" i="1"/>
  <c r="AX655" i="1"/>
  <c r="AP655" i="1"/>
  <c r="AH655" i="1"/>
  <c r="Z655" i="1"/>
  <c r="R655" i="1"/>
  <c r="BD858" i="1"/>
  <c r="AV858" i="1"/>
  <c r="AN858" i="1"/>
  <c r="AF858" i="1"/>
  <c r="X858" i="1"/>
  <c r="P858" i="1"/>
  <c r="BC858" i="1"/>
  <c r="AU858" i="1"/>
  <c r="AM858" i="1"/>
  <c r="AE858" i="1"/>
  <c r="W858" i="1"/>
  <c r="BB858" i="1"/>
  <c r="AT858" i="1"/>
  <c r="AL858" i="1"/>
  <c r="AD858" i="1"/>
  <c r="V858" i="1"/>
  <c r="BA858" i="1"/>
  <c r="AS858" i="1"/>
  <c r="AK858" i="1"/>
  <c r="AC858" i="1"/>
  <c r="U858" i="1"/>
  <c r="BH858" i="1"/>
  <c r="AZ858" i="1"/>
  <c r="AR858" i="1"/>
  <c r="AJ858" i="1"/>
  <c r="AB858" i="1"/>
  <c r="T858" i="1"/>
  <c r="BG858" i="1"/>
  <c r="AY858" i="1"/>
  <c r="AQ858" i="1"/>
  <c r="AI858" i="1"/>
  <c r="AA858" i="1"/>
  <c r="S858" i="1"/>
  <c r="BF858" i="1"/>
  <c r="AX858" i="1"/>
  <c r="AP858" i="1"/>
  <c r="AH858" i="1"/>
  <c r="Z858" i="1"/>
  <c r="R858" i="1"/>
  <c r="BE858" i="1"/>
  <c r="AW858" i="1"/>
  <c r="AO858" i="1"/>
  <c r="AG858" i="1"/>
  <c r="Y858" i="1"/>
  <c r="Q858" i="1"/>
  <c r="BG850" i="1"/>
  <c r="AY850" i="1"/>
  <c r="AQ850" i="1"/>
  <c r="AI850" i="1"/>
  <c r="AA850" i="1"/>
  <c r="S850" i="1"/>
  <c r="BF850" i="1"/>
  <c r="AX850" i="1"/>
  <c r="AP850" i="1"/>
  <c r="AH850" i="1"/>
  <c r="Z850" i="1"/>
  <c r="R850" i="1"/>
  <c r="BE850" i="1"/>
  <c r="AW850" i="1"/>
  <c r="AO850" i="1"/>
  <c r="AG850" i="1"/>
  <c r="Y850" i="1"/>
  <c r="Q850" i="1"/>
  <c r="BD850" i="1"/>
  <c r="AV850" i="1"/>
  <c r="AN850" i="1"/>
  <c r="AF850" i="1"/>
  <c r="X850" i="1"/>
  <c r="P850" i="1"/>
  <c r="BC850" i="1"/>
  <c r="AU850" i="1"/>
  <c r="AM850" i="1"/>
  <c r="AE850" i="1"/>
  <c r="W850" i="1"/>
  <c r="BB850" i="1"/>
  <c r="AT850" i="1"/>
  <c r="AL850" i="1"/>
  <c r="AD850" i="1"/>
  <c r="V850" i="1"/>
  <c r="BA850" i="1"/>
  <c r="AS850" i="1"/>
  <c r="AK850" i="1"/>
  <c r="AC850" i="1"/>
  <c r="U850" i="1"/>
  <c r="AZ850" i="1"/>
  <c r="AR850" i="1"/>
  <c r="AJ850" i="1"/>
  <c r="AB850" i="1"/>
  <c r="T850" i="1"/>
  <c r="BH850" i="1"/>
  <c r="BC842" i="1"/>
  <c r="AU842" i="1"/>
  <c r="AM842" i="1"/>
  <c r="AE842" i="1"/>
  <c r="W842" i="1"/>
  <c r="BB842" i="1"/>
  <c r="AT842" i="1"/>
  <c r="AL842" i="1"/>
  <c r="AD842" i="1"/>
  <c r="V842" i="1"/>
  <c r="BA842" i="1"/>
  <c r="AS842" i="1"/>
  <c r="AK842" i="1"/>
  <c r="AC842" i="1"/>
  <c r="U842" i="1"/>
  <c r="BH842" i="1"/>
  <c r="AZ842" i="1"/>
  <c r="AR842" i="1"/>
  <c r="AJ842" i="1"/>
  <c r="AB842" i="1"/>
  <c r="T842" i="1"/>
  <c r="BG842" i="1"/>
  <c r="AY842" i="1"/>
  <c r="AQ842" i="1"/>
  <c r="AI842" i="1"/>
  <c r="AA842" i="1"/>
  <c r="S842" i="1"/>
  <c r="BF842" i="1"/>
  <c r="AX842" i="1"/>
  <c r="AP842" i="1"/>
  <c r="AH842" i="1"/>
  <c r="Z842" i="1"/>
  <c r="R842" i="1"/>
  <c r="BE842" i="1"/>
  <c r="AW842" i="1"/>
  <c r="AO842" i="1"/>
  <c r="AG842" i="1"/>
  <c r="Y842" i="1"/>
  <c r="Q842" i="1"/>
  <c r="AN842" i="1"/>
  <c r="AF842" i="1"/>
  <c r="X842" i="1"/>
  <c r="P842" i="1"/>
  <c r="BD842" i="1"/>
  <c r="AV842" i="1"/>
  <c r="BC834" i="1"/>
  <c r="AU834" i="1"/>
  <c r="AM834" i="1"/>
  <c r="AE834" i="1"/>
  <c r="W834" i="1"/>
  <c r="BB834" i="1"/>
  <c r="AT834" i="1"/>
  <c r="AL834" i="1"/>
  <c r="AD834" i="1"/>
  <c r="V834" i="1"/>
  <c r="BA834" i="1"/>
  <c r="AS834" i="1"/>
  <c r="AK834" i="1"/>
  <c r="AC834" i="1"/>
  <c r="U834" i="1"/>
  <c r="BH834" i="1"/>
  <c r="AZ834" i="1"/>
  <c r="AR834" i="1"/>
  <c r="AJ834" i="1"/>
  <c r="AB834" i="1"/>
  <c r="T834" i="1"/>
  <c r="BG834" i="1"/>
  <c r="AY834" i="1"/>
  <c r="AQ834" i="1"/>
  <c r="AI834" i="1"/>
  <c r="AA834" i="1"/>
  <c r="S834" i="1"/>
  <c r="BE834" i="1"/>
  <c r="AW834" i="1"/>
  <c r="AO834" i="1"/>
  <c r="AG834" i="1"/>
  <c r="Y834" i="1"/>
  <c r="Q834" i="1"/>
  <c r="AH834" i="1"/>
  <c r="AF834" i="1"/>
  <c r="BF834" i="1"/>
  <c r="Z834" i="1"/>
  <c r="BD834" i="1"/>
  <c r="X834" i="1"/>
  <c r="AX834" i="1"/>
  <c r="R834" i="1"/>
  <c r="AV834" i="1"/>
  <c r="P834" i="1"/>
  <c r="AP834" i="1"/>
  <c r="AN834" i="1"/>
  <c r="BD826" i="1"/>
  <c r="AV826" i="1"/>
  <c r="AN826" i="1"/>
  <c r="AF826" i="1"/>
  <c r="X826" i="1"/>
  <c r="P826" i="1"/>
  <c r="BC826" i="1"/>
  <c r="AU826" i="1"/>
  <c r="AM826" i="1"/>
  <c r="AE826" i="1"/>
  <c r="W826" i="1"/>
  <c r="BB826" i="1"/>
  <c r="AT826" i="1"/>
  <c r="AL826" i="1"/>
  <c r="AD826" i="1"/>
  <c r="V826" i="1"/>
  <c r="BA826" i="1"/>
  <c r="AS826" i="1"/>
  <c r="AK826" i="1"/>
  <c r="AC826" i="1"/>
  <c r="U826" i="1"/>
  <c r="BH826" i="1"/>
  <c r="AZ826" i="1"/>
  <c r="AR826" i="1"/>
  <c r="AJ826" i="1"/>
  <c r="AB826" i="1"/>
  <c r="T826" i="1"/>
  <c r="BG826" i="1"/>
  <c r="AY826" i="1"/>
  <c r="AQ826" i="1"/>
  <c r="AI826" i="1"/>
  <c r="AA826" i="1"/>
  <c r="S826" i="1"/>
  <c r="BF826" i="1"/>
  <c r="AX826" i="1"/>
  <c r="AP826" i="1"/>
  <c r="AH826" i="1"/>
  <c r="Z826" i="1"/>
  <c r="R826" i="1"/>
  <c r="BE826" i="1"/>
  <c r="AW826" i="1"/>
  <c r="AO826" i="1"/>
  <c r="AG826" i="1"/>
  <c r="Y826" i="1"/>
  <c r="Q826" i="1"/>
  <c r="BD818" i="1"/>
  <c r="AV818" i="1"/>
  <c r="AN818" i="1"/>
  <c r="BC818" i="1"/>
  <c r="AU818" i="1"/>
  <c r="AM818" i="1"/>
  <c r="BB818" i="1"/>
  <c r="AT818" i="1"/>
  <c r="AL818" i="1"/>
  <c r="BA818" i="1"/>
  <c r="AS818" i="1"/>
  <c r="AK818" i="1"/>
  <c r="AC818" i="1"/>
  <c r="U818" i="1"/>
  <c r="BH818" i="1"/>
  <c r="AZ818" i="1"/>
  <c r="AR818" i="1"/>
  <c r="BG818" i="1"/>
  <c r="AY818" i="1"/>
  <c r="AQ818" i="1"/>
  <c r="BF818" i="1"/>
  <c r="AX818" i="1"/>
  <c r="AP818" i="1"/>
  <c r="AW818" i="1"/>
  <c r="AD818" i="1"/>
  <c r="T818" i="1"/>
  <c r="AO818" i="1"/>
  <c r="AB818" i="1"/>
  <c r="S818" i="1"/>
  <c r="AJ818" i="1"/>
  <c r="AA818" i="1"/>
  <c r="R818" i="1"/>
  <c r="AI818" i="1"/>
  <c r="Z818" i="1"/>
  <c r="Q818" i="1"/>
  <c r="AH818" i="1"/>
  <c r="Y818" i="1"/>
  <c r="P818" i="1"/>
  <c r="AG818" i="1"/>
  <c r="X818" i="1"/>
  <c r="AF818" i="1"/>
  <c r="W818" i="1"/>
  <c r="BE818" i="1"/>
  <c r="AE818" i="1"/>
  <c r="V818" i="1"/>
  <c r="BH810" i="1"/>
  <c r="AZ810" i="1"/>
  <c r="AR810" i="1"/>
  <c r="AJ810" i="1"/>
  <c r="AB810" i="1"/>
  <c r="T810" i="1"/>
  <c r="BG810" i="1"/>
  <c r="AY810" i="1"/>
  <c r="AQ810" i="1"/>
  <c r="AI810" i="1"/>
  <c r="AA810" i="1"/>
  <c r="S810" i="1"/>
  <c r="BF810" i="1"/>
  <c r="AX810" i="1"/>
  <c r="AP810" i="1"/>
  <c r="AH810" i="1"/>
  <c r="Z810" i="1"/>
  <c r="R810" i="1"/>
  <c r="BE810" i="1"/>
  <c r="AW810" i="1"/>
  <c r="AO810" i="1"/>
  <c r="AG810" i="1"/>
  <c r="Y810" i="1"/>
  <c r="Q810" i="1"/>
  <c r="BD810" i="1"/>
  <c r="AV810" i="1"/>
  <c r="AN810" i="1"/>
  <c r="AF810" i="1"/>
  <c r="X810" i="1"/>
  <c r="P810" i="1"/>
  <c r="BC810" i="1"/>
  <c r="AU810" i="1"/>
  <c r="AM810" i="1"/>
  <c r="AE810" i="1"/>
  <c r="W810" i="1"/>
  <c r="BB810" i="1"/>
  <c r="AT810" i="1"/>
  <c r="AL810" i="1"/>
  <c r="AD810" i="1"/>
  <c r="V810" i="1"/>
  <c r="AS810" i="1"/>
  <c r="AK810" i="1"/>
  <c r="AC810" i="1"/>
  <c r="U810" i="1"/>
  <c r="BA810" i="1"/>
  <c r="BH802" i="1"/>
  <c r="AZ802" i="1"/>
  <c r="AR802" i="1"/>
  <c r="AJ802" i="1"/>
  <c r="AB802" i="1"/>
  <c r="T802" i="1"/>
  <c r="BG802" i="1"/>
  <c r="AY802" i="1"/>
  <c r="AQ802" i="1"/>
  <c r="AI802" i="1"/>
  <c r="AA802" i="1"/>
  <c r="S802" i="1"/>
  <c r="BF802" i="1"/>
  <c r="AX802" i="1"/>
  <c r="AP802" i="1"/>
  <c r="AH802" i="1"/>
  <c r="Z802" i="1"/>
  <c r="R802" i="1"/>
  <c r="BE802" i="1"/>
  <c r="AW802" i="1"/>
  <c r="AO802" i="1"/>
  <c r="AG802" i="1"/>
  <c r="Y802" i="1"/>
  <c r="Q802" i="1"/>
  <c r="BD802" i="1"/>
  <c r="AV802" i="1"/>
  <c r="AN802" i="1"/>
  <c r="AF802" i="1"/>
  <c r="X802" i="1"/>
  <c r="P802" i="1"/>
  <c r="BC802" i="1"/>
  <c r="AU802" i="1"/>
  <c r="AM802" i="1"/>
  <c r="AE802" i="1"/>
  <c r="W802" i="1"/>
  <c r="BB802" i="1"/>
  <c r="AT802" i="1"/>
  <c r="AL802" i="1"/>
  <c r="AD802" i="1"/>
  <c r="V802" i="1"/>
  <c r="U802" i="1"/>
  <c r="BA802" i="1"/>
  <c r="AS802" i="1"/>
  <c r="AK802" i="1"/>
  <c r="AC802" i="1"/>
  <c r="BH794" i="1"/>
  <c r="AZ794" i="1"/>
  <c r="AR794" i="1"/>
  <c r="AJ794" i="1"/>
  <c r="AB794" i="1"/>
  <c r="T794" i="1"/>
  <c r="BG794" i="1"/>
  <c r="AY794" i="1"/>
  <c r="AQ794" i="1"/>
  <c r="AI794" i="1"/>
  <c r="AA794" i="1"/>
  <c r="S794" i="1"/>
  <c r="BF794" i="1"/>
  <c r="AX794" i="1"/>
  <c r="AP794" i="1"/>
  <c r="AH794" i="1"/>
  <c r="Z794" i="1"/>
  <c r="R794" i="1"/>
  <c r="BE794" i="1"/>
  <c r="AW794" i="1"/>
  <c r="AO794" i="1"/>
  <c r="AG794" i="1"/>
  <c r="Y794" i="1"/>
  <c r="Q794" i="1"/>
  <c r="BD794" i="1"/>
  <c r="AV794" i="1"/>
  <c r="AN794" i="1"/>
  <c r="AF794" i="1"/>
  <c r="X794" i="1"/>
  <c r="P794" i="1"/>
  <c r="BC794" i="1"/>
  <c r="AU794" i="1"/>
  <c r="AM794" i="1"/>
  <c r="AE794" i="1"/>
  <c r="W794" i="1"/>
  <c r="BB794" i="1"/>
  <c r="AT794" i="1"/>
  <c r="AL794" i="1"/>
  <c r="AD794" i="1"/>
  <c r="V794" i="1"/>
  <c r="BA794" i="1"/>
  <c r="AS794" i="1"/>
  <c r="AK794" i="1"/>
  <c r="AC794" i="1"/>
  <c r="U794" i="1"/>
  <c r="BC786" i="1"/>
  <c r="AU786" i="1"/>
  <c r="AM786" i="1"/>
  <c r="AE786" i="1"/>
  <c r="W786" i="1"/>
  <c r="BB786" i="1"/>
  <c r="AT786" i="1"/>
  <c r="AL786" i="1"/>
  <c r="AD786" i="1"/>
  <c r="V786" i="1"/>
  <c r="BA786" i="1"/>
  <c r="AS786" i="1"/>
  <c r="AK786" i="1"/>
  <c r="AC786" i="1"/>
  <c r="U786" i="1"/>
  <c r="BH786" i="1"/>
  <c r="AZ786" i="1"/>
  <c r="AR786" i="1"/>
  <c r="AJ786" i="1"/>
  <c r="AB786" i="1"/>
  <c r="T786" i="1"/>
  <c r="BG786" i="1"/>
  <c r="AY786" i="1"/>
  <c r="AQ786" i="1"/>
  <c r="AI786" i="1"/>
  <c r="AA786" i="1"/>
  <c r="S786" i="1"/>
  <c r="BF786" i="1"/>
  <c r="AX786" i="1"/>
  <c r="AP786" i="1"/>
  <c r="AH786" i="1"/>
  <c r="Z786" i="1"/>
  <c r="R786" i="1"/>
  <c r="BE786" i="1"/>
  <c r="AW786" i="1"/>
  <c r="AO786" i="1"/>
  <c r="AG786" i="1"/>
  <c r="Y786" i="1"/>
  <c r="Q786" i="1"/>
  <c r="AF786" i="1"/>
  <c r="X786" i="1"/>
  <c r="P786" i="1"/>
  <c r="BD786" i="1"/>
  <c r="AV786" i="1"/>
  <c r="AN786" i="1"/>
  <c r="BC778" i="1"/>
  <c r="AU778" i="1"/>
  <c r="AM778" i="1"/>
  <c r="AE778" i="1"/>
  <c r="W778" i="1"/>
  <c r="BB778" i="1"/>
  <c r="AT778" i="1"/>
  <c r="AL778" i="1"/>
  <c r="AD778" i="1"/>
  <c r="V778" i="1"/>
  <c r="BA778" i="1"/>
  <c r="AS778" i="1"/>
  <c r="AK778" i="1"/>
  <c r="AC778" i="1"/>
  <c r="U778" i="1"/>
  <c r="BH778" i="1"/>
  <c r="AZ778" i="1"/>
  <c r="AR778" i="1"/>
  <c r="AJ778" i="1"/>
  <c r="AB778" i="1"/>
  <c r="T778" i="1"/>
  <c r="BG778" i="1"/>
  <c r="AY778" i="1"/>
  <c r="AQ778" i="1"/>
  <c r="AI778" i="1"/>
  <c r="AA778" i="1"/>
  <c r="S778" i="1"/>
  <c r="BF778" i="1"/>
  <c r="AX778" i="1"/>
  <c r="AP778" i="1"/>
  <c r="AH778" i="1"/>
  <c r="Z778" i="1"/>
  <c r="R778" i="1"/>
  <c r="BE778" i="1"/>
  <c r="AW778" i="1"/>
  <c r="AO778" i="1"/>
  <c r="AG778" i="1"/>
  <c r="Y778" i="1"/>
  <c r="Q778" i="1"/>
  <c r="BD778" i="1"/>
  <c r="AV778" i="1"/>
  <c r="AN778" i="1"/>
  <c r="AF778" i="1"/>
  <c r="X778" i="1"/>
  <c r="P778" i="1"/>
  <c r="BC770" i="1"/>
  <c r="AU770" i="1"/>
  <c r="AM770" i="1"/>
  <c r="AE770" i="1"/>
  <c r="W770" i="1"/>
  <c r="BB770" i="1"/>
  <c r="AT770" i="1"/>
  <c r="AL770" i="1"/>
  <c r="AD770" i="1"/>
  <c r="V770" i="1"/>
  <c r="BA770" i="1"/>
  <c r="AS770" i="1"/>
  <c r="AK770" i="1"/>
  <c r="AC770" i="1"/>
  <c r="U770" i="1"/>
  <c r="BH770" i="1"/>
  <c r="AZ770" i="1"/>
  <c r="AR770" i="1"/>
  <c r="AJ770" i="1"/>
  <c r="AB770" i="1"/>
  <c r="T770" i="1"/>
  <c r="BG770" i="1"/>
  <c r="AY770" i="1"/>
  <c r="AQ770" i="1"/>
  <c r="AI770" i="1"/>
  <c r="AA770" i="1"/>
  <c r="S770" i="1"/>
  <c r="BF770" i="1"/>
  <c r="AX770" i="1"/>
  <c r="AP770" i="1"/>
  <c r="AH770" i="1"/>
  <c r="Z770" i="1"/>
  <c r="R770" i="1"/>
  <c r="BE770" i="1"/>
  <c r="AW770" i="1"/>
  <c r="AO770" i="1"/>
  <c r="AG770" i="1"/>
  <c r="Y770" i="1"/>
  <c r="Q770" i="1"/>
  <c r="AV770" i="1"/>
  <c r="AN770" i="1"/>
  <c r="AF770" i="1"/>
  <c r="X770" i="1"/>
  <c r="P770" i="1"/>
  <c r="BD770" i="1"/>
  <c r="BA762" i="1"/>
  <c r="AS762" i="1"/>
  <c r="AK762" i="1"/>
  <c r="AC762" i="1"/>
  <c r="U762" i="1"/>
  <c r="BH762" i="1"/>
  <c r="AZ762" i="1"/>
  <c r="AR762" i="1"/>
  <c r="AJ762" i="1"/>
  <c r="AB762" i="1"/>
  <c r="T762" i="1"/>
  <c r="BG762" i="1"/>
  <c r="AY762" i="1"/>
  <c r="AQ762" i="1"/>
  <c r="AI762" i="1"/>
  <c r="AA762" i="1"/>
  <c r="S762" i="1"/>
  <c r="BF762" i="1"/>
  <c r="AX762" i="1"/>
  <c r="AP762" i="1"/>
  <c r="AH762" i="1"/>
  <c r="Z762" i="1"/>
  <c r="R762" i="1"/>
  <c r="BE762" i="1"/>
  <c r="AW762" i="1"/>
  <c r="AO762" i="1"/>
  <c r="AG762" i="1"/>
  <c r="Y762" i="1"/>
  <c r="Q762" i="1"/>
  <c r="BD762" i="1"/>
  <c r="AV762" i="1"/>
  <c r="AN762" i="1"/>
  <c r="AF762" i="1"/>
  <c r="X762" i="1"/>
  <c r="P762" i="1"/>
  <c r="BC762" i="1"/>
  <c r="AU762" i="1"/>
  <c r="AM762" i="1"/>
  <c r="AE762" i="1"/>
  <c r="W762" i="1"/>
  <c r="BB762" i="1"/>
  <c r="AT762" i="1"/>
  <c r="AL762" i="1"/>
  <c r="AD762" i="1"/>
  <c r="V762" i="1"/>
  <c r="BA754" i="1"/>
  <c r="AS754" i="1"/>
  <c r="AK754" i="1"/>
  <c r="AC754" i="1"/>
  <c r="U754" i="1"/>
  <c r="BH754" i="1"/>
  <c r="AZ754" i="1"/>
  <c r="AR754" i="1"/>
  <c r="AJ754" i="1"/>
  <c r="AB754" i="1"/>
  <c r="T754" i="1"/>
  <c r="BG754" i="1"/>
  <c r="AY754" i="1"/>
  <c r="AQ754" i="1"/>
  <c r="AI754" i="1"/>
  <c r="AA754" i="1"/>
  <c r="S754" i="1"/>
  <c r="BF754" i="1"/>
  <c r="AX754" i="1"/>
  <c r="AP754" i="1"/>
  <c r="AH754" i="1"/>
  <c r="Z754" i="1"/>
  <c r="R754" i="1"/>
  <c r="BE754" i="1"/>
  <c r="AW754" i="1"/>
  <c r="AO754" i="1"/>
  <c r="AG754" i="1"/>
  <c r="Y754" i="1"/>
  <c r="Q754" i="1"/>
  <c r="BD754" i="1"/>
  <c r="AV754" i="1"/>
  <c r="AN754" i="1"/>
  <c r="AF754" i="1"/>
  <c r="X754" i="1"/>
  <c r="P754" i="1"/>
  <c r="BC754" i="1"/>
  <c r="AU754" i="1"/>
  <c r="AM754" i="1"/>
  <c r="AE754" i="1"/>
  <c r="W754" i="1"/>
  <c r="BB754" i="1"/>
  <c r="AT754" i="1"/>
  <c r="AL754" i="1"/>
  <c r="AD754" i="1"/>
  <c r="V754" i="1"/>
  <c r="BC746" i="1"/>
  <c r="AU746" i="1"/>
  <c r="AM746" i="1"/>
  <c r="AE746" i="1"/>
  <c r="W746" i="1"/>
  <c r="BB746" i="1"/>
  <c r="AT746" i="1"/>
  <c r="AL746" i="1"/>
  <c r="AD746" i="1"/>
  <c r="V746" i="1"/>
  <c r="BA746" i="1"/>
  <c r="AS746" i="1"/>
  <c r="AK746" i="1"/>
  <c r="AC746" i="1"/>
  <c r="U746" i="1"/>
  <c r="BH746" i="1"/>
  <c r="AZ746" i="1"/>
  <c r="AR746" i="1"/>
  <c r="AJ746" i="1"/>
  <c r="AB746" i="1"/>
  <c r="T746" i="1"/>
  <c r="BG746" i="1"/>
  <c r="AY746" i="1"/>
  <c r="AQ746" i="1"/>
  <c r="AI746" i="1"/>
  <c r="AA746" i="1"/>
  <c r="S746" i="1"/>
  <c r="BF746" i="1"/>
  <c r="AX746" i="1"/>
  <c r="AP746" i="1"/>
  <c r="AH746" i="1"/>
  <c r="Z746" i="1"/>
  <c r="R746" i="1"/>
  <c r="BE746" i="1"/>
  <c r="AW746" i="1"/>
  <c r="AO746" i="1"/>
  <c r="AG746" i="1"/>
  <c r="Y746" i="1"/>
  <c r="Q746" i="1"/>
  <c r="BD746" i="1"/>
  <c r="AV746" i="1"/>
  <c r="AN746" i="1"/>
  <c r="AF746" i="1"/>
  <c r="X746" i="1"/>
  <c r="P746" i="1"/>
  <c r="BC738" i="1"/>
  <c r="AU738" i="1"/>
  <c r="AM738" i="1"/>
  <c r="AE738" i="1"/>
  <c r="W738" i="1"/>
  <c r="BB738" i="1"/>
  <c r="AT738" i="1"/>
  <c r="AL738" i="1"/>
  <c r="AD738" i="1"/>
  <c r="V738" i="1"/>
  <c r="BA738" i="1"/>
  <c r="AS738" i="1"/>
  <c r="AK738" i="1"/>
  <c r="AC738" i="1"/>
  <c r="U738" i="1"/>
  <c r="BH738" i="1"/>
  <c r="AZ738" i="1"/>
  <c r="AR738" i="1"/>
  <c r="AJ738" i="1"/>
  <c r="AB738" i="1"/>
  <c r="T738" i="1"/>
  <c r="BG738" i="1"/>
  <c r="AY738" i="1"/>
  <c r="AQ738" i="1"/>
  <c r="AI738" i="1"/>
  <c r="AA738" i="1"/>
  <c r="S738" i="1"/>
  <c r="BF738" i="1"/>
  <c r="AX738" i="1"/>
  <c r="AP738" i="1"/>
  <c r="AH738" i="1"/>
  <c r="Z738" i="1"/>
  <c r="R738" i="1"/>
  <c r="BE738" i="1"/>
  <c r="AW738" i="1"/>
  <c r="AO738" i="1"/>
  <c r="AG738" i="1"/>
  <c r="Y738" i="1"/>
  <c r="Q738" i="1"/>
  <c r="AN738" i="1"/>
  <c r="AF738" i="1"/>
  <c r="X738" i="1"/>
  <c r="P738" i="1"/>
  <c r="BD738" i="1"/>
  <c r="AV738" i="1"/>
  <c r="BC730" i="1"/>
  <c r="AU730" i="1"/>
  <c r="AM730" i="1"/>
  <c r="AE730" i="1"/>
  <c r="W730" i="1"/>
  <c r="BB730" i="1"/>
  <c r="AT730" i="1"/>
  <c r="AL730" i="1"/>
  <c r="AD730" i="1"/>
  <c r="V730" i="1"/>
  <c r="BA730" i="1"/>
  <c r="AS730" i="1"/>
  <c r="AK730" i="1"/>
  <c r="AC730" i="1"/>
  <c r="U730" i="1"/>
  <c r="BH730" i="1"/>
  <c r="AZ730" i="1"/>
  <c r="AR730" i="1"/>
  <c r="AJ730" i="1"/>
  <c r="AB730" i="1"/>
  <c r="T730" i="1"/>
  <c r="BG730" i="1"/>
  <c r="AY730" i="1"/>
  <c r="AQ730" i="1"/>
  <c r="AI730" i="1"/>
  <c r="AA730" i="1"/>
  <c r="S730" i="1"/>
  <c r="BF730" i="1"/>
  <c r="AX730" i="1"/>
  <c r="AP730" i="1"/>
  <c r="AH730" i="1"/>
  <c r="Z730" i="1"/>
  <c r="R730" i="1"/>
  <c r="BE730" i="1"/>
  <c r="AW730" i="1"/>
  <c r="AO730" i="1"/>
  <c r="AG730" i="1"/>
  <c r="Y730" i="1"/>
  <c r="Q730" i="1"/>
  <c r="P730" i="1"/>
  <c r="BD730" i="1"/>
  <c r="AV730" i="1"/>
  <c r="AN730" i="1"/>
  <c r="AF730" i="1"/>
  <c r="X730" i="1"/>
  <c r="BC722" i="1"/>
  <c r="BH722" i="1"/>
  <c r="AZ722" i="1"/>
  <c r="BG722" i="1"/>
  <c r="AY722" i="1"/>
  <c r="BF722" i="1"/>
  <c r="AX722" i="1"/>
  <c r="BB722" i="1"/>
  <c r="AQ722" i="1"/>
  <c r="AI722" i="1"/>
  <c r="AA722" i="1"/>
  <c r="S722" i="1"/>
  <c r="BA722" i="1"/>
  <c r="AP722" i="1"/>
  <c r="AH722" i="1"/>
  <c r="Z722" i="1"/>
  <c r="R722" i="1"/>
  <c r="AW722" i="1"/>
  <c r="AO722" i="1"/>
  <c r="AG722" i="1"/>
  <c r="Y722" i="1"/>
  <c r="Q722" i="1"/>
  <c r="AV722" i="1"/>
  <c r="AN722" i="1"/>
  <c r="AF722" i="1"/>
  <c r="X722" i="1"/>
  <c r="P722" i="1"/>
  <c r="AU722" i="1"/>
  <c r="AM722" i="1"/>
  <c r="AE722" i="1"/>
  <c r="W722" i="1"/>
  <c r="AT722" i="1"/>
  <c r="AL722" i="1"/>
  <c r="AD722" i="1"/>
  <c r="V722" i="1"/>
  <c r="BE722" i="1"/>
  <c r="AS722" i="1"/>
  <c r="AK722" i="1"/>
  <c r="AC722" i="1"/>
  <c r="U722" i="1"/>
  <c r="AB722" i="1"/>
  <c r="T722" i="1"/>
  <c r="BD722" i="1"/>
  <c r="AR722" i="1"/>
  <c r="AJ722" i="1"/>
  <c r="BG714" i="1"/>
  <c r="AY714" i="1"/>
  <c r="AQ714" i="1"/>
  <c r="AI714" i="1"/>
  <c r="AA714" i="1"/>
  <c r="S714" i="1"/>
  <c r="BF714" i="1"/>
  <c r="AX714" i="1"/>
  <c r="AP714" i="1"/>
  <c r="AH714" i="1"/>
  <c r="Z714" i="1"/>
  <c r="R714" i="1"/>
  <c r="BE714" i="1"/>
  <c r="AW714" i="1"/>
  <c r="AO714" i="1"/>
  <c r="AG714" i="1"/>
  <c r="Y714" i="1"/>
  <c r="Q714" i="1"/>
  <c r="BD714" i="1"/>
  <c r="AV714" i="1"/>
  <c r="AN714" i="1"/>
  <c r="AF714" i="1"/>
  <c r="X714" i="1"/>
  <c r="P714" i="1"/>
  <c r="BC714" i="1"/>
  <c r="AU714" i="1"/>
  <c r="AM714" i="1"/>
  <c r="AE714" i="1"/>
  <c r="W714" i="1"/>
  <c r="BB714" i="1"/>
  <c r="AT714" i="1"/>
  <c r="AL714" i="1"/>
  <c r="AD714" i="1"/>
  <c r="V714" i="1"/>
  <c r="BA714" i="1"/>
  <c r="AS714" i="1"/>
  <c r="AK714" i="1"/>
  <c r="AC714" i="1"/>
  <c r="U714" i="1"/>
  <c r="BH714" i="1"/>
  <c r="AZ714" i="1"/>
  <c r="AR714" i="1"/>
  <c r="AJ714" i="1"/>
  <c r="AB714" i="1"/>
  <c r="T714" i="1"/>
  <c r="BG706" i="1"/>
  <c r="AY706" i="1"/>
  <c r="AQ706" i="1"/>
  <c r="AI706" i="1"/>
  <c r="AA706" i="1"/>
  <c r="S706" i="1"/>
  <c r="BF706" i="1"/>
  <c r="AX706" i="1"/>
  <c r="AP706" i="1"/>
  <c r="AH706" i="1"/>
  <c r="Z706" i="1"/>
  <c r="R706" i="1"/>
  <c r="BE706" i="1"/>
  <c r="AW706" i="1"/>
  <c r="AO706" i="1"/>
  <c r="AG706" i="1"/>
  <c r="Y706" i="1"/>
  <c r="Q706" i="1"/>
  <c r="BD706" i="1"/>
  <c r="AV706" i="1"/>
  <c r="AN706" i="1"/>
  <c r="AF706" i="1"/>
  <c r="X706" i="1"/>
  <c r="P706" i="1"/>
  <c r="BC706" i="1"/>
  <c r="AU706" i="1"/>
  <c r="AM706" i="1"/>
  <c r="AE706" i="1"/>
  <c r="W706" i="1"/>
  <c r="BB706" i="1"/>
  <c r="AT706" i="1"/>
  <c r="AL706" i="1"/>
  <c r="AD706" i="1"/>
  <c r="V706" i="1"/>
  <c r="BA706" i="1"/>
  <c r="AS706" i="1"/>
  <c r="AK706" i="1"/>
  <c r="AC706" i="1"/>
  <c r="U706" i="1"/>
  <c r="AR706" i="1"/>
  <c r="AJ706" i="1"/>
  <c r="AB706" i="1"/>
  <c r="T706" i="1"/>
  <c r="BH706" i="1"/>
  <c r="AZ706" i="1"/>
  <c r="BG698" i="1"/>
  <c r="AY698" i="1"/>
  <c r="AQ698" i="1"/>
  <c r="AI698" i="1"/>
  <c r="AA698" i="1"/>
  <c r="S698" i="1"/>
  <c r="BF698" i="1"/>
  <c r="AX698" i="1"/>
  <c r="AP698" i="1"/>
  <c r="AH698" i="1"/>
  <c r="Z698" i="1"/>
  <c r="R698" i="1"/>
  <c r="BE698" i="1"/>
  <c r="AW698" i="1"/>
  <c r="AO698" i="1"/>
  <c r="AG698" i="1"/>
  <c r="Y698" i="1"/>
  <c r="Q698" i="1"/>
  <c r="BD698" i="1"/>
  <c r="AV698" i="1"/>
  <c r="AN698" i="1"/>
  <c r="AF698" i="1"/>
  <c r="X698" i="1"/>
  <c r="P698" i="1"/>
  <c r="BC698" i="1"/>
  <c r="AU698" i="1"/>
  <c r="AM698" i="1"/>
  <c r="AE698" i="1"/>
  <c r="W698" i="1"/>
  <c r="BB698" i="1"/>
  <c r="AT698" i="1"/>
  <c r="AL698" i="1"/>
  <c r="AD698" i="1"/>
  <c r="V698" i="1"/>
  <c r="BA698" i="1"/>
  <c r="AS698" i="1"/>
  <c r="AK698" i="1"/>
  <c r="AC698" i="1"/>
  <c r="U698" i="1"/>
  <c r="T698" i="1"/>
  <c r="BH698" i="1"/>
  <c r="AZ698" i="1"/>
  <c r="AR698" i="1"/>
  <c r="AJ698" i="1"/>
  <c r="AB698" i="1"/>
  <c r="BG690" i="1"/>
  <c r="AY690" i="1"/>
  <c r="AQ690" i="1"/>
  <c r="AI690" i="1"/>
  <c r="AA690" i="1"/>
  <c r="S690" i="1"/>
  <c r="BF690" i="1"/>
  <c r="AX690" i="1"/>
  <c r="AP690" i="1"/>
  <c r="AH690" i="1"/>
  <c r="Z690" i="1"/>
  <c r="R690" i="1"/>
  <c r="BE690" i="1"/>
  <c r="AW690" i="1"/>
  <c r="AO690" i="1"/>
  <c r="AG690" i="1"/>
  <c r="Y690" i="1"/>
  <c r="Q690" i="1"/>
  <c r="BD690" i="1"/>
  <c r="AV690" i="1"/>
  <c r="AN690" i="1"/>
  <c r="AF690" i="1"/>
  <c r="X690" i="1"/>
  <c r="P690" i="1"/>
  <c r="BC690" i="1"/>
  <c r="AU690" i="1"/>
  <c r="AM690" i="1"/>
  <c r="AE690" i="1"/>
  <c r="W690" i="1"/>
  <c r="BB690" i="1"/>
  <c r="AT690" i="1"/>
  <c r="AL690" i="1"/>
  <c r="AD690" i="1"/>
  <c r="V690" i="1"/>
  <c r="BA690" i="1"/>
  <c r="AS690" i="1"/>
  <c r="AK690" i="1"/>
  <c r="AC690" i="1"/>
  <c r="U690" i="1"/>
  <c r="BH690" i="1"/>
  <c r="AZ690" i="1"/>
  <c r="AR690" i="1"/>
  <c r="AJ690" i="1"/>
  <c r="AB690" i="1"/>
  <c r="T690" i="1"/>
  <c r="BG682" i="1"/>
  <c r="AY682" i="1"/>
  <c r="AQ682" i="1"/>
  <c r="AI682" i="1"/>
  <c r="AA682" i="1"/>
  <c r="S682" i="1"/>
  <c r="BF682" i="1"/>
  <c r="AX682" i="1"/>
  <c r="AP682" i="1"/>
  <c r="AH682" i="1"/>
  <c r="Z682" i="1"/>
  <c r="R682" i="1"/>
  <c r="BE682" i="1"/>
  <c r="AW682" i="1"/>
  <c r="AO682" i="1"/>
  <c r="AG682" i="1"/>
  <c r="Y682" i="1"/>
  <c r="Q682" i="1"/>
  <c r="BD682" i="1"/>
  <c r="AV682" i="1"/>
  <c r="AN682" i="1"/>
  <c r="AF682" i="1"/>
  <c r="X682" i="1"/>
  <c r="P682" i="1"/>
  <c r="BC682" i="1"/>
  <c r="AU682" i="1"/>
  <c r="AM682" i="1"/>
  <c r="AE682" i="1"/>
  <c r="W682" i="1"/>
  <c r="BB682" i="1"/>
  <c r="AT682" i="1"/>
  <c r="AL682" i="1"/>
  <c r="AD682" i="1"/>
  <c r="V682" i="1"/>
  <c r="BA682" i="1"/>
  <c r="AS682" i="1"/>
  <c r="AK682" i="1"/>
  <c r="AC682" i="1"/>
  <c r="U682" i="1"/>
  <c r="BH682" i="1"/>
  <c r="AZ682" i="1"/>
  <c r="AR682" i="1"/>
  <c r="AJ682" i="1"/>
  <c r="AB682" i="1"/>
  <c r="T682" i="1"/>
  <c r="BG674" i="1"/>
  <c r="AY674" i="1"/>
  <c r="AQ674" i="1"/>
  <c r="AI674" i="1"/>
  <c r="AA674" i="1"/>
  <c r="S674" i="1"/>
  <c r="BF674" i="1"/>
  <c r="AX674" i="1"/>
  <c r="AP674" i="1"/>
  <c r="AH674" i="1"/>
  <c r="Z674" i="1"/>
  <c r="R674" i="1"/>
  <c r="BE674" i="1"/>
  <c r="AW674" i="1"/>
  <c r="AO674" i="1"/>
  <c r="AG674" i="1"/>
  <c r="Y674" i="1"/>
  <c r="Q674" i="1"/>
  <c r="BD674" i="1"/>
  <c r="AV674" i="1"/>
  <c r="AN674" i="1"/>
  <c r="AF674" i="1"/>
  <c r="X674" i="1"/>
  <c r="P674" i="1"/>
  <c r="BC674" i="1"/>
  <c r="AU674" i="1"/>
  <c r="AM674" i="1"/>
  <c r="AE674" i="1"/>
  <c r="W674" i="1"/>
  <c r="BB674" i="1"/>
  <c r="AT674" i="1"/>
  <c r="AL674" i="1"/>
  <c r="AD674" i="1"/>
  <c r="V674" i="1"/>
  <c r="BA674" i="1"/>
  <c r="AS674" i="1"/>
  <c r="AK674" i="1"/>
  <c r="AC674" i="1"/>
  <c r="U674" i="1"/>
  <c r="BH674" i="1"/>
  <c r="AZ674" i="1"/>
  <c r="AR674" i="1"/>
  <c r="AJ674" i="1"/>
  <c r="AB674" i="1"/>
  <c r="T674" i="1"/>
  <c r="BF666" i="1"/>
  <c r="AX666" i="1"/>
  <c r="AP666" i="1"/>
  <c r="AH666" i="1"/>
  <c r="Z666" i="1"/>
  <c r="R666" i="1"/>
  <c r="BE666" i="1"/>
  <c r="AW666" i="1"/>
  <c r="AO666" i="1"/>
  <c r="AG666" i="1"/>
  <c r="Y666" i="1"/>
  <c r="Q666" i="1"/>
  <c r="BD666" i="1"/>
  <c r="AV666" i="1"/>
  <c r="AN666" i="1"/>
  <c r="AF666" i="1"/>
  <c r="X666" i="1"/>
  <c r="P666" i="1"/>
  <c r="BC666" i="1"/>
  <c r="AU666" i="1"/>
  <c r="AM666" i="1"/>
  <c r="AE666" i="1"/>
  <c r="W666" i="1"/>
  <c r="BB666" i="1"/>
  <c r="AT666" i="1"/>
  <c r="AL666" i="1"/>
  <c r="AD666" i="1"/>
  <c r="V666" i="1"/>
  <c r="BA666" i="1"/>
  <c r="AS666" i="1"/>
  <c r="AK666" i="1"/>
  <c r="AC666" i="1"/>
  <c r="U666" i="1"/>
  <c r="BH666" i="1"/>
  <c r="AZ666" i="1"/>
  <c r="AR666" i="1"/>
  <c r="AJ666" i="1"/>
  <c r="AB666" i="1"/>
  <c r="T666" i="1"/>
  <c r="BG666" i="1"/>
  <c r="AY666" i="1"/>
  <c r="AQ666" i="1"/>
  <c r="AI666" i="1"/>
  <c r="AA666" i="1"/>
  <c r="S666" i="1"/>
  <c r="BF658" i="1"/>
  <c r="AX658" i="1"/>
  <c r="AP658" i="1"/>
  <c r="AH658" i="1"/>
  <c r="Z658" i="1"/>
  <c r="R658" i="1"/>
  <c r="BE658" i="1"/>
  <c r="AW658" i="1"/>
  <c r="AO658" i="1"/>
  <c r="AG658" i="1"/>
  <c r="Y658" i="1"/>
  <c r="Q658" i="1"/>
  <c r="BD658" i="1"/>
  <c r="AV658" i="1"/>
  <c r="AN658" i="1"/>
  <c r="AF658" i="1"/>
  <c r="X658" i="1"/>
  <c r="P658" i="1"/>
  <c r="BC658" i="1"/>
  <c r="AU658" i="1"/>
  <c r="AM658" i="1"/>
  <c r="AE658" i="1"/>
  <c r="W658" i="1"/>
  <c r="BB658" i="1"/>
  <c r="AT658" i="1"/>
  <c r="AL658" i="1"/>
  <c r="AD658" i="1"/>
  <c r="V658" i="1"/>
  <c r="BA658" i="1"/>
  <c r="AS658" i="1"/>
  <c r="AK658" i="1"/>
  <c r="AC658" i="1"/>
  <c r="U658" i="1"/>
  <c r="BH658" i="1"/>
  <c r="AZ658" i="1"/>
  <c r="AR658" i="1"/>
  <c r="AJ658" i="1"/>
  <c r="AB658" i="1"/>
  <c r="T658" i="1"/>
  <c r="BG658" i="1"/>
  <c r="AY658" i="1"/>
  <c r="AQ658" i="1"/>
  <c r="AI658" i="1"/>
  <c r="AA658" i="1"/>
  <c r="S658" i="1"/>
  <c r="BF650" i="1"/>
  <c r="AX650" i="1"/>
  <c r="AP650" i="1"/>
  <c r="AH650" i="1"/>
  <c r="Z650" i="1"/>
  <c r="R650" i="1"/>
  <c r="BE650" i="1"/>
  <c r="AW650" i="1"/>
  <c r="AO650" i="1"/>
  <c r="AG650" i="1"/>
  <c r="Y650" i="1"/>
  <c r="Q650" i="1"/>
  <c r="BD650" i="1"/>
  <c r="AV650" i="1"/>
  <c r="AN650" i="1"/>
  <c r="AF650" i="1"/>
  <c r="X650" i="1"/>
  <c r="P650" i="1"/>
  <c r="BC650" i="1"/>
  <c r="AU650" i="1"/>
  <c r="AM650" i="1"/>
  <c r="AE650" i="1"/>
  <c r="W650" i="1"/>
  <c r="BB650" i="1"/>
  <c r="AT650" i="1"/>
  <c r="AL650" i="1"/>
  <c r="AD650" i="1"/>
  <c r="V650" i="1"/>
  <c r="BA650" i="1"/>
  <c r="AS650" i="1"/>
  <c r="AK650" i="1"/>
  <c r="AC650" i="1"/>
  <c r="U650" i="1"/>
  <c r="BH650" i="1"/>
  <c r="AZ650" i="1"/>
  <c r="AR650" i="1"/>
  <c r="AJ650" i="1"/>
  <c r="AB650" i="1"/>
  <c r="T650" i="1"/>
  <c r="BG650" i="1"/>
  <c r="AY650" i="1"/>
  <c r="AQ650" i="1"/>
  <c r="AI650" i="1"/>
  <c r="AA650" i="1"/>
  <c r="S650" i="1"/>
  <c r="BF642" i="1"/>
  <c r="AX642" i="1"/>
  <c r="AP642" i="1"/>
  <c r="AH642" i="1"/>
  <c r="Z642" i="1"/>
  <c r="R642" i="1"/>
  <c r="BE642" i="1"/>
  <c r="AW642" i="1"/>
  <c r="AO642" i="1"/>
  <c r="AG642" i="1"/>
  <c r="Y642" i="1"/>
  <c r="Q642" i="1"/>
  <c r="BD642" i="1"/>
  <c r="AV642" i="1"/>
  <c r="AN642" i="1"/>
  <c r="AF642" i="1"/>
  <c r="X642" i="1"/>
  <c r="P642" i="1"/>
  <c r="BC642" i="1"/>
  <c r="AU642" i="1"/>
  <c r="AM642" i="1"/>
  <c r="AE642" i="1"/>
  <c r="W642" i="1"/>
  <c r="BB642" i="1"/>
  <c r="AT642" i="1"/>
  <c r="AL642" i="1"/>
  <c r="AD642" i="1"/>
  <c r="V642" i="1"/>
  <c r="BA642" i="1"/>
  <c r="AS642" i="1"/>
  <c r="AK642" i="1"/>
  <c r="AC642" i="1"/>
  <c r="U642" i="1"/>
  <c r="BH642" i="1"/>
  <c r="AZ642" i="1"/>
  <c r="AR642" i="1"/>
  <c r="AJ642" i="1"/>
  <c r="AB642" i="1"/>
  <c r="T642" i="1"/>
  <c r="BG642" i="1"/>
  <c r="AY642" i="1"/>
  <c r="AQ642" i="1"/>
  <c r="AI642" i="1"/>
  <c r="AA642" i="1"/>
  <c r="S642" i="1"/>
  <c r="BF634" i="1"/>
  <c r="AX634" i="1"/>
  <c r="AP634" i="1"/>
  <c r="AH634" i="1"/>
  <c r="Z634" i="1"/>
  <c r="R634" i="1"/>
  <c r="BE634" i="1"/>
  <c r="AW634" i="1"/>
  <c r="AO634" i="1"/>
  <c r="AG634" i="1"/>
  <c r="Y634" i="1"/>
  <c r="Q634" i="1"/>
  <c r="BD634" i="1"/>
  <c r="AV634" i="1"/>
  <c r="AN634" i="1"/>
  <c r="AF634" i="1"/>
  <c r="X634" i="1"/>
  <c r="P634" i="1"/>
  <c r="BC634" i="1"/>
  <c r="AU634" i="1"/>
  <c r="AM634" i="1"/>
  <c r="AE634" i="1"/>
  <c r="W634" i="1"/>
  <c r="BB634" i="1"/>
  <c r="AT634" i="1"/>
  <c r="AL634" i="1"/>
  <c r="AD634" i="1"/>
  <c r="V634" i="1"/>
  <c r="BA634" i="1"/>
  <c r="AS634" i="1"/>
  <c r="AK634" i="1"/>
  <c r="AC634" i="1"/>
  <c r="U634" i="1"/>
  <c r="BH634" i="1"/>
  <c r="AZ634" i="1"/>
  <c r="AR634" i="1"/>
  <c r="AJ634" i="1"/>
  <c r="AB634" i="1"/>
  <c r="T634" i="1"/>
  <c r="AY634" i="1"/>
  <c r="AQ634" i="1"/>
  <c r="AI634" i="1"/>
  <c r="AA634" i="1"/>
  <c r="S634" i="1"/>
  <c r="BG634" i="1"/>
  <c r="BF626" i="1"/>
  <c r="AX626" i="1"/>
  <c r="AP626" i="1"/>
  <c r="AH626" i="1"/>
  <c r="Z626" i="1"/>
  <c r="R626" i="1"/>
  <c r="BE626" i="1"/>
  <c r="AW626" i="1"/>
  <c r="AO626" i="1"/>
  <c r="AG626" i="1"/>
  <c r="Y626" i="1"/>
  <c r="Q626" i="1"/>
  <c r="BD626" i="1"/>
  <c r="AV626" i="1"/>
  <c r="AN626" i="1"/>
  <c r="AF626" i="1"/>
  <c r="X626" i="1"/>
  <c r="P626" i="1"/>
  <c r="BC626" i="1"/>
  <c r="AU626" i="1"/>
  <c r="AM626" i="1"/>
  <c r="AE626" i="1"/>
  <c r="W626" i="1"/>
  <c r="BB626" i="1"/>
  <c r="AT626" i="1"/>
  <c r="AL626" i="1"/>
  <c r="AD626" i="1"/>
  <c r="V626" i="1"/>
  <c r="BA626" i="1"/>
  <c r="AS626" i="1"/>
  <c r="AK626" i="1"/>
  <c r="AC626" i="1"/>
  <c r="U626" i="1"/>
  <c r="BH626" i="1"/>
  <c r="AZ626" i="1"/>
  <c r="AR626" i="1"/>
  <c r="AJ626" i="1"/>
  <c r="AB626" i="1"/>
  <c r="T626" i="1"/>
  <c r="AA626" i="1"/>
  <c r="S626" i="1"/>
  <c r="BG626" i="1"/>
  <c r="AY626" i="1"/>
  <c r="AQ626" i="1"/>
  <c r="AI626" i="1"/>
  <c r="BF618" i="1"/>
  <c r="AX618" i="1"/>
  <c r="AP618" i="1"/>
  <c r="AH618" i="1"/>
  <c r="Z618" i="1"/>
  <c r="R618" i="1"/>
  <c r="BE618" i="1"/>
  <c r="AW618" i="1"/>
  <c r="AO618" i="1"/>
  <c r="AG618" i="1"/>
  <c r="Y618" i="1"/>
  <c r="Q618" i="1"/>
  <c r="BD618" i="1"/>
  <c r="AV618" i="1"/>
  <c r="AN618" i="1"/>
  <c r="AF618" i="1"/>
  <c r="X618" i="1"/>
  <c r="P618" i="1"/>
  <c r="BC618" i="1"/>
  <c r="AU618" i="1"/>
  <c r="AM618" i="1"/>
  <c r="AE618" i="1"/>
  <c r="W618" i="1"/>
  <c r="BB618" i="1"/>
  <c r="AT618" i="1"/>
  <c r="AL618" i="1"/>
  <c r="AD618" i="1"/>
  <c r="V618" i="1"/>
  <c r="BA618" i="1"/>
  <c r="AS618" i="1"/>
  <c r="AK618" i="1"/>
  <c r="AC618" i="1"/>
  <c r="U618" i="1"/>
  <c r="BH618" i="1"/>
  <c r="AZ618" i="1"/>
  <c r="AR618" i="1"/>
  <c r="AJ618" i="1"/>
  <c r="AB618" i="1"/>
  <c r="T618" i="1"/>
  <c r="BG618" i="1"/>
  <c r="AY618" i="1"/>
  <c r="AQ618" i="1"/>
  <c r="AI618" i="1"/>
  <c r="AA618" i="1"/>
  <c r="S618" i="1"/>
  <c r="BF610" i="1"/>
  <c r="AX610" i="1"/>
  <c r="AP610" i="1"/>
  <c r="AH610" i="1"/>
  <c r="Z610" i="1"/>
  <c r="R610" i="1"/>
  <c r="BE610" i="1"/>
  <c r="AW610" i="1"/>
  <c r="AO610" i="1"/>
  <c r="AG610" i="1"/>
  <c r="Y610" i="1"/>
  <c r="Q610" i="1"/>
  <c r="BD610" i="1"/>
  <c r="AV610" i="1"/>
  <c r="AN610" i="1"/>
  <c r="AF610" i="1"/>
  <c r="X610" i="1"/>
  <c r="P610" i="1"/>
  <c r="BC610" i="1"/>
  <c r="AU610" i="1"/>
  <c r="AM610" i="1"/>
  <c r="AE610" i="1"/>
  <c r="W610" i="1"/>
  <c r="BB610" i="1"/>
  <c r="AT610" i="1"/>
  <c r="AL610" i="1"/>
  <c r="AD610" i="1"/>
  <c r="V610" i="1"/>
  <c r="BA610" i="1"/>
  <c r="AS610" i="1"/>
  <c r="AK610" i="1"/>
  <c r="AC610" i="1"/>
  <c r="U610" i="1"/>
  <c r="BH610" i="1"/>
  <c r="AZ610" i="1"/>
  <c r="AR610" i="1"/>
  <c r="AJ610" i="1"/>
  <c r="AB610" i="1"/>
  <c r="T610" i="1"/>
  <c r="AQ610" i="1"/>
  <c r="AI610" i="1"/>
  <c r="AA610" i="1"/>
  <c r="S610" i="1"/>
  <c r="BG610" i="1"/>
  <c r="AY610" i="1"/>
  <c r="BF602" i="1"/>
  <c r="AX602" i="1"/>
  <c r="AP602" i="1"/>
  <c r="AH602" i="1"/>
  <c r="Z602" i="1"/>
  <c r="R602" i="1"/>
  <c r="BE602" i="1"/>
  <c r="AW602" i="1"/>
  <c r="AO602" i="1"/>
  <c r="AG602" i="1"/>
  <c r="Y602" i="1"/>
  <c r="Q602" i="1"/>
  <c r="BD602" i="1"/>
  <c r="AV602" i="1"/>
  <c r="AN602" i="1"/>
  <c r="AF602" i="1"/>
  <c r="X602" i="1"/>
  <c r="P602" i="1"/>
  <c r="BC602" i="1"/>
  <c r="AU602" i="1"/>
  <c r="AM602" i="1"/>
  <c r="AE602" i="1"/>
  <c r="W602" i="1"/>
  <c r="BB602" i="1"/>
  <c r="AT602" i="1"/>
  <c r="AL602" i="1"/>
  <c r="AD602" i="1"/>
  <c r="V602" i="1"/>
  <c r="BA602" i="1"/>
  <c r="AS602" i="1"/>
  <c r="AK602" i="1"/>
  <c r="AC602" i="1"/>
  <c r="U602" i="1"/>
  <c r="BH602" i="1"/>
  <c r="AZ602" i="1"/>
  <c r="AR602" i="1"/>
  <c r="AJ602" i="1"/>
  <c r="AB602" i="1"/>
  <c r="T602" i="1"/>
  <c r="S602" i="1"/>
  <c r="BG602" i="1"/>
  <c r="AY602" i="1"/>
  <c r="AQ602" i="1"/>
  <c r="AI602" i="1"/>
  <c r="AA602" i="1"/>
  <c r="BF594" i="1"/>
  <c r="AX594" i="1"/>
  <c r="AP594" i="1"/>
  <c r="AH594" i="1"/>
  <c r="Z594" i="1"/>
  <c r="R594" i="1"/>
  <c r="BE594" i="1"/>
  <c r="AW594" i="1"/>
  <c r="AO594" i="1"/>
  <c r="AG594" i="1"/>
  <c r="Y594" i="1"/>
  <c r="Q594" i="1"/>
  <c r="BD594" i="1"/>
  <c r="AV594" i="1"/>
  <c r="AN594" i="1"/>
  <c r="AF594" i="1"/>
  <c r="X594" i="1"/>
  <c r="P594" i="1"/>
  <c r="BC594" i="1"/>
  <c r="AU594" i="1"/>
  <c r="AM594" i="1"/>
  <c r="AE594" i="1"/>
  <c r="W594" i="1"/>
  <c r="BB594" i="1"/>
  <c r="AT594" i="1"/>
  <c r="AL594" i="1"/>
  <c r="AD594" i="1"/>
  <c r="V594" i="1"/>
  <c r="BA594" i="1"/>
  <c r="AS594" i="1"/>
  <c r="AK594" i="1"/>
  <c r="AC594" i="1"/>
  <c r="U594" i="1"/>
  <c r="BH594" i="1"/>
  <c r="AZ594" i="1"/>
  <c r="AR594" i="1"/>
  <c r="AJ594" i="1"/>
  <c r="AB594" i="1"/>
  <c r="T594" i="1"/>
  <c r="BG594" i="1"/>
  <c r="AY594" i="1"/>
  <c r="AQ594" i="1"/>
  <c r="AI594" i="1"/>
  <c r="AA594" i="1"/>
  <c r="S594" i="1"/>
  <c r="BF586" i="1"/>
  <c r="AX586" i="1"/>
  <c r="AP586" i="1"/>
  <c r="AH586" i="1"/>
  <c r="Z586" i="1"/>
  <c r="R586" i="1"/>
  <c r="BE586" i="1"/>
  <c r="AW586" i="1"/>
  <c r="AO586" i="1"/>
  <c r="AG586" i="1"/>
  <c r="Y586" i="1"/>
  <c r="Q586" i="1"/>
  <c r="BD586" i="1"/>
  <c r="AV586" i="1"/>
  <c r="AN586" i="1"/>
  <c r="AF586" i="1"/>
  <c r="X586" i="1"/>
  <c r="P586" i="1"/>
  <c r="BC586" i="1"/>
  <c r="AU586" i="1"/>
  <c r="AM586" i="1"/>
  <c r="AE586" i="1"/>
  <c r="W586" i="1"/>
  <c r="BB586" i="1"/>
  <c r="AT586" i="1"/>
  <c r="AL586" i="1"/>
  <c r="AD586" i="1"/>
  <c r="V586" i="1"/>
  <c r="BA586" i="1"/>
  <c r="AS586" i="1"/>
  <c r="AK586" i="1"/>
  <c r="AC586" i="1"/>
  <c r="U586" i="1"/>
  <c r="BH586" i="1"/>
  <c r="AZ586" i="1"/>
  <c r="AR586" i="1"/>
  <c r="AJ586" i="1"/>
  <c r="AB586" i="1"/>
  <c r="T586" i="1"/>
  <c r="AI586" i="1"/>
  <c r="AA586" i="1"/>
  <c r="S586" i="1"/>
  <c r="BG586" i="1"/>
  <c r="AY586" i="1"/>
  <c r="AQ586" i="1"/>
  <c r="BG578" i="1"/>
  <c r="AY578" i="1"/>
  <c r="AQ578" i="1"/>
  <c r="AI578" i="1"/>
  <c r="AA578" i="1"/>
  <c r="S578" i="1"/>
  <c r="BF578" i="1"/>
  <c r="AX578" i="1"/>
  <c r="AP578" i="1"/>
  <c r="AH578" i="1"/>
  <c r="Z578" i="1"/>
  <c r="R578" i="1"/>
  <c r="BE578" i="1"/>
  <c r="AW578" i="1"/>
  <c r="AO578" i="1"/>
  <c r="AG578" i="1"/>
  <c r="Y578" i="1"/>
  <c r="Q578" i="1"/>
  <c r="BD578" i="1"/>
  <c r="AV578" i="1"/>
  <c r="AN578" i="1"/>
  <c r="AF578" i="1"/>
  <c r="X578" i="1"/>
  <c r="P578" i="1"/>
  <c r="BC578" i="1"/>
  <c r="AU578" i="1"/>
  <c r="AM578" i="1"/>
  <c r="AE578" i="1"/>
  <c r="W578" i="1"/>
  <c r="BB578" i="1"/>
  <c r="AT578" i="1"/>
  <c r="AL578" i="1"/>
  <c r="AD578" i="1"/>
  <c r="V578" i="1"/>
  <c r="BA578" i="1"/>
  <c r="AS578" i="1"/>
  <c r="AK578" i="1"/>
  <c r="AC578" i="1"/>
  <c r="U578" i="1"/>
  <c r="BH578" i="1"/>
  <c r="AZ578" i="1"/>
  <c r="AR578" i="1"/>
  <c r="AJ578" i="1"/>
  <c r="AB578" i="1"/>
  <c r="T578" i="1"/>
  <c r="BG570" i="1"/>
  <c r="AY570" i="1"/>
  <c r="AQ570" i="1"/>
  <c r="AI570" i="1"/>
  <c r="AA570" i="1"/>
  <c r="S570" i="1"/>
  <c r="BF570" i="1"/>
  <c r="AX570" i="1"/>
  <c r="AP570" i="1"/>
  <c r="AH570" i="1"/>
  <c r="Z570" i="1"/>
  <c r="R570" i="1"/>
  <c r="BE570" i="1"/>
  <c r="AW570" i="1"/>
  <c r="AO570" i="1"/>
  <c r="AG570" i="1"/>
  <c r="Y570" i="1"/>
  <c r="Q570" i="1"/>
  <c r="BD570" i="1"/>
  <c r="AV570" i="1"/>
  <c r="AN570" i="1"/>
  <c r="AF570" i="1"/>
  <c r="X570" i="1"/>
  <c r="P570" i="1"/>
  <c r="BC570" i="1"/>
  <c r="AU570" i="1"/>
  <c r="AM570" i="1"/>
  <c r="AE570" i="1"/>
  <c r="W570" i="1"/>
  <c r="BB570" i="1"/>
  <c r="AT570" i="1"/>
  <c r="AL570" i="1"/>
  <c r="AD570" i="1"/>
  <c r="V570" i="1"/>
  <c r="BA570" i="1"/>
  <c r="AS570" i="1"/>
  <c r="AK570" i="1"/>
  <c r="AC570" i="1"/>
  <c r="U570" i="1"/>
  <c r="BH570" i="1"/>
  <c r="AZ570" i="1"/>
  <c r="AR570" i="1"/>
  <c r="AJ570" i="1"/>
  <c r="AB570" i="1"/>
  <c r="T570" i="1"/>
  <c r="BG562" i="1"/>
  <c r="AY562" i="1"/>
  <c r="AQ562" i="1"/>
  <c r="AI562" i="1"/>
  <c r="AA562" i="1"/>
  <c r="S562" i="1"/>
  <c r="BF562" i="1"/>
  <c r="AX562" i="1"/>
  <c r="AP562" i="1"/>
  <c r="AH562" i="1"/>
  <c r="Z562" i="1"/>
  <c r="R562" i="1"/>
  <c r="BE562" i="1"/>
  <c r="AW562" i="1"/>
  <c r="AO562" i="1"/>
  <c r="AG562" i="1"/>
  <c r="Y562" i="1"/>
  <c r="Q562" i="1"/>
  <c r="BD562" i="1"/>
  <c r="AV562" i="1"/>
  <c r="AN562" i="1"/>
  <c r="AF562" i="1"/>
  <c r="X562" i="1"/>
  <c r="P562" i="1"/>
  <c r="BC562" i="1"/>
  <c r="AU562" i="1"/>
  <c r="AM562" i="1"/>
  <c r="AE562" i="1"/>
  <c r="W562" i="1"/>
  <c r="BB562" i="1"/>
  <c r="AT562" i="1"/>
  <c r="AL562" i="1"/>
  <c r="AD562" i="1"/>
  <c r="V562" i="1"/>
  <c r="BA562" i="1"/>
  <c r="AS562" i="1"/>
  <c r="AK562" i="1"/>
  <c r="AC562" i="1"/>
  <c r="U562" i="1"/>
  <c r="BH562" i="1"/>
  <c r="AZ562" i="1"/>
  <c r="AR562" i="1"/>
  <c r="AJ562" i="1"/>
  <c r="AB562" i="1"/>
  <c r="T562" i="1"/>
  <c r="BG554" i="1"/>
  <c r="AY554" i="1"/>
  <c r="AQ554" i="1"/>
  <c r="AI554" i="1"/>
  <c r="AA554" i="1"/>
  <c r="S554" i="1"/>
  <c r="BF554" i="1"/>
  <c r="AX554" i="1"/>
  <c r="AP554" i="1"/>
  <c r="AH554" i="1"/>
  <c r="Z554" i="1"/>
  <c r="R554" i="1"/>
  <c r="BE554" i="1"/>
  <c r="AW554" i="1"/>
  <c r="AO554" i="1"/>
  <c r="AG554" i="1"/>
  <c r="Y554" i="1"/>
  <c r="Q554" i="1"/>
  <c r="BD554" i="1"/>
  <c r="AV554" i="1"/>
  <c r="AN554" i="1"/>
  <c r="AF554" i="1"/>
  <c r="X554" i="1"/>
  <c r="P554" i="1"/>
  <c r="BC554" i="1"/>
  <c r="AU554" i="1"/>
  <c r="AM554" i="1"/>
  <c r="AE554" i="1"/>
  <c r="W554" i="1"/>
  <c r="BB554" i="1"/>
  <c r="AT554" i="1"/>
  <c r="AL554" i="1"/>
  <c r="AD554" i="1"/>
  <c r="V554" i="1"/>
  <c r="BA554" i="1"/>
  <c r="AS554" i="1"/>
  <c r="AK554" i="1"/>
  <c r="AC554" i="1"/>
  <c r="U554" i="1"/>
  <c r="BH554" i="1"/>
  <c r="AZ554" i="1"/>
  <c r="AR554" i="1"/>
  <c r="AJ554" i="1"/>
  <c r="AB554" i="1"/>
  <c r="T554" i="1"/>
  <c r="BG546" i="1"/>
  <c r="AY546" i="1"/>
  <c r="AQ546" i="1"/>
  <c r="AI546" i="1"/>
  <c r="AA546" i="1"/>
  <c r="S546" i="1"/>
  <c r="BF546" i="1"/>
  <c r="AX546" i="1"/>
  <c r="AP546" i="1"/>
  <c r="AH546" i="1"/>
  <c r="Z546" i="1"/>
  <c r="R546" i="1"/>
  <c r="BE546" i="1"/>
  <c r="AW546" i="1"/>
  <c r="AO546" i="1"/>
  <c r="AG546" i="1"/>
  <c r="Y546" i="1"/>
  <c r="Q546" i="1"/>
  <c r="BD546" i="1"/>
  <c r="AV546" i="1"/>
  <c r="AN546" i="1"/>
  <c r="AF546" i="1"/>
  <c r="X546" i="1"/>
  <c r="P546" i="1"/>
  <c r="BC546" i="1"/>
  <c r="AU546" i="1"/>
  <c r="AM546" i="1"/>
  <c r="AE546" i="1"/>
  <c r="W546" i="1"/>
  <c r="BB546" i="1"/>
  <c r="AT546" i="1"/>
  <c r="AL546" i="1"/>
  <c r="AD546" i="1"/>
  <c r="V546" i="1"/>
  <c r="BA546" i="1"/>
  <c r="AS546" i="1"/>
  <c r="AK546" i="1"/>
  <c r="AC546" i="1"/>
  <c r="U546" i="1"/>
  <c r="BH546" i="1"/>
  <c r="AZ546" i="1"/>
  <c r="AR546" i="1"/>
  <c r="AJ546" i="1"/>
  <c r="AB546" i="1"/>
  <c r="T546" i="1"/>
  <c r="BG538" i="1"/>
  <c r="AY538" i="1"/>
  <c r="AQ538" i="1"/>
  <c r="AI538" i="1"/>
  <c r="AA538" i="1"/>
  <c r="S538" i="1"/>
  <c r="BF538" i="1"/>
  <c r="AX538" i="1"/>
  <c r="AP538" i="1"/>
  <c r="AH538" i="1"/>
  <c r="Z538" i="1"/>
  <c r="R538" i="1"/>
  <c r="BE538" i="1"/>
  <c r="AW538" i="1"/>
  <c r="AO538" i="1"/>
  <c r="AG538" i="1"/>
  <c r="Y538" i="1"/>
  <c r="Q538" i="1"/>
  <c r="BD538" i="1"/>
  <c r="AV538" i="1"/>
  <c r="AN538" i="1"/>
  <c r="AF538" i="1"/>
  <c r="X538" i="1"/>
  <c r="P538" i="1"/>
  <c r="BC538" i="1"/>
  <c r="AU538" i="1"/>
  <c r="AM538" i="1"/>
  <c r="AE538" i="1"/>
  <c r="W538" i="1"/>
  <c r="BB538" i="1"/>
  <c r="AT538" i="1"/>
  <c r="AL538" i="1"/>
  <c r="AD538" i="1"/>
  <c r="V538" i="1"/>
  <c r="BA538" i="1"/>
  <c r="AS538" i="1"/>
  <c r="AK538" i="1"/>
  <c r="AC538" i="1"/>
  <c r="U538" i="1"/>
  <c r="BH538" i="1"/>
  <c r="AZ538" i="1"/>
  <c r="AR538" i="1"/>
  <c r="AJ538" i="1"/>
  <c r="AB538" i="1"/>
  <c r="T538" i="1"/>
  <c r="BG530" i="1"/>
  <c r="AY530" i="1"/>
  <c r="AQ530" i="1"/>
  <c r="AI530" i="1"/>
  <c r="AA530" i="1"/>
  <c r="S530" i="1"/>
  <c r="BF530" i="1"/>
  <c r="AX530" i="1"/>
  <c r="AP530" i="1"/>
  <c r="AH530" i="1"/>
  <c r="Z530" i="1"/>
  <c r="R530" i="1"/>
  <c r="BE530" i="1"/>
  <c r="AW530" i="1"/>
  <c r="AO530" i="1"/>
  <c r="AG530" i="1"/>
  <c r="Y530" i="1"/>
  <c r="Q530" i="1"/>
  <c r="BD530" i="1"/>
  <c r="AV530" i="1"/>
  <c r="AN530" i="1"/>
  <c r="AF530" i="1"/>
  <c r="X530" i="1"/>
  <c r="P530" i="1"/>
  <c r="BB530" i="1"/>
  <c r="AT530" i="1"/>
  <c r="AL530" i="1"/>
  <c r="AD530" i="1"/>
  <c r="V530" i="1"/>
  <c r="BA530" i="1"/>
  <c r="AS530" i="1"/>
  <c r="AK530" i="1"/>
  <c r="AC530" i="1"/>
  <c r="U530" i="1"/>
  <c r="BH530" i="1"/>
  <c r="AZ530" i="1"/>
  <c r="AR530" i="1"/>
  <c r="AJ530" i="1"/>
  <c r="AB530" i="1"/>
  <c r="T530" i="1"/>
  <c r="AU530" i="1"/>
  <c r="AM530" i="1"/>
  <c r="AE530" i="1"/>
  <c r="W530" i="1"/>
  <c r="BC530" i="1"/>
  <c r="BB522" i="1"/>
  <c r="AT522" i="1"/>
  <c r="AL522" i="1"/>
  <c r="AD522" i="1"/>
  <c r="V522" i="1"/>
  <c r="BA522" i="1"/>
  <c r="AS522" i="1"/>
  <c r="AK522" i="1"/>
  <c r="AC522" i="1"/>
  <c r="U522" i="1"/>
  <c r="BH522" i="1"/>
  <c r="AZ522" i="1"/>
  <c r="AR522" i="1"/>
  <c r="AJ522" i="1"/>
  <c r="AB522" i="1"/>
  <c r="T522" i="1"/>
  <c r="BG522" i="1"/>
  <c r="AY522" i="1"/>
  <c r="AQ522" i="1"/>
  <c r="AI522" i="1"/>
  <c r="AA522" i="1"/>
  <c r="S522" i="1"/>
  <c r="BF522" i="1"/>
  <c r="AX522" i="1"/>
  <c r="AP522" i="1"/>
  <c r="AH522" i="1"/>
  <c r="Z522" i="1"/>
  <c r="R522" i="1"/>
  <c r="BE522" i="1"/>
  <c r="AW522" i="1"/>
  <c r="AO522" i="1"/>
  <c r="AG522" i="1"/>
  <c r="Y522" i="1"/>
  <c r="Q522" i="1"/>
  <c r="BD522" i="1"/>
  <c r="AV522" i="1"/>
  <c r="AN522" i="1"/>
  <c r="AF522" i="1"/>
  <c r="X522" i="1"/>
  <c r="P522" i="1"/>
  <c r="BC522" i="1"/>
  <c r="AU522" i="1"/>
  <c r="AM522" i="1"/>
  <c r="AE522" i="1"/>
  <c r="W522" i="1"/>
  <c r="BB514" i="1"/>
  <c r="AT514" i="1"/>
  <c r="AL514" i="1"/>
  <c r="AD514" i="1"/>
  <c r="V514" i="1"/>
  <c r="BA514" i="1"/>
  <c r="AS514" i="1"/>
  <c r="AK514" i="1"/>
  <c r="AC514" i="1"/>
  <c r="U514" i="1"/>
  <c r="BH514" i="1"/>
  <c r="AZ514" i="1"/>
  <c r="AR514" i="1"/>
  <c r="AJ514" i="1"/>
  <c r="AB514" i="1"/>
  <c r="T514" i="1"/>
  <c r="BG514" i="1"/>
  <c r="AY514" i="1"/>
  <c r="AQ514" i="1"/>
  <c r="AI514" i="1"/>
  <c r="AA514" i="1"/>
  <c r="S514" i="1"/>
  <c r="BF514" i="1"/>
  <c r="AX514" i="1"/>
  <c r="AP514" i="1"/>
  <c r="AH514" i="1"/>
  <c r="Z514" i="1"/>
  <c r="R514" i="1"/>
  <c r="BE514" i="1"/>
  <c r="AW514" i="1"/>
  <c r="AO514" i="1"/>
  <c r="AG514" i="1"/>
  <c r="Y514" i="1"/>
  <c r="Q514" i="1"/>
  <c r="BD514" i="1"/>
  <c r="AV514" i="1"/>
  <c r="AN514" i="1"/>
  <c r="AF514" i="1"/>
  <c r="X514" i="1"/>
  <c r="P514" i="1"/>
  <c r="BC514" i="1"/>
  <c r="AU514" i="1"/>
  <c r="AM514" i="1"/>
  <c r="AE514" i="1"/>
  <c r="W514" i="1"/>
  <c r="BB506" i="1"/>
  <c r="AT506" i="1"/>
  <c r="AL506" i="1"/>
  <c r="AD506" i="1"/>
  <c r="V506" i="1"/>
  <c r="BA506" i="1"/>
  <c r="AS506" i="1"/>
  <c r="AK506" i="1"/>
  <c r="AC506" i="1"/>
  <c r="U506" i="1"/>
  <c r="BH506" i="1"/>
  <c r="AZ506" i="1"/>
  <c r="AR506" i="1"/>
  <c r="AJ506" i="1"/>
  <c r="AB506" i="1"/>
  <c r="T506" i="1"/>
  <c r="BG506" i="1"/>
  <c r="AY506" i="1"/>
  <c r="AQ506" i="1"/>
  <c r="AI506" i="1"/>
  <c r="AA506" i="1"/>
  <c r="S506" i="1"/>
  <c r="BF506" i="1"/>
  <c r="AX506" i="1"/>
  <c r="AP506" i="1"/>
  <c r="AH506" i="1"/>
  <c r="Z506" i="1"/>
  <c r="R506" i="1"/>
  <c r="BE506" i="1"/>
  <c r="AW506" i="1"/>
  <c r="AO506" i="1"/>
  <c r="AG506" i="1"/>
  <c r="Y506" i="1"/>
  <c r="Q506" i="1"/>
  <c r="BD506" i="1"/>
  <c r="AV506" i="1"/>
  <c r="AN506" i="1"/>
  <c r="AF506" i="1"/>
  <c r="X506" i="1"/>
  <c r="P506" i="1"/>
  <c r="BC506" i="1"/>
  <c r="AU506" i="1"/>
  <c r="AM506" i="1"/>
  <c r="AE506" i="1"/>
  <c r="W506" i="1"/>
  <c r="BB498" i="1"/>
  <c r="AT498" i="1"/>
  <c r="AL498" i="1"/>
  <c r="AD498" i="1"/>
  <c r="V498" i="1"/>
  <c r="BA498" i="1"/>
  <c r="AS498" i="1"/>
  <c r="AK498" i="1"/>
  <c r="AC498" i="1"/>
  <c r="U498" i="1"/>
  <c r="BH498" i="1"/>
  <c r="AZ498" i="1"/>
  <c r="AR498" i="1"/>
  <c r="AJ498" i="1"/>
  <c r="AB498" i="1"/>
  <c r="T498" i="1"/>
  <c r="BG498" i="1"/>
  <c r="AY498" i="1"/>
  <c r="AQ498" i="1"/>
  <c r="AI498" i="1"/>
  <c r="AA498" i="1"/>
  <c r="S498" i="1"/>
  <c r="BF498" i="1"/>
  <c r="AX498" i="1"/>
  <c r="AP498" i="1"/>
  <c r="AH498" i="1"/>
  <c r="Z498" i="1"/>
  <c r="R498" i="1"/>
  <c r="BE498" i="1"/>
  <c r="AW498" i="1"/>
  <c r="AO498" i="1"/>
  <c r="AG498" i="1"/>
  <c r="Y498" i="1"/>
  <c r="Q498" i="1"/>
  <c r="BD498" i="1"/>
  <c r="AV498" i="1"/>
  <c r="AN498" i="1"/>
  <c r="AF498" i="1"/>
  <c r="X498" i="1"/>
  <c r="P498" i="1"/>
  <c r="BC498" i="1"/>
  <c r="AU498" i="1"/>
  <c r="AM498" i="1"/>
  <c r="AE498" i="1"/>
  <c r="W498" i="1"/>
  <c r="BB490" i="1"/>
  <c r="AT490" i="1"/>
  <c r="AL490" i="1"/>
  <c r="AD490" i="1"/>
  <c r="V490" i="1"/>
  <c r="BA490" i="1"/>
  <c r="AS490" i="1"/>
  <c r="AK490" i="1"/>
  <c r="AC490" i="1"/>
  <c r="U490" i="1"/>
  <c r="BH490" i="1"/>
  <c r="AZ490" i="1"/>
  <c r="AR490" i="1"/>
  <c r="AJ490" i="1"/>
  <c r="AB490" i="1"/>
  <c r="T490" i="1"/>
  <c r="BG490" i="1"/>
  <c r="AY490" i="1"/>
  <c r="AQ490" i="1"/>
  <c r="AI490" i="1"/>
  <c r="AA490" i="1"/>
  <c r="S490" i="1"/>
  <c r="BF490" i="1"/>
  <c r="AX490" i="1"/>
  <c r="AP490" i="1"/>
  <c r="AH490" i="1"/>
  <c r="Z490" i="1"/>
  <c r="R490" i="1"/>
  <c r="BE490" i="1"/>
  <c r="AW490" i="1"/>
  <c r="AO490" i="1"/>
  <c r="AG490" i="1"/>
  <c r="Y490" i="1"/>
  <c r="Q490" i="1"/>
  <c r="BD490" i="1"/>
  <c r="AV490" i="1"/>
  <c r="AN490" i="1"/>
  <c r="AF490" i="1"/>
  <c r="X490" i="1"/>
  <c r="P490" i="1"/>
  <c r="BC490" i="1"/>
  <c r="AU490" i="1"/>
  <c r="AM490" i="1"/>
  <c r="AE490" i="1"/>
  <c r="W490" i="1"/>
  <c r="BB482" i="1"/>
  <c r="AT482" i="1"/>
  <c r="AL482" i="1"/>
  <c r="AD482" i="1"/>
  <c r="V482" i="1"/>
  <c r="BA482" i="1"/>
  <c r="AS482" i="1"/>
  <c r="AK482" i="1"/>
  <c r="AC482" i="1"/>
  <c r="U482" i="1"/>
  <c r="BH482" i="1"/>
  <c r="AZ482" i="1"/>
  <c r="AR482" i="1"/>
  <c r="AJ482" i="1"/>
  <c r="AB482" i="1"/>
  <c r="T482" i="1"/>
  <c r="BG482" i="1"/>
  <c r="AY482" i="1"/>
  <c r="AQ482" i="1"/>
  <c r="AI482" i="1"/>
  <c r="AA482" i="1"/>
  <c r="S482" i="1"/>
  <c r="BF482" i="1"/>
  <c r="AX482" i="1"/>
  <c r="AP482" i="1"/>
  <c r="AH482" i="1"/>
  <c r="Z482" i="1"/>
  <c r="R482" i="1"/>
  <c r="BE482" i="1"/>
  <c r="AW482" i="1"/>
  <c r="AO482" i="1"/>
  <c r="AG482" i="1"/>
  <c r="Y482" i="1"/>
  <c r="Q482" i="1"/>
  <c r="BD482" i="1"/>
  <c r="AV482" i="1"/>
  <c r="AN482" i="1"/>
  <c r="AF482" i="1"/>
  <c r="X482" i="1"/>
  <c r="P482" i="1"/>
  <c r="BC482" i="1"/>
  <c r="AU482" i="1"/>
  <c r="AM482" i="1"/>
  <c r="AE482" i="1"/>
  <c r="W482" i="1"/>
  <c r="BB474" i="1"/>
  <c r="AT474" i="1"/>
  <c r="AL474" i="1"/>
  <c r="AD474" i="1"/>
  <c r="V474" i="1"/>
  <c r="BA474" i="1"/>
  <c r="AS474" i="1"/>
  <c r="AK474" i="1"/>
  <c r="AC474" i="1"/>
  <c r="U474" i="1"/>
  <c r="BH474" i="1"/>
  <c r="AZ474" i="1"/>
  <c r="AR474" i="1"/>
  <c r="AJ474" i="1"/>
  <c r="AB474" i="1"/>
  <c r="T474" i="1"/>
  <c r="BG474" i="1"/>
  <c r="AY474" i="1"/>
  <c r="AQ474" i="1"/>
  <c r="AI474" i="1"/>
  <c r="AA474" i="1"/>
  <c r="S474" i="1"/>
  <c r="BF474" i="1"/>
  <c r="AX474" i="1"/>
  <c r="AP474" i="1"/>
  <c r="AH474" i="1"/>
  <c r="Z474" i="1"/>
  <c r="R474" i="1"/>
  <c r="BE474" i="1"/>
  <c r="AW474" i="1"/>
  <c r="AO474" i="1"/>
  <c r="AG474" i="1"/>
  <c r="Y474" i="1"/>
  <c r="Q474" i="1"/>
  <c r="BD474" i="1"/>
  <c r="AV474" i="1"/>
  <c r="AN474" i="1"/>
  <c r="AF474" i="1"/>
  <c r="X474" i="1"/>
  <c r="P474" i="1"/>
  <c r="BC474" i="1"/>
  <c r="AU474" i="1"/>
  <c r="AM474" i="1"/>
  <c r="AE474" i="1"/>
  <c r="W474" i="1"/>
  <c r="BC466" i="1"/>
  <c r="AU466" i="1"/>
  <c r="AM466" i="1"/>
  <c r="AE466" i="1"/>
  <c r="W466" i="1"/>
  <c r="BB466" i="1"/>
  <c r="AT466" i="1"/>
  <c r="AL466" i="1"/>
  <c r="AD466" i="1"/>
  <c r="V466" i="1"/>
  <c r="BA466" i="1"/>
  <c r="AS466" i="1"/>
  <c r="AK466" i="1"/>
  <c r="AC466" i="1"/>
  <c r="U466" i="1"/>
  <c r="BH466" i="1"/>
  <c r="AZ466" i="1"/>
  <c r="AR466" i="1"/>
  <c r="AJ466" i="1"/>
  <c r="AB466" i="1"/>
  <c r="T466" i="1"/>
  <c r="BG466" i="1"/>
  <c r="AY466" i="1"/>
  <c r="AQ466" i="1"/>
  <c r="AI466" i="1"/>
  <c r="AA466" i="1"/>
  <c r="S466" i="1"/>
  <c r="BF466" i="1"/>
  <c r="AX466" i="1"/>
  <c r="AP466" i="1"/>
  <c r="AH466" i="1"/>
  <c r="Z466" i="1"/>
  <c r="R466" i="1"/>
  <c r="BE466" i="1"/>
  <c r="AW466" i="1"/>
  <c r="AO466" i="1"/>
  <c r="AG466" i="1"/>
  <c r="Y466" i="1"/>
  <c r="Q466" i="1"/>
  <c r="BD466" i="1"/>
  <c r="AV466" i="1"/>
  <c r="AF466" i="1"/>
  <c r="X466" i="1"/>
  <c r="P466" i="1"/>
  <c r="AN466" i="1"/>
  <c r="BC458" i="1"/>
  <c r="AU458" i="1"/>
  <c r="AM458" i="1"/>
  <c r="AE458" i="1"/>
  <c r="W458" i="1"/>
  <c r="BB458" i="1"/>
  <c r="AT458" i="1"/>
  <c r="AL458" i="1"/>
  <c r="AD458" i="1"/>
  <c r="V458" i="1"/>
  <c r="BA458" i="1"/>
  <c r="AS458" i="1"/>
  <c r="AK458" i="1"/>
  <c r="AC458" i="1"/>
  <c r="U458" i="1"/>
  <c r="BH458" i="1"/>
  <c r="AZ458" i="1"/>
  <c r="AR458" i="1"/>
  <c r="AJ458" i="1"/>
  <c r="AB458" i="1"/>
  <c r="T458" i="1"/>
  <c r="BG458" i="1"/>
  <c r="AY458" i="1"/>
  <c r="AQ458" i="1"/>
  <c r="AI458" i="1"/>
  <c r="AA458" i="1"/>
  <c r="S458" i="1"/>
  <c r="BF458" i="1"/>
  <c r="AX458" i="1"/>
  <c r="AP458" i="1"/>
  <c r="AH458" i="1"/>
  <c r="Z458" i="1"/>
  <c r="R458" i="1"/>
  <c r="BE458" i="1"/>
  <c r="AW458" i="1"/>
  <c r="AO458" i="1"/>
  <c r="AG458" i="1"/>
  <c r="Y458" i="1"/>
  <c r="Q458" i="1"/>
  <c r="AN458" i="1"/>
  <c r="AF458" i="1"/>
  <c r="X458" i="1"/>
  <c r="BD458" i="1"/>
  <c r="AV458" i="1"/>
  <c r="P458" i="1"/>
  <c r="BC450" i="1"/>
  <c r="AU450" i="1"/>
  <c r="AM450" i="1"/>
  <c r="AE450" i="1"/>
  <c r="W450" i="1"/>
  <c r="BB450" i="1"/>
  <c r="AT450" i="1"/>
  <c r="AL450" i="1"/>
  <c r="AD450" i="1"/>
  <c r="V450" i="1"/>
  <c r="BH450" i="1"/>
  <c r="AZ450" i="1"/>
  <c r="AR450" i="1"/>
  <c r="AJ450" i="1"/>
  <c r="AB450" i="1"/>
  <c r="T450" i="1"/>
  <c r="BG450" i="1"/>
  <c r="AY450" i="1"/>
  <c r="AQ450" i="1"/>
  <c r="AI450" i="1"/>
  <c r="AA450" i="1"/>
  <c r="S450" i="1"/>
  <c r="BF450" i="1"/>
  <c r="AX450" i="1"/>
  <c r="AP450" i="1"/>
  <c r="AH450" i="1"/>
  <c r="Z450" i="1"/>
  <c r="R450" i="1"/>
  <c r="BE450" i="1"/>
  <c r="AW450" i="1"/>
  <c r="AO450" i="1"/>
  <c r="AG450" i="1"/>
  <c r="Y450" i="1"/>
  <c r="Q450" i="1"/>
  <c r="AV450" i="1"/>
  <c r="P450" i="1"/>
  <c r="AS450" i="1"/>
  <c r="AN450" i="1"/>
  <c r="AF450" i="1"/>
  <c r="AC450" i="1"/>
  <c r="BD450" i="1"/>
  <c r="X450" i="1"/>
  <c r="BA450" i="1"/>
  <c r="U450" i="1"/>
  <c r="AK450" i="1"/>
  <c r="BC442" i="1"/>
  <c r="AU442" i="1"/>
  <c r="AM442" i="1"/>
  <c r="AE442" i="1"/>
  <c r="W442" i="1"/>
  <c r="BB442" i="1"/>
  <c r="AT442" i="1"/>
  <c r="AL442" i="1"/>
  <c r="AD442" i="1"/>
  <c r="V442" i="1"/>
  <c r="BH442" i="1"/>
  <c r="AZ442" i="1"/>
  <c r="AR442" i="1"/>
  <c r="AJ442" i="1"/>
  <c r="AB442" i="1"/>
  <c r="T442" i="1"/>
  <c r="BG442" i="1"/>
  <c r="AY442" i="1"/>
  <c r="AQ442" i="1"/>
  <c r="AI442" i="1"/>
  <c r="AA442" i="1"/>
  <c r="S442" i="1"/>
  <c r="BF442" i="1"/>
  <c r="AX442" i="1"/>
  <c r="AP442" i="1"/>
  <c r="AH442" i="1"/>
  <c r="Z442" i="1"/>
  <c r="R442" i="1"/>
  <c r="BE442" i="1"/>
  <c r="AW442" i="1"/>
  <c r="AO442" i="1"/>
  <c r="AG442" i="1"/>
  <c r="Y442" i="1"/>
  <c r="Q442" i="1"/>
  <c r="BD442" i="1"/>
  <c r="X442" i="1"/>
  <c r="BA442" i="1"/>
  <c r="U442" i="1"/>
  <c r="AV442" i="1"/>
  <c r="P442" i="1"/>
  <c r="AN442" i="1"/>
  <c r="AK442" i="1"/>
  <c r="AF442" i="1"/>
  <c r="AC442" i="1"/>
  <c r="AS442" i="1"/>
  <c r="BC434" i="1"/>
  <c r="AU434" i="1"/>
  <c r="AM434" i="1"/>
  <c r="AE434" i="1"/>
  <c r="W434" i="1"/>
  <c r="BB434" i="1"/>
  <c r="AT434" i="1"/>
  <c r="AL434" i="1"/>
  <c r="AD434" i="1"/>
  <c r="V434" i="1"/>
  <c r="BH434" i="1"/>
  <c r="AZ434" i="1"/>
  <c r="AR434" i="1"/>
  <c r="AJ434" i="1"/>
  <c r="AB434" i="1"/>
  <c r="T434" i="1"/>
  <c r="BG434" i="1"/>
  <c r="AY434" i="1"/>
  <c r="AQ434" i="1"/>
  <c r="AI434" i="1"/>
  <c r="AA434" i="1"/>
  <c r="S434" i="1"/>
  <c r="BF434" i="1"/>
  <c r="AX434" i="1"/>
  <c r="AP434" i="1"/>
  <c r="AH434" i="1"/>
  <c r="Z434" i="1"/>
  <c r="R434" i="1"/>
  <c r="BE434" i="1"/>
  <c r="AW434" i="1"/>
  <c r="AO434" i="1"/>
  <c r="AG434" i="1"/>
  <c r="Y434" i="1"/>
  <c r="Q434" i="1"/>
  <c r="AF434" i="1"/>
  <c r="AC434" i="1"/>
  <c r="BD434" i="1"/>
  <c r="X434" i="1"/>
  <c r="AV434" i="1"/>
  <c r="P434" i="1"/>
  <c r="AS434" i="1"/>
  <c r="AN434" i="1"/>
  <c r="AK434" i="1"/>
  <c r="BA434" i="1"/>
  <c r="U434" i="1"/>
  <c r="BC426" i="1"/>
  <c r="AU426" i="1"/>
  <c r="AM426" i="1"/>
  <c r="AE426" i="1"/>
  <c r="W426" i="1"/>
  <c r="BB426" i="1"/>
  <c r="AT426" i="1"/>
  <c r="AL426" i="1"/>
  <c r="AD426" i="1"/>
  <c r="V426" i="1"/>
  <c r="BH426" i="1"/>
  <c r="AZ426" i="1"/>
  <c r="AR426" i="1"/>
  <c r="AJ426" i="1"/>
  <c r="AB426" i="1"/>
  <c r="T426" i="1"/>
  <c r="BG426" i="1"/>
  <c r="AY426" i="1"/>
  <c r="AQ426" i="1"/>
  <c r="AI426" i="1"/>
  <c r="AA426" i="1"/>
  <c r="S426" i="1"/>
  <c r="BF426" i="1"/>
  <c r="AX426" i="1"/>
  <c r="AP426" i="1"/>
  <c r="AH426" i="1"/>
  <c r="Z426" i="1"/>
  <c r="R426" i="1"/>
  <c r="BE426" i="1"/>
  <c r="AW426" i="1"/>
  <c r="AO426" i="1"/>
  <c r="AG426" i="1"/>
  <c r="Y426" i="1"/>
  <c r="Q426" i="1"/>
  <c r="AN426" i="1"/>
  <c r="AK426" i="1"/>
  <c r="AF426" i="1"/>
  <c r="BD426" i="1"/>
  <c r="X426" i="1"/>
  <c r="BA426" i="1"/>
  <c r="U426" i="1"/>
  <c r="AV426" i="1"/>
  <c r="P426" i="1"/>
  <c r="AS426" i="1"/>
  <c r="AC426" i="1"/>
  <c r="BC418" i="1"/>
  <c r="AU418" i="1"/>
  <c r="AM418" i="1"/>
  <c r="AE418" i="1"/>
  <c r="W418" i="1"/>
  <c r="BB418" i="1"/>
  <c r="AT418" i="1"/>
  <c r="AL418" i="1"/>
  <c r="AD418" i="1"/>
  <c r="V418" i="1"/>
  <c r="BH418" i="1"/>
  <c r="AZ418" i="1"/>
  <c r="AR418" i="1"/>
  <c r="AJ418" i="1"/>
  <c r="AB418" i="1"/>
  <c r="T418" i="1"/>
  <c r="BG418" i="1"/>
  <c r="AY418" i="1"/>
  <c r="AQ418" i="1"/>
  <c r="AI418" i="1"/>
  <c r="AA418" i="1"/>
  <c r="S418" i="1"/>
  <c r="BF418" i="1"/>
  <c r="AX418" i="1"/>
  <c r="AP418" i="1"/>
  <c r="AH418" i="1"/>
  <c r="Z418" i="1"/>
  <c r="R418" i="1"/>
  <c r="BE418" i="1"/>
  <c r="AW418" i="1"/>
  <c r="AO418" i="1"/>
  <c r="AG418" i="1"/>
  <c r="Y418" i="1"/>
  <c r="Q418" i="1"/>
  <c r="AV418" i="1"/>
  <c r="P418" i="1"/>
  <c r="AS418" i="1"/>
  <c r="AN418" i="1"/>
  <c r="AF418" i="1"/>
  <c r="AC418" i="1"/>
  <c r="BD418" i="1"/>
  <c r="X418" i="1"/>
  <c r="BA418" i="1"/>
  <c r="U418" i="1"/>
  <c r="AK418" i="1"/>
  <c r="BC410" i="1"/>
  <c r="AU410" i="1"/>
  <c r="AM410" i="1"/>
  <c r="AE410" i="1"/>
  <c r="W410" i="1"/>
  <c r="BB410" i="1"/>
  <c r="AT410" i="1"/>
  <c r="AL410" i="1"/>
  <c r="AD410" i="1"/>
  <c r="V410" i="1"/>
  <c r="BH410" i="1"/>
  <c r="AZ410" i="1"/>
  <c r="AR410" i="1"/>
  <c r="AJ410" i="1"/>
  <c r="AB410" i="1"/>
  <c r="T410" i="1"/>
  <c r="BG410" i="1"/>
  <c r="AY410" i="1"/>
  <c r="AQ410" i="1"/>
  <c r="AI410" i="1"/>
  <c r="AA410" i="1"/>
  <c r="S410" i="1"/>
  <c r="BF410" i="1"/>
  <c r="AX410" i="1"/>
  <c r="AP410" i="1"/>
  <c r="AH410" i="1"/>
  <c r="Z410" i="1"/>
  <c r="R410" i="1"/>
  <c r="BE410" i="1"/>
  <c r="AW410" i="1"/>
  <c r="AO410" i="1"/>
  <c r="AG410" i="1"/>
  <c r="Y410" i="1"/>
  <c r="Q410" i="1"/>
  <c r="BD410" i="1"/>
  <c r="X410" i="1"/>
  <c r="BA410" i="1"/>
  <c r="U410" i="1"/>
  <c r="AV410" i="1"/>
  <c r="P410" i="1"/>
  <c r="AN410" i="1"/>
  <c r="AK410" i="1"/>
  <c r="AF410" i="1"/>
  <c r="AC410" i="1"/>
  <c r="AS410" i="1"/>
  <c r="BH402" i="1"/>
  <c r="AZ402" i="1"/>
  <c r="AR402" i="1"/>
  <c r="BF402" i="1"/>
  <c r="AX402" i="1"/>
  <c r="AP402" i="1"/>
  <c r="AY402" i="1"/>
  <c r="AN402" i="1"/>
  <c r="AF402" i="1"/>
  <c r="X402" i="1"/>
  <c r="P402" i="1"/>
  <c r="AW402" i="1"/>
  <c r="AM402" i="1"/>
  <c r="AE402" i="1"/>
  <c r="W402" i="1"/>
  <c r="BG402" i="1"/>
  <c r="AV402" i="1"/>
  <c r="AL402" i="1"/>
  <c r="AD402" i="1"/>
  <c r="V402" i="1"/>
  <c r="BD402" i="1"/>
  <c r="AT402" i="1"/>
  <c r="AJ402" i="1"/>
  <c r="AB402" i="1"/>
  <c r="T402" i="1"/>
  <c r="BC402" i="1"/>
  <c r="AS402" i="1"/>
  <c r="AI402" i="1"/>
  <c r="AA402" i="1"/>
  <c r="S402" i="1"/>
  <c r="BB402" i="1"/>
  <c r="AQ402" i="1"/>
  <c r="AH402" i="1"/>
  <c r="Z402" i="1"/>
  <c r="R402" i="1"/>
  <c r="BA402" i="1"/>
  <c r="AO402" i="1"/>
  <c r="AG402" i="1"/>
  <c r="Y402" i="1"/>
  <c r="Q402" i="1"/>
  <c r="AC402" i="1"/>
  <c r="U402" i="1"/>
  <c r="BE402" i="1"/>
  <c r="AK402" i="1"/>
  <c r="AU402" i="1"/>
  <c r="BD394" i="1"/>
  <c r="AV394" i="1"/>
  <c r="AN394" i="1"/>
  <c r="AF394" i="1"/>
  <c r="X394" i="1"/>
  <c r="P394" i="1"/>
  <c r="BC394" i="1"/>
  <c r="AU394" i="1"/>
  <c r="AM394" i="1"/>
  <c r="AE394" i="1"/>
  <c r="W394" i="1"/>
  <c r="BB394" i="1"/>
  <c r="AT394" i="1"/>
  <c r="AL394" i="1"/>
  <c r="AD394" i="1"/>
  <c r="V394" i="1"/>
  <c r="BH394" i="1"/>
  <c r="AZ394" i="1"/>
  <c r="AR394" i="1"/>
  <c r="AJ394" i="1"/>
  <c r="AB394" i="1"/>
  <c r="T394" i="1"/>
  <c r="BG394" i="1"/>
  <c r="AY394" i="1"/>
  <c r="AQ394" i="1"/>
  <c r="AI394" i="1"/>
  <c r="AA394" i="1"/>
  <c r="S394" i="1"/>
  <c r="BF394" i="1"/>
  <c r="AX394" i="1"/>
  <c r="AP394" i="1"/>
  <c r="AH394" i="1"/>
  <c r="Z394" i="1"/>
  <c r="R394" i="1"/>
  <c r="BE394" i="1"/>
  <c r="AW394" i="1"/>
  <c r="AO394" i="1"/>
  <c r="AG394" i="1"/>
  <c r="Y394" i="1"/>
  <c r="Q394" i="1"/>
  <c r="BA394" i="1"/>
  <c r="AS394" i="1"/>
  <c r="AK394" i="1"/>
  <c r="AC394" i="1"/>
  <c r="U394" i="1"/>
  <c r="BD386" i="1"/>
  <c r="AV386" i="1"/>
  <c r="AN386" i="1"/>
  <c r="AF386" i="1"/>
  <c r="X386" i="1"/>
  <c r="P386" i="1"/>
  <c r="BC386" i="1"/>
  <c r="AU386" i="1"/>
  <c r="AM386" i="1"/>
  <c r="AE386" i="1"/>
  <c r="W386" i="1"/>
  <c r="BB386" i="1"/>
  <c r="AT386" i="1"/>
  <c r="AL386" i="1"/>
  <c r="AD386" i="1"/>
  <c r="V386" i="1"/>
  <c r="BH386" i="1"/>
  <c r="AZ386" i="1"/>
  <c r="AR386" i="1"/>
  <c r="AJ386" i="1"/>
  <c r="AB386" i="1"/>
  <c r="T386" i="1"/>
  <c r="BG386" i="1"/>
  <c r="AY386" i="1"/>
  <c r="AQ386" i="1"/>
  <c r="AI386" i="1"/>
  <c r="AA386" i="1"/>
  <c r="S386" i="1"/>
  <c r="BF386" i="1"/>
  <c r="AX386" i="1"/>
  <c r="AP386" i="1"/>
  <c r="AH386" i="1"/>
  <c r="Z386" i="1"/>
  <c r="R386" i="1"/>
  <c r="BE386" i="1"/>
  <c r="AW386" i="1"/>
  <c r="AO386" i="1"/>
  <c r="AG386" i="1"/>
  <c r="Y386" i="1"/>
  <c r="Q386" i="1"/>
  <c r="AS386" i="1"/>
  <c r="AK386" i="1"/>
  <c r="AC386" i="1"/>
  <c r="U386" i="1"/>
  <c r="BA386" i="1"/>
  <c r="BD378" i="1"/>
  <c r="AV378" i="1"/>
  <c r="AN378" i="1"/>
  <c r="AF378" i="1"/>
  <c r="X378" i="1"/>
  <c r="P378" i="1"/>
  <c r="BC378" i="1"/>
  <c r="AU378" i="1"/>
  <c r="AM378" i="1"/>
  <c r="AE378" i="1"/>
  <c r="W378" i="1"/>
  <c r="BB378" i="1"/>
  <c r="AT378" i="1"/>
  <c r="AL378" i="1"/>
  <c r="AD378" i="1"/>
  <c r="V378" i="1"/>
  <c r="BH378" i="1"/>
  <c r="AZ378" i="1"/>
  <c r="AR378" i="1"/>
  <c r="AJ378" i="1"/>
  <c r="AB378" i="1"/>
  <c r="T378" i="1"/>
  <c r="BG378" i="1"/>
  <c r="AY378" i="1"/>
  <c r="AQ378" i="1"/>
  <c r="AI378" i="1"/>
  <c r="AA378" i="1"/>
  <c r="S378" i="1"/>
  <c r="BF378" i="1"/>
  <c r="AX378" i="1"/>
  <c r="AP378" i="1"/>
  <c r="AH378" i="1"/>
  <c r="Z378" i="1"/>
  <c r="R378" i="1"/>
  <c r="BE378" i="1"/>
  <c r="AW378" i="1"/>
  <c r="AO378" i="1"/>
  <c r="AG378" i="1"/>
  <c r="Y378" i="1"/>
  <c r="Q378" i="1"/>
  <c r="U378" i="1"/>
  <c r="BA378" i="1"/>
  <c r="AS378" i="1"/>
  <c r="AC378" i="1"/>
  <c r="AK378" i="1"/>
  <c r="BD370" i="1"/>
  <c r="AV370" i="1"/>
  <c r="AN370" i="1"/>
  <c r="AF370" i="1"/>
  <c r="X370" i="1"/>
  <c r="P370" i="1"/>
  <c r="BC370" i="1"/>
  <c r="AU370" i="1"/>
  <c r="AM370" i="1"/>
  <c r="AE370" i="1"/>
  <c r="W370" i="1"/>
  <c r="BB370" i="1"/>
  <c r="AT370" i="1"/>
  <c r="AL370" i="1"/>
  <c r="AD370" i="1"/>
  <c r="V370" i="1"/>
  <c r="BH370" i="1"/>
  <c r="AZ370" i="1"/>
  <c r="AR370" i="1"/>
  <c r="AJ370" i="1"/>
  <c r="AB370" i="1"/>
  <c r="T370" i="1"/>
  <c r="BG370" i="1"/>
  <c r="AY370" i="1"/>
  <c r="AQ370" i="1"/>
  <c r="AI370" i="1"/>
  <c r="AA370" i="1"/>
  <c r="S370" i="1"/>
  <c r="BF370" i="1"/>
  <c r="AX370" i="1"/>
  <c r="AP370" i="1"/>
  <c r="AH370" i="1"/>
  <c r="Z370" i="1"/>
  <c r="R370" i="1"/>
  <c r="BE370" i="1"/>
  <c r="AW370" i="1"/>
  <c r="AO370" i="1"/>
  <c r="AG370" i="1"/>
  <c r="Y370" i="1"/>
  <c r="Q370" i="1"/>
  <c r="BA370" i="1"/>
  <c r="AS370" i="1"/>
  <c r="AK370" i="1"/>
  <c r="AC370" i="1"/>
  <c r="U370" i="1"/>
  <c r="BG362" i="1"/>
  <c r="AY362" i="1"/>
  <c r="BF362" i="1"/>
  <c r="AX362" i="1"/>
  <c r="BE362" i="1"/>
  <c r="AW362" i="1"/>
  <c r="AO362" i="1"/>
  <c r="AG362" i="1"/>
  <c r="Y362" i="1"/>
  <c r="Q362" i="1"/>
  <c r="BD362" i="1"/>
  <c r="AS362" i="1"/>
  <c r="AJ362" i="1"/>
  <c r="AA362" i="1"/>
  <c r="R362" i="1"/>
  <c r="BC362" i="1"/>
  <c r="AR362" i="1"/>
  <c r="AI362" i="1"/>
  <c r="Z362" i="1"/>
  <c r="P362" i="1"/>
  <c r="BB362" i="1"/>
  <c r="AQ362" i="1"/>
  <c r="AH362" i="1"/>
  <c r="X362" i="1"/>
  <c r="BA362" i="1"/>
  <c r="AP362" i="1"/>
  <c r="AF362" i="1"/>
  <c r="W362" i="1"/>
  <c r="AZ362" i="1"/>
  <c r="AN362" i="1"/>
  <c r="AE362" i="1"/>
  <c r="V362" i="1"/>
  <c r="AV362" i="1"/>
  <c r="AM362" i="1"/>
  <c r="AD362" i="1"/>
  <c r="U362" i="1"/>
  <c r="BH362" i="1"/>
  <c r="AT362" i="1"/>
  <c r="AK362" i="1"/>
  <c r="AB362" i="1"/>
  <c r="S362" i="1"/>
  <c r="AU362" i="1"/>
  <c r="AL362" i="1"/>
  <c r="AC362" i="1"/>
  <c r="T362" i="1"/>
  <c r="BE354" i="1"/>
  <c r="AW354" i="1"/>
  <c r="AO354" i="1"/>
  <c r="AG354" i="1"/>
  <c r="Y354" i="1"/>
  <c r="Q354" i="1"/>
  <c r="BD354" i="1"/>
  <c r="AV354" i="1"/>
  <c r="AN354" i="1"/>
  <c r="AF354" i="1"/>
  <c r="X354" i="1"/>
  <c r="P354" i="1"/>
  <c r="BC354" i="1"/>
  <c r="AU354" i="1"/>
  <c r="AM354" i="1"/>
  <c r="AE354" i="1"/>
  <c r="W354" i="1"/>
  <c r="BB354" i="1"/>
  <c r="AT354" i="1"/>
  <c r="AL354" i="1"/>
  <c r="AD354" i="1"/>
  <c r="V354" i="1"/>
  <c r="BA354" i="1"/>
  <c r="AS354" i="1"/>
  <c r="AK354" i="1"/>
  <c r="AC354" i="1"/>
  <c r="U354" i="1"/>
  <c r="BH354" i="1"/>
  <c r="AZ354" i="1"/>
  <c r="AR354" i="1"/>
  <c r="AJ354" i="1"/>
  <c r="AB354" i="1"/>
  <c r="T354" i="1"/>
  <c r="BF354" i="1"/>
  <c r="AX354" i="1"/>
  <c r="AP354" i="1"/>
  <c r="AH354" i="1"/>
  <c r="Z354" i="1"/>
  <c r="R354" i="1"/>
  <c r="AA354" i="1"/>
  <c r="S354" i="1"/>
  <c r="BG354" i="1"/>
  <c r="AY354" i="1"/>
  <c r="AQ354" i="1"/>
  <c r="AI354" i="1"/>
  <c r="BE346" i="1"/>
  <c r="AW346" i="1"/>
  <c r="AO346" i="1"/>
  <c r="AG346" i="1"/>
  <c r="Y346" i="1"/>
  <c r="Q346" i="1"/>
  <c r="BD346" i="1"/>
  <c r="AV346" i="1"/>
  <c r="AN346" i="1"/>
  <c r="AF346" i="1"/>
  <c r="X346" i="1"/>
  <c r="P346" i="1"/>
  <c r="BC346" i="1"/>
  <c r="AU346" i="1"/>
  <c r="AM346" i="1"/>
  <c r="AE346" i="1"/>
  <c r="W346" i="1"/>
  <c r="BB346" i="1"/>
  <c r="AT346" i="1"/>
  <c r="AL346" i="1"/>
  <c r="AD346" i="1"/>
  <c r="V346" i="1"/>
  <c r="BA346" i="1"/>
  <c r="AS346" i="1"/>
  <c r="AK346" i="1"/>
  <c r="AC346" i="1"/>
  <c r="U346" i="1"/>
  <c r="BH346" i="1"/>
  <c r="AZ346" i="1"/>
  <c r="AR346" i="1"/>
  <c r="AJ346" i="1"/>
  <c r="AB346" i="1"/>
  <c r="T346" i="1"/>
  <c r="BF346" i="1"/>
  <c r="AX346" i="1"/>
  <c r="AP346" i="1"/>
  <c r="AH346" i="1"/>
  <c r="Z346" i="1"/>
  <c r="R346" i="1"/>
  <c r="BG346" i="1"/>
  <c r="AY346" i="1"/>
  <c r="AQ346" i="1"/>
  <c r="AI346" i="1"/>
  <c r="AA346" i="1"/>
  <c r="S346" i="1"/>
  <c r="BE338" i="1"/>
  <c r="AW338" i="1"/>
  <c r="AO338" i="1"/>
  <c r="AG338" i="1"/>
  <c r="Y338" i="1"/>
  <c r="Q338" i="1"/>
  <c r="BD338" i="1"/>
  <c r="AV338" i="1"/>
  <c r="AN338" i="1"/>
  <c r="AF338" i="1"/>
  <c r="X338" i="1"/>
  <c r="P338" i="1"/>
  <c r="BC338" i="1"/>
  <c r="AU338" i="1"/>
  <c r="AM338" i="1"/>
  <c r="AE338" i="1"/>
  <c r="W338" i="1"/>
  <c r="BB338" i="1"/>
  <c r="AT338" i="1"/>
  <c r="AL338" i="1"/>
  <c r="AD338" i="1"/>
  <c r="V338" i="1"/>
  <c r="BA338" i="1"/>
  <c r="AS338" i="1"/>
  <c r="AK338" i="1"/>
  <c r="AC338" i="1"/>
  <c r="U338" i="1"/>
  <c r="BH338" i="1"/>
  <c r="AZ338" i="1"/>
  <c r="AR338" i="1"/>
  <c r="AJ338" i="1"/>
  <c r="AB338" i="1"/>
  <c r="T338" i="1"/>
  <c r="BF338" i="1"/>
  <c r="AX338" i="1"/>
  <c r="AP338" i="1"/>
  <c r="AH338" i="1"/>
  <c r="Z338" i="1"/>
  <c r="R338" i="1"/>
  <c r="AQ338" i="1"/>
  <c r="AI338" i="1"/>
  <c r="AA338" i="1"/>
  <c r="S338" i="1"/>
  <c r="BG338" i="1"/>
  <c r="AY338" i="1"/>
  <c r="BE330" i="1"/>
  <c r="AW330" i="1"/>
  <c r="AO330" i="1"/>
  <c r="AG330" i="1"/>
  <c r="Y330" i="1"/>
  <c r="Q330" i="1"/>
  <c r="BD330" i="1"/>
  <c r="AV330" i="1"/>
  <c r="AN330" i="1"/>
  <c r="AF330" i="1"/>
  <c r="X330" i="1"/>
  <c r="P330" i="1"/>
  <c r="BC330" i="1"/>
  <c r="AU330" i="1"/>
  <c r="AM330" i="1"/>
  <c r="AE330" i="1"/>
  <c r="W330" i="1"/>
  <c r="BB330" i="1"/>
  <c r="AT330" i="1"/>
  <c r="AL330" i="1"/>
  <c r="AD330" i="1"/>
  <c r="V330" i="1"/>
  <c r="BA330" i="1"/>
  <c r="AS330" i="1"/>
  <c r="AK330" i="1"/>
  <c r="AC330" i="1"/>
  <c r="U330" i="1"/>
  <c r="BH330" i="1"/>
  <c r="AZ330" i="1"/>
  <c r="AR330" i="1"/>
  <c r="AJ330" i="1"/>
  <c r="AB330" i="1"/>
  <c r="T330" i="1"/>
  <c r="BF330" i="1"/>
  <c r="AX330" i="1"/>
  <c r="AP330" i="1"/>
  <c r="AH330" i="1"/>
  <c r="Z330" i="1"/>
  <c r="R330" i="1"/>
  <c r="S330" i="1"/>
  <c r="BG330" i="1"/>
  <c r="AY330" i="1"/>
  <c r="AQ330" i="1"/>
  <c r="AI330" i="1"/>
  <c r="AA330" i="1"/>
  <c r="BE322" i="1"/>
  <c r="AW322" i="1"/>
  <c r="AO322" i="1"/>
  <c r="AG322" i="1"/>
  <c r="Y322" i="1"/>
  <c r="Q322" i="1"/>
  <c r="BD322" i="1"/>
  <c r="AV322" i="1"/>
  <c r="AN322" i="1"/>
  <c r="AF322" i="1"/>
  <c r="X322" i="1"/>
  <c r="P322" i="1"/>
  <c r="BC322" i="1"/>
  <c r="AU322" i="1"/>
  <c r="AM322" i="1"/>
  <c r="AE322" i="1"/>
  <c r="W322" i="1"/>
  <c r="BB322" i="1"/>
  <c r="AT322" i="1"/>
  <c r="AL322" i="1"/>
  <c r="AD322" i="1"/>
  <c r="V322" i="1"/>
  <c r="BA322" i="1"/>
  <c r="AS322" i="1"/>
  <c r="AK322" i="1"/>
  <c r="AC322" i="1"/>
  <c r="U322" i="1"/>
  <c r="BH322" i="1"/>
  <c r="AZ322" i="1"/>
  <c r="AR322" i="1"/>
  <c r="AJ322" i="1"/>
  <c r="AB322" i="1"/>
  <c r="T322" i="1"/>
  <c r="BF322" i="1"/>
  <c r="AX322" i="1"/>
  <c r="AP322" i="1"/>
  <c r="AH322" i="1"/>
  <c r="Z322" i="1"/>
  <c r="R322" i="1"/>
  <c r="BG322" i="1"/>
  <c r="AY322" i="1"/>
  <c r="AQ322" i="1"/>
  <c r="AI322" i="1"/>
  <c r="AA322" i="1"/>
  <c r="S322" i="1"/>
  <c r="BE314" i="1"/>
  <c r="AW314" i="1"/>
  <c r="AO314" i="1"/>
  <c r="AG314" i="1"/>
  <c r="Y314" i="1"/>
  <c r="Q314" i="1"/>
  <c r="BD314" i="1"/>
  <c r="AV314" i="1"/>
  <c r="AN314" i="1"/>
  <c r="AF314" i="1"/>
  <c r="X314" i="1"/>
  <c r="P314" i="1"/>
  <c r="BC314" i="1"/>
  <c r="AU314" i="1"/>
  <c r="AM314" i="1"/>
  <c r="AE314" i="1"/>
  <c r="W314" i="1"/>
  <c r="BB314" i="1"/>
  <c r="AT314" i="1"/>
  <c r="AL314" i="1"/>
  <c r="AD314" i="1"/>
  <c r="V314" i="1"/>
  <c r="BA314" i="1"/>
  <c r="AS314" i="1"/>
  <c r="AK314" i="1"/>
  <c r="AC314" i="1"/>
  <c r="U314" i="1"/>
  <c r="BH314" i="1"/>
  <c r="AZ314" i="1"/>
  <c r="AR314" i="1"/>
  <c r="AJ314" i="1"/>
  <c r="AB314" i="1"/>
  <c r="T314" i="1"/>
  <c r="BF314" i="1"/>
  <c r="AX314" i="1"/>
  <c r="AP314" i="1"/>
  <c r="AH314" i="1"/>
  <c r="Z314" i="1"/>
  <c r="R314" i="1"/>
  <c r="AI314" i="1"/>
  <c r="AA314" i="1"/>
  <c r="S314" i="1"/>
  <c r="BG314" i="1"/>
  <c r="AY314" i="1"/>
  <c r="AQ314" i="1"/>
  <c r="BE306" i="1"/>
  <c r="AW306" i="1"/>
  <c r="AO306" i="1"/>
  <c r="AG306" i="1"/>
  <c r="Y306" i="1"/>
  <c r="Q306" i="1"/>
  <c r="BD306" i="1"/>
  <c r="AV306" i="1"/>
  <c r="AN306" i="1"/>
  <c r="AF306" i="1"/>
  <c r="X306" i="1"/>
  <c r="P306" i="1"/>
  <c r="BC306" i="1"/>
  <c r="AU306" i="1"/>
  <c r="AM306" i="1"/>
  <c r="AE306" i="1"/>
  <c r="W306" i="1"/>
  <c r="BB306" i="1"/>
  <c r="AT306" i="1"/>
  <c r="AL306" i="1"/>
  <c r="AD306" i="1"/>
  <c r="V306" i="1"/>
  <c r="BA306" i="1"/>
  <c r="AS306" i="1"/>
  <c r="AK306" i="1"/>
  <c r="AC306" i="1"/>
  <c r="U306" i="1"/>
  <c r="BH306" i="1"/>
  <c r="AZ306" i="1"/>
  <c r="AR306" i="1"/>
  <c r="AJ306" i="1"/>
  <c r="AB306" i="1"/>
  <c r="T306" i="1"/>
  <c r="BF306" i="1"/>
  <c r="AX306" i="1"/>
  <c r="AP306" i="1"/>
  <c r="AH306" i="1"/>
  <c r="Z306" i="1"/>
  <c r="R306" i="1"/>
  <c r="BG306" i="1"/>
  <c r="AY306" i="1"/>
  <c r="AQ306" i="1"/>
  <c r="AI306" i="1"/>
  <c r="AA306" i="1"/>
  <c r="S306" i="1"/>
  <c r="BE298" i="1"/>
  <c r="AW298" i="1"/>
  <c r="AO298" i="1"/>
  <c r="AG298" i="1"/>
  <c r="Y298" i="1"/>
  <c r="Q298" i="1"/>
  <c r="BD298" i="1"/>
  <c r="AV298" i="1"/>
  <c r="AN298" i="1"/>
  <c r="AF298" i="1"/>
  <c r="X298" i="1"/>
  <c r="P298" i="1"/>
  <c r="BC298" i="1"/>
  <c r="AU298" i="1"/>
  <c r="AM298" i="1"/>
  <c r="AE298" i="1"/>
  <c r="W298" i="1"/>
  <c r="BB298" i="1"/>
  <c r="AT298" i="1"/>
  <c r="AL298" i="1"/>
  <c r="AD298" i="1"/>
  <c r="V298" i="1"/>
  <c r="BA298" i="1"/>
  <c r="AS298" i="1"/>
  <c r="AK298" i="1"/>
  <c r="AC298" i="1"/>
  <c r="U298" i="1"/>
  <c r="BH298" i="1"/>
  <c r="AZ298" i="1"/>
  <c r="AR298" i="1"/>
  <c r="AJ298" i="1"/>
  <c r="AB298" i="1"/>
  <c r="T298" i="1"/>
  <c r="BF298" i="1"/>
  <c r="AX298" i="1"/>
  <c r="AP298" i="1"/>
  <c r="AH298" i="1"/>
  <c r="Z298" i="1"/>
  <c r="R298" i="1"/>
  <c r="AY298" i="1"/>
  <c r="AQ298" i="1"/>
  <c r="AI298" i="1"/>
  <c r="AA298" i="1"/>
  <c r="S298" i="1"/>
  <c r="BG298" i="1"/>
  <c r="BE290" i="1"/>
  <c r="AW290" i="1"/>
  <c r="AO290" i="1"/>
  <c r="AG290" i="1"/>
  <c r="Y290" i="1"/>
  <c r="Q290" i="1"/>
  <c r="BD290" i="1"/>
  <c r="AV290" i="1"/>
  <c r="AN290" i="1"/>
  <c r="AF290" i="1"/>
  <c r="X290" i="1"/>
  <c r="P290" i="1"/>
  <c r="BB290" i="1"/>
  <c r="AT290" i="1"/>
  <c r="AL290" i="1"/>
  <c r="AD290" i="1"/>
  <c r="V290" i="1"/>
  <c r="BA290" i="1"/>
  <c r="AS290" i="1"/>
  <c r="AK290" i="1"/>
  <c r="AC290" i="1"/>
  <c r="U290" i="1"/>
  <c r="BH290" i="1"/>
  <c r="AZ290" i="1"/>
  <c r="AR290" i="1"/>
  <c r="AJ290" i="1"/>
  <c r="AB290" i="1"/>
  <c r="T290" i="1"/>
  <c r="BF290" i="1"/>
  <c r="AX290" i="1"/>
  <c r="AP290" i="1"/>
  <c r="AH290" i="1"/>
  <c r="Z290" i="1"/>
  <c r="R290" i="1"/>
  <c r="BG290" i="1"/>
  <c r="AA290" i="1"/>
  <c r="BC290" i="1"/>
  <c r="W290" i="1"/>
  <c r="AY290" i="1"/>
  <c r="S290" i="1"/>
  <c r="AU290" i="1"/>
  <c r="AQ290" i="1"/>
  <c r="AM290" i="1"/>
  <c r="AI290" i="1"/>
  <c r="AE290" i="1"/>
  <c r="BE282" i="1"/>
  <c r="AW282" i="1"/>
  <c r="AO282" i="1"/>
  <c r="AG282" i="1"/>
  <c r="Y282" i="1"/>
  <c r="Q282" i="1"/>
  <c r="BD282" i="1"/>
  <c r="AV282" i="1"/>
  <c r="AN282" i="1"/>
  <c r="AF282" i="1"/>
  <c r="X282" i="1"/>
  <c r="P282" i="1"/>
  <c r="BB282" i="1"/>
  <c r="AT282" i="1"/>
  <c r="AL282" i="1"/>
  <c r="AD282" i="1"/>
  <c r="V282" i="1"/>
  <c r="BA282" i="1"/>
  <c r="AS282" i="1"/>
  <c r="AK282" i="1"/>
  <c r="AC282" i="1"/>
  <c r="U282" i="1"/>
  <c r="BH282" i="1"/>
  <c r="AZ282" i="1"/>
  <c r="AR282" i="1"/>
  <c r="AJ282" i="1"/>
  <c r="AB282" i="1"/>
  <c r="T282" i="1"/>
  <c r="BF282" i="1"/>
  <c r="AX282" i="1"/>
  <c r="AP282" i="1"/>
  <c r="AH282" i="1"/>
  <c r="Z282" i="1"/>
  <c r="R282" i="1"/>
  <c r="AI282" i="1"/>
  <c r="AE282" i="1"/>
  <c r="BG282" i="1"/>
  <c r="AA282" i="1"/>
  <c r="BC282" i="1"/>
  <c r="W282" i="1"/>
  <c r="AY282" i="1"/>
  <c r="S282" i="1"/>
  <c r="AU282" i="1"/>
  <c r="AQ282" i="1"/>
  <c r="AM282" i="1"/>
  <c r="BE274" i="1"/>
  <c r="AW274" i="1"/>
  <c r="AO274" i="1"/>
  <c r="AG274" i="1"/>
  <c r="Y274" i="1"/>
  <c r="Q274" i="1"/>
  <c r="BD274" i="1"/>
  <c r="AV274" i="1"/>
  <c r="AN274" i="1"/>
  <c r="AF274" i="1"/>
  <c r="X274" i="1"/>
  <c r="P274" i="1"/>
  <c r="BB274" i="1"/>
  <c r="AT274" i="1"/>
  <c r="AL274" i="1"/>
  <c r="AD274" i="1"/>
  <c r="V274" i="1"/>
  <c r="BA274" i="1"/>
  <c r="AS274" i="1"/>
  <c r="AK274" i="1"/>
  <c r="AC274" i="1"/>
  <c r="U274" i="1"/>
  <c r="BH274" i="1"/>
  <c r="AZ274" i="1"/>
  <c r="AR274" i="1"/>
  <c r="AJ274" i="1"/>
  <c r="AB274" i="1"/>
  <c r="T274" i="1"/>
  <c r="BF274" i="1"/>
  <c r="AX274" i="1"/>
  <c r="AP274" i="1"/>
  <c r="AH274" i="1"/>
  <c r="Z274" i="1"/>
  <c r="R274" i="1"/>
  <c r="AQ274" i="1"/>
  <c r="AM274" i="1"/>
  <c r="AI274" i="1"/>
  <c r="AE274" i="1"/>
  <c r="BG274" i="1"/>
  <c r="AA274" i="1"/>
  <c r="BC274" i="1"/>
  <c r="W274" i="1"/>
  <c r="AY274" i="1"/>
  <c r="S274" i="1"/>
  <c r="AU274" i="1"/>
  <c r="BE266" i="1"/>
  <c r="AW266" i="1"/>
  <c r="AO266" i="1"/>
  <c r="AG266" i="1"/>
  <c r="Y266" i="1"/>
  <c r="Q266" i="1"/>
  <c r="BD266" i="1"/>
  <c r="AV266" i="1"/>
  <c r="AN266" i="1"/>
  <c r="AF266" i="1"/>
  <c r="X266" i="1"/>
  <c r="P266" i="1"/>
  <c r="BB266" i="1"/>
  <c r="AT266" i="1"/>
  <c r="AL266" i="1"/>
  <c r="AD266" i="1"/>
  <c r="V266" i="1"/>
  <c r="BA266" i="1"/>
  <c r="AS266" i="1"/>
  <c r="AK266" i="1"/>
  <c r="AC266" i="1"/>
  <c r="U266" i="1"/>
  <c r="BH266" i="1"/>
  <c r="AZ266" i="1"/>
  <c r="AR266" i="1"/>
  <c r="AJ266" i="1"/>
  <c r="AB266" i="1"/>
  <c r="T266" i="1"/>
  <c r="BF266" i="1"/>
  <c r="AX266" i="1"/>
  <c r="AP266" i="1"/>
  <c r="AH266" i="1"/>
  <c r="Z266" i="1"/>
  <c r="R266" i="1"/>
  <c r="AY266" i="1"/>
  <c r="S266" i="1"/>
  <c r="AU266" i="1"/>
  <c r="AQ266" i="1"/>
  <c r="AM266" i="1"/>
  <c r="AI266" i="1"/>
  <c r="AE266" i="1"/>
  <c r="BG266" i="1"/>
  <c r="AA266" i="1"/>
  <c r="BC266" i="1"/>
  <c r="W266" i="1"/>
  <c r="BE258" i="1"/>
  <c r="AW258" i="1"/>
  <c r="AO258" i="1"/>
  <c r="AG258" i="1"/>
  <c r="Y258" i="1"/>
  <c r="Q258" i="1"/>
  <c r="BD258" i="1"/>
  <c r="AV258" i="1"/>
  <c r="AN258" i="1"/>
  <c r="AF258" i="1"/>
  <c r="X258" i="1"/>
  <c r="P258" i="1"/>
  <c r="BB258" i="1"/>
  <c r="AT258" i="1"/>
  <c r="AL258" i="1"/>
  <c r="AD258" i="1"/>
  <c r="V258" i="1"/>
  <c r="BA258" i="1"/>
  <c r="AS258" i="1"/>
  <c r="AK258" i="1"/>
  <c r="AC258" i="1"/>
  <c r="U258" i="1"/>
  <c r="BH258" i="1"/>
  <c r="AZ258" i="1"/>
  <c r="AR258" i="1"/>
  <c r="AJ258" i="1"/>
  <c r="AB258" i="1"/>
  <c r="T258" i="1"/>
  <c r="BF258" i="1"/>
  <c r="AX258" i="1"/>
  <c r="AP258" i="1"/>
  <c r="AH258" i="1"/>
  <c r="Z258" i="1"/>
  <c r="R258" i="1"/>
  <c r="BG258" i="1"/>
  <c r="AA258" i="1"/>
  <c r="BC258" i="1"/>
  <c r="W258" i="1"/>
  <c r="AY258" i="1"/>
  <c r="S258" i="1"/>
  <c r="AU258" i="1"/>
  <c r="AQ258" i="1"/>
  <c r="AM258" i="1"/>
  <c r="AI258" i="1"/>
  <c r="AE258" i="1"/>
  <c r="BE250" i="1"/>
  <c r="AW250" i="1"/>
  <c r="AO250" i="1"/>
  <c r="AG250" i="1"/>
  <c r="Y250" i="1"/>
  <c r="Q250" i="1"/>
  <c r="BD250" i="1"/>
  <c r="AV250" i="1"/>
  <c r="AN250" i="1"/>
  <c r="AF250" i="1"/>
  <c r="X250" i="1"/>
  <c r="P250" i="1"/>
  <c r="BB250" i="1"/>
  <c r="AT250" i="1"/>
  <c r="AL250" i="1"/>
  <c r="AD250" i="1"/>
  <c r="V250" i="1"/>
  <c r="BA250" i="1"/>
  <c r="BH250" i="1"/>
  <c r="AZ250" i="1"/>
  <c r="AR250" i="1"/>
  <c r="AJ250" i="1"/>
  <c r="AB250" i="1"/>
  <c r="T250" i="1"/>
  <c r="BF250" i="1"/>
  <c r="AX250" i="1"/>
  <c r="AP250" i="1"/>
  <c r="AH250" i="1"/>
  <c r="Z250" i="1"/>
  <c r="R250" i="1"/>
  <c r="AM250" i="1"/>
  <c r="S250" i="1"/>
  <c r="AK250" i="1"/>
  <c r="BG250" i="1"/>
  <c r="AI250" i="1"/>
  <c r="BC250" i="1"/>
  <c r="AE250" i="1"/>
  <c r="AY250" i="1"/>
  <c r="AC250" i="1"/>
  <c r="AU250" i="1"/>
  <c r="AA250" i="1"/>
  <c r="AS250" i="1"/>
  <c r="W250" i="1"/>
  <c r="AQ250" i="1"/>
  <c r="U250" i="1"/>
  <c r="BC242" i="1"/>
  <c r="AU242" i="1"/>
  <c r="AM242" i="1"/>
  <c r="AE242" i="1"/>
  <c r="W242" i="1"/>
  <c r="BB242" i="1"/>
  <c r="AT242" i="1"/>
  <c r="AL242" i="1"/>
  <c r="AD242" i="1"/>
  <c r="V242" i="1"/>
  <c r="BA242" i="1"/>
  <c r="AS242" i="1"/>
  <c r="AK242" i="1"/>
  <c r="AC242" i="1"/>
  <c r="U242" i="1"/>
  <c r="BH242" i="1"/>
  <c r="AZ242" i="1"/>
  <c r="AR242" i="1"/>
  <c r="AJ242" i="1"/>
  <c r="AB242" i="1"/>
  <c r="T242" i="1"/>
  <c r="BG242" i="1"/>
  <c r="AY242" i="1"/>
  <c r="AQ242" i="1"/>
  <c r="AI242" i="1"/>
  <c r="AA242" i="1"/>
  <c r="S242" i="1"/>
  <c r="BF242" i="1"/>
  <c r="AX242" i="1"/>
  <c r="AP242" i="1"/>
  <c r="AH242" i="1"/>
  <c r="Z242" i="1"/>
  <c r="R242" i="1"/>
  <c r="BE242" i="1"/>
  <c r="AW242" i="1"/>
  <c r="AO242" i="1"/>
  <c r="AG242" i="1"/>
  <c r="Y242" i="1"/>
  <c r="Q242" i="1"/>
  <c r="BD242" i="1"/>
  <c r="AV242" i="1"/>
  <c r="AN242" i="1"/>
  <c r="AF242" i="1"/>
  <c r="X242" i="1"/>
  <c r="P242" i="1"/>
  <c r="BC234" i="1"/>
  <c r="AU234" i="1"/>
  <c r="AM234" i="1"/>
  <c r="AE234" i="1"/>
  <c r="W234" i="1"/>
  <c r="BB234" i="1"/>
  <c r="AT234" i="1"/>
  <c r="AL234" i="1"/>
  <c r="AD234" i="1"/>
  <c r="V234" i="1"/>
  <c r="BA234" i="1"/>
  <c r="AS234" i="1"/>
  <c r="AK234" i="1"/>
  <c r="AC234" i="1"/>
  <c r="U234" i="1"/>
  <c r="BH234" i="1"/>
  <c r="AZ234" i="1"/>
  <c r="AR234" i="1"/>
  <c r="AJ234" i="1"/>
  <c r="AB234" i="1"/>
  <c r="T234" i="1"/>
  <c r="BG234" i="1"/>
  <c r="AY234" i="1"/>
  <c r="AQ234" i="1"/>
  <c r="AI234" i="1"/>
  <c r="AA234" i="1"/>
  <c r="S234" i="1"/>
  <c r="BF234" i="1"/>
  <c r="AX234" i="1"/>
  <c r="AP234" i="1"/>
  <c r="AH234" i="1"/>
  <c r="Z234" i="1"/>
  <c r="R234" i="1"/>
  <c r="BE234" i="1"/>
  <c r="AW234" i="1"/>
  <c r="AO234" i="1"/>
  <c r="AG234" i="1"/>
  <c r="Y234" i="1"/>
  <c r="Q234" i="1"/>
  <c r="BD234" i="1"/>
  <c r="AV234" i="1"/>
  <c r="AN234" i="1"/>
  <c r="AF234" i="1"/>
  <c r="X234" i="1"/>
  <c r="P234" i="1"/>
  <c r="BC226" i="1"/>
  <c r="AU226" i="1"/>
  <c r="AM226" i="1"/>
  <c r="AE226" i="1"/>
  <c r="W226" i="1"/>
  <c r="BB226" i="1"/>
  <c r="AT226" i="1"/>
  <c r="AL226" i="1"/>
  <c r="AD226" i="1"/>
  <c r="V226" i="1"/>
  <c r="BA226" i="1"/>
  <c r="AS226" i="1"/>
  <c r="AK226" i="1"/>
  <c r="AC226" i="1"/>
  <c r="U226" i="1"/>
  <c r="BH226" i="1"/>
  <c r="AZ226" i="1"/>
  <c r="AR226" i="1"/>
  <c r="AJ226" i="1"/>
  <c r="AB226" i="1"/>
  <c r="T226" i="1"/>
  <c r="BG226" i="1"/>
  <c r="AY226" i="1"/>
  <c r="AQ226" i="1"/>
  <c r="AI226" i="1"/>
  <c r="AA226" i="1"/>
  <c r="S226" i="1"/>
  <c r="BF226" i="1"/>
  <c r="AX226" i="1"/>
  <c r="AP226" i="1"/>
  <c r="AH226" i="1"/>
  <c r="Z226" i="1"/>
  <c r="R226" i="1"/>
  <c r="BE226" i="1"/>
  <c r="AW226" i="1"/>
  <c r="AO226" i="1"/>
  <c r="AG226" i="1"/>
  <c r="Y226" i="1"/>
  <c r="Q226" i="1"/>
  <c r="BD226" i="1"/>
  <c r="AV226" i="1"/>
  <c r="AN226" i="1"/>
  <c r="AF226" i="1"/>
  <c r="X226" i="1"/>
  <c r="P226" i="1"/>
  <c r="BC218" i="1"/>
  <c r="AU218" i="1"/>
  <c r="AM218" i="1"/>
  <c r="AE218" i="1"/>
  <c r="W218" i="1"/>
  <c r="BB218" i="1"/>
  <c r="AT218" i="1"/>
  <c r="AL218" i="1"/>
  <c r="AD218" i="1"/>
  <c r="V218" i="1"/>
  <c r="BA218" i="1"/>
  <c r="AS218" i="1"/>
  <c r="AK218" i="1"/>
  <c r="AC218" i="1"/>
  <c r="U218" i="1"/>
  <c r="BH218" i="1"/>
  <c r="AZ218" i="1"/>
  <c r="AR218" i="1"/>
  <c r="AJ218" i="1"/>
  <c r="AB218" i="1"/>
  <c r="T218" i="1"/>
  <c r="BG218" i="1"/>
  <c r="AY218" i="1"/>
  <c r="AQ218" i="1"/>
  <c r="AI218" i="1"/>
  <c r="AA218" i="1"/>
  <c r="S218" i="1"/>
  <c r="BF218" i="1"/>
  <c r="AX218" i="1"/>
  <c r="AP218" i="1"/>
  <c r="AH218" i="1"/>
  <c r="Z218" i="1"/>
  <c r="R218" i="1"/>
  <c r="BE218" i="1"/>
  <c r="AW218" i="1"/>
  <c r="AO218" i="1"/>
  <c r="AG218" i="1"/>
  <c r="Y218" i="1"/>
  <c r="Q218" i="1"/>
  <c r="BD218" i="1"/>
  <c r="AV218" i="1"/>
  <c r="AN218" i="1"/>
  <c r="AF218" i="1"/>
  <c r="X218" i="1"/>
  <c r="P218" i="1"/>
  <c r="O209" i="1"/>
  <c r="BH209" i="1"/>
  <c r="AZ209" i="1"/>
  <c r="AR209" i="1"/>
  <c r="AJ209" i="1"/>
  <c r="AB209" i="1"/>
  <c r="T209" i="1"/>
  <c r="BG209" i="1"/>
  <c r="AY209" i="1"/>
  <c r="AQ209" i="1"/>
  <c r="AI209" i="1"/>
  <c r="AA209" i="1"/>
  <c r="S209" i="1"/>
  <c r="BF209" i="1"/>
  <c r="AX209" i="1"/>
  <c r="AP209" i="1"/>
  <c r="AH209" i="1"/>
  <c r="Z209" i="1"/>
  <c r="R209" i="1"/>
  <c r="BE209" i="1"/>
  <c r="AW209" i="1"/>
  <c r="AO209" i="1"/>
  <c r="AG209" i="1"/>
  <c r="Y209" i="1"/>
  <c r="Q209" i="1"/>
  <c r="BD209" i="1"/>
  <c r="AV209" i="1"/>
  <c r="AN209" i="1"/>
  <c r="AF209" i="1"/>
  <c r="X209" i="1"/>
  <c r="P209" i="1"/>
  <c r="BC209" i="1"/>
  <c r="AU209" i="1"/>
  <c r="AM209" i="1"/>
  <c r="AE209" i="1"/>
  <c r="W209" i="1"/>
  <c r="BB209" i="1"/>
  <c r="AT209" i="1"/>
  <c r="AL209" i="1"/>
  <c r="AD209" i="1"/>
  <c r="V209" i="1"/>
  <c r="BA209" i="1"/>
  <c r="AS209" i="1"/>
  <c r="AK209" i="1"/>
  <c r="AC209" i="1"/>
  <c r="U209" i="1"/>
  <c r="BH201" i="1"/>
  <c r="AZ201" i="1"/>
  <c r="AR201" i="1"/>
  <c r="AJ201" i="1"/>
  <c r="AB201" i="1"/>
  <c r="T201" i="1"/>
  <c r="BG201" i="1"/>
  <c r="AY201" i="1"/>
  <c r="AQ201" i="1"/>
  <c r="AI201" i="1"/>
  <c r="AA201" i="1"/>
  <c r="S201" i="1"/>
  <c r="BF201" i="1"/>
  <c r="AX201" i="1"/>
  <c r="AP201" i="1"/>
  <c r="AH201" i="1"/>
  <c r="Z201" i="1"/>
  <c r="R201" i="1"/>
  <c r="BE201" i="1"/>
  <c r="AW201" i="1"/>
  <c r="AO201" i="1"/>
  <c r="AG201" i="1"/>
  <c r="Y201" i="1"/>
  <c r="Q201" i="1"/>
  <c r="BD201" i="1"/>
  <c r="AV201" i="1"/>
  <c r="AN201" i="1"/>
  <c r="AF201" i="1"/>
  <c r="X201" i="1"/>
  <c r="P201" i="1"/>
  <c r="BC201" i="1"/>
  <c r="AU201" i="1"/>
  <c r="AM201" i="1"/>
  <c r="AE201" i="1"/>
  <c r="W201" i="1"/>
  <c r="BB201" i="1"/>
  <c r="AT201" i="1"/>
  <c r="AL201" i="1"/>
  <c r="AD201" i="1"/>
  <c r="V201" i="1"/>
  <c r="BA201" i="1"/>
  <c r="AS201" i="1"/>
  <c r="AK201" i="1"/>
  <c r="AC201" i="1"/>
  <c r="U201" i="1"/>
  <c r="BH193" i="1"/>
  <c r="AZ193" i="1"/>
  <c r="AR193" i="1"/>
  <c r="AJ193" i="1"/>
  <c r="AB193" i="1"/>
  <c r="T193" i="1"/>
  <c r="BG193" i="1"/>
  <c r="AY193" i="1"/>
  <c r="AQ193" i="1"/>
  <c r="AI193" i="1"/>
  <c r="AA193" i="1"/>
  <c r="S193" i="1"/>
  <c r="BF193" i="1"/>
  <c r="AX193" i="1"/>
  <c r="AP193" i="1"/>
  <c r="AH193" i="1"/>
  <c r="Z193" i="1"/>
  <c r="R193" i="1"/>
  <c r="BE193" i="1"/>
  <c r="AW193" i="1"/>
  <c r="AO193" i="1"/>
  <c r="AG193" i="1"/>
  <c r="Y193" i="1"/>
  <c r="Q193" i="1"/>
  <c r="BD193" i="1"/>
  <c r="AV193" i="1"/>
  <c r="AN193" i="1"/>
  <c r="AF193" i="1"/>
  <c r="X193" i="1"/>
  <c r="P193" i="1"/>
  <c r="BC193" i="1"/>
  <c r="AU193" i="1"/>
  <c r="AM193" i="1"/>
  <c r="AE193" i="1"/>
  <c r="W193" i="1"/>
  <c r="BB193" i="1"/>
  <c r="AT193" i="1"/>
  <c r="AL193" i="1"/>
  <c r="AD193" i="1"/>
  <c r="V193" i="1"/>
  <c r="BA193" i="1"/>
  <c r="AS193" i="1"/>
  <c r="AK193" i="1"/>
  <c r="AC193" i="1"/>
  <c r="U193" i="1"/>
  <c r="BH185" i="1"/>
  <c r="AZ185" i="1"/>
  <c r="AR185" i="1"/>
  <c r="AJ185" i="1"/>
  <c r="AB185" i="1"/>
  <c r="T185" i="1"/>
  <c r="BG185" i="1"/>
  <c r="AY185" i="1"/>
  <c r="AQ185" i="1"/>
  <c r="AI185" i="1"/>
  <c r="AA185" i="1"/>
  <c r="S185" i="1"/>
  <c r="BF185" i="1"/>
  <c r="AX185" i="1"/>
  <c r="AP185" i="1"/>
  <c r="AH185" i="1"/>
  <c r="Z185" i="1"/>
  <c r="R185" i="1"/>
  <c r="BE185" i="1"/>
  <c r="AW185" i="1"/>
  <c r="AO185" i="1"/>
  <c r="AG185" i="1"/>
  <c r="Y185" i="1"/>
  <c r="Q185" i="1"/>
  <c r="BD185" i="1"/>
  <c r="AV185" i="1"/>
  <c r="AN185" i="1"/>
  <c r="AF185" i="1"/>
  <c r="X185" i="1"/>
  <c r="P185" i="1"/>
  <c r="BC185" i="1"/>
  <c r="AU185" i="1"/>
  <c r="AM185" i="1"/>
  <c r="AE185" i="1"/>
  <c r="W185" i="1"/>
  <c r="BB185" i="1"/>
  <c r="AT185" i="1"/>
  <c r="AL185" i="1"/>
  <c r="AD185" i="1"/>
  <c r="V185" i="1"/>
  <c r="BA185" i="1"/>
  <c r="AS185" i="1"/>
  <c r="AK185" i="1"/>
  <c r="AC185" i="1"/>
  <c r="U185" i="1"/>
  <c r="BH177" i="1"/>
  <c r="AZ177" i="1"/>
  <c r="AR177" i="1"/>
  <c r="AJ177" i="1"/>
  <c r="AB177" i="1"/>
  <c r="T177" i="1"/>
  <c r="BG177" i="1"/>
  <c r="AY177" i="1"/>
  <c r="AQ177" i="1"/>
  <c r="AI177" i="1"/>
  <c r="AA177" i="1"/>
  <c r="S177" i="1"/>
  <c r="BF177" i="1"/>
  <c r="AX177" i="1"/>
  <c r="AP177" i="1"/>
  <c r="AH177" i="1"/>
  <c r="Z177" i="1"/>
  <c r="R177" i="1"/>
  <c r="BE177" i="1"/>
  <c r="AW177" i="1"/>
  <c r="AO177" i="1"/>
  <c r="AG177" i="1"/>
  <c r="Y177" i="1"/>
  <c r="Q177" i="1"/>
  <c r="BD177" i="1"/>
  <c r="AV177" i="1"/>
  <c r="AN177" i="1"/>
  <c r="AF177" i="1"/>
  <c r="X177" i="1"/>
  <c r="P177" i="1"/>
  <c r="BC177" i="1"/>
  <c r="AU177" i="1"/>
  <c r="AM177" i="1"/>
  <c r="AE177" i="1"/>
  <c r="W177" i="1"/>
  <c r="BB177" i="1"/>
  <c r="AT177" i="1"/>
  <c r="AL177" i="1"/>
  <c r="AD177" i="1"/>
  <c r="V177" i="1"/>
  <c r="BA177" i="1"/>
  <c r="AS177" i="1"/>
  <c r="AK177" i="1"/>
  <c r="AC177" i="1"/>
  <c r="U177" i="1"/>
  <c r="BH169" i="1"/>
  <c r="AZ169" i="1"/>
  <c r="AR169" i="1"/>
  <c r="AJ169" i="1"/>
  <c r="AB169" i="1"/>
  <c r="T169" i="1"/>
  <c r="BG169" i="1"/>
  <c r="AY169" i="1"/>
  <c r="AQ169" i="1"/>
  <c r="AI169" i="1"/>
  <c r="AA169" i="1"/>
  <c r="S169" i="1"/>
  <c r="BF169" i="1"/>
  <c r="AX169" i="1"/>
  <c r="AP169" i="1"/>
  <c r="AH169" i="1"/>
  <c r="Z169" i="1"/>
  <c r="R169" i="1"/>
  <c r="BE169" i="1"/>
  <c r="AW169" i="1"/>
  <c r="AO169" i="1"/>
  <c r="AG169" i="1"/>
  <c r="Y169" i="1"/>
  <c r="Q169" i="1"/>
  <c r="BD169" i="1"/>
  <c r="AV169" i="1"/>
  <c r="AN169" i="1"/>
  <c r="AF169" i="1"/>
  <c r="X169" i="1"/>
  <c r="P169" i="1"/>
  <c r="BC169" i="1"/>
  <c r="AU169" i="1"/>
  <c r="AM169" i="1"/>
  <c r="AE169" i="1"/>
  <c r="W169" i="1"/>
  <c r="BB169" i="1"/>
  <c r="AT169" i="1"/>
  <c r="AL169" i="1"/>
  <c r="AD169" i="1"/>
  <c r="V169" i="1"/>
  <c r="BA169" i="1"/>
  <c r="AS169" i="1"/>
  <c r="AK169" i="1"/>
  <c r="AC169" i="1"/>
  <c r="U169" i="1"/>
  <c r="BH161" i="1"/>
  <c r="AZ161" i="1"/>
  <c r="AR161" i="1"/>
  <c r="AJ161" i="1"/>
  <c r="AB161" i="1"/>
  <c r="T161" i="1"/>
  <c r="BG161" i="1"/>
  <c r="AY161" i="1"/>
  <c r="AQ161" i="1"/>
  <c r="AI161" i="1"/>
  <c r="AA161" i="1"/>
  <c r="S161" i="1"/>
  <c r="BF161" i="1"/>
  <c r="AX161" i="1"/>
  <c r="AP161" i="1"/>
  <c r="AH161" i="1"/>
  <c r="Z161" i="1"/>
  <c r="R161" i="1"/>
  <c r="BE161" i="1"/>
  <c r="AW161" i="1"/>
  <c r="AO161" i="1"/>
  <c r="AG161" i="1"/>
  <c r="Y161" i="1"/>
  <c r="Q161" i="1"/>
  <c r="BD161" i="1"/>
  <c r="AV161" i="1"/>
  <c r="AN161" i="1"/>
  <c r="AF161" i="1"/>
  <c r="X161" i="1"/>
  <c r="P161" i="1"/>
  <c r="BC161" i="1"/>
  <c r="AU161" i="1"/>
  <c r="AM161" i="1"/>
  <c r="AE161" i="1"/>
  <c r="W161" i="1"/>
  <c r="BB161" i="1"/>
  <c r="AT161" i="1"/>
  <c r="AL161" i="1"/>
  <c r="AD161" i="1"/>
  <c r="V161" i="1"/>
  <c r="BA161" i="1"/>
  <c r="AS161" i="1"/>
  <c r="AK161" i="1"/>
  <c r="AC161" i="1"/>
  <c r="U161" i="1"/>
  <c r="BE152" i="1"/>
  <c r="AW152" i="1"/>
  <c r="AO152" i="1"/>
  <c r="AG152" i="1"/>
  <c r="Y152" i="1"/>
  <c r="Q152" i="1"/>
  <c r="BD152" i="1"/>
  <c r="AV152" i="1"/>
  <c r="AN152" i="1"/>
  <c r="AF152" i="1"/>
  <c r="X152" i="1"/>
  <c r="P152" i="1"/>
  <c r="BC152" i="1"/>
  <c r="AU152" i="1"/>
  <c r="AM152" i="1"/>
  <c r="AE152" i="1"/>
  <c r="W152" i="1"/>
  <c r="BB152" i="1"/>
  <c r="AT152" i="1"/>
  <c r="AL152" i="1"/>
  <c r="AD152" i="1"/>
  <c r="V152" i="1"/>
  <c r="BA152" i="1"/>
  <c r="AS152" i="1"/>
  <c r="AK152" i="1"/>
  <c r="AC152" i="1"/>
  <c r="U152" i="1"/>
  <c r="BH152" i="1"/>
  <c r="AZ152" i="1"/>
  <c r="AR152" i="1"/>
  <c r="AJ152" i="1"/>
  <c r="AB152" i="1"/>
  <c r="T152" i="1"/>
  <c r="BG152" i="1"/>
  <c r="AY152" i="1"/>
  <c r="AQ152" i="1"/>
  <c r="AI152" i="1"/>
  <c r="AA152" i="1"/>
  <c r="S152" i="1"/>
  <c r="BF152" i="1"/>
  <c r="AX152" i="1"/>
  <c r="AP152" i="1"/>
  <c r="AH152" i="1"/>
  <c r="Z152" i="1"/>
  <c r="R152" i="1"/>
  <c r="BH144" i="1"/>
  <c r="AZ144" i="1"/>
  <c r="AR144" i="1"/>
  <c r="AJ144" i="1"/>
  <c r="AB144" i="1"/>
  <c r="T144" i="1"/>
  <c r="BG144" i="1"/>
  <c r="AY144" i="1"/>
  <c r="AQ144" i="1"/>
  <c r="AI144" i="1"/>
  <c r="AA144" i="1"/>
  <c r="S144" i="1"/>
  <c r="BF144" i="1"/>
  <c r="AX144" i="1"/>
  <c r="AP144" i="1"/>
  <c r="AH144" i="1"/>
  <c r="Z144" i="1"/>
  <c r="R144" i="1"/>
  <c r="BE144" i="1"/>
  <c r="AW144" i="1"/>
  <c r="AO144" i="1"/>
  <c r="AG144" i="1"/>
  <c r="Y144" i="1"/>
  <c r="Q144" i="1"/>
  <c r="BD144" i="1"/>
  <c r="AV144" i="1"/>
  <c r="AN144" i="1"/>
  <c r="AF144" i="1"/>
  <c r="X144" i="1"/>
  <c r="P144" i="1"/>
  <c r="BC144" i="1"/>
  <c r="AU144" i="1"/>
  <c r="AM144" i="1"/>
  <c r="AE144" i="1"/>
  <c r="W144" i="1"/>
  <c r="BB144" i="1"/>
  <c r="AT144" i="1"/>
  <c r="AL144" i="1"/>
  <c r="AD144" i="1"/>
  <c r="V144" i="1"/>
  <c r="BA144" i="1"/>
  <c r="AS144" i="1"/>
  <c r="AK144" i="1"/>
  <c r="AC144" i="1"/>
  <c r="U144" i="1"/>
  <c r="O136" i="1"/>
  <c r="BH136" i="1"/>
  <c r="AZ136" i="1"/>
  <c r="AR136" i="1"/>
  <c r="AJ136" i="1"/>
  <c r="AB136" i="1"/>
  <c r="T136" i="1"/>
  <c r="BG136" i="1"/>
  <c r="AY136" i="1"/>
  <c r="AQ136" i="1"/>
  <c r="AI136" i="1"/>
  <c r="AA136" i="1"/>
  <c r="S136" i="1"/>
  <c r="BF136" i="1"/>
  <c r="AX136" i="1"/>
  <c r="AP136" i="1"/>
  <c r="AH136" i="1"/>
  <c r="Z136" i="1"/>
  <c r="R136" i="1"/>
  <c r="BE136" i="1"/>
  <c r="AW136" i="1"/>
  <c r="AO136" i="1"/>
  <c r="AG136" i="1"/>
  <c r="Y136" i="1"/>
  <c r="Q136" i="1"/>
  <c r="BD136" i="1"/>
  <c r="AV136" i="1"/>
  <c r="AN136" i="1"/>
  <c r="AF136" i="1"/>
  <c r="X136" i="1"/>
  <c r="P136" i="1"/>
  <c r="BC136" i="1"/>
  <c r="AU136" i="1"/>
  <c r="AM136" i="1"/>
  <c r="AE136" i="1"/>
  <c r="W136" i="1"/>
  <c r="BB136" i="1"/>
  <c r="AT136" i="1"/>
  <c r="AL136" i="1"/>
  <c r="AD136" i="1"/>
  <c r="V136" i="1"/>
  <c r="BA136" i="1"/>
  <c r="AS136" i="1"/>
  <c r="AK136" i="1"/>
  <c r="AC136" i="1"/>
  <c r="U136" i="1"/>
  <c r="BH128" i="1"/>
  <c r="AZ128" i="1"/>
  <c r="AR128" i="1"/>
  <c r="AJ128" i="1"/>
  <c r="AB128" i="1"/>
  <c r="T128" i="1"/>
  <c r="BG128" i="1"/>
  <c r="AY128" i="1"/>
  <c r="AQ128" i="1"/>
  <c r="AI128" i="1"/>
  <c r="AA128" i="1"/>
  <c r="S128" i="1"/>
  <c r="BF128" i="1"/>
  <c r="AX128" i="1"/>
  <c r="AP128" i="1"/>
  <c r="AH128" i="1"/>
  <c r="Z128" i="1"/>
  <c r="R128" i="1"/>
  <c r="BE128" i="1"/>
  <c r="AW128" i="1"/>
  <c r="AO128" i="1"/>
  <c r="AG128" i="1"/>
  <c r="Y128" i="1"/>
  <c r="Q128" i="1"/>
  <c r="BD128" i="1"/>
  <c r="AV128" i="1"/>
  <c r="AN128" i="1"/>
  <c r="AF128" i="1"/>
  <c r="X128" i="1"/>
  <c r="P128" i="1"/>
  <c r="BC128" i="1"/>
  <c r="AU128" i="1"/>
  <c r="AM128" i="1"/>
  <c r="AE128" i="1"/>
  <c r="W128" i="1"/>
  <c r="BB128" i="1"/>
  <c r="AT128" i="1"/>
  <c r="AL128" i="1"/>
  <c r="AD128" i="1"/>
  <c r="V128" i="1"/>
  <c r="BA128" i="1"/>
  <c r="AS128" i="1"/>
  <c r="AK128" i="1"/>
  <c r="AC128" i="1"/>
  <c r="U128" i="1"/>
  <c r="BH120" i="1"/>
  <c r="AZ120" i="1"/>
  <c r="AR120" i="1"/>
  <c r="AJ120" i="1"/>
  <c r="AB120" i="1"/>
  <c r="T120" i="1"/>
  <c r="BG120" i="1"/>
  <c r="AY120" i="1"/>
  <c r="AQ120" i="1"/>
  <c r="AI120" i="1"/>
  <c r="AA120" i="1"/>
  <c r="S120" i="1"/>
  <c r="BF120" i="1"/>
  <c r="AX120" i="1"/>
  <c r="AP120" i="1"/>
  <c r="AH120" i="1"/>
  <c r="Z120" i="1"/>
  <c r="R120" i="1"/>
  <c r="BE120" i="1"/>
  <c r="AW120" i="1"/>
  <c r="AO120" i="1"/>
  <c r="AG120" i="1"/>
  <c r="Y120" i="1"/>
  <c r="Q120" i="1"/>
  <c r="BD120" i="1"/>
  <c r="AV120" i="1"/>
  <c r="AN120" i="1"/>
  <c r="AF120" i="1"/>
  <c r="X120" i="1"/>
  <c r="P120" i="1"/>
  <c r="BC120" i="1"/>
  <c r="AU120" i="1"/>
  <c r="AM120" i="1"/>
  <c r="AE120" i="1"/>
  <c r="W120" i="1"/>
  <c r="BB120" i="1"/>
  <c r="AT120" i="1"/>
  <c r="AL120" i="1"/>
  <c r="AD120" i="1"/>
  <c r="V120" i="1"/>
  <c r="BA120" i="1"/>
  <c r="AS120" i="1"/>
  <c r="AK120" i="1"/>
  <c r="AC120" i="1"/>
  <c r="U120" i="1"/>
  <c r="BH112" i="1"/>
  <c r="AZ112" i="1"/>
  <c r="AR112" i="1"/>
  <c r="AJ112" i="1"/>
  <c r="AB112" i="1"/>
  <c r="T112" i="1"/>
  <c r="BG112" i="1"/>
  <c r="AY112" i="1"/>
  <c r="AQ112" i="1"/>
  <c r="AI112" i="1"/>
  <c r="AA112" i="1"/>
  <c r="S112" i="1"/>
  <c r="BF112" i="1"/>
  <c r="AX112" i="1"/>
  <c r="AP112" i="1"/>
  <c r="AH112" i="1"/>
  <c r="Z112" i="1"/>
  <c r="R112" i="1"/>
  <c r="BE112" i="1"/>
  <c r="AW112" i="1"/>
  <c r="AO112" i="1"/>
  <c r="AG112" i="1"/>
  <c r="Y112" i="1"/>
  <c r="Q112" i="1"/>
  <c r="BD112" i="1"/>
  <c r="AV112" i="1"/>
  <c r="AN112" i="1"/>
  <c r="AF112" i="1"/>
  <c r="X112" i="1"/>
  <c r="P112" i="1"/>
  <c r="BC112" i="1"/>
  <c r="AU112" i="1"/>
  <c r="AM112" i="1"/>
  <c r="AE112" i="1"/>
  <c r="W112" i="1"/>
  <c r="BB112" i="1"/>
  <c r="AT112" i="1"/>
  <c r="AL112" i="1"/>
  <c r="AD112" i="1"/>
  <c r="V112" i="1"/>
  <c r="BA112" i="1"/>
  <c r="AS112" i="1"/>
  <c r="AK112" i="1"/>
  <c r="AC112" i="1"/>
  <c r="U112" i="1"/>
  <c r="BH104" i="1"/>
  <c r="AZ104" i="1"/>
  <c r="AR104" i="1"/>
  <c r="AJ104" i="1"/>
  <c r="AB104" i="1"/>
  <c r="T104" i="1"/>
  <c r="BG104" i="1"/>
  <c r="AY104" i="1"/>
  <c r="AQ104" i="1"/>
  <c r="AI104" i="1"/>
  <c r="AA104" i="1"/>
  <c r="S104" i="1"/>
  <c r="BF104" i="1"/>
  <c r="AX104" i="1"/>
  <c r="AP104" i="1"/>
  <c r="AH104" i="1"/>
  <c r="Z104" i="1"/>
  <c r="R104" i="1"/>
  <c r="BE104" i="1"/>
  <c r="AW104" i="1"/>
  <c r="AO104" i="1"/>
  <c r="AG104" i="1"/>
  <c r="Y104" i="1"/>
  <c r="Q104" i="1"/>
  <c r="BD104" i="1"/>
  <c r="AV104" i="1"/>
  <c r="AN104" i="1"/>
  <c r="AF104" i="1"/>
  <c r="X104" i="1"/>
  <c r="P104" i="1"/>
  <c r="BC104" i="1"/>
  <c r="AU104" i="1"/>
  <c r="AM104" i="1"/>
  <c r="AE104" i="1"/>
  <c r="W104" i="1"/>
  <c r="BB104" i="1"/>
  <c r="AT104" i="1"/>
  <c r="AL104" i="1"/>
  <c r="AD104" i="1"/>
  <c r="V104" i="1"/>
  <c r="BA104" i="1"/>
  <c r="AS104" i="1"/>
  <c r="AK104" i="1"/>
  <c r="AC104" i="1"/>
  <c r="U104" i="1"/>
  <c r="BH96" i="1"/>
  <c r="AZ96" i="1"/>
  <c r="AR96" i="1"/>
  <c r="AJ96" i="1"/>
  <c r="AB96" i="1"/>
  <c r="T96" i="1"/>
  <c r="BG96" i="1"/>
  <c r="AY96" i="1"/>
  <c r="AQ96" i="1"/>
  <c r="AI96" i="1"/>
  <c r="AA96" i="1"/>
  <c r="S96" i="1"/>
  <c r="BF96" i="1"/>
  <c r="AX96" i="1"/>
  <c r="AP96" i="1"/>
  <c r="AH96" i="1"/>
  <c r="Z96" i="1"/>
  <c r="R96" i="1"/>
  <c r="BE96" i="1"/>
  <c r="AW96" i="1"/>
  <c r="AO96" i="1"/>
  <c r="AG96" i="1"/>
  <c r="Y96" i="1"/>
  <c r="Q96" i="1"/>
  <c r="BD96" i="1"/>
  <c r="AV96" i="1"/>
  <c r="AN96" i="1"/>
  <c r="AF96" i="1"/>
  <c r="X96" i="1"/>
  <c r="P96" i="1"/>
  <c r="BC96" i="1"/>
  <c r="AU96" i="1"/>
  <c r="AM96" i="1"/>
  <c r="AE96" i="1"/>
  <c r="W96" i="1"/>
  <c r="BB96" i="1"/>
  <c r="AT96" i="1"/>
  <c r="AL96" i="1"/>
  <c r="AD96" i="1"/>
  <c r="V96" i="1"/>
  <c r="AC96" i="1"/>
  <c r="U96" i="1"/>
  <c r="BA96" i="1"/>
  <c r="AS96" i="1"/>
  <c r="AK96" i="1"/>
  <c r="BH88" i="1"/>
  <c r="AZ88" i="1"/>
  <c r="AR88" i="1"/>
  <c r="AJ88" i="1"/>
  <c r="AB88" i="1"/>
  <c r="T88" i="1"/>
  <c r="BG88" i="1"/>
  <c r="AY88" i="1"/>
  <c r="AQ88" i="1"/>
  <c r="AI88" i="1"/>
  <c r="AA88" i="1"/>
  <c r="S88" i="1"/>
  <c r="BF88" i="1"/>
  <c r="AX88" i="1"/>
  <c r="AP88" i="1"/>
  <c r="AH88" i="1"/>
  <c r="Z88" i="1"/>
  <c r="R88" i="1"/>
  <c r="BE88" i="1"/>
  <c r="AW88" i="1"/>
  <c r="AO88" i="1"/>
  <c r="AG88" i="1"/>
  <c r="Y88" i="1"/>
  <c r="Q88" i="1"/>
  <c r="BD88" i="1"/>
  <c r="AV88" i="1"/>
  <c r="AN88" i="1"/>
  <c r="AF88" i="1"/>
  <c r="X88" i="1"/>
  <c r="P88" i="1"/>
  <c r="BC88" i="1"/>
  <c r="AU88" i="1"/>
  <c r="AM88" i="1"/>
  <c r="AE88" i="1"/>
  <c r="W88" i="1"/>
  <c r="BB88" i="1"/>
  <c r="AT88" i="1"/>
  <c r="AL88" i="1"/>
  <c r="AD88" i="1"/>
  <c r="V88" i="1"/>
  <c r="BA88" i="1"/>
  <c r="AS88" i="1"/>
  <c r="AK88" i="1"/>
  <c r="AC88" i="1"/>
  <c r="U88" i="1"/>
  <c r="BH80" i="1"/>
  <c r="AZ80" i="1"/>
  <c r="AR80" i="1"/>
  <c r="AJ80" i="1"/>
  <c r="AB80" i="1"/>
  <c r="T80" i="1"/>
  <c r="BG80" i="1"/>
  <c r="AY80" i="1"/>
  <c r="AQ80" i="1"/>
  <c r="AI80" i="1"/>
  <c r="AA80" i="1"/>
  <c r="S80" i="1"/>
  <c r="BF80" i="1"/>
  <c r="AX80" i="1"/>
  <c r="AP80" i="1"/>
  <c r="AH80" i="1"/>
  <c r="Z80" i="1"/>
  <c r="R80" i="1"/>
  <c r="BD80" i="1"/>
  <c r="AV80" i="1"/>
  <c r="AN80" i="1"/>
  <c r="AF80" i="1"/>
  <c r="X80" i="1"/>
  <c r="P80" i="1"/>
  <c r="BC80" i="1"/>
  <c r="AU80" i="1"/>
  <c r="AM80" i="1"/>
  <c r="AE80" i="1"/>
  <c r="W80" i="1"/>
  <c r="BB80" i="1"/>
  <c r="AT80" i="1"/>
  <c r="AL80" i="1"/>
  <c r="AD80" i="1"/>
  <c r="V80" i="1"/>
  <c r="AO80" i="1"/>
  <c r="AK80" i="1"/>
  <c r="AG80" i="1"/>
  <c r="AC80" i="1"/>
  <c r="BE80" i="1"/>
  <c r="Y80" i="1"/>
  <c r="BA80" i="1"/>
  <c r="U80" i="1"/>
  <c r="AW80" i="1"/>
  <c r="Q80" i="1"/>
  <c r="AS80" i="1"/>
  <c r="BH72" i="1"/>
  <c r="AZ72" i="1"/>
  <c r="AR72" i="1"/>
  <c r="AJ72" i="1"/>
  <c r="AB72" i="1"/>
  <c r="T72" i="1"/>
  <c r="BG72" i="1"/>
  <c r="AY72" i="1"/>
  <c r="AQ72" i="1"/>
  <c r="AI72" i="1"/>
  <c r="AA72" i="1"/>
  <c r="S72" i="1"/>
  <c r="BF72" i="1"/>
  <c r="AX72" i="1"/>
  <c r="AP72" i="1"/>
  <c r="AH72" i="1"/>
  <c r="Z72" i="1"/>
  <c r="R72" i="1"/>
  <c r="BD72" i="1"/>
  <c r="AV72" i="1"/>
  <c r="AN72" i="1"/>
  <c r="AF72" i="1"/>
  <c r="X72" i="1"/>
  <c r="P72" i="1"/>
  <c r="BC72" i="1"/>
  <c r="AU72" i="1"/>
  <c r="AM72" i="1"/>
  <c r="AE72" i="1"/>
  <c r="W72" i="1"/>
  <c r="BB72" i="1"/>
  <c r="AT72" i="1"/>
  <c r="AL72" i="1"/>
  <c r="AD72" i="1"/>
  <c r="V72" i="1"/>
  <c r="AW72" i="1"/>
  <c r="Q72" i="1"/>
  <c r="AS72" i="1"/>
  <c r="AO72" i="1"/>
  <c r="AK72" i="1"/>
  <c r="AG72" i="1"/>
  <c r="AC72" i="1"/>
  <c r="BE72" i="1"/>
  <c r="Y72" i="1"/>
  <c r="BA72" i="1"/>
  <c r="U72" i="1"/>
  <c r="BH64" i="1"/>
  <c r="AZ64" i="1"/>
  <c r="AR64" i="1"/>
  <c r="AJ64" i="1"/>
  <c r="AB64" i="1"/>
  <c r="T64" i="1"/>
  <c r="BG64" i="1"/>
  <c r="AY64" i="1"/>
  <c r="AQ64" i="1"/>
  <c r="AI64" i="1"/>
  <c r="AA64" i="1"/>
  <c r="S64" i="1"/>
  <c r="BF64" i="1"/>
  <c r="AX64" i="1"/>
  <c r="AP64" i="1"/>
  <c r="AH64" i="1"/>
  <c r="Z64" i="1"/>
  <c r="R64" i="1"/>
  <c r="BD64" i="1"/>
  <c r="AV64" i="1"/>
  <c r="AN64" i="1"/>
  <c r="AF64" i="1"/>
  <c r="X64" i="1"/>
  <c r="P64" i="1"/>
  <c r="BC64" i="1"/>
  <c r="AU64" i="1"/>
  <c r="AM64" i="1"/>
  <c r="AE64" i="1"/>
  <c r="W64" i="1"/>
  <c r="BB64" i="1"/>
  <c r="AT64" i="1"/>
  <c r="AL64" i="1"/>
  <c r="AD64" i="1"/>
  <c r="V64" i="1"/>
  <c r="BE64" i="1"/>
  <c r="Y64" i="1"/>
  <c r="BA64" i="1"/>
  <c r="U64" i="1"/>
  <c r="AW64" i="1"/>
  <c r="Q64" i="1"/>
  <c r="AS64" i="1"/>
  <c r="AO64" i="1"/>
  <c r="AK64" i="1"/>
  <c r="AG64" i="1"/>
  <c r="AC64" i="1"/>
  <c r="BH56" i="1"/>
  <c r="AZ56" i="1"/>
  <c r="AR56" i="1"/>
  <c r="AJ56" i="1"/>
  <c r="AB56" i="1"/>
  <c r="T56" i="1"/>
  <c r="BG56" i="1"/>
  <c r="AY56" i="1"/>
  <c r="AQ56" i="1"/>
  <c r="AI56" i="1"/>
  <c r="AA56" i="1"/>
  <c r="S56" i="1"/>
  <c r="BF56" i="1"/>
  <c r="AX56" i="1"/>
  <c r="AP56" i="1"/>
  <c r="AH56" i="1"/>
  <c r="Z56" i="1"/>
  <c r="R56" i="1"/>
  <c r="BD56" i="1"/>
  <c r="AV56" i="1"/>
  <c r="AN56" i="1"/>
  <c r="AF56" i="1"/>
  <c r="X56" i="1"/>
  <c r="P56" i="1"/>
  <c r="BC56" i="1"/>
  <c r="AU56" i="1"/>
  <c r="AM56" i="1"/>
  <c r="AE56" i="1"/>
  <c r="W56" i="1"/>
  <c r="BB56" i="1"/>
  <c r="AT56" i="1"/>
  <c r="AL56" i="1"/>
  <c r="AD56" i="1"/>
  <c r="V56" i="1"/>
  <c r="AG56" i="1"/>
  <c r="AC56" i="1"/>
  <c r="BE56" i="1"/>
  <c r="Y56" i="1"/>
  <c r="BA56" i="1"/>
  <c r="U56" i="1"/>
  <c r="AW56" i="1"/>
  <c r="Q56" i="1"/>
  <c r="AS56" i="1"/>
  <c r="AO56" i="1"/>
  <c r="AK56" i="1"/>
  <c r="BH48" i="1"/>
  <c r="AZ48" i="1"/>
  <c r="AR48" i="1"/>
  <c r="AJ48" i="1"/>
  <c r="AB48" i="1"/>
  <c r="T48" i="1"/>
  <c r="BG48" i="1"/>
  <c r="AY48" i="1"/>
  <c r="AQ48" i="1"/>
  <c r="AI48" i="1"/>
  <c r="AA48" i="1"/>
  <c r="S48" i="1"/>
  <c r="BF48" i="1"/>
  <c r="AX48" i="1"/>
  <c r="AP48" i="1"/>
  <c r="AH48" i="1"/>
  <c r="Z48" i="1"/>
  <c r="R48" i="1"/>
  <c r="BD48" i="1"/>
  <c r="AV48" i="1"/>
  <c r="AN48" i="1"/>
  <c r="AF48" i="1"/>
  <c r="X48" i="1"/>
  <c r="P48" i="1"/>
  <c r="BC48" i="1"/>
  <c r="AU48" i="1"/>
  <c r="AM48" i="1"/>
  <c r="AE48" i="1"/>
  <c r="W48" i="1"/>
  <c r="BB48" i="1"/>
  <c r="AT48" i="1"/>
  <c r="AL48" i="1"/>
  <c r="AD48" i="1"/>
  <c r="V48" i="1"/>
  <c r="AO48" i="1"/>
  <c r="AK48" i="1"/>
  <c r="AG48" i="1"/>
  <c r="Q48" i="1"/>
  <c r="AC48" i="1"/>
  <c r="BE48" i="1"/>
  <c r="Y48" i="1"/>
  <c r="BA48" i="1"/>
  <c r="U48" i="1"/>
  <c r="AW48" i="1"/>
  <c r="AS48" i="1"/>
  <c r="BH40" i="1"/>
  <c r="AZ40" i="1"/>
  <c r="AR40" i="1"/>
  <c r="AJ40" i="1"/>
  <c r="AB40" i="1"/>
  <c r="T40" i="1"/>
  <c r="BG40" i="1"/>
  <c r="AY40" i="1"/>
  <c r="AQ40" i="1"/>
  <c r="AI40" i="1"/>
  <c r="AA40" i="1"/>
  <c r="S40" i="1"/>
  <c r="BF40" i="1"/>
  <c r="AX40" i="1"/>
  <c r="AP40" i="1"/>
  <c r="AH40" i="1"/>
  <c r="Z40" i="1"/>
  <c r="R40" i="1"/>
  <c r="BD40" i="1"/>
  <c r="AV40" i="1"/>
  <c r="AN40" i="1"/>
  <c r="AF40" i="1"/>
  <c r="X40" i="1"/>
  <c r="P40" i="1"/>
  <c r="BC40" i="1"/>
  <c r="AU40" i="1"/>
  <c r="AM40" i="1"/>
  <c r="AE40" i="1"/>
  <c r="W40" i="1"/>
  <c r="BB40" i="1"/>
  <c r="AT40" i="1"/>
  <c r="AL40" i="1"/>
  <c r="AD40" i="1"/>
  <c r="V40" i="1"/>
  <c r="AW40" i="1"/>
  <c r="Q40" i="1"/>
  <c r="BE40" i="1"/>
  <c r="AS40" i="1"/>
  <c r="AO40" i="1"/>
  <c r="AK40" i="1"/>
  <c r="Y40" i="1"/>
  <c r="AG40" i="1"/>
  <c r="AC40" i="1"/>
  <c r="BA40" i="1"/>
  <c r="U40" i="1"/>
  <c r="BH32" i="1"/>
  <c r="AZ32" i="1"/>
  <c r="AR32" i="1"/>
  <c r="AJ32" i="1"/>
  <c r="AB32" i="1"/>
  <c r="T32" i="1"/>
  <c r="BG32" i="1"/>
  <c r="AY32" i="1"/>
  <c r="AQ32" i="1"/>
  <c r="AI32" i="1"/>
  <c r="AA32" i="1"/>
  <c r="S32" i="1"/>
  <c r="BF32" i="1"/>
  <c r="AX32" i="1"/>
  <c r="AP32" i="1"/>
  <c r="AH32" i="1"/>
  <c r="Z32" i="1"/>
  <c r="R32" i="1"/>
  <c r="BD32" i="1"/>
  <c r="AV32" i="1"/>
  <c r="AN32" i="1"/>
  <c r="AF32" i="1"/>
  <c r="X32" i="1"/>
  <c r="P32" i="1"/>
  <c r="BC32" i="1"/>
  <c r="AU32" i="1"/>
  <c r="AM32" i="1"/>
  <c r="AE32" i="1"/>
  <c r="W32" i="1"/>
  <c r="BB32" i="1"/>
  <c r="AT32" i="1"/>
  <c r="AL32" i="1"/>
  <c r="AD32" i="1"/>
  <c r="V32" i="1"/>
  <c r="BE32" i="1"/>
  <c r="Y32" i="1"/>
  <c r="AG32" i="1"/>
  <c r="BA32" i="1"/>
  <c r="U32" i="1"/>
  <c r="AW32" i="1"/>
  <c r="Q32" i="1"/>
  <c r="AS32" i="1"/>
  <c r="AO32" i="1"/>
  <c r="AK32" i="1"/>
  <c r="AC32" i="1"/>
  <c r="BH24" i="1"/>
  <c r="AZ24" i="1"/>
  <c r="AR24" i="1"/>
  <c r="AJ24" i="1"/>
  <c r="AB24" i="1"/>
  <c r="T24" i="1"/>
  <c r="BG24" i="1"/>
  <c r="AY24" i="1"/>
  <c r="AQ24" i="1"/>
  <c r="AI24" i="1"/>
  <c r="AA24" i="1"/>
  <c r="S24" i="1"/>
  <c r="BF24" i="1"/>
  <c r="AX24" i="1"/>
  <c r="AP24" i="1"/>
  <c r="AH24" i="1"/>
  <c r="Z24" i="1"/>
  <c r="R24" i="1"/>
  <c r="BD24" i="1"/>
  <c r="AV24" i="1"/>
  <c r="AN24" i="1"/>
  <c r="AF24" i="1"/>
  <c r="X24" i="1"/>
  <c r="P24" i="1"/>
  <c r="BC24" i="1"/>
  <c r="AU24" i="1"/>
  <c r="AM24" i="1"/>
  <c r="AE24" i="1"/>
  <c r="W24" i="1"/>
  <c r="AL24" i="1"/>
  <c r="Q24" i="1"/>
  <c r="BE24" i="1"/>
  <c r="AK24" i="1"/>
  <c r="V24" i="1"/>
  <c r="BB24" i="1"/>
  <c r="AG24" i="1"/>
  <c r="BA24" i="1"/>
  <c r="AD24" i="1"/>
  <c r="AS24" i="1"/>
  <c r="AW24" i="1"/>
  <c r="AC24" i="1"/>
  <c r="AT24" i="1"/>
  <c r="Y24" i="1"/>
  <c r="AO24" i="1"/>
  <c r="U24" i="1"/>
  <c r="BB16" i="1"/>
  <c r="AT16" i="1"/>
  <c r="AL16" i="1"/>
  <c r="AD16" i="1"/>
  <c r="V16" i="1"/>
  <c r="AF16" i="1"/>
  <c r="BA16" i="1"/>
  <c r="AS16" i="1"/>
  <c r="AK16" i="1"/>
  <c r="AC16" i="1"/>
  <c r="U16" i="1"/>
  <c r="T16" i="1"/>
  <c r="AN16" i="1"/>
  <c r="BH16" i="1"/>
  <c r="AZ16" i="1"/>
  <c r="AR16" i="1"/>
  <c r="AJ16" i="1"/>
  <c r="AB16" i="1"/>
  <c r="AV16" i="1"/>
  <c r="W16" i="1"/>
  <c r="BG16" i="1"/>
  <c r="AY16" i="1"/>
  <c r="AQ16" i="1"/>
  <c r="AI16" i="1"/>
  <c r="AA16" i="1"/>
  <c r="S16" i="1"/>
  <c r="X16" i="1"/>
  <c r="BF16" i="1"/>
  <c r="AX16" i="1"/>
  <c r="AP16" i="1"/>
  <c r="AH16" i="1"/>
  <c r="Z16" i="1"/>
  <c r="R16" i="1"/>
  <c r="BD16" i="1"/>
  <c r="BE16" i="1"/>
  <c r="AW16" i="1"/>
  <c r="AO16" i="1"/>
  <c r="AG16" i="1"/>
  <c r="Y16" i="1"/>
  <c r="Q16" i="1"/>
  <c r="P16" i="1"/>
  <c r="BC16" i="1"/>
  <c r="AU16" i="1"/>
  <c r="AM16" i="1"/>
  <c r="AE16" i="1"/>
  <c r="BB8" i="1"/>
  <c r="AT8" i="1"/>
  <c r="AL8" i="1"/>
  <c r="AD8" i="1"/>
  <c r="V8" i="1"/>
  <c r="AR8" i="1"/>
  <c r="T8" i="1"/>
  <c r="BG8" i="1"/>
  <c r="AA8" i="1"/>
  <c r="BD8" i="1"/>
  <c r="AM8" i="1"/>
  <c r="BA8" i="1"/>
  <c r="AS8" i="1"/>
  <c r="AK8" i="1"/>
  <c r="AC8" i="1"/>
  <c r="U8" i="1"/>
  <c r="BH8" i="1"/>
  <c r="AJ8" i="1"/>
  <c r="AI8" i="1"/>
  <c r="X8" i="1"/>
  <c r="AE8" i="1"/>
  <c r="AZ8" i="1"/>
  <c r="AB8" i="1"/>
  <c r="AQ8" i="1"/>
  <c r="AF8" i="1"/>
  <c r="W8" i="1"/>
  <c r="AY8" i="1"/>
  <c r="S8" i="1"/>
  <c r="AV8" i="1"/>
  <c r="BF8" i="1"/>
  <c r="AX8" i="1"/>
  <c r="AP8" i="1"/>
  <c r="AH8" i="1"/>
  <c r="Z8" i="1"/>
  <c r="R8" i="1"/>
  <c r="BE8" i="1"/>
  <c r="AO8" i="1"/>
  <c r="Y8" i="1"/>
  <c r="P8" i="1"/>
  <c r="BC8" i="1"/>
  <c r="AW8" i="1"/>
  <c r="AG8" i="1"/>
  <c r="Q8" i="1"/>
  <c r="AN8" i="1"/>
  <c r="AU8" i="1"/>
  <c r="O845" i="1"/>
  <c r="O805" i="1"/>
  <c r="O765" i="1"/>
  <c r="O725" i="1"/>
  <c r="O669" i="1"/>
  <c r="O605" i="1"/>
  <c r="O549" i="1"/>
  <c r="O493" i="1"/>
  <c r="O381" i="1"/>
  <c r="O828" i="1"/>
  <c r="O788" i="1"/>
  <c r="O748" i="1"/>
  <c r="O708" i="1"/>
  <c r="O668" i="1"/>
  <c r="O628" i="1"/>
  <c r="O580" i="1"/>
  <c r="O476" i="1"/>
  <c r="O436" i="1"/>
  <c r="O396" i="1"/>
  <c r="O356" i="1"/>
  <c r="O316" i="1"/>
  <c r="O276" i="1"/>
  <c r="O236" i="1"/>
  <c r="O195" i="1"/>
  <c r="O146" i="1"/>
  <c r="O106" i="1"/>
  <c r="O42" i="1"/>
  <c r="O843" i="1"/>
  <c r="O827" i="1"/>
  <c r="O811" i="1"/>
  <c r="O795" i="1"/>
  <c r="O731" i="1"/>
  <c r="O829" i="1"/>
  <c r="O781" i="1"/>
  <c r="O741" i="1"/>
  <c r="O709" i="1"/>
  <c r="O661" i="1"/>
  <c r="O613" i="1"/>
  <c r="O565" i="1"/>
  <c r="O525" i="1"/>
  <c r="O477" i="1"/>
  <c r="O445" i="1"/>
  <c r="O413" i="1"/>
  <c r="O365" i="1"/>
  <c r="O796" i="1"/>
  <c r="O764" i="1"/>
  <c r="O724" i="1"/>
  <c r="O684" i="1"/>
  <c r="O644" i="1"/>
  <c r="O596" i="1"/>
  <c r="O564" i="1"/>
  <c r="O532" i="1"/>
  <c r="O484" i="1"/>
  <c r="O452" i="1"/>
  <c r="O412" i="1"/>
  <c r="O364" i="1"/>
  <c r="O324" i="1"/>
  <c r="O284" i="1"/>
  <c r="O244" i="1"/>
  <c r="O203" i="1"/>
  <c r="O163" i="1"/>
  <c r="O122" i="1"/>
  <c r="O82" i="1"/>
  <c r="O50" i="1"/>
  <c r="O34" i="1"/>
  <c r="O851" i="1"/>
  <c r="O835" i="1"/>
  <c r="O819" i="1"/>
  <c r="O803" i="1"/>
  <c r="O787" i="1"/>
  <c r="O779" i="1"/>
  <c r="O771" i="1"/>
  <c r="O763" i="1"/>
  <c r="O755" i="1"/>
  <c r="O747" i="1"/>
  <c r="O739" i="1"/>
  <c r="O723" i="1"/>
  <c r="O715" i="1"/>
  <c r="O707" i="1"/>
  <c r="O699" i="1"/>
  <c r="O691" i="1"/>
  <c r="O675" i="1"/>
  <c r="O667" i="1"/>
  <c r="O659" i="1"/>
  <c r="O651" i="1"/>
  <c r="O643" i="1"/>
  <c r="O635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83" i="1"/>
  <c r="O275" i="1"/>
  <c r="O267" i="1"/>
  <c r="O259" i="1"/>
  <c r="O251" i="1"/>
  <c r="O243" i="1"/>
  <c r="O235" i="1"/>
  <c r="O227" i="1"/>
  <c r="O219" i="1"/>
  <c r="O210" i="1"/>
  <c r="O202" i="1"/>
  <c r="O194" i="1"/>
  <c r="O186" i="1"/>
  <c r="O178" i="1"/>
  <c r="O170" i="1"/>
  <c r="O162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01" i="1"/>
  <c r="O193" i="1"/>
  <c r="O185" i="1"/>
  <c r="O177" i="1"/>
  <c r="O169" i="1"/>
  <c r="O161" i="1"/>
  <c r="O152" i="1"/>
  <c r="O144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849" i="1"/>
  <c r="O817" i="1"/>
  <c r="O785" i="1"/>
  <c r="O753" i="1"/>
  <c r="O721" i="1"/>
  <c r="O689" i="1"/>
  <c r="O657" i="1"/>
  <c r="O625" i="1"/>
  <c r="O601" i="1"/>
  <c r="O577" i="1"/>
  <c r="O561" i="1"/>
  <c r="O545" i="1"/>
  <c r="O529" i="1"/>
  <c r="O521" i="1"/>
  <c r="O505" i="1"/>
  <c r="O497" i="1"/>
  <c r="O489" i="1"/>
  <c r="O481" i="1"/>
  <c r="O797" i="1"/>
  <c r="O757" i="1"/>
  <c r="O701" i="1"/>
  <c r="O637" i="1"/>
  <c r="O589" i="1"/>
  <c r="O461" i="1"/>
  <c r="O421" i="1"/>
  <c r="O357" i="1"/>
  <c r="O860" i="1"/>
  <c r="O820" i="1"/>
  <c r="O780" i="1"/>
  <c r="O740" i="1"/>
  <c r="O700" i="1"/>
  <c r="O660" i="1"/>
  <c r="O620" i="1"/>
  <c r="O588" i="1"/>
  <c r="O548" i="1"/>
  <c r="O508" i="1"/>
  <c r="O468" i="1"/>
  <c r="O428" i="1"/>
  <c r="O388" i="1"/>
  <c r="O348" i="1"/>
  <c r="O308" i="1"/>
  <c r="O268" i="1"/>
  <c r="O220" i="1"/>
  <c r="O179" i="1"/>
  <c r="O138" i="1"/>
  <c r="O98" i="1"/>
  <c r="O66" i="1"/>
  <c r="O10" i="1"/>
  <c r="O857" i="1"/>
  <c r="O825" i="1"/>
  <c r="O793" i="1"/>
  <c r="O761" i="1"/>
  <c r="O729" i="1"/>
  <c r="O697" i="1"/>
  <c r="O665" i="1"/>
  <c r="O633" i="1"/>
  <c r="O593" i="1"/>
  <c r="O569" i="1"/>
  <c r="O553" i="1"/>
  <c r="O473" i="1"/>
  <c r="O465" i="1"/>
  <c r="O457" i="1"/>
  <c r="O449" i="1"/>
  <c r="O441" i="1"/>
  <c r="O433" i="1"/>
  <c r="O425" i="1"/>
  <c r="O417" i="1"/>
  <c r="O409" i="1"/>
  <c r="O401" i="1"/>
  <c r="O385" i="1"/>
  <c r="O377" i="1"/>
  <c r="O369" i="1"/>
  <c r="O361" i="1"/>
  <c r="O353" i="1"/>
  <c r="O345" i="1"/>
  <c r="O337" i="1"/>
  <c r="O329" i="1"/>
  <c r="O321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8" i="1"/>
  <c r="O200" i="1"/>
  <c r="O192" i="1"/>
  <c r="O184" i="1"/>
  <c r="O176" i="1"/>
  <c r="O168" i="1"/>
  <c r="O160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856" i="1"/>
  <c r="O824" i="1"/>
  <c r="O800" i="1"/>
  <c r="O776" i="1"/>
  <c r="O752" i="1"/>
  <c r="O720" i="1"/>
  <c r="O688" i="1"/>
  <c r="O664" i="1"/>
  <c r="O640" i="1"/>
  <c r="O616" i="1"/>
  <c r="O592" i="1"/>
  <c r="O560" i="1"/>
  <c r="O536" i="1"/>
  <c r="O512" i="1"/>
  <c r="O488" i="1"/>
  <c r="O472" i="1"/>
  <c r="O456" i="1"/>
  <c r="O440" i="1"/>
  <c r="O432" i="1"/>
  <c r="O424" i="1"/>
  <c r="O416" i="1"/>
  <c r="O408" i="1"/>
  <c r="O400" i="1"/>
  <c r="O392" i="1"/>
  <c r="O376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7" i="1"/>
  <c r="O199" i="1"/>
  <c r="O191" i="1"/>
  <c r="O183" i="1"/>
  <c r="O175" i="1"/>
  <c r="O167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861" i="1"/>
  <c r="O821" i="1"/>
  <c r="O773" i="1"/>
  <c r="O733" i="1"/>
  <c r="O693" i="1"/>
  <c r="O653" i="1"/>
  <c r="O621" i="1"/>
  <c r="O573" i="1"/>
  <c r="O533" i="1"/>
  <c r="O485" i="1"/>
  <c r="O437" i="1"/>
  <c r="O405" i="1"/>
  <c r="O373" i="1"/>
  <c r="O844" i="1"/>
  <c r="O804" i="1"/>
  <c r="O756" i="1"/>
  <c r="O732" i="1"/>
  <c r="O692" i="1"/>
  <c r="O652" i="1"/>
  <c r="O612" i="1"/>
  <c r="O556" i="1"/>
  <c r="O524" i="1"/>
  <c r="O492" i="1"/>
  <c r="O444" i="1"/>
  <c r="O404" i="1"/>
  <c r="O372" i="1"/>
  <c r="O332" i="1"/>
  <c r="O292" i="1"/>
  <c r="O252" i="1"/>
  <c r="O211" i="1"/>
  <c r="O171" i="1"/>
  <c r="O130" i="1"/>
  <c r="O90" i="1"/>
  <c r="O58" i="1"/>
  <c r="O26" i="1"/>
  <c r="O833" i="1"/>
  <c r="O801" i="1"/>
  <c r="O769" i="1"/>
  <c r="O737" i="1"/>
  <c r="O705" i="1"/>
  <c r="O681" i="1"/>
  <c r="O641" i="1"/>
  <c r="O609" i="1"/>
  <c r="O537" i="1"/>
  <c r="O840" i="1"/>
  <c r="O816" i="1"/>
  <c r="O792" i="1"/>
  <c r="O768" i="1"/>
  <c r="O744" i="1"/>
  <c r="O728" i="1"/>
  <c r="O696" i="1"/>
  <c r="O672" i="1"/>
  <c r="O648" i="1"/>
  <c r="O624" i="1"/>
  <c r="O600" i="1"/>
  <c r="O576" i="1"/>
  <c r="O552" i="1"/>
  <c r="O528" i="1"/>
  <c r="O504" i="1"/>
  <c r="O480" i="1"/>
  <c r="O464" i="1"/>
  <c r="O448" i="1"/>
  <c r="O384" i="1"/>
  <c r="O855" i="1"/>
  <c r="O847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1" i="1"/>
  <c r="O263" i="1"/>
  <c r="O255" i="1"/>
  <c r="O247" i="1"/>
  <c r="O239" i="1"/>
  <c r="O231" i="1"/>
  <c r="O223" i="1"/>
  <c r="O215" i="1"/>
  <c r="O206" i="1"/>
  <c r="O198" i="1"/>
  <c r="O190" i="1"/>
  <c r="O182" i="1"/>
  <c r="O174" i="1"/>
  <c r="O166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853" i="1"/>
  <c r="O813" i="1"/>
  <c r="O789" i="1"/>
  <c r="O749" i="1"/>
  <c r="O717" i="1"/>
  <c r="O677" i="1"/>
  <c r="O629" i="1"/>
  <c r="O581" i="1"/>
  <c r="O541" i="1"/>
  <c r="O501" i="1"/>
  <c r="O453" i="1"/>
  <c r="O389" i="1"/>
  <c r="O852" i="1"/>
  <c r="O812" i="1"/>
  <c r="O772" i="1"/>
  <c r="O716" i="1"/>
  <c r="O676" i="1"/>
  <c r="O636" i="1"/>
  <c r="O604" i="1"/>
  <c r="O572" i="1"/>
  <c r="O540" i="1"/>
  <c r="O500" i="1"/>
  <c r="O460" i="1"/>
  <c r="O420" i="1"/>
  <c r="O380" i="1"/>
  <c r="O340" i="1"/>
  <c r="O300" i="1"/>
  <c r="O260" i="1"/>
  <c r="O228" i="1"/>
  <c r="O187" i="1"/>
  <c r="O154" i="1"/>
  <c r="O114" i="1"/>
  <c r="O74" i="1"/>
  <c r="O18" i="1"/>
  <c r="O809" i="1"/>
  <c r="O777" i="1"/>
  <c r="O745" i="1"/>
  <c r="O713" i="1"/>
  <c r="O649" i="1"/>
  <c r="O617" i="1"/>
  <c r="O585" i="1"/>
  <c r="O513" i="1"/>
  <c r="O848" i="1"/>
  <c r="O832" i="1"/>
  <c r="O808" i="1"/>
  <c r="O784" i="1"/>
  <c r="O760" i="1"/>
  <c r="O736" i="1"/>
  <c r="O712" i="1"/>
  <c r="O704" i="1"/>
  <c r="O680" i="1"/>
  <c r="O656" i="1"/>
  <c r="O632" i="1"/>
  <c r="O608" i="1"/>
  <c r="O584" i="1"/>
  <c r="O568" i="1"/>
  <c r="O544" i="1"/>
  <c r="O520" i="1"/>
  <c r="O496" i="1"/>
  <c r="O368" i="1"/>
  <c r="O854" i="1"/>
  <c r="O846" i="1"/>
  <c r="O830" i="1"/>
  <c r="O822" i="1"/>
  <c r="O814" i="1"/>
  <c r="O806" i="1"/>
  <c r="O798" i="1"/>
  <c r="O790" i="1"/>
  <c r="O782" i="1"/>
  <c r="O774" i="1"/>
  <c r="O766" i="1"/>
  <c r="O758" i="1"/>
  <c r="O750" i="1"/>
  <c r="O734" i="1"/>
  <c r="O726" i="1"/>
  <c r="O718" i="1"/>
  <c r="O710" i="1"/>
  <c r="O702" i="1"/>
  <c r="O694" i="1"/>
  <c r="O686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3" i="1"/>
  <c r="O205" i="1"/>
  <c r="O197" i="1"/>
  <c r="O189" i="1"/>
  <c r="O181" i="1"/>
  <c r="O173" i="1"/>
  <c r="O165" i="1"/>
  <c r="O156" i="1"/>
  <c r="O148" i="1"/>
  <c r="O140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685" i="1"/>
  <c r="O645" i="1"/>
  <c r="O597" i="1"/>
  <c r="O557" i="1"/>
  <c r="O509" i="1"/>
  <c r="O469" i="1"/>
  <c r="O429" i="1"/>
  <c r="O397" i="1"/>
  <c r="O349" i="1"/>
  <c r="O341" i="1"/>
  <c r="O333" i="1"/>
  <c r="O325" i="1"/>
  <c r="O317" i="1"/>
  <c r="O309" i="1"/>
  <c r="O301" i="1"/>
  <c r="O293" i="1"/>
  <c r="O285" i="1"/>
  <c r="O277" i="1"/>
  <c r="O269" i="1"/>
  <c r="O253" i="1"/>
  <c r="O245" i="1"/>
  <c r="O237" i="1"/>
  <c r="O229" i="1"/>
  <c r="O221" i="1"/>
  <c r="O212" i="1"/>
  <c r="O204" i="1"/>
  <c r="O196" i="1"/>
  <c r="O188" i="1"/>
  <c r="O180" i="1"/>
  <c r="O172" i="1"/>
  <c r="O164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BL159" i="1"/>
  <c r="BK159" i="1"/>
  <c r="BL214" i="1"/>
  <c r="BK214" i="1"/>
  <c r="O3" i="1"/>
  <c r="O859" i="1"/>
  <c r="BJ214" i="1"/>
  <c r="BJ207" i="1"/>
  <c r="BJ230" i="1"/>
  <c r="BJ253" i="1"/>
  <c r="BJ159" i="1"/>
  <c r="BJ836" i="1"/>
  <c r="BJ236" i="1"/>
  <c r="BJ3" i="1" l="1"/>
  <c r="BL146" i="1"/>
  <c r="BL154" i="1"/>
  <c r="BK252" i="1"/>
  <c r="BL268" i="1"/>
  <c r="BL324" i="1"/>
  <c r="BK444" i="1"/>
  <c r="BL452" i="1"/>
  <c r="BL596" i="1"/>
  <c r="BK620" i="1"/>
  <c r="BK636" i="1"/>
  <c r="BL644" i="1"/>
  <c r="BL756" i="1"/>
  <c r="BL788" i="1"/>
  <c r="BK27" i="1"/>
  <c r="BL59" i="1"/>
  <c r="BL99" i="1"/>
  <c r="BK107" i="1"/>
  <c r="BL123" i="1"/>
  <c r="BK172" i="1"/>
  <c r="BK237" i="1"/>
  <c r="BL245" i="1"/>
  <c r="BK837" i="1"/>
  <c r="BK301" i="1"/>
  <c r="BL357" i="1"/>
  <c r="BK365" i="1"/>
  <c r="BL373" i="1"/>
  <c r="BK413" i="1"/>
  <c r="BL564" i="1"/>
  <c r="BK146" i="1"/>
  <c r="BL186" i="1"/>
  <c r="BK202" i="1"/>
  <c r="BL859" i="1"/>
  <c r="BL163" i="1"/>
  <c r="BK316" i="1"/>
  <c r="BK460" i="1"/>
  <c r="BK764" i="1"/>
  <c r="BK139" i="1"/>
  <c r="BL837" i="1"/>
  <c r="BL651" i="1"/>
  <c r="BL667" i="1"/>
  <c r="BL675" i="1"/>
  <c r="BK532" i="1"/>
  <c r="BK796" i="1"/>
  <c r="BK106" i="1"/>
  <c r="BL516" i="1"/>
  <c r="BK788" i="1"/>
  <c r="BK100" i="1"/>
  <c r="BL614" i="1"/>
  <c r="BL37" i="1"/>
  <c r="BL149" i="1"/>
  <c r="BK521" i="1"/>
  <c r="BL106" i="1"/>
  <c r="BK861" i="1"/>
  <c r="BL42" i="1"/>
  <c r="BK82" i="1"/>
  <c r="BL98" i="1"/>
  <c r="BK308" i="1"/>
  <c r="BK356" i="1"/>
  <c r="BL364" i="1"/>
  <c r="BK508" i="1"/>
  <c r="BK548" i="1"/>
  <c r="BL556" i="1"/>
  <c r="BL572" i="1"/>
  <c r="BL253" i="1"/>
  <c r="BL165" i="1"/>
  <c r="BK568" i="1"/>
  <c r="BL561" i="1"/>
  <c r="BK234" i="1"/>
  <c r="BK587" i="1"/>
  <c r="BK683" i="1"/>
  <c r="BK867" i="1"/>
  <c r="BK76" i="1"/>
  <c r="BK92" i="1"/>
  <c r="BL494" i="1"/>
  <c r="BK216" i="1"/>
  <c r="BL593" i="1"/>
  <c r="BL152" i="1"/>
  <c r="BL594" i="1"/>
  <c r="BL771" i="1"/>
  <c r="BL779" i="1"/>
  <c r="BK787" i="1"/>
  <c r="BK4" i="1"/>
  <c r="BK148" i="1"/>
  <c r="BK222" i="1"/>
  <c r="BL270" i="1"/>
  <c r="BK310" i="1"/>
  <c r="BK318" i="1"/>
  <c r="BK390" i="1"/>
  <c r="BL406" i="1"/>
  <c r="BK534" i="1"/>
  <c r="BK702" i="1"/>
  <c r="BK710" i="1"/>
  <c r="BL726" i="1"/>
  <c r="BL54" i="1"/>
  <c r="BL264" i="1"/>
  <c r="BL272" i="1"/>
  <c r="BL103" i="1"/>
  <c r="BL345" i="1"/>
  <c r="BK385" i="1"/>
  <c r="BK705" i="1"/>
  <c r="BK713" i="1"/>
  <c r="BL729" i="1"/>
  <c r="BK769" i="1"/>
  <c r="BK777" i="1"/>
  <c r="BL16" i="1"/>
  <c r="BK152" i="1"/>
  <c r="BL266" i="1"/>
  <c r="BK450" i="1"/>
  <c r="BL458" i="1"/>
  <c r="BK538" i="1"/>
  <c r="BL578" i="1"/>
  <c r="BK513" i="1"/>
  <c r="BK491" i="1"/>
  <c r="BL827" i="1"/>
  <c r="BL66" i="1"/>
  <c r="BK114" i="1"/>
  <c r="BL130" i="1"/>
  <c r="BK557" i="1"/>
  <c r="BK573" i="1"/>
  <c r="BK669" i="1"/>
  <c r="BL677" i="1"/>
  <c r="BK685" i="1"/>
  <c r="BL693" i="1"/>
  <c r="BL798" i="1"/>
  <c r="BL775" i="1"/>
  <c r="BL207" i="1"/>
  <c r="BL216" i="1"/>
  <c r="BK257" i="1"/>
  <c r="BL377" i="1"/>
  <c r="BL425" i="1"/>
  <c r="BL697" i="1"/>
  <c r="BL40" i="1"/>
  <c r="BL193" i="1"/>
  <c r="BL538" i="1"/>
  <c r="BL746" i="1"/>
  <c r="BL810" i="1"/>
  <c r="BK17" i="1"/>
  <c r="BK347" i="1"/>
  <c r="BL691" i="1"/>
  <c r="BL755" i="1"/>
  <c r="BL843" i="1"/>
  <c r="BK179" i="1"/>
  <c r="BL861" i="1"/>
  <c r="BK66" i="1"/>
  <c r="BK130" i="1"/>
  <c r="BL138" i="1"/>
  <c r="BK154" i="1"/>
  <c r="BK228" i="1"/>
  <c r="BL292" i="1"/>
  <c r="BK324" i="1"/>
  <c r="BL412" i="1"/>
  <c r="BL428" i="1"/>
  <c r="BK452" i="1"/>
  <c r="BK10" i="1"/>
  <c r="BL74" i="1"/>
  <c r="BL82" i="1"/>
  <c r="BL90" i="1"/>
  <c r="BL220" i="1"/>
  <c r="BK276" i="1"/>
  <c r="BL308" i="1"/>
  <c r="BL179" i="1"/>
  <c r="BK187" i="1"/>
  <c r="BL468" i="1"/>
  <c r="BK516" i="1"/>
  <c r="BK604" i="1"/>
  <c r="BK644" i="1"/>
  <c r="BL716" i="1"/>
  <c r="BL860" i="1"/>
  <c r="BL868" i="1"/>
  <c r="BL75" i="1"/>
  <c r="BK123" i="1"/>
  <c r="BL188" i="1"/>
  <c r="BK196" i="1"/>
  <c r="BL221" i="1"/>
  <c r="BK245" i="1"/>
  <c r="BL341" i="1"/>
  <c r="BK373" i="1"/>
  <c r="BL397" i="1"/>
  <c r="BL445" i="1"/>
  <c r="BL525" i="1"/>
  <c r="BK565" i="1"/>
  <c r="BL637" i="1"/>
  <c r="BL653" i="1"/>
  <c r="BL661" i="1"/>
  <c r="BK693" i="1"/>
  <c r="BL773" i="1"/>
  <c r="BK781" i="1"/>
  <c r="BK829" i="1"/>
  <c r="BK845" i="1"/>
  <c r="BL20" i="1"/>
  <c r="BL238" i="1"/>
  <c r="BK278" i="1"/>
  <c r="BK286" i="1"/>
  <c r="BL302" i="1"/>
  <c r="BL438" i="1"/>
  <c r="BK446" i="1"/>
  <c r="BK470" i="1"/>
  <c r="BL510" i="1"/>
  <c r="BL542" i="1"/>
  <c r="BK566" i="1"/>
  <c r="BL622" i="1"/>
  <c r="BL630" i="1"/>
  <c r="BK638" i="1"/>
  <c r="BK678" i="1"/>
  <c r="BL790" i="1"/>
  <c r="BK798" i="1"/>
  <c r="BL806" i="1"/>
  <c r="BL13" i="1"/>
  <c r="BK45" i="1"/>
  <c r="BL69" i="1"/>
  <c r="BK117" i="1"/>
  <c r="BL133" i="1"/>
  <c r="BL190" i="1"/>
  <c r="BL215" i="1"/>
  <c r="BK239" i="1"/>
  <c r="BL279" i="1"/>
  <c r="BK303" i="1"/>
  <c r="BL335" i="1"/>
  <c r="BL343" i="1"/>
  <c r="BK367" i="1"/>
  <c r="BL391" i="1"/>
  <c r="BK407" i="1"/>
  <c r="BL439" i="1"/>
  <c r="BK559" i="1"/>
  <c r="BL583" i="1"/>
  <c r="BL591" i="1"/>
  <c r="BL631" i="1"/>
  <c r="BK663" i="1"/>
  <c r="BK679" i="1"/>
  <c r="BL711" i="1"/>
  <c r="BK775" i="1"/>
  <c r="BK823" i="1"/>
  <c r="BL831" i="1"/>
  <c r="BK839" i="1"/>
  <c r="BL38" i="1"/>
  <c r="BL46" i="1"/>
  <c r="BK78" i="1"/>
  <c r="BL94" i="1"/>
  <c r="BK224" i="1"/>
  <c r="BL280" i="1"/>
  <c r="BL336" i="1"/>
  <c r="BK344" i="1"/>
  <c r="BL368" i="1"/>
  <c r="BK392" i="1"/>
  <c r="BL416" i="1"/>
  <c r="BK456" i="1"/>
  <c r="BK488" i="1"/>
  <c r="BL544" i="1"/>
  <c r="BL560" i="1"/>
  <c r="BL592" i="1"/>
  <c r="BL600" i="1"/>
  <c r="BK648" i="1"/>
  <c r="BK556" i="1"/>
  <c r="BL836" i="1"/>
  <c r="BK147" i="1"/>
  <c r="BL381" i="1"/>
  <c r="BK421" i="1"/>
  <c r="BL429" i="1"/>
  <c r="BK477" i="1"/>
  <c r="BL493" i="1"/>
  <c r="BL501" i="1"/>
  <c r="BL541" i="1"/>
  <c r="BL701" i="1"/>
  <c r="BL757" i="1"/>
  <c r="BK789" i="1"/>
  <c r="BL398" i="1"/>
  <c r="BK494" i="1"/>
  <c r="BK526" i="1"/>
  <c r="BK550" i="1"/>
  <c r="BL598" i="1"/>
  <c r="BK766" i="1"/>
  <c r="BK782" i="1"/>
  <c r="BK53" i="1"/>
  <c r="BK85" i="1"/>
  <c r="BL101" i="1"/>
  <c r="BK157" i="1"/>
  <c r="BL223" i="1"/>
  <c r="BL375" i="1"/>
  <c r="BK415" i="1"/>
  <c r="BL423" i="1"/>
  <c r="BK471" i="1"/>
  <c r="BL487" i="1"/>
  <c r="BL495" i="1"/>
  <c r="BL687" i="1"/>
  <c r="BK735" i="1"/>
  <c r="BL751" i="1"/>
  <c r="BK783" i="1"/>
  <c r="BK847" i="1"/>
  <c r="BK126" i="1"/>
  <c r="BK175" i="1"/>
  <c r="BK296" i="1"/>
  <c r="BK304" i="1"/>
  <c r="BL320" i="1"/>
  <c r="BL376" i="1"/>
  <c r="BK464" i="1"/>
  <c r="BK704" i="1"/>
  <c r="BK381" i="1"/>
  <c r="BK429" i="1"/>
  <c r="BK701" i="1"/>
  <c r="BK757" i="1"/>
  <c r="BL765" i="1"/>
  <c r="BL821" i="1"/>
  <c r="BK52" i="1"/>
  <c r="BL140" i="1"/>
  <c r="BL156" i="1"/>
  <c r="BK270" i="1"/>
  <c r="BL342" i="1"/>
  <c r="BL358" i="1"/>
  <c r="BL374" i="1"/>
  <c r="BL422" i="1"/>
  <c r="BL662" i="1"/>
  <c r="BK726" i="1"/>
  <c r="BL734" i="1"/>
  <c r="BL814" i="1"/>
  <c r="BL862" i="1"/>
  <c r="BK13" i="1"/>
  <c r="BK101" i="1"/>
  <c r="BK223" i="1"/>
  <c r="BL271" i="1"/>
  <c r="BK375" i="1"/>
  <c r="BK423" i="1"/>
  <c r="BL447" i="1"/>
  <c r="BK495" i="1"/>
  <c r="BL503" i="1"/>
  <c r="BL599" i="1"/>
  <c r="BL639" i="1"/>
  <c r="BK687" i="1"/>
  <c r="BL695" i="1"/>
  <c r="BK751" i="1"/>
  <c r="BL759" i="1"/>
  <c r="BL815" i="1"/>
  <c r="BL102" i="1"/>
  <c r="BL134" i="1"/>
  <c r="BK199" i="1"/>
  <c r="BK264" i="1"/>
  <c r="BK272" i="1"/>
  <c r="BK320" i="1"/>
  <c r="BK376" i="1"/>
  <c r="BL576" i="1"/>
  <c r="BL656" i="1"/>
  <c r="BL664" i="1"/>
  <c r="BL543" i="1"/>
  <c r="BL568" i="1"/>
  <c r="BK348" i="1"/>
  <c r="BL356" i="1"/>
  <c r="BK396" i="1"/>
  <c r="BK404" i="1"/>
  <c r="BL548" i="1"/>
  <c r="BL652" i="1"/>
  <c r="BK708" i="1"/>
  <c r="BL724" i="1"/>
  <c r="BL732" i="1"/>
  <c r="BK740" i="1"/>
  <c r="BK756" i="1"/>
  <c r="BK780" i="1"/>
  <c r="BL804" i="1"/>
  <c r="BK844" i="1"/>
  <c r="BL852" i="1"/>
  <c r="BL19" i="1"/>
  <c r="BL51" i="1"/>
  <c r="BK59" i="1"/>
  <c r="BK99" i="1"/>
  <c r="BK155" i="1"/>
  <c r="BL204" i="1"/>
  <c r="BL212" i="1"/>
  <c r="BK261" i="1"/>
  <c r="BL269" i="1"/>
  <c r="BL333" i="1"/>
  <c r="BK357" i="1"/>
  <c r="BL508" i="1"/>
  <c r="BK540" i="1"/>
  <c r="BL604" i="1"/>
  <c r="BK692" i="1"/>
  <c r="BL180" i="1"/>
  <c r="BL196" i="1"/>
  <c r="BK309" i="1"/>
  <c r="BK717" i="1"/>
  <c r="BK749" i="1"/>
  <c r="BL781" i="1"/>
  <c r="BK805" i="1"/>
  <c r="BL829" i="1"/>
  <c r="BL845" i="1"/>
  <c r="BK869" i="1"/>
  <c r="BK28" i="1"/>
  <c r="BK60" i="1"/>
  <c r="BK68" i="1"/>
  <c r="BL76" i="1"/>
  <c r="BK84" i="1"/>
  <c r="BL92" i="1"/>
  <c r="BL100" i="1"/>
  <c r="BK124" i="1"/>
  <c r="BK132" i="1"/>
  <c r="BK213" i="1"/>
  <c r="BK254" i="1"/>
  <c r="BL278" i="1"/>
  <c r="BL286" i="1"/>
  <c r="BK350" i="1"/>
  <c r="BK382" i="1"/>
  <c r="BL470" i="1"/>
  <c r="BK478" i="1"/>
  <c r="BL518" i="1"/>
  <c r="BL582" i="1"/>
  <c r="BK606" i="1"/>
  <c r="BK654" i="1"/>
  <c r="BK670" i="1"/>
  <c r="BL678" i="1"/>
  <c r="BK686" i="1"/>
  <c r="BK718" i="1"/>
  <c r="BK774" i="1"/>
  <c r="BL45" i="1"/>
  <c r="BL93" i="1"/>
  <c r="BL117" i="1"/>
  <c r="BK166" i="1"/>
  <c r="BL174" i="1"/>
  <c r="BK182" i="1"/>
  <c r="BL239" i="1"/>
  <c r="BK247" i="1"/>
  <c r="BK295" i="1"/>
  <c r="BL303" i="1"/>
  <c r="BK351" i="1"/>
  <c r="BK359" i="1"/>
  <c r="BL367" i="1"/>
  <c r="BK511" i="1"/>
  <c r="BL519" i="1"/>
  <c r="BK551" i="1"/>
  <c r="BL559" i="1"/>
  <c r="BK615" i="1"/>
  <c r="BK671" i="1"/>
  <c r="BL679" i="1"/>
  <c r="BK799" i="1"/>
  <c r="BL823" i="1"/>
  <c r="BL839" i="1"/>
  <c r="BK863" i="1"/>
  <c r="BK871" i="1"/>
  <c r="BL78" i="1"/>
  <c r="BK142" i="1"/>
  <c r="BK183" i="1"/>
  <c r="BL224" i="1"/>
  <c r="BL344" i="1"/>
  <c r="BK384" i="1"/>
  <c r="BL392" i="1"/>
  <c r="BK400" i="1"/>
  <c r="BL440" i="1"/>
  <c r="BK448" i="1"/>
  <c r="BL456" i="1"/>
  <c r="BL512" i="1"/>
  <c r="BK520" i="1"/>
  <c r="BK528" i="1"/>
  <c r="BL608" i="1"/>
  <c r="BL632" i="1"/>
  <c r="BK640" i="1"/>
  <c r="BL648" i="1"/>
  <c r="BK696" i="1"/>
  <c r="BL712" i="1"/>
  <c r="BK712" i="1"/>
  <c r="BL728" i="1"/>
  <c r="BK776" i="1"/>
  <c r="BL800" i="1"/>
  <c r="BL816" i="1"/>
  <c r="BL856" i="1"/>
  <c r="BL864" i="1"/>
  <c r="BL31" i="1"/>
  <c r="BL39" i="1"/>
  <c r="BK47" i="1"/>
  <c r="BL200" i="1"/>
  <c r="BL233" i="1"/>
  <c r="BK361" i="1"/>
  <c r="BL369" i="1"/>
  <c r="BK377" i="1"/>
  <c r="BL417" i="1"/>
  <c r="BK425" i="1"/>
  <c r="BL433" i="1"/>
  <c r="BL489" i="1"/>
  <c r="BL577" i="1"/>
  <c r="BK585" i="1"/>
  <c r="BL625" i="1"/>
  <c r="BL649" i="1"/>
  <c r="BK665" i="1"/>
  <c r="BK681" i="1"/>
  <c r="BL689" i="1"/>
  <c r="BK697" i="1"/>
  <c r="BL737" i="1"/>
  <c r="BL753" i="1"/>
  <c r="BL761" i="1"/>
  <c r="BK817" i="1"/>
  <c r="BK865" i="1"/>
  <c r="BL8" i="1"/>
  <c r="BK32" i="1"/>
  <c r="BK40" i="1"/>
  <c r="BK64" i="1"/>
  <c r="BL80" i="1"/>
  <c r="BL136" i="1"/>
  <c r="BK136" i="1"/>
  <c r="BK144" i="1"/>
  <c r="BL169" i="1"/>
  <c r="BL234" i="1"/>
  <c r="BL250" i="1"/>
  <c r="BL274" i="1"/>
  <c r="BL298" i="1"/>
  <c r="BL306" i="1"/>
  <c r="BK314" i="1"/>
  <c r="BK330" i="1"/>
  <c r="BL354" i="1"/>
  <c r="BL362" i="1"/>
  <c r="BK402" i="1"/>
  <c r="BL410" i="1"/>
  <c r="BK482" i="1"/>
  <c r="BL554" i="1"/>
  <c r="BL570" i="1"/>
  <c r="BK746" i="1"/>
  <c r="BK794" i="1"/>
  <c r="BL802" i="1"/>
  <c r="BK810" i="1"/>
  <c r="BK858" i="1"/>
  <c r="BL866" i="1"/>
  <c r="BK33" i="1"/>
  <c r="BK41" i="1"/>
  <c r="BK137" i="1"/>
  <c r="BL145" i="1"/>
  <c r="BL210" i="1"/>
  <c r="BL307" i="1"/>
  <c r="BK363" i="1"/>
  <c r="BL387" i="1"/>
  <c r="BL403" i="1"/>
  <c r="BK427" i="1"/>
  <c r="BL451" i="1"/>
  <c r="BK483" i="1"/>
  <c r="BL531" i="1"/>
  <c r="BL643" i="1"/>
  <c r="BL683" i="1"/>
  <c r="BK691" i="1"/>
  <c r="BL699" i="1"/>
  <c r="BL715" i="1"/>
  <c r="BK739" i="1"/>
  <c r="BK747" i="1"/>
  <c r="BK755" i="1"/>
  <c r="BL763" i="1"/>
  <c r="BK843" i="1"/>
  <c r="BK760" i="1"/>
  <c r="BK768" i="1"/>
  <c r="BL824" i="1"/>
  <c r="BK87" i="1"/>
  <c r="BK127" i="1"/>
  <c r="BL151" i="1"/>
  <c r="BL217" i="1"/>
  <c r="BL273" i="1"/>
  <c r="BL281" i="1"/>
  <c r="BK409" i="1"/>
  <c r="BK465" i="1"/>
  <c r="BL473" i="1"/>
  <c r="BK506" i="1"/>
  <c r="BK594" i="1"/>
  <c r="BL610" i="1"/>
  <c r="BK642" i="1"/>
  <c r="BK650" i="1"/>
  <c r="BK818" i="1"/>
  <c r="BL720" i="1"/>
  <c r="BK824" i="1"/>
  <c r="BK103" i="1"/>
  <c r="BK208" i="1"/>
  <c r="BK217" i="1"/>
  <c r="BL241" i="1"/>
  <c r="BK273" i="1"/>
  <c r="BK281" i="1"/>
  <c r="BK345" i="1"/>
  <c r="BL441" i="1"/>
  <c r="BK473" i="1"/>
  <c r="BK497" i="1"/>
  <c r="BL545" i="1"/>
  <c r="BL633" i="1"/>
  <c r="BK729" i="1"/>
  <c r="BL745" i="1"/>
  <c r="BL793" i="1"/>
  <c r="BL809" i="1"/>
  <c r="BL24" i="1"/>
  <c r="BL88" i="1"/>
  <c r="BL112" i="1"/>
  <c r="BK266" i="1"/>
  <c r="BL418" i="1"/>
  <c r="BL434" i="1"/>
  <c r="BK458" i="1"/>
  <c r="BL474" i="1"/>
  <c r="BL514" i="1"/>
  <c r="BK578" i="1"/>
  <c r="BK610" i="1"/>
  <c r="BL626" i="1"/>
  <c r="BL738" i="1"/>
  <c r="BL786" i="1"/>
  <c r="BL9" i="1"/>
  <c r="BL113" i="1"/>
  <c r="BK170" i="1"/>
  <c r="BL178" i="1"/>
  <c r="BL243" i="1"/>
  <c r="BL251" i="1"/>
  <c r="BL291" i="1"/>
  <c r="BL315" i="1"/>
  <c r="BL323" i="1"/>
  <c r="BL331" i="1"/>
  <c r="BK435" i="1"/>
  <c r="BK627" i="1"/>
  <c r="BL851" i="1"/>
  <c r="BL776" i="1"/>
  <c r="BK784" i="1"/>
  <c r="BK848" i="1"/>
  <c r="BL23" i="1"/>
  <c r="BL47" i="1"/>
  <c r="BK55" i="1"/>
  <c r="BL135" i="1"/>
  <c r="BK289" i="1"/>
  <c r="BL361" i="1"/>
  <c r="BL553" i="1"/>
  <c r="BL569" i="1"/>
  <c r="BK601" i="1"/>
  <c r="BL609" i="1"/>
  <c r="BL665" i="1"/>
  <c r="BL681" i="1"/>
  <c r="BK721" i="1"/>
  <c r="BL817" i="1"/>
  <c r="BK825" i="1"/>
  <c r="BL865" i="1"/>
  <c r="BL32" i="1"/>
  <c r="BK72" i="1"/>
  <c r="BL144" i="1"/>
  <c r="BK218" i="1"/>
  <c r="BK282" i="1"/>
  <c r="BL330" i="1"/>
  <c r="BK338" i="1"/>
  <c r="BK346" i="1"/>
  <c r="BL386" i="1"/>
  <c r="BK394" i="1"/>
  <c r="BL402" i="1"/>
  <c r="BK442" i="1"/>
  <c r="BL482" i="1"/>
  <c r="BK490" i="1"/>
  <c r="BL530" i="1"/>
  <c r="BK586" i="1"/>
  <c r="BK634" i="1"/>
  <c r="BK658" i="1"/>
  <c r="BK730" i="1"/>
  <c r="BL770" i="1"/>
  <c r="BL794" i="1"/>
  <c r="BL858" i="1"/>
  <c r="BL33" i="1"/>
  <c r="BL41" i="1"/>
  <c r="BK49" i="1"/>
  <c r="BK153" i="1"/>
  <c r="BL194" i="1"/>
  <c r="BL219" i="1"/>
  <c r="BK339" i="1"/>
  <c r="BK355" i="1"/>
  <c r="BL363" i="1"/>
  <c r="BK371" i="1"/>
  <c r="BL411" i="1"/>
  <c r="BK419" i="1"/>
  <c r="BL427" i="1"/>
  <c r="BL483" i="1"/>
  <c r="BK555" i="1"/>
  <c r="BK563" i="1"/>
  <c r="BK579" i="1"/>
  <c r="BK619" i="1"/>
  <c r="BK659" i="1"/>
  <c r="BL739" i="1"/>
  <c r="BL747" i="1"/>
  <c r="BK811" i="1"/>
  <c r="BK859" i="1"/>
  <c r="BL10" i="1"/>
  <c r="BK90" i="1"/>
  <c r="BL171" i="1"/>
  <c r="BK220" i="1"/>
  <c r="BL244" i="1"/>
  <c r="BK260" i="1"/>
  <c r="BL404" i="1"/>
  <c r="BL612" i="1"/>
  <c r="BK668" i="1"/>
  <c r="BL676" i="1"/>
  <c r="BK724" i="1"/>
  <c r="BL796" i="1"/>
  <c r="BK804" i="1"/>
  <c r="BL812" i="1"/>
  <c r="BK19" i="1"/>
  <c r="BL35" i="1"/>
  <c r="BL91" i="1"/>
  <c r="BL115" i="1"/>
  <c r="BL147" i="1"/>
  <c r="BK180" i="1"/>
  <c r="BK204" i="1"/>
  <c r="BK212" i="1"/>
  <c r="BK269" i="1"/>
  <c r="BK333" i="1"/>
  <c r="BL349" i="1"/>
  <c r="BL421" i="1"/>
  <c r="BL437" i="1"/>
  <c r="BK461" i="1"/>
  <c r="BK469" i="1"/>
  <c r="BL477" i="1"/>
  <c r="BK581" i="1"/>
  <c r="BK589" i="1"/>
  <c r="BK613" i="1"/>
  <c r="BL629" i="1"/>
  <c r="BL717" i="1"/>
  <c r="BL789" i="1"/>
  <c r="BL4" i="1"/>
  <c r="BK12" i="1"/>
  <c r="BK20" i="1"/>
  <c r="BK36" i="1"/>
  <c r="BL52" i="1"/>
  <c r="BK140" i="1"/>
  <c r="BL148" i="1"/>
  <c r="BL189" i="1"/>
  <c r="BK197" i="1"/>
  <c r="BK205" i="1"/>
  <c r="BL230" i="1"/>
  <c r="BL262" i="1"/>
  <c r="BL310" i="1"/>
  <c r="BL318" i="1"/>
  <c r="BK366" i="1"/>
  <c r="BL390" i="1"/>
  <c r="BK398" i="1"/>
  <c r="BK430" i="1"/>
  <c r="BL454" i="1"/>
  <c r="BK486" i="1"/>
  <c r="BK518" i="1"/>
  <c r="BL526" i="1"/>
  <c r="BL534" i="1"/>
  <c r="BK574" i="1"/>
  <c r="BL646" i="1"/>
  <c r="BL686" i="1"/>
  <c r="BK694" i="1"/>
  <c r="BL702" i="1"/>
  <c r="BL710" i="1"/>
  <c r="BK742" i="1"/>
  <c r="BK750" i="1"/>
  <c r="BK500" i="1"/>
  <c r="BL3" i="1"/>
  <c r="BK171" i="1"/>
  <c r="BL62" i="1"/>
  <c r="BK207" i="1"/>
  <c r="BK512" i="1"/>
  <c r="BL552" i="1"/>
  <c r="BK184" i="1"/>
  <c r="BL184" i="1"/>
  <c r="BK569" i="1"/>
  <c r="BL849" i="1"/>
  <c r="BK185" i="1"/>
  <c r="BK268" i="1"/>
  <c r="BL502" i="1"/>
  <c r="BK3" i="1"/>
  <c r="BL18" i="1"/>
  <c r="BK42" i="1"/>
  <c r="BL58" i="1"/>
  <c r="BL228" i="1"/>
  <c r="BK244" i="1"/>
  <c r="BL332" i="1"/>
  <c r="BL436" i="1"/>
  <c r="BL580" i="1"/>
  <c r="BK676" i="1"/>
  <c r="BL772" i="1"/>
  <c r="BK91" i="1"/>
  <c r="BL229" i="1"/>
  <c r="BL285" i="1"/>
  <c r="BL293" i="1"/>
  <c r="BL325" i="1"/>
  <c r="BK349" i="1"/>
  <c r="BK389" i="1"/>
  <c r="BK437" i="1"/>
  <c r="BK597" i="1"/>
  <c r="BK629" i="1"/>
  <c r="BK709" i="1"/>
  <c r="BK189" i="1"/>
  <c r="BK230" i="1"/>
  <c r="BK262" i="1"/>
  <c r="BK294" i="1"/>
  <c r="BL446" i="1"/>
  <c r="BK454" i="1"/>
  <c r="BL638" i="1"/>
  <c r="BK646" i="1"/>
  <c r="BK854" i="1"/>
  <c r="BK870" i="1"/>
  <c r="BL61" i="1"/>
  <c r="BK61" i="1"/>
  <c r="BK300" i="1"/>
  <c r="BK98" i="1"/>
  <c r="BK163" i="1"/>
  <c r="BL236" i="1"/>
  <c r="BL300" i="1"/>
  <c r="BK340" i="1"/>
  <c r="BK364" i="1"/>
  <c r="BL388" i="1"/>
  <c r="BK612" i="1"/>
  <c r="BL628" i="1"/>
  <c r="BK660" i="1"/>
  <c r="BK812" i="1"/>
  <c r="BK35" i="1"/>
  <c r="BL67" i="1"/>
  <c r="BK115" i="1"/>
  <c r="BL131" i="1"/>
  <c r="BL50" i="1"/>
  <c r="BK58" i="1"/>
  <c r="BK122" i="1"/>
  <c r="BK138" i="1"/>
  <c r="BL195" i="1"/>
  <c r="BL203" i="1"/>
  <c r="BL284" i="1"/>
  <c r="BK292" i="1"/>
  <c r="BL340" i="1"/>
  <c r="BL372" i="1"/>
  <c r="BK380" i="1"/>
  <c r="BK412" i="1"/>
  <c r="BL420" i="1"/>
  <c r="BK428" i="1"/>
  <c r="BK468" i="1"/>
  <c r="BL484" i="1"/>
  <c r="BL492" i="1"/>
  <c r="BK572" i="1"/>
  <c r="BL660" i="1"/>
  <c r="BL684" i="1"/>
  <c r="BL700" i="1"/>
  <c r="BK716" i="1"/>
  <c r="BK732" i="1"/>
  <c r="BL748" i="1"/>
  <c r="BL820" i="1"/>
  <c r="BK828" i="1"/>
  <c r="BK852" i="1"/>
  <c r="BK860" i="1"/>
  <c r="BK868" i="1"/>
  <c r="BL43" i="1"/>
  <c r="BK51" i="1"/>
  <c r="BK75" i="1"/>
  <c r="BK221" i="1"/>
  <c r="BL277" i="1"/>
  <c r="BK341" i="1"/>
  <c r="BL389" i="1"/>
  <c r="BK397" i="1"/>
  <c r="BL405" i="1"/>
  <c r="BK445" i="1"/>
  <c r="BK485" i="1"/>
  <c r="BK493" i="1"/>
  <c r="BK525" i="1"/>
  <c r="BL533" i="1"/>
  <c r="BK621" i="1"/>
  <c r="BK637" i="1"/>
  <c r="BK653" i="1"/>
  <c r="BK661" i="1"/>
  <c r="BL709" i="1"/>
  <c r="BL733" i="1"/>
  <c r="BL741" i="1"/>
  <c r="BK773" i="1"/>
  <c r="BL797" i="1"/>
  <c r="BL813" i="1"/>
  <c r="BL853" i="1"/>
  <c r="BL12" i="1"/>
  <c r="BL108" i="1"/>
  <c r="BL668" i="1"/>
  <c r="BK285" i="1"/>
  <c r="BL26" i="1"/>
  <c r="BK34" i="1"/>
  <c r="BL122" i="1"/>
  <c r="BL187" i="1"/>
  <c r="BK236" i="1"/>
  <c r="BL252" i="1"/>
  <c r="BL276" i="1"/>
  <c r="BK332" i="1"/>
  <c r="BL348" i="1"/>
  <c r="BL380" i="1"/>
  <c r="BK388" i="1"/>
  <c r="BL396" i="1"/>
  <c r="BK436" i="1"/>
  <c r="BL476" i="1"/>
  <c r="BK484" i="1"/>
  <c r="BL524" i="1"/>
  <c r="BK564" i="1"/>
  <c r="BK580" i="1"/>
  <c r="BL588" i="1"/>
  <c r="BK628" i="1"/>
  <c r="BL708" i="1"/>
  <c r="BL740" i="1"/>
  <c r="BK772" i="1"/>
  <c r="BL780" i="1"/>
  <c r="BL828" i="1"/>
  <c r="BK836" i="1"/>
  <c r="BL844" i="1"/>
  <c r="BK11" i="1"/>
  <c r="BK67" i="1"/>
  <c r="BK83" i="1"/>
  <c r="BL107" i="1"/>
  <c r="BK131" i="1"/>
  <c r="BL155" i="1"/>
  <c r="BL164" i="1"/>
  <c r="BK229" i="1"/>
  <c r="BL261" i="1"/>
  <c r="BK293" i="1"/>
  <c r="BL317" i="1"/>
  <c r="BK325" i="1"/>
  <c r="BL453" i="1"/>
  <c r="BK501" i="1"/>
  <c r="BL509" i="1"/>
  <c r="BK517" i="1"/>
  <c r="BL597" i="1"/>
  <c r="BL605" i="1"/>
  <c r="BL621" i="1"/>
  <c r="BL645" i="1"/>
  <c r="BK725" i="1"/>
  <c r="BK44" i="1"/>
  <c r="BL550" i="1"/>
  <c r="BL558" i="1"/>
  <c r="BL566" i="1"/>
  <c r="BK598" i="1"/>
  <c r="BL606" i="1"/>
  <c r="BK596" i="1"/>
  <c r="BL11" i="1"/>
  <c r="BL173" i="1"/>
  <c r="BL254" i="1"/>
  <c r="BK37" i="1"/>
  <c r="BK18" i="1"/>
  <c r="BL34" i="1"/>
  <c r="BK50" i="1"/>
  <c r="BK74" i="1"/>
  <c r="BL114" i="1"/>
  <c r="BK195" i="1"/>
  <c r="BK203" i="1"/>
  <c r="BK211" i="1"/>
  <c r="BL260" i="1"/>
  <c r="BK284" i="1"/>
  <c r="BL316" i="1"/>
  <c r="BK372" i="1"/>
  <c r="BK420" i="1"/>
  <c r="BL444" i="1"/>
  <c r="BL460" i="1"/>
  <c r="BK492" i="1"/>
  <c r="BL500" i="1"/>
  <c r="BL620" i="1"/>
  <c r="BL636" i="1"/>
  <c r="BK652" i="1"/>
  <c r="BK684" i="1"/>
  <c r="BL692" i="1"/>
  <c r="BK700" i="1"/>
  <c r="BK748" i="1"/>
  <c r="BL764" i="1"/>
  <c r="BK820" i="1"/>
  <c r="BL27" i="1"/>
  <c r="BK43" i="1"/>
  <c r="BL83" i="1"/>
  <c r="BL172" i="1"/>
  <c r="BK188" i="1"/>
  <c r="BL237" i="1"/>
  <c r="BK253" i="1"/>
  <c r="BK277" i="1"/>
  <c r="BL301" i="1"/>
  <c r="BL309" i="1"/>
  <c r="BL365" i="1"/>
  <c r="BL413" i="1"/>
  <c r="BL517" i="1"/>
  <c r="BK533" i="1"/>
  <c r="BL549" i="1"/>
  <c r="BL557" i="1"/>
  <c r="BL573" i="1"/>
  <c r="BL669" i="1"/>
  <c r="BL685" i="1"/>
  <c r="BL725" i="1"/>
  <c r="BK733" i="1"/>
  <c r="BK741" i="1"/>
  <c r="BL749" i="1"/>
  <c r="BK797" i="1"/>
  <c r="BL805" i="1"/>
  <c r="BK813" i="1"/>
  <c r="BK853" i="1"/>
  <c r="BL869" i="1"/>
  <c r="BL28" i="1"/>
  <c r="BL60" i="1"/>
  <c r="BL68" i="1"/>
  <c r="BL84" i="1"/>
  <c r="BK108" i="1"/>
  <c r="BK116" i="1"/>
  <c r="BL124" i="1"/>
  <c r="BL132" i="1"/>
  <c r="BK181" i="1"/>
  <c r="BL205" i="1"/>
  <c r="BL213" i="1"/>
  <c r="BK246" i="1"/>
  <c r="BK326" i="1"/>
  <c r="BK334" i="1"/>
  <c r="BL350" i="1"/>
  <c r="BL382" i="1"/>
  <c r="BK414" i="1"/>
  <c r="BK462" i="1"/>
  <c r="BL478" i="1"/>
  <c r="BK590" i="1"/>
  <c r="BL654" i="1"/>
  <c r="BL670" i="1"/>
  <c r="BL718" i="1"/>
  <c r="BK26" i="1"/>
  <c r="BL211" i="1"/>
  <c r="BK476" i="1"/>
  <c r="BK524" i="1"/>
  <c r="BL532" i="1"/>
  <c r="BL540" i="1"/>
  <c r="BK588" i="1"/>
  <c r="BL139" i="1"/>
  <c r="BK164" i="1"/>
  <c r="BK317" i="1"/>
  <c r="BK405" i="1"/>
  <c r="BK453" i="1"/>
  <c r="BL461" i="1"/>
  <c r="BL469" i="1"/>
  <c r="BL485" i="1"/>
  <c r="BK509" i="1"/>
  <c r="BK541" i="1"/>
  <c r="BK549" i="1"/>
  <c r="BL565" i="1"/>
  <c r="BL581" i="1"/>
  <c r="BL589" i="1"/>
  <c r="BK605" i="1"/>
  <c r="BL613" i="1"/>
  <c r="BK645" i="1"/>
  <c r="BK677" i="1"/>
  <c r="BK765" i="1"/>
  <c r="BK821" i="1"/>
  <c r="BL36" i="1"/>
  <c r="BL44" i="1"/>
  <c r="BK156" i="1"/>
  <c r="BL197" i="1"/>
  <c r="BL222" i="1"/>
  <c r="BK342" i="1"/>
  <c r="BK358" i="1"/>
  <c r="BL366" i="1"/>
  <c r="BK374" i="1"/>
  <c r="BK406" i="1"/>
  <c r="BL414" i="1"/>
  <c r="BK422" i="1"/>
  <c r="BL430" i="1"/>
  <c r="BL486" i="1"/>
  <c r="BK758" i="1"/>
  <c r="BL766" i="1"/>
  <c r="BL782" i="1"/>
  <c r="BK790" i="1"/>
  <c r="BK846" i="1"/>
  <c r="BL854" i="1"/>
  <c r="BK21" i="1"/>
  <c r="BL53" i="1"/>
  <c r="BK77" i="1"/>
  <c r="BL85" i="1"/>
  <c r="BL109" i="1"/>
  <c r="BL157" i="1"/>
  <c r="BK174" i="1"/>
  <c r="BL206" i="1"/>
  <c r="BK263" i="1"/>
  <c r="BL287" i="1"/>
  <c r="BK327" i="1"/>
  <c r="BL415" i="1"/>
  <c r="BL431" i="1"/>
  <c r="BK455" i="1"/>
  <c r="BL471" i="1"/>
  <c r="BK519" i="1"/>
  <c r="BL567" i="1"/>
  <c r="BK575" i="1"/>
  <c r="BK607" i="1"/>
  <c r="BK647" i="1"/>
  <c r="BK719" i="1"/>
  <c r="BL735" i="1"/>
  <c r="BL783" i="1"/>
  <c r="BL847" i="1"/>
  <c r="BK855" i="1"/>
  <c r="BK6" i="1"/>
  <c r="BL14" i="1"/>
  <c r="BK22" i="1"/>
  <c r="BK110" i="1"/>
  <c r="BL118" i="1"/>
  <c r="BL126" i="1"/>
  <c r="BK150" i="1"/>
  <c r="BK167" i="1"/>
  <c r="BL175" i="1"/>
  <c r="BL183" i="1"/>
  <c r="BL232" i="1"/>
  <c r="BK248" i="1"/>
  <c r="BL256" i="1"/>
  <c r="BK288" i="1"/>
  <c r="BL296" i="1"/>
  <c r="BL304" i="1"/>
  <c r="BL328" i="1"/>
  <c r="BK352" i="1"/>
  <c r="BK432" i="1"/>
  <c r="BK496" i="1"/>
  <c r="BK504" i="1"/>
  <c r="BL520" i="1"/>
  <c r="BK536" i="1"/>
  <c r="BK544" i="1"/>
  <c r="BK600" i="1"/>
  <c r="BL624" i="1"/>
  <c r="BK672" i="1"/>
  <c r="BL704" i="1"/>
  <c r="BL760" i="1"/>
  <c r="BL768" i="1"/>
  <c r="BK792" i="1"/>
  <c r="BK832" i="1"/>
  <c r="BK15" i="1"/>
  <c r="BK31" i="1"/>
  <c r="BL71" i="1"/>
  <c r="BL79" i="1"/>
  <c r="BL87" i="1"/>
  <c r="BK111" i="1"/>
  <c r="BK119" i="1"/>
  <c r="BL127" i="1"/>
  <c r="BK135" i="1"/>
  <c r="BK192" i="1"/>
  <c r="BL225" i="1"/>
  <c r="BK329" i="1"/>
  <c r="BK337" i="1"/>
  <c r="BL385" i="1"/>
  <c r="BL409" i="1"/>
  <c r="BK417" i="1"/>
  <c r="BL465" i="1"/>
  <c r="BL481" i="1"/>
  <c r="BL521" i="1"/>
  <c r="BK609" i="1"/>
  <c r="BK657" i="1"/>
  <c r="BL705" i="1"/>
  <c r="BL713" i="1"/>
  <c r="BK737" i="1"/>
  <c r="BL769" i="1"/>
  <c r="BL777" i="1"/>
  <c r="BL825" i="1"/>
  <c r="BK833" i="1"/>
  <c r="BL841" i="1"/>
  <c r="BK80" i="1"/>
  <c r="BK104" i="1"/>
  <c r="BK128" i="1"/>
  <c r="BK201" i="1"/>
  <c r="BK226" i="1"/>
  <c r="BL258" i="1"/>
  <c r="BK274" i="1"/>
  <c r="BK290" i="1"/>
  <c r="BK322" i="1"/>
  <c r="BK378" i="1"/>
  <c r="BK426" i="1"/>
  <c r="BL450" i="1"/>
  <c r="BK498" i="1"/>
  <c r="BL506" i="1"/>
  <c r="BK514" i="1"/>
  <c r="BL522" i="1"/>
  <c r="BL602" i="1"/>
  <c r="BK618" i="1"/>
  <c r="BL642" i="1"/>
  <c r="BL650" i="1"/>
  <c r="BK690" i="1"/>
  <c r="BL698" i="1"/>
  <c r="BK706" i="1"/>
  <c r="BL722" i="1"/>
  <c r="BL762" i="1"/>
  <c r="BL818" i="1"/>
  <c r="BK25" i="1"/>
  <c r="BK57" i="1"/>
  <c r="BK65" i="1"/>
  <c r="BL73" i="1"/>
  <c r="BK81" i="1"/>
  <c r="BL89" i="1"/>
  <c r="BL97" i="1"/>
  <c r="BK121" i="1"/>
  <c r="BK129" i="1"/>
  <c r="BL162" i="1"/>
  <c r="BL202" i="1"/>
  <c r="BK235" i="1"/>
  <c r="BL347" i="1"/>
  <c r="BK379" i="1"/>
  <c r="BL467" i="1"/>
  <c r="BK475" i="1"/>
  <c r="BK523" i="1"/>
  <c r="BL579" i="1"/>
  <c r="BK603" i="1"/>
  <c r="BK723" i="1"/>
  <c r="BK731" i="1"/>
  <c r="BL795" i="1"/>
  <c r="BK530" i="1"/>
  <c r="BL546" i="1"/>
  <c r="BK194" i="1"/>
  <c r="BK571" i="1"/>
  <c r="BK851" i="1"/>
  <c r="BK109" i="1"/>
  <c r="BL125" i="1"/>
  <c r="BL198" i="1"/>
  <c r="BL319" i="1"/>
  <c r="BK383" i="1"/>
  <c r="BK431" i="1"/>
  <c r="BK463" i="1"/>
  <c r="BL623" i="1"/>
  <c r="BL663" i="1"/>
  <c r="BL671" i="1"/>
  <c r="BL703" i="1"/>
  <c r="BL767" i="1"/>
  <c r="BL70" i="1"/>
  <c r="BL86" i="1"/>
  <c r="BK118" i="1"/>
  <c r="BK232" i="1"/>
  <c r="BK328" i="1"/>
  <c r="BK408" i="1"/>
  <c r="BL472" i="1"/>
  <c r="BL584" i="1"/>
  <c r="BK608" i="1"/>
  <c r="BK624" i="1"/>
  <c r="BK71" i="1"/>
  <c r="BK79" i="1"/>
  <c r="BL95" i="1"/>
  <c r="BL160" i="1"/>
  <c r="BL305" i="1"/>
  <c r="BL353" i="1"/>
  <c r="BK401" i="1"/>
  <c r="BK481" i="1"/>
  <c r="BK553" i="1"/>
  <c r="BL585" i="1"/>
  <c r="BL801" i="1"/>
  <c r="BK96" i="1"/>
  <c r="BL314" i="1"/>
  <c r="BL466" i="1"/>
  <c r="BK546" i="1"/>
  <c r="BK602" i="1"/>
  <c r="BL674" i="1"/>
  <c r="BK698" i="1"/>
  <c r="BK722" i="1"/>
  <c r="BK762" i="1"/>
  <c r="BK850" i="1"/>
  <c r="BK9" i="1"/>
  <c r="BK73" i="1"/>
  <c r="BK89" i="1"/>
  <c r="BK97" i="1"/>
  <c r="BL105" i="1"/>
  <c r="BL170" i="1"/>
  <c r="BK186" i="1"/>
  <c r="BK259" i="1"/>
  <c r="BL299" i="1"/>
  <c r="BL435" i="1"/>
  <c r="BK443" i="1"/>
  <c r="BK467" i="1"/>
  <c r="BL491" i="1"/>
  <c r="BL499" i="1"/>
  <c r="BL507" i="1"/>
  <c r="BL539" i="1"/>
  <c r="BL627" i="1"/>
  <c r="BK635" i="1"/>
  <c r="BK651" i="1"/>
  <c r="BK667" i="1"/>
  <c r="BK675" i="1"/>
  <c r="BL787" i="1"/>
  <c r="BK795" i="1"/>
  <c r="BL803" i="1"/>
  <c r="BL116" i="1"/>
  <c r="BK165" i="1"/>
  <c r="BK173" i="1"/>
  <c r="BL181" i="1"/>
  <c r="BK238" i="1"/>
  <c r="BL246" i="1"/>
  <c r="BL294" i="1"/>
  <c r="BK302" i="1"/>
  <c r="BL326" i="1"/>
  <c r="BL334" i="1"/>
  <c r="BK438" i="1"/>
  <c r="BL462" i="1"/>
  <c r="BK502" i="1"/>
  <c r="BK510" i="1"/>
  <c r="BK542" i="1"/>
  <c r="BL590" i="1"/>
  <c r="BK622" i="1"/>
  <c r="BK630" i="1"/>
  <c r="BK806" i="1"/>
  <c r="BL830" i="1"/>
  <c r="BK838" i="1"/>
  <c r="BL870" i="1"/>
  <c r="BL5" i="1"/>
  <c r="BL29" i="1"/>
  <c r="BK69" i="1"/>
  <c r="BK133" i="1"/>
  <c r="BL141" i="1"/>
  <c r="BK190" i="1"/>
  <c r="BK215" i="1"/>
  <c r="BK279" i="1"/>
  <c r="BK287" i="1"/>
  <c r="BK335" i="1"/>
  <c r="BK343" i="1"/>
  <c r="BL383" i="1"/>
  <c r="BK391" i="1"/>
  <c r="BL399" i="1"/>
  <c r="BK439" i="1"/>
  <c r="BL479" i="1"/>
  <c r="BK487" i="1"/>
  <c r="BL527" i="1"/>
  <c r="BK567" i="1"/>
  <c r="BK583" i="1"/>
  <c r="BK591" i="1"/>
  <c r="BK631" i="1"/>
  <c r="BL655" i="1"/>
  <c r="BK711" i="1"/>
  <c r="BL727" i="1"/>
  <c r="BL743" i="1"/>
  <c r="BL791" i="1"/>
  <c r="BL807" i="1"/>
  <c r="BK831" i="1"/>
  <c r="BK14" i="1"/>
  <c r="BL30" i="1"/>
  <c r="BK38" i="1"/>
  <c r="BK46" i="1"/>
  <c r="BK62" i="1"/>
  <c r="BK94" i="1"/>
  <c r="BL191" i="1"/>
  <c r="BL240" i="1"/>
  <c r="BK256" i="1"/>
  <c r="BK280" i="1"/>
  <c r="BL312" i="1"/>
  <c r="BK336" i="1"/>
  <c r="BL360" i="1"/>
  <c r="BK368" i="1"/>
  <c r="BL408" i="1"/>
  <c r="BK416" i="1"/>
  <c r="BL424" i="1"/>
  <c r="BL464" i="1"/>
  <c r="BL480" i="1"/>
  <c r="BK552" i="1"/>
  <c r="BK560" i="1"/>
  <c r="BK576" i="1"/>
  <c r="BK592" i="1"/>
  <c r="BL688" i="1"/>
  <c r="BK728" i="1"/>
  <c r="BL736" i="1"/>
  <c r="BL744" i="1"/>
  <c r="BL752" i="1"/>
  <c r="BK800" i="1"/>
  <c r="BL808" i="1"/>
  <c r="BK816" i="1"/>
  <c r="BK856" i="1"/>
  <c r="BK864" i="1"/>
  <c r="BK23" i="1"/>
  <c r="BK39" i="1"/>
  <c r="BL63" i="1"/>
  <c r="BK143" i="1"/>
  <c r="BK151" i="1"/>
  <c r="BK200" i="1"/>
  <c r="BL208" i="1"/>
  <c r="BL265" i="1"/>
  <c r="BL313" i="1"/>
  <c r="BL321" i="1"/>
  <c r="BK369" i="1"/>
  <c r="BL393" i="1"/>
  <c r="BK433" i="1"/>
  <c r="BL457" i="1"/>
  <c r="BK489" i="1"/>
  <c r="BL529" i="1"/>
  <c r="BL537" i="1"/>
  <c r="BK577" i="1"/>
  <c r="BL617" i="1"/>
  <c r="BK625" i="1"/>
  <c r="BK649" i="1"/>
  <c r="BL673" i="1"/>
  <c r="BK689" i="1"/>
  <c r="BK753" i="1"/>
  <c r="BK761" i="1"/>
  <c r="BL785" i="1"/>
  <c r="BK793" i="1"/>
  <c r="BK841" i="1"/>
  <c r="BK849" i="1"/>
  <c r="BL857" i="1"/>
  <c r="BL48" i="1"/>
  <c r="BL56" i="1"/>
  <c r="BL96" i="1"/>
  <c r="BL120" i="1"/>
  <c r="BK169" i="1"/>
  <c r="BL177" i="1"/>
  <c r="BL209" i="1"/>
  <c r="BL242" i="1"/>
  <c r="BK250" i="1"/>
  <c r="BK298" i="1"/>
  <c r="BK306" i="1"/>
  <c r="BK354" i="1"/>
  <c r="BK362" i="1"/>
  <c r="BL370" i="1"/>
  <c r="BK410" i="1"/>
  <c r="BK522" i="1"/>
  <c r="BK554" i="1"/>
  <c r="BL562" i="1"/>
  <c r="BL682" i="1"/>
  <c r="BL714" i="1"/>
  <c r="BL754" i="1"/>
  <c r="BL778" i="1"/>
  <c r="BK802" i="1"/>
  <c r="BL826" i="1"/>
  <c r="BL834" i="1"/>
  <c r="BL842" i="1"/>
  <c r="BK866" i="1"/>
  <c r="BK145" i="1"/>
  <c r="BK162" i="1"/>
  <c r="BK210" i="1"/>
  <c r="BK219" i="1"/>
  <c r="BL227" i="1"/>
  <c r="BK227" i="1"/>
  <c r="BL267" i="1"/>
  <c r="BL275" i="1"/>
  <c r="BL283" i="1"/>
  <c r="BK291" i="1"/>
  <c r="BK307" i="1"/>
  <c r="BK387" i="1"/>
  <c r="BL395" i="1"/>
  <c r="BK403" i="1"/>
  <c r="BL443" i="1"/>
  <c r="BK451" i="1"/>
  <c r="BL459" i="1"/>
  <c r="BL515" i="1"/>
  <c r="BK531" i="1"/>
  <c r="BL595" i="1"/>
  <c r="BL611" i="1"/>
  <c r="BL635" i="1"/>
  <c r="BK643" i="1"/>
  <c r="BK699" i="1"/>
  <c r="BK715" i="1"/>
  <c r="BK763" i="1"/>
  <c r="BK771" i="1"/>
  <c r="BK779" i="1"/>
  <c r="BK822" i="1"/>
  <c r="BL77" i="1"/>
  <c r="BK125" i="1"/>
  <c r="BK198" i="1"/>
  <c r="BL255" i="1"/>
  <c r="BK319" i="1"/>
  <c r="BL535" i="1"/>
  <c r="BL615" i="1"/>
  <c r="BK623" i="1"/>
  <c r="BK703" i="1"/>
  <c r="BK767" i="1"/>
  <c r="BK54" i="1"/>
  <c r="BK70" i="1"/>
  <c r="BK86" i="1"/>
  <c r="BL158" i="1"/>
  <c r="BL199" i="1"/>
  <c r="BL288" i="1"/>
  <c r="BK472" i="1"/>
  <c r="BK584" i="1"/>
  <c r="BK616" i="1"/>
  <c r="BK680" i="1"/>
  <c r="BL7" i="1"/>
  <c r="BK63" i="1"/>
  <c r="BK95" i="1"/>
  <c r="BK160" i="1"/>
  <c r="BL176" i="1"/>
  <c r="BL249" i="1"/>
  <c r="BL257" i="1"/>
  <c r="BK305" i="1"/>
  <c r="BK353" i="1"/>
  <c r="BK449" i="1"/>
  <c r="BL497" i="1"/>
  <c r="BL505" i="1"/>
  <c r="BL513" i="1"/>
  <c r="BK641" i="1"/>
  <c r="BK801" i="1"/>
  <c r="BL161" i="1"/>
  <c r="BK177" i="1"/>
  <c r="BK466" i="1"/>
  <c r="BK570" i="1"/>
  <c r="BK674" i="1"/>
  <c r="BL17" i="1"/>
  <c r="BK299" i="1"/>
  <c r="BK499" i="1"/>
  <c r="BK507" i="1"/>
  <c r="BL523" i="1"/>
  <c r="BK539" i="1"/>
  <c r="BK547" i="1"/>
  <c r="BL707" i="1"/>
  <c r="BK803" i="1"/>
  <c r="BL774" i="1"/>
  <c r="BL822" i="1"/>
  <c r="BK830" i="1"/>
  <c r="BL838" i="1"/>
  <c r="BK5" i="1"/>
  <c r="BK29" i="1"/>
  <c r="BK141" i="1"/>
  <c r="BL166" i="1"/>
  <c r="BK206" i="1"/>
  <c r="BK231" i="1"/>
  <c r="BL231" i="1"/>
  <c r="BL247" i="1"/>
  <c r="BL295" i="1"/>
  <c r="BK311" i="1"/>
  <c r="BL351" i="1"/>
  <c r="BL359" i="1"/>
  <c r="BK399" i="1"/>
  <c r="BK479" i="1"/>
  <c r="BL511" i="1"/>
  <c r="BK527" i="1"/>
  <c r="BL551" i="1"/>
  <c r="BK655" i="1"/>
  <c r="BK727" i="1"/>
  <c r="BK743" i="1"/>
  <c r="BK791" i="1"/>
  <c r="BL799" i="1"/>
  <c r="BK807" i="1"/>
  <c r="BL863" i="1"/>
  <c r="BL871" i="1"/>
  <c r="BK30" i="1"/>
  <c r="BL142" i="1"/>
  <c r="BK191" i="1"/>
  <c r="BK240" i="1"/>
  <c r="BK312" i="1"/>
  <c r="BK360" i="1"/>
  <c r="BL384" i="1"/>
  <c r="BL400" i="1"/>
  <c r="BK424" i="1"/>
  <c r="BL448" i="1"/>
  <c r="BK480" i="1"/>
  <c r="BL528" i="1"/>
  <c r="BL616" i="1"/>
  <c r="BL640" i="1"/>
  <c r="BL672" i="1"/>
  <c r="BL680" i="1"/>
  <c r="BK688" i="1"/>
  <c r="BL696" i="1"/>
  <c r="BK736" i="1"/>
  <c r="BK744" i="1"/>
  <c r="BK752" i="1"/>
  <c r="BL784" i="1"/>
  <c r="BK808" i="1"/>
  <c r="BL832" i="1"/>
  <c r="BL840" i="1"/>
  <c r="BL848" i="1"/>
  <c r="BK168" i="1"/>
  <c r="BL168" i="1"/>
  <c r="BK225" i="1"/>
  <c r="BK233" i="1"/>
  <c r="BK265" i="1"/>
  <c r="BL289" i="1"/>
  <c r="BK297" i="1"/>
  <c r="BK313" i="1"/>
  <c r="BK321" i="1"/>
  <c r="BK393" i="1"/>
  <c r="BL401" i="1"/>
  <c r="BL449" i="1"/>
  <c r="BK457" i="1"/>
  <c r="BK529" i="1"/>
  <c r="BK537" i="1"/>
  <c r="BL601" i="1"/>
  <c r="BL641" i="1"/>
  <c r="BL721" i="1"/>
  <c r="BK785" i="1"/>
  <c r="BK857" i="1"/>
  <c r="BK8" i="1"/>
  <c r="BK16" i="1"/>
  <c r="BK48" i="1"/>
  <c r="BL72" i="1"/>
  <c r="BK120" i="1"/>
  <c r="BK193" i="1"/>
  <c r="BL218" i="1"/>
  <c r="BK242" i="1"/>
  <c r="BL282" i="1"/>
  <c r="BL338" i="1"/>
  <c r="BL346" i="1"/>
  <c r="BK370" i="1"/>
  <c r="BL394" i="1"/>
  <c r="BL442" i="1"/>
  <c r="BK562" i="1"/>
  <c r="BL586" i="1"/>
  <c r="BL618" i="1"/>
  <c r="BL634" i="1"/>
  <c r="BL658" i="1"/>
  <c r="BK666" i="1"/>
  <c r="BK682" i="1"/>
  <c r="BK714" i="1"/>
  <c r="BL730" i="1"/>
  <c r="BK754" i="1"/>
  <c r="BK778" i="1"/>
  <c r="BK826" i="1"/>
  <c r="BK834" i="1"/>
  <c r="BK842" i="1"/>
  <c r="BL49" i="1"/>
  <c r="BK105" i="1"/>
  <c r="BL153" i="1"/>
  <c r="BL259" i="1"/>
  <c r="BK267" i="1"/>
  <c r="BK275" i="1"/>
  <c r="BK283" i="1"/>
  <c r="BL339" i="1"/>
  <c r="BL355" i="1"/>
  <c r="BL371" i="1"/>
  <c r="BK395" i="1"/>
  <c r="BL419" i="1"/>
  <c r="BK459" i="1"/>
  <c r="BK515" i="1"/>
  <c r="BL547" i="1"/>
  <c r="BL555" i="1"/>
  <c r="BL563" i="1"/>
  <c r="BK595" i="1"/>
  <c r="BL603" i="1"/>
  <c r="BL619" i="1"/>
  <c r="BL659" i="1"/>
  <c r="BL811" i="1"/>
  <c r="BK819" i="1"/>
  <c r="BK835" i="1"/>
  <c r="BK558" i="1"/>
  <c r="BL574" i="1"/>
  <c r="BK582" i="1"/>
  <c r="BK614" i="1"/>
  <c r="BK662" i="1"/>
  <c r="BL694" i="1"/>
  <c r="BK734" i="1"/>
  <c r="BL742" i="1"/>
  <c r="BL750" i="1"/>
  <c r="BL758" i="1"/>
  <c r="BK814" i="1"/>
  <c r="BL846" i="1"/>
  <c r="BK862" i="1"/>
  <c r="BL21" i="1"/>
  <c r="BK93" i="1"/>
  <c r="BK149" i="1"/>
  <c r="BL182" i="1"/>
  <c r="BK255" i="1"/>
  <c r="BL263" i="1"/>
  <c r="BK271" i="1"/>
  <c r="BL311" i="1"/>
  <c r="BL327" i="1"/>
  <c r="BL407" i="1"/>
  <c r="BK447" i="1"/>
  <c r="BL455" i="1"/>
  <c r="BL463" i="1"/>
  <c r="BK503" i="1"/>
  <c r="BK535" i="1"/>
  <c r="BK543" i="1"/>
  <c r="BL575" i="1"/>
  <c r="BK599" i="1"/>
  <c r="BL607" i="1"/>
  <c r="BK639" i="1"/>
  <c r="BL647" i="1"/>
  <c r="BK695" i="1"/>
  <c r="BL719" i="1"/>
  <c r="BK759" i="1"/>
  <c r="BK815" i="1"/>
  <c r="BL855" i="1"/>
  <c r="BL6" i="1"/>
  <c r="BL22" i="1"/>
  <c r="BK102" i="1"/>
  <c r="BL110" i="1"/>
  <c r="BK134" i="1"/>
  <c r="BL150" i="1"/>
  <c r="BK158" i="1"/>
  <c r="BL167" i="1"/>
  <c r="BL248" i="1"/>
  <c r="BL352" i="1"/>
  <c r="BL432" i="1"/>
  <c r="BK440" i="1"/>
  <c r="BL488" i="1"/>
  <c r="BL496" i="1"/>
  <c r="BL504" i="1"/>
  <c r="BL536" i="1"/>
  <c r="BK632" i="1"/>
  <c r="BK656" i="1"/>
  <c r="BK664" i="1"/>
  <c r="BK720" i="1"/>
  <c r="BL792" i="1"/>
  <c r="BK840" i="1"/>
  <c r="BK7" i="1"/>
  <c r="BL15" i="1"/>
  <c r="BL55" i="1"/>
  <c r="BL111" i="1"/>
  <c r="BL119" i="1"/>
  <c r="BL143" i="1"/>
  <c r="BK176" i="1"/>
  <c r="BL192" i="1"/>
  <c r="BK241" i="1"/>
  <c r="BK249" i="1"/>
  <c r="BL297" i="1"/>
  <c r="BL329" i="1"/>
  <c r="BL337" i="1"/>
  <c r="BK441" i="1"/>
  <c r="BK505" i="1"/>
  <c r="BK545" i="1"/>
  <c r="BK561" i="1"/>
  <c r="BK593" i="1"/>
  <c r="BK617" i="1"/>
  <c r="BK633" i="1"/>
  <c r="BL657" i="1"/>
  <c r="BK673" i="1"/>
  <c r="BK745" i="1"/>
  <c r="BK809" i="1"/>
  <c r="BL833" i="1"/>
  <c r="BK24" i="1"/>
  <c r="BK56" i="1"/>
  <c r="BL64" i="1"/>
  <c r="BK88" i="1"/>
  <c r="BL104" i="1"/>
  <c r="BK112" i="1"/>
  <c r="BL128" i="1"/>
  <c r="BK161" i="1"/>
  <c r="BL185" i="1"/>
  <c r="BL201" i="1"/>
  <c r="BK209" i="1"/>
  <c r="BL226" i="1"/>
  <c r="BK258" i="1"/>
  <c r="BL290" i="1"/>
  <c r="BL322" i="1"/>
  <c r="BL378" i="1"/>
  <c r="BK386" i="1"/>
  <c r="BK418" i="1"/>
  <c r="BL426" i="1"/>
  <c r="BK434" i="1"/>
  <c r="BK474" i="1"/>
  <c r="BL490" i="1"/>
  <c r="BL498" i="1"/>
  <c r="BK626" i="1"/>
  <c r="BL666" i="1"/>
  <c r="BL690" i="1"/>
  <c r="BL706" i="1"/>
  <c r="BK738" i="1"/>
  <c r="BK770" i="1"/>
  <c r="BK786" i="1"/>
  <c r="BL850" i="1"/>
  <c r="BL25" i="1"/>
  <c r="BL57" i="1"/>
  <c r="BL65" i="1"/>
  <c r="BL81" i="1"/>
  <c r="BK113" i="1"/>
  <c r="BL121" i="1"/>
  <c r="BL129" i="1"/>
  <c r="BL137" i="1"/>
  <c r="BK178" i="1"/>
  <c r="BL235" i="1"/>
  <c r="BK243" i="1"/>
  <c r="BK251" i="1"/>
  <c r="BK315" i="1"/>
  <c r="BK323" i="1"/>
  <c r="BK331" i="1"/>
  <c r="BL379" i="1"/>
  <c r="BK411" i="1"/>
  <c r="BL475" i="1"/>
  <c r="BL571" i="1"/>
  <c r="BL587" i="1"/>
  <c r="BK611" i="1"/>
  <c r="BK707" i="1"/>
  <c r="BL723" i="1"/>
  <c r="BL731" i="1"/>
  <c r="BL819" i="1"/>
  <c r="BK827" i="1"/>
  <c r="BL835" i="1"/>
  <c r="BL867" i="1"/>
  <c r="BJ164" i="1"/>
  <c r="BJ52" i="1"/>
  <c r="BJ846" i="1"/>
  <c r="BJ208" i="1"/>
  <c r="BJ61" i="1"/>
  <c r="BJ63" i="1"/>
  <c r="BJ26" i="1"/>
  <c r="BJ122" i="1"/>
  <c r="BJ380" i="1"/>
  <c r="BJ396" i="1"/>
  <c r="BJ428" i="1"/>
  <c r="BJ484" i="1"/>
  <c r="BJ708" i="1"/>
  <c r="BJ780" i="1"/>
  <c r="BJ828" i="1"/>
  <c r="BJ844" i="1"/>
  <c r="BJ860" i="1"/>
  <c r="BJ51" i="1"/>
  <c r="BJ261" i="1"/>
  <c r="BJ317" i="1"/>
  <c r="BJ397" i="1"/>
  <c r="BJ453" i="1"/>
  <c r="BJ509" i="1"/>
  <c r="BJ765" i="1"/>
  <c r="BJ821" i="1"/>
  <c r="BJ156" i="1"/>
  <c r="BJ238" i="1"/>
  <c r="BJ342" i="1"/>
  <c r="BJ358" i="1"/>
  <c r="BJ662" i="1"/>
  <c r="BJ734" i="1"/>
  <c r="BJ447" i="1"/>
  <c r="BJ503" i="1"/>
  <c r="BJ279" i="1"/>
  <c r="BJ391" i="1"/>
  <c r="BJ620" i="1"/>
  <c r="BJ557" i="1"/>
  <c r="BJ254" i="1"/>
  <c r="BJ551" i="1"/>
  <c r="BJ863" i="1"/>
  <c r="BJ871" i="1"/>
  <c r="BJ142" i="1"/>
  <c r="BJ528" i="1"/>
  <c r="BJ138" i="1"/>
  <c r="BJ292" i="1"/>
  <c r="BJ412" i="1"/>
  <c r="BJ716" i="1"/>
  <c r="BJ852" i="1"/>
  <c r="BJ868" i="1"/>
  <c r="BJ75" i="1"/>
  <c r="BJ221" i="1"/>
  <c r="BJ341" i="1"/>
  <c r="BJ445" i="1"/>
  <c r="BJ525" i="1"/>
  <c r="BJ661" i="1"/>
  <c r="BJ773" i="1"/>
  <c r="BJ438" i="1"/>
  <c r="BJ510" i="1"/>
  <c r="BJ5" i="1"/>
  <c r="BJ69" i="1"/>
  <c r="BJ133" i="1"/>
  <c r="BJ190" i="1"/>
  <c r="BJ215" i="1"/>
  <c r="BJ335" i="1"/>
  <c r="BJ439" i="1"/>
  <c r="BJ831" i="1"/>
  <c r="BJ560" i="1"/>
  <c r="BJ592" i="1"/>
  <c r="BJ728" i="1"/>
  <c r="BJ800" i="1"/>
  <c r="BJ856" i="1"/>
  <c r="BJ39" i="1"/>
  <c r="BJ151" i="1"/>
  <c r="BJ200" i="1"/>
  <c r="BJ369" i="1"/>
  <c r="BJ433" i="1"/>
  <c r="BJ689" i="1"/>
  <c r="BJ753" i="1"/>
  <c r="BJ169" i="1"/>
  <c r="BJ354" i="1"/>
  <c r="BJ410" i="1"/>
  <c r="BJ554" i="1"/>
  <c r="BJ682" i="1"/>
  <c r="BJ826" i="1"/>
  <c r="BJ842" i="1"/>
  <c r="BJ145" i="1"/>
  <c r="BJ515" i="1"/>
  <c r="BJ34" i="1"/>
  <c r="BJ388" i="1"/>
  <c r="BJ772" i="1"/>
  <c r="BJ67" i="1"/>
  <c r="BJ83" i="1"/>
  <c r="BJ131" i="1"/>
  <c r="BJ325" i="1"/>
  <c r="BJ725" i="1"/>
  <c r="BJ382" i="1"/>
  <c r="BJ125" i="1"/>
  <c r="BJ166" i="1"/>
  <c r="BJ198" i="1"/>
  <c r="BJ319" i="1"/>
  <c r="BJ367" i="1"/>
  <c r="BJ623" i="1"/>
  <c r="BJ679" i="1"/>
  <c r="BJ799" i="1"/>
  <c r="BJ70" i="1"/>
  <c r="BJ86" i="1"/>
  <c r="BJ472" i="1"/>
  <c r="BJ584" i="1"/>
  <c r="BJ680" i="1"/>
  <c r="BJ848" i="1"/>
  <c r="BJ95" i="1"/>
  <c r="BJ305" i="1"/>
  <c r="BJ353" i="1"/>
  <c r="BJ449" i="1"/>
  <c r="BJ641" i="1"/>
  <c r="BJ801" i="1"/>
  <c r="BJ218" i="1"/>
  <c r="BJ466" i="1"/>
  <c r="BJ490" i="1"/>
  <c r="BJ794" i="1"/>
  <c r="BJ858" i="1"/>
  <c r="BJ299" i="1"/>
  <c r="BJ363" i="1"/>
  <c r="BJ227" i="1"/>
  <c r="BJ387" i="1"/>
  <c r="BJ531" i="1"/>
  <c r="BJ763" i="1"/>
  <c r="BJ771" i="1"/>
  <c r="BJ256" i="1"/>
  <c r="BJ762" i="1"/>
  <c r="BJ818" i="1"/>
  <c r="BJ162" i="1"/>
  <c r="BJ675" i="1"/>
  <c r="BJ819" i="1"/>
  <c r="BJ38" i="1"/>
  <c r="BJ94" i="1"/>
  <c r="BJ280" i="1"/>
  <c r="BJ336" i="1"/>
  <c r="BJ435" i="1"/>
  <c r="BJ491" i="1"/>
  <c r="BJ507" i="1"/>
  <c r="BJ177" i="1"/>
  <c r="BJ6" i="1"/>
  <c r="BJ832" i="1"/>
  <c r="BJ65" i="1"/>
  <c r="BJ255" i="1"/>
  <c r="BJ855" i="1"/>
  <c r="BJ22" i="1"/>
  <c r="BJ110" i="1"/>
  <c r="BJ248" i="1"/>
  <c r="BJ352" i="1"/>
  <c r="BJ432" i="1"/>
  <c r="BJ504" i="1"/>
  <c r="BJ792" i="1"/>
  <c r="BJ15" i="1"/>
  <c r="BJ111" i="1"/>
  <c r="BJ119" i="1"/>
  <c r="BJ192" i="1"/>
  <c r="BJ329" i="1"/>
  <c r="BJ833" i="1"/>
  <c r="BJ104" i="1"/>
  <c r="BJ226" i="1"/>
  <c r="BJ290" i="1"/>
  <c r="BJ378" i="1"/>
  <c r="BJ426" i="1"/>
  <c r="BJ498" i="1"/>
  <c r="BJ850" i="1"/>
  <c r="BJ57" i="1"/>
  <c r="BJ81" i="1"/>
  <c r="BJ121" i="1"/>
  <c r="BJ129" i="1"/>
  <c r="BJ379" i="1"/>
  <c r="BJ756" i="1"/>
  <c r="BJ99" i="1"/>
  <c r="BJ357" i="1"/>
  <c r="BJ102" i="1"/>
  <c r="BJ440" i="1"/>
  <c r="BJ241" i="1"/>
  <c r="BJ112" i="1"/>
  <c r="BJ386" i="1"/>
  <c r="BJ58" i="1"/>
  <c r="BJ316" i="1"/>
  <c r="BJ764" i="1"/>
  <c r="BJ796" i="1"/>
  <c r="BJ139" i="1"/>
  <c r="BJ365" i="1"/>
  <c r="BJ685" i="1"/>
  <c r="BJ28" i="1"/>
  <c r="BJ350" i="1"/>
  <c r="BJ726" i="1"/>
  <c r="BJ182" i="1"/>
  <c r="BJ247" i="1"/>
  <c r="BJ134" i="1"/>
  <c r="BJ25" i="1"/>
  <c r="BJ867" i="1"/>
  <c r="BJ786" i="1"/>
  <c r="BJ707" i="1"/>
  <c r="BJ7" i="1"/>
  <c r="BJ540" i="1"/>
  <c r="BJ604" i="1"/>
  <c r="BJ550" i="1"/>
  <c r="BJ463" i="1"/>
  <c r="BJ170" i="1"/>
  <c r="BJ144" i="1"/>
  <c r="BJ698" i="1"/>
  <c r="BJ563" i="1"/>
  <c r="BJ154" i="1"/>
  <c r="BJ252" i="1"/>
  <c r="BJ276" i="1"/>
  <c r="BJ324" i="1"/>
  <c r="BJ404" i="1"/>
  <c r="BJ452" i="1"/>
  <c r="BJ532" i="1"/>
  <c r="BJ644" i="1"/>
  <c r="BJ788" i="1"/>
  <c r="BJ123" i="1"/>
  <c r="BJ245" i="1"/>
  <c r="BJ845" i="1"/>
  <c r="BJ213" i="1"/>
  <c r="BJ374" i="1"/>
  <c r="BJ422" i="1"/>
  <c r="BJ566" i="1"/>
  <c r="BJ598" i="1"/>
  <c r="BJ838" i="1"/>
  <c r="BJ13" i="1"/>
  <c r="BJ93" i="1"/>
  <c r="BJ174" i="1"/>
  <c r="BJ271" i="1"/>
  <c r="BJ599" i="1"/>
  <c r="BJ615" i="1"/>
  <c r="BJ711" i="1"/>
  <c r="BJ839" i="1"/>
  <c r="BJ224" i="1"/>
  <c r="BJ632" i="1"/>
  <c r="BJ648" i="1"/>
  <c r="BJ361" i="1"/>
  <c r="BJ569" i="1"/>
  <c r="BJ665" i="1"/>
  <c r="BJ817" i="1"/>
  <c r="BJ865" i="1"/>
  <c r="BJ32" i="1"/>
  <c r="BJ136" i="1"/>
  <c r="BJ434" i="1"/>
  <c r="BJ610" i="1"/>
  <c r="BJ626" i="1"/>
  <c r="BJ194" i="1"/>
  <c r="BJ331" i="1"/>
  <c r="BJ411" i="1"/>
  <c r="BJ555" i="1"/>
  <c r="BJ827" i="1"/>
  <c r="BJ98" i="1"/>
  <c r="BJ163" i="1"/>
  <c r="BJ171" i="1"/>
  <c r="BJ364" i="1"/>
  <c r="BJ460" i="1"/>
  <c r="BJ573" i="1"/>
  <c r="BJ717" i="1"/>
  <c r="BJ749" i="1"/>
  <c r="BJ789" i="1"/>
  <c r="BJ837" i="1"/>
  <c r="BJ4" i="1"/>
  <c r="BJ189" i="1"/>
  <c r="BJ318" i="1"/>
  <c r="BJ390" i="1"/>
  <c r="BJ478" i="1"/>
  <c r="BJ534" i="1"/>
  <c r="BJ654" i="1"/>
  <c r="BJ85" i="1"/>
  <c r="BJ157" i="1"/>
  <c r="BJ415" i="1"/>
  <c r="BJ288" i="1"/>
  <c r="BJ201" i="1"/>
  <c r="BJ179" i="1"/>
  <c r="BJ228" i="1"/>
  <c r="BJ308" i="1"/>
  <c r="BJ356" i="1"/>
  <c r="BJ588" i="1"/>
  <c r="BJ804" i="1"/>
  <c r="BJ19" i="1"/>
  <c r="BJ196" i="1"/>
  <c r="BJ469" i="1"/>
  <c r="BJ20" i="1"/>
  <c r="BJ494" i="1"/>
  <c r="BJ830" i="1"/>
  <c r="BJ216" i="1"/>
  <c r="BJ544" i="1"/>
  <c r="BJ600" i="1"/>
  <c r="BJ31" i="1"/>
  <c r="BJ337" i="1"/>
  <c r="BJ417" i="1"/>
  <c r="BJ561" i="1"/>
  <c r="BJ593" i="1"/>
  <c r="BJ617" i="1"/>
  <c r="BJ657" i="1"/>
  <c r="BJ673" i="1"/>
  <c r="BJ737" i="1"/>
  <c r="BJ80" i="1"/>
  <c r="BJ128" i="1"/>
  <c r="BJ234" i="1"/>
  <c r="BJ274" i="1"/>
  <c r="BJ602" i="1"/>
  <c r="BJ714" i="1"/>
  <c r="BJ778" i="1"/>
  <c r="BJ834" i="1"/>
  <c r="BJ9" i="1"/>
  <c r="BJ137" i="1"/>
  <c r="BJ475" i="1"/>
  <c r="BJ587" i="1"/>
  <c r="BJ843" i="1"/>
  <c r="BJ42" i="1"/>
  <c r="BJ285" i="1"/>
  <c r="BJ501" i="1"/>
  <c r="BJ781" i="1"/>
  <c r="BJ92" i="1"/>
  <c r="BJ446" i="1"/>
  <c r="BJ495" i="1"/>
  <c r="BJ695" i="1"/>
  <c r="BJ751" i="1"/>
  <c r="BJ54" i="1"/>
  <c r="BJ264" i="1"/>
  <c r="BJ272" i="1"/>
  <c r="BJ320" i="1"/>
  <c r="BJ376" i="1"/>
  <c r="BJ824" i="1"/>
  <c r="BJ103" i="1"/>
  <c r="BJ217" i="1"/>
  <c r="BJ273" i="1"/>
  <c r="BJ281" i="1"/>
  <c r="BJ345" i="1"/>
  <c r="BJ377" i="1"/>
  <c r="BJ425" i="1"/>
  <c r="BJ473" i="1"/>
  <c r="BJ585" i="1"/>
  <c r="BJ601" i="1"/>
  <c r="BJ697" i="1"/>
  <c r="BJ729" i="1"/>
  <c r="BJ40" i="1"/>
  <c r="BJ250" i="1"/>
  <c r="BJ266" i="1"/>
  <c r="BJ314" i="1"/>
  <c r="BJ458" i="1"/>
  <c r="BJ746" i="1"/>
  <c r="BJ755" i="1"/>
  <c r="BJ787" i="1"/>
  <c r="BJ803" i="1"/>
  <c r="BJ244" i="1"/>
  <c r="BJ340" i="1"/>
  <c r="BJ660" i="1"/>
  <c r="BJ115" i="1"/>
  <c r="BJ389" i="1"/>
  <c r="BJ437" i="1"/>
  <c r="BJ605" i="1"/>
  <c r="BJ629" i="1"/>
  <c r="BJ709" i="1"/>
  <c r="BJ262" i="1"/>
  <c r="BJ294" i="1"/>
  <c r="BJ454" i="1"/>
  <c r="BJ109" i="1"/>
  <c r="BJ383" i="1"/>
  <c r="BJ431" i="1"/>
  <c r="BJ607" i="1"/>
  <c r="BJ671" i="1"/>
  <c r="BJ118" i="1"/>
  <c r="BJ328" i="1"/>
  <c r="BJ408" i="1"/>
  <c r="BJ79" i="1"/>
  <c r="BJ160" i="1"/>
  <c r="BJ481" i="1"/>
  <c r="BJ96" i="1"/>
  <c r="BJ546" i="1"/>
  <c r="BJ89" i="1"/>
  <c r="BJ339" i="1"/>
  <c r="BJ347" i="1"/>
  <c r="BJ355" i="1"/>
  <c r="BJ371" i="1"/>
  <c r="BJ443" i="1"/>
  <c r="BJ635" i="1"/>
  <c r="BJ795" i="1"/>
  <c r="BJ476" i="1"/>
  <c r="BJ621" i="1"/>
  <c r="BJ645" i="1"/>
  <c r="BJ302" i="1"/>
  <c r="BJ606" i="1"/>
  <c r="BJ694" i="1"/>
  <c r="BJ758" i="1"/>
  <c r="BJ790" i="1"/>
  <c r="BJ407" i="1"/>
  <c r="BJ639" i="1"/>
  <c r="BJ719" i="1"/>
  <c r="BJ759" i="1"/>
  <c r="BJ815" i="1"/>
  <c r="BJ46" i="1"/>
  <c r="BJ199" i="1"/>
  <c r="BJ368" i="1"/>
  <c r="BJ416" i="1"/>
  <c r="BJ464" i="1"/>
  <c r="BJ576" i="1"/>
  <c r="BJ608" i="1"/>
  <c r="BJ656" i="1"/>
  <c r="BJ664" i="1"/>
  <c r="BJ720" i="1"/>
  <c r="BJ816" i="1"/>
  <c r="BJ840" i="1"/>
  <c r="BJ864" i="1"/>
  <c r="BJ55" i="1"/>
  <c r="BJ441" i="1"/>
  <c r="BJ497" i="1"/>
  <c r="BJ545" i="1"/>
  <c r="BJ633" i="1"/>
  <c r="BJ649" i="1"/>
  <c r="BJ745" i="1"/>
  <c r="BJ761" i="1"/>
  <c r="BJ793" i="1"/>
  <c r="BJ809" i="1"/>
  <c r="BJ64" i="1"/>
  <c r="BJ88" i="1"/>
  <c r="BJ185" i="1"/>
  <c r="BJ209" i="1"/>
  <c r="BJ322" i="1"/>
  <c r="BJ362" i="1"/>
  <c r="BJ418" i="1"/>
  <c r="BJ474" i="1"/>
  <c r="BJ690" i="1"/>
  <c r="BJ706" i="1"/>
  <c r="BJ738" i="1"/>
  <c r="BJ113" i="1"/>
  <c r="BJ178" i="1"/>
  <c r="BJ210" i="1"/>
  <c r="BJ243" i="1"/>
  <c r="BJ251" i="1"/>
  <c r="BJ291" i="1"/>
  <c r="BJ315" i="1"/>
  <c r="BJ323" i="1"/>
  <c r="BJ403" i="1"/>
  <c r="BJ451" i="1"/>
  <c r="BJ499" i="1"/>
  <c r="BJ643" i="1"/>
  <c r="BJ683" i="1"/>
  <c r="BJ723" i="1"/>
  <c r="BJ114" i="1"/>
  <c r="BJ187" i="1"/>
  <c r="BJ444" i="1"/>
  <c r="BJ500" i="1"/>
  <c r="BJ636" i="1"/>
  <c r="BJ692" i="1"/>
  <c r="BJ27" i="1"/>
  <c r="BJ172" i="1"/>
  <c r="BJ237" i="1"/>
  <c r="BJ301" i="1"/>
  <c r="BJ309" i="1"/>
  <c r="BJ413" i="1"/>
  <c r="BJ517" i="1"/>
  <c r="BJ669" i="1"/>
  <c r="BJ805" i="1"/>
  <c r="BJ869" i="1"/>
  <c r="BJ60" i="1"/>
  <c r="BJ68" i="1"/>
  <c r="BJ84" i="1"/>
  <c r="BJ124" i="1"/>
  <c r="BJ132" i="1"/>
  <c r="BJ678" i="1"/>
  <c r="BJ798" i="1"/>
  <c r="BJ231" i="1"/>
  <c r="BJ295" i="1"/>
  <c r="BJ519" i="1"/>
  <c r="BJ384" i="1"/>
  <c r="BJ520" i="1"/>
  <c r="BJ624" i="1"/>
  <c r="BJ696" i="1"/>
  <c r="BJ225" i="1"/>
  <c r="BJ257" i="1"/>
  <c r="BJ289" i="1"/>
  <c r="BJ401" i="1"/>
  <c r="BJ529" i="1"/>
  <c r="BJ721" i="1"/>
  <c r="BJ72" i="1"/>
  <c r="BJ193" i="1"/>
  <c r="BJ258" i="1"/>
  <c r="BJ338" i="1"/>
  <c r="BJ442" i="1"/>
  <c r="BJ586" i="1"/>
  <c r="BJ634" i="1"/>
  <c r="BJ658" i="1"/>
  <c r="BJ810" i="1"/>
  <c r="BJ105" i="1"/>
  <c r="BJ153" i="1"/>
  <c r="BJ186" i="1"/>
  <c r="BJ547" i="1"/>
  <c r="BJ603" i="1"/>
  <c r="BJ619" i="1"/>
  <c r="BJ659" i="1"/>
  <c r="BJ691" i="1"/>
  <c r="BJ811" i="1"/>
  <c r="BJ861" i="1"/>
  <c r="BJ74" i="1"/>
  <c r="BJ82" i="1"/>
  <c r="BJ90" i="1"/>
  <c r="BJ220" i="1"/>
  <c r="BJ516" i="1"/>
  <c r="BJ548" i="1"/>
  <c r="BJ564" i="1"/>
  <c r="BJ572" i="1"/>
  <c r="BJ700" i="1"/>
  <c r="BJ724" i="1"/>
  <c r="BJ43" i="1"/>
  <c r="BJ155" i="1"/>
  <c r="BJ212" i="1"/>
  <c r="BJ269" i="1"/>
  <c r="BJ333" i="1"/>
  <c r="BJ461" i="1"/>
  <c r="BJ541" i="1"/>
  <c r="BJ549" i="1"/>
  <c r="BJ581" i="1"/>
  <c r="BJ589" i="1"/>
  <c r="BJ597" i="1"/>
  <c r="BJ733" i="1"/>
  <c r="BJ813" i="1"/>
  <c r="BJ12" i="1"/>
  <c r="BJ36" i="1"/>
  <c r="BJ44" i="1"/>
  <c r="BJ197" i="1"/>
  <c r="BJ205" i="1"/>
  <c r="BJ334" i="1"/>
  <c r="BJ366" i="1"/>
  <c r="BJ406" i="1"/>
  <c r="BJ414" i="1"/>
  <c r="BJ430" i="1"/>
  <c r="BJ486" i="1"/>
  <c r="BJ518" i="1"/>
  <c r="BJ558" i="1"/>
  <c r="BJ574" i="1"/>
  <c r="BJ590" i="1"/>
  <c r="BJ702" i="1"/>
  <c r="BJ710" i="1"/>
  <c r="BJ742" i="1"/>
  <c r="BJ750" i="1"/>
  <c r="BJ766" i="1"/>
  <c r="BJ782" i="1"/>
  <c r="BJ854" i="1"/>
  <c r="BJ870" i="1"/>
  <c r="BJ21" i="1"/>
  <c r="BJ77" i="1"/>
  <c r="BJ149" i="1"/>
  <c r="BJ263" i="1"/>
  <c r="BJ287" i="1"/>
  <c r="BJ311" i="1"/>
  <c r="BJ327" i="1"/>
  <c r="BJ455" i="1"/>
  <c r="BJ535" i="1"/>
  <c r="BJ567" i="1"/>
  <c r="BJ575" i="1"/>
  <c r="BJ647" i="1"/>
  <c r="BJ743" i="1"/>
  <c r="BJ807" i="1"/>
  <c r="BJ14" i="1"/>
  <c r="BJ150" i="1"/>
  <c r="BJ158" i="1"/>
  <c r="BJ191" i="1"/>
  <c r="BJ488" i="1"/>
  <c r="BJ536" i="1"/>
  <c r="BJ672" i="1"/>
  <c r="BJ688" i="1"/>
  <c r="BJ752" i="1"/>
  <c r="BJ168" i="1"/>
  <c r="BJ176" i="1"/>
  <c r="BJ249" i="1"/>
  <c r="BJ265" i="1"/>
  <c r="BJ297" i="1"/>
  <c r="BJ457" i="1"/>
  <c r="BJ465" i="1"/>
  <c r="BJ505" i="1"/>
  <c r="BJ521" i="1"/>
  <c r="BJ857" i="1"/>
  <c r="BJ56" i="1"/>
  <c r="BJ161" i="1"/>
  <c r="BJ522" i="1"/>
  <c r="BJ666" i="1"/>
  <c r="BJ722" i="1"/>
  <c r="BJ523" i="1"/>
  <c r="BJ571" i="1"/>
  <c r="BJ835" i="1"/>
  <c r="BJ66" i="1"/>
  <c r="BJ106" i="1"/>
  <c r="BJ130" i="1"/>
  <c r="BJ146" i="1"/>
  <c r="BJ195" i="1"/>
  <c r="BJ260" i="1"/>
  <c r="BJ732" i="1"/>
  <c r="BJ740" i="1"/>
  <c r="BJ59" i="1"/>
  <c r="BJ180" i="1"/>
  <c r="BJ188" i="1"/>
  <c r="BJ373" i="1"/>
  <c r="BJ677" i="1"/>
  <c r="BJ693" i="1"/>
  <c r="BJ829" i="1"/>
  <c r="BJ76" i="1"/>
  <c r="BJ100" i="1"/>
  <c r="BJ278" i="1"/>
  <c r="BJ286" i="1"/>
  <c r="BJ470" i="1"/>
  <c r="BJ582" i="1"/>
  <c r="BJ806" i="1"/>
  <c r="BJ45" i="1"/>
  <c r="BJ117" i="1"/>
  <c r="BJ239" i="1"/>
  <c r="BJ303" i="1"/>
  <c r="BJ343" i="1"/>
  <c r="BJ511" i="1"/>
  <c r="BJ559" i="1"/>
  <c r="BJ823" i="1"/>
  <c r="BJ78" i="1"/>
  <c r="BJ344" i="1"/>
  <c r="BJ392" i="1"/>
  <c r="BJ456" i="1"/>
  <c r="BJ512" i="1"/>
  <c r="BJ712" i="1"/>
  <c r="BJ776" i="1"/>
  <c r="BJ23" i="1"/>
  <c r="BJ47" i="1"/>
  <c r="BJ233" i="1"/>
  <c r="BJ553" i="1"/>
  <c r="BJ609" i="1"/>
  <c r="BJ681" i="1"/>
  <c r="BJ8" i="1"/>
  <c r="BJ330" i="1"/>
  <c r="BJ402" i="1"/>
  <c r="BJ482" i="1"/>
  <c r="BJ530" i="1"/>
  <c r="BJ570" i="1"/>
  <c r="BJ802" i="1"/>
  <c r="BJ866" i="1"/>
  <c r="BJ33" i="1"/>
  <c r="BJ41" i="1"/>
  <c r="BJ427" i="1"/>
  <c r="BJ483" i="1"/>
  <c r="BJ699" i="1"/>
  <c r="BJ715" i="1"/>
  <c r="BJ739" i="1"/>
  <c r="BJ747" i="1"/>
  <c r="BJ851" i="1"/>
  <c r="BJ508" i="1"/>
  <c r="BJ556" i="1"/>
  <c r="BJ612" i="1"/>
  <c r="BJ676" i="1"/>
  <c r="BJ812" i="1"/>
  <c r="BJ35" i="1"/>
  <c r="BJ91" i="1"/>
  <c r="BJ147" i="1"/>
  <c r="BJ349" i="1"/>
  <c r="BJ421" i="1"/>
  <c r="BJ477" i="1"/>
  <c r="BJ493" i="1"/>
  <c r="BJ140" i="1"/>
  <c r="BJ148" i="1"/>
  <c r="BJ310" i="1"/>
  <c r="BJ614" i="1"/>
  <c r="BJ822" i="1"/>
  <c r="BJ37" i="1"/>
  <c r="BJ206" i="1"/>
  <c r="BJ471" i="1"/>
  <c r="BJ687" i="1"/>
  <c r="BJ703" i="1"/>
  <c r="BJ735" i="1"/>
  <c r="BJ767" i="1"/>
  <c r="BJ783" i="1"/>
  <c r="BJ847" i="1"/>
  <c r="BJ126" i="1"/>
  <c r="BJ167" i="1"/>
  <c r="BJ175" i="1"/>
  <c r="BJ232" i="1"/>
  <c r="BJ296" i="1"/>
  <c r="BJ304" i="1"/>
  <c r="BJ400" i="1"/>
  <c r="BJ448" i="1"/>
  <c r="BJ496" i="1"/>
  <c r="BJ640" i="1"/>
  <c r="BJ704" i="1"/>
  <c r="BJ760" i="1"/>
  <c r="BJ768" i="1"/>
  <c r="BJ784" i="1"/>
  <c r="BJ71" i="1"/>
  <c r="BJ87" i="1"/>
  <c r="BJ127" i="1"/>
  <c r="BJ135" i="1"/>
  <c r="BJ184" i="1"/>
  <c r="BJ385" i="1"/>
  <c r="BJ409" i="1"/>
  <c r="BJ513" i="1"/>
  <c r="BJ705" i="1"/>
  <c r="BJ713" i="1"/>
  <c r="BJ769" i="1"/>
  <c r="BJ777" i="1"/>
  <c r="BJ825" i="1"/>
  <c r="BJ841" i="1"/>
  <c r="BJ16" i="1"/>
  <c r="BJ282" i="1"/>
  <c r="BJ346" i="1"/>
  <c r="BJ394" i="1"/>
  <c r="BJ450" i="1"/>
  <c r="BJ506" i="1"/>
  <c r="BJ514" i="1"/>
  <c r="BJ642" i="1"/>
  <c r="BJ650" i="1"/>
  <c r="BJ674" i="1"/>
  <c r="BJ730" i="1"/>
  <c r="BJ49" i="1"/>
  <c r="BJ73" i="1"/>
  <c r="BJ97" i="1"/>
  <c r="BJ202" i="1"/>
  <c r="BJ235" i="1"/>
  <c r="BJ419" i="1"/>
  <c r="BJ467" i="1"/>
  <c r="BJ579" i="1"/>
  <c r="BJ611" i="1"/>
  <c r="BJ651" i="1"/>
  <c r="BJ667" i="1"/>
  <c r="BJ468" i="1"/>
  <c r="BJ637" i="1"/>
  <c r="BJ653" i="1"/>
  <c r="BJ542" i="1"/>
  <c r="BJ622" i="1"/>
  <c r="BJ630" i="1"/>
  <c r="BJ583" i="1"/>
  <c r="BJ591" i="1"/>
  <c r="BJ631" i="1"/>
  <c r="BJ489" i="1"/>
  <c r="BJ577" i="1"/>
  <c r="BJ625" i="1"/>
  <c r="BJ298" i="1"/>
  <c r="BJ306" i="1"/>
  <c r="BJ307" i="1"/>
  <c r="BJ779" i="1"/>
  <c r="BJ10" i="1"/>
  <c r="BJ268" i="1"/>
  <c r="BJ300" i="1"/>
  <c r="BJ332" i="1"/>
  <c r="BJ348" i="1"/>
  <c r="BJ436" i="1"/>
  <c r="BJ524" i="1"/>
  <c r="BJ580" i="1"/>
  <c r="BJ596" i="1"/>
  <c r="BJ628" i="1"/>
  <c r="BJ668" i="1"/>
  <c r="BJ107" i="1"/>
  <c r="BJ229" i="1"/>
  <c r="BJ293" i="1"/>
  <c r="BJ381" i="1"/>
  <c r="BJ429" i="1"/>
  <c r="BJ565" i="1"/>
  <c r="BJ701" i="1"/>
  <c r="BJ757" i="1"/>
  <c r="BJ165" i="1"/>
  <c r="BJ222" i="1"/>
  <c r="BJ270" i="1"/>
  <c r="BJ398" i="1"/>
  <c r="BJ462" i="1"/>
  <c r="BJ526" i="1"/>
  <c r="BJ638" i="1"/>
  <c r="BJ814" i="1"/>
  <c r="BJ862" i="1"/>
  <c r="BJ53" i="1"/>
  <c r="BJ101" i="1"/>
  <c r="BJ223" i="1"/>
  <c r="BJ375" i="1"/>
  <c r="BJ423" i="1"/>
  <c r="BJ487" i="1"/>
  <c r="BJ543" i="1"/>
  <c r="BJ663" i="1"/>
  <c r="BJ775" i="1"/>
  <c r="BJ183" i="1"/>
  <c r="BJ568" i="1"/>
  <c r="BJ616" i="1"/>
  <c r="BJ24" i="1"/>
  <c r="BJ152" i="1"/>
  <c r="BJ538" i="1"/>
  <c r="BJ578" i="1"/>
  <c r="BJ594" i="1"/>
  <c r="BJ770" i="1"/>
  <c r="BJ17" i="1"/>
  <c r="BJ539" i="1"/>
  <c r="BJ627" i="1"/>
  <c r="BJ731" i="1"/>
  <c r="BJ18" i="1"/>
  <c r="BJ50" i="1"/>
  <c r="BJ203" i="1"/>
  <c r="BJ211" i="1"/>
  <c r="BJ284" i="1"/>
  <c r="BJ372" i="1"/>
  <c r="BJ420" i="1"/>
  <c r="BJ492" i="1"/>
  <c r="BJ652" i="1"/>
  <c r="BJ684" i="1"/>
  <c r="BJ748" i="1"/>
  <c r="BJ820" i="1"/>
  <c r="BJ11" i="1"/>
  <c r="BJ277" i="1"/>
  <c r="BJ405" i="1"/>
  <c r="BJ485" i="1"/>
  <c r="BJ533" i="1"/>
  <c r="BJ613" i="1"/>
  <c r="BJ741" i="1"/>
  <c r="BJ797" i="1"/>
  <c r="BJ853" i="1"/>
  <c r="BJ108" i="1"/>
  <c r="BJ116" i="1"/>
  <c r="BJ173" i="1"/>
  <c r="BJ181" i="1"/>
  <c r="BJ246" i="1"/>
  <c r="BJ326" i="1"/>
  <c r="BJ502" i="1"/>
  <c r="BJ646" i="1"/>
  <c r="BJ670" i="1"/>
  <c r="BJ686" i="1"/>
  <c r="BJ718" i="1"/>
  <c r="BJ774" i="1"/>
  <c r="BJ29" i="1"/>
  <c r="BJ141" i="1"/>
  <c r="BJ351" i="1"/>
  <c r="BJ359" i="1"/>
  <c r="BJ399" i="1"/>
  <c r="BJ479" i="1"/>
  <c r="BJ527" i="1"/>
  <c r="BJ655" i="1"/>
  <c r="BJ727" i="1"/>
  <c r="BJ791" i="1"/>
  <c r="BJ30" i="1"/>
  <c r="BJ62" i="1"/>
  <c r="BJ240" i="1"/>
  <c r="BJ312" i="1"/>
  <c r="BJ360" i="1"/>
  <c r="BJ424" i="1"/>
  <c r="BJ480" i="1"/>
  <c r="BJ552" i="1"/>
  <c r="BJ736" i="1"/>
  <c r="BJ744" i="1"/>
  <c r="BJ808" i="1"/>
  <c r="BJ143" i="1"/>
  <c r="BJ313" i="1"/>
  <c r="BJ321" i="1"/>
  <c r="BJ393" i="1"/>
  <c r="BJ537" i="1"/>
  <c r="BJ785" i="1"/>
  <c r="BJ849" i="1"/>
  <c r="BJ48" i="1"/>
  <c r="BJ120" i="1"/>
  <c r="BJ242" i="1"/>
  <c r="BJ370" i="1"/>
  <c r="BJ562" i="1"/>
  <c r="BJ618" i="1"/>
  <c r="BJ754" i="1"/>
  <c r="BJ219" i="1"/>
  <c r="BJ259" i="1"/>
  <c r="BJ267" i="1"/>
  <c r="BJ275" i="1"/>
  <c r="BJ283" i="1"/>
  <c r="BJ395" i="1"/>
  <c r="BJ459" i="1"/>
  <c r="BJ595" i="1"/>
  <c r="BJ859" i="1"/>
  <c r="M866" i="1" l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859" i="1"/>
  <c r="M867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860" i="1"/>
  <c r="M868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861" i="1"/>
  <c r="M869" i="1"/>
  <c r="M856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862" i="1"/>
  <c r="M870" i="1"/>
  <c r="M857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863" i="1"/>
  <c r="M871" i="1"/>
  <c r="M858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864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45" i="1"/>
  <c r="M109" i="1"/>
  <c r="M173" i="1"/>
  <c r="M237" i="1"/>
  <c r="M301" i="1"/>
  <c r="M365" i="1"/>
  <c r="M429" i="1"/>
  <c r="M493" i="1"/>
  <c r="M557" i="1"/>
  <c r="M621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77" i="1"/>
  <c r="M666" i="1"/>
  <c r="M706" i="1"/>
  <c r="M738" i="1"/>
  <c r="M778" i="1"/>
  <c r="M818" i="1"/>
  <c r="M850" i="1"/>
  <c r="M341" i="1"/>
  <c r="M597" i="1"/>
  <c r="M667" i="1"/>
  <c r="M683" i="1"/>
  <c r="M707" i="1"/>
  <c r="M739" i="1"/>
  <c r="M763" i="1"/>
  <c r="M787" i="1"/>
  <c r="M811" i="1"/>
  <c r="M835" i="1"/>
  <c r="M865" i="1"/>
  <c r="M53" i="1"/>
  <c r="M117" i="1"/>
  <c r="M181" i="1"/>
  <c r="M245" i="1"/>
  <c r="M309" i="1"/>
  <c r="M373" i="1"/>
  <c r="M437" i="1"/>
  <c r="M501" i="1"/>
  <c r="M565" i="1"/>
  <c r="M629" i="1"/>
  <c r="M663" i="1"/>
  <c r="M671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205" i="1"/>
  <c r="M653" i="1"/>
  <c r="M698" i="1"/>
  <c r="M730" i="1"/>
  <c r="M762" i="1"/>
  <c r="M794" i="1"/>
  <c r="M826" i="1"/>
  <c r="M213" i="1"/>
  <c r="M699" i="1"/>
  <c r="M723" i="1"/>
  <c r="M747" i="1"/>
  <c r="M771" i="1"/>
  <c r="M803" i="1"/>
  <c r="M827" i="1"/>
  <c r="M61" i="1"/>
  <c r="M125" i="1"/>
  <c r="M189" i="1"/>
  <c r="M253" i="1"/>
  <c r="M317" i="1"/>
  <c r="M381" i="1"/>
  <c r="M445" i="1"/>
  <c r="M509" i="1"/>
  <c r="M573" i="1"/>
  <c r="M637" i="1"/>
  <c r="M664" i="1"/>
  <c r="M672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269" i="1"/>
  <c r="M589" i="1"/>
  <c r="M682" i="1"/>
  <c r="M714" i="1"/>
  <c r="M746" i="1"/>
  <c r="M770" i="1"/>
  <c r="M802" i="1"/>
  <c r="M834" i="1"/>
  <c r="M851" i="1"/>
  <c r="M5" i="1"/>
  <c r="M69" i="1"/>
  <c r="M133" i="1"/>
  <c r="M197" i="1"/>
  <c r="M261" i="1"/>
  <c r="M325" i="1"/>
  <c r="M389" i="1"/>
  <c r="M453" i="1"/>
  <c r="M517" i="1"/>
  <c r="M581" i="1"/>
  <c r="M645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13" i="1"/>
  <c r="M141" i="1"/>
  <c r="M333" i="1"/>
  <c r="M397" i="1"/>
  <c r="M461" i="1"/>
  <c r="M525" i="1"/>
  <c r="M674" i="1"/>
  <c r="M690" i="1"/>
  <c r="M722" i="1"/>
  <c r="M754" i="1"/>
  <c r="M786" i="1"/>
  <c r="M810" i="1"/>
  <c r="M842" i="1"/>
  <c r="M21" i="1"/>
  <c r="M149" i="1"/>
  <c r="M277" i="1"/>
  <c r="M405" i="1"/>
  <c r="M469" i="1"/>
  <c r="M533" i="1"/>
  <c r="M658" i="1"/>
  <c r="M675" i="1"/>
  <c r="M691" i="1"/>
  <c r="M715" i="1"/>
  <c r="M731" i="1"/>
  <c r="M755" i="1"/>
  <c r="M779" i="1"/>
  <c r="M795" i="1"/>
  <c r="M819" i="1"/>
  <c r="M843" i="1"/>
  <c r="M29" i="1"/>
  <c r="M93" i="1"/>
  <c r="M157" i="1"/>
  <c r="M221" i="1"/>
  <c r="M285" i="1"/>
  <c r="M349" i="1"/>
  <c r="M413" i="1"/>
  <c r="M477" i="1"/>
  <c r="M541" i="1"/>
  <c r="M605" i="1"/>
  <c r="M659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37" i="1"/>
  <c r="M101" i="1"/>
  <c r="M165" i="1"/>
  <c r="M229" i="1"/>
  <c r="M293" i="1"/>
  <c r="M357" i="1"/>
  <c r="M421" i="1"/>
  <c r="M485" i="1"/>
  <c r="M549" i="1"/>
  <c r="M61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5" i="1"/>
  <c r="M3" i="1" l="1"/>
  <c r="M1" i="1" l="1"/>
</calcChain>
</file>

<file path=xl/sharedStrings.xml><?xml version="1.0" encoding="utf-8"?>
<sst xmlns="http://schemas.openxmlformats.org/spreadsheetml/2006/main" count="15607" uniqueCount="2352">
  <si>
    <t>No</t>
  </si>
  <si>
    <t xml:space="preserve"> </t>
  </si>
  <si>
    <t>|0200220139|12.70|0.00|1.600|0.0005490NBC</t>
  </si>
  <si>
    <t>|0200220139|12.70|0.00|2.000|0.000280.5NBC</t>
  </si>
  <si>
    <t>|0200220139|12.70|0.00|2.000|0.0004870NBC</t>
  </si>
  <si>
    <t>|0200220139|12.70|0.00|2.000|0.000396.3NBC</t>
  </si>
  <si>
    <t>|0200220103|13.80|0.00|1.600|0.000120NBC</t>
  </si>
  <si>
    <t>|0200220103|13.80|0.00|1.600|0.0004525NBC</t>
  </si>
  <si>
    <t>|0200230120|15.90|0.00|1.200|0.000250NBC</t>
  </si>
  <si>
    <t>|0200230120|15.90|0.00|1.200|0.0005591NBC</t>
  </si>
  <si>
    <t>|0200230120|15.90|0.00|1.200|0.000273NBC</t>
  </si>
  <si>
    <t>|0200220139|15.90|0.00|1.600|0.000110NBC</t>
  </si>
  <si>
    <t>|0200220139|15.90|0.00|1.600|0.0005503NBC</t>
  </si>
  <si>
    <t>|0200220139|15.90|0.00|1.600|0.000120.4NBC</t>
  </si>
  <si>
    <t>|0200220139|15.90|0.00|1.600|0.000121NBC</t>
  </si>
  <si>
    <t>|0200220139|15.90|0.00|1.600|0.000133NBC</t>
  </si>
  <si>
    <t>|0200220139|15.90|0.00|1.600|0.00068.4NBC</t>
  </si>
  <si>
    <t>|0200220139|15.90|0.00|1.600|0.000747NBC</t>
  </si>
  <si>
    <t>|0200220139|15.90|0.00|1.600|0.00087NBC</t>
  </si>
  <si>
    <t>|0200220139|15.90|0.00|2.300|0.000270NBC</t>
  </si>
  <si>
    <t>|0200220139|15.90|0.00|2.300|0.0006049NBC</t>
  </si>
  <si>
    <t>|0200220139|15.90|0.00|2.000|0.000190NBC</t>
  </si>
  <si>
    <t>|0200220139|15.90|0.00|2.000|0.0006066NBC</t>
  </si>
  <si>
    <t>|0200220139|15.90|0.00|2.000|0.000196NBC</t>
  </si>
  <si>
    <t>|0200220139|15.90|0.00|2.000|0.000198NBC</t>
  </si>
  <si>
    <t>|0200230120|19.10|0.00|1.200|0.000427.8NBC</t>
  </si>
  <si>
    <t>|0200230120|19.10|0.00|1.200|0.0006119NBC</t>
  </si>
  <si>
    <t>|0200220139|19.10|0.00|1.400|0.000286NBC</t>
  </si>
  <si>
    <t>|0200220139|19.10|0.00|1.400|0.0005571NBC</t>
  </si>
  <si>
    <t>|0200230120|19.10|0.00|1.000|0.0005800NBC</t>
  </si>
  <si>
    <t>|0200230119|22.20|0.00|1.200|0.0005670IBC</t>
  </si>
  <si>
    <t>|0200230119|22.20|0.00|1.200|0.0005800IBC</t>
  </si>
  <si>
    <t>|0200230119|22.20|0.00|1.200|0.00061.5NBC</t>
  </si>
  <si>
    <t>|0200220139|22.20|0.00|1.600|0.0001374IBC</t>
  </si>
  <si>
    <t>|0200220139|22.20|0.00|1.600|0.0006000IBC</t>
  </si>
  <si>
    <t>|0200220139|22.20|0.00|1.600|0.000277.5NBC</t>
  </si>
  <si>
    <t>|0200220139|22.20|0.00|1.600|0.0006000NBC</t>
  </si>
  <si>
    <t>|0200220139|22.20|0.00|1.600|0.0005416NBC</t>
  </si>
  <si>
    <t>|0200220139|22.20|0.00|1.600|0.0005503NBC</t>
  </si>
  <si>
    <t>|0200220139|22.20|0.00|1.600|0.0005699NBC</t>
  </si>
  <si>
    <t>|0200220139|22.20|0.00|1.600|0.000595NBC</t>
  </si>
  <si>
    <t>|0200220139|22.20|0.00|1.600|0.000705NBC</t>
  </si>
  <si>
    <t>|0200220139|22.20|0.00|1.600|0.000908NBC</t>
  </si>
  <si>
    <t>|0200220139|22.20|0.00|1.800|0.000428.9NBC</t>
  </si>
  <si>
    <t>|0200220139|22.20|0.00|1.800|0.0006111NBC</t>
  </si>
  <si>
    <t>|0200220139|22.20|0.00|2.300|0.0005800NBC</t>
  </si>
  <si>
    <t>|0200220139|22.20|0.00|2.300|0.0005883NBC</t>
  </si>
  <si>
    <t>|0200220139|22.20|0.00|2.300|0.000726IBC</t>
  </si>
  <si>
    <t>|0200220139|22.20|0.00|2.300|0.0005883IBC</t>
  </si>
  <si>
    <t>|0200220139|22.20|0.00|2.000|0.000353NBC</t>
  </si>
  <si>
    <t>|0200220139|22.20|0.00|2.000|0.0005723NBC</t>
  </si>
  <si>
    <t>|0200220139|22.20|0.00|2.000|0.000366NBC</t>
  </si>
  <si>
    <t>|0200220139|22.20|0.00|2.000|0.0005931NBC</t>
  </si>
  <si>
    <t>|0200220139|22.20|0.00|2.000|0.000379NBC</t>
  </si>
  <si>
    <t>|0200220139|22.20|0.00|2.000|0.0005758NBC</t>
  </si>
  <si>
    <t>|0200220139|22.20|0.00|2.000|0.000384NBC</t>
  </si>
  <si>
    <t>|0200220139|22.20|0.00|2.000|0.0005833NBC</t>
  </si>
  <si>
    <t>|0200220139|22.20|0.00|2.000|0.0005800IBC</t>
  </si>
  <si>
    <t>|0200220139|22.20|0.00|2.000|0.0006091NBC</t>
  </si>
  <si>
    <t>|0200220139|22.20|0.00|2.000|0.000670NBC</t>
  </si>
  <si>
    <t>|0200230119|25.40|0.00|1.200|0.000467.4NBC</t>
  </si>
  <si>
    <t>|0200230119|25.40|0.00|1.200|0.0006175NBC</t>
  </si>
  <si>
    <t>|0200220139|25.40|0.00|1.600|0.0001488NBC</t>
  </si>
  <si>
    <t>|0200220139|25.40|0.00|1.600|0.0006003NBC</t>
  </si>
  <si>
    <t>|0200220139|25.40|0.00|1.600|0.000406NBC</t>
  </si>
  <si>
    <t>|0200220139|25.40|0.00|1.600|0.0006163NBC</t>
  </si>
  <si>
    <t>|0200220139|25.40|0.00|1.600|0.000458NBC</t>
  </si>
  <si>
    <t>|0200220139|25.40|0.00|1.600|0.0006037NBC</t>
  </si>
  <si>
    <t>|0200220139|25.40|0.00|1.600|0.0005974NBC</t>
  </si>
  <si>
    <t>|0200220139|25.40|0.00|1.600|0.000845NBC</t>
  </si>
  <si>
    <t>|0200220139|25.40|0.00|1.800|0.000469.4NBC</t>
  </si>
  <si>
    <t>|0200220139|25.40|0.00|1.800|0.0006210NBC</t>
  </si>
  <si>
    <t>|0200220139|25.40|0.00|2.600|0.000274.7NBC</t>
  </si>
  <si>
    <t>|0200220139|25.40|0.00|2.600|0.0006163NBC</t>
  </si>
  <si>
    <t>|0200220139|25.40|0.00|3.200|0.000214NBC</t>
  </si>
  <si>
    <t>|0200220139|25.40|0.00|3.200|0.000215.5NBC</t>
  </si>
  <si>
    <t>|0200220139|25.40|0.00|3.200|0.0005561NBC</t>
  </si>
  <si>
    <t>|0200220139|25.40|0.00|3.200|0.000242NBC</t>
  </si>
  <si>
    <t>|0200220139|25.40|0.00|3.200|0.00044.5NBC</t>
  </si>
  <si>
    <t>|0200220139|25.40|0.00|3.200|0.00046NBC</t>
  </si>
  <si>
    <t>|0200220139|25.40|0.00|3.200|0.00049.5NBC</t>
  </si>
  <si>
    <t>|0200220139|25.40|0.00|3.200|0.00051NBC</t>
  </si>
  <si>
    <t>|0200230120|28.60|0.00|1.200|0.000410IBC</t>
  </si>
  <si>
    <t>|0200230120|28.60|0.00|1.200|0.0006253IBC</t>
  </si>
  <si>
    <t>|0200230120|28.60|0.00|1.200|0.0005300IBC</t>
  </si>
  <si>
    <t>|0200220139|28.60|0.00|2.300|0.000139IBC</t>
  </si>
  <si>
    <t>|0200220139|28.60|0.00|2.300|0.0005751IBC</t>
  </si>
  <si>
    <t>|0200220139|28.60|0.00|2.600|0.000176IBC</t>
  </si>
  <si>
    <t>|0200220139|28.60|0.00|2.000|0.0001070NBC</t>
  </si>
  <si>
    <t>|0200220139|28.60|0.00|2.000|0.0006475NBC</t>
  </si>
  <si>
    <t>|0200220139|28.60|0.00|2.000|0.00053NBC</t>
  </si>
  <si>
    <t>|0200220139|29.40|0.00|3.200|0.00041IBC</t>
  </si>
  <si>
    <t>|0200220139|29.40|0.00|3.200|0.00042.5IBC</t>
  </si>
  <si>
    <t>|0200220139|29.40|0.00|3.200|0.0006161IBC</t>
  </si>
  <si>
    <t>|0200220139|31.80|0.00|2.600|0.0005300IBC</t>
  </si>
  <si>
    <t>|0200220139|31.80|0.00|2.000|0.0006475NBC</t>
  </si>
  <si>
    <t>|0200220139|31.80|0.00|2.000|0.000799NBC</t>
  </si>
  <si>
    <t>|0200220139|34.00|0.00|2.600|0.000247NBC</t>
  </si>
  <si>
    <t>|0200220139|34.00|0.00|2.600|0.0006121NBC</t>
  </si>
  <si>
    <t>|0200220139|34.00|0.00|3.500|0.00045IBC</t>
  </si>
  <si>
    <t>|0200220139|34.00|0.00|3.500|0.0005616IBC</t>
  </si>
  <si>
    <t>|0200230120|35.00|0.00|1.200|0.0005800IBC</t>
  </si>
  <si>
    <t>|0200230120|38.10|0.00|1.200|0.0005450IBC</t>
  </si>
  <si>
    <t>|0200220139|38.10|0.00|2.300|0.000290NBC</t>
  </si>
  <si>
    <t>|0200220139|38.10|0.00|2.300|0.0005959NBC</t>
  </si>
  <si>
    <t>|0200220139|38.10|0.00|2.300|0.000308NBC</t>
  </si>
  <si>
    <t>|0200220139|38.10|0.00|2.600|0.000259.8NBC</t>
  </si>
  <si>
    <t>|0200220139|38.10|0.00|2.600|0.000261.3NBC</t>
  </si>
  <si>
    <t>|0200220139|38.10|0.00|2.600|0.0006133NBC</t>
  </si>
  <si>
    <t>|0200220139|38.10|0.00|2.000|0.0001340NBC</t>
  </si>
  <si>
    <t>|0200220139|38.10|0.00|2.000|0.0005411NBC</t>
  </si>
  <si>
    <t>|0200220139|38.10|0.00|2.000|0.000274NBC</t>
  </si>
  <si>
    <t>|0200220139|38.10|0.00|2.000|0.000390NBC</t>
  </si>
  <si>
    <t>|0200220139|38.10|0.00|2.000|0.00080NBC</t>
  </si>
  <si>
    <t>|0200220139|42.70|0.00|2.000|0.000214NBC</t>
  </si>
  <si>
    <t>|0200220139|42.70|0.00|2.000|0.0006135NBC</t>
  </si>
  <si>
    <t>|0200220126|42.70|0.00|3.500|0.000195IBC</t>
  </si>
  <si>
    <t>|0200220126|42.70|0.00|3.500|0.000196.5IBC</t>
  </si>
  <si>
    <t>|0200220126|42.70|0.00|3.500|0.0006046IBC</t>
  </si>
  <si>
    <t>|0200220126|42.70|0.00|3.500|0.000261IBC</t>
  </si>
  <si>
    <t>|0200220126|42.70|0.00|3.500|0.000262.5IBC</t>
  </si>
  <si>
    <t>|0200220126|42.70|0.00|3.500|0.0005894IBC</t>
  </si>
  <si>
    <t>|0200220126|42.70|0.00|3.500|0.000263IBC</t>
  </si>
  <si>
    <t>|0200220126|42.70|0.00|3.500|0.000268.1NBC</t>
  </si>
  <si>
    <t>|0200220126|42.70|0.00|3.500|0.0006007NBC</t>
  </si>
  <si>
    <t>|0200230119|45.00|0.00|1.200|0.0005600IBC</t>
  </si>
  <si>
    <t>|0200220139|48.60|0.00|2.000|0.0001804NBC</t>
  </si>
  <si>
    <t>|0200220139|48.60|0.00|2.000|0.0005461NBC</t>
  </si>
  <si>
    <t>|0200220139|48.60|0.00|3.100|0.0001830NBC</t>
  </si>
  <si>
    <t>|0200220139|48.60|0.00|3.100|0.0005569NBC</t>
  </si>
  <si>
    <t>|0200220139|50.80|0.00|1.600|0.0005716NBC</t>
  </si>
  <si>
    <t>|0200220139|50.80|0.00|1.600|0.000630.6NBC</t>
  </si>
  <si>
    <t>|0200220139|60.50|0.00|2.000|0.0001020NBC</t>
  </si>
  <si>
    <t>|0200220139|60.50|0.00|2.000|0.0001021.5NBC</t>
  </si>
  <si>
    <t>|0200220139|60.50|0.00|2.000|0.0005160NBC</t>
  </si>
  <si>
    <t>|0200220139|60.50|0.00|2.000|0.0001060NBC</t>
  </si>
  <si>
    <t>|0200220139|60.50|0.00|2.000|0.0001061.5NBC</t>
  </si>
  <si>
    <t>|0200220139|60.50|0.00|2.000|0.0005360NBC</t>
  </si>
  <si>
    <t>|0200220139|60.80|0.00|3.800|0.00055IBC</t>
  </si>
  <si>
    <t>|0200220139|60.80|0.00|3.800|0.0006011IBC</t>
  </si>
  <si>
    <t>|0200220139|76.30|0.00|2.000|0.000238IBC</t>
  </si>
  <si>
    <t>|0200220139|76.30|0.00|2.000|0.0006149IBC</t>
  </si>
  <si>
    <t>|0200220600|15.00|10.30|2.350|0.000103IBC</t>
  </si>
  <si>
    <t>|0200220600|15.00|10.30|2.350|0.0005600IBC</t>
  </si>
  <si>
    <t>|0200220600|23.00|12.40|5.300|0.0003600IBC</t>
  </si>
  <si>
    <t>|0200220600|23.00|12.40|5.300|0.00080IBC</t>
  </si>
  <si>
    <t>|0200220600|23.00|12.40|5.300|0.00096IBC</t>
  </si>
  <si>
    <t>|0200230742|22.20|0.00|1.400|0.0005350NBC</t>
  </si>
  <si>
    <t>|0200230742|22.20|0.00|1.400|0.0005580NBC</t>
  </si>
  <si>
    <t>|0200230742|22.20|0.00|1.400|0.0006035NBC</t>
  </si>
  <si>
    <t>|0200230742|22.20|0.00|1.400|0.0006335NBC</t>
  </si>
  <si>
    <t>|0200230742|25.00|55.00|1.600|0.000551IBC</t>
  </si>
  <si>
    <t>|0200230742|25.00|55.00|1.600|0.0006179IBC</t>
  </si>
  <si>
    <t>|0200230742|25.00|55.00|1.600|0.000552IBC</t>
  </si>
  <si>
    <t>|0200230742|25.00|55.00|1.600|0.0005780IBC</t>
  </si>
  <si>
    <t>|0200230841|12.70|0.00|1.200|0.000144NBC</t>
  </si>
  <si>
    <t>|0200230841|12.70|0.00|1.200|0.0004901NBC</t>
  </si>
  <si>
    <t>|0200230841|12.70|0.00|1.200|0.000241NBC</t>
  </si>
  <si>
    <t>|0200230841|12.70|0.00|1.200|0.00080NBC</t>
  </si>
  <si>
    <t>|0200220810|12.70|0.00|1.600|0.000411.3NBC</t>
  </si>
  <si>
    <t>|0200220810|12.70|0.00|1.600|0.0005424NBC</t>
  </si>
  <si>
    <t>|0200230841|15.90|0.00|1.200|0.000316NBC</t>
  </si>
  <si>
    <t>|0200230841|15.90|0.00|1.200|0.000330NBC</t>
  </si>
  <si>
    <t>|0200230841|15.90|0.00|1.200|0.0005813NBC</t>
  </si>
  <si>
    <t>|0200220810|15.90|0.00|1.600|0.000150NBC</t>
  </si>
  <si>
    <t>|0200226010|15.90|0.00|1.600|0.0005670NBC</t>
  </si>
  <si>
    <t>|0200220810|15.90|0.00|1.600|0.000316NBC</t>
  </si>
  <si>
    <t>|0200230841|17.30|0.00|1.200|0.0005757NBC</t>
  </si>
  <si>
    <t>|0200230841|17.30|0.00|1.200|0.000810NBC</t>
  </si>
  <si>
    <t>|0200230841|19.10|0.00|1.200|0.000520NBC</t>
  </si>
  <si>
    <t>|0200230841|19.10|0.00|1.200|0.0005353NBC</t>
  </si>
  <si>
    <t>|0200220810|19.10|0.00|1.400|0.000280NBC</t>
  </si>
  <si>
    <t>|0200220810|19.10|0.00|1.400|0.0005732NBC</t>
  </si>
  <si>
    <t>|0200220810|19.10|0.00|1.600|0.000100NBC</t>
  </si>
  <si>
    <t>|0200220810|19.10|0.00|1.600|0.0001316NBC</t>
  </si>
  <si>
    <t>|0200220810|19.10|0.00|1.600|0.000148NBC</t>
  </si>
  <si>
    <t>|0200220810|19.10|0.00|1.600|0.0006111NBC</t>
  </si>
  <si>
    <t>|0200220810|19.10|0.00|1.600|0.000450NBC</t>
  </si>
  <si>
    <t>|0200220810|19.10|0.00|1.600|0.0005919NBC</t>
  </si>
  <si>
    <t>|0200220810|19.10|0.00|1.600|0.0005790NBC</t>
  </si>
  <si>
    <t>|0200220810|19.10|0.00|1.600|0.000636.5NBC</t>
  </si>
  <si>
    <t>|0200220810|19.10|0.00|1.600|0.000801NBC</t>
  </si>
  <si>
    <t>|0200220810|19.10|0.00|2.300|0.000371.7NBC</t>
  </si>
  <si>
    <t>|0200220810|19.10|0.00|2.300|0.0006073NBC</t>
  </si>
  <si>
    <t>|0200220810|19.10|0.00|2.300|0.0005100NBC</t>
  </si>
  <si>
    <t>|0200220810|22.20|0.00|1.400|0.000120NBC</t>
  </si>
  <si>
    <t>|0200220810|22.20|0.00|1.400|0.0005619NBC</t>
  </si>
  <si>
    <t>|0200220810|22.20|0.00|1.400|0.0001306NBC</t>
  </si>
  <si>
    <t>|0200220810|22.20|0.00|1.400|0.0005267NBC</t>
  </si>
  <si>
    <t>|0200220810|22.20|0.00|1.400|0.000192NBC</t>
  </si>
  <si>
    <t>|0200220810|22.20|0.00|1.400|0.0005771NBC</t>
  </si>
  <si>
    <t>|0200220810|22.20|0.00|1.400|0.000256NBC</t>
  </si>
  <si>
    <t>|0200220810|22.20|0.00|1.400|0.0002595NBC</t>
  </si>
  <si>
    <t>|0200220810|22.20|0.00|1.400|0.000293NBC</t>
  </si>
  <si>
    <t>|0200220810|22.20|0.00|1.400|0.0005305NBC</t>
  </si>
  <si>
    <t>|0200220810|22.20|0.00|1.400|0.0005671NBC</t>
  </si>
  <si>
    <t>|0200220810|22.20|0.00|1.400|0.0005860NBC</t>
  </si>
  <si>
    <t>|0200220810|22.20|0.00|1.400|0.0005927NBC</t>
  </si>
  <si>
    <t>|0200220810|22.20|0.00|1.400|0.0005973NBC</t>
  </si>
  <si>
    <t>|0200220810|22.20|0.00|1.400|0.000620NBC</t>
  </si>
  <si>
    <t>|0200220810|22.20|0.00|1.400|0.000641NBC</t>
  </si>
  <si>
    <t>|0200220810|22.20|0.00|1.600|0.000175NBC</t>
  </si>
  <si>
    <t>|0200220810|22.20|0.00|1.600|0.0005922NBC</t>
  </si>
  <si>
    <t>|0200220810|22.20|0.00|1.600|0.000236NBC</t>
  </si>
  <si>
    <t>|0200220810|22.20|0.00|1.600|0.0006019NBC</t>
  </si>
  <si>
    <t>|0200220810|22.20|0.00|2.000|0.000416NBC</t>
  </si>
  <si>
    <t>|0200220810|22.20|0.00|2.000|0.0005905NBC</t>
  </si>
  <si>
    <t>|0200230841|25.40|0.00|1.200|0.0001097NBC</t>
  </si>
  <si>
    <t>|0200230841|25.40|0.00|1.200|0.0005538NBC</t>
  </si>
  <si>
    <t>|0200230841|25.40|0.00|1.200|0.0001271NBC</t>
  </si>
  <si>
    <t>|0200230841|25.40|0.00|1.200|0.0005165NBC</t>
  </si>
  <si>
    <t>|0200230841|25.40|0.00|1.200|0.000150NBC</t>
  </si>
  <si>
    <t>|0200230841|25.40|0.00|1.200|0.0005995NBC</t>
  </si>
  <si>
    <t>|0200230841|25.40|0.00|1.200|0.000457.9NBC</t>
  </si>
  <si>
    <t>|0200230841|25.40|0.00|1.200|0.0006022NBC</t>
  </si>
  <si>
    <t>|0200230841|25.40|0.00|1.200|0.0006181NBC</t>
  </si>
  <si>
    <t>|0200230841|25.40|0.00|1.200|0.000680NBC</t>
  </si>
  <si>
    <t>|0200230841|25.40|0.00|1.200|0.000742NBC</t>
  </si>
  <si>
    <t>|0200220810|25.40|0.00|1.400|0.000105NBC</t>
  </si>
  <si>
    <t>|0200220810|25.40|0.00|1.400|0.000108NBC</t>
  </si>
  <si>
    <t>|0200220810|25.40|0.00|1.400|0.000186NBC</t>
  </si>
  <si>
    <t>|0200220810|25.40|0.00|1.400|0.0005747NBC</t>
  </si>
  <si>
    <t>|0200220810|25.40|0.00|1.400|0.000229NBC</t>
  </si>
  <si>
    <t>|0200220810|25.40|0.00|1.400|0.0005652NBC</t>
  </si>
  <si>
    <t>|0200220810|25.40|0.00|1.400|0.000237NBC</t>
  </si>
  <si>
    <t>|0200220810|25.40|0.00|1.400|0.0005892NBC</t>
  </si>
  <si>
    <t>|0200220810|25.40|0.00|1.400|0.000288NBC</t>
  </si>
  <si>
    <t>|0200220810|25.40|0.00|1.400|0.0005791NBC</t>
  </si>
  <si>
    <t>|0200220810|25.40|0.00|1.400|0.000418.1NBC</t>
  </si>
  <si>
    <t>|0200220810|25.40|0.00|1.400|0.0005955NBC</t>
  </si>
  <si>
    <t>|0200220810|25.40|0.00|1.400|0.000474.5NBC</t>
  </si>
  <si>
    <t>|0200220810|25.40|0.00|1.400|0.0005487NBC</t>
  </si>
  <si>
    <t>|0200220810|25.40|0.00|1.400|0.0005874NBC</t>
  </si>
  <si>
    <t>|0200220810|25.40|0.00|1.400|0.000617.8NBC</t>
  </si>
  <si>
    <t>|0200220810|25.40|0.00|1.600|0.000515NBC</t>
  </si>
  <si>
    <t>|0200220810|25.40|0.00|1.600|0.0005763NBC</t>
  </si>
  <si>
    <t>|0200220810|25.40|0.00|1.600|0.000567NBC</t>
  </si>
  <si>
    <t>|0200220810|25.40|0.00|1.600|0.000590NBC</t>
  </si>
  <si>
    <t>|0200220810|25.40|0.00|1.600|0.0006009NBC</t>
  </si>
  <si>
    <t>|0200220810|25.40|0.00|1.600|0.000740NBC</t>
  </si>
  <si>
    <t>|0200230841|25.40|0.00|1.000|0.000416.6NBC</t>
  </si>
  <si>
    <t>|0200230841|25.40|0.00|1.000|0.0005934NBC</t>
  </si>
  <si>
    <t>|0200230841|25.40|0.00|1.000|0.000435NBC</t>
  </si>
  <si>
    <t>|0200220810|25.40|0.00|2.600|0.0001010IBC</t>
  </si>
  <si>
    <t>|0200220810|25.40|0.00|2.600|0.0006115IBC</t>
  </si>
  <si>
    <t>|0200220810|25.40|0.00|2.000|0.000369NBC</t>
  </si>
  <si>
    <t>|0200220810|25.40|0.00|2.000|0.0006372NBC</t>
  </si>
  <si>
    <t>|0200230841|28.60|0.00|1.200|0.0001298NBC</t>
  </si>
  <si>
    <t>|0200230841|28.60|0.00|1.200|0.0005253NBC</t>
  </si>
  <si>
    <t>|0200230841|28.60|0.00|1.200|0.000407.3NBC</t>
  </si>
  <si>
    <t>|0200230841|28.60|0.00|1.200|0.0005784NBC</t>
  </si>
  <si>
    <t>|0200230841|28.60|0.00|1.200|0.0005634NBC</t>
  </si>
  <si>
    <t>|0200230841|28.60|0.00|1.200|0.000618.1NBC</t>
  </si>
  <si>
    <t>|0200220810|28.60|0.00|1.400|0.000266NBC</t>
  </si>
  <si>
    <t>|0200220810|28.60|0.00|1.400|0.0005732NBC</t>
  </si>
  <si>
    <t>|0200220810|28.60|0.00|1.400|0.000266.5NBC</t>
  </si>
  <si>
    <t>|0200220810|28.60|0.00|3.200|0.0005933IBC</t>
  </si>
  <si>
    <t>|0200220810|31.80|0.00|1.600|0.0001097NBC</t>
  </si>
  <si>
    <t>|0200220810|31.80|0.00|1.600|0.0005568NBC</t>
  </si>
  <si>
    <t>|0200220810|31.80|0.00|1.600|0.000265NBC</t>
  </si>
  <si>
    <t>|0200220810|31.80|0.00|1.600|0.0005661NBC</t>
  </si>
  <si>
    <t>|0200220810|31.80|0.00|1.600|0.000620NBC</t>
  </si>
  <si>
    <t>|0200220810|31.80|0.00|2.300|0.000844NBC</t>
  </si>
  <si>
    <t>|0200226010|31.80|0.00|2.300|0.0005965NBC</t>
  </si>
  <si>
    <t>|0200220810|31.80|0.00|2.600|0.000351NBC</t>
  </si>
  <si>
    <t>|0200220810|31.80|0.00|2.600|0.0006096NBC</t>
  </si>
  <si>
    <t>|0200220810|32.00|32.00|2.300|0.0001190NBC</t>
  </si>
  <si>
    <t>|0200220810|32.00|32.00|2.300|0.0006033NBC</t>
  </si>
  <si>
    <t>|0200220810|34.00|0.00|2.600|0.0005850IBC</t>
  </si>
  <si>
    <t>|0200220810|34.00|0.00|2.000|0.0005939NBC</t>
  </si>
  <si>
    <t>|0200220810|34.00|0.00|2.000|0.000640NBC</t>
  </si>
  <si>
    <t>|0200220810|34.00|0.00|2.000|0.0005821NBC</t>
  </si>
  <si>
    <t>|0200220810|34.00|0.00|2.000|0.000735NBC</t>
  </si>
  <si>
    <t>|0200220810|38.10|0.00|2.300|0.0001225NBC</t>
  </si>
  <si>
    <t>|0200220810|38.10|0.00|2.300|0.0006486NBC</t>
  </si>
  <si>
    <t>|0200220810|38.10|0.00|2.300|0.000377NBC</t>
  </si>
  <si>
    <t>|0200220810|38.10|0.00|2.300|0.000426NBC</t>
  </si>
  <si>
    <t>|0200220810|38.10|0.00|2.600|0.000476.2NBC</t>
  </si>
  <si>
    <t>|0200220810|38.10|0.00|2.600|0.0006260NBC</t>
  </si>
  <si>
    <t>|0200220810|38.10|0.00|2.600|0.0005830NBC</t>
  </si>
  <si>
    <t>|0200220810|38.10|0.00|2.600|0.000687.7NBC</t>
  </si>
  <si>
    <t>|0200220810|38.10|0.00|2.600|0.000824.7NBC</t>
  </si>
  <si>
    <t>|0200220810|38.10|0.00|2.000|0.0001150NBC</t>
  </si>
  <si>
    <t>|0200220810|38.10|0.00|2.000|0.0005803NBC</t>
  </si>
  <si>
    <t>|0200220810|38.10|31.75|2.000|0.0005050IBC</t>
  </si>
  <si>
    <t>|0200220810|41.00|0.00|3.500|0.00032IBC</t>
  </si>
  <si>
    <t>|0200220810|41.00|0.00|3.500|0.0005952IBC</t>
  </si>
  <si>
    <t>|0200220810|41.00|0.00|3.500|0.00033IBC</t>
  </si>
  <si>
    <t>|0200220810|45.00|0.00|2.300|0.0005833NBC</t>
  </si>
  <si>
    <t>|0200220810|45.00|0.00|2.300|0.000963NBC</t>
  </si>
  <si>
    <t>|0200220810|48.60|0.00|2.300|0.0005793NBC</t>
  </si>
  <si>
    <t>|0200220810|48.60|0.00|2.600|0.000550NBC</t>
  </si>
  <si>
    <t>|0200220810|48.60|0.00|2.600|0.0006140NBC</t>
  </si>
  <si>
    <t>|0200220810|48.60|0.00|2.000|0.0005160IBC</t>
  </si>
  <si>
    <t>|0200220810|48.60|0.00|3.200|0.0005667NBC</t>
  </si>
  <si>
    <t>|0200220810|48.60|0.00|3.200|0.0005731NBC</t>
  </si>
  <si>
    <t>|0200220810|48.60|0.00|3.200|0.000701NBC</t>
  </si>
  <si>
    <t>|0200220810|48.60|0.00|3.200|0.000709NBC</t>
  </si>
  <si>
    <t>|0200220810|50.00|20.00|1.600|0.0005593IBC</t>
  </si>
  <si>
    <t>|0200220810|50.00|20.00|1.600|0.000918IBC</t>
  </si>
  <si>
    <t>|0200220810|60.50|0.00|2.000|0.0001036NBC</t>
  </si>
  <si>
    <t>|0200220810|60.50|0.00|2.000|0.0005233NBC</t>
  </si>
  <si>
    <t>|0200220914|22.20|0.00|1.600|0.000500NBC</t>
  </si>
  <si>
    <t>|0200220914|22.20|0.00|1.600|0.0006067NBC</t>
  </si>
  <si>
    <t>|0200231043|25.40|0.00|1.200|0.000399.9NBC</t>
  </si>
  <si>
    <t>|0200231043|25.40|0.00|1.200|0.0006102NBC</t>
  </si>
  <si>
    <t>|0200221042|25.40|0.00|1.600|0.000435NBC</t>
  </si>
  <si>
    <t>|0200226642|25.40|0.00|1.600|0.0005819NBC</t>
  </si>
  <si>
    <t>|0200221042|25.40|0.00|1.600|0.000632.7NBC</t>
  </si>
  <si>
    <t>|0200221217|38.10|38.10|2.000|0.0005483NBC</t>
  </si>
  <si>
    <t>|0200262901|22.20|0.00|1.200|0.000338IBC</t>
  </si>
  <si>
    <t>|0200262901|22.20|0.00|1.200|0.0005853IBC</t>
  </si>
  <si>
    <t>|0200262901|22.20|0.00|1.200|0.000435IBC</t>
  </si>
  <si>
    <t>|0200262901|22.20|0.00|1.200|0.0006191IBC</t>
  </si>
  <si>
    <t>|0200262901|22.20|0.00|1.200|0.000449.6IBC</t>
  </si>
  <si>
    <t>|0200262901|22.20|0.00|1.200|0.0005917IBC</t>
  </si>
  <si>
    <t>|0200262901|22.20|0.00|1.200|0.000485IBC</t>
  </si>
  <si>
    <t>|0200262901|22.20|0.00|1.200|0.000510IBC</t>
  </si>
  <si>
    <t>|0200262901|25.40|0.00|1.200|0.000330IBC</t>
  </si>
  <si>
    <t>|0200262901|25.40|0.00|1.200|0.0006049IBC</t>
  </si>
  <si>
    <t>|0200262901|25.40|0.00|1.200|0.000500IBC</t>
  </si>
  <si>
    <t>|0200262901|25.40|0.00|1.200|0.0006097IBC</t>
  </si>
  <si>
    <t>|0200262901|45.00|0.00|1.200|0.0001000NBC</t>
  </si>
  <si>
    <t>|0200225939|15.90|0.00|2.000|0.0001635NBC</t>
  </si>
  <si>
    <t>|0200225939|15.90|0.00|2.000|0.0004984NBC</t>
  </si>
  <si>
    <t>|0200225900|15.00|10.30|2.350|0.0005700IBC</t>
  </si>
  <si>
    <t>|0200225900|15.00|10.30|2.350|0.0005900IBC</t>
  </si>
  <si>
    <t>|0200225900|15.00|10.30|2.350|0.0006200IBC</t>
  </si>
  <si>
    <t>|0200225939|19.10|0.00|1.600|0.000135NBC</t>
  </si>
  <si>
    <t>|0200225939|19.10|0.00|1.600|0.0005692NBC</t>
  </si>
  <si>
    <t>|0200225939|19.10|0.00|2.300|0.0005500NBC</t>
  </si>
  <si>
    <t>|0200225939|19.10|0.00|2.300|0.0006000NBC</t>
  </si>
  <si>
    <t>|0200225900|21.70|16.50|2.600|0.0005400IBC</t>
  </si>
  <si>
    <t>|0200225939|22.20|0.00|2.000|0.0005900NBC</t>
  </si>
  <si>
    <t>|0200235920|25.40|0.00|1.200|0.000527IBC</t>
  </si>
  <si>
    <t>|0200235920|25.40|0.00|1.200|0.0005892IBC</t>
  </si>
  <si>
    <t>|0200226010|15.90|0.00|1.600|0.0005830NBC</t>
  </si>
  <si>
    <t>|0200226010|15.90|0.00|2.000|0.0005500NBC</t>
  </si>
  <si>
    <t>|0200236041|17.30|0.00|1.200|0.0005400NBC</t>
  </si>
  <si>
    <t>|0200236041|17.30|0.00|1.200|0.0005600NBC</t>
  </si>
  <si>
    <t>|0200226010|17.30|0.00|1.400|0.0005295NBC</t>
  </si>
  <si>
    <t>|0200226010|17.30|0.00|1.400|0.0005300NBC</t>
  </si>
  <si>
    <t>|0200226010|17.30|0.00|1.600|0.0005580NBC</t>
  </si>
  <si>
    <t>|0200226010|17.30|0.00|1.600|0.0005600NBC</t>
  </si>
  <si>
    <t>|0200236041|19.10|0.00|1.200|0.0005200NBC</t>
  </si>
  <si>
    <t>|0200236041|19.10|0.00|1.200|0.0005510NBC</t>
  </si>
  <si>
    <t>|0200226010|19.10|0.00|1.400|0.0005100NBC</t>
  </si>
  <si>
    <t>|0200226010|19.10|0.00|1.400|0.0005550NBC</t>
  </si>
  <si>
    <t>|0200226010|19.10|0.00|1.400|0.0005570NBC</t>
  </si>
  <si>
    <t>|0200226010|19.10|0.00|1.400|0.0005820NBC</t>
  </si>
  <si>
    <t>|0200226010|19.10|0.00|1.400|0.0006030NBC</t>
  </si>
  <si>
    <t>|0200226010|19.10|0.00|1.600|0.000143NBC</t>
  </si>
  <si>
    <t>|0200226010|19.10|0.00|1.600|0.000156NBC</t>
  </si>
  <si>
    <t>|0200226010|19.10|0.00|1.600|0.0005460NBC</t>
  </si>
  <si>
    <t>|0200226010|19.10|0.00|1.600|0.0005600NBC</t>
  </si>
  <si>
    <t>|0200226010|19.10|0.00|1.600|0.0005680NBC</t>
  </si>
  <si>
    <t>|0200226010|19.10|0.00|1.600|0.0005700NBC</t>
  </si>
  <si>
    <t>|0200226010|19.10|0.00|1.600|0.0005860NBC</t>
  </si>
  <si>
    <t>|0200226010|19.10|0.00|1.600|0.0006175NBC</t>
  </si>
  <si>
    <t>|0200226010|19.10|0.00|1.600|0.0006400NBC</t>
  </si>
  <si>
    <t>|0200226010|19.10|0.00|2.300|0.0005570NBC</t>
  </si>
  <si>
    <t>|0200226010|19.10|0.00|2.300|0.0006265NBC</t>
  </si>
  <si>
    <t>|0200226010|19.10|0.00|2.000|0.0005000NBC</t>
  </si>
  <si>
    <t>|0200226010|19.10|0.00|2.000|0.0005300NBC</t>
  </si>
  <si>
    <t>|0200226010|19.10|0.00|2.000|0.0005460NBC</t>
  </si>
  <si>
    <t>|0200226010|19.10|0.00|2.000|0.0005600NBC</t>
  </si>
  <si>
    <t>|0200226010|19.10|0.00|2.000|0.0005700NBC</t>
  </si>
  <si>
    <t>|0200226010|19.10|0.00|2.000|0.0005800NBC</t>
  </si>
  <si>
    <t>|0200226010|19.10|0.00|2.000|0.0005900NBC</t>
  </si>
  <si>
    <t>|0200226010|19.10|0.00|2.000|0.00082NBC</t>
  </si>
  <si>
    <t>|0200236041|22.20|0.00|1.200|0.0005570NBC</t>
  </si>
  <si>
    <t>|0200236041|22.20|0.00|1.200|0.0006020NBC</t>
  </si>
  <si>
    <t>|0200236041|22.20|0.00|1.200|0.0006290NBC</t>
  </si>
  <si>
    <t>|0200226010|22.20|0.00|1.400|0.0005420IBC</t>
  </si>
  <si>
    <t>|0200226010|22.20|0.00|1.400|0.0006150IBC</t>
  </si>
  <si>
    <t>|0200226010|22.20|0.00|1.600|0.0005370NBC</t>
  </si>
  <si>
    <t>|0200226010|22.20|0.00|1.600|0.0005900IBC</t>
  </si>
  <si>
    <t>|0200226010|22.20|0.00|1.600|0.0006400NBC</t>
  </si>
  <si>
    <t>|0200226010|22.20|0.00|2.300|0.0005500NBC</t>
  </si>
  <si>
    <t>|0200226010|22.20|0.00|2.300|0.0006000IBC</t>
  </si>
  <si>
    <t>|0200226010|22.20|0.00|2.900|0.0005700NBC</t>
  </si>
  <si>
    <t>|0200226010|22.20|0.00|2.900|0.0005740NBC</t>
  </si>
  <si>
    <t>|0200226010|22.20|0.00|2.900|0.0005800NBC</t>
  </si>
  <si>
    <t>|0200226010|22.20|0.00|2.000|0.0005160NBC</t>
  </si>
  <si>
    <t>|0200226010|22.20|0.00|2.000|0.0005250NBC</t>
  </si>
  <si>
    <t>|0200226010|22.20|0.00|2.000|0.0005340IBC</t>
  </si>
  <si>
    <t>|0200226010|22.20|0.00|2.000|0.0005360IBC</t>
  </si>
  <si>
    <t>|0200226010|22.20|0.00|2.000|0.0005362IBC</t>
  </si>
  <si>
    <t>|0200226010|22.20|0.00|2.000|0.0005600NBC</t>
  </si>
  <si>
    <t>|0200226010|22.20|0.00|2.000|0.0005630IBC</t>
  </si>
  <si>
    <t>|0200226010|22.20|0.00|2.000|0.0005999IBC</t>
  </si>
  <si>
    <t>|0200226010|22.20|0.00|2.000|0.0006370NBC</t>
  </si>
  <si>
    <t>|0200226010|22.20|0.00|2.000|0.0006410NBC</t>
  </si>
  <si>
    <t>|0200226010|22.20|0.00|2.000|0.000737IBC</t>
  </si>
  <si>
    <t>|0200226010|22.20|0.00|2.000|0.000738IBC</t>
  </si>
  <si>
    <t>|0200226010|22.20|0.00|2.000|0.000738.5IBC</t>
  </si>
  <si>
    <t>|0200226010|22.20|0.00|2.000|0.000740.5IBC</t>
  </si>
  <si>
    <t>|0200226010|22.20|0.00|2.000|0.000741IBC</t>
  </si>
  <si>
    <t>|0200226010|22.20|0.00|2.000|0.000742IBC</t>
  </si>
  <si>
    <t>|0200226010|22.20|0.00|2.000|0.000742.5IBC</t>
  </si>
  <si>
    <t>|0200226010|22.20|0.00|2.000|0.000757IBC</t>
  </si>
  <si>
    <t>|0200226010|25.40|0.00|1.400|0.0005470NBC</t>
  </si>
  <si>
    <t>|0200226010|25.40|0.00|1.400|0.0006100NBC</t>
  </si>
  <si>
    <t>|0200226010|25.40|0.00|1.600|0.000443.4IBC</t>
  </si>
  <si>
    <t>|0200226010|25.40|0.00|1.600|0.000444.9IBC</t>
  </si>
  <si>
    <t>|0200226010|25.40|0.00|1.600|0.0005100IBC</t>
  </si>
  <si>
    <t>|0200226010|25.40|0.00|1.600|0.000462.8IBC</t>
  </si>
  <si>
    <t>|0200226010|25.40|0.00|1.600|0.000464.3IBC</t>
  </si>
  <si>
    <t>|0200226010|25.40|0.00|1.600|0.0005100NBC</t>
  </si>
  <si>
    <t>|0200226010|25.40|0.00|1.600|0.0005763NBC</t>
  </si>
  <si>
    <t>|0200226010|25.40|0.00|1.600|0.0005861IBC</t>
  </si>
  <si>
    <t>|0200226010|25.40|0.00|1.600|0.0006113IBC</t>
  </si>
  <si>
    <t>|0200226010|25.40|0.00|2.600|0.0005100IBC</t>
  </si>
  <si>
    <t>|0200226010|25.40|0.00|2.000|0.0006372NBC</t>
  </si>
  <si>
    <t>|0200226010|25.40|0.00|3.200|0.000252.8IBC</t>
  </si>
  <si>
    <t>|0200226010|25.40|0.00|3.200|0.0005100IBC</t>
  </si>
  <si>
    <t>|0200226010|25.40|0.00|3.200|0.0005460NBC</t>
  </si>
  <si>
    <t>|0200236041|28.60|0.00|1.200|0.0006200NBC</t>
  </si>
  <si>
    <t>|0200226010|28.60|0.00|1.600|0.0005450IBC</t>
  </si>
  <si>
    <t>|0200226010|28.60|0.00|1.600|0.0006300IBC</t>
  </si>
  <si>
    <t>|0200226010|28.60|0.00|2.000|0.0005500NBC</t>
  </si>
  <si>
    <t>|0200226010|28.60|0.00|3.200|0.0005925IBC</t>
  </si>
  <si>
    <t>|0200226010|31.80|0.00|1.400|0.0005240NBC</t>
  </si>
  <si>
    <t>|0200226010|31.80|0.00|1.400|0.0006300NBC</t>
  </si>
  <si>
    <t>|0200226010|31.80|0.00|1.400|0.000895NBC</t>
  </si>
  <si>
    <t>|0200226010|31.80|0.00|1.600|0.0005820IBC</t>
  </si>
  <si>
    <t>|0200226010|31.80|0.00|2.300|0.00040.8NBC</t>
  </si>
  <si>
    <t>|0200226010|31.80|0.00|2.300|0.00042.3NBC</t>
  </si>
  <si>
    <t>|0200226010|31.80|0.00|2.600|0.0005600IBC</t>
  </si>
  <si>
    <t>|0200226010|31.80|0.00|2.600|0.0006122NBC</t>
  </si>
  <si>
    <t>|0200226010|31.80|0.00|2.000|0.0005580IBC</t>
  </si>
  <si>
    <t>|0200226010|32.00|32.00|2.300|0.0005500IBC</t>
  </si>
  <si>
    <t>|0200226010|34.00|0.00|2.600|0.0005850IBC</t>
  </si>
  <si>
    <t>|0200226010|38.10|0.00|2.600|0.0005000NBC</t>
  </si>
  <si>
    <t>|0200226010|38.10|0.00|2.000|0.0006298IBC</t>
  </si>
  <si>
    <t>|0200226010|38.10|0.00|2.000|0.000693IBC</t>
  </si>
  <si>
    <t>|0200226010|38.10|0.00|2.000|0.000908IBC</t>
  </si>
  <si>
    <t>|0200226010|38.10|0.00|3.200|0.0005979NBC</t>
  </si>
  <si>
    <t>|0200226010|38.10|0.00|3.200|0.00084.5NBC</t>
  </si>
  <si>
    <t>|0200226010|40.00|20.00|1.600|0.0006378IBC</t>
  </si>
  <si>
    <t>|0200226010|40.00|20.00|1.600|0.000741IBC</t>
  </si>
  <si>
    <t>|0200226010|40.00|20.00|1.600|0.0006017IBC</t>
  </si>
  <si>
    <t>|0200226010|40.00|20.00|1.600|0.000899.5IBC</t>
  </si>
  <si>
    <t>|0200226010|42.70|0.00|1.400|0.0005340IBC</t>
  </si>
  <si>
    <t>|0200226010|42.70|0.00|1.400|0.0005652IBC</t>
  </si>
  <si>
    <t>|0200226010|42.70|0.00|1.400|0.000795IBC</t>
  </si>
  <si>
    <t>|0200226010|42.70|0.00|1.600|0.0005622IBC</t>
  </si>
  <si>
    <t>|0200226010|42.70|0.00|1.600|0.000795IBC</t>
  </si>
  <si>
    <t>|0200226010|42.70|0.00|1.600|0.000840IBC</t>
  </si>
  <si>
    <t>|0200226010|42.70|0.00|1.600|0.000845IBC</t>
  </si>
  <si>
    <t>|0200226010|42.70|0.00|2.300|0.0005090NBC</t>
  </si>
  <si>
    <t>|0200226010|42.70|0.00|2.300|0.0006100NBC</t>
  </si>
  <si>
    <t>|0200226010|42.70|0.00|2.000|0.0006078IBC</t>
  </si>
  <si>
    <t>|0200226010|42.70|0.00|2.000|0.000748.5IBC</t>
  </si>
  <si>
    <t>|0200226010|42.70|0.00|2.000|0.000860IBC</t>
  </si>
  <si>
    <t>|0200226010|45.00|0.00|2.300|0.0005951IBC</t>
  </si>
  <si>
    <t>|0200226010|45.00|0.00|2.300|0.000736.5IBC</t>
  </si>
  <si>
    <t>|0200226010|48.60|0.00|3.500|0.0005400IBC</t>
  </si>
  <si>
    <t>|0200226010|48.60|0.00|3.500|0.0005750IBC</t>
  </si>
  <si>
    <t>|0200226010|48.60|0.00|3.500|0.0005880IBC</t>
  </si>
  <si>
    <t>|0200226010|54.00|0.00|2.600|0.0004900IBC</t>
  </si>
  <si>
    <t>|0200226010|54.00|0.00|2.600|0.0005600NBC</t>
  </si>
  <si>
    <t>|0200226010|54.00|0.00|2.900|0.0006366IBC</t>
  </si>
  <si>
    <t>|0200226010|54.00|0.00|2.900|0.000700IBC</t>
  </si>
  <si>
    <t>|0200226010|54.00|0.00|3.200|0.000203NBC</t>
  </si>
  <si>
    <t>|0200226010|54.00|0.00|3.200|0.0006241NBC</t>
  </si>
  <si>
    <t>|0200226010|54.00|20.00|2.000|0.000560IBC</t>
  </si>
  <si>
    <t>|0200226010|54.00|20.00|2.000|0.0006285IBC</t>
  </si>
  <si>
    <t>|0200226010|60.50|0.00|2.300|0.0006019IBC</t>
  </si>
  <si>
    <t>|0200226010|60.50|0.00|2.300|0.000744.4IBC</t>
  </si>
  <si>
    <t>|0200226117|15.90|0.00|1.600|0.0001677NBC</t>
  </si>
  <si>
    <t>|0200226117|15.90|0.00|1.600|0.0005155NBC</t>
  </si>
  <si>
    <t>|0200226117|15.90|0.00|1.600|0.000279NBC</t>
  </si>
  <si>
    <t>|0200226117|19.10|0.00|1.600|0.000163NBC</t>
  </si>
  <si>
    <t>|0200226117|19.10|0.00|1.600|0.0005751NBC</t>
  </si>
  <si>
    <t>|0200226117|19.10|0.00|1.600|0.000297NBC</t>
  </si>
  <si>
    <t>|0200226117|19.10|0.00|2.000|0.0001282NBC</t>
  </si>
  <si>
    <t>|0200226117|19.10|0.00|2.000|0.0005179NBC</t>
  </si>
  <si>
    <t>|0200226117|19.10|0.00|2.000|0.000266NBC</t>
  </si>
  <si>
    <t>|0200226117|19.10|0.00|2.000|0.0005771NBC</t>
  </si>
  <si>
    <t>|0200226117|19.10|0.00|2.000|0.000418NBC</t>
  </si>
  <si>
    <t>|0200226117|19.10|0.00|2.000|0.000570NBC</t>
  </si>
  <si>
    <t>|0200226117|19.10|0.00|2.000|0.000726NBC</t>
  </si>
  <si>
    <t>|0200226117|22.20|0.00|2.300|0.000331NBC</t>
  </si>
  <si>
    <t>|0200226117|22.20|0.00|2.300|0.0005704NBC</t>
  </si>
  <si>
    <t>|0200226117|22.20|0.00|2.300|0.000484NBC</t>
  </si>
  <si>
    <t>|0200226117|22.20|0.00|2.300|0.0005893NBC</t>
  </si>
  <si>
    <t>|0200226117|22.20|0.00|2.300|0.0005974NBC</t>
  </si>
  <si>
    <t>|0200226117|22.20|0.00|2.300|0.0006184NBC</t>
  </si>
  <si>
    <t>|0200226117|22.20|0.00|2.300|0.000845NBC</t>
  </si>
  <si>
    <t>|0200226117|22.20|0.00|2.300|0.000875NBC</t>
  </si>
  <si>
    <t>|0200226117|25.40|0.00|1.600|0.000355NBC</t>
  </si>
  <si>
    <t>|0200226117|25.40|0.00|1.600|0.0005775NBC</t>
  </si>
  <si>
    <t>|0200226117|25.40|0.00|1.600|0.0005822NBC</t>
  </si>
  <si>
    <t>|0200226117|25.40|0.00|1.600|0.0005884IBC</t>
  </si>
  <si>
    <t>|0200226117|25.40|0.00|1.600|0.000635NBC</t>
  </si>
  <si>
    <t>|0200226117|25.40|0.00|1.600|0.000647IBC</t>
  </si>
  <si>
    <t>|0200226117|25.40|0.00|1.600|0.000665NBC</t>
  </si>
  <si>
    <t>|0200226117|25.40|0.00|1.600|0.000667IBC</t>
  </si>
  <si>
    <t>|0200226117|25.40|0.00|1.600|0.0006110IBC</t>
  </si>
  <si>
    <t>|0200226117|25.40|0.00|2.000|0.000136NBC</t>
  </si>
  <si>
    <t>|0200226117|25.40|0.00|2.000|0.0006151NBC</t>
  </si>
  <si>
    <t>|0200226117|25.40|0.00|2.000|0.000190NBC</t>
  </si>
  <si>
    <t>|0200226117|28.60|0.00|2.000|0.0001254NBC</t>
  </si>
  <si>
    <t>|0200226117|28.60|0.00|2.000|0.0005695NBC</t>
  </si>
  <si>
    <t>|0200226117|28.60|0.00|2.000|0.0001855NBC</t>
  </si>
  <si>
    <t>|0200226117|28.60|0.00|2.000|0.0002075NBC</t>
  </si>
  <si>
    <t>|0200226117|28.60|0.00|2.000|0.0002083NBC</t>
  </si>
  <si>
    <t>|0200226117|28.60|0.00|2.000|0.0006298NBC</t>
  </si>
  <si>
    <t>|0200226117|28.60|0.00|2.000|0.000312NBC</t>
  </si>
  <si>
    <t>|0200226117|28.60|0.00|2.000|0.000326IBC</t>
  </si>
  <si>
    <t>|0200226117|28.60|0.00|2.000|0.0006001IBC</t>
  </si>
  <si>
    <t>|0200226117|28.60|0.00|2.000|0.000388NBC</t>
  </si>
  <si>
    <t>|0200226117|28.60|0.00|2.000|0.0005893IBC</t>
  </si>
  <si>
    <t>|0200226117|28.60|0.00|2.000|0.000594IBC</t>
  </si>
  <si>
    <t>|0200226117|28.60|0.00|2.000|0.0006037IBC</t>
  </si>
  <si>
    <t>|0200226117|28.60|0.00|2.000|0.0006376NBC</t>
  </si>
  <si>
    <t>|0200226117|28.60|0.00|2.000|0.000664IBC</t>
  </si>
  <si>
    <t>|0200226117|31.80|0.00|2.000|0.000606NBC</t>
  </si>
  <si>
    <t>|0200226117|31.80|0.00|2.000|0.0006123NBC</t>
  </si>
  <si>
    <t>|0200226117|38.10|0.00|1.600|0.0005873NBC</t>
  </si>
  <si>
    <t>|0200226117|38.10|0.00|1.800|0.0001285NBC</t>
  </si>
  <si>
    <t>|0200226117|38.10|0.00|1.800|0.0006478NBC</t>
  </si>
  <si>
    <t>|0200226117|38.10|0.00|1.800|0.000390IBC</t>
  </si>
  <si>
    <t>|0200226117|38.10|0.00|1.800|0.0005924IBC</t>
  </si>
  <si>
    <t>|0200226117|45.00|0.00|2.300|0.0001195NBC</t>
  </si>
  <si>
    <t>|0200226117|45.00|0.00|2.300|0.0006028NBC</t>
  </si>
  <si>
    <t>|0200226117|45.00|0.00|2.300|0.0001220NBC</t>
  </si>
  <si>
    <t>|0200226117|45.00|0.00|2.300|0.0006153NBC</t>
  </si>
  <si>
    <t>|0200226117|45.00|0.00|2.300|0.0001260NBC</t>
  </si>
  <si>
    <t>|0200226117|45.00|0.00|2.300|0.0006353NBC</t>
  </si>
  <si>
    <t>|0200236211|17.30|0.00|1.200|0.0005897NBC</t>
  </si>
  <si>
    <t>|0200236211|17.30|0.00|1.200|0.000808NBC</t>
  </si>
  <si>
    <t>|0200236211|19.10|0.00|1.200|0.0001561NBC</t>
  </si>
  <si>
    <t>|0200236211|19.10|0.00|1.200|0.0004445NBC</t>
  </si>
  <si>
    <t>|0200236211|19.10|0.00|1.200|0.0002180NBC</t>
  </si>
  <si>
    <t>|0200236211|19.10|0.00|1.200|0.0004783NBC</t>
  </si>
  <si>
    <t>|0200236211|19.10|0.00|1.200|0.0005581NBC</t>
  </si>
  <si>
    <t>|0200236211|19.10|0.00|1.200|0.0005941NBC</t>
  </si>
  <si>
    <t>|0200236211|19.10|0.00|1.200|0.000650NBC</t>
  </si>
  <si>
    <t>|0200236211|19.10|0.00|1.200|0.000916NBC</t>
  </si>
  <si>
    <t>|0200226240|19.10|0.00|1.500|0.000521NBC</t>
  </si>
  <si>
    <t>|0200226240|19.10|0.00|1.500|0.0005826NBC</t>
  </si>
  <si>
    <t>|0200226240|19.10|0.00|1.600|0.000236NBC</t>
  </si>
  <si>
    <t>|0200226240|19.10|0.00|1.600|0.0006031NBC</t>
  </si>
  <si>
    <t>|0200226240|19.10|0.00|1.600|0.000296NBC</t>
  </si>
  <si>
    <t>|0200226240|19.10|0.00|1.600|0.0005731NBC</t>
  </si>
  <si>
    <t>|0200226240|19.10|0.00|1.600|0.000306NBC</t>
  </si>
  <si>
    <t>|0200226240|19.10|0.00|1.600|0.0005921NBC</t>
  </si>
  <si>
    <t>|0200226240|19.10|0.00|1.600|0.000362NBC</t>
  </si>
  <si>
    <t>|0200226240|19.10|0.00|1.600|0.0005887NBC</t>
  </si>
  <si>
    <t>|0200226240|19.10|0.00|1.600|0.000380NBC</t>
  </si>
  <si>
    <t>|0200226240|19.10|0.00|1.600|0.0005791NBC</t>
  </si>
  <si>
    <t>|0200226240|19.10|0.00|2.000|0.000276NBC</t>
  </si>
  <si>
    <t>|0200226240|19.10|0.00|2.000|0.0005911NBC</t>
  </si>
  <si>
    <t>|0200226240|19.10|0.00|2.000|0.0005772NBC</t>
  </si>
  <si>
    <t>|0200226240|19.10|0.00|2.000|0.000634NBC</t>
  </si>
  <si>
    <t>|0200226240|22.20|0.00|1.600|0.000210NBC</t>
  </si>
  <si>
    <t>|0200226240|22.20|0.00|1.600|0.0006029NBC</t>
  </si>
  <si>
    <t>|0200226240|22.20|0.00|1.600|0.000348NBC</t>
  </si>
  <si>
    <t>|0200226240|22.20|0.00|1.600|0.0005400IBC</t>
  </si>
  <si>
    <t>|0200226240|22.20|0.00|2.300|0.0001030NBC</t>
  </si>
  <si>
    <t>|0200226240|22.20|0.00|2.300|0.0001031.5NBC</t>
  </si>
  <si>
    <t>|0200226240|22.20|0.00|2.300|0.0006262NBC</t>
  </si>
  <si>
    <t>|0200226240|22.20|0.00|2.300|0.000188NBC</t>
  </si>
  <si>
    <t>|0200226240|22.20|0.00|2.300|0.0006253NBC</t>
  </si>
  <si>
    <t>|0200226240|22.20|0.00|2.300|0.000619NBC</t>
  </si>
  <si>
    <t>|0200226240|22.20|0.00|2.000|0.000155NBC</t>
  </si>
  <si>
    <t>|0200226240|22.20|0.00|2.000|0.0006229NBC</t>
  </si>
  <si>
    <t>|0200226240|22.20|0.00|2.000|0.000159NBC</t>
  </si>
  <si>
    <t>|0200226240|22.20|0.00|2.000|0.000232NBC</t>
  </si>
  <si>
    <t>|0200226240|22.20|0.00|2.000|0.000243NBC</t>
  </si>
  <si>
    <t>|0200226240|22.20|0.00|2.000|0.000280NBC</t>
  </si>
  <si>
    <t>|0200226240|22.20|0.00|2.000|0.0005980NBC</t>
  </si>
  <si>
    <t>|0200226240|22.20|0.00|2.000|0.000285NBC</t>
  </si>
  <si>
    <t>|0200226240|22.20|0.00|2.000|0.000299NBC</t>
  </si>
  <si>
    <t>|0200226240|22.20|0.00|2.000|0.0006100NBC</t>
  </si>
  <si>
    <t>|0200226240|22.20|0.00|2.000|0.000306NBC</t>
  </si>
  <si>
    <t>|0200226240|22.20|0.00|2.000|0.0005921NBC</t>
  </si>
  <si>
    <t>|0200226240|22.20|0.00|2.000|0.000310NBC</t>
  </si>
  <si>
    <t>|0200226240|22.20|0.00|2.000|0.0005997NBC</t>
  </si>
  <si>
    <t>|0200226240|22.20|0.00|2.000|0.0005550IBC</t>
  </si>
  <si>
    <t>|0200226240|22.20|0.00|2.000|0.000570NBC</t>
  </si>
  <si>
    <t>|0200226240|22.20|0.00|2.000|0.0005710IBC</t>
  </si>
  <si>
    <t>|0200226240|25.40|0.00|1.600|0.000222NBC</t>
  </si>
  <si>
    <t>|0200226240|25.40|0.00|1.600|0.0005971NBC</t>
  </si>
  <si>
    <t>|0200226240|25.40|0.00|1.600|0.000266NBC</t>
  </si>
  <si>
    <t>|0200226240|25.40|0.00|1.600|0.000410IBC</t>
  </si>
  <si>
    <t>|0200226240|25.40|0.00|1.600|0.0005820IBC</t>
  </si>
  <si>
    <t>|0200226240|25.40|0.00|1.600|0.0005500IBC</t>
  </si>
  <si>
    <t>|0200226240|25.40|0.00|2.300|0.000177NBC</t>
  </si>
  <si>
    <t>|0200226240|25.40|0.00|2.300|0.0005831NBC</t>
  </si>
  <si>
    <t>|0200226240|25.40|0.00|2.300|0.000286NBC</t>
  </si>
  <si>
    <t>|0200226240|25.40|0.00|2.300|0.000346.5NBC</t>
  </si>
  <si>
    <t>|0200226240|25.40|0.00|2.300|0.0006358NBC</t>
  </si>
  <si>
    <t>|0200226240|25.40|0.00|2.300|0.000401NBC</t>
  </si>
  <si>
    <t>|0200226240|25.40|0.00|2.300|0.0006106NBC</t>
  </si>
  <si>
    <t>|0200226240|25.40|0.00|2.300|0.000433NBC</t>
  </si>
  <si>
    <t>|0200226240|25.40|0.00|2.300|0.0006149NBC</t>
  </si>
  <si>
    <t>|0200226240|25.40|0.00|2.300|0.000440NBC</t>
  </si>
  <si>
    <t>|0200226240|25.40|0.00|2.300|0.000443NBC</t>
  </si>
  <si>
    <t>|0200226240|25.40|0.00|2.300|0.0005842NBC</t>
  </si>
  <si>
    <t>|0200226240|25.40|0.00|2.300|0.0005760IBC</t>
  </si>
  <si>
    <t>|0200226240|25.40|0.00|2.300|0.000696NBC</t>
  </si>
  <si>
    <t>|0200226240|25.40|0.00|2.600|0.000228.5NBC</t>
  </si>
  <si>
    <t>|0200226240|25.40|0.00|2.600|0.0006322NBC</t>
  </si>
  <si>
    <t>|0200226240|25.40|0.00|2.600|0.000516NBC</t>
  </si>
  <si>
    <t>|0200226240|25.40|0.00|2.000|0.000226NBC</t>
  </si>
  <si>
    <t>|0200226240|25.40|0.00|2.000|0.0006011NBC</t>
  </si>
  <si>
    <t>|0200226240|25.40|0.00|2.000|0.000249NBC</t>
  </si>
  <si>
    <t>|0200226240|25.40|0.00|2.000|0.000264NBC</t>
  </si>
  <si>
    <t>|0200226240|25.40|0.00|2.000|0.000288NBC</t>
  </si>
  <si>
    <t>|0200226240|25.40|0.00|2.000|0.0006163NBC</t>
  </si>
  <si>
    <t>|0200226240|25.40|0.00|2.000|0.0005400IBC</t>
  </si>
  <si>
    <t>|0200226240|25.40|0.00|2.000|0.0005527NBC</t>
  </si>
  <si>
    <t>|0200226240|25.40|0.00|2.000|0.0006083NBC</t>
  </si>
  <si>
    <t>|0200226240|25.40|0.00|2.000|0.000683NBC</t>
  </si>
  <si>
    <t>|0200226240|28.60|0.00|1.600|0.000341NBC</t>
  </si>
  <si>
    <t>|0200226240|28.60|0.00|1.600|0.0005903NBC</t>
  </si>
  <si>
    <t>|0200226240|28.60|0.00|1.600|0.000363NBC</t>
  </si>
  <si>
    <t>|0200226240|28.60|0.00|1.600|0.00080NBC</t>
  </si>
  <si>
    <t>|0200226240|28.60|0.00|2.300|0.000250NBC</t>
  </si>
  <si>
    <t>|0200226240|28.60|0.00|2.300|0.0006127NBC</t>
  </si>
  <si>
    <t>|0200226240|28.60|0.00|2.300|0.000268NBC</t>
  </si>
  <si>
    <t>|0200226240|28.60|0.00|2.300|0.0006059NBC</t>
  </si>
  <si>
    <t>|0200226240|28.60|0.00|2.300|0.000280NBC</t>
  </si>
  <si>
    <t>|0200226240|28.60|0.00|2.300|0.0005731NBC</t>
  </si>
  <si>
    <t>|0200226240|28.60|0.00|2.300|0.000281NBC</t>
  </si>
  <si>
    <t>|0200226240|28.60|0.00|2.300|0.000296NBC</t>
  </si>
  <si>
    <t>|0200226240|28.60|0.00|2.300|0.000376NBC</t>
  </si>
  <si>
    <t>|0200226240|28.60|0.00|2.300|0.0006177NBC</t>
  </si>
  <si>
    <t>|0200226240|28.60|0.00|2.300|0.000383NBC</t>
  </si>
  <si>
    <t>|0200226240|28.60|0.00|2.300|0.0005875NBC</t>
  </si>
  <si>
    <t>|0200226240|28.60|0.00|2.300|0.000401NBC</t>
  </si>
  <si>
    <t>|0200226240|28.60|0.00|2.300|0.000425NBC</t>
  </si>
  <si>
    <t>|0200226240|28.60|0.00|2.300|0.000435NBC</t>
  </si>
  <si>
    <t>|0200226240|28.60|0.00|2.300|0.000483NBC</t>
  </si>
  <si>
    <t>|0200226240|28.60|0.00|2.300|0.000505NBC</t>
  </si>
  <si>
    <t>|0200226240|28.60|0.00|2.300|0.000565NBC</t>
  </si>
  <si>
    <t>|0200226240|28.60|0.00|2.300|0.0006037IBC</t>
  </si>
  <si>
    <t>|0200226240|28.60|0.00|2.300|0.000664NBC</t>
  </si>
  <si>
    <t>|0200226240|28.60|0.00|2.600|0.000221NBC</t>
  </si>
  <si>
    <t>|0200226240|28.60|0.00|2.600|0.0005869NBC</t>
  </si>
  <si>
    <t>|0200226240|31.80|0.00|1.600|0.0006049NBC</t>
  </si>
  <si>
    <t>|0200226240|31.80|0.00|1.600|0.000745NBC</t>
  </si>
  <si>
    <t>|0200226240|31.80|0.00|2.000|0.000303NBC</t>
  </si>
  <si>
    <t>|0200226240|31.80|0.00|2.000|0.0006182NBC</t>
  </si>
  <si>
    <t>|0200226240|31.80|0.00|2.000|0.000461NBC</t>
  </si>
  <si>
    <t>|0200226240|31.80|0.00|2.000|0.0006062NBC</t>
  </si>
  <si>
    <t>|0200226240|31.80|0.00|2.000|0.000594NBC</t>
  </si>
  <si>
    <t>|0200226240|31.80|0.00|3.200|0.000469NBC</t>
  </si>
  <si>
    <t>|0200226240|31.80|0.00|3.200|0.0005851NBC</t>
  </si>
  <si>
    <t>|0200226240|31.80|0.00|3.200|0.000481NBC</t>
  </si>
  <si>
    <t>|0200226240|35.00|0.00|2.600|0.000308NBC</t>
  </si>
  <si>
    <t>|0200226240|35.00|0.00|2.600|0.0005984NBC</t>
  </si>
  <si>
    <t>|0200226240|35.00|0.00|2.600|0.000432NBC</t>
  </si>
  <si>
    <t>|0200226240|35.00|0.00|2.600|0.0006147NBC</t>
  </si>
  <si>
    <t>|0200226240|35.00|0.00|2.600|0.000463NBC</t>
  </si>
  <si>
    <t>|0200226240|35.00|0.00|2.600|0.0006101NBC</t>
  </si>
  <si>
    <t>|0200226240|35.00|0.00|2.600|0.000492.5NBC</t>
  </si>
  <si>
    <t>|0200226240|35.00|0.00|2.600|0.0006214NBC</t>
  </si>
  <si>
    <t>|0200226240|35.00|0.00|2.600|0.0006243NBC</t>
  </si>
  <si>
    <t>|0200226240|35.00|0.00|2.600|0.0006336NBC</t>
  </si>
  <si>
    <t>|0200226240|35.00|0.00|2.600|0.000765NBC</t>
  </si>
  <si>
    <t>|0200226240|35.00|0.00|2.600|0.000897NBC</t>
  </si>
  <si>
    <t>|0200226240|40.00|25.00|1.400|0.0006032NBC</t>
  </si>
  <si>
    <t>|0200226240|50.80|0.00|2.300|0.0005891IBC</t>
  </si>
  <si>
    <t>|0200226240|50.80|0.00|2.300|0.000729IBC</t>
  </si>
  <si>
    <t>|0200226240|60.50|0.00|2.000|0.000254.6NBC</t>
  </si>
  <si>
    <t>|0200226240|60.50|0.00|2.000|0.0006014NBC</t>
  </si>
  <si>
    <t>|0200226339|40.00|20.00|1.600|0.000428NBC</t>
  </si>
  <si>
    <t>|0200226339|40.00|20.00|1.600|0.0006098NBC</t>
  </si>
  <si>
    <t>|0200226339|40.00|20.00|1.600|0.000444.5NBC</t>
  </si>
  <si>
    <t>|0200226339|40.00|20.00|1.600|0.0005997NBC</t>
  </si>
  <si>
    <t>|0200226339|40.00|20.00|1.600|0.000453.3NBC</t>
  </si>
  <si>
    <t>|0200226339|40.00|20.00|2.300|0.000200NBC</t>
  </si>
  <si>
    <t>|0200226339|40.00|20.00|2.300|0.0006133NBC</t>
  </si>
  <si>
    <t>|0200226339|40.00|20.00|2.300|0.000426NBC</t>
  </si>
  <si>
    <t>|0200226339|40.00|20.00|2.300|0.0006065NBC</t>
  </si>
  <si>
    <t>|0200226339|50.00|25.00|2.300|0.0005577NBC</t>
  </si>
  <si>
    <t>|0200226339|50.00|25.00|2.300|0.000686NBC</t>
  </si>
  <si>
    <t>|0200226339|50.00|30.00|1.600|0.0006450NBC</t>
  </si>
  <si>
    <t>|0200236441|20.00|20.00|1.200|0.000220NBC</t>
  </si>
  <si>
    <t>|0200236441|20.00|20.00|1.200|0.0006104NBC</t>
  </si>
  <si>
    <t>|0200236441|20.00|20.00|1.200|0.000315NBC</t>
  </si>
  <si>
    <t>|0200226540|40.00|25.00|1.400|0.000527NBC</t>
  </si>
  <si>
    <t>|0200226540|40.00|25.00|2.000|0.000320NBC</t>
  </si>
  <si>
    <t>|0200226540|40.00|25.00|2.000|0.0005869NBC</t>
  </si>
  <si>
    <t>|0200226642|25.40|0.00|1.600|0.000409.4NBC</t>
  </si>
  <si>
    <t>|0200226640|25.40|0.00|2.300|0.000409.4NBC</t>
  </si>
  <si>
    <t>|0200226640|25.40|0.00|2.300|0.0005887NBC</t>
  </si>
  <si>
    <t>|0200226640|25.40|0.00|2.300|0.000972NBC</t>
  </si>
  <si>
    <t>|0200236643|28.60|0.00|1.200|0.0001505NBC</t>
  </si>
  <si>
    <t>|0200236643|28.60|0.00|1.200|0.0006071NBC</t>
  </si>
  <si>
    <t>|0200226700|28.00|21.80|3.100|0.000224.1NBC</t>
  </si>
  <si>
    <t>|0200226700|28.00|21.80|3.100|0.0006100NBC</t>
  </si>
  <si>
    <t>|0200226700|28.00|21.80|3.100|0.00055.4NBC</t>
  </si>
  <si>
    <t>|0200226700|28.00|21.80|3.100|0.0006100IBC</t>
  </si>
  <si>
    <t>|0200226700|46.00|38.00|4.000|0.0003515IBC</t>
  </si>
  <si>
    <t>|0200226700|46.00|38.00|4.000|0.00038IBC</t>
  </si>
  <si>
    <t>|0200226700|46.00|38.00|4.000|0.00039.5IBC</t>
  </si>
  <si>
    <t>|0200226840|25.40|0.00|3.200|0.0005750NBC</t>
  </si>
  <si>
    <t>|0200220139|28.60|0.00|2.600|0.0005506NBC</t>
  </si>
  <si>
    <t>|0200226010|22.20|0.00|2.000|0.0005979IBC</t>
  </si>
  <si>
    <t>Stock</t>
  </si>
  <si>
    <t/>
  </si>
  <si>
    <t>|0101022000|0.00|0.00|0.000|42.5001.6</t>
  </si>
  <si>
    <t>|0101030100|0.00|0.00|0.000|49.0001.2</t>
  </si>
  <si>
    <t>|0101022000|0.00|0.00|0.000|48.5001.6</t>
  </si>
  <si>
    <t>|0101022000|0.00|0.00|0.000|47.0002.3</t>
  </si>
  <si>
    <t>|0101022000|0.00|0.00|0.000|47.5002</t>
  </si>
  <si>
    <t>|0101030100|0.00|0.00|0.000|59.0001.2</t>
  </si>
  <si>
    <t>|0101022000|0.00|0.00|0.000|58.5001.4</t>
  </si>
  <si>
    <t>|0101030100|0.00|0.00|0.000|59.5001</t>
  </si>
  <si>
    <t>|0101030100|0.00|0.00|0.000|69.5001.2</t>
  </si>
  <si>
    <t>|0101022000|0.00|0.00|0.000|67.5001.6</t>
  </si>
  <si>
    <t>|0101022000|0.00|0.00|0.000|67.0001.8</t>
  </si>
  <si>
    <t>|0101022000|0.00|0.00|0.000|66.0002.3</t>
  </si>
  <si>
    <t>|0101022000|0.00|0.00|0.000|67.0002</t>
  </si>
  <si>
    <t>|0101030100|0.00|0.00|0.000|79.0001.2</t>
  </si>
  <si>
    <t>|0101022000|0.00|0.00|0.000|78.0001.6</t>
  </si>
  <si>
    <t>|0101022000|0.00|0.00|0.000|78.0001.8</t>
  </si>
  <si>
    <t>|0101022000|0.00|0.00|0.000|75.5002.6</t>
  </si>
  <si>
    <t>|0101022000|0.00|0.00|0.000|75.5003.2</t>
  </si>
  <si>
    <t>|0101030100|0.00|0.00|0.000|89.0001.2</t>
  </si>
  <si>
    <t>|0101022000|0.00|0.00|0.000|85.5002.3</t>
  </si>
  <si>
    <t>|0101022000|0.00|0.00|0.000|87.0002</t>
  </si>
  <si>
    <t>|0101022000|0.00|0.00|0.000|87.0003.2</t>
  </si>
  <si>
    <t>|0101022000|0.00|0.00|0.000|97.0002.6</t>
  </si>
  <si>
    <t>|0101022000|0.00|0.00|0.000|97.0002</t>
  </si>
  <si>
    <t>|0101021900|0.00|0.00|0.000|101.5003.5</t>
  </si>
  <si>
    <t>|0101030100|0.00|0.00|0.000|109.5001.2</t>
  </si>
  <si>
    <t>|0101030100|0.00|0.00|0.000|119.0001.2</t>
  </si>
  <si>
    <t>|0101022000|0.00|0.00|0.000|116.0002.3</t>
  </si>
  <si>
    <t>|0101022000|0.00|0.00|0.000|115.0002.6</t>
  </si>
  <si>
    <t>|0101022000|0.00|0.00|0.000|117.0002</t>
  </si>
  <si>
    <t>|0101022000|0.00|0.00|0.000|131.0002</t>
  </si>
  <si>
    <t>|0101021900|0.00|0.00|0.000|127.0003.5</t>
  </si>
  <si>
    <t>|0101030100|0.00|0.00|0.000|141.0001.2</t>
  </si>
  <si>
    <t>|0101022000|0.00|0.00|0.000|150.5002</t>
  </si>
  <si>
    <t>|0101022000|0.00|0.00|0.000|146.5003.1</t>
  </si>
  <si>
    <t>|0101022000|0.00|0.00|0.000|157.0001.6</t>
  </si>
  <si>
    <t>|0101022000|0.00|0.00|0.000|188.0002</t>
  </si>
  <si>
    <t>|0101022000|0.00|0.00|0.000|184.0003.8</t>
  </si>
  <si>
    <t>|0101022000|0.00|0.00|0.000|237.5002</t>
  </si>
  <si>
    <t>|0101031200|0.00|0.00|0.000|68.0001.4</t>
  </si>
  <si>
    <t>|0101031200|0.00|0.00|0.000|156.0001.6</t>
  </si>
  <si>
    <t>|0101021700|0.00|0.00|0.000|39.0001.6</t>
  </si>
  <si>
    <t>|0101031000|0.00|0.00|0.000|49.0001.2</t>
  </si>
  <si>
    <t>|0101021700|0.00|0.00|0.000|48.5001.6</t>
  </si>
  <si>
    <t>|0101031000|0.00|0.00|0.000|59.0001.2</t>
  </si>
  <si>
    <t>|0101021700|0.00|0.00|0.000|58.5001.4</t>
  </si>
  <si>
    <t>|0101021700|0.00|0.00|0.000|58.0001.6</t>
  </si>
  <si>
    <t>|0101021700|0.00|0.00|0.000|56.5002.3</t>
  </si>
  <si>
    <t>|0101021700|0.00|0.00|0.000|68.0001.4</t>
  </si>
  <si>
    <t>|0101021700|0.00|0.00|0.000|67.5001.6</t>
  </si>
  <si>
    <t>|0101021700|0.00|0.00|0.000|67.0002</t>
  </si>
  <si>
    <t>|0101031000|0.00|0.00|0.000|79.0001.2</t>
  </si>
  <si>
    <t>|0101021700|0.00|0.00|0.000|78.5001.4</t>
  </si>
  <si>
    <t>|0101021700|0.00|0.00|0.000|78.0001.6</t>
  </si>
  <si>
    <t>|0101031000|0.00|0.00|0.000|79.5001</t>
  </si>
  <si>
    <t>|0101021700|0.00|0.00|0.000|75.5002.6</t>
  </si>
  <si>
    <t>|0101021700|0.00|0.00|0.000|77.0002</t>
  </si>
  <si>
    <t>|0101031000|0.00|0.00|0.000|89.0001.2</t>
  </si>
  <si>
    <t>|0101021700|0.00|0.00|0.000|88.5001.4</t>
  </si>
  <si>
    <t>|0101021700|0.00|0.00|0.000|98.5001.6</t>
  </si>
  <si>
    <t>|0101021700|0.00|0.00|0.000|97.0002.3</t>
  </si>
  <si>
    <t>|0101021700|0.00|0.00|0.000|97.0002.6</t>
  </si>
  <si>
    <t>|0101021700|0.00|0.00|0.000|124.0002.3</t>
  </si>
  <si>
    <t>|0101021700|0.00|0.00|0.000|103.0002.6</t>
  </si>
  <si>
    <t>|0101021700|0.00|0.00|0.000|105.0002</t>
  </si>
  <si>
    <t>|0101021700|0.00|0.00|0.000|116.0002.3</t>
  </si>
  <si>
    <t>|0101021700|0.00|0.00|0.000|115.0002.6</t>
  </si>
  <si>
    <t>|0101021700|0.00|0.00|0.000|117.0002</t>
  </si>
  <si>
    <t>|0101021700|0.00|0.00|0.000|135.5002</t>
  </si>
  <si>
    <t>|0101021700|0.00|0.00|0.000|138.0002.3</t>
  </si>
  <si>
    <t>|0101021700|0.00|0.00|0.000|148.0002.3</t>
  </si>
  <si>
    <t>|0101021700|0.00|0.00|0.000|148.5002.6</t>
  </si>
  <si>
    <t>|0101021700|0.00|0.00|0.000|150.5002</t>
  </si>
  <si>
    <t>|0101021700|0.00|0.00|0.000|146.5003.2</t>
  </si>
  <si>
    <t>|0101021700|0.00|0.00|0.000|136.0001.6</t>
  </si>
  <si>
    <t>|0101021700|0.00|0.00|0.000|188.0002</t>
  </si>
  <si>
    <t>|0101021400|0.00|0.00|0.000|67.5001.6</t>
  </si>
  <si>
    <t>|0101031100|0.00|0.00|0.000|79.0001.2</t>
  </si>
  <si>
    <t>|0101022600|0.00|0.00|0.000|78.0001.6</t>
  </si>
  <si>
    <t>|0101100900|0.00|0.00|0.000|69.5001.2</t>
  </si>
  <si>
    <t>|0101022000|0.00|0.00|0.000|58.0001.6</t>
  </si>
  <si>
    <t>|0101022000|0.00|0.00|0.000|56.5002.3</t>
  </si>
  <si>
    <t>|0101021700|0.00|0.00|0.000|47.5002</t>
  </si>
  <si>
    <t>|0101031000|0.00|0.00|0.000|54.0001.2</t>
  </si>
  <si>
    <t>|0101021700|0.00|0.00|0.000|53.5001.4</t>
  </si>
  <si>
    <t>|0101021700|0.00|0.00|0.000|53.0001.6</t>
  </si>
  <si>
    <t>|0101021700|0.00|0.00|0.000|57.0002</t>
  </si>
  <si>
    <t>|0101031000|0.00|0.00|0.000|69.5001.2</t>
  </si>
  <si>
    <t>|0101021700|0.00|0.00|0.000|67.0002.3</t>
  </si>
  <si>
    <t>|0101021700|0.00|0.00|0.000|65.0002.9</t>
  </si>
  <si>
    <t>|0101021700|0.00|0.00|0.000|75.5003.2</t>
  </si>
  <si>
    <t>|0101021700|0.00|0.00|0.000|87.5001.6</t>
  </si>
  <si>
    <t>|0101021700|0.00|0.00|0.000|87.0002</t>
  </si>
  <si>
    <t>|0101021700|0.00|0.00|0.000|84.5003.2</t>
  </si>
  <si>
    <t>|0101021700|0.00|0.00|0.000|99.0001.4</t>
  </si>
  <si>
    <t>|0101021700|0.00|0.00|0.000|97.0002</t>
  </si>
  <si>
    <t>|0101021700|0.00|0.00|0.000|114.0003.2</t>
  </si>
  <si>
    <t>|0101021700|0.00|0.00|0.000|115.5001.6</t>
  </si>
  <si>
    <t>|0101021700|0.00|0.00|0.000|132.5001.4</t>
  </si>
  <si>
    <t>|0101021700|0.00|0.00|0.000|132.0001.6</t>
  </si>
  <si>
    <t>|0101021700|0.00|0.00|0.000|131.0002.3</t>
  </si>
  <si>
    <t>|0101021700|0.00|0.00|0.000|131.0002</t>
  </si>
  <si>
    <t>|0101021700|0.00|0.00|0.000|146.5003.5</t>
  </si>
  <si>
    <t>|0101021700|0.00|0.00|0.000|166.0002.6</t>
  </si>
  <si>
    <t>|0101021700|0.00|0.00|0.000|164.5002.9</t>
  </si>
  <si>
    <t>|0101021700|0.00|0.00|0.000|164.0003.2</t>
  </si>
  <si>
    <t>|0101021700|0.00|0.00|0.000|130.0002</t>
  </si>
  <si>
    <t>|0101021700|0.00|0.00|0.000|187.0002.3</t>
  </si>
  <si>
    <t>|0101021400|0.00|0.00|0.000|48.5001.6</t>
  </si>
  <si>
    <t>|0101021400|0.00|0.00|0.000|58.0001.6</t>
  </si>
  <si>
    <t>|0101021400|0.00|0.00|0.000|57.0002</t>
  </si>
  <si>
    <t>|0101021400|0.00|0.00|0.000|66.0002.3</t>
  </si>
  <si>
    <t>|0101021400|0.00|0.00|0.000|78.0001.6</t>
  </si>
  <si>
    <t>|0101021400|0.00|0.00|0.000|77.0002</t>
  </si>
  <si>
    <t>|0101021400|0.00|0.00|0.000|87.0002</t>
  </si>
  <si>
    <t>|0101021400|0.00|0.00|0.000|97.0002</t>
  </si>
  <si>
    <t>|0101021400|0.00|0.00|0.000|117.5001.8</t>
  </si>
  <si>
    <t>|0101021400|0.00|0.00|0.000|138.0002.3</t>
  </si>
  <si>
    <t>|0101031100|0.00|0.00|0.000|54.0001.2</t>
  </si>
  <si>
    <t>|0101031100|0.00|0.00|0.000|59.0001.2</t>
  </si>
  <si>
    <t>|0101022500|0.00|0.00|0.000|58.0001.6</t>
  </si>
  <si>
    <t>|0101022500|0.00|0.00|0.000|57.0002</t>
  </si>
  <si>
    <t>|0101022500|0.00|0.00|0.000|67.5001.6</t>
  </si>
  <si>
    <t>|0101022500|0.00|0.00|0.000|66.0002.3</t>
  </si>
  <si>
    <t>|0101022500|0.00|0.00|0.000|67.0002</t>
  </si>
  <si>
    <t>|0101022500|0.00|0.00|0.000|78.0001.6</t>
  </si>
  <si>
    <t>|0101022500|0.00|0.00|0.000|76.5002.3</t>
  </si>
  <si>
    <t>|0101022500|0.00|0.00|0.000|75.5002.6</t>
  </si>
  <si>
    <t>|0101022500|0.00|0.00|0.000|77.0002</t>
  </si>
  <si>
    <t>|0101022500|0.00|0.00|0.000|87.5001.6</t>
  </si>
  <si>
    <t>|0101022500|0.00|0.00|0.000|85.5002.3</t>
  </si>
  <si>
    <t>|0101022500|0.00|0.00|0.000|85.0002.6</t>
  </si>
  <si>
    <t>|0101022500|0.00|0.00|0.000|98.5001.6</t>
  </si>
  <si>
    <t>|0101022500|0.00|0.00|0.000|97.0002</t>
  </si>
  <si>
    <t>|0101022500|0.00|0.00|0.000|94.5003.2</t>
  </si>
  <si>
    <t>|0101022500|0.00|0.00|0.000|105.5002.6</t>
  </si>
  <si>
    <t>|0101022500|0.00|0.00|0.000|188.0002</t>
  </si>
  <si>
    <t>|0101022000|0.00|0.00|0.000|115.5001.6</t>
  </si>
  <si>
    <t>|0101022000|0.00|0.00|0.000|147.0002.3</t>
  </si>
  <si>
    <t>|0101022000|0.00|0.00|0.000|156.0001.6</t>
  </si>
  <si>
    <t>|0101031000|0.00|0.00|0.000|78.0001.2</t>
  </si>
  <si>
    <t>|0101031100|0.00|0.00|0.000|89.0001.2</t>
  </si>
  <si>
    <t>|0101022500|0.00|0.00|0.000|75.5003.2</t>
  </si>
  <si>
    <t>|0101022000|0.00|0.00|0.000|940.0001.5</t>
  </si>
  <si>
    <t>|0101030100|0.00|0.00|0.000|1,050.0001.15</t>
  </si>
  <si>
    <t>|0101022000|0.00|0.00|0.000|1,050.0002.2</t>
  </si>
  <si>
    <t>|0101022000|0.00|0.00|0.000|945.0001.95</t>
  </si>
  <si>
    <t>|0101022000|0.00|0.00|0.000|945.0001.35</t>
  </si>
  <si>
    <t>|0101030100|0.00|0.00|0.000|960.0001</t>
  </si>
  <si>
    <t>|0101022000|0.00|0.00|0.000|965.0001.75</t>
  </si>
  <si>
    <t>|0101022000|0.00|0.00|0.000|940.0001.55</t>
  </si>
  <si>
    <t>|0101022000|0.00|0.00|0.000|940.0001.75</t>
  </si>
  <si>
    <t>|0101022000|0.00|0.00|0.000|1,075.0002.5</t>
  </si>
  <si>
    <t>|0101022000|0.00|0.00|0.000|965.0003.05</t>
  </si>
  <si>
    <t>|0101021900|0.00|0.00|0.000|1,025.0003.4</t>
  </si>
  <si>
    <t>|0101022000|0.00|0.00|0.000|925.0003.7</t>
  </si>
  <si>
    <t>|0101031200|0.00|0.00|0.000|960.0001.35</t>
  </si>
  <si>
    <t>|0101031200|0.00|0.00|0.000|945.0001.5</t>
  </si>
  <si>
    <t>|0101021700|0.00|0.00|0.000|1,160.0001.5</t>
  </si>
  <si>
    <t>|0101031000|0.00|0.00|0.000|950.0001.15</t>
  </si>
  <si>
    <t>|0101021700|0.00|0.00|0.000|1,000.0001.35</t>
  </si>
  <si>
    <t>|0101021700|0.00|0.00|0.000|1,120.0002.2</t>
  </si>
  <si>
    <t>|0101021700|0.00|0.00|0.000|945.0001.95</t>
  </si>
  <si>
    <t>|0101031000|0.00|0.00|0.000|965.0001</t>
  </si>
  <si>
    <t>|0101021700|0.00|0.00|0.000|1,000.0002.5</t>
  </si>
  <si>
    <t>|0101021700|0.00|0.00|0.000|925.0002.5</t>
  </si>
  <si>
    <t>|0101021700|0.00|0.00|0.000|1,030.0003.05</t>
  </si>
  <si>
    <t>|0101021400|0.00|0.00|0.000|940.0001.55</t>
  </si>
  <si>
    <t>|0101031100|0.00|0.00|0.000|990.0001.15</t>
  </si>
  <si>
    <t>|0101022600|0.00|0.00|0.000|940.0001.55</t>
  </si>
  <si>
    <t>|0101100900|0.00|0.00|0.000|79.0001.2</t>
  </si>
  <si>
    <t>|0101021700|0.00|0.00|0.000|1,000.0002.8</t>
  </si>
  <si>
    <t>|0101021700|0.00|0.00|0.000|935.0003.15</t>
  </si>
  <si>
    <t>|0101021700|0.00|0.00|0.000|1,030.0003.45</t>
  </si>
  <si>
    <t>|0101021700|0.00|0.00|0.000|980.0002.8</t>
  </si>
  <si>
    <t>|0101021700|0.00|0.00|0.000|990.0003.05</t>
  </si>
  <si>
    <t>|0101021400|0.00|0.00|0.000|941.0001.55</t>
  </si>
  <si>
    <t>|0101021400|0.00|0.00|0.000|1,050.0001.95</t>
  </si>
  <si>
    <t>|0101021400|0.00|0.00|0.000|975.0002.2</t>
  </si>
  <si>
    <t>|0101021400|0.00|0.00|0.000|950.0001.75</t>
  </si>
  <si>
    <t>|0101022500|0.00|0.00|0.000|800.0001.55</t>
  </si>
  <si>
    <t>|0101022500|0.00|0.00|0.000|870.0001.95</t>
  </si>
  <si>
    <t>|0101022500|0.00|0.00|0.000|960.0002.2</t>
  </si>
  <si>
    <t>|0101022500|0.00|0.00|0.000|850.0002.5</t>
  </si>
  <si>
    <t>|0101022500|0.00|0.00|0.000|950.0003.05</t>
  </si>
  <si>
    <t>|0101022000|0.00|0.00|0.000|950.0003.05</t>
  </si>
  <si>
    <t>|0101022000|0.00|0.00|0.000|103.0002.6</t>
  </si>
  <si>
    <t>|0101021700|0.00|0.00|0.000|123.5003.5</t>
  </si>
  <si>
    <t>|0101021400|0.00|0.00|0.000|147.0002</t>
  </si>
  <si>
    <t>|0101022000|0.00|0.00|0.000|85.0002.6</t>
  </si>
  <si>
    <t>|0101021400|0.00|0.00|0.000|118.0001.6</t>
  </si>
  <si>
    <t>|0101022500|0.00|0.00|0.000|129.0001.4</t>
  </si>
  <si>
    <t>|0101022500|0.00|0.00|0.000|870.0001.4</t>
  </si>
  <si>
    <t>|0101022500|0.00|0.00|0.000|155.0002.3</t>
  </si>
  <si>
    <t>|0101022500|0.00|0.00|0.000|127.5002</t>
  </si>
  <si>
    <t>|0200220139|22.20|0.00|2.000|0.0005800NBC</t>
  </si>
  <si>
    <t>|0200220139|25.40|0.00|1.600|0.0001266NBC</t>
  </si>
  <si>
    <t>|0200220139|38.10|0.00|2.000|0.0005923NBC</t>
  </si>
  <si>
    <t>|0200220810|19.10|0.00|1.600|0.000290NBC</t>
  </si>
  <si>
    <t>|0200220810|19.10|0.00|2.000|0.0005800NBC</t>
  </si>
  <si>
    <t>|0200230841|25.40|0.00|1.000|0.0006191NBC</t>
  </si>
  <si>
    <t>|0200220810|28.60|0.00|3.200|0.000137.2IBC</t>
  </si>
  <si>
    <t>|0200221042|25.40|0.00|1.600|0.0005724NBC</t>
  </si>
  <si>
    <t>|0200221042|25.40|0.00|1.600|0.0005756NBC</t>
  </si>
  <si>
    <t>|0200235920|38.10|0.00|1.200|0.0005450IBC</t>
  </si>
  <si>
    <t>|0200236041|22.20|0.00|1.200|0.0005480NBC</t>
  </si>
  <si>
    <t>|0200236041|28.60|0.00|1.200|0.0005070NBC</t>
  </si>
  <si>
    <t>|0200226010|28.60|0.00|2.000|0.0006000IBC</t>
  </si>
  <si>
    <t>|0200226010|31.80|0.00|2.600|0.0005350NBC</t>
  </si>
  <si>
    <t>|0200226117|25.40|0.00|1.600|0.000647NBC</t>
  </si>
  <si>
    <t>|0200226240|28.60|0.00|2.300|0.000664IBC</t>
  </si>
  <si>
    <t>|0200226700|28.00|21.80|3.100|0.000224.1IBC</t>
  </si>
  <si>
    <t>|0200226700|28.00|21.80|3.100|0.00055.4IBC</t>
  </si>
  <si>
    <t>|0200225939|15.90|0.00|2.000|0.0006118NBC</t>
  </si>
  <si>
    <t>|0200226010|25.40|0.00|2.000|0.0005200NBC</t>
  </si>
  <si>
    <t>|0200225939|19.10|0.00|2.600|0.0005000NBC</t>
  </si>
  <si>
    <t>|0200226010|19.10|0.00|1.600|0.0005000NBC</t>
  </si>
  <si>
    <t>|0200226010|17.30|0.00|2.000|0.0005500NBC</t>
  </si>
  <si>
    <t>|0200226010|19.10|0.00|1.400|0.0005500NBC</t>
  </si>
  <si>
    <t>|0200226010|15.90|0.00|2.000|0.0005600NBC</t>
  </si>
  <si>
    <t>|0200226010|19.10|0.00|1.400|0.0005600NBC</t>
  </si>
  <si>
    <t>|0200220139|31.80|0.00|2.600|0.0005600IBC</t>
  </si>
  <si>
    <t>|0200220810|60.50|0.00|2.600|0.0005000NBC</t>
  </si>
  <si>
    <t>|0200220139|60.50|0.00|2.000|0.0001064NBC</t>
  </si>
  <si>
    <t>|0200220810|48.60|0.00|2.300|0.0001148NBC</t>
  </si>
  <si>
    <t>|0200220810|38.10|0.00|2.300|0.0001193NBC</t>
  </si>
  <si>
    <t>|0200226117|19.10|0.00|2.000|0.000269NBC</t>
  </si>
  <si>
    <t>|0200226117|19.10|0.00|2.000|0.000275NBC</t>
  </si>
  <si>
    <t>|0200226240|28.60|0.00|2.300|0.000354NBC</t>
  </si>
  <si>
    <t>|0200220139|31.80|0.00|2.000|0.000422NBC</t>
  </si>
  <si>
    <t>|0200226240|31.80|0.00|1.600|0.000743NBC</t>
  </si>
  <si>
    <t>|0200226240|35.00|0.00|2.600|0.000863NBC</t>
  </si>
  <si>
    <t>|0200220139|60.50|0.00|2.000|0.0001014NBC</t>
  </si>
  <si>
    <t>|0200226339|40.00|20.00|2.300|0.0001055NBC</t>
  </si>
  <si>
    <t>|0200226339|40.00|20.00|2.300|0.0001064NBC</t>
  </si>
  <si>
    <t>|0200226240|19.10|0.00|1.600|0.0001745NBC</t>
  </si>
  <si>
    <t>|0200226117|28.60|0.00|2.000|0.0002099NBC</t>
  </si>
  <si>
    <t>|0200220810|22.20|0.00|1.400|0.0002581IBC</t>
  </si>
  <si>
    <t>|0200220139|22.20|0.00|2.300|0.000726NBC</t>
  </si>
  <si>
    <t>|0200220139|17.30|0.00|2.300|0.0005500NBC</t>
  </si>
  <si>
    <t>|0200220810|21.70|0.00|2.000|0.0005500NBC</t>
  </si>
  <si>
    <t>|0200220810|21.70|0.00|2.800|0.0005500NBC</t>
  </si>
  <si>
    <t>|0200220139|25.40|0.00|2.000|0.0005500NBC</t>
  </si>
  <si>
    <t>|0200226240|22.20|0.00|2.000|0.0005800NBC</t>
  </si>
  <si>
    <t>|0200230120|35.00|0.00|1.200|0.0005800NBC</t>
  </si>
  <si>
    <t>|0200230119|22.20|0.00|1.200|0.0006000NBC</t>
  </si>
  <si>
    <t>|0200226010|31.80|0.00|2.600|0.000206.4NBC</t>
  </si>
  <si>
    <t>|0200226010|54.00|20.00|2.000|0.000565NBC</t>
  </si>
  <si>
    <t>|0200220126|42.70|0.00|3.500|0.000273IBC</t>
  </si>
  <si>
    <t>|0200220810|48.60|0.00|2.600|0.000805IBC</t>
  </si>
  <si>
    <t>|0200220810|34.00|0.00|2.600|0.0001415IBC</t>
  </si>
  <si>
    <t>|0200226117|38.10|0.00|1.800|0.000390NBC</t>
  </si>
  <si>
    <t>|0200226117|38.10|0.00|1.800|0.000100IBC</t>
  </si>
  <si>
    <t>|0200220139|28.60|0.00|2.000|0.000219NBC</t>
  </si>
  <si>
    <t>|0200230742|25.00|55.00|1.600|0.000548IBC</t>
  </si>
  <si>
    <t>|0200230742|25.00|55.00|1.600|0.000549IBC</t>
  </si>
  <si>
    <t>|0200226010|31.80|0.00|1.600|0.0005750IBC</t>
  </si>
  <si>
    <t>|0200226010|31.80|0.00|1.600|0.0005900IBC</t>
  </si>
  <si>
    <t>|0200220139|31.80|0.00|2.600|0.0005950IBC</t>
  </si>
  <si>
    <t>|0200225939|19.10|0.00|2.600|0.0006000NBC</t>
  </si>
  <si>
    <t>|0200226010|32.00|32.00|2.300|0.0006000NBC</t>
  </si>
  <si>
    <t>|0200226010|32.00|32.00|2.300|0.0006050NBC</t>
  </si>
  <si>
    <t>|0200226010|28.60|0.00|2.000|0.0005500IBC</t>
  </si>
  <si>
    <t>|0200225939|15.90|0.00|1.600|0.0005800NBC</t>
  </si>
  <si>
    <t>|0200220139|25.40|0.00|2.000|0.0005870IBC</t>
  </si>
  <si>
    <t>|0200226010|34.00|0.00|2.000|0.0006000IBC</t>
  </si>
  <si>
    <t>|0200226010|19.10|0.00|2.000|0.0006300NBC</t>
  </si>
  <si>
    <t>|0200230841|38.10|0.00|1.200|0.0005000NBC</t>
  </si>
  <si>
    <t>|0200230841|38.10|0.00|1.200|0.0006000NBC</t>
  </si>
  <si>
    <t>|0200230120|35.00|0.00|1.200|0.0005000NBC</t>
  </si>
  <si>
    <t>|0200220139|35.00|0.00|1.500|0.0005210IBC</t>
  </si>
  <si>
    <t>|0200230120|28.60|0.00|1.200|0.0005510IBC</t>
  </si>
  <si>
    <t>|0200226010|31.80|0.00|1.400|0.0005510IBC</t>
  </si>
  <si>
    <t>|0200230120|28.60|0.00|1.200|0.0005650IBC</t>
  </si>
  <si>
    <t>|0200226010|31.80|0.00|1.400|0.0005650IBC</t>
  </si>
  <si>
    <t>|0200230120|28.60|0.00|1.200|0.0005750IBC</t>
  </si>
  <si>
    <t>|0200226010|31.80|0.00|1.400|0.0005750IBC</t>
  </si>
  <si>
    <t>|0200230120|28.60|0.00|1.200|0.0005850IBC</t>
  </si>
  <si>
    <t>|0200226010|31.80|0.00|1.400|0.0005850IBC</t>
  </si>
  <si>
    <t>|0200226010|28.60|0.00|1.600|0.0006300NBC</t>
  </si>
  <si>
    <t>|0200226010|28.60|0.00|1.600|0.0005220IBC</t>
  </si>
  <si>
    <t>|0200226010|22.20|0.00|2.000|0.0005330NBC</t>
  </si>
  <si>
    <t>|0200226010|22.20|0.00|2.000|0.0005680NBC</t>
  </si>
  <si>
    <t>|0200226010|19.10|0.00|2.000|0.0006050NBC</t>
  </si>
  <si>
    <t>|0200226010|22.20|0.00|2.000|0.0006250NBC</t>
  </si>
  <si>
    <t>|0200226010|17.30|0.00|1.400|0.0005550NBC</t>
  </si>
  <si>
    <t>|0200226010|19.10|0.00|1.600|0.0005800NBC</t>
  </si>
  <si>
    <t>|0200226010|25.40|0.00|2.000|0.0005000IBC</t>
  </si>
  <si>
    <t>|0200226010|42.70|0.00|1.400|0.0005420NBC</t>
  </si>
  <si>
    <t>|0200226010|19.10|0.00|2.000|0.0005824NBC</t>
  </si>
  <si>
    <t>|0200226010|22.20|0.00|1.600|0.0005900NBC</t>
  </si>
  <si>
    <t>|0200226010|42.70|0.00|2.000|0.0006078NBC</t>
  </si>
  <si>
    <t>|0200226010|42.70|0.00|1.400|0.000810IBC</t>
  </si>
  <si>
    <t>|0200226010|42.70|0.00|1.600|0.000810IBC</t>
  </si>
  <si>
    <t>|0200226010|31.80|0.00|2.600|0.0005405IBC</t>
  </si>
  <si>
    <t>|0200226010|28.60|0.00|1.600|0.0005520IBC</t>
  </si>
  <si>
    <t>|0200226010|19.10|0.00|1.600|0.0005580NBC</t>
  </si>
  <si>
    <t>|0200226840|25.40|0.00|3.200|0.0005800NBC</t>
  </si>
  <si>
    <t>|0200225939|22.20|0.00|2.000|0.0005931NBC</t>
  </si>
  <si>
    <t>|0200226010|28.60|0.00|3.200|0.0006000IBC</t>
  </si>
  <si>
    <t>|0200226240|25.40|0.00|3.200|0.0005920NBC</t>
  </si>
  <si>
    <t>|0200226540|50.00|30.00|2.300|0.000526IBC</t>
  </si>
  <si>
    <t>|0200220810|38.10|0.00|2.000|0.000531IBC</t>
  </si>
  <si>
    <t>|0200220810|22.20|0.00|2.300|0.000372NBC</t>
  </si>
  <si>
    <t>|0200226010|25.40|0.00|1.600|0.000443.6NBC</t>
  </si>
  <si>
    <t>|0200226010|25.40|0.00|1.600|0.000463NBC</t>
  </si>
  <si>
    <t>|0200220139|25.40|0.00|1.800|0.000463.4NBC</t>
  </si>
  <si>
    <t>|0200230841|12.70|0.00|1.200|0.000963.5NBC</t>
  </si>
  <si>
    <t>|0200220810|25.40|0.00|1.600|0.0001000NBC</t>
  </si>
  <si>
    <t>|0200230841|19.10|0.00|1.200|0.0001054NBC</t>
  </si>
  <si>
    <t>|0200230841|19.10|0.00|1.200|0.0001575NBC</t>
  </si>
  <si>
    <t>|0200230841|19.10|0.00|1.200|0.0001596NBC</t>
  </si>
  <si>
    <t>|0200230841|12.70|0.00|1.200|0.0002071NBC</t>
  </si>
  <si>
    <t>|0200226010|15.90|0.00|2.000|0.0005300NBC</t>
  </si>
  <si>
    <t>|0200220810|22.20|0.00|1.600|0.0005900NBC</t>
  </si>
  <si>
    <t>|0200220810|31.80|0.00|2.000|0.0006000NBC</t>
  </si>
  <si>
    <t>|0200220810|22.20|0.00|1.600|0.0006400NBC</t>
  </si>
  <si>
    <t>|0200225926|48.60|0.00|3.500|0.0005195IBC</t>
  </si>
  <si>
    <t>|0200225926|48.60|0.00|3.500|0.0005300IBC</t>
  </si>
  <si>
    <t>|0200220126|42.70|0.00|3.500|0.000286IBC</t>
  </si>
  <si>
    <t>|0200226010|42.70|0.00|3.200|0.0005070NBC</t>
  </si>
  <si>
    <t>|0200226010|19.10|0.00|2.000|0.000900NBC</t>
  </si>
  <si>
    <t>|0200220139|28.60|0.00|2.000|0.000130NBC</t>
  </si>
  <si>
    <t>|0200220139|28.60|0.00|2.000|0.000150NBC</t>
  </si>
  <si>
    <t>|0200226339|40.00|20.00|2.300|0.000220NBC</t>
  </si>
  <si>
    <t>|0200226010|34.00|0.00|2.000|0.000229NBC</t>
  </si>
  <si>
    <t>|0200226010|25.40|0.00|2.600|0.000275NBC</t>
  </si>
  <si>
    <t>|0200226010|28.60|0.00|3.200|0.000306.5NBC</t>
  </si>
  <si>
    <t>|0200220139|31.80|0.00|2.000|0.000336.8NBC</t>
  </si>
  <si>
    <t>|0200226339|40.00|20.00|2.300|0.000450NBC</t>
  </si>
  <si>
    <t>|0200220810|48.60|0.00|2.600|0.000563NBC</t>
  </si>
  <si>
    <t>|0200220139|22.20|0.00|1.600|0.000600NBC</t>
  </si>
  <si>
    <t>|0200220139|22.20|0.00|2.000|0.000677NBC</t>
  </si>
  <si>
    <t>|0200230120|22.20|0.00|1.200|0.000845NBC</t>
  </si>
  <si>
    <t>|0200220139|22.20|0.00|1.600|0.000950NBC</t>
  </si>
  <si>
    <t>|0200220139|38.10|0.00|2.000|0.0001292NBC</t>
  </si>
  <si>
    <t>|0200226010|22.20|0.00|2.000|0.0005500NBC</t>
  </si>
  <si>
    <t>|0200220139|19.10|0.00|2.000|0.0005680NBC</t>
  </si>
  <si>
    <t>|0200220139|31.80|0.00|2.000|0.000400NBC</t>
  </si>
  <si>
    <t>|0200220139|22.20|0.00|2.000|0.000445.2NBC</t>
  </si>
  <si>
    <t>|0200220810|48.60|0.00|2.600|0.000515NBC</t>
  </si>
  <si>
    <t>|0200220810|48.60|0.00|2.600|0.000524.7NBC</t>
  </si>
  <si>
    <t>|0200220810|34.00|0.00|2.000|0.000780NBC</t>
  </si>
  <si>
    <t>|0200230119|22.20|0.00|1.200|0.000845NBC</t>
  </si>
  <si>
    <t>|0200220139|38.10|0.00|2.000|0.0001500NBC</t>
  </si>
  <si>
    <t>|0200220139|15.90|0.00|2.300|0.0006161NBC</t>
  </si>
  <si>
    <t>|0200210911|125.00|75.00|3.200|0.0004100NBC</t>
  </si>
  <si>
    <t>|0200226339|50.00|30.00|1.600|0.0006350NBC</t>
  </si>
  <si>
    <t>|0200226010|38.10|0.00|2.000|0.00080NBC</t>
  </si>
  <si>
    <t>|0200220139|22.20|0.00|1.600|0.000287.5NBC</t>
  </si>
  <si>
    <t>|0200220810|19.10|0.00|1.600|0.000300NBC</t>
  </si>
  <si>
    <t>|0200220139|15.90|0.00|1.600|0.000402.5NBC</t>
  </si>
  <si>
    <t>|0200226339|50.00|30.00|1.600|0.000587NBC</t>
  </si>
  <si>
    <t>|0200226339|50.00|30.00|1.600|0.000737NBC</t>
  </si>
  <si>
    <t>|0200226010|42.70|0.00|1.600|0.000822NBC</t>
  </si>
  <si>
    <t>|0200220139|15.90|0.00|1.600|0.000903NBC</t>
  </si>
  <si>
    <t>|0200226010|42.70|0.00|1.600|0.0001020NBC</t>
  </si>
  <si>
    <t>|0200220139|25.40|0.00|1.600|0.0001390NBC</t>
  </si>
  <si>
    <t>|0200230119|22.20|0.00|1.200|0.0005800NBC</t>
  </si>
  <si>
    <t>|0200220139|15.90|0.00|1.600|0.0006000NBC</t>
  </si>
  <si>
    <t>|0200226339|40.00|20.00|1.600|0.0006450NBC</t>
  </si>
  <si>
    <t>|0200220600|23.00|12.40|5.300|0.0004300IBC</t>
  </si>
  <si>
    <t>|0200226117|25.40|0.00|1.600|0.0006110NBC</t>
  </si>
  <si>
    <t>|0200226240|35.00|0.00|2.600|0.0006135NBC</t>
  </si>
  <si>
    <t>|0200220810|22.20|0.00|1.400|0.0006150IBC</t>
  </si>
  <si>
    <t>|0200226010|31.80|0.00|2.600|0.0005600NBC</t>
  </si>
  <si>
    <t>|0200226010|54.00|20.00|2.000|0.0006285NBC</t>
  </si>
  <si>
    <t>|0200220810|48.60|0.00|2.600|0.0005692IBC</t>
  </si>
  <si>
    <t>|0200220810|34.00|0.00|2.600|0.0005711IBC</t>
  </si>
  <si>
    <t>|0200226117|38.10|0.00|1.800|0.0005924NBC</t>
  </si>
  <si>
    <t>|0200230742|25.00|55.00|1.600|0.0006159IBC</t>
  </si>
  <si>
    <t>|0200226010|42.70|0.00|1.400|0.0005757IBC</t>
  </si>
  <si>
    <t>|0200226010|42.70|0.00|1.600|0.0005727IBC</t>
  </si>
  <si>
    <t>|0200226540|50.00|30.00|2.300|0.0005903IBC</t>
  </si>
  <si>
    <t>|0200220810|38.10|0.00|2.000|0.0005508IBC</t>
  </si>
  <si>
    <t>|0200220810|22.20|0.00|2.300|0.0005500NBC</t>
  </si>
  <si>
    <t>|0200226010|25.40|0.00|1.600|0.0006009NBC</t>
  </si>
  <si>
    <t>|0200230841|19.10|0.00|1.200|0.0004900NBC</t>
  </si>
  <si>
    <t>|0200220139|28.60|0.00|2.000|0.0006172NBC</t>
  </si>
  <si>
    <t>|0200226339|40.00|20.00|2.300|0.0005408NBC</t>
  </si>
  <si>
    <t>|0200226010|34.00|0.00|2.000|0.0006299NBC</t>
  </si>
  <si>
    <t>|0200226010|25.40|0.00|2.600|0.0005100NBC</t>
  </si>
  <si>
    <t>|0200226010|28.60|0.00|3.200|0.0005925NBC</t>
  </si>
  <si>
    <t>|0200220810|48.60|0.00|2.600|0.0006115NBC</t>
  </si>
  <si>
    <t>|0200230120|22.20|0.00|1.200|0.0006002NBC</t>
  </si>
  <si>
    <t>|0200220139|38.10|0.00|2.000|0.0005219NBC</t>
  </si>
  <si>
    <t>|0200220139|31.80|0.00|2.000|0.0006073NBC</t>
  </si>
  <si>
    <t>|0200220139|22.20|0.00|2.000|0.0005857NBC</t>
  </si>
  <si>
    <t>|0200220810|48.60|0.00|2.600|0.0006247NBC</t>
  </si>
  <si>
    <t>|0200220810|48.60|0.00|2.600|0.0005692NBC</t>
  </si>
  <si>
    <t>|0200220810|34.00|0.00|2.000|0.0006299NBC</t>
  </si>
  <si>
    <t>|0200230119|22.20|0.00|1.200|0.0006002NBC</t>
  </si>
  <si>
    <t>|0200226010|38.10|0.00|2.000|0.0006298NBC</t>
  </si>
  <si>
    <t>|0200226339|50.00|30.00|1.600|0.0006000NBC</t>
  </si>
  <si>
    <t>|0200226010|42.70|0.00|1.600|0.0005727NBC</t>
  </si>
  <si>
    <t>|0200226010|42.70|0.00|1.600|0.0006175NBC</t>
  </si>
  <si>
    <t>Production</t>
  </si>
  <si>
    <t>Coil</t>
  </si>
  <si>
    <t>Slit Coil</t>
  </si>
  <si>
    <t>|0200220600|15.00|10.30|2.350|0.0005700IBC</t>
  </si>
  <si>
    <t>MAPPING FOR ENDING 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</si>
  <si>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</si>
  <si>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</si>
  <si>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</si>
  <si>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</si>
  <si>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</si>
  <si>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</si>
  <si>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</si>
  <si>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</si>
  <si>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</si>
  <si>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</si>
  <si>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</si>
  <si>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</si>
  <si>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</si>
  <si>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</si>
  <si>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</si>
  <si>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</si>
  <si>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</si>
  <si>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</si>
  <si>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</si>
  <si>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</si>
  <si>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</si>
  <si>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</si>
  <si>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</si>
  <si>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</si>
  <si>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</si>
  <si>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</si>
  <si>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</si>
  <si>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</si>
  <si>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</si>
  <si>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</si>
  <si>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</si>
  <si>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Remain PO</t>
  </si>
  <si>
    <t>Total Qty</t>
  </si>
  <si>
    <t>Cus's Qty PO</t>
  </si>
  <si>
    <t>Last Forcast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</si>
  <si>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</si>
  <si>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</si>
  <si>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</si>
  <si>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</si>
  <si>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</si>
  <si>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</si>
  <si>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</si>
  <si>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</si>
  <si>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</si>
  <si>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</si>
  <si>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</si>
  <si>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生産</t>
  </si>
  <si>
    <t>S</t>
  </si>
  <si>
    <t>|0200226117|19.10|0.00|2.000|0.000610NBC</t>
  </si>
  <si>
    <t>|0200226117|19.10|0.00|2.000|0.000632NBC</t>
  </si>
  <si>
    <t>|0200226117|22.20|0.00|1.600|0.0001213NBC</t>
  </si>
  <si>
    <t>Stock
(S&amp;L)</t>
  </si>
  <si>
    <t>Stock
(L)</t>
  </si>
  <si>
    <t>Rate
(L/S)</t>
  </si>
  <si>
    <t>Unit
(Kg/m)</t>
  </si>
  <si>
    <t>Diff 
Code</t>
  </si>
  <si>
    <t>Diff 
Beat</t>
  </si>
  <si>
    <t>ITEM MASTER</t>
  </si>
  <si>
    <t>Mã Sp</t>
  </si>
  <si>
    <t>Tên Tiếng Việt</t>
  </si>
  <si>
    <t>Tên Tiếng Anh</t>
  </si>
  <si>
    <t>Tên tiếng Nhật</t>
  </si>
  <si>
    <t>Đơn vị</t>
  </si>
  <si>
    <t>Mã nhóm 1</t>
  </si>
  <si>
    <t>Mã nhóm 2</t>
  </si>
  <si>
    <t>Mã nhóm 3</t>
  </si>
  <si>
    <t>Mã nhóm 4</t>
  </si>
  <si>
    <t>Mã nhóm 5</t>
  </si>
  <si>
    <t>Đường kính 1</t>
  </si>
  <si>
    <t>Đường kính 2</t>
  </si>
  <si>
    <t>Bề dày</t>
  </si>
  <si>
    <t>Độ rộng</t>
  </si>
  <si>
    <t>Đơn giá</t>
  </si>
  <si>
    <t>Kích cỡ lô hàng</t>
  </si>
  <si>
    <t>Tồn kho an toàn</t>
  </si>
  <si>
    <t>Tỉ Lệ An Toàn</t>
  </si>
  <si>
    <t>Hệ Số An Toàn 1</t>
  </si>
  <si>
    <t>Hệ Số An Toàn 2</t>
  </si>
  <si>
    <t>Hệ Số An Toàn 3</t>
  </si>
  <si>
    <t>Hệ Số An Toàn 4</t>
  </si>
  <si>
    <t>Hệ Số An Toàn 5</t>
  </si>
  <si>
    <t>Nhà Cung Cấp</t>
  </si>
  <si>
    <t>Trọng lượng</t>
  </si>
  <si>
    <t>JIS</t>
  </si>
  <si>
    <t>Ghi chú</t>
  </si>
  <si>
    <t>AP</t>
  </si>
  <si>
    <t>Inch1</t>
  </si>
  <si>
    <t>Inch2</t>
  </si>
  <si>
    <t>Inch3</t>
  </si>
  <si>
    <t>Đã xóa</t>
  </si>
  <si>
    <t>Ngày nhập</t>
  </si>
  <si>
    <t>Mã người nhập</t>
  </si>
  <si>
    <t>Ngày chỉnh sửa</t>
  </si>
  <si>
    <t>Mã người chỉnh sửa</t>
  </si>
  <si>
    <t>Item Code</t>
  </si>
  <si>
    <t>Item Name V</t>
  </si>
  <si>
    <t>Item Name E</t>
  </si>
  <si>
    <t>Item Name J</t>
  </si>
  <si>
    <t>Unit Item</t>
  </si>
  <si>
    <t>Item Group 1</t>
  </si>
  <si>
    <t>Item Group 2</t>
  </si>
  <si>
    <t>Item Griup 3</t>
  </si>
  <si>
    <t>Item Group 4</t>
  </si>
  <si>
    <t>Item Group 5</t>
  </si>
  <si>
    <t>Diameter 1</t>
  </si>
  <si>
    <t>Diameter 2</t>
  </si>
  <si>
    <t>Thickness</t>
  </si>
  <si>
    <t>Width</t>
  </si>
  <si>
    <t>Price</t>
  </si>
  <si>
    <t>Lot size</t>
  </si>
  <si>
    <t>Safety Stock</t>
  </si>
  <si>
    <t>Safety Ratio</t>
  </si>
  <si>
    <t>Safety Const1</t>
  </si>
  <si>
    <t>Safety Const2</t>
  </si>
  <si>
    <t>Safety Const3</t>
  </si>
  <si>
    <t>Safety Const4</t>
  </si>
  <si>
    <t>Safety Const5</t>
  </si>
  <si>
    <t>Supplier</t>
  </si>
  <si>
    <t>Weight</t>
  </si>
  <si>
    <t>Memo</t>
  </si>
  <si>
    <t>Inch 1</t>
  </si>
  <si>
    <t>Inch 2</t>
  </si>
  <si>
    <t>Inch 3</t>
  </si>
  <si>
    <t>Deleted</t>
  </si>
  <si>
    <t>Input Date</t>
  </si>
  <si>
    <t>Input Person</t>
  </si>
  <si>
    <t>Modify Date</t>
  </si>
  <si>
    <t>Modify Person</t>
  </si>
  <si>
    <t>|0101011100|0.00|0.00|0.000|100.000</t>
  </si>
  <si>
    <t>01</t>
  </si>
  <si>
    <t>00</t>
  </si>
  <si>
    <t>|0101011100|0.00|0.00|0.000|184.000</t>
  </si>
  <si>
    <t>|0101011100|0.00|0.00|0.000|232.000</t>
  </si>
  <si>
    <t>|0101011300|0.00|0.00|0.000|1,185.000</t>
  </si>
  <si>
    <t>|0101011300|0.00|0.00|0.000|104.000</t>
  </si>
  <si>
    <t>|0101011300|0.00|0.00|0.000|174.000</t>
  </si>
  <si>
    <t>|0101011300|0.00|0.00|0.000|236.000</t>
  </si>
  <si>
    <t>|0101011300|0.00|0.00|0.000|287.000</t>
  </si>
  <si>
    <t>|0101011300|0.00|0.00|0.000|292.000</t>
  </si>
  <si>
    <t>|0101011700|0.00|0.00|0.000|66.000</t>
  </si>
  <si>
    <t>|0101011700|0.00|0.00|0.000|940.000</t>
  </si>
  <si>
    <t>|0101020800|0.00|0.00|0.000|1,177.000</t>
  </si>
  <si>
    <t>02</t>
  </si>
  <si>
    <t>08</t>
  </si>
  <si>
    <t>C07010</t>
  </si>
  <si>
    <t>26/06/2023</t>
  </si>
  <si>
    <t>id06</t>
  </si>
  <si>
    <t>id12</t>
  </si>
  <si>
    <t>|0101020800|0.00|0.00|0.000|103.000</t>
  </si>
  <si>
    <t>28/06/2023</t>
  </si>
  <si>
    <t>|0101020800|0.00|0.00|0.000|148.500</t>
  </si>
  <si>
    <t>|0101021100|0.00|0.00|0.000|103.000</t>
  </si>
  <si>
    <t>20/09/2013</t>
  </si>
  <si>
    <t>|0101021100|0.00|0.00|0.000|67.000</t>
  </si>
  <si>
    <t>ID11</t>
  </si>
  <si>
    <t>|0101021400|0.00|0.00|0.000|1,050.000</t>
  </si>
  <si>
    <t>S10115</t>
  </si>
  <si>
    <t>25/09/2013</t>
  </si>
  <si>
    <t>|0101021400|0.00|0.00|0.000|1,051.000</t>
  </si>
  <si>
    <t>|0101021400|0.00|0.00|0.000|117.500</t>
  </si>
  <si>
    <t>16/03/2015</t>
  </si>
  <si>
    <t>|0101021400|0.00|0.00|0.000|118.000</t>
  </si>
  <si>
    <t>|0101021400|0.00|0.00|0.000|138.000</t>
  </si>
  <si>
    <t>18/11/2015</t>
  </si>
  <si>
    <t>|0101021400|0.00|0.00|0.000|147.000</t>
  </si>
  <si>
    <t>25/07/2023</t>
  </si>
  <si>
    <t>|0101021400|0.00|0.00|0.000|48.500</t>
  </si>
  <si>
    <t>|0101021400|0.00|0.00|0.000|57.000</t>
  </si>
  <si>
    <t>19/12/2014</t>
  </si>
  <si>
    <t>|0101021400|0.00|0.00|0.000|58.000</t>
  </si>
  <si>
    <t>|0101021400|0.00|0.00|0.000|66.000</t>
  </si>
  <si>
    <t>16/11/2016</t>
  </si>
  <si>
    <t>|0101021400|0.00|0.00|0.000|67.000</t>
  </si>
  <si>
    <t>|0101021400|0.00|0.00|0.000|67.500</t>
  </si>
  <si>
    <t>18/05/2017</t>
  </si>
  <si>
    <t>|0101021400|0.00|0.00|0.000|699.000</t>
  </si>
  <si>
    <t>|0101021400|0.00|0.00|0.000|708.000</t>
  </si>
  <si>
    <t>13/09/2021</t>
  </si>
  <si>
    <t>|0101021400|0.00|0.00|0.000|727.000</t>
  </si>
  <si>
    <t>|0101021400|0.00|0.00|0.000|77.000</t>
  </si>
  <si>
    <t>30/12/2016</t>
  </si>
  <si>
    <t>|0101021400|0.00|0.00|0.000|78.000</t>
  </si>
  <si>
    <t>|0101021400|0.00|0.00|0.000|833.500</t>
  </si>
  <si>
    <t>|0101021400|0.00|0.00|0.000|87.000</t>
  </si>
  <si>
    <t>|0101021400|0.00|0.00|0.000|940.000</t>
  </si>
  <si>
    <t>|0101021400|0.00|0.00|0.000|941.000</t>
  </si>
  <si>
    <t>|0101021400|0.00|0.00|0.000|950.000</t>
  </si>
  <si>
    <t>26/02/2015</t>
  </si>
  <si>
    <t>|0101021400|0.00|0.00|0.000|97.000</t>
  </si>
  <si>
    <t>22/09/2017</t>
  </si>
  <si>
    <t>|0101021400|0.00|0.00|0.000|975.000</t>
  </si>
  <si>
    <t>15/10/2015</t>
  </si>
  <si>
    <t>17/11/2020</t>
  </si>
  <si>
    <t>|0101021400|0.00|0.00|0.000|976.000</t>
  </si>
  <si>
    <t>|0101021700|0.00|0.00|0.000|1,000.000</t>
  </si>
  <si>
    <t>|0101021700|0.00|0.00|0.000|1,030.000</t>
  </si>
  <si>
    <t>15/09/2014</t>
  </si>
  <si>
    <t>|0101021700|0.00|0.00|0.000|1,040.000</t>
  </si>
  <si>
    <t>|0101021700|0.00|0.00|0.000|1,050.000</t>
  </si>
  <si>
    <t>15/03/2017</t>
  </si>
  <si>
    <t>|0101021700|0.00|0.00|0.000|1,120.000</t>
  </si>
  <si>
    <t>|0101021700|0.00|0.00|0.000|1,130.000</t>
  </si>
  <si>
    <t>|0101021700|0.00|0.00|0.000|1,160.000</t>
  </si>
  <si>
    <t>28/04/2014</t>
  </si>
  <si>
    <t>|0101021700|0.00|0.00|0.000|1,219.000</t>
  </si>
  <si>
    <t>|0101021700|0.00|0.00|0.000|101.500</t>
  </si>
  <si>
    <t>16/08/2013</t>
  </si>
  <si>
    <t>|0101021700|0.00|0.00|0.000|103.000</t>
  </si>
  <si>
    <t>26/06/2019</t>
  </si>
  <si>
    <t>|0101021700|0.00|0.00|0.000|104.000</t>
  </si>
  <si>
    <t>|0101021700|0.00|0.00|0.000|104.500</t>
  </si>
  <si>
    <t>|0101021700|0.00|0.00|0.000|105.000</t>
  </si>
  <si>
    <t>|0101021700|0.00|0.00|0.000|114.000</t>
  </si>
  <si>
    <t>|0101021700|0.00|0.00|0.000|115.000</t>
  </si>
  <si>
    <t>|0101021700|0.00|0.00|0.000|115.500</t>
  </si>
  <si>
    <t>15/09/2017</t>
  </si>
  <si>
    <t>|0101021700|0.00|0.00|0.000|116.000</t>
  </si>
  <si>
    <t>|0101021700|0.00|0.00|0.000|116.500</t>
  </si>
  <si>
    <t>|0101021700|0.00|0.00|0.000|117.000</t>
  </si>
  <si>
    <t>|0101021700|0.00|0.00|0.000|123.500</t>
  </si>
  <si>
    <t>|0101021700|0.00|0.00|0.000|124.000</t>
  </si>
  <si>
    <t>ID06</t>
  </si>
  <si>
    <t>|0101021700|0.00|0.00|0.000|125.000</t>
  </si>
  <si>
    <t>|0101021700|0.00|0.00|0.000|127.000</t>
  </si>
  <si>
    <t>|0101021700|0.00|0.00|0.000|129.000</t>
  </si>
  <si>
    <t>|0101021700|0.00|0.00|0.000|130.000</t>
  </si>
  <si>
    <t>|0101021700|0.00|0.00|0.000|131.000</t>
  </si>
  <si>
    <t>|0101021700|0.00|0.00|0.000|132.000</t>
  </si>
  <si>
    <t>|0101021700|0.00|0.00|0.000|132.500</t>
  </si>
  <si>
    <t>|0101021700|0.00|0.00|0.000|135.500</t>
  </si>
  <si>
    <t>20/05/2021</t>
  </si>
  <si>
    <t>|0101021700|0.00|0.00|0.000|136.000</t>
  </si>
  <si>
    <t>14/09/2020</t>
  </si>
  <si>
    <t>|0101021700|0.00|0.00|0.000|138.000</t>
  </si>
  <si>
    <t>|0101021700|0.00|0.00|0.000|139.000</t>
  </si>
  <si>
    <t>14/03/2016</t>
  </si>
  <si>
    <t>|0101021700|0.00|0.00|0.000|146.500</t>
  </si>
  <si>
    <t>20/07/2013</t>
  </si>
  <si>
    <t>|0101021700|0.00|0.00|0.000|147.500</t>
  </si>
  <si>
    <t>|0101021700|0.00|0.00|0.000|148.000</t>
  </si>
  <si>
    <t>17/12/2012</t>
  </si>
  <si>
    <t>id01</t>
  </si>
  <si>
    <t>|0101021700|0.00|0.00|0.000|148.500</t>
  </si>
  <si>
    <t>|0101021700|0.00|0.00|0.000|150.500</t>
  </si>
  <si>
    <t>17/02/2023</t>
  </si>
  <si>
    <t>|0101021700|0.00|0.00|0.000|155.000</t>
  </si>
  <si>
    <t>|0101021700|0.00|0.00|0.000|164.000</t>
  </si>
  <si>
    <t>|0101021700|0.00|0.00|0.000|164.500</t>
  </si>
  <si>
    <t>id34</t>
  </si>
  <si>
    <t>|0101021700|0.00|0.00|0.000|166.000</t>
  </si>
  <si>
    <t>|0101021700|0.00|0.00|0.000|186.000</t>
  </si>
  <si>
    <t>|0101021700|0.00|0.00|0.000|187.000</t>
  </si>
  <si>
    <t>22/04/2015</t>
  </si>
  <si>
    <t>|0101021700|0.00|0.00|0.000|187.500</t>
  </si>
  <si>
    <t>|0101021700|0.00|0.00|0.000|188.000</t>
  </si>
  <si>
    <t>14/02/2015</t>
  </si>
  <si>
    <t>|0101021700|0.00|0.00|0.000|39.000</t>
  </si>
  <si>
    <t>25/08/2022</t>
  </si>
  <si>
    <t>|0101021700|0.00|0.00|0.000|47.500</t>
  </si>
  <si>
    <t>|0101021700|0.00|0.00|0.000|48.500</t>
  </si>
  <si>
    <t>|0101021700|0.00|0.00|0.000|52.000</t>
  </si>
  <si>
    <t>|0101021700|0.00|0.00|0.000|53.000</t>
  </si>
  <si>
    <t>|0101021700|0.00|0.00|0.000|53.500</t>
  </si>
  <si>
    <t>|0101021700|0.00|0.00|0.000|56.500</t>
  </si>
  <si>
    <t>29/03/2014</t>
  </si>
  <si>
    <t>|0101021700|0.00|0.00|0.000|57.000</t>
  </si>
  <si>
    <t>|0101021700|0.00|0.00|0.000|58.000</t>
  </si>
  <si>
    <t>|0101021700|0.00|0.00|0.000|58.500</t>
  </si>
  <si>
    <t>|0101021700|0.00|0.00|0.000|607.500</t>
  </si>
  <si>
    <t>21/09/2023</t>
  </si>
  <si>
    <t>|0101021700|0.00|0.00|0.000|622.500</t>
  </si>
  <si>
    <t>|0101021700|0.00|0.00|0.000|64.000</t>
  </si>
  <si>
    <t>|0101021700|0.00|0.00|0.000|64.500</t>
  </si>
  <si>
    <t>|0101021700|0.00|0.00|0.000|65.000</t>
  </si>
  <si>
    <t>|0101021700|0.00|0.00|0.000|65.500</t>
  </si>
  <si>
    <t>31/03/2023</t>
  </si>
  <si>
    <t>|0101021700|0.00|0.00|0.000|66.000</t>
  </si>
  <si>
    <t>|0101021700|0.00|0.00|0.000|66.500</t>
  </si>
  <si>
    <t>|0101021700|0.00|0.00|0.000|67.000</t>
  </si>
  <si>
    <t>21/10/2016</t>
  </si>
  <si>
    <t>|0101021700|0.00|0.00|0.000|67.500</t>
  </si>
  <si>
    <t>|0101021700|0.00|0.00|0.000|670.000</t>
  </si>
  <si>
    <t>|0101021700|0.00|0.00|0.000|68.000</t>
  </si>
  <si>
    <t>|0101021700|0.00|0.00|0.000|718.000</t>
  </si>
  <si>
    <t>|0101021700|0.00|0.00|0.000|722.000</t>
  </si>
  <si>
    <t>|0101021700|0.00|0.00|0.000|75.500</t>
  </si>
  <si>
    <t>22/10/2018</t>
  </si>
  <si>
    <t>|0101021700|0.00|0.00|0.000|77.000</t>
  </si>
  <si>
    <t>|0101021700|0.00|0.00|0.000|773.500</t>
  </si>
  <si>
    <t>|0101021700|0.00|0.00|0.000|78.000</t>
  </si>
  <si>
    <t>|0101021700|0.00|0.00|0.000|78.500</t>
  </si>
  <si>
    <t>|0101021700|0.00|0.00|0.000|800.000</t>
  </si>
  <si>
    <t>|0101021700|0.00|0.00|0.000|84.500</t>
  </si>
  <si>
    <t>M00002</t>
  </si>
  <si>
    <t>30/09/2015</t>
  </si>
  <si>
    <t>|0101021700|0.00|0.00|0.000|85.000</t>
  </si>
  <si>
    <t>25/02/2017</t>
  </si>
  <si>
    <t>|0101021700|0.00|0.00|0.000|859.500</t>
  </si>
  <si>
    <t>15/11/2019</t>
  </si>
  <si>
    <t>|0101021700|0.00|0.00|0.000|87.000</t>
  </si>
  <si>
    <t>|0101021700|0.00|0.00|0.000|87.500</t>
  </si>
  <si>
    <t>|0101021700|0.00|0.00|0.000|870.000</t>
  </si>
  <si>
    <t>|0101021700|0.00|0.00|0.000|88.500</t>
  </si>
  <si>
    <t>29/07/2022</t>
  </si>
  <si>
    <t>|0101021700|0.00|0.00|0.000|900.000</t>
  </si>
  <si>
    <t>|0101021700|0.00|0.00|0.000|920.000</t>
  </si>
  <si>
    <t>|0101021700|0.00|0.00|0.000|925.000</t>
  </si>
  <si>
    <t>|0101021700|0.00|0.00|0.000|930.000</t>
  </si>
  <si>
    <t>|0101021700|0.00|0.00|0.000|935.000</t>
  </si>
  <si>
    <t>21/07/2016</t>
  </si>
  <si>
    <t>|0101021700|0.00|0.00|0.000|940.000</t>
  </si>
  <si>
    <t>|0101021700|0.00|0.00|0.000|945.000</t>
  </si>
  <si>
    <t>16/02/2017</t>
  </si>
  <si>
    <t>|0101021700|0.00|0.00|0.000|950.000</t>
  </si>
  <si>
    <t>|0101021700|0.00|0.00|0.000|96.500</t>
  </si>
  <si>
    <t>|0101021700|0.00|0.00|0.000|960.000</t>
  </si>
  <si>
    <t>|0101021700|0.00|0.00|0.000|97.000</t>
  </si>
  <si>
    <t>|0101021700|0.00|0.00|0.000|97.500</t>
  </si>
  <si>
    <t>25/02/2023</t>
  </si>
  <si>
    <t>|0101021700|0.00|0.00|0.000|970.000</t>
  </si>
  <si>
    <t>29/12/2012</t>
  </si>
  <si>
    <t>26/03/2020</t>
  </si>
  <si>
    <t>|0101021700|0.00|0.00|0.000|98.500</t>
  </si>
  <si>
    <t>|0101021700|0.00|0.00|0.000|980.000</t>
  </si>
  <si>
    <t>|0101021700|0.00|0.00|0.000|99.000</t>
  </si>
  <si>
    <t>19/02/2019</t>
  </si>
  <si>
    <t>|0101021700|0.00|0.00|0.000|990.000</t>
  </si>
  <si>
    <t>|0101021700|0.00|0.00|0.000|995.000</t>
  </si>
  <si>
    <t>|0101021800|0.00|0.00|0.000|1,030.000</t>
  </si>
  <si>
    <t>|0101021800|0.00|0.00|0.000|1,180.000</t>
  </si>
  <si>
    <t>|0101021900|0.00|0.00|0.000|1,000.000</t>
  </si>
  <si>
    <t>22/09/2018</t>
  </si>
  <si>
    <t>|0101021900|0.00|0.00|0.000|1,025.000</t>
  </si>
  <si>
    <t>|0101021900|0.00|0.00|0.000|1,030.000</t>
  </si>
  <si>
    <t>|0101021900|0.00|0.00|0.000|101.500</t>
  </si>
  <si>
    <t>16/12/2013</t>
  </si>
  <si>
    <t>|0101021900|0.00|0.00|0.000|127.000</t>
  </si>
  <si>
    <t>13/12/2013</t>
  </si>
  <si>
    <t>|0101021900|0.00|0.00|0.000|146.500</t>
  </si>
  <si>
    <t>|0101022000|0.00|0.00|0.000|1,020.000</t>
  </si>
  <si>
    <t>15/12/2012</t>
  </si>
  <si>
    <t>|0101022000|0.00|0.00|0.000|1,030.000</t>
  </si>
  <si>
    <t>17/07/2014</t>
  </si>
  <si>
    <t>|0101022000|0.00|0.00|0.000|1,035.000</t>
  </si>
  <si>
    <t>|0101022000|0.00|0.00|0.000|1,040.000</t>
  </si>
  <si>
    <t>13/09/2017</t>
  </si>
  <si>
    <t>|0101022000|0.00|0.00|0.000|1,050.000</t>
  </si>
  <si>
    <t>|0101022000|0.00|0.00|0.000|1,070.000</t>
  </si>
  <si>
    <t>23/02/2016</t>
  </si>
  <si>
    <t>27/03/2020</t>
  </si>
  <si>
    <t>|0101022000|0.00|0.00|0.000|1,075.000</t>
  </si>
  <si>
    <t>23/02/2018</t>
  </si>
  <si>
    <t>27/08/2018</t>
  </si>
  <si>
    <t>|0101022000|0.00|0.00|0.000|1,120.000</t>
  </si>
  <si>
    <t>|0101022000|0.00|0.00|0.000|1,150.000</t>
  </si>
  <si>
    <t>|0101022000|0.00|0.00|0.000|1,214.000</t>
  </si>
  <si>
    <t>|0101022000|0.00|0.00|0.000|1,219.000</t>
  </si>
  <si>
    <t>|0101022000|0.00|0.00|0.000|103.000</t>
  </si>
  <si>
    <t>|0101022000|0.00|0.00|0.000|108.500</t>
  </si>
  <si>
    <t>|0101022000|0.00|0.00|0.000|115.000</t>
  </si>
  <si>
    <t>|0101022000|0.00|0.00|0.000|115.500</t>
  </si>
  <si>
    <t>14/09/2016</t>
  </si>
  <si>
    <t>|0101022000|0.00|0.00|0.000|116.000</t>
  </si>
  <si>
    <t>|0101022000|0.00|0.00|0.000|116.500</t>
  </si>
  <si>
    <t>|0101022000|0.00|0.00|0.000|117.000</t>
  </si>
  <si>
    <t>|0101022000|0.00|0.00|0.000|128.000</t>
  </si>
  <si>
    <t>31/01/2018</t>
  </si>
  <si>
    <t>|0101022000|0.00|0.00|0.000|128.500</t>
  </si>
  <si>
    <t>|0101022000|0.00|0.00|0.000|131.000</t>
  </si>
  <si>
    <t>|0101022000|0.00|0.00|0.000|132.000</t>
  </si>
  <si>
    <t>25/08/2017</t>
  </si>
  <si>
    <t>|0101022000|0.00|0.00|0.000|136.000</t>
  </si>
  <si>
    <t>20/09/2017</t>
  </si>
  <si>
    <t>|0101022000|0.00|0.00|0.000|139.000</t>
  </si>
  <si>
    <t>29/01/2019</t>
  </si>
  <si>
    <t>|0101022000|0.00|0.00|0.000|146.500</t>
  </si>
  <si>
    <t>13/06/2017</t>
  </si>
  <si>
    <t>|0101022000|0.00|0.00|0.000|147.000</t>
  </si>
  <si>
    <t>|0101022000|0.00|0.00|0.000|147.500</t>
  </si>
  <si>
    <t>|0101022000|0.00|0.00|0.000|148.500</t>
  </si>
  <si>
    <t>|0101022000|0.00|0.00|0.000|150.500</t>
  </si>
  <si>
    <t>26/04/2017</t>
  </si>
  <si>
    <t>|0101022000|0.00|0.00|0.000|154.000</t>
  </si>
  <si>
    <t>|0101022000|0.00|0.00|0.000|156.000</t>
  </si>
  <si>
    <t>13/04/2017</t>
  </si>
  <si>
    <t>|0101022000|0.00|0.00|0.000|157.000</t>
  </si>
  <si>
    <t>30/06/2022</t>
  </si>
  <si>
    <t>|0101022000|0.00|0.00|0.000|184.000</t>
  </si>
  <si>
    <t>|0101022000|0.00|0.00|0.000|185.000</t>
  </si>
  <si>
    <t>|0101022000|0.00|0.00|0.000|188.000</t>
  </si>
  <si>
    <t>|0101022000|0.00|0.00|0.000|198.500</t>
  </si>
  <si>
    <t>|0101022000|0.00|0.00|0.000|237.500</t>
  </si>
  <si>
    <t>18/02/2014</t>
  </si>
  <si>
    <t>|0101022000|0.00|0.00|0.000|350.000</t>
  </si>
  <si>
    <t>|0101022000|0.00|0.00|0.000|37.500</t>
  </si>
  <si>
    <t>|0101022000|0.00|0.00|0.000|39.000</t>
  </si>
  <si>
    <t>|0101022000|0.00|0.00|0.000|42.500</t>
  </si>
  <si>
    <t>|0101022000|0.00|0.00|0.000|46.500</t>
  </si>
  <si>
    <t>|0101022000|0.00|0.00|0.000|47.000</t>
  </si>
  <si>
    <t>|0101022000|0.00|0.00|0.000|47.500</t>
  </si>
  <si>
    <t>|0101022000|0.00|0.00|0.000|48.500</t>
  </si>
  <si>
    <t>|0101022000|0.00|0.00|0.000|51.000</t>
  </si>
  <si>
    <t>|0101022000|0.00|0.00|0.000|55.500</t>
  </si>
  <si>
    <t>16/09/2015</t>
  </si>
  <si>
    <t>|0101022000|0.00|0.00|0.000|56.500</t>
  </si>
  <si>
    <t>|0101022000|0.00|0.00|0.000|57.000</t>
  </si>
  <si>
    <t>|0101022000|0.00|0.00|0.000|576.000</t>
  </si>
  <si>
    <t>29/10/2022</t>
  </si>
  <si>
    <t>|0101022000|0.00|0.00|0.000|58.000</t>
  </si>
  <si>
    <t>|0101022000|0.00|0.00|0.000|58.500</t>
  </si>
  <si>
    <t>|0101022000|0.00|0.00|0.000|652.500</t>
  </si>
  <si>
    <t>|0101022000|0.00|0.00|0.000|655.000</t>
  </si>
  <si>
    <t>|0101022000|0.00|0.00|0.000|66.000</t>
  </si>
  <si>
    <t>24/09/2014</t>
  </si>
  <si>
    <t>|0101022000|0.00|0.00|0.000|66.500</t>
  </si>
  <si>
    <t>|0101022000|0.00|0.00|0.000|67.000</t>
  </si>
  <si>
    <t>|0101022000|0.00|0.00|0.000|67.500</t>
  </si>
  <si>
    <t>|0101022000|0.00|0.00|0.000|68.000</t>
  </si>
  <si>
    <t>|0101022000|0.00|0.00|0.000|730.000</t>
  </si>
  <si>
    <t>|0101022000|0.00|0.00|0.000|74.000</t>
  </si>
  <si>
    <t>|0101022000|0.00|0.00|0.000|747.000</t>
  </si>
  <si>
    <t>|0101022000|0.00|0.00|0.000|75.000</t>
  </si>
  <si>
    <t>|0101022000|0.00|0.00|0.000|75.500</t>
  </si>
  <si>
    <t>22/08/2018</t>
  </si>
  <si>
    <t>|0101022000|0.00|0.00|0.000|77.000</t>
  </si>
  <si>
    <t>|0101022000|0.00|0.00|0.000|770.000</t>
  </si>
  <si>
    <t>30/08/2022</t>
  </si>
  <si>
    <t>|0101022000|0.00|0.00|0.000|78.000</t>
  </si>
  <si>
    <t>|0101022000|0.00|0.00|0.000|813.000</t>
  </si>
  <si>
    <t>|0101022000|0.00|0.00|0.000|84.500</t>
  </si>
  <si>
    <t>|0101022000|0.00|0.00|0.000|85.000</t>
  </si>
  <si>
    <t>|0101022000|0.00|0.00|0.000|85.500</t>
  </si>
  <si>
    <t>|0101022000|0.00|0.00|0.000|87.000</t>
  </si>
  <si>
    <t>|0101022000|0.00|0.00|0.000|87.500</t>
  </si>
  <si>
    <t>|0101022000|0.00|0.00|0.000|881.000</t>
  </si>
  <si>
    <t>|0101022000|0.00|0.00|0.000|925.000</t>
  </si>
  <si>
    <t>|0101022000|0.00|0.00|0.000|93.000</t>
  </si>
  <si>
    <t>|0101022000|0.00|0.00|0.000|930.000</t>
  </si>
  <si>
    <t>|0101022000|0.00|0.00|0.000|937.000</t>
  </si>
  <si>
    <t>|0101022000|0.00|0.00|0.000|940.000</t>
  </si>
  <si>
    <t>|0101022000|0.00|0.00|0.000|945.000</t>
  </si>
  <si>
    <t>|0101022000|0.00|0.00|0.000|95.000</t>
  </si>
  <si>
    <t>|0101022000|0.00|0.00|0.000|950.000</t>
  </si>
  <si>
    <t>16/11/2012</t>
  </si>
  <si>
    <t>|0101022000|0.00|0.00|0.000|96.500</t>
  </si>
  <si>
    <t>|0101022000|0.00|0.00|0.000|965.000</t>
  </si>
  <si>
    <t>|0101022000|0.00|0.00|0.000|97.000</t>
  </si>
  <si>
    <t>|0101022000|0.00|0.00|0.000|970.000</t>
  </si>
  <si>
    <t>|0101022000|0.00|0.00|0.000|984.000</t>
  </si>
  <si>
    <t>|0101022000|0.00|0.00|0.000|99.000</t>
  </si>
  <si>
    <t>|0101022000|0.00|0.00|0.000|990.000</t>
  </si>
  <si>
    <t>|0101022500|0.00|0.00|0.000|1,050.000</t>
  </si>
  <si>
    <t>|0101022500|0.00|0.00|0.000|1,150.000</t>
  </si>
  <si>
    <t>|0101022500|0.00|0.00|0.000|105.000</t>
  </si>
  <si>
    <t>|0101022500|0.00|0.00|0.000|105.500</t>
  </si>
  <si>
    <t>15/11/2014</t>
  </si>
  <si>
    <t>|0101022500|0.00|0.00|0.000|106.500</t>
  </si>
  <si>
    <t>|0101022500|0.00|0.00|0.000|127.500</t>
  </si>
  <si>
    <t>13/02/2023</t>
  </si>
  <si>
    <t>|0101022500|0.00|0.00|0.000|129.000</t>
  </si>
  <si>
    <t>|0101022500|0.00|0.00|0.000|153.000</t>
  </si>
  <si>
    <t>|0101022500|0.00|0.00|0.000|153.500</t>
  </si>
  <si>
    <t>|0101022500|0.00|0.00|0.000|154.000</t>
  </si>
  <si>
    <t>|0101022500|0.00|0.00|0.000|155.000</t>
  </si>
  <si>
    <t>|0101022500|0.00|0.00|0.000|188.000</t>
  </si>
  <si>
    <t>|0101022500|0.00|0.00|0.000|497.000</t>
  </si>
  <si>
    <t>17/02/2022</t>
  </si>
  <si>
    <t>|0101022500|0.00|0.00|0.000|57.000</t>
  </si>
  <si>
    <t>|0101022500|0.00|0.00|0.000|58.000</t>
  </si>
  <si>
    <t>|0101022500|0.00|0.00|0.000|604.500</t>
  </si>
  <si>
    <t>29/03/2019</t>
  </si>
  <si>
    <t>|0101022500|0.00|0.00|0.000|628.000</t>
  </si>
  <si>
    <t>|0101022500|0.00|0.00|0.000|66.000</t>
  </si>
  <si>
    <t>27/09/2016</t>
  </si>
  <si>
    <t>|0101022500|0.00|0.00|0.000|67.000</t>
  </si>
  <si>
    <t>22/04/2019</t>
  </si>
  <si>
    <t>|0101022500|0.00|0.00|0.000|67.500</t>
  </si>
  <si>
    <t>|0101022500|0.00|0.00|0.000|682.000</t>
  </si>
  <si>
    <t>29/11/2016</t>
  </si>
  <si>
    <t>|0101022500|0.00|0.00|0.000|741.000</t>
  </si>
  <si>
    <t>|0101022500|0.00|0.00|0.000|75.500</t>
  </si>
  <si>
    <t>|0101022500|0.00|0.00|0.000|750.000</t>
  </si>
  <si>
    <t>|0101022500|0.00|0.00|0.000|757.000</t>
  </si>
  <si>
    <t>|0101022500|0.00|0.00|0.000|76.500</t>
  </si>
  <si>
    <t>|0101022500|0.00|0.00|0.000|761.000</t>
  </si>
  <si>
    <t>20/04/2015</t>
  </si>
  <si>
    <t>|0101022500|0.00|0.00|0.000|77.000</t>
  </si>
  <si>
    <t>|0101022500|0.00|0.00|0.000|78.000</t>
  </si>
  <si>
    <t>|0101022500|0.00|0.00|0.000|793.000</t>
  </si>
  <si>
    <t>|0101022500|0.00|0.00|0.000|800.000</t>
  </si>
  <si>
    <t>15/09/2021</t>
  </si>
  <si>
    <t>|0101022500|0.00|0.00|0.000|85.000</t>
  </si>
  <si>
    <t>16/01/2017</t>
  </si>
  <si>
    <t>|0101022500|0.00|0.00|0.000|85.500</t>
  </si>
  <si>
    <t>|0101022500|0.00|0.00|0.000|850.000</t>
  </si>
  <si>
    <t>id11</t>
  </si>
  <si>
    <t>|0101022500|0.00|0.00|0.000|860.000</t>
  </si>
  <si>
    <t>|0101022500|0.00|0.00|0.000|862.000</t>
  </si>
  <si>
    <t>|0101022500|0.00|0.00|0.000|87.500</t>
  </si>
  <si>
    <t>|0101022500|0.00|0.00|0.000|870.000</t>
  </si>
  <si>
    <t>|0101022500|0.00|0.00|0.000|874.500</t>
  </si>
  <si>
    <t>|0101022500|0.00|0.00|0.000|930.000</t>
  </si>
  <si>
    <t>|0101022500|0.00|0.00|0.000|94.500</t>
  </si>
  <si>
    <t>16/04/2015</t>
  </si>
  <si>
    <t>|0101022500|0.00|0.00|0.000|950.000</t>
  </si>
  <si>
    <t>|0101022500|0.00|0.00|0.000|960.000</t>
  </si>
  <si>
    <t>|0101022500|0.00|0.00|0.000|97.000</t>
  </si>
  <si>
    <t>|0101022500|0.00|0.00|0.000|98.500</t>
  </si>
  <si>
    <t>|0101022600|0.00|0.00|0.000|118.000</t>
  </si>
  <si>
    <t>25/06/2022</t>
  </si>
  <si>
    <t>|0101022600|0.00|0.00|0.000|628.000</t>
  </si>
  <si>
    <t>|0101022600|0.00|0.00|0.000|78.000</t>
  </si>
  <si>
    <t>|0101022600|0.00|0.00|0.000|822.000</t>
  </si>
  <si>
    <t>|0101022600|0.00|0.00|0.000|940.000</t>
  </si>
  <si>
    <t>|0101030100|0.00|0.00|0.000|1,000.000</t>
  </si>
  <si>
    <t>03</t>
  </si>
  <si>
    <t>15/12/2014</t>
  </si>
  <si>
    <t>|0101030100|0.00|0.00|0.000|1,050.000</t>
  </si>
  <si>
    <t>13/03/2017</t>
  </si>
  <si>
    <t>|0101030100|0.00|0.00|0.000|109.500</t>
  </si>
  <si>
    <t>28/02/2020</t>
  </si>
  <si>
    <t>|0101030100|0.00|0.00|0.000|119.000</t>
  </si>
  <si>
    <t>|0101030100|0.00|0.00|0.000|141.000</t>
  </si>
  <si>
    <t>|0101030100|0.00|0.00|0.000|49.000</t>
  </si>
  <si>
    <t>31/10/2016</t>
  </si>
  <si>
    <t>|0101030100|0.00|0.00|0.000|59.000</t>
  </si>
  <si>
    <t>29/05/2015</t>
  </si>
  <si>
    <t>|0101030100|0.00|0.00|0.000|59.500</t>
  </si>
  <si>
    <t>|0101030100|0.00|0.00|0.000|69.000</t>
  </si>
  <si>
    <t>31/12/2014</t>
  </si>
  <si>
    <t>|0101030100|0.00|0.00|0.000|69.500</t>
  </si>
  <si>
    <t>|0101030100|0.00|0.00|0.000|722.000</t>
  </si>
  <si>
    <t>|0101030100|0.00|0.00|0.000|79.000</t>
  </si>
  <si>
    <t>|0101030100|0.00|0.00|0.000|854.000</t>
  </si>
  <si>
    <t>|0101030100|0.00|0.00|0.000|89.000</t>
  </si>
  <si>
    <t>|0101030100|0.00|0.00|0.000|89.500</t>
  </si>
  <si>
    <t>|0101030100|0.00|0.00|0.000|960.000</t>
  </si>
  <si>
    <t>19/03/2018</t>
  </si>
  <si>
    <t>|0101030200|0.00|0.00|0.000|1,000.000</t>
  </si>
  <si>
    <t>|0101030200|0.00|0.00|0.000|1,040.000</t>
  </si>
  <si>
    <t>|0101030200|0.00|0.00|0.000|1,050.000</t>
  </si>
  <si>
    <t>|0101030200|0.00|0.00|0.000|100.000</t>
  </si>
  <si>
    <t>|0101030200|0.00|0.00|0.000|141.000</t>
  </si>
  <si>
    <t>|0101030200|0.00|0.00|0.000|59.500</t>
  </si>
  <si>
    <t>|0101030200|0.00|0.00|0.000|683.000</t>
  </si>
  <si>
    <t>|0101030200|0.00|0.00|0.000|69.000</t>
  </si>
  <si>
    <t>26/12/2012</t>
  </si>
  <si>
    <t>|0101030200|0.00|0.00|0.000|69.500</t>
  </si>
  <si>
    <t>|0101030200|0.00|0.00|0.000|79.000</t>
  </si>
  <si>
    <t>|0101030200|0.00|0.00|0.000|79.500</t>
  </si>
  <si>
    <t>|0101030200|0.00|0.00|0.000|89.000</t>
  </si>
  <si>
    <t>|0101030200|0.00|0.00|0.000|89.500</t>
  </si>
  <si>
    <t>|0101031000|0.00|0.00|0.000|119.000</t>
  </si>
  <si>
    <t>|0101031000|0.00|0.00|0.000|39.500</t>
  </si>
  <si>
    <t>|0101031000|0.00|0.00|0.000|49.000</t>
  </si>
  <si>
    <t>16/01/2023</t>
  </si>
  <si>
    <t>|0101031000|0.00|0.00|0.000|54.000</t>
  </si>
  <si>
    <t>27/02/2020</t>
  </si>
  <si>
    <t>|0101031000|0.00|0.00|0.000|59.000</t>
  </si>
  <si>
    <t>|0101031000|0.00|0.00|0.000|615.000</t>
  </si>
  <si>
    <t>|0101031000|0.00|0.00|0.000|647.000</t>
  </si>
  <si>
    <t>30/09/2022</t>
  </si>
  <si>
    <t>|0101031000|0.00|0.00|0.000|69.500</t>
  </si>
  <si>
    <t>28/12/2019</t>
  </si>
  <si>
    <t>|0101031000|0.00|0.00|0.000|702.500</t>
  </si>
  <si>
    <t>|0101031000|0.00|0.00|0.000|78.000</t>
  </si>
  <si>
    <t>19/01/2021</t>
  </si>
  <si>
    <t>|0101031000|0.00|0.00|0.000|79.000</t>
  </si>
  <si>
    <t>|0101031000|0.00|0.00|0.000|79.500</t>
  </si>
  <si>
    <t>|0101031000|0.00|0.00|0.000|89.000</t>
  </si>
  <si>
    <t>|0101031000|0.00|0.00|0.000|950.000</t>
  </si>
  <si>
    <t>|0101031000|0.00|0.00|0.000|965.000</t>
  </si>
  <si>
    <t>19/09/2022</t>
  </si>
  <si>
    <t>|0101031000|0.00|0.00|0.000|970.000</t>
  </si>
  <si>
    <t>|0101031000|0.00|0.00|0.000|99.500</t>
  </si>
  <si>
    <t>|0101031000|0.00|0.00|0.000|990.000</t>
  </si>
  <si>
    <t>|0101031100|0.00|0.00|0.000|54.000</t>
  </si>
  <si>
    <t>28/07/2022</t>
  </si>
  <si>
    <t>|0101031100|0.00|0.00|0.000|59.000</t>
  </si>
  <si>
    <t>|0101031100|0.00|0.00|0.000|714.000</t>
  </si>
  <si>
    <t>|0101031100|0.00|0.00|0.000|79.000</t>
  </si>
  <si>
    <t>30/09/2023</t>
  </si>
  <si>
    <t>|0101031100|0.00|0.00|0.000|89.000</t>
  </si>
  <si>
    <t>|0101031100|0.00|0.00|0.000|911.000</t>
  </si>
  <si>
    <t>|0101031100|0.00|0.00|0.000|990.000</t>
  </si>
  <si>
    <t>|0101031200|0.00|0.00|0.000|156.000</t>
  </si>
  <si>
    <t>|0101031200|0.00|0.00|0.000|157.000</t>
  </si>
  <si>
    <t>|0101031200|0.00|0.00|0.000|636.000</t>
  </si>
  <si>
    <t>|0101031200|0.00|0.00|0.000|68.000</t>
  </si>
  <si>
    <t>20/12/2019</t>
  </si>
  <si>
    <t>|0101031200|0.00|0.00|0.000|925.000</t>
  </si>
  <si>
    <t>|0101031200|0.00|0.00|0.000|935.000</t>
  </si>
  <si>
    <t>|0101031200|0.00|0.00|0.000|945.000</t>
  </si>
  <si>
    <t>|0101031200|0.00|0.00|0.000|950.000</t>
  </si>
  <si>
    <t>ID34</t>
  </si>
  <si>
    <t>|0101031200|0.00|0.00|0.000|960.000</t>
  </si>
  <si>
    <t>|0101051500|0.00|0.00|0.000|100.000</t>
  </si>
  <si>
    <t>05</t>
  </si>
  <si>
    <t>|0101100900|0.00|0.00|0.000|1,040.000</t>
  </si>
  <si>
    <t>09</t>
  </si>
  <si>
    <t>S07559</t>
  </si>
  <si>
    <t>|0101100900|0.00|0.00|0.000|1,050.000</t>
  </si>
  <si>
    <t>|0101100900|0.00|0.00|0.000|1,055.000</t>
  </si>
  <si>
    <t>|0101100900|0.00|0.00|0.000|100.000</t>
  </si>
  <si>
    <t>|0101100900|0.00|0.00|0.000|100.500</t>
  </si>
  <si>
    <t>|0101100900|0.00|0.00|0.000|110.500</t>
  </si>
  <si>
    <t>|0101100900|0.00|0.00|0.000|119.000</t>
  </si>
  <si>
    <t>|0101100900|0.00|0.00|0.000|119.500</t>
  </si>
  <si>
    <t>|0101100900|0.00|0.00|0.000|68.500</t>
  </si>
  <si>
    <t>|0101100900|0.00|0.00|0.000|69.500</t>
  </si>
  <si>
    <t>|0101100900|0.00|0.00|0.000|70.000</t>
  </si>
  <si>
    <t>|0101100900|0.00|0.00|0.000|70.500</t>
  </si>
  <si>
    <t>|0101100900|0.00|0.00|0.000|78.500</t>
  </si>
  <si>
    <t>|0101100900|0.00|0.00|0.000|79.000</t>
  </si>
  <si>
    <t>|0101100900|0.00|0.00|0.000|79.500</t>
  </si>
  <si>
    <t>|0101100900|0.00|0.00|0.000|80.000</t>
  </si>
  <si>
    <t>|0101100900|0.00|0.00|0.000|80.500</t>
  </si>
  <si>
    <t>|0101100900|0.00|0.00|0.000|88.500</t>
  </si>
  <si>
    <t>|0101100900|0.00|0.00|0.000|89.000</t>
  </si>
  <si>
    <t>|0101100900|0.00|0.00|0.000|89.500</t>
  </si>
  <si>
    <t>|0101100900|0.00|0.00|0.000|90.000</t>
  </si>
  <si>
    <t>|0200201100|50.00|25.00|2.500|0.000</t>
  </si>
  <si>
    <t>id02</t>
  </si>
  <si>
    <t>|0200210303|139.80|0.00|3.500|0.000</t>
  </si>
  <si>
    <t>|0200210403|216.30|0.00|7.200|0.000</t>
  </si>
  <si>
    <t>04</t>
  </si>
  <si>
    <t>|0200210911|125.00|75.00|3.200|0.000</t>
  </si>
  <si>
    <t>20/09/2022</t>
  </si>
  <si>
    <t>|0200210911|75.00|75.00|2.300|0.000</t>
  </si>
  <si>
    <t>|0200210911|75.00|75.00|4.500|0.000</t>
  </si>
  <si>
    <t>|0200212114|219.10|0.00|4.800|0.000</t>
  </si>
  <si>
    <t>27/03/2014</t>
  </si>
  <si>
    <t>|0200213224|14.00|14.00|0.900|0.000</t>
  </si>
  <si>
    <t>32</t>
  </si>
  <si>
    <t>23/07/2013</t>
  </si>
  <si>
    <t>|0200220103|13.80|0.00|1.600|0.000</t>
  </si>
  <si>
    <t>|0200220126|42.70|0.00|3.500|0.000</t>
  </si>
  <si>
    <t>|0200220139|12.70|0.00|1.600|0.000</t>
  </si>
  <si>
    <t>39</t>
  </si>
  <si>
    <t>|0200220139|12.70|0.00|2.000|0.000</t>
  </si>
  <si>
    <t>|0200220139|15.90|0.00|1.600|0.000</t>
  </si>
  <si>
    <t>|0200220139|15.90|0.00|2.000|0.000</t>
  </si>
  <si>
    <t>29/06/2021</t>
  </si>
  <si>
    <t>|0200220139|15.90|0.00|2.300|0.000</t>
  </si>
  <si>
    <t>|0200220139|17.30|0.00|2.300|0.000</t>
  </si>
  <si>
    <t>|0200220139|19.10|0.00|1.400|0.000</t>
  </si>
  <si>
    <t>17/01/2022</t>
  </si>
  <si>
    <t>|0200220139|19.10|0.00|2.000|0.000</t>
  </si>
  <si>
    <t>30/05/2022</t>
  </si>
  <si>
    <t>|0200220139|19.10|0.00|2.300|0.000</t>
  </si>
  <si>
    <t>PO PIPE  STKM11A  MP-1M-P</t>
  </si>
  <si>
    <t>25/09/2019</t>
  </si>
  <si>
    <t>|0200220139|22.20|0.00|1.600|0.000</t>
  </si>
  <si>
    <t>|0200220139|22.20|0.00|1.800|0.000</t>
  </si>
  <si>
    <t>17/07/2013</t>
  </si>
  <si>
    <t>|0200220139|22.20|0.00|2.000|0.000</t>
  </si>
  <si>
    <t>|0200220139|22.20|0.00|2.300|0.000</t>
  </si>
  <si>
    <t>|0200220139|25.40|0.00|1.600|0.000</t>
  </si>
  <si>
    <t>|0200220139|25.40|0.00|1.800|0.000</t>
  </si>
  <si>
    <t>|0200220139|25.40|0.00|2.000|0.000</t>
  </si>
  <si>
    <t>|0200220139|25.40|0.00|2.600|0.000</t>
  </si>
  <si>
    <t>15/04/2021</t>
  </si>
  <si>
    <t>|0200220139|25.40|0.00|3.200|0.000</t>
  </si>
  <si>
    <t>|0200220139|28.60|0.00|2.000|0.000</t>
  </si>
  <si>
    <t>|0200220139|28.60|0.00|2.300|0.000</t>
  </si>
  <si>
    <t>|0200220139|28.60|0.00|2.600|0.000</t>
  </si>
  <si>
    <t>|0200220139|28.60|0.00|3.200|0.000</t>
  </si>
  <si>
    <t>|0200220139|29.40|0.00|3.200|0.000</t>
  </si>
  <si>
    <t>|0200220139|31.80|0.00|1.600|0.000</t>
  </si>
  <si>
    <t>|0200220139|31.80|0.00|2.000|0.000</t>
  </si>
  <si>
    <t>|0200220139|31.80|0.00|2.600|0.000</t>
  </si>
  <si>
    <t>24/12/2012</t>
  </si>
  <si>
    <t>|0200220139|34.00|0.00|2.600|0.000</t>
  </si>
  <si>
    <t>|0200220139|34.00|0.00|3.500|0.000</t>
  </si>
  <si>
    <t>|0200220139|35.00|0.00|1.500|0.000</t>
  </si>
  <si>
    <t>|0200220139|38.10|0.00|2.000|0.000</t>
  </si>
  <si>
    <t>|0200220139|38.10|0.00|2.300|0.000</t>
  </si>
  <si>
    <t>|0200220139|38.10|0.00|2.600|0.000</t>
  </si>
  <si>
    <t>|0200220139|42.70|0.00|2.000|0.000</t>
  </si>
  <si>
    <t>27/11/2015</t>
  </si>
  <si>
    <t>|0200220139|45.00|0.00|2.000|0.000</t>
  </si>
  <si>
    <t>|0200220139|48.60|0.00|2.000|0.000</t>
  </si>
  <si>
    <t>27/04/2017</t>
  </si>
  <si>
    <t>|0200220139|48.60|0.00|3.100|0.000</t>
  </si>
  <si>
    <t>|0200220139|48.60|0.00|3.200|0.000</t>
  </si>
  <si>
    <t>|0200220139|50.00|30.00|1.600|0.000</t>
  </si>
  <si>
    <t>26/08/2020</t>
  </si>
  <si>
    <t>|0200220139|50.80|0.00|1.600|0.000</t>
  </si>
  <si>
    <t>|0200220139|60.50|0.00|2.000|0.000</t>
  </si>
  <si>
    <t>|0200220139|60.80|0.00|3.800|0.000</t>
  </si>
  <si>
    <t>|0200220139|76.30|0.00|2.000|0.000</t>
  </si>
  <si>
    <t>|0200220600|15.00|10.30|2.350|0.000</t>
  </si>
  <si>
    <t>06</t>
  </si>
  <si>
    <t>-E-C</t>
  </si>
  <si>
    <t>|0200220600|23.00|12.40|5.300|0.000</t>
  </si>
  <si>
    <t>|0200220810|12.70|0.00|1.600|0.000</t>
  </si>
  <si>
    <t>|0200220810|15.90|0.00|1.600|0.000</t>
  </si>
  <si>
    <t>|0200220810|19.10|0.00|1.400|0.000</t>
  </si>
  <si>
    <t>|0200220810|19.10|0.00|1.600|0.000</t>
  </si>
  <si>
    <t>|0200220810|19.10|0.00|2.000|0.000</t>
  </si>
  <si>
    <t>PO PIPE  STKM13A  MP38-P</t>
  </si>
  <si>
    <t>|0200220810|19.10|0.00|2.300|0.000</t>
  </si>
  <si>
    <t>25/05/2015</t>
  </si>
  <si>
    <t>|0200220810|21.70|0.00|1.600|0.000</t>
  </si>
  <si>
    <t>|0200220810|21.70|0.00|1.900|0.000</t>
  </si>
  <si>
    <t>|0200220810|21.70|0.00|2.000|0.000</t>
  </si>
  <si>
    <t>|0200220810|21.70|0.00|2.800|0.000</t>
  </si>
  <si>
    <t>|0200220810|22.20|0.00|1.400|0.000</t>
  </si>
  <si>
    <t>|0200220810|22.20|0.00|1.600|0.000</t>
  </si>
  <si>
    <t>|0200220810|22.20|0.00|2.000|0.000</t>
  </si>
  <si>
    <t>|0200220810|22.20|0.00|2.300|0.000</t>
  </si>
  <si>
    <t>23/02/2021</t>
  </si>
  <si>
    <t>|0200220810|25.40|0.00|1.400|0.000</t>
  </si>
  <si>
    <t>|0200220810|25.40|0.00|1.600|0.000</t>
  </si>
  <si>
    <t>|0200220810|25.40|0.00|2.000|0.000</t>
  </si>
  <si>
    <t>|0200220810|25.40|0.00|2.600|0.000</t>
  </si>
  <si>
    <t>|0200220810|28.60|0.00|1.400|0.000</t>
  </si>
  <si>
    <t>|0200220810|28.60|0.00|3.200|0.000</t>
  </si>
  <si>
    <t>|0200220810|31.80|0.00|1.600|0.000</t>
  </si>
  <si>
    <t>|0200220810|31.80|0.00|2.000|0.000</t>
  </si>
  <si>
    <t>|0200220810|31.80|0.00|2.300|0.000</t>
  </si>
  <si>
    <t>19/09/2019</t>
  </si>
  <si>
    <t>|0200220810|31.80|0.00|2.600|0.000</t>
  </si>
  <si>
    <t>13/11/2018</t>
  </si>
  <si>
    <t>|0200220810|32.00|32.00|2.300|0.000</t>
  </si>
  <si>
    <t>15/08/2018</t>
  </si>
  <si>
    <t>|0200220810|34.00|0.00|2.000|0.000</t>
  </si>
  <si>
    <t>|0200220810|34.00|0.00|2.300|0.000</t>
  </si>
  <si>
    <t>|0200220810|34.00|0.00|2.600|0.000</t>
  </si>
  <si>
    <t>|0200220810|38.10|0.00|2.000|0.000</t>
  </si>
  <si>
    <t>|0200220810|38.10|0.00|2.300|0.000</t>
  </si>
  <si>
    <t>|0200220810|38.10|0.00|2.600|0.000</t>
  </si>
  <si>
    <t>|0200220810|38.10|31.75|2.000|0.000</t>
  </si>
  <si>
    <t>28/04/2021</t>
  </si>
  <si>
    <t>|0200220810|41.00|0.00|3.500|0.000</t>
  </si>
  <si>
    <t>15/09/2022</t>
  </si>
  <si>
    <t>|0200220810|45.00|0.00|2.000|0.000</t>
  </si>
  <si>
    <t>17/02/2017</t>
  </si>
  <si>
    <t>|0200220810|45.00|0.00|2.300|0.000</t>
  </si>
  <si>
    <t>|0200220810|48.60|0.00|2.000|0.000</t>
  </si>
  <si>
    <t>20/02/2023</t>
  </si>
  <si>
    <t>|0200220810|48.60|0.00|2.300|0.000</t>
  </si>
  <si>
    <t>|0200220810|48.60|0.00|2.600|0.000</t>
  </si>
  <si>
    <t>|0200220810|48.60|0.00|3.200|0.000</t>
  </si>
  <si>
    <t>|0200220810|50.00|20.00|1.600|0.000</t>
  </si>
  <si>
    <t>31/08/2020</t>
  </si>
  <si>
    <t>|0200220810|50.80|0.00|2.300|0.000</t>
  </si>
  <si>
    <t>|0200220810|60.50|0.00|2.000|0.000</t>
  </si>
  <si>
    <t>|0200220810|60.50|0.00|2.600|0.000</t>
  </si>
  <si>
    <t>26/11/2020</t>
  </si>
  <si>
    <t>|0200220914|22.20|0.00|1.600|0.000</t>
  </si>
  <si>
    <t>|0200221042|25.40|0.00|1.600|0.000</t>
  </si>
  <si>
    <t>42</t>
  </si>
  <si>
    <t>|0200221217|38.10|38.10|2.000|0.000</t>
  </si>
  <si>
    <t>|0200225900|15.00|10.20|2.400|0.000</t>
  </si>
  <si>
    <t>59</t>
  </si>
  <si>
    <t>|0200225900|15.00|10.30|2.350|0.000</t>
  </si>
  <si>
    <t>|0200225900|21.70|16.50|2.600|0.000</t>
  </si>
  <si>
    <t>16/10/2015</t>
  </si>
  <si>
    <t>|0200225926|48.60|0.00|3.500|0.000</t>
  </si>
  <si>
    <t>PO PIPE  STAM290GA  MP-1D-P</t>
  </si>
  <si>
    <t>|0200225939|15.90|0.00|1.600|0.000</t>
  </si>
  <si>
    <t>|0200225939|15.90|0.00|2.000|0.000</t>
  </si>
  <si>
    <t>13/07/2022</t>
  </si>
  <si>
    <t>|0200225939|19.10|0.00|1.600|0.000</t>
  </si>
  <si>
    <t>|0200225939|19.10|0.00|2.300|0.000</t>
  </si>
  <si>
    <t>22/12/2012</t>
  </si>
  <si>
    <t>|0200225939|19.10|0.00|2.600|0.000</t>
  </si>
  <si>
    <t>18/09/2015</t>
  </si>
  <si>
    <t>|0200225939|22.20|0.00|2.000|0.000</t>
  </si>
  <si>
    <t>16/06/2021</t>
  </si>
  <si>
    <t>|0200225939|25.40|0.00|2.600|0.000</t>
  </si>
  <si>
    <t>17/08/2023</t>
  </si>
  <si>
    <t>|0200225939|29.40|0.00|3.200|0.000</t>
  </si>
  <si>
    <t>17/10/2019</t>
  </si>
  <si>
    <t>|0200225939|31.80|0.00|2.600|0.000</t>
  </si>
  <si>
    <t>|0200225939|31.80|0.00|4.000|0.000</t>
  </si>
  <si>
    <t>|0200225939|40.00|20.00|1.600|0.000</t>
  </si>
  <si>
    <t>|0200225939|50.00|20.00|1.600|0.000</t>
  </si>
  <si>
    <t>|0200226010|15.90|0.00|1.600|0.000</t>
  </si>
  <si>
    <t>60</t>
  </si>
  <si>
    <t>|0200226010|15.90|0.00|2.000|0.000</t>
  </si>
  <si>
    <t>|0200226010|17.30|0.00|1.400|0.000</t>
  </si>
  <si>
    <t>21/01/2020</t>
  </si>
  <si>
    <t>|0200226010|17.30|0.00|1.600|0.000</t>
  </si>
  <si>
    <t>|0200226010|17.30|0.00|2.000|0.000</t>
  </si>
  <si>
    <t>|0200226010|19.10|0.00|1.400|0.000</t>
  </si>
  <si>
    <t>|0200226010|19.10|0.00|1.600|0.000</t>
  </si>
  <si>
    <t>|0200226010|19.10|0.00|2.000|0.000</t>
  </si>
  <si>
    <t>|0200226010|19.10|0.00|2.300|0.000</t>
  </si>
  <si>
    <t>31/10/2019</t>
  </si>
  <si>
    <t>|0200226010|22.20|0.00|1.400|0.000</t>
  </si>
  <si>
    <t>|0200226010|22.20|0.00|1.600|0.000</t>
  </si>
  <si>
    <t>|0200226010|22.20|0.00|2.000|0.000</t>
  </si>
  <si>
    <t>|0200226010|22.20|0.00|2.300|0.000</t>
  </si>
  <si>
    <t>20/11/2019</t>
  </si>
  <si>
    <t>|0200226010|22.20|0.00|2.900|0.000</t>
  </si>
  <si>
    <t>|0200226010|25.40|0.00|1.400|0.000</t>
  </si>
  <si>
    <t>|0200226010|25.40|0.00|1.600|0.000</t>
  </si>
  <si>
    <t>|0200226010|25.40|0.00|2.000|0.000</t>
  </si>
  <si>
    <t>|0200226010|25.40|0.00|2.600|0.000</t>
  </si>
  <si>
    <t>|0200226010|25.40|0.00|3.200|0.000</t>
  </si>
  <si>
    <t>|0200226010|28.60|0.00|1.600|0.000</t>
  </si>
  <si>
    <t>|0200226010|28.60|0.00|2.000|0.000</t>
  </si>
  <si>
    <t>|0200226010|28.60|0.00|3.200|0.000</t>
  </si>
  <si>
    <t>|0200226010|31.80|0.00|1.400|0.000</t>
  </si>
  <si>
    <t>|0200226010|31.80|0.00|1.600|0.000</t>
  </si>
  <si>
    <t>|0200226010|31.80|0.00|2.000|0.000</t>
  </si>
  <si>
    <t>22/08/2017</t>
  </si>
  <si>
    <t>|0200226010|31.80|0.00|2.300|0.000</t>
  </si>
  <si>
    <t>28/10/2019</t>
  </si>
  <si>
    <t>|0200226010|31.80|0.00|2.600|0.000</t>
  </si>
  <si>
    <t>18/07/2013</t>
  </si>
  <si>
    <t>|0200226010|32.00|32.00|2.300|0.000</t>
  </si>
  <si>
    <t>|0200226010|34.00|0.00|2.000|0.000</t>
  </si>
  <si>
    <t>|0200226010|34.00|0.00|2.300|0.000</t>
  </si>
  <si>
    <t>|0200226010|34.00|0.00|2.600|0.000</t>
  </si>
  <si>
    <t>PO PIPE  STAM390G  MP38-P</t>
  </si>
  <si>
    <t>|0200226010|38.10|0.00|2.000|0.000</t>
  </si>
  <si>
    <t>|0200226010|38.10|0.00|2.600|0.000</t>
  </si>
  <si>
    <t>23/10/2020</t>
  </si>
  <si>
    <t>|0200226010|38.10|0.00|3.200|0.000</t>
  </si>
  <si>
    <t>|0200226010|40.00|20.00|1.600|0.000</t>
  </si>
  <si>
    <t>|0200226010|40.00|25.00|2.000|0.000</t>
  </si>
  <si>
    <t>|0200226010|42.70|0.00|1.400|0.000</t>
  </si>
  <si>
    <t>14/02/2019</t>
  </si>
  <si>
    <t>|0200226010|42.70|0.00|1.600|0.000</t>
  </si>
  <si>
    <t>|0200226010|42.70|0.00|2.000|0.000</t>
  </si>
  <si>
    <t>|0200226010|42.70|0.00|2.300|0.000</t>
  </si>
  <si>
    <t>|0200226010|42.70|0.00|3.200|0.000</t>
  </si>
  <si>
    <t>|0200226010|42.70|0.00|3.500|0.000</t>
  </si>
  <si>
    <t>|0200226010|45.00|0.00|2.000|0.000</t>
  </si>
  <si>
    <t>|0200226010|45.00|0.00|2.300|0.000</t>
  </si>
  <si>
    <t>27/09/2018</t>
  </si>
  <si>
    <t>|0200226010|48.60|0.00|2.000|0.000</t>
  </si>
  <si>
    <t>|0200226010|48.60|0.00|2.600|0.000</t>
  </si>
  <si>
    <t>|0200226010|48.60|0.00|3.500|0.000</t>
  </si>
  <si>
    <t>|0200226010|50.80|0.00|2.300|0.000</t>
  </si>
  <si>
    <t>|0200226010|54.00|0.00|2.600|0.000</t>
  </si>
  <si>
    <t>|0200226010|54.00|0.00|2.900|0.000</t>
  </si>
  <si>
    <t>|0200226010|54.00|0.00|3.200|0.000</t>
  </si>
  <si>
    <t>|0200226010|54.00|20.00|2.000|0.000</t>
  </si>
  <si>
    <t>|0200226010|60.50|0.00|2.000|0.000</t>
  </si>
  <si>
    <t>|0200226010|60.50|0.00|2.300|0.000</t>
  </si>
  <si>
    <t>21/04/2015</t>
  </si>
  <si>
    <t>|0200226010|60.50|0.00|2.600|0.000</t>
  </si>
  <si>
    <t>23/03/2017</t>
  </si>
  <si>
    <t>|0200226117|15.90|0.00|1.600|0.000</t>
  </si>
  <si>
    <t>61</t>
  </si>
  <si>
    <t>|0200226117|19.10|0.00|1.600|0.000</t>
  </si>
  <si>
    <t>|0200226117|19.10|0.00|2.000|0.000</t>
  </si>
  <si>
    <t>|0200226117|22.20|0.00|1.600|0.000</t>
  </si>
  <si>
    <t>|0200226117|22.20|0.00|2.300|0.000</t>
  </si>
  <si>
    <t>17/11/2016</t>
  </si>
  <si>
    <t>|0200226117|25.40|0.00|1.600|0.000</t>
  </si>
  <si>
    <t>|0200226117|25.40|0.00|2.000|0.000</t>
  </si>
  <si>
    <t>|0200226117|28.60|0.00|2.000|0.000</t>
  </si>
  <si>
    <t>|0200226117|31.80|0.00|2.000|0.000</t>
  </si>
  <si>
    <t>|0200226117|38.10|0.00|1.600|0.000</t>
  </si>
  <si>
    <t>|0200226117|38.10|0.00|1.800|0.000</t>
  </si>
  <si>
    <t>PO PIPE  STKMHT490  MP3-P</t>
  </si>
  <si>
    <t>|0200226117|45.00|0.00|2.300|0.000</t>
  </si>
  <si>
    <t>21/11/2015</t>
  </si>
  <si>
    <t>|0200226240|19.10|0.00|1.500|0.000</t>
  </si>
  <si>
    <t>62</t>
  </si>
  <si>
    <t>40</t>
  </si>
  <si>
    <t>|0200226240|19.10|0.00|1.600|0.000</t>
  </si>
  <si>
    <t>|0200226240|19.10|0.00|2.000|0.000</t>
  </si>
  <si>
    <t>|0200226240|22.20|0.00|1.600|0.000</t>
  </si>
  <si>
    <t>|0200226240|22.20|0.00|2.000|0.000</t>
  </si>
  <si>
    <t>|0200226240|22.20|0.00|2.300|0.000</t>
  </si>
  <si>
    <t>22/09/2016</t>
  </si>
  <si>
    <t>|0200226240|25.40|0.00|1.600|0.000</t>
  </si>
  <si>
    <t>|0200226240|25.40|0.00|2.000|0.000</t>
  </si>
  <si>
    <t>|0200226240|25.40|0.00|2.300|0.000</t>
  </si>
  <si>
    <t>|0200226240|25.40|0.00|2.600|0.000</t>
  </si>
  <si>
    <t>|0200226240|25.40|0.00|3.200|0.000</t>
  </si>
  <si>
    <t>|0200226240|28.60|0.00|1.600|0.000</t>
  </si>
  <si>
    <t>|0200226240|28.60|0.00|2.300|0.000</t>
  </si>
  <si>
    <t>|0200226240|28.60|0.00|2.600|0.000</t>
  </si>
  <si>
    <t>13/05/2020</t>
  </si>
  <si>
    <t>|0200226240|31.80|0.00|1.600|0.000</t>
  </si>
  <si>
    <t>|0200226240|31.80|0.00|2.000|0.000</t>
  </si>
  <si>
    <t>|0200226240|31.80|0.00|2.300|0.000</t>
  </si>
  <si>
    <t>16/10/2020</t>
  </si>
  <si>
    <t>|0200226240|31.80|0.00|3.200|0.000</t>
  </si>
  <si>
    <t>|0200226240|35.00|0.00|2.600|0.000</t>
  </si>
  <si>
    <t>|0200226240|40.00|25.00|1.400|0.000</t>
  </si>
  <si>
    <t>|0200226240|50.80|0.00|2.300|0.000</t>
  </si>
  <si>
    <t>|0200226240|60.50|0.00|2.000|0.000</t>
  </si>
  <si>
    <t>|0200226339|40.00|20.00|1.600|0.000</t>
  </si>
  <si>
    <t>63</t>
  </si>
  <si>
    <t>|0200226339|40.00|20.00|2.300|0.000</t>
  </si>
  <si>
    <t>|0200226339|40.00|25.00|1.600|0.000</t>
  </si>
  <si>
    <t>|0200226339|50.00|25.00|2.300|0.000</t>
  </si>
  <si>
    <t>|0200226339|50.00|30.00|1.600|0.000</t>
  </si>
  <si>
    <t>|0200226339|50.00|30.00|2.000|0.000</t>
  </si>
  <si>
    <t>|0200226339|50.00|50.00|2.000|0.000</t>
  </si>
  <si>
    <t>|0200226410|32.00|32.00|2.300|0.000</t>
  </si>
  <si>
    <t>64</t>
  </si>
  <si>
    <t>|0200226410|40.00|20.00|1.600|0.000</t>
  </si>
  <si>
    <t>|0200226540|40.00|25.00|1.400|0.000</t>
  </si>
  <si>
    <t>65</t>
  </si>
  <si>
    <t>26/09/2022</t>
  </si>
  <si>
    <t>|0200226540|40.00|25.00|2.000|0.000</t>
  </si>
  <si>
    <t>|0200226540|50.00|30.00|2.300|0.000</t>
  </si>
  <si>
    <t>|0200226640|25.40|0.00|2.300|0.000</t>
  </si>
  <si>
    <t>66</t>
  </si>
  <si>
    <t>|0200226642|25.40|0.00|1.600|0.000</t>
  </si>
  <si>
    <t>|0200226700|28.00|21.80|3.100|0.000</t>
  </si>
  <si>
    <t>67</t>
  </si>
  <si>
    <t>22/12/2014</t>
  </si>
  <si>
    <t>|0200226700|46.00|38.00|4.000|0.000</t>
  </si>
  <si>
    <t>14/04/2021</t>
  </si>
  <si>
    <t>|0200226717|31.80|0.00|2.000|0.000</t>
  </si>
  <si>
    <t>|0200226840|19.10|0.00|1.400|0.000</t>
  </si>
  <si>
    <t>68</t>
  </si>
  <si>
    <t>|0200226840|22.20|0.00|1.400|0.000</t>
  </si>
  <si>
    <t>|0200226840|22.20|0.00|2.000|0.000</t>
  </si>
  <si>
    <t>|0200226840|25.40|0.00|1.400|0.000</t>
  </si>
  <si>
    <t>|0200226840|25.40|0.00|3.200|0.000</t>
  </si>
  <si>
    <t>|0200230119|19.10|0.00|1.000|0.000</t>
  </si>
  <si>
    <t>|0200230119|22.20|0.00|1.000|0.000</t>
  </si>
  <si>
    <t>|0200230119|22.20|0.00|1.200|0.000</t>
  </si>
  <si>
    <t>|0200230119|25.40|0.00|1.000|0.000</t>
  </si>
  <si>
    <t>|0200230119|25.40|0.00|1.200|0.000</t>
  </si>
  <si>
    <t>|0200230119|28.60|0.00|1.000|0.000</t>
  </si>
  <si>
    <t>|0200230119|31.80|0.00|1.200|0.000</t>
  </si>
  <si>
    <t>|0200230119|42.70|0.00|1.000|0.000</t>
  </si>
  <si>
    <t>|0200230119|45.00|0.00|1.200|0.000</t>
  </si>
  <si>
    <t>|0200230120|15.90|0.00|1.200|0.000</t>
  </si>
  <si>
    <t>|0200230120|19.10|0.00|1.000|0.000</t>
  </si>
  <si>
    <t>|0200230120|19.10|0.00|1.200|0.000</t>
  </si>
  <si>
    <t>|0200230120|22.20|0.00|1.200|0.000</t>
  </si>
  <si>
    <t>23/04/2021</t>
  </si>
  <si>
    <t>|0200230120|28.60|0.00|1.200|0.000</t>
  </si>
  <si>
    <t>|0200230120|35.00|0.00|1.200|0.000</t>
  </si>
  <si>
    <t>CR PIPE  STKM11A  JFE-CC</t>
  </si>
  <si>
    <t>|0200230120|38.10|0.00|1.200|0.000</t>
  </si>
  <si>
    <t>|0200230742|22.20|0.00|1.400|0.000</t>
  </si>
  <si>
    <t>CR PIPE  HSST590C  JFE-CA590</t>
  </si>
  <si>
    <t>07</t>
  </si>
  <si>
    <t>21/11/2019</t>
  </si>
  <si>
    <t>|0200230742|25.00|55.00|1.600|0.000</t>
  </si>
  <si>
    <t>|0200230742|25.40|0.00|1.400|0.000</t>
  </si>
  <si>
    <t>|0200230841|12.70|0.00|1.200|0.000</t>
  </si>
  <si>
    <t>41</t>
  </si>
  <si>
    <t>21/02/2014</t>
  </si>
  <si>
    <t>|0200230841|15.90|0.00|1.200|0.000</t>
  </si>
  <si>
    <t>|0200230841|17.30|0.00|1.200|0.000</t>
  </si>
  <si>
    <t>|0200230841|19.10|0.00|1.200|0.000</t>
  </si>
  <si>
    <t>|0200230841|22.20|0.00|1.200|0.000</t>
  </si>
  <si>
    <t>|0200230841|25.40|0.00|1.000|0.000</t>
  </si>
  <si>
    <t>|0200230841|25.40|0.00|1.200|0.000</t>
  </si>
  <si>
    <t>|0200230841|28.60|0.00|1.200|0.000</t>
  </si>
  <si>
    <t>|0200230841|38.10|0.00|1.200|0.000</t>
  </si>
  <si>
    <t>14/04/2014</t>
  </si>
  <si>
    <t>|0200231043|25.40|0.00|1.200|0.000</t>
  </si>
  <si>
    <t>43</t>
  </si>
  <si>
    <t>|0200235920|19.10|0.00|1.000|0.000</t>
  </si>
  <si>
    <t>|0200235920|19.10|0.00|1.200|0.000</t>
  </si>
  <si>
    <t>14/02/2020</t>
  </si>
  <si>
    <t>|0200235920|25.40|0.00|1.200|0.000</t>
  </si>
  <si>
    <t>16/08/2016</t>
  </si>
  <si>
    <t>|0200235920|28.60|0.00|1.000|0.000</t>
  </si>
  <si>
    <t>|0200235920|38.10|0.00|1.200|0.000</t>
  </si>
  <si>
    <t>|0200236041|12.70|0.00|1.200|0.000</t>
  </si>
  <si>
    <t>|0200236041|17.30|0.00|1.200|0.000</t>
  </si>
  <si>
    <t>25/02/2020</t>
  </si>
  <si>
    <t>|0200236041|19.10|0.00|1.200|0.000</t>
  </si>
  <si>
    <t>14/01/2020</t>
  </si>
  <si>
    <t>|0200236041|22.20|0.00|1.200|0.000</t>
  </si>
  <si>
    <t>24/12/2019</t>
  </si>
  <si>
    <t>|0200236041|28.60|0.00|1.200|0.000</t>
  </si>
  <si>
    <t>CR PIPE  STAM390G  JFE-CA370</t>
  </si>
  <si>
    <t>|0200236211|17.30|0.00|1.200|0.000</t>
  </si>
  <si>
    <t>30/07/2022</t>
  </si>
  <si>
    <t>|0200236211|19.10|0.00|1.200|0.000</t>
  </si>
  <si>
    <t>|0200236441|20.00|20.00|1.200|0.000</t>
  </si>
  <si>
    <t>|0200236643|25.40|0.00|1.200|0.000</t>
  </si>
  <si>
    <t>20/09/2021</t>
  </si>
  <si>
    <t>|0200236643|28.60|0.00|1.200|0.000</t>
  </si>
  <si>
    <t>|0200262602|12.70|0.00|1.000|0.000</t>
  </si>
  <si>
    <t>|0200262602|42.70|0.00|1.000|0.000</t>
  </si>
  <si>
    <t>|0200262901|22.20|0.00|1.000|0.000</t>
  </si>
  <si>
    <t>|0200262901|22.20|0.00|1.200|0.000</t>
  </si>
  <si>
    <t>|0200262901|22.23|0.00|1.000|0.000</t>
  </si>
  <si>
    <t>25/09/2014</t>
  </si>
  <si>
    <t>|0200262901|25.40|0.00|1.000|0.000</t>
  </si>
  <si>
    <t>|0200262901|25.40|0.00|1.200|0.000</t>
  </si>
  <si>
    <t>|0200262901|28.60|0.00|1.000|0.000</t>
  </si>
  <si>
    <t>|0200262901|28.60|0.00|1.200|0.000</t>
  </si>
  <si>
    <t>|0200262901|31.80|0.00|1.000|0.000</t>
  </si>
  <si>
    <t>|0200262901|35.00|0.00|1.000|0.000</t>
  </si>
  <si>
    <t>|0200262901|38.10|0.00|1.200|0.000</t>
  </si>
  <si>
    <t>|0200262901|42.70|0.00|1.000|0.000</t>
  </si>
  <si>
    <t>19/03/2014</t>
  </si>
  <si>
    <t>|0200262901|42.70|0.00|1.200|0.000</t>
  </si>
  <si>
    <t>|0200262901|45.00|0.00|1.000|0.000</t>
  </si>
  <si>
    <t>22/03/2016</t>
  </si>
  <si>
    <t>|0200262901|45.00|0.00|1.200|0.000</t>
  </si>
  <si>
    <t>|0200262901|48.60|0.00|1.000|0.000</t>
  </si>
  <si>
    <t>|0200262901|48.60|0.00|1.200|0.000</t>
  </si>
  <si>
    <t>|0200262901|48.60|0.00|1.500|0.000</t>
  </si>
  <si>
    <t>|0200262901|50.80|0.00|1.200|0.000</t>
  </si>
  <si>
    <t>|0200262901|60.50|0.00|1.500|0.000</t>
  </si>
  <si>
    <t>|0200263001|35.00|0.00|1.200|0.000</t>
  </si>
  <si>
    <t>|0200263001|42.70|0.00|1.200|0.000</t>
  </si>
  <si>
    <t>|9900610000|0.00|0.00|0.000|0.000</t>
  </si>
  <si>
    <t>Ống thép bị lỗi</t>
  </si>
  <si>
    <t>99</t>
  </si>
  <si>
    <t>28/06/2013</t>
  </si>
  <si>
    <t>|9900620000|0.00|0.00|0.000|0.000</t>
  </si>
  <si>
    <t>Ống thép bị lỗi ( Inox )</t>
  </si>
  <si>
    <t>|9900630000|0.00|0.00|0.000|0.000</t>
  </si>
  <si>
    <t>Đầu ống thép cắt thừa</t>
  </si>
  <si>
    <t>|9900640000|0.00|0.00|0.000|0.000</t>
  </si>
  <si>
    <t>Đầu ống thép cắt thừa ( Inox )</t>
  </si>
  <si>
    <t>|9900650000|0.00|0.00|0.000|0.000</t>
  </si>
  <si>
    <t>Dây đai, tấm thép bọc ngoài cuộn thép</t>
  </si>
  <si>
    <t>|9900660000|0.00|0.00|0.000|0.000</t>
  </si>
  <si>
    <t>Dây đai, tấm thép bọc ngoài cuộn thép ( Inox )</t>
  </si>
  <si>
    <t>|9900670000|0.00|0.00|0.000|0.000</t>
  </si>
  <si>
    <t>Phoi  thép</t>
  </si>
  <si>
    <t>ID14</t>
  </si>
  <si>
    <t>|9900680000|0.00|0.00|0.000|0.000</t>
  </si>
  <si>
    <t>Phôi thép ( Inox )</t>
  </si>
  <si>
    <t>|9900690000|0.00|0.00|0.000|0.000</t>
  </si>
  <si>
    <t>Bìa carton</t>
  </si>
  <si>
    <t>69</t>
  </si>
  <si>
    <t>|9900700000|0.00|0.00|0.000|0.000</t>
  </si>
  <si>
    <t>Gỗ Pallet</t>
  </si>
  <si>
    <t>70</t>
  </si>
  <si>
    <t>|9900710000|0.00|0.00|0.000|0.000</t>
  </si>
  <si>
    <t>Dây điện</t>
  </si>
  <si>
    <t>71</t>
  </si>
  <si>
    <t>|9900720000|0.00|0.00|0.000|0.000</t>
  </si>
  <si>
    <t>Ống dài INOX</t>
  </si>
  <si>
    <t>72</t>
  </si>
  <si>
    <t>31/01/2015</t>
  </si>
  <si>
    <t>|9900730000|0.00|0.00|0.000|0.000</t>
  </si>
  <si>
    <t>Dây phân sợi</t>
  </si>
  <si>
    <t>73</t>
  </si>
  <si>
    <t>|9900750000|0.00|0.00|0.000|0.000</t>
  </si>
  <si>
    <t>75</t>
  </si>
  <si>
    <t>|9900760000|0.00|0.00|0.000|0.000</t>
  </si>
  <si>
    <t>76</t>
  </si>
  <si>
    <t>|9900770000|0.00|0.00|0.000|0.000</t>
  </si>
  <si>
    <t>77</t>
  </si>
  <si>
    <t>24/04/2015</t>
  </si>
  <si>
    <t>|9900780000|0.00|0.00|0.000|0.000</t>
  </si>
  <si>
    <t>78</t>
  </si>
  <si>
    <t>|9900790000|0.00|0.00|0.000|0.000</t>
  </si>
  <si>
    <t>Phoi Phân sợi</t>
  </si>
  <si>
    <t>79</t>
  </si>
  <si>
    <t>MP1</t>
  </si>
  <si>
    <t>MP38</t>
  </si>
  <si>
    <t>MP2</t>
  </si>
  <si>
    <t>MP45</t>
  </si>
  <si>
    <t>MP2A</t>
  </si>
  <si>
    <t>MP1ep</t>
  </si>
  <si>
    <t>MP-1D-P</t>
  </si>
  <si>
    <t>MP-1M-P</t>
  </si>
  <si>
    <t>MP3-P</t>
  </si>
  <si>
    <t>JFE-HA590R</t>
  </si>
  <si>
    <t>HA540R</t>
  </si>
  <si>
    <t>SPCC-SD</t>
  </si>
  <si>
    <t>JFE-CC</t>
  </si>
  <si>
    <t>JFE-CA370</t>
  </si>
  <si>
    <t>SUS304 - 2B</t>
  </si>
  <si>
    <t>SUS409 - 2D</t>
  </si>
  <si>
    <t>SUS436L</t>
  </si>
  <si>
    <t>NAME</t>
  </si>
  <si>
    <t>Special</t>
  </si>
  <si>
    <t>PZ Pipe C350L0</t>
  </si>
  <si>
    <t>SPHT3</t>
  </si>
  <si>
    <t>Code 04</t>
  </si>
  <si>
    <t>Code 05</t>
  </si>
  <si>
    <t>C350L0</t>
  </si>
  <si>
    <t>STKM11A</t>
  </si>
  <si>
    <t>STKMR11A</t>
  </si>
  <si>
    <t>STK290-E-G</t>
  </si>
  <si>
    <t>SGP-E-G</t>
  </si>
  <si>
    <t>STKM13A</t>
  </si>
  <si>
    <t>STKR400</t>
  </si>
  <si>
    <t>STKM18A</t>
  </si>
  <si>
    <t>STKMR18A</t>
  </si>
  <si>
    <t>ASTM A53M GR.B TYPE-E</t>
  </si>
  <si>
    <t>SPHC ep</t>
  </si>
  <si>
    <t>38</t>
  </si>
  <si>
    <t>SER-SGP</t>
  </si>
  <si>
    <t>STKM12A</t>
  </si>
  <si>
    <t>STKM12C</t>
  </si>
  <si>
    <t>STKM-550</t>
  </si>
  <si>
    <t>STKMRHT490</t>
  </si>
  <si>
    <t>STAM290GA</t>
  </si>
  <si>
    <t>STAM390G</t>
  </si>
  <si>
    <t>STKMHT490</t>
  </si>
  <si>
    <t>STKMHT590</t>
  </si>
  <si>
    <t>STKMRR290</t>
  </si>
  <si>
    <t>STKMRR370</t>
  </si>
  <si>
    <t>STKMRHT590</t>
  </si>
  <si>
    <t>STKM17AM</t>
  </si>
  <si>
    <t>STKM13C</t>
  </si>
  <si>
    <t>STKM-HT590</t>
  </si>
  <si>
    <t>SUS304</t>
  </si>
  <si>
    <t>SUS409L</t>
  </si>
  <si>
    <t>-</t>
  </si>
  <si>
    <t>R13A/HSST590C</t>
  </si>
  <si>
    <t>Code Pipe</t>
  </si>
  <si>
    <t>Code Slit Coil</t>
  </si>
  <si>
    <t>E-C</t>
  </si>
  <si>
    <t>Buy</t>
  </si>
  <si>
    <t>|0101022000|0.00|0.00|0.000|55.5002.6</t>
  </si>
  <si>
    <t>|0101021700|0.00|0.00|0.000|52.0002</t>
  </si>
  <si>
    <t>|0101021700|0.00|0.00|0.000|186.0002.6</t>
  </si>
  <si>
    <t>|0101022000|0.00|0.00|0.000|51.0002.3</t>
  </si>
  <si>
    <t>|0101021700|0.00|0.00|0.000|64.0002.8</t>
  </si>
  <si>
    <t>|0101021700|0.00|0.00|0.000|65.5002</t>
  </si>
  <si>
    <t>|0101022000|0.00|0.00|0.000|77.0002</t>
  </si>
  <si>
    <t>|0101031000|0.00|0.00|0.000|119.0001.2</t>
  </si>
  <si>
    <t>|0101022000|0.00|0.00|0.000|108.5001.5</t>
  </si>
  <si>
    <t>|0101022500|0.00|0.00|0.000|153.5002.3</t>
  </si>
  <si>
    <t>|0101021900|0.00|0.00|0.000|146.5003.5</t>
  </si>
  <si>
    <t>|0101021700|0.00|0.00|0.000|129.0003.2</t>
  </si>
  <si>
    <t>|0101022000|0.00|0.00|0.000|57.0002</t>
  </si>
  <si>
    <t>|0101021900|0.00|0.00|0.000|146.5003.45</t>
  </si>
  <si>
    <t>Abnormal
(&gt;500pcs)</t>
  </si>
  <si>
    <t>S.Material</t>
  </si>
  <si>
    <t>Cus</t>
  </si>
  <si>
    <t>Pro</t>
  </si>
  <si>
    <t>Abnormal</t>
  </si>
  <si>
    <t>|0200230119|22.20|0.00|1.200|0.0006000IBC</t>
  </si>
  <si>
    <t>|0200226010|28.60|0.00|2.000|0.0005820IBC</t>
  </si>
  <si>
    <t>|0200220810|48.60|0.00|2.600|0.000532.5NBC</t>
  </si>
  <si>
    <t>|0200220139|22.20|0.00|2.000|0.000633NBC</t>
  </si>
  <si>
    <t>|0200220139|22.20|0.00|2.000|0.0005759NBC</t>
  </si>
  <si>
    <t>|0200220139|25.40|0.00|3.200|0.000243.5NBC</t>
  </si>
  <si>
    <t>|0200220810|48.60|0.00|2.600|0.0005923NBC</t>
  </si>
  <si>
    <t>|0200226010|22.20|0.00|2.000|0.000739.5IBC</t>
  </si>
  <si>
    <t>|0200226117|28.60|0.00|2.000|0.000388IBC</t>
  </si>
  <si>
    <t>|0200226339|40.00|20.00|2.300|0.0006153NBC</t>
  </si>
  <si>
    <t>|0200226010|19.10|0.00|2.000|0.0005500NBC</t>
  </si>
  <si>
    <t>|0200226010|22.20|0.00|1.400|0.0005190IBC</t>
  </si>
  <si>
    <t>|0200230742|25.00|55.00|1.600|0.0006199IBC</t>
  </si>
  <si>
    <t>|0200230841|12.70|0.00|1.200|0.0004950NBC</t>
  </si>
  <si>
    <t>|0200220810|19.10|0.00|2.000|0.000931.6NBC</t>
  </si>
  <si>
    <t>|0200220810|28.60|0.00|3.200|0.0005720IBC</t>
  </si>
  <si>
    <t>|0200220810|48.60|0.00|2.600|0.0005950NBC</t>
  </si>
  <si>
    <t>|0200226010|25.40|0.00|3.200|0.0002700NBC</t>
  </si>
  <si>
    <t>|0200226010|28.60|0.00|1.600|0.0005941IBC</t>
  </si>
  <si>
    <t>|0200226117|19.10|0.00|2.000|0.000605NBC</t>
  </si>
  <si>
    <t>|0200226117|19.10|0.00|2.000|0.000630NBC</t>
  </si>
  <si>
    <t>|0200226117|22.20|0.00|1.600|0.0001208NBC</t>
  </si>
  <si>
    <t>|0200226240|22.20|0.00|1.600|0.0006010NBC</t>
  </si>
  <si>
    <t>|0200226240|22.20|0.00|2.000|0.0005767NBC</t>
  </si>
  <si>
    <t>|0200226240|22.20|0.00|2.000|0.0006082NBC</t>
  </si>
  <si>
    <t>|0200226540|40.00|25.00|1.400|0.0005892NBC</t>
  </si>
  <si>
    <t>|0200226700|28.00|21.80|3.100|0.0005400IBC</t>
  </si>
  <si>
    <t>Mã loại sp</t>
  </si>
  <si>
    <t>Ký tự trên tem</t>
  </si>
  <si>
    <t>Loại ống vuông</t>
  </si>
  <si>
    <t>ĐK Gốc</t>
  </si>
  <si>
    <t>Item Classify</t>
  </si>
  <si>
    <t>Sample in lables</t>
  </si>
  <si>
    <t>Square</t>
  </si>
  <si>
    <t>Raw Diameter</t>
  </si>
  <si>
    <t>Slit</t>
  </si>
  <si>
    <t>coil SLIT COIL  MP1</t>
  </si>
  <si>
    <t>KG</t>
  </si>
  <si>
    <t>coil COIL  MP2</t>
  </si>
  <si>
    <t>coil SLIT COIL  MP2</t>
  </si>
  <si>
    <t>coil SLIT COIL  MP38</t>
  </si>
  <si>
    <t>coil COIL  MP38</t>
  </si>
  <si>
    <t>PO COIL  SPHT-3</t>
  </si>
  <si>
    <t>PO SLIT COIL  SPHT-3</t>
  </si>
  <si>
    <t>PO SLIT COIL  MP1</t>
  </si>
  <si>
    <t>PO COIL  MP3</t>
  </si>
  <si>
    <t>PO SLIT COIL  MP3</t>
  </si>
  <si>
    <t>PO COIL  MP38</t>
  </si>
  <si>
    <t>PO SLIT COIL  MP38</t>
  </si>
  <si>
    <t>PO COIL  MP45</t>
  </si>
  <si>
    <t>PO COIL  MP-1D</t>
  </si>
  <si>
    <t>PO SLIT COIL  MP-1D</t>
  </si>
  <si>
    <t>PO COIL  MP-1M</t>
  </si>
  <si>
    <t>PO SLIT COIL  MP-1M</t>
  </si>
  <si>
    <t>PO COIL  JFE-HA540R</t>
  </si>
  <si>
    <t>PO SLIT COIL  JFE-HA540R</t>
  </si>
  <si>
    <t>PO SLIT COIL  JFE-HA590R</t>
  </si>
  <si>
    <t>PO COIL  JFE-HA590R</t>
  </si>
  <si>
    <t>CR COIL  JFE-CC</t>
  </si>
  <si>
    <t>CR SLIT COIL  JFE-CC</t>
  </si>
  <si>
    <t>CR COIL  SPCC-SD</t>
  </si>
  <si>
    <t>CR SLIT COIL  SPCC-SD</t>
  </si>
  <si>
    <t>CR SLIT COIL  JFE-CA370</t>
  </si>
  <si>
    <t>CR COIL  JFE-CA370</t>
  </si>
  <si>
    <t>CR SLIT COIL  JFE-CA590Y1</t>
  </si>
  <si>
    <t>CR COIL  JFE-CA590Y1</t>
  </si>
  <si>
    <t>CR SLIT COIL  JFE-CA590</t>
  </si>
  <si>
    <t>CR COIL  JFE-CA590</t>
  </si>
  <si>
    <t>GL SLIT COIL  MP1 Z27</t>
  </si>
  <si>
    <t>INOX COIL  SUH409-2D</t>
  </si>
  <si>
    <t>INOX SLIT COIL  SUH409-2D</t>
  </si>
  <si>
    <t>Pipe</t>
  </si>
  <si>
    <t>PZ PIPE  C350L0  PZ Pipe C350L0</t>
  </si>
  <si>
    <t>PCS</t>
  </si>
  <si>
    <t>x</t>
  </si>
  <si>
    <t>HR PIPE  STK290-E-G  MP1</t>
  </si>
  <si>
    <t>HR PIPE  SGP-E-G  MP1</t>
  </si>
  <si>
    <t>HR PIPE  STKR400  MP2</t>
  </si>
  <si>
    <t>HR PIPE  ASTM A53M GR.B TYPE-E  MP2A</t>
  </si>
  <si>
    <t>HR PIPE  SPHC ep  MP1ep</t>
  </si>
  <si>
    <t>PO PIPE  STKM11A  MP1-P</t>
  </si>
  <si>
    <t>PO PIPE  STKM11A  MP-1D-P</t>
  </si>
  <si>
    <t xml:space="preserve">PO PIPE  STKM12C  </t>
  </si>
  <si>
    <t>PO PIPE  STKM14B  MP3-P</t>
  </si>
  <si>
    <t>PO PIPE  STKM-550  JFE-HA590R-P</t>
  </si>
  <si>
    <t>21/11/2023</t>
  </si>
  <si>
    <t>PO PIPE  STKMRHT490  MP3-P</t>
  </si>
  <si>
    <t xml:space="preserve">PO PIPE  STAM290GA  </t>
  </si>
  <si>
    <t>PO PIPE  STAM290GA  MP-1M-P</t>
  </si>
  <si>
    <t>PO PIPE  STKMHT590  JFE-HA540R-P</t>
  </si>
  <si>
    <t>PO PIPE  STKMRR290  MP-1M-P</t>
  </si>
  <si>
    <t>PO PIPE  STKMRR370  MP38-P</t>
  </si>
  <si>
    <t>PO PIPE  STKMRHT590  JFE-HA540R-P</t>
  </si>
  <si>
    <t>|0200226540|50.80|0.00|2.300|0.000</t>
  </si>
  <si>
    <t>22/11/2023</t>
  </si>
  <si>
    <t>PO PIPE  STKM17AM  JFE-HA540R-P</t>
  </si>
  <si>
    <t>PO PIPE  STKM17AM  JFE-HA590R-P</t>
  </si>
  <si>
    <t xml:space="preserve">PO PIPE  STKM13C  </t>
  </si>
  <si>
    <t>PO PIPE  STKM13C  MP3-P</t>
  </si>
  <si>
    <t>PO PIPE  STKM-HT590  JFE-HA540R-P</t>
  </si>
  <si>
    <t>CR PIPE  STKM11A  SPCC-SD</t>
  </si>
  <si>
    <t>CR PIPE  STKM13A  JFE-CA370</t>
  </si>
  <si>
    <t>CR PIPE  STKM-550  JFE-CA590Y1</t>
  </si>
  <si>
    <t>CR PIPE  STAM290GA  JFE-CC</t>
  </si>
  <si>
    <t>CR PIPE  STKMHT590  JFE-CA590Y1</t>
  </si>
  <si>
    <t>CR PIPE  STKMRR370  JFE-CA370</t>
  </si>
  <si>
    <t>CR PIPE  STKM17AM  JFE-CA590Y1</t>
  </si>
  <si>
    <t>INOX PIPE  SUS304  SUS304 - 2B</t>
  </si>
  <si>
    <t>INOX PIPE  SUS409L  SUS409 - 2D</t>
  </si>
  <si>
    <t>INOX PIPE  SUS436L  SUS436L</t>
  </si>
  <si>
    <t>Other</t>
  </si>
  <si>
    <t>|0200226117|22.20|0.00|1.600|0.0006067NBC</t>
  </si>
  <si>
    <t>|0200220139|12.70|0.00|1.600|0.000411.8NBC-1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</si>
</sst>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2" fillId="0" borderId="0" xfId="0" applyFont="1"/>
    <xf numFmtId="164" fontId="4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1" fontId="0" fillId="0" borderId="0" xfId="0" applyNumberFormat="1"/>
    <xf numFmtId="0" fontId="0" fillId="2" borderId="0" xfId="0" applyFill="1"/>
    <xf numFmtId="0" fontId="0" fillId="0" borderId="1" xfId="0" applyBorder="1"/>
    <xf numFmtId="164" fontId="4" fillId="0" borderId="0" xfId="1" applyNumberFormat="1" applyFont="1" applyAlignment="1">
      <alignment vertical="center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center"/>
    </xf>
    <xf numFmtId="3" fontId="3" fillId="0" borderId="0" xfId="1" applyNumberFormat="1" applyFont="1"/>
    <xf numFmtId="1" fontId="0" fillId="0" borderId="0" xfId="0" applyNumberFormat="1" applyAlignment="1">
      <alignment vertical="top"/>
    </xf>
    <xf numFmtId="166" fontId="0" fillId="0" borderId="0" xfId="0" applyNumberForma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6" fillId="0" borderId="0" xfId="2"/>
    <xf numFmtId="0" fontId="8" fillId="3" borderId="1" xfId="2" applyFont="1" applyFill="1" applyBorder="1" applyAlignment="1">
      <alignment horizontal="center"/>
    </xf>
    <xf numFmtId="165" fontId="8" fillId="3" borderId="1" xfId="2" applyNumberFormat="1" applyFont="1" applyFill="1" applyBorder="1" applyAlignment="1">
      <alignment horizontal="center"/>
    </xf>
    <xf numFmtId="0" fontId="6" fillId="0" borderId="2" xfId="2" applyBorder="1"/>
    <xf numFmtId="0" fontId="6" fillId="0" borderId="3" xfId="2" quotePrefix="1" applyBorder="1"/>
    <xf numFmtId="0" fontId="6" fillId="0" borderId="3" xfId="2" applyBorder="1"/>
    <xf numFmtId="165" fontId="6" fillId="0" borderId="3" xfId="2" applyNumberFormat="1" applyBorder="1"/>
    <xf numFmtId="14" fontId="6" fillId="0" borderId="3" xfId="2" applyNumberFormat="1" applyBorder="1"/>
    <xf numFmtId="0" fontId="6" fillId="0" borderId="4" xfId="2" applyBorder="1"/>
    <xf numFmtId="0" fontId="6" fillId="0" borderId="5" xfId="2" applyBorder="1"/>
    <xf numFmtId="0" fontId="6" fillId="0" borderId="1" xfId="2" quotePrefix="1" applyBorder="1"/>
    <xf numFmtId="0" fontId="6" fillId="0" borderId="1" xfId="2" applyBorder="1"/>
    <xf numFmtId="165" fontId="6" fillId="0" borderId="1" xfId="2" applyNumberFormat="1" applyBorder="1"/>
    <xf numFmtId="14" fontId="6" fillId="0" borderId="1" xfId="2" applyNumberFormat="1" applyBorder="1"/>
    <xf numFmtId="0" fontId="6" fillId="0" borderId="6" xfId="2" applyBorder="1"/>
    <xf numFmtId="0" fontId="6" fillId="0" borderId="7" xfId="2" applyBorder="1"/>
    <xf numFmtId="0" fontId="6" fillId="0" borderId="8" xfId="2" quotePrefix="1" applyBorder="1"/>
    <xf numFmtId="0" fontId="6" fillId="0" borderId="8" xfId="2" applyBorder="1"/>
    <xf numFmtId="165" fontId="6" fillId="0" borderId="8" xfId="2" applyNumberFormat="1" applyBorder="1"/>
    <xf numFmtId="0" fontId="6" fillId="0" borderId="9" xfId="2" applyBorder="1"/>
    <xf numFmtId="165" fontId="6" fillId="0" borderId="0" xfId="2" applyNumberFormat="1"/>
    <xf numFmtId="0" fontId="7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2" xfId="2" xr:uid="{79AAFC38-387F-4A4F-967C-BDDEC9910EF6}"/>
  </cellStyles>
  <dxfs count="63">
    <dxf>
      <font>
        <color rgb="FFC00000"/>
      </font>
      <fill>
        <patternFill>
          <bgColor rgb="FFFFC000"/>
        </patternFill>
      </fill>
    </dxf>
    <dxf>
      <font>
        <color rgb="FF7030A0"/>
      </font>
      <fill>
        <patternFill>
          <bgColor theme="5" tint="0.39994506668294322"/>
        </patternFill>
      </fill>
    </dxf>
    <dxf>
      <numFmt numFmtId="1" formatCode="0"/>
    </dxf>
    <dxf>
      <numFmt numFmtId="1" formatCode="0"/>
    </dxf>
    <dxf>
      <font>
        <b val="0"/>
      </font>
      <numFmt numFmtId="1" formatCode="0"/>
      <alignment vertical="top" textRotation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font>
        <b val="0"/>
      </font>
      <numFmt numFmtId="164" formatCode="_(* #,##0_);_(* \(#,##0\);_(* &quot;-&quot;??_);_(@_)"/>
    </dxf>
    <dxf>
      <font>
        <b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65315</xdr:colOff>
      <xdr:row>315</xdr:row>
      <xdr:rowOff>43543</xdr:rowOff>
    </xdr:from>
    <xdr:to>
      <xdr:col>63</xdr:col>
      <xdr:colOff>664028</xdr:colOff>
      <xdr:row>904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AA331D09-CFE0-25F0-F1A4-95AAB9A53DC3}"/>
            </a:ext>
          </a:extLst>
        </xdr:cNvPr>
        <xdr:cNvSpPr/>
      </xdr:nvSpPr>
      <xdr:spPr>
        <a:xfrm>
          <a:off x="4898572" y="751114"/>
          <a:ext cx="15882256" cy="113146110"/>
        </a:xfrm>
        <a:prstGeom prst="rect">
          <a:avLst/>
        </a:prstGeom>
        <a:solidFill>
          <a:schemeClr val="bg1">
            <a:lumMod val="95000"/>
            <a:alpha val="13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827315</xdr:colOff>
      <xdr:row>4</xdr:row>
      <xdr:rowOff>87085</xdr:rowOff>
    </xdr:from>
    <xdr:to>
      <xdr:col>65</xdr:col>
      <xdr:colOff>0</xdr:colOff>
      <xdr:row>888</xdr:row>
      <xdr:rowOff>87086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41715B-182B-0072-D9F9-8AAAF781C822}"/>
            </a:ext>
          </a:extLst>
        </xdr:cNvPr>
        <xdr:cNvSpPr/>
      </xdr:nvSpPr>
      <xdr:spPr>
        <a:xfrm>
          <a:off x="1197429" y="1088571"/>
          <a:ext cx="27638828" cy="163590515"/>
        </a:xfrm>
        <a:prstGeom prst="rect">
          <a:avLst/>
        </a:prstGeom>
        <a:solidFill>
          <a:schemeClr val="bg2">
            <a:lumMod val="90000"/>
            <a:alpha val="50000"/>
          </a:schemeClr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ynologyDrive\SUNSCO%20&#12495;&#12494;&#12452;&#24037;&#22580;\Production%20Manager%20Program\Stock.xlsx" TargetMode="External"/><Relationship Id="rId1" Type="http://schemas.openxmlformats.org/officeDocument/2006/relationships/externalLinkPath" Target="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ynologyDrive\SUNSCO%20&#12495;&#12494;&#12452;&#24037;&#22580;\Production%20Manager%20Program\PO.xlsx" TargetMode="External"/><Relationship Id="rId1" Type="http://schemas.openxmlformats.org/officeDocument/2006/relationships/externalLinkPath" Target="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A7" t="str">
            <v>|0101030100|0.00|0.00|0.000|119.0000NBC</v>
          </cell>
          <cell r="B7"/>
          <cell r="C7" t="str">
            <v>|0101030100|0.00|0.00|0.000|119.000</v>
          </cell>
          <cell r="D7" t="str">
            <v>JFE-CC</v>
          </cell>
          <cell r="E7" t="str">
            <v>0</v>
          </cell>
          <cell r="F7">
            <v>0</v>
          </cell>
          <cell r="G7">
            <v>0</v>
          </cell>
          <cell r="H7">
            <v>0</v>
          </cell>
          <cell r="I7" t="str">
            <v>NBC</v>
          </cell>
          <cell r="J7"/>
          <cell r="K7"/>
          <cell r="L7"/>
          <cell r="M7">
            <v>1988</v>
          </cell>
          <cell r="N7">
            <v>1988</v>
          </cell>
        </row>
        <row r="8">
          <cell r="A8" t="str">
            <v>|0200220139|12.70|0.00|1.600|0.000411.8NBC</v>
          </cell>
          <cell r="B8"/>
          <cell r="C8" t="str">
            <v>|0200220139|12.70|0.00|1.600|0.000</v>
          </cell>
          <cell r="D8" t="str">
            <v>STKM11A</v>
          </cell>
          <cell r="E8" t="str">
            <v>12.7</v>
          </cell>
          <cell r="F8">
            <v>0</v>
          </cell>
          <cell r="G8">
            <v>1.6</v>
          </cell>
          <cell r="H8">
            <v>411.8</v>
          </cell>
          <cell r="I8" t="str">
            <v>NBC</v>
          </cell>
          <cell r="J8">
            <v>1703</v>
          </cell>
          <cell r="K8">
            <v>1962</v>
          </cell>
          <cell r="L8"/>
          <cell r="M8">
            <v>734</v>
          </cell>
          <cell r="N8">
            <v>734</v>
          </cell>
        </row>
        <row r="9">
          <cell r="A9" t="str">
            <v>|0200220139|12.70|0.00|1.600|0.0005490NBC</v>
          </cell>
          <cell r="B9"/>
          <cell r="C9" t="str">
            <v>|0200220139|12.70|0.00|1.600|0.000</v>
          </cell>
          <cell r="D9" t="str">
            <v>STKM11A</v>
          </cell>
          <cell r="E9" t="str">
            <v>12.7</v>
          </cell>
          <cell r="F9">
            <v>0</v>
          </cell>
          <cell r="G9">
            <v>1.6</v>
          </cell>
          <cell r="H9">
            <v>5490</v>
          </cell>
          <cell r="I9" t="str">
            <v>NBC</v>
          </cell>
          <cell r="J9"/>
          <cell r="K9"/>
          <cell r="L9"/>
          <cell r="M9">
            <v>271</v>
          </cell>
          <cell r="N9">
            <v>271</v>
          </cell>
        </row>
        <row r="10">
          <cell r="A10" t="str">
            <v>|0200220139|12.70|0.00|2.000|0.000280.5NBC</v>
          </cell>
          <cell r="B10"/>
          <cell r="C10" t="str">
            <v>|0200220139|12.70|0.00|2.000|0.000</v>
          </cell>
          <cell r="D10" t="str">
            <v>STKM11A</v>
          </cell>
          <cell r="E10" t="str">
            <v>12.7</v>
          </cell>
          <cell r="F10">
            <v>0</v>
          </cell>
          <cell r="G10">
            <v>2</v>
          </cell>
          <cell r="H10">
            <v>280.5</v>
          </cell>
          <cell r="I10" t="str">
            <v>NBC</v>
          </cell>
          <cell r="J10">
            <v>300</v>
          </cell>
          <cell r="K10"/>
          <cell r="L10"/>
          <cell r="M10">
            <v>902</v>
          </cell>
          <cell r="N10">
            <v>902</v>
          </cell>
        </row>
        <row r="11">
          <cell r="A11" t="str">
            <v>|0200220139|12.70|0.00|2.000|0.000396.3NBC</v>
          </cell>
          <cell r="B11"/>
          <cell r="C11" t="str">
            <v>|0200220139|12.70|0.00|2.000|0.000</v>
          </cell>
          <cell r="D11" t="str">
            <v>STKM11A</v>
          </cell>
          <cell r="E11" t="str">
            <v>12.7</v>
          </cell>
          <cell r="F11">
            <v>0</v>
          </cell>
          <cell r="G11">
            <v>2</v>
          </cell>
          <cell r="H11">
            <v>396.3</v>
          </cell>
          <cell r="I11" t="str">
            <v>NBC</v>
          </cell>
          <cell r="J11"/>
          <cell r="K11"/>
          <cell r="L11"/>
          <cell r="M11">
            <v>0</v>
          </cell>
          <cell r="N11">
            <v>0</v>
          </cell>
        </row>
        <row r="12">
          <cell r="A12" t="str">
            <v>|0200220139|12.70|0.00|2.000|0.0004870NBC</v>
          </cell>
          <cell r="B12"/>
          <cell r="C12" t="str">
            <v>|0200220139|12.70|0.00|2.000|0.000</v>
          </cell>
          <cell r="D12" t="str">
            <v>STKM11A</v>
          </cell>
          <cell r="E12" t="str">
            <v>12.7</v>
          </cell>
          <cell r="F12">
            <v>0</v>
          </cell>
          <cell r="G12">
            <v>2</v>
          </cell>
          <cell r="H12">
            <v>4870</v>
          </cell>
          <cell r="I12" t="str">
            <v>NBC</v>
          </cell>
          <cell r="J12"/>
          <cell r="K12"/>
          <cell r="L12"/>
          <cell r="M12">
            <v>933</v>
          </cell>
          <cell r="N12">
            <v>933</v>
          </cell>
        </row>
        <row r="13">
          <cell r="A13" t="str">
            <v>|0200220103|13.80|0.00|1.600|0.000120NBC</v>
          </cell>
          <cell r="B13"/>
          <cell r="C13" t="str">
            <v>|0200220103|13.80|0.00|1.600|0.000</v>
          </cell>
          <cell r="D13" t="str">
            <v>STKM11A</v>
          </cell>
          <cell r="E13" t="str">
            <v>13.8</v>
          </cell>
          <cell r="F13">
            <v>0</v>
          </cell>
          <cell r="G13">
            <v>1.6</v>
          </cell>
          <cell r="H13">
            <v>120</v>
          </cell>
          <cell r="I13" t="str">
            <v>NBC</v>
          </cell>
          <cell r="J13">
            <v>18</v>
          </cell>
          <cell r="K13">
            <v>1</v>
          </cell>
          <cell r="L13"/>
          <cell r="M13">
            <v>240</v>
          </cell>
          <cell r="N13">
            <v>240</v>
          </cell>
        </row>
        <row r="14">
          <cell r="A14" t="str">
            <v>|0200230120|15.90|0.00|1.200|0.000250NBC</v>
          </cell>
          <cell r="B14"/>
          <cell r="C14" t="str">
            <v>|0200230120|15.90|0.00|1.200|0.000</v>
          </cell>
          <cell r="D14" t="str">
            <v>STKM11A</v>
          </cell>
          <cell r="E14" t="str">
            <v>15.9</v>
          </cell>
          <cell r="F14">
            <v>0</v>
          </cell>
          <cell r="G14">
            <v>1.2</v>
          </cell>
          <cell r="H14">
            <v>250</v>
          </cell>
          <cell r="I14" t="str">
            <v>NBC</v>
          </cell>
          <cell r="J14">
            <v>4100</v>
          </cell>
          <cell r="K14">
            <v>1241</v>
          </cell>
          <cell r="L14"/>
          <cell r="M14">
            <v>3269</v>
          </cell>
          <cell r="N14">
            <v>3269</v>
          </cell>
        </row>
        <row r="15">
          <cell r="A15" t="str">
            <v>|0200230120|15.90|0.00|1.200|0.000273NBC</v>
          </cell>
          <cell r="B15"/>
          <cell r="C15" t="str">
            <v>|0200230120|15.90|0.00|1.200|0.000</v>
          </cell>
          <cell r="D15" t="str">
            <v>STKM11A</v>
          </cell>
          <cell r="E15" t="str">
            <v>15.9</v>
          </cell>
          <cell r="F15">
            <v>0</v>
          </cell>
          <cell r="G15">
            <v>1.2</v>
          </cell>
          <cell r="H15">
            <v>273</v>
          </cell>
          <cell r="I15" t="str">
            <v>NBC</v>
          </cell>
          <cell r="J15">
            <v>6692</v>
          </cell>
          <cell r="K15">
            <v>3967</v>
          </cell>
          <cell r="L15"/>
          <cell r="M15">
            <v>2131</v>
          </cell>
          <cell r="N15">
            <v>2131</v>
          </cell>
        </row>
        <row r="16">
          <cell r="A16" t="str">
            <v>|0200230120|15.90|0.00|1.200|0.0005591NBC</v>
          </cell>
          <cell r="B16"/>
          <cell r="C16" t="str">
            <v>|0200230120|15.90|0.00|1.200|0.000</v>
          </cell>
          <cell r="D16" t="str">
            <v>STKM11A</v>
          </cell>
          <cell r="E16" t="str">
            <v>15.9</v>
          </cell>
          <cell r="F16">
            <v>0</v>
          </cell>
          <cell r="G16">
            <v>1.2</v>
          </cell>
          <cell r="H16">
            <v>5591</v>
          </cell>
          <cell r="I16" t="str">
            <v>NBC</v>
          </cell>
          <cell r="J16"/>
          <cell r="K16"/>
          <cell r="L16"/>
          <cell r="M16">
            <v>2213</v>
          </cell>
          <cell r="N16">
            <v>2213</v>
          </cell>
        </row>
        <row r="17">
          <cell r="A17" t="str">
            <v>|0200220139|15.90|0.00|1.600|0.000110NBC</v>
          </cell>
          <cell r="B17"/>
          <cell r="C17" t="str">
            <v>|0200220139|15.90|0.00|1.600|0.000</v>
          </cell>
          <cell r="D17" t="str">
            <v>STKM11A</v>
          </cell>
          <cell r="E17" t="str">
            <v>15.9</v>
          </cell>
          <cell r="F17">
            <v>0</v>
          </cell>
          <cell r="G17">
            <v>1.6</v>
          </cell>
          <cell r="H17">
            <v>110</v>
          </cell>
          <cell r="I17" t="str">
            <v>NBC</v>
          </cell>
          <cell r="J17"/>
          <cell r="K17"/>
          <cell r="L17"/>
          <cell r="M17">
            <v>51</v>
          </cell>
          <cell r="N17">
            <v>51</v>
          </cell>
        </row>
        <row r="18">
          <cell r="A18" t="str">
            <v>|0200220139|15.90|0.00|1.600|0.000120.4NBC</v>
          </cell>
          <cell r="B18"/>
          <cell r="C18" t="str">
            <v>|0200220139|15.90|0.00|1.600|0.000</v>
          </cell>
          <cell r="D18" t="str">
            <v>STKM11A</v>
          </cell>
          <cell r="E18" t="str">
            <v>15.9</v>
          </cell>
          <cell r="F18">
            <v>0</v>
          </cell>
          <cell r="G18">
            <v>1.6</v>
          </cell>
          <cell r="H18">
            <v>120.4</v>
          </cell>
          <cell r="I18" t="str">
            <v>NBC</v>
          </cell>
          <cell r="J18"/>
          <cell r="K18"/>
          <cell r="L18"/>
          <cell r="M18">
            <v>2027</v>
          </cell>
          <cell r="N18">
            <v>2027</v>
          </cell>
        </row>
        <row r="19">
          <cell r="A19" t="str">
            <v>|0200220139|15.90|0.00|1.600|0.000121NBC</v>
          </cell>
          <cell r="B19"/>
          <cell r="C19" t="str">
            <v>|0200220139|15.90|0.00|1.600|0.000</v>
          </cell>
          <cell r="D19" t="str">
            <v>STKM11A</v>
          </cell>
          <cell r="E19" t="str">
            <v>15.9</v>
          </cell>
          <cell r="F19">
            <v>0</v>
          </cell>
          <cell r="G19">
            <v>1.6</v>
          </cell>
          <cell r="H19">
            <v>121</v>
          </cell>
          <cell r="I19" t="str">
            <v>NBC</v>
          </cell>
          <cell r="J19"/>
          <cell r="K19"/>
          <cell r="L19"/>
          <cell r="M19">
            <v>20</v>
          </cell>
          <cell r="N19">
            <v>20</v>
          </cell>
        </row>
        <row r="20">
          <cell r="A20" t="str">
            <v>|0200220139|15.90|0.00|1.600|0.000133NBC</v>
          </cell>
          <cell r="B20"/>
          <cell r="C20" t="str">
            <v>|0200220139|15.90|0.00|1.600|0.000</v>
          </cell>
          <cell r="D20" t="str">
            <v>STKM11A</v>
          </cell>
          <cell r="E20" t="str">
            <v>15.9</v>
          </cell>
          <cell r="F20">
            <v>0</v>
          </cell>
          <cell r="G20">
            <v>1.6</v>
          </cell>
          <cell r="H20">
            <v>133</v>
          </cell>
          <cell r="I20" t="str">
            <v>NBC</v>
          </cell>
          <cell r="J20"/>
          <cell r="K20"/>
          <cell r="L20"/>
          <cell r="M20">
            <v>14</v>
          </cell>
          <cell r="N20">
            <v>14</v>
          </cell>
        </row>
        <row r="21">
          <cell r="A21" t="str">
            <v>|0200220139|15.90|0.00|1.600|0.0005503NBC</v>
          </cell>
          <cell r="B21"/>
          <cell r="C21" t="str">
            <v>|0200220139|15.90|0.00|1.600|0.000</v>
          </cell>
          <cell r="D21" t="str">
            <v>STKM11A</v>
          </cell>
          <cell r="E21" t="str">
            <v>15.9</v>
          </cell>
          <cell r="F21">
            <v>0</v>
          </cell>
          <cell r="G21">
            <v>1.6</v>
          </cell>
          <cell r="H21">
            <v>5503</v>
          </cell>
          <cell r="I21" t="str">
            <v>NBC</v>
          </cell>
          <cell r="J21"/>
          <cell r="K21"/>
          <cell r="L21"/>
          <cell r="M21">
            <v>176</v>
          </cell>
          <cell r="N21">
            <v>176</v>
          </cell>
        </row>
        <row r="22">
          <cell r="A22" t="str">
            <v>|0200220139|15.90|0.00|1.600|0.00068.4NBC</v>
          </cell>
          <cell r="B22"/>
          <cell r="C22" t="str">
            <v>|0200220139|15.90|0.00|1.600|0.000</v>
          </cell>
          <cell r="D22" t="str">
            <v>STKM11A</v>
          </cell>
          <cell r="E22" t="str">
            <v>15.9</v>
          </cell>
          <cell r="F22">
            <v>0</v>
          </cell>
          <cell r="G22">
            <v>1.6</v>
          </cell>
          <cell r="H22">
            <v>68.400000000000006</v>
          </cell>
          <cell r="I22" t="str">
            <v>NBC</v>
          </cell>
          <cell r="J22"/>
          <cell r="K22"/>
          <cell r="L22"/>
          <cell r="M22">
            <v>18</v>
          </cell>
          <cell r="N22">
            <v>18</v>
          </cell>
        </row>
        <row r="23">
          <cell r="A23" t="str">
            <v>|0200220139|15.90|0.00|1.600|0.000747NBC</v>
          </cell>
          <cell r="B23"/>
          <cell r="C23" t="str">
            <v>|0200220139|15.90|0.00|1.600|0.000</v>
          </cell>
          <cell r="D23" t="str">
            <v>STKM11A</v>
          </cell>
          <cell r="E23" t="str">
            <v>15.9</v>
          </cell>
          <cell r="F23">
            <v>0</v>
          </cell>
          <cell r="G23">
            <v>1.6</v>
          </cell>
          <cell r="H23">
            <v>747</v>
          </cell>
          <cell r="I23" t="str">
            <v>NBC</v>
          </cell>
          <cell r="J23">
            <v>400</v>
          </cell>
          <cell r="K23"/>
          <cell r="L23"/>
          <cell r="M23">
            <v>3</v>
          </cell>
          <cell r="N23">
            <v>3</v>
          </cell>
        </row>
        <row r="24">
          <cell r="A24" t="str">
            <v>|0200220139|15.90|0.00|1.600|0.00087NBC</v>
          </cell>
          <cell r="B24"/>
          <cell r="C24" t="str">
            <v>|0200220139|15.90|0.00|1.600|0.000</v>
          </cell>
          <cell r="D24" t="str">
            <v>STKM11A</v>
          </cell>
          <cell r="E24" t="str">
            <v>15.9</v>
          </cell>
          <cell r="F24">
            <v>0</v>
          </cell>
          <cell r="G24">
            <v>1.6</v>
          </cell>
          <cell r="H24">
            <v>87</v>
          </cell>
          <cell r="I24" t="str">
            <v>NBC</v>
          </cell>
          <cell r="J24"/>
          <cell r="K24">
            <v>199</v>
          </cell>
          <cell r="L24"/>
          <cell r="M24">
            <v>2069</v>
          </cell>
          <cell r="N24">
            <v>2069</v>
          </cell>
        </row>
        <row r="25">
          <cell r="A25" t="str">
            <v>|0200220139|15.90|0.00|2.300|0.000270NBC</v>
          </cell>
          <cell r="B25"/>
          <cell r="C25" t="str">
            <v>|0200220139|15.90|0.00|2.300|0.000</v>
          </cell>
          <cell r="D25" t="str">
            <v>STKM11A</v>
          </cell>
          <cell r="E25" t="str">
            <v>15.9</v>
          </cell>
          <cell r="F25">
            <v>0</v>
          </cell>
          <cell r="G25">
            <v>2.2999999999999998</v>
          </cell>
          <cell r="H25">
            <v>270</v>
          </cell>
          <cell r="I25" t="str">
            <v>NBC</v>
          </cell>
          <cell r="J25">
            <v>250</v>
          </cell>
          <cell r="K25"/>
          <cell r="L25"/>
          <cell r="M25">
            <v>683</v>
          </cell>
          <cell r="N25">
            <v>683</v>
          </cell>
        </row>
        <row r="26">
          <cell r="A26" t="str">
            <v>|0200220139|15.90|0.00|2.300|0.0006049NBC</v>
          </cell>
          <cell r="B26"/>
          <cell r="C26" t="str">
            <v>|0200220139|15.90|0.00|2.300|0.000</v>
          </cell>
          <cell r="D26" t="str">
            <v>STKM11A</v>
          </cell>
          <cell r="E26" t="str">
            <v>15.9</v>
          </cell>
          <cell r="F26">
            <v>0</v>
          </cell>
          <cell r="G26">
            <v>2.2999999999999998</v>
          </cell>
          <cell r="H26">
            <v>6049</v>
          </cell>
          <cell r="I26" t="str">
            <v>NBC</v>
          </cell>
          <cell r="J26"/>
          <cell r="K26"/>
          <cell r="L26"/>
          <cell r="M26">
            <v>41</v>
          </cell>
          <cell r="N26">
            <v>41</v>
          </cell>
        </row>
        <row r="27">
          <cell r="A27" t="str">
            <v>|0200220139|15.90|0.00|2.000|0.000190NBC</v>
          </cell>
          <cell r="B27"/>
          <cell r="C27" t="str">
            <v>|0200220139|15.90|0.00|2.000|0.000</v>
          </cell>
          <cell r="D27" t="str">
            <v>STKM11A</v>
          </cell>
          <cell r="E27" t="str">
            <v>15.9</v>
          </cell>
          <cell r="F27">
            <v>0</v>
          </cell>
          <cell r="G27">
            <v>2</v>
          </cell>
          <cell r="H27">
            <v>190</v>
          </cell>
          <cell r="I27" t="str">
            <v>NBC</v>
          </cell>
          <cell r="J27"/>
          <cell r="K27"/>
          <cell r="L27"/>
          <cell r="M27">
            <v>3381</v>
          </cell>
          <cell r="N27">
            <v>3381</v>
          </cell>
        </row>
        <row r="28">
          <cell r="A28" t="str">
            <v>|0200220139|15.90|0.00|2.000|0.000196NBC</v>
          </cell>
          <cell r="B28"/>
          <cell r="C28" t="str">
            <v>|0200220139|15.90|0.00|2.000|0.000</v>
          </cell>
          <cell r="D28" t="str">
            <v>STKM11A</v>
          </cell>
          <cell r="E28" t="str">
            <v>15.9</v>
          </cell>
          <cell r="F28">
            <v>0</v>
          </cell>
          <cell r="G28">
            <v>2</v>
          </cell>
          <cell r="H28">
            <v>196</v>
          </cell>
          <cell r="I28" t="str">
            <v>NBC</v>
          </cell>
          <cell r="J28"/>
          <cell r="K28">
            <v>25</v>
          </cell>
          <cell r="L28"/>
          <cell r="M28">
            <v>5874</v>
          </cell>
          <cell r="N28">
            <v>5874</v>
          </cell>
        </row>
        <row r="29">
          <cell r="A29" t="str">
            <v>|0200220139|15.90|0.00|2.000|0.000198NBC</v>
          </cell>
          <cell r="B29"/>
          <cell r="C29" t="str">
            <v>|0200220139|15.90|0.00|2.000|0.000</v>
          </cell>
          <cell r="D29" t="str">
            <v>STKM11A</v>
          </cell>
          <cell r="E29" t="str">
            <v>15.9</v>
          </cell>
          <cell r="F29">
            <v>0</v>
          </cell>
          <cell r="G29">
            <v>2</v>
          </cell>
          <cell r="H29">
            <v>198</v>
          </cell>
          <cell r="I29" t="str">
            <v>NBC</v>
          </cell>
          <cell r="J29"/>
          <cell r="K29"/>
          <cell r="L29"/>
          <cell r="M29">
            <v>3327</v>
          </cell>
          <cell r="N29">
            <v>3327</v>
          </cell>
        </row>
        <row r="30">
          <cell r="A30" t="str">
            <v>|0200220139|15.90|0.00|2.000|0.0006066NBC</v>
          </cell>
          <cell r="B30"/>
          <cell r="C30" t="str">
            <v>|0200220139|15.90|0.00|2.000|0.000</v>
          </cell>
          <cell r="D30" t="str">
            <v>STKM11A</v>
          </cell>
          <cell r="E30" t="str">
            <v>15.9</v>
          </cell>
          <cell r="F30">
            <v>0</v>
          </cell>
          <cell r="G30">
            <v>2</v>
          </cell>
          <cell r="H30">
            <v>6066</v>
          </cell>
          <cell r="I30" t="str">
            <v>NBC</v>
          </cell>
          <cell r="J30"/>
          <cell r="K30"/>
          <cell r="L30"/>
          <cell r="M30">
            <v>543</v>
          </cell>
          <cell r="N30">
            <v>543</v>
          </cell>
        </row>
        <row r="31">
          <cell r="A31" t="str">
            <v>|0200230120|19.10|0.00|1.200|0.000427.8NBC</v>
          </cell>
          <cell r="B31"/>
          <cell r="C31" t="str">
            <v>|0200230120|19.10|0.00|1.200|0.000</v>
          </cell>
          <cell r="D31" t="str">
            <v>STKM11A</v>
          </cell>
          <cell r="E31" t="str">
            <v>19.1</v>
          </cell>
          <cell r="F31">
            <v>0</v>
          </cell>
          <cell r="G31">
            <v>1.2</v>
          </cell>
          <cell r="H31">
            <v>427.8</v>
          </cell>
          <cell r="I31" t="str">
            <v>NBC</v>
          </cell>
          <cell r="J31">
            <v>200</v>
          </cell>
          <cell r="K31">
            <v>100</v>
          </cell>
          <cell r="L31"/>
          <cell r="M31">
            <v>200</v>
          </cell>
          <cell r="N31">
            <v>200</v>
          </cell>
        </row>
        <row r="32">
          <cell r="A32" t="str">
            <v>|0200230120|19.10|0.00|1.200|0.0006119NBC</v>
          </cell>
          <cell r="B32"/>
          <cell r="C32" t="str">
            <v>|0200230120|19.10|0.00|1.200|0.000</v>
          </cell>
          <cell r="D32" t="str">
            <v>STKM11A</v>
          </cell>
          <cell r="E32" t="str">
            <v>19.1</v>
          </cell>
          <cell r="F32">
            <v>0</v>
          </cell>
          <cell r="G32">
            <v>1.2</v>
          </cell>
          <cell r="H32">
            <v>6119</v>
          </cell>
          <cell r="I32" t="str">
            <v>NBC</v>
          </cell>
          <cell r="J32"/>
          <cell r="K32"/>
          <cell r="L32"/>
          <cell r="M32">
            <v>118</v>
          </cell>
          <cell r="N32">
            <v>118</v>
          </cell>
        </row>
        <row r="33">
          <cell r="A33" t="str">
            <v>|0200220139|19.10|0.00|1.400|0.000286NBC</v>
          </cell>
          <cell r="B33"/>
          <cell r="C33" t="str">
            <v>|0200220139|19.10|0.00|1.400|0.000</v>
          </cell>
          <cell r="D33" t="str">
            <v>STKM11A</v>
          </cell>
          <cell r="E33" t="str">
            <v>19.1</v>
          </cell>
          <cell r="F33">
            <v>0</v>
          </cell>
          <cell r="G33">
            <v>1.4</v>
          </cell>
          <cell r="H33">
            <v>286</v>
          </cell>
          <cell r="I33" t="str">
            <v>NBC</v>
          </cell>
          <cell r="J33"/>
          <cell r="K33">
            <v>641</v>
          </cell>
          <cell r="L33"/>
          <cell r="M33">
            <v>1628</v>
          </cell>
          <cell r="N33">
            <v>1628</v>
          </cell>
        </row>
        <row r="34">
          <cell r="A34" t="str">
            <v>|0200220139|19.10|0.00|1.400|0.0005571NBC</v>
          </cell>
          <cell r="B34"/>
          <cell r="C34" t="str">
            <v>|0200220139|19.10|0.00|1.400|0.000</v>
          </cell>
          <cell r="D34" t="str">
            <v>STKM11A</v>
          </cell>
          <cell r="E34" t="str">
            <v>19.1</v>
          </cell>
          <cell r="F34">
            <v>0</v>
          </cell>
          <cell r="G34">
            <v>1.4</v>
          </cell>
          <cell r="H34">
            <v>5571</v>
          </cell>
          <cell r="I34" t="str">
            <v>NBC</v>
          </cell>
          <cell r="J34"/>
          <cell r="K34"/>
          <cell r="L34"/>
          <cell r="M34">
            <v>252</v>
          </cell>
          <cell r="N34">
            <v>252</v>
          </cell>
        </row>
        <row r="35">
          <cell r="A35" t="str">
            <v>|0200230120|19.10|0.00|1.000|0.0005800NBC</v>
          </cell>
          <cell r="B35"/>
          <cell r="C35" t="str">
            <v>|0200230120|19.10|0.00|1.000|0.000</v>
          </cell>
          <cell r="D35" t="str">
            <v>STKM11A</v>
          </cell>
          <cell r="E35" t="str">
            <v>19.1</v>
          </cell>
          <cell r="F35">
            <v>0</v>
          </cell>
          <cell r="G35">
            <v>1</v>
          </cell>
          <cell r="H35">
            <v>5800</v>
          </cell>
          <cell r="I35" t="str">
            <v>NBC</v>
          </cell>
          <cell r="J35">
            <v>94</v>
          </cell>
          <cell r="K35">
            <v>74</v>
          </cell>
          <cell r="L35"/>
          <cell r="M35">
            <v>338</v>
          </cell>
          <cell r="N35">
            <v>338</v>
          </cell>
        </row>
        <row r="36">
          <cell r="A36" t="str">
            <v>|0200230119|22.20|0.00|1.200|0.0005670IBC</v>
          </cell>
          <cell r="B36"/>
          <cell r="C36" t="str">
            <v>|0200230119|22.20|0.00|1.200|0.000</v>
          </cell>
          <cell r="D36" t="str">
            <v>STKM11A</v>
          </cell>
          <cell r="E36" t="str">
            <v>22.2</v>
          </cell>
          <cell r="F36">
            <v>0</v>
          </cell>
          <cell r="G36">
            <v>1.2</v>
          </cell>
          <cell r="H36">
            <v>5670</v>
          </cell>
          <cell r="I36" t="str">
            <v>IBC</v>
          </cell>
          <cell r="J36">
            <v>60</v>
          </cell>
          <cell r="K36">
            <v>109</v>
          </cell>
          <cell r="L36"/>
          <cell r="M36">
            <v>169</v>
          </cell>
          <cell r="N36">
            <v>169</v>
          </cell>
        </row>
        <row r="37">
          <cell r="A37" t="str">
            <v>|0200230119|22.20|0.00|1.200|0.0005800IBC</v>
          </cell>
          <cell r="B37"/>
          <cell r="C37" t="str">
            <v>|0200230119|22.20|0.00|1.200|0.000</v>
          </cell>
          <cell r="D37" t="str">
            <v>STKM11A</v>
          </cell>
          <cell r="E37" t="str">
            <v>22.2</v>
          </cell>
          <cell r="F37">
            <v>0</v>
          </cell>
          <cell r="G37">
            <v>1.2</v>
          </cell>
          <cell r="H37">
            <v>5800</v>
          </cell>
          <cell r="I37" t="str">
            <v>IBC</v>
          </cell>
          <cell r="J37">
            <v>676</v>
          </cell>
          <cell r="K37">
            <v>676</v>
          </cell>
          <cell r="L37"/>
          <cell r="M37">
            <v>1519</v>
          </cell>
          <cell r="N37">
            <v>1519</v>
          </cell>
        </row>
        <row r="38">
          <cell r="A38" t="str">
            <v>|0200230119|22.20|0.00|1.200|0.00061.5NBC</v>
          </cell>
          <cell r="B38"/>
          <cell r="C38" t="str">
            <v>|0200230119|22.20|0.00|1.200|0.000</v>
          </cell>
          <cell r="D38" t="str">
            <v>STKM11A</v>
          </cell>
          <cell r="E38" t="str">
            <v>22.2</v>
          </cell>
          <cell r="F38">
            <v>0</v>
          </cell>
          <cell r="G38">
            <v>1.2</v>
          </cell>
          <cell r="H38">
            <v>61.5</v>
          </cell>
          <cell r="I38" t="str">
            <v>NBC</v>
          </cell>
          <cell r="J38"/>
          <cell r="K38"/>
          <cell r="L38"/>
          <cell r="M38">
            <v>141</v>
          </cell>
          <cell r="N38">
            <v>141</v>
          </cell>
        </row>
        <row r="39">
          <cell r="A39" t="str">
            <v>|0200220139|22.20|0.00|1.600|0.0001374IBC</v>
          </cell>
          <cell r="B39"/>
          <cell r="C39" t="str">
            <v>|0200220139|22.20|0.00|1.600|0.000</v>
          </cell>
          <cell r="D39" t="str">
            <v>STKM11A</v>
          </cell>
          <cell r="E39" t="str">
            <v>22.2</v>
          </cell>
          <cell r="F39">
            <v>0</v>
          </cell>
          <cell r="G39">
            <v>1.6</v>
          </cell>
          <cell r="H39">
            <v>1374</v>
          </cell>
          <cell r="I39" t="str">
            <v>IBC</v>
          </cell>
          <cell r="J39"/>
          <cell r="K39"/>
          <cell r="L39"/>
          <cell r="M39">
            <v>8</v>
          </cell>
          <cell r="N39">
            <v>8</v>
          </cell>
        </row>
        <row r="40">
          <cell r="A40" t="str">
            <v>|0200220139|22.20|0.00|1.600|0.000277.5NBC</v>
          </cell>
          <cell r="B40"/>
          <cell r="C40" t="str">
            <v>|0200220139|22.20|0.00|1.600|0.000</v>
          </cell>
          <cell r="D40" t="str">
            <v>STKM11A</v>
          </cell>
          <cell r="E40" t="str">
            <v>22.2</v>
          </cell>
          <cell r="F40">
            <v>0</v>
          </cell>
          <cell r="G40">
            <v>1.6</v>
          </cell>
          <cell r="H40">
            <v>277.5</v>
          </cell>
          <cell r="I40" t="str">
            <v>NBC</v>
          </cell>
          <cell r="J40"/>
          <cell r="K40"/>
          <cell r="L40"/>
          <cell r="M40">
            <v>16</v>
          </cell>
          <cell r="N40">
            <v>16</v>
          </cell>
        </row>
        <row r="41">
          <cell r="A41" t="str">
            <v>|0200220139|22.20|0.00|1.600|0.0005416NBC</v>
          </cell>
          <cell r="B41"/>
          <cell r="C41" t="str">
            <v>|0200220139|22.20|0.00|1.600|0.000</v>
          </cell>
          <cell r="D41" t="str">
            <v>STKM11A</v>
          </cell>
          <cell r="E41" t="str">
            <v>22.2</v>
          </cell>
          <cell r="F41">
            <v>0</v>
          </cell>
          <cell r="G41">
            <v>1.6</v>
          </cell>
          <cell r="H41">
            <v>5416</v>
          </cell>
          <cell r="I41" t="str">
            <v>NBC</v>
          </cell>
          <cell r="J41"/>
          <cell r="K41"/>
          <cell r="L41"/>
          <cell r="M41">
            <v>35</v>
          </cell>
          <cell r="N41">
            <v>35</v>
          </cell>
        </row>
        <row r="42">
          <cell r="A42" t="str">
            <v>|0200220139|22.20|0.00|1.600|0.0005699NBC</v>
          </cell>
          <cell r="B42"/>
          <cell r="C42" t="str">
            <v>|0200220139|22.20|0.00|1.600|0.000</v>
          </cell>
          <cell r="D42" t="str">
            <v>STKM11A</v>
          </cell>
          <cell r="E42" t="str">
            <v>22.2</v>
          </cell>
          <cell r="F42">
            <v>0</v>
          </cell>
          <cell r="G42">
            <v>1.6</v>
          </cell>
          <cell r="H42">
            <v>5699</v>
          </cell>
          <cell r="I42" t="str">
            <v>NBC</v>
          </cell>
          <cell r="J42"/>
          <cell r="K42"/>
          <cell r="L42"/>
          <cell r="M42">
            <v>133</v>
          </cell>
          <cell r="N42">
            <v>133</v>
          </cell>
        </row>
        <row r="43">
          <cell r="A43" t="str">
            <v>|0200220139|22.20|0.00|1.600|0.000595NBC</v>
          </cell>
          <cell r="B43"/>
          <cell r="C43" t="str">
            <v>|0200220139|22.20|0.00|1.600|0.000</v>
          </cell>
          <cell r="D43" t="str">
            <v>STKM11A</v>
          </cell>
          <cell r="E43" t="str">
            <v>22.2</v>
          </cell>
          <cell r="F43">
            <v>0</v>
          </cell>
          <cell r="G43">
            <v>1.6</v>
          </cell>
          <cell r="H43">
            <v>595</v>
          </cell>
          <cell r="I43" t="str">
            <v>NBC</v>
          </cell>
          <cell r="J43"/>
          <cell r="K43"/>
          <cell r="L43"/>
          <cell r="M43">
            <v>1594</v>
          </cell>
          <cell r="N43">
            <v>1594</v>
          </cell>
        </row>
        <row r="44">
          <cell r="A44" t="str">
            <v>|0200220139|22.20|0.00|1.600|0.0006000IBC</v>
          </cell>
          <cell r="B44"/>
          <cell r="C44" t="str">
            <v>|0200220139|22.20|0.00|1.600|0.000</v>
          </cell>
          <cell r="D44" t="str">
            <v>STKM11A</v>
          </cell>
          <cell r="E44" t="str">
            <v>22.2</v>
          </cell>
          <cell r="F44">
            <v>0</v>
          </cell>
          <cell r="G44">
            <v>1.6</v>
          </cell>
          <cell r="H44">
            <v>6000</v>
          </cell>
          <cell r="I44" t="str">
            <v>IBC</v>
          </cell>
          <cell r="J44">
            <v>169</v>
          </cell>
          <cell r="K44">
            <v>338</v>
          </cell>
          <cell r="L44"/>
          <cell r="M44">
            <v>169</v>
          </cell>
          <cell r="N44">
            <v>169</v>
          </cell>
        </row>
        <row r="45">
          <cell r="A45" t="str">
            <v>|0200220139|22.20|0.00|1.600|0.000705NBC</v>
          </cell>
          <cell r="B45"/>
          <cell r="C45" t="str">
            <v>|0200220139|22.20|0.00|1.600|0.000</v>
          </cell>
          <cell r="D45" t="str">
            <v>STKM11A</v>
          </cell>
          <cell r="E45" t="str">
            <v>22.2</v>
          </cell>
          <cell r="F45">
            <v>0</v>
          </cell>
          <cell r="G45">
            <v>1.6</v>
          </cell>
          <cell r="H45">
            <v>705</v>
          </cell>
          <cell r="I45" t="str">
            <v>NBC</v>
          </cell>
          <cell r="J45">
            <v>1560</v>
          </cell>
          <cell r="K45">
            <v>736</v>
          </cell>
          <cell r="L45"/>
          <cell r="M45">
            <v>76</v>
          </cell>
          <cell r="N45">
            <v>76</v>
          </cell>
        </row>
        <row r="46">
          <cell r="A46" t="str">
            <v>|0200220139|22.20|0.00|1.600|0.000908NBC</v>
          </cell>
          <cell r="B46"/>
          <cell r="C46" t="str">
            <v>|0200220139|22.20|0.00|1.600|0.000</v>
          </cell>
          <cell r="D46" t="str">
            <v>STKM11A</v>
          </cell>
          <cell r="E46" t="str">
            <v>22.2</v>
          </cell>
          <cell r="F46">
            <v>0</v>
          </cell>
          <cell r="G46">
            <v>1.6</v>
          </cell>
          <cell r="H46">
            <v>908</v>
          </cell>
          <cell r="I46" t="str">
            <v>NBC</v>
          </cell>
          <cell r="J46">
            <v>1523</v>
          </cell>
          <cell r="K46">
            <v>781</v>
          </cell>
          <cell r="L46"/>
          <cell r="M46">
            <v>880</v>
          </cell>
          <cell r="N46">
            <v>880</v>
          </cell>
        </row>
        <row r="47">
          <cell r="A47" t="str">
            <v>|0200220139|22.20|0.00|1.800|0.000428.9NBC</v>
          </cell>
          <cell r="B47"/>
          <cell r="C47" t="str">
            <v>|0200220139|22.20|0.00|1.800|0.000</v>
          </cell>
          <cell r="D47" t="str">
            <v>STKM11A</v>
          </cell>
          <cell r="E47" t="str">
            <v>22.2</v>
          </cell>
          <cell r="F47">
            <v>0</v>
          </cell>
          <cell r="G47">
            <v>1.8</v>
          </cell>
          <cell r="H47">
            <v>428.9</v>
          </cell>
          <cell r="I47" t="str">
            <v>NBC</v>
          </cell>
          <cell r="J47">
            <v>2150</v>
          </cell>
          <cell r="K47">
            <v>2050</v>
          </cell>
          <cell r="L47">
            <v>50</v>
          </cell>
          <cell r="M47">
            <v>2087</v>
          </cell>
          <cell r="N47">
            <v>2037</v>
          </cell>
        </row>
        <row r="48">
          <cell r="A48" t="str">
            <v>|0200220139|22.20|0.00|1.800|0.0006111NBC</v>
          </cell>
          <cell r="B48"/>
          <cell r="C48" t="str">
            <v>|0200220139|22.20|0.00|1.800|0.000</v>
          </cell>
          <cell r="D48" t="str">
            <v>STKM11A</v>
          </cell>
          <cell r="E48" t="str">
            <v>22.2</v>
          </cell>
          <cell r="F48">
            <v>0</v>
          </cell>
          <cell r="G48">
            <v>1.8</v>
          </cell>
          <cell r="H48">
            <v>6111</v>
          </cell>
          <cell r="I48" t="str">
            <v>NBC</v>
          </cell>
          <cell r="J48"/>
          <cell r="K48"/>
          <cell r="L48"/>
          <cell r="M48">
            <v>128</v>
          </cell>
          <cell r="N48">
            <v>128</v>
          </cell>
        </row>
        <row r="49">
          <cell r="A49" t="str">
            <v>|0200220139|22.20|0.00|2.300|0.0005800NBC</v>
          </cell>
          <cell r="B49"/>
          <cell r="C49" t="str">
            <v>|0200220139|22.20|0.00|2.300|0.000</v>
          </cell>
          <cell r="D49" t="str">
            <v>STKM11A</v>
          </cell>
          <cell r="E49" t="str">
            <v>22.2</v>
          </cell>
          <cell r="F49">
            <v>0</v>
          </cell>
          <cell r="G49">
            <v>2.2999999999999998</v>
          </cell>
          <cell r="H49">
            <v>5800</v>
          </cell>
          <cell r="I49" t="str">
            <v>NBC</v>
          </cell>
          <cell r="J49"/>
          <cell r="K49">
            <v>20</v>
          </cell>
          <cell r="L49"/>
          <cell r="M49">
            <v>121</v>
          </cell>
          <cell r="N49">
            <v>121</v>
          </cell>
        </row>
        <row r="50">
          <cell r="A50" t="str">
            <v>|0200220139|22.20|0.00|2.300|0.0005883NBC</v>
          </cell>
          <cell r="B50"/>
          <cell r="C50" t="str">
            <v>|0200220139|22.20|0.00|2.300|0.000</v>
          </cell>
          <cell r="D50" t="str">
            <v>STKM11A</v>
          </cell>
          <cell r="E50" t="str">
            <v>22.2</v>
          </cell>
          <cell r="F50">
            <v>0</v>
          </cell>
          <cell r="G50">
            <v>2.2999999999999998</v>
          </cell>
          <cell r="H50">
            <v>5883</v>
          </cell>
          <cell r="I50" t="str">
            <v>NBC</v>
          </cell>
          <cell r="J50"/>
          <cell r="K50"/>
          <cell r="L50"/>
          <cell r="M50">
            <v>24</v>
          </cell>
          <cell r="N50">
            <v>24</v>
          </cell>
        </row>
        <row r="51">
          <cell r="A51" t="str">
            <v>|0200220139|22.20|0.00|2.300|0.000726IBC</v>
          </cell>
          <cell r="B51"/>
          <cell r="C51" t="str">
            <v>|0200220139|22.20|0.00|2.300|0.000</v>
          </cell>
          <cell r="D51" t="str">
            <v>STKM11A</v>
          </cell>
          <cell r="E51" t="str">
            <v>22.2</v>
          </cell>
          <cell r="F51">
            <v>0</v>
          </cell>
          <cell r="G51">
            <v>2.2999999999999998</v>
          </cell>
          <cell r="H51">
            <v>726</v>
          </cell>
          <cell r="I51" t="str">
            <v>IBC</v>
          </cell>
          <cell r="J51"/>
          <cell r="K51">
            <v>10</v>
          </cell>
          <cell r="L51"/>
          <cell r="M51">
            <v>75</v>
          </cell>
          <cell r="N51">
            <v>75</v>
          </cell>
        </row>
        <row r="52">
          <cell r="A52" t="str">
            <v>|0200220139|22.20|0.00|2.000|0.000353NBC</v>
          </cell>
          <cell r="B52"/>
          <cell r="C52" t="str">
            <v>|0200220139|22.20|0.00|2.000|0.000</v>
          </cell>
          <cell r="D52" t="str">
            <v>STKM11A</v>
          </cell>
          <cell r="E52" t="str">
            <v>22.2</v>
          </cell>
          <cell r="F52">
            <v>0</v>
          </cell>
          <cell r="G52">
            <v>2</v>
          </cell>
          <cell r="H52">
            <v>353</v>
          </cell>
          <cell r="I52" t="str">
            <v>NBC</v>
          </cell>
          <cell r="J52">
            <v>9017</v>
          </cell>
          <cell r="K52">
            <v>4926</v>
          </cell>
          <cell r="L52"/>
          <cell r="M52">
            <v>5146</v>
          </cell>
          <cell r="N52">
            <v>5146</v>
          </cell>
        </row>
        <row r="53">
          <cell r="A53" t="str">
            <v>|0200220139|22.20|0.00|2.000|0.000366NBC</v>
          </cell>
          <cell r="B53"/>
          <cell r="C53" t="str">
            <v>|0200220139|22.20|0.00|2.000|0.000</v>
          </cell>
          <cell r="D53" t="str">
            <v>STKM11A</v>
          </cell>
          <cell r="E53" t="str">
            <v>22.2</v>
          </cell>
          <cell r="F53">
            <v>0</v>
          </cell>
          <cell r="G53">
            <v>2</v>
          </cell>
          <cell r="H53">
            <v>366</v>
          </cell>
          <cell r="I53" t="str">
            <v>NBC</v>
          </cell>
          <cell r="J53">
            <v>9017</v>
          </cell>
          <cell r="K53">
            <v>4724</v>
          </cell>
          <cell r="L53"/>
          <cell r="M53">
            <v>5344</v>
          </cell>
          <cell r="N53">
            <v>5344</v>
          </cell>
        </row>
        <row r="54">
          <cell r="A54" t="str">
            <v>|0200220139|22.20|0.00|2.000|0.000379NBC</v>
          </cell>
          <cell r="B54"/>
          <cell r="C54" t="str">
            <v>|0200220139|22.20|0.00|2.000|0.000</v>
          </cell>
          <cell r="D54" t="str">
            <v>STKM11A</v>
          </cell>
          <cell r="E54" t="str">
            <v>22.2</v>
          </cell>
          <cell r="F54">
            <v>0</v>
          </cell>
          <cell r="G54">
            <v>2</v>
          </cell>
          <cell r="H54">
            <v>379</v>
          </cell>
          <cell r="I54" t="str">
            <v>NBC</v>
          </cell>
          <cell r="J54">
            <v>8487</v>
          </cell>
          <cell r="K54">
            <v>11908</v>
          </cell>
          <cell r="L54">
            <v>1650</v>
          </cell>
          <cell r="M54">
            <v>4773</v>
          </cell>
          <cell r="N54">
            <v>3123</v>
          </cell>
        </row>
        <row r="55">
          <cell r="A55" t="str">
            <v>|0200220139|22.20|0.00|2.000|0.000384NBC</v>
          </cell>
          <cell r="B55"/>
          <cell r="C55" t="str">
            <v>|0200220139|22.20|0.00|2.000|0.000</v>
          </cell>
          <cell r="D55" t="str">
            <v>STKM11A</v>
          </cell>
          <cell r="E55" t="str">
            <v>22.2</v>
          </cell>
          <cell r="F55">
            <v>0</v>
          </cell>
          <cell r="G55">
            <v>2</v>
          </cell>
          <cell r="H55">
            <v>384</v>
          </cell>
          <cell r="I55" t="str">
            <v>NBC</v>
          </cell>
          <cell r="J55">
            <v>8487</v>
          </cell>
          <cell r="K55">
            <v>11943</v>
          </cell>
          <cell r="L55">
            <v>1650</v>
          </cell>
          <cell r="M55">
            <v>4795</v>
          </cell>
          <cell r="N55">
            <v>3145</v>
          </cell>
        </row>
        <row r="56">
          <cell r="A56" t="str">
            <v>|0200220139|22.20|0.00|2.000|0.0005723NBC</v>
          </cell>
          <cell r="B56"/>
          <cell r="C56" t="str">
            <v>|0200220139|22.20|0.00|2.000|0.000</v>
          </cell>
          <cell r="D56" t="str">
            <v>STKM11A</v>
          </cell>
          <cell r="E56" t="str">
            <v>22.2</v>
          </cell>
          <cell r="F56">
            <v>0</v>
          </cell>
          <cell r="G56">
            <v>2</v>
          </cell>
          <cell r="H56">
            <v>5723</v>
          </cell>
          <cell r="I56" t="str">
            <v>NBC</v>
          </cell>
          <cell r="J56"/>
          <cell r="K56"/>
          <cell r="L56"/>
          <cell r="M56">
            <v>860</v>
          </cell>
          <cell r="N56">
            <v>860</v>
          </cell>
        </row>
        <row r="57">
          <cell r="A57" t="str">
            <v>|0200220139|22.20|0.00|2.000|0.0005758NBC</v>
          </cell>
          <cell r="B57"/>
          <cell r="C57" t="str">
            <v>|0200220139|22.20|0.00|2.000|0.000</v>
          </cell>
          <cell r="D57" t="str">
            <v>STKM11A</v>
          </cell>
          <cell r="E57" t="str">
            <v>22.2</v>
          </cell>
          <cell r="F57">
            <v>0</v>
          </cell>
          <cell r="G57">
            <v>2</v>
          </cell>
          <cell r="H57">
            <v>5758</v>
          </cell>
          <cell r="I57" t="str">
            <v>NBC</v>
          </cell>
          <cell r="J57"/>
          <cell r="K57"/>
          <cell r="L57"/>
          <cell r="M57">
            <v>505</v>
          </cell>
          <cell r="N57">
            <v>505</v>
          </cell>
        </row>
        <row r="58">
          <cell r="A58" t="str">
            <v>|0200220139|22.20|0.00|2.000|0.0005759NBC</v>
          </cell>
          <cell r="B58"/>
          <cell r="C58" t="str">
            <v>|0200220139|22.20|0.00|2.000|0.000</v>
          </cell>
          <cell r="D58" t="str">
            <v>STKM11A</v>
          </cell>
          <cell r="E58" t="str">
            <v>22.2</v>
          </cell>
          <cell r="F58">
            <v>0</v>
          </cell>
          <cell r="G58">
            <v>2</v>
          </cell>
          <cell r="H58">
            <v>5759</v>
          </cell>
          <cell r="I58" t="str">
            <v>NBC</v>
          </cell>
          <cell r="J58"/>
          <cell r="K58"/>
          <cell r="L58"/>
          <cell r="M58">
            <v>1084</v>
          </cell>
          <cell r="N58">
            <v>1084</v>
          </cell>
        </row>
        <row r="59">
          <cell r="A59" t="str">
            <v>|0200220139|22.20|0.00|2.000|0.0005800IBC</v>
          </cell>
          <cell r="B59"/>
          <cell r="C59" t="str">
            <v>|0200220139|22.20|0.00|2.000|0.000</v>
          </cell>
          <cell r="D59" t="str">
            <v>STKM11A</v>
          </cell>
          <cell r="E59" t="str">
            <v>22.2</v>
          </cell>
          <cell r="F59">
            <v>0</v>
          </cell>
          <cell r="G59">
            <v>2</v>
          </cell>
          <cell r="H59">
            <v>5800</v>
          </cell>
          <cell r="I59" t="str">
            <v>IBC</v>
          </cell>
          <cell r="J59">
            <v>338</v>
          </cell>
          <cell r="K59">
            <v>676</v>
          </cell>
          <cell r="L59"/>
          <cell r="M59">
            <v>507</v>
          </cell>
          <cell r="N59">
            <v>507</v>
          </cell>
        </row>
        <row r="60">
          <cell r="A60" t="str">
            <v>|0200220139|22.20|0.00|2.000|0.0005833NBC</v>
          </cell>
          <cell r="B60"/>
          <cell r="C60" t="str">
            <v>|0200220139|22.20|0.00|2.000|0.000</v>
          </cell>
          <cell r="D60" t="str">
            <v>STKM11A</v>
          </cell>
          <cell r="E60" t="str">
            <v>22.2</v>
          </cell>
          <cell r="F60">
            <v>0</v>
          </cell>
          <cell r="G60">
            <v>2</v>
          </cell>
          <cell r="H60">
            <v>5833</v>
          </cell>
          <cell r="I60" t="str">
            <v>NBC</v>
          </cell>
          <cell r="J60"/>
          <cell r="K60"/>
          <cell r="L60"/>
          <cell r="M60">
            <v>503</v>
          </cell>
          <cell r="N60">
            <v>503</v>
          </cell>
        </row>
        <row r="61">
          <cell r="A61" t="str">
            <v>|0200220139|22.20|0.00|2.000|0.0005931NBC</v>
          </cell>
          <cell r="B61"/>
          <cell r="C61" t="str">
            <v>|0200220139|22.20|0.00|2.000|0.000</v>
          </cell>
          <cell r="D61" t="str">
            <v>STKM11A</v>
          </cell>
          <cell r="E61" t="str">
            <v>22.2</v>
          </cell>
          <cell r="F61">
            <v>0</v>
          </cell>
          <cell r="G61">
            <v>2</v>
          </cell>
          <cell r="H61">
            <v>5931</v>
          </cell>
          <cell r="I61" t="str">
            <v>NBC</v>
          </cell>
          <cell r="J61"/>
          <cell r="K61"/>
          <cell r="L61"/>
          <cell r="M61">
            <v>860</v>
          </cell>
          <cell r="N61">
            <v>860</v>
          </cell>
        </row>
        <row r="62">
          <cell r="A62" t="str">
            <v>|0200220139|22.20|0.00|2.000|0.000633NBC</v>
          </cell>
          <cell r="B62"/>
          <cell r="C62" t="str">
            <v>|0200220139|22.20|0.00|2.000|0.000</v>
          </cell>
          <cell r="D62" t="str">
            <v>STKM11A</v>
          </cell>
          <cell r="E62" t="str">
            <v>22.2</v>
          </cell>
          <cell r="F62">
            <v>0</v>
          </cell>
          <cell r="G62">
            <v>2</v>
          </cell>
          <cell r="H62">
            <v>633</v>
          </cell>
          <cell r="I62" t="str">
            <v>NBC</v>
          </cell>
          <cell r="J62"/>
          <cell r="K62"/>
          <cell r="L62"/>
          <cell r="M62">
            <v>10312</v>
          </cell>
          <cell r="N62">
            <v>10312</v>
          </cell>
        </row>
        <row r="63">
          <cell r="A63" t="str">
            <v>|0200230119|25.40|0.00|1.200|0.000467.4NBC</v>
          </cell>
          <cell r="B63"/>
          <cell r="C63" t="str">
            <v>|0200230119|25.40|0.00|1.200|0.000</v>
          </cell>
          <cell r="D63" t="str">
            <v>STKM11A</v>
          </cell>
          <cell r="E63" t="str">
            <v>25.4</v>
          </cell>
          <cell r="F63">
            <v>0</v>
          </cell>
          <cell r="G63">
            <v>1.2</v>
          </cell>
          <cell r="H63">
            <v>467.4</v>
          </cell>
          <cell r="I63" t="str">
            <v>NBC</v>
          </cell>
          <cell r="J63">
            <v>150</v>
          </cell>
          <cell r="K63">
            <v>100</v>
          </cell>
          <cell r="L63"/>
          <cell r="M63">
            <v>281</v>
          </cell>
          <cell r="N63">
            <v>281</v>
          </cell>
        </row>
        <row r="64">
          <cell r="A64" t="str">
            <v>|0200230119|25.40|0.00|1.200|0.0006175NBC</v>
          </cell>
          <cell r="B64"/>
          <cell r="C64" t="str">
            <v>|0200230119|25.40|0.00|1.200|0.000</v>
          </cell>
          <cell r="D64" t="str">
            <v>STKM11A</v>
          </cell>
          <cell r="E64" t="str">
            <v>25.4</v>
          </cell>
          <cell r="F64">
            <v>0</v>
          </cell>
          <cell r="G64">
            <v>1.2</v>
          </cell>
          <cell r="H64">
            <v>6175</v>
          </cell>
          <cell r="I64" t="str">
            <v>NBC</v>
          </cell>
          <cell r="J64"/>
          <cell r="K64"/>
          <cell r="L64"/>
          <cell r="M64">
            <v>50</v>
          </cell>
          <cell r="N64">
            <v>50</v>
          </cell>
        </row>
        <row r="65">
          <cell r="A65" t="str">
            <v>|0200220139|25.40|0.00|1.600|0.0001488NBC</v>
          </cell>
          <cell r="B65"/>
          <cell r="C65" t="str">
            <v>|0200220139|25.40|0.00|1.600|0.000</v>
          </cell>
          <cell r="D65" t="str">
            <v>STKM11A</v>
          </cell>
          <cell r="E65" t="str">
            <v>25.4</v>
          </cell>
          <cell r="F65">
            <v>0</v>
          </cell>
          <cell r="G65">
            <v>1.6</v>
          </cell>
          <cell r="H65">
            <v>1488</v>
          </cell>
          <cell r="I65" t="str">
            <v>NBC</v>
          </cell>
          <cell r="J65"/>
          <cell r="K65">
            <v>10</v>
          </cell>
          <cell r="L65"/>
          <cell r="M65">
            <v>4</v>
          </cell>
          <cell r="N65">
            <v>4</v>
          </cell>
        </row>
        <row r="66">
          <cell r="A66" t="str">
            <v>|0200220139|25.40|0.00|1.600|0.000406NBC</v>
          </cell>
          <cell r="B66"/>
          <cell r="C66" t="str">
            <v>|0200220139|25.40|0.00|1.600|0.000</v>
          </cell>
          <cell r="D66" t="str">
            <v>STKM11A</v>
          </cell>
          <cell r="E66" t="str">
            <v>25.4</v>
          </cell>
          <cell r="F66">
            <v>0</v>
          </cell>
          <cell r="G66">
            <v>1.6</v>
          </cell>
          <cell r="H66">
            <v>406</v>
          </cell>
          <cell r="I66" t="str">
            <v>NBC</v>
          </cell>
          <cell r="J66">
            <v>900</v>
          </cell>
          <cell r="K66">
            <v>1503</v>
          </cell>
          <cell r="L66">
            <v>300</v>
          </cell>
          <cell r="M66">
            <v>1664</v>
          </cell>
          <cell r="N66">
            <v>1364</v>
          </cell>
        </row>
        <row r="67">
          <cell r="A67" t="str">
            <v>|0200220139|25.40|0.00|1.600|0.000458NBC</v>
          </cell>
          <cell r="B67"/>
          <cell r="C67" t="str">
            <v>|0200220139|25.40|0.00|1.600|0.000</v>
          </cell>
          <cell r="D67" t="str">
            <v>STKM11A</v>
          </cell>
          <cell r="E67" t="str">
            <v>25.4</v>
          </cell>
          <cell r="F67">
            <v>0</v>
          </cell>
          <cell r="G67">
            <v>1.6</v>
          </cell>
          <cell r="H67">
            <v>458</v>
          </cell>
          <cell r="I67" t="str">
            <v>NBC</v>
          </cell>
          <cell r="J67">
            <v>200</v>
          </cell>
          <cell r="K67">
            <v>255</v>
          </cell>
          <cell r="L67"/>
          <cell r="M67">
            <v>418</v>
          </cell>
          <cell r="N67">
            <v>418</v>
          </cell>
        </row>
        <row r="68">
          <cell r="A68" t="str">
            <v>|0200220139|25.40|0.00|1.600|0.0005974NBC</v>
          </cell>
          <cell r="B68"/>
          <cell r="C68" t="str">
            <v>|0200220139|25.40|0.00|1.600|0.000</v>
          </cell>
          <cell r="D68" t="str">
            <v>STKM11A</v>
          </cell>
          <cell r="E68" t="str">
            <v>25.4</v>
          </cell>
          <cell r="F68">
            <v>0</v>
          </cell>
          <cell r="G68">
            <v>1.6</v>
          </cell>
          <cell r="H68">
            <v>5974</v>
          </cell>
          <cell r="I68" t="str">
            <v>NBC</v>
          </cell>
          <cell r="J68"/>
          <cell r="K68"/>
          <cell r="L68"/>
          <cell r="M68">
            <v>1776</v>
          </cell>
          <cell r="N68">
            <v>1776</v>
          </cell>
        </row>
        <row r="69">
          <cell r="A69" t="str">
            <v>|0200220139|25.40|0.00|1.600|0.0006003NBC</v>
          </cell>
          <cell r="B69"/>
          <cell r="C69" t="str">
            <v>|0200220139|25.40|0.00|1.600|0.000</v>
          </cell>
          <cell r="D69" t="str">
            <v>STKM11A</v>
          </cell>
          <cell r="E69" t="str">
            <v>25.4</v>
          </cell>
          <cell r="F69">
            <v>0</v>
          </cell>
          <cell r="G69">
            <v>1.6</v>
          </cell>
          <cell r="H69">
            <v>6003</v>
          </cell>
          <cell r="I69" t="str">
            <v>NBC</v>
          </cell>
          <cell r="J69"/>
          <cell r="K69"/>
          <cell r="L69"/>
          <cell r="M69">
            <v>542</v>
          </cell>
          <cell r="N69">
            <v>542</v>
          </cell>
        </row>
        <row r="70">
          <cell r="A70" t="str">
            <v>|0200220139|25.40|0.00|1.600|0.0006037NBC</v>
          </cell>
          <cell r="B70"/>
          <cell r="C70" t="str">
            <v>|0200220139|25.40|0.00|1.600|0.000</v>
          </cell>
          <cell r="D70" t="str">
            <v>STKM11A</v>
          </cell>
          <cell r="E70" t="str">
            <v>25.4</v>
          </cell>
          <cell r="F70">
            <v>0</v>
          </cell>
          <cell r="G70">
            <v>1.6</v>
          </cell>
          <cell r="H70">
            <v>6037</v>
          </cell>
          <cell r="I70" t="str">
            <v>NBC</v>
          </cell>
          <cell r="J70"/>
          <cell r="K70"/>
          <cell r="L70"/>
          <cell r="M70">
            <v>50</v>
          </cell>
          <cell r="N70">
            <v>50</v>
          </cell>
        </row>
        <row r="71">
          <cell r="A71" t="str">
            <v>|0200220139|25.40|0.00|1.600|0.0006163NBC</v>
          </cell>
          <cell r="B71"/>
          <cell r="C71" t="str">
            <v>|0200220139|25.40|0.00|1.600|0.000</v>
          </cell>
          <cell r="D71" t="str">
            <v>STKM11A</v>
          </cell>
          <cell r="E71" t="str">
            <v>25.4</v>
          </cell>
          <cell r="F71">
            <v>0</v>
          </cell>
          <cell r="G71">
            <v>1.6</v>
          </cell>
          <cell r="H71">
            <v>6163</v>
          </cell>
          <cell r="I71" t="str">
            <v>NBC</v>
          </cell>
          <cell r="J71"/>
          <cell r="K71"/>
          <cell r="L71"/>
          <cell r="M71">
            <v>21</v>
          </cell>
          <cell r="N71">
            <v>21</v>
          </cell>
        </row>
        <row r="72">
          <cell r="A72" t="str">
            <v>|0200220139|25.40|0.00|1.600|0.000845NBC</v>
          </cell>
          <cell r="B72"/>
          <cell r="C72" t="str">
            <v>|0200220139|25.40|0.00|1.600|0.000</v>
          </cell>
          <cell r="D72" t="str">
            <v>STKM11A</v>
          </cell>
          <cell r="E72" t="str">
            <v>25.4</v>
          </cell>
          <cell r="F72">
            <v>0</v>
          </cell>
          <cell r="G72">
            <v>1.6</v>
          </cell>
          <cell r="H72">
            <v>845</v>
          </cell>
          <cell r="I72" t="str">
            <v>NBC</v>
          </cell>
          <cell r="J72">
            <v>16996</v>
          </cell>
          <cell r="K72">
            <v>23545</v>
          </cell>
          <cell r="L72">
            <v>3300</v>
          </cell>
          <cell r="M72">
            <v>9740</v>
          </cell>
          <cell r="N72">
            <v>6440</v>
          </cell>
        </row>
        <row r="73">
          <cell r="A73" t="str">
            <v>|0200220139|25.40|0.00|1.800|0.000469.4NBC</v>
          </cell>
          <cell r="B73"/>
          <cell r="C73" t="str">
            <v>|0200220139|25.40|0.00|1.800|0.000</v>
          </cell>
          <cell r="D73" t="str">
            <v>STKM11A</v>
          </cell>
          <cell r="E73" t="str">
            <v>25.4</v>
          </cell>
          <cell r="F73">
            <v>0</v>
          </cell>
          <cell r="G73">
            <v>1.8</v>
          </cell>
          <cell r="H73">
            <v>469.4</v>
          </cell>
          <cell r="I73" t="str">
            <v>NBC</v>
          </cell>
          <cell r="J73">
            <v>3900</v>
          </cell>
          <cell r="K73">
            <v>3700</v>
          </cell>
          <cell r="L73">
            <v>200</v>
          </cell>
          <cell r="M73">
            <v>3395</v>
          </cell>
          <cell r="N73">
            <v>3195</v>
          </cell>
        </row>
        <row r="74">
          <cell r="A74" t="str">
            <v>|0200220139|25.40|0.00|1.800|0.0006210NBC</v>
          </cell>
          <cell r="B74"/>
          <cell r="C74" t="str">
            <v>|0200220139|25.40|0.00|1.800|0.000</v>
          </cell>
          <cell r="D74" t="str">
            <v>STKM11A</v>
          </cell>
          <cell r="E74" t="str">
            <v>25.4</v>
          </cell>
          <cell r="F74">
            <v>0</v>
          </cell>
          <cell r="G74">
            <v>1.8</v>
          </cell>
          <cell r="H74">
            <v>6210</v>
          </cell>
          <cell r="I74" t="str">
            <v>NBC</v>
          </cell>
          <cell r="J74"/>
          <cell r="K74"/>
          <cell r="L74"/>
          <cell r="M74">
            <v>0</v>
          </cell>
          <cell r="N74">
            <v>0</v>
          </cell>
        </row>
        <row r="75">
          <cell r="A75" t="str">
            <v>|0200220139|25.40|0.00|2.600|0.000274.7NBC</v>
          </cell>
          <cell r="B75"/>
          <cell r="C75" t="str">
            <v>|0200220139|25.40|0.00|2.600|0.000</v>
          </cell>
          <cell r="D75" t="str">
            <v>STKM11A</v>
          </cell>
          <cell r="E75" t="str">
            <v>25.4</v>
          </cell>
          <cell r="F75">
            <v>0</v>
          </cell>
          <cell r="G75">
            <v>2.6</v>
          </cell>
          <cell r="H75">
            <v>274.7</v>
          </cell>
          <cell r="I75" t="str">
            <v>NBC</v>
          </cell>
          <cell r="J75"/>
          <cell r="K75"/>
          <cell r="L75"/>
          <cell r="M75">
            <v>2120</v>
          </cell>
          <cell r="N75">
            <v>2120</v>
          </cell>
        </row>
        <row r="76">
          <cell r="A76" t="str">
            <v>|0200220139|25.40|0.00|2.600|0.0006163NBC</v>
          </cell>
          <cell r="B76"/>
          <cell r="C76" t="str">
            <v>|0200220139|25.40|0.00|2.600|0.000</v>
          </cell>
          <cell r="D76" t="str">
            <v>STKM11A</v>
          </cell>
          <cell r="E76" t="str">
            <v>25.4</v>
          </cell>
          <cell r="F76">
            <v>0</v>
          </cell>
          <cell r="G76">
            <v>2.6</v>
          </cell>
          <cell r="H76">
            <v>6163</v>
          </cell>
          <cell r="I76" t="str">
            <v>NBC</v>
          </cell>
          <cell r="J76"/>
          <cell r="K76"/>
          <cell r="L76"/>
          <cell r="M76">
            <v>89</v>
          </cell>
          <cell r="N76">
            <v>89</v>
          </cell>
        </row>
        <row r="77">
          <cell r="A77" t="str">
            <v>|0200220139|25.40|0.00|3.200|0.000214NBC</v>
          </cell>
          <cell r="B77"/>
          <cell r="C77" t="str">
            <v>|0200220139|25.40|0.00|3.200|0.000</v>
          </cell>
          <cell r="D77" t="str">
            <v>STKM11A</v>
          </cell>
          <cell r="E77" t="str">
            <v>25.4</v>
          </cell>
          <cell r="F77">
            <v>0</v>
          </cell>
          <cell r="G77">
            <v>3.2</v>
          </cell>
          <cell r="H77">
            <v>214</v>
          </cell>
          <cell r="I77" t="str">
            <v>NBC</v>
          </cell>
          <cell r="J77">
            <v>996</v>
          </cell>
          <cell r="K77">
            <v>1446</v>
          </cell>
          <cell r="L77"/>
          <cell r="M77">
            <v>555</v>
          </cell>
          <cell r="N77">
            <v>555</v>
          </cell>
        </row>
        <row r="78">
          <cell r="A78" t="str">
            <v>|0200220139|25.40|0.00|3.200|0.000215.5NBC</v>
          </cell>
          <cell r="B78"/>
          <cell r="C78" t="str">
            <v>|0200220139|25.40|0.00|3.200|0.000</v>
          </cell>
          <cell r="D78" t="str">
            <v>STKM11A</v>
          </cell>
          <cell r="E78" t="str">
            <v>25.4</v>
          </cell>
          <cell r="F78">
            <v>0</v>
          </cell>
          <cell r="G78">
            <v>3.2</v>
          </cell>
          <cell r="H78">
            <v>215.5</v>
          </cell>
          <cell r="I78" t="str">
            <v>NBC</v>
          </cell>
          <cell r="J78"/>
          <cell r="K78"/>
          <cell r="L78"/>
          <cell r="M78">
            <v>0</v>
          </cell>
          <cell r="N78">
            <v>0</v>
          </cell>
        </row>
        <row r="79">
          <cell r="A79" t="str">
            <v>|0200220139|25.40|0.00|3.200|0.000242NBC</v>
          </cell>
          <cell r="B79"/>
          <cell r="C79" t="str">
            <v>|0200220139|25.40|0.00|3.200|0.000</v>
          </cell>
          <cell r="D79" t="str">
            <v>STKM11A</v>
          </cell>
          <cell r="E79" t="str">
            <v>25.4</v>
          </cell>
          <cell r="F79">
            <v>0</v>
          </cell>
          <cell r="G79">
            <v>3.2</v>
          </cell>
          <cell r="H79">
            <v>242</v>
          </cell>
          <cell r="I79" t="str">
            <v>NBC</v>
          </cell>
          <cell r="J79">
            <v>22</v>
          </cell>
          <cell r="K79">
            <v>912</v>
          </cell>
          <cell r="L79"/>
          <cell r="M79">
            <v>575</v>
          </cell>
          <cell r="N79">
            <v>575</v>
          </cell>
        </row>
        <row r="80">
          <cell r="A80" t="str">
            <v>|0200220139|25.40|0.00|3.200|0.000243.5NBC</v>
          </cell>
          <cell r="B80"/>
          <cell r="C80" t="str">
            <v>|0200220139|25.40|0.00|3.200|0.000</v>
          </cell>
          <cell r="D80" t="str">
            <v>STKM11A</v>
          </cell>
          <cell r="E80" t="str">
            <v>25.4</v>
          </cell>
          <cell r="F80">
            <v>0</v>
          </cell>
          <cell r="G80">
            <v>3.2</v>
          </cell>
          <cell r="H80">
            <v>243.5</v>
          </cell>
          <cell r="I80" t="str">
            <v>NBC</v>
          </cell>
          <cell r="J80"/>
          <cell r="K80"/>
          <cell r="L80"/>
          <cell r="M80">
            <v>0</v>
          </cell>
          <cell r="N80">
            <v>0</v>
          </cell>
        </row>
        <row r="81">
          <cell r="A81" t="str">
            <v>|0200220139|25.40|0.00|3.200|0.00044.5NBC</v>
          </cell>
          <cell r="B81"/>
          <cell r="C81" t="str">
            <v>|0200220139|25.40|0.00|3.200|0.000</v>
          </cell>
          <cell r="D81" t="str">
            <v>STKM11A</v>
          </cell>
          <cell r="E81" t="str">
            <v>25.4</v>
          </cell>
          <cell r="F81">
            <v>0</v>
          </cell>
          <cell r="G81">
            <v>3.2</v>
          </cell>
          <cell r="H81">
            <v>44.5</v>
          </cell>
          <cell r="I81" t="str">
            <v>NBC</v>
          </cell>
          <cell r="J81">
            <v>4722</v>
          </cell>
          <cell r="K81">
            <v>2036</v>
          </cell>
          <cell r="L81"/>
          <cell r="M81">
            <v>462</v>
          </cell>
          <cell r="N81">
            <v>462</v>
          </cell>
        </row>
        <row r="82">
          <cell r="A82" t="str">
            <v>|0200220139|25.40|0.00|3.200|0.00046NBC</v>
          </cell>
          <cell r="B82"/>
          <cell r="C82" t="str">
            <v>|0200220139|25.40|0.00|3.200|0.000</v>
          </cell>
          <cell r="D82" t="str">
            <v>STKM11A</v>
          </cell>
          <cell r="E82" t="str">
            <v>25.4</v>
          </cell>
          <cell r="F82">
            <v>0</v>
          </cell>
          <cell r="G82">
            <v>3.2</v>
          </cell>
          <cell r="H82">
            <v>46</v>
          </cell>
          <cell r="I82" t="str">
            <v>NBC</v>
          </cell>
          <cell r="J82"/>
          <cell r="K82"/>
          <cell r="L82"/>
          <cell r="M82">
            <v>0</v>
          </cell>
          <cell r="N82">
            <v>0</v>
          </cell>
        </row>
        <row r="83">
          <cell r="A83" t="str">
            <v>|0200220139|25.40|0.00|3.200|0.00049.5NBC</v>
          </cell>
          <cell r="B83"/>
          <cell r="C83" t="str">
            <v>|0200220139|25.40|0.00|3.200|0.000</v>
          </cell>
          <cell r="D83" t="str">
            <v>STKM11A</v>
          </cell>
          <cell r="E83" t="str">
            <v>25.4</v>
          </cell>
          <cell r="F83">
            <v>0</v>
          </cell>
          <cell r="G83">
            <v>3.2</v>
          </cell>
          <cell r="H83">
            <v>49.5</v>
          </cell>
          <cell r="I83" t="str">
            <v>NBC</v>
          </cell>
          <cell r="J83">
            <v>747</v>
          </cell>
          <cell r="K83">
            <v>5635</v>
          </cell>
          <cell r="L83">
            <v>720</v>
          </cell>
          <cell r="M83">
            <v>1338</v>
          </cell>
          <cell r="N83">
            <v>618</v>
          </cell>
        </row>
        <row r="84">
          <cell r="A84" t="str">
            <v>|0200220139|25.40|0.00|3.200|0.00051NBC</v>
          </cell>
          <cell r="B84"/>
          <cell r="C84" t="str">
            <v>|0200220139|25.40|0.00|3.200|0.000</v>
          </cell>
          <cell r="D84" t="str">
            <v>STKM11A</v>
          </cell>
          <cell r="E84" t="str">
            <v>25.4</v>
          </cell>
          <cell r="F84">
            <v>0</v>
          </cell>
          <cell r="G84">
            <v>3.2</v>
          </cell>
          <cell r="H84">
            <v>51</v>
          </cell>
          <cell r="I84" t="str">
            <v>NBC</v>
          </cell>
          <cell r="J84"/>
          <cell r="K84"/>
          <cell r="L84"/>
          <cell r="M84">
            <v>0</v>
          </cell>
          <cell r="N84">
            <v>0</v>
          </cell>
        </row>
        <row r="85">
          <cell r="A85" t="str">
            <v>|0200220139|25.40|0.00|3.200|0.0005561NBC</v>
          </cell>
          <cell r="B85"/>
          <cell r="C85" t="str">
            <v>|0200220139|25.40|0.00|3.200|0.000</v>
          </cell>
          <cell r="D85" t="str">
            <v>STKM11A</v>
          </cell>
          <cell r="E85" t="str">
            <v>25.4</v>
          </cell>
          <cell r="F85">
            <v>0</v>
          </cell>
          <cell r="G85">
            <v>3.2</v>
          </cell>
          <cell r="H85">
            <v>5561</v>
          </cell>
          <cell r="I85" t="str">
            <v>NBC</v>
          </cell>
          <cell r="J85"/>
          <cell r="K85"/>
          <cell r="L85"/>
          <cell r="M85">
            <v>339</v>
          </cell>
          <cell r="N85">
            <v>339</v>
          </cell>
        </row>
        <row r="86">
          <cell r="A86" t="str">
            <v>|0200230120|28.60|0.00|1.200|0.000410IBC</v>
          </cell>
          <cell r="B86"/>
          <cell r="C86" t="str">
            <v>|0200230120|28.60|0.00|1.200|0.000</v>
          </cell>
          <cell r="D86" t="str">
            <v>STKM11A</v>
          </cell>
          <cell r="E86" t="str">
            <v>28.6</v>
          </cell>
          <cell r="F86">
            <v>0</v>
          </cell>
          <cell r="G86">
            <v>1.2</v>
          </cell>
          <cell r="H86">
            <v>410</v>
          </cell>
          <cell r="I86" t="str">
            <v>IBC</v>
          </cell>
          <cell r="J86">
            <v>1200</v>
          </cell>
          <cell r="K86"/>
          <cell r="L86"/>
          <cell r="M86">
            <v>188</v>
          </cell>
          <cell r="N86">
            <v>188</v>
          </cell>
        </row>
        <row r="87">
          <cell r="A87" t="str">
            <v>|0200230120|28.60|0.00|1.200|0.0005300IBC</v>
          </cell>
          <cell r="B87"/>
          <cell r="C87" t="str">
            <v>|0200230120|28.60|0.00|1.200|0.000</v>
          </cell>
          <cell r="D87" t="str">
            <v>STKM11A</v>
          </cell>
          <cell r="E87" t="str">
            <v>28.6</v>
          </cell>
          <cell r="F87">
            <v>0</v>
          </cell>
          <cell r="G87">
            <v>1.2</v>
          </cell>
          <cell r="H87">
            <v>5300</v>
          </cell>
          <cell r="I87" t="str">
            <v>IBC</v>
          </cell>
          <cell r="J87"/>
          <cell r="K87"/>
          <cell r="L87"/>
          <cell r="M87">
            <v>712</v>
          </cell>
          <cell r="N87">
            <v>712</v>
          </cell>
        </row>
        <row r="88">
          <cell r="A88" t="str">
            <v>|0200230120|28.60|0.00|1.200|0.0006253IBC</v>
          </cell>
          <cell r="B88"/>
          <cell r="C88" t="str">
            <v>|0200230120|28.60|0.00|1.200|0.000</v>
          </cell>
          <cell r="D88" t="str">
            <v>STKM11A</v>
          </cell>
          <cell r="E88" t="str">
            <v>28.6</v>
          </cell>
          <cell r="F88">
            <v>0</v>
          </cell>
          <cell r="G88">
            <v>1.2</v>
          </cell>
          <cell r="H88">
            <v>6253</v>
          </cell>
          <cell r="I88" t="str">
            <v>IBC</v>
          </cell>
          <cell r="J88"/>
          <cell r="K88"/>
          <cell r="L88"/>
          <cell r="M88">
            <v>290</v>
          </cell>
          <cell r="N88">
            <v>290</v>
          </cell>
        </row>
        <row r="89">
          <cell r="A89" t="str">
            <v>|0200220139|28.60|0.00|2.300|0.000139IBC</v>
          </cell>
          <cell r="B89"/>
          <cell r="C89" t="str">
            <v>|0200220139|28.60|0.00|2.300|0.000</v>
          </cell>
          <cell r="D89" t="str">
            <v>STKM11A</v>
          </cell>
          <cell r="E89" t="str">
            <v>28.6</v>
          </cell>
          <cell r="F89">
            <v>0</v>
          </cell>
          <cell r="G89">
            <v>2.2999999999999998</v>
          </cell>
          <cell r="H89">
            <v>139</v>
          </cell>
          <cell r="I89" t="str">
            <v>IBC</v>
          </cell>
          <cell r="J89">
            <v>1</v>
          </cell>
          <cell r="K89"/>
          <cell r="L89"/>
          <cell r="M89">
            <v>413</v>
          </cell>
          <cell r="N89">
            <v>413</v>
          </cell>
        </row>
        <row r="90">
          <cell r="A90" t="str">
            <v>|0200220139|28.60|0.00|2.600|0.000176IBC</v>
          </cell>
          <cell r="B90"/>
          <cell r="C90" t="str">
            <v>|0200220139|28.60|0.00|2.600|0.000</v>
          </cell>
          <cell r="D90" t="str">
            <v>STKM11A</v>
          </cell>
          <cell r="E90" t="str">
            <v>28.6</v>
          </cell>
          <cell r="F90">
            <v>0</v>
          </cell>
          <cell r="G90">
            <v>2.6</v>
          </cell>
          <cell r="H90">
            <v>176</v>
          </cell>
          <cell r="I90" t="str">
            <v>IBC</v>
          </cell>
          <cell r="J90"/>
          <cell r="K90"/>
          <cell r="L90"/>
          <cell r="M90">
            <v>259</v>
          </cell>
          <cell r="N90">
            <v>259</v>
          </cell>
        </row>
        <row r="91">
          <cell r="A91" t="str">
            <v>|0200220139|28.60|0.00|2.000|0.0001070NBC</v>
          </cell>
          <cell r="B91"/>
          <cell r="C91" t="str">
            <v>|0200220139|28.60|0.00|2.000|0.000</v>
          </cell>
          <cell r="D91" t="str">
            <v>STKM11A</v>
          </cell>
          <cell r="E91" t="str">
            <v>28.6</v>
          </cell>
          <cell r="F91">
            <v>0</v>
          </cell>
          <cell r="G91">
            <v>2</v>
          </cell>
          <cell r="H91">
            <v>1070</v>
          </cell>
          <cell r="I91" t="str">
            <v>NBC</v>
          </cell>
          <cell r="J91">
            <v>1286</v>
          </cell>
          <cell r="K91">
            <v>485</v>
          </cell>
          <cell r="L91"/>
          <cell r="M91">
            <v>38</v>
          </cell>
          <cell r="N91">
            <v>38</v>
          </cell>
        </row>
        <row r="92">
          <cell r="A92" t="str">
            <v>|0200220139|28.60|0.00|2.000|0.00053NBC</v>
          </cell>
          <cell r="B92"/>
          <cell r="C92" t="str">
            <v>|0200220139|28.60|0.00|2.000|0.000</v>
          </cell>
          <cell r="D92" t="str">
            <v>STKM11A</v>
          </cell>
          <cell r="E92" t="str">
            <v>28.6</v>
          </cell>
          <cell r="F92">
            <v>0</v>
          </cell>
          <cell r="G92">
            <v>2</v>
          </cell>
          <cell r="H92">
            <v>53</v>
          </cell>
          <cell r="I92" t="str">
            <v>NBC</v>
          </cell>
          <cell r="J92"/>
          <cell r="K92"/>
          <cell r="L92"/>
          <cell r="M92">
            <v>107</v>
          </cell>
          <cell r="N92">
            <v>107</v>
          </cell>
        </row>
        <row r="93">
          <cell r="A93" t="str">
            <v>|0200220139|28.60|0.00|2.000|0.0006475NBC</v>
          </cell>
          <cell r="B93"/>
          <cell r="C93" t="str">
            <v>|0200220139|28.60|0.00|2.000|0.000</v>
          </cell>
          <cell r="D93" t="str">
            <v>STKM11A</v>
          </cell>
          <cell r="E93" t="str">
            <v>28.6</v>
          </cell>
          <cell r="F93">
            <v>0</v>
          </cell>
          <cell r="G93">
            <v>2</v>
          </cell>
          <cell r="H93">
            <v>6475</v>
          </cell>
          <cell r="I93" t="str">
            <v>NBC</v>
          </cell>
          <cell r="J93">
            <v>38</v>
          </cell>
          <cell r="K93">
            <v>80</v>
          </cell>
          <cell r="L93"/>
          <cell r="M93">
            <v>355</v>
          </cell>
          <cell r="N93">
            <v>355</v>
          </cell>
        </row>
        <row r="94">
          <cell r="A94" t="str">
            <v>|0200220139|29.40|0.00|3.200|0.00041IBC</v>
          </cell>
          <cell r="B94"/>
          <cell r="C94" t="str">
            <v>|0200220139|29.40|0.00|3.200|0.000</v>
          </cell>
          <cell r="D94" t="str">
            <v>STKM11A</v>
          </cell>
          <cell r="E94" t="str">
            <v>29.4</v>
          </cell>
          <cell r="F94">
            <v>0</v>
          </cell>
          <cell r="G94">
            <v>3.2</v>
          </cell>
          <cell r="H94">
            <v>41</v>
          </cell>
          <cell r="I94" t="str">
            <v>IBC</v>
          </cell>
          <cell r="J94">
            <v>53166</v>
          </cell>
          <cell r="K94">
            <v>55750</v>
          </cell>
          <cell r="L94">
            <v>5500</v>
          </cell>
          <cell r="M94">
            <v>34398</v>
          </cell>
          <cell r="N94">
            <v>28898</v>
          </cell>
        </row>
        <row r="95">
          <cell r="A95" t="str">
            <v>|0200220139|29.40|0.00|3.200|0.00042.5IBC</v>
          </cell>
          <cell r="B95"/>
          <cell r="C95" t="str">
            <v>|0200220139|29.40|0.00|3.200|0.000</v>
          </cell>
          <cell r="D95" t="str">
            <v>STKM11A</v>
          </cell>
          <cell r="E95" t="str">
            <v>29.4</v>
          </cell>
          <cell r="F95">
            <v>0</v>
          </cell>
          <cell r="G95">
            <v>3.2</v>
          </cell>
          <cell r="H95">
            <v>42.5</v>
          </cell>
          <cell r="I95" t="str">
            <v>IBC</v>
          </cell>
          <cell r="J95"/>
          <cell r="K95"/>
          <cell r="L95"/>
          <cell r="M95">
            <v>3160</v>
          </cell>
          <cell r="N95">
            <v>3160</v>
          </cell>
        </row>
        <row r="96">
          <cell r="A96" t="str">
            <v>|0200220139|29.40|0.00|3.200|0.0006161IBC</v>
          </cell>
          <cell r="B96"/>
          <cell r="C96" t="str">
            <v>|0200220139|29.40|0.00|3.200|0.000</v>
          </cell>
          <cell r="D96" t="str">
            <v>STKM11A</v>
          </cell>
          <cell r="E96" t="str">
            <v>29.4</v>
          </cell>
          <cell r="F96">
            <v>0</v>
          </cell>
          <cell r="G96">
            <v>3.2</v>
          </cell>
          <cell r="H96">
            <v>6161</v>
          </cell>
          <cell r="I96" t="str">
            <v>IBC</v>
          </cell>
          <cell r="J96"/>
          <cell r="K96"/>
          <cell r="L96"/>
          <cell r="M96">
            <v>869</v>
          </cell>
          <cell r="N96">
            <v>869</v>
          </cell>
        </row>
        <row r="97">
          <cell r="A97" t="str">
            <v>|0200220139|31.80|0.00|2.600|0.0005300IBC</v>
          </cell>
          <cell r="B97"/>
          <cell r="C97" t="str">
            <v>|0200220139|31.80|0.00|2.600|0.000</v>
          </cell>
          <cell r="D97" t="str">
            <v>STKM11A</v>
          </cell>
          <cell r="E97" t="str">
            <v>31.8</v>
          </cell>
          <cell r="F97">
            <v>0</v>
          </cell>
          <cell r="G97">
            <v>2.6</v>
          </cell>
          <cell r="H97">
            <v>5300</v>
          </cell>
          <cell r="I97" t="str">
            <v>IBC</v>
          </cell>
          <cell r="J97"/>
          <cell r="K97"/>
          <cell r="L97"/>
          <cell r="M97">
            <v>15</v>
          </cell>
          <cell r="N97">
            <v>15</v>
          </cell>
        </row>
        <row r="98">
          <cell r="A98" t="str">
            <v>|0200220139|31.80|0.00|2.000|0.000422NBC</v>
          </cell>
          <cell r="B98"/>
          <cell r="C98" t="str">
            <v>|0200220139|31.80|0.00|2.000|0.000</v>
          </cell>
          <cell r="D98" t="str">
            <v>STKM11A</v>
          </cell>
          <cell r="E98" t="str">
            <v>31.8</v>
          </cell>
          <cell r="F98">
            <v>0</v>
          </cell>
          <cell r="G98">
            <v>2</v>
          </cell>
          <cell r="H98">
            <v>422</v>
          </cell>
          <cell r="I98" t="str">
            <v>NBC</v>
          </cell>
          <cell r="J98"/>
          <cell r="K98">
            <v>5</v>
          </cell>
          <cell r="L98"/>
          <cell r="M98">
            <v>0</v>
          </cell>
          <cell r="N98">
            <v>0</v>
          </cell>
        </row>
        <row r="99">
          <cell r="A99" t="str">
            <v>|0200220139|31.80|0.00|2.000|0.0006475NBC</v>
          </cell>
          <cell r="B99"/>
          <cell r="C99" t="str">
            <v>|0200220139|31.80|0.00|2.000|0.000</v>
          </cell>
          <cell r="D99" t="str">
            <v>STKM11A</v>
          </cell>
          <cell r="E99" t="str">
            <v>31.8</v>
          </cell>
          <cell r="F99">
            <v>0</v>
          </cell>
          <cell r="G99">
            <v>2</v>
          </cell>
          <cell r="H99">
            <v>6475</v>
          </cell>
          <cell r="I99" t="str">
            <v>NBC</v>
          </cell>
          <cell r="J99"/>
          <cell r="K99"/>
          <cell r="L99"/>
          <cell r="M99">
            <v>224.5</v>
          </cell>
          <cell r="N99">
            <v>224.5</v>
          </cell>
        </row>
        <row r="100">
          <cell r="A100" t="str">
            <v>|0200220139|31.80|0.00|2.000|0.000799NBC</v>
          </cell>
          <cell r="B100"/>
          <cell r="C100" t="str">
            <v>|0200220139|31.80|0.00|2.000|0.000</v>
          </cell>
          <cell r="D100" t="str">
            <v>STKM11A</v>
          </cell>
          <cell r="E100" t="str">
            <v>31.8</v>
          </cell>
          <cell r="F100">
            <v>0</v>
          </cell>
          <cell r="G100">
            <v>2</v>
          </cell>
          <cell r="H100">
            <v>799</v>
          </cell>
          <cell r="I100" t="str">
            <v>NBC</v>
          </cell>
          <cell r="J100">
            <v>3</v>
          </cell>
          <cell r="K100">
            <v>3</v>
          </cell>
          <cell r="L100"/>
          <cell r="M100">
            <v>12</v>
          </cell>
          <cell r="N100">
            <v>12</v>
          </cell>
        </row>
        <row r="101">
          <cell r="A101" t="str">
            <v>|0200220139|34.00|0.00|2.600|0.000247NBC</v>
          </cell>
          <cell r="B101"/>
          <cell r="C101" t="str">
            <v>|0200220139|34.00|0.00|2.600|0.000</v>
          </cell>
          <cell r="D101" t="str">
            <v>STKM11A</v>
          </cell>
          <cell r="E101" t="str">
            <v>34</v>
          </cell>
          <cell r="F101">
            <v>0</v>
          </cell>
          <cell r="G101">
            <v>2.6</v>
          </cell>
          <cell r="H101">
            <v>247</v>
          </cell>
          <cell r="I101" t="str">
            <v>NBC</v>
          </cell>
          <cell r="J101"/>
          <cell r="K101"/>
          <cell r="L101"/>
          <cell r="M101">
            <v>300</v>
          </cell>
          <cell r="N101">
            <v>300</v>
          </cell>
        </row>
        <row r="102">
          <cell r="A102" t="str">
            <v>|0200220139|34.00|0.00|3.500|0.00045IBC</v>
          </cell>
          <cell r="B102"/>
          <cell r="C102" t="str">
            <v>|0200220139|34.00|0.00|3.500|0.000</v>
          </cell>
          <cell r="D102" t="str">
            <v>STKM11A</v>
          </cell>
          <cell r="E102" t="str">
            <v>34</v>
          </cell>
          <cell r="F102">
            <v>0</v>
          </cell>
          <cell r="G102">
            <v>3.5</v>
          </cell>
          <cell r="H102">
            <v>45</v>
          </cell>
          <cell r="I102" t="str">
            <v>IBC</v>
          </cell>
          <cell r="J102">
            <v>229</v>
          </cell>
          <cell r="K102"/>
          <cell r="L102"/>
          <cell r="M102">
            <v>125</v>
          </cell>
          <cell r="N102">
            <v>125</v>
          </cell>
        </row>
        <row r="103">
          <cell r="A103" t="str">
            <v>|0200220139|34.00|0.00|3.500|0.0005616IBC</v>
          </cell>
          <cell r="B103"/>
          <cell r="C103" t="str">
            <v>|0200220139|34.00|0.00|3.500|0.000</v>
          </cell>
          <cell r="D103" t="str">
            <v>STKM11A</v>
          </cell>
          <cell r="E103" t="str">
            <v>34</v>
          </cell>
          <cell r="F103">
            <v>0</v>
          </cell>
          <cell r="G103">
            <v>3.5</v>
          </cell>
          <cell r="H103">
            <v>5616</v>
          </cell>
          <cell r="I103" t="str">
            <v>IBC</v>
          </cell>
          <cell r="J103"/>
          <cell r="K103"/>
          <cell r="L103"/>
          <cell r="M103">
            <v>3</v>
          </cell>
          <cell r="N103">
            <v>3</v>
          </cell>
        </row>
        <row r="104">
          <cell r="A104" t="str">
            <v>|0200230120|38.10|0.00|1.200|0.0005450IBC</v>
          </cell>
          <cell r="B104"/>
          <cell r="C104" t="str">
            <v>|0200230120|38.10|0.00|1.200|0.000</v>
          </cell>
          <cell r="D104" t="str">
            <v>STKM11A</v>
          </cell>
          <cell r="E104" t="str">
            <v>38.1</v>
          </cell>
          <cell r="F104">
            <v>0</v>
          </cell>
          <cell r="G104">
            <v>1.2</v>
          </cell>
          <cell r="H104">
            <v>5450</v>
          </cell>
          <cell r="I104" t="str">
            <v>IBC</v>
          </cell>
          <cell r="J104"/>
          <cell r="K104"/>
          <cell r="L104"/>
          <cell r="M104">
            <v>121</v>
          </cell>
          <cell r="N104">
            <v>121</v>
          </cell>
        </row>
        <row r="105">
          <cell r="A105" t="str">
            <v>|0200220139|38.10|0.00|2.300|0.000290NBC</v>
          </cell>
          <cell r="B105"/>
          <cell r="C105" t="str">
            <v>|0200220139|38.10|0.00|2.300|0.000</v>
          </cell>
          <cell r="D105" t="str">
            <v>STKM11A</v>
          </cell>
          <cell r="E105" t="str">
            <v>38.1</v>
          </cell>
          <cell r="F105">
            <v>0</v>
          </cell>
          <cell r="G105">
            <v>2.2999999999999998</v>
          </cell>
          <cell r="H105">
            <v>290</v>
          </cell>
          <cell r="I105" t="str">
            <v>NBC</v>
          </cell>
          <cell r="J105"/>
          <cell r="K105"/>
          <cell r="L105"/>
          <cell r="M105">
            <v>9</v>
          </cell>
          <cell r="N105">
            <v>9</v>
          </cell>
        </row>
        <row r="106">
          <cell r="A106" t="str">
            <v>|0200220139|38.10|0.00|2.300|0.000308NBC</v>
          </cell>
          <cell r="B106"/>
          <cell r="C106" t="str">
            <v>|0200220139|38.10|0.00|2.300|0.000</v>
          </cell>
          <cell r="D106" t="str">
            <v>STKM11A</v>
          </cell>
          <cell r="E106" t="str">
            <v>38.1</v>
          </cell>
          <cell r="F106">
            <v>0</v>
          </cell>
          <cell r="G106">
            <v>2.2999999999999998</v>
          </cell>
          <cell r="H106">
            <v>308</v>
          </cell>
          <cell r="I106" t="str">
            <v>NBC</v>
          </cell>
          <cell r="J106"/>
          <cell r="K106">
            <v>452</v>
          </cell>
          <cell r="L106"/>
          <cell r="M106">
            <v>392</v>
          </cell>
          <cell r="N106">
            <v>392</v>
          </cell>
        </row>
        <row r="107">
          <cell r="A107" t="str">
            <v>|0200220139|38.10|0.00|2.300|0.0005959NBC</v>
          </cell>
          <cell r="B107"/>
          <cell r="C107" t="str">
            <v>|0200220139|38.10|0.00|2.300|0.000</v>
          </cell>
          <cell r="D107" t="str">
            <v>STKM11A</v>
          </cell>
          <cell r="E107" t="str">
            <v>38.1</v>
          </cell>
          <cell r="F107">
            <v>0</v>
          </cell>
          <cell r="G107">
            <v>2.2999999999999998</v>
          </cell>
          <cell r="H107">
            <v>5959</v>
          </cell>
          <cell r="I107" t="str">
            <v>NBC</v>
          </cell>
          <cell r="J107"/>
          <cell r="K107"/>
          <cell r="L107"/>
          <cell r="M107">
            <v>69</v>
          </cell>
          <cell r="N107">
            <v>69</v>
          </cell>
        </row>
        <row r="108">
          <cell r="A108" t="str">
            <v>|0200220139|38.10|0.00|2.600|0.000259.8NBC</v>
          </cell>
          <cell r="B108"/>
          <cell r="C108" t="str">
            <v>|0200220139|38.10|0.00|2.600|0.000</v>
          </cell>
          <cell r="D108" t="str">
            <v>STKM11A</v>
          </cell>
          <cell r="E108" t="str">
            <v>38.1</v>
          </cell>
          <cell r="F108">
            <v>0</v>
          </cell>
          <cell r="G108">
            <v>2.6</v>
          </cell>
          <cell r="H108">
            <v>259.8</v>
          </cell>
          <cell r="I108" t="str">
            <v>NBC</v>
          </cell>
          <cell r="J108">
            <v>2</v>
          </cell>
          <cell r="K108">
            <v>2410</v>
          </cell>
          <cell r="L108"/>
          <cell r="M108">
            <v>671</v>
          </cell>
          <cell r="N108">
            <v>671</v>
          </cell>
        </row>
        <row r="109">
          <cell r="A109" t="str">
            <v>|0200220139|38.10|0.00|2.600|0.000261.3NBC</v>
          </cell>
          <cell r="B109"/>
          <cell r="C109" t="str">
            <v>|0200220139|38.10|0.00|2.600|0.000</v>
          </cell>
          <cell r="D109" t="str">
            <v>STKM11A</v>
          </cell>
          <cell r="E109" t="str">
            <v>38.1</v>
          </cell>
          <cell r="F109">
            <v>0</v>
          </cell>
          <cell r="G109">
            <v>2.6</v>
          </cell>
          <cell r="H109">
            <v>261.3</v>
          </cell>
          <cell r="I109" t="str">
            <v>NBC</v>
          </cell>
          <cell r="J109"/>
          <cell r="K109"/>
          <cell r="L109"/>
          <cell r="M109">
            <v>0</v>
          </cell>
          <cell r="N109">
            <v>0</v>
          </cell>
        </row>
        <row r="110">
          <cell r="A110" t="str">
            <v>|0200220139|38.10|0.00|2.600|0.0006133NBC</v>
          </cell>
          <cell r="B110"/>
          <cell r="C110" t="str">
            <v>|0200220139|38.10|0.00|2.600|0.000</v>
          </cell>
          <cell r="D110" t="str">
            <v>STKM11A</v>
          </cell>
          <cell r="E110" t="str">
            <v>38.1</v>
          </cell>
          <cell r="F110">
            <v>0</v>
          </cell>
          <cell r="G110">
            <v>2.6</v>
          </cell>
          <cell r="H110">
            <v>6133</v>
          </cell>
          <cell r="I110" t="str">
            <v>NBC</v>
          </cell>
          <cell r="J110"/>
          <cell r="K110"/>
          <cell r="L110"/>
          <cell r="M110">
            <v>0</v>
          </cell>
          <cell r="N110">
            <v>0</v>
          </cell>
        </row>
        <row r="111">
          <cell r="A111" t="str">
            <v>|0200220139|38.10|0.00|2.000|0.0001340NBC</v>
          </cell>
          <cell r="B111"/>
          <cell r="C111" t="str">
            <v>|0200220139|38.10|0.00|2.000|0.000</v>
          </cell>
          <cell r="D111" t="str">
            <v>STKM11A</v>
          </cell>
          <cell r="E111" t="str">
            <v>38.1</v>
          </cell>
          <cell r="F111">
            <v>0</v>
          </cell>
          <cell r="G111">
            <v>2</v>
          </cell>
          <cell r="H111">
            <v>1340</v>
          </cell>
          <cell r="I111" t="str">
            <v>NBC</v>
          </cell>
          <cell r="J111">
            <v>26800</v>
          </cell>
          <cell r="K111"/>
          <cell r="L111"/>
          <cell r="M111">
            <v>17093</v>
          </cell>
          <cell r="N111">
            <v>17093</v>
          </cell>
        </row>
        <row r="112">
          <cell r="A112" t="str">
            <v>|0200220139|38.10|0.00|2.000|0.000274NBC</v>
          </cell>
          <cell r="B112"/>
          <cell r="C112" t="str">
            <v>|0200220139|38.10|0.00|2.000|0.000</v>
          </cell>
          <cell r="D112" t="str">
            <v>STKM11A</v>
          </cell>
          <cell r="E112" t="str">
            <v>38.1</v>
          </cell>
          <cell r="F112">
            <v>0</v>
          </cell>
          <cell r="G112">
            <v>2</v>
          </cell>
          <cell r="H112">
            <v>274</v>
          </cell>
          <cell r="I112" t="str">
            <v>NBC</v>
          </cell>
          <cell r="J112"/>
          <cell r="K112"/>
          <cell r="L112"/>
          <cell r="M112">
            <v>17</v>
          </cell>
          <cell r="N112">
            <v>17</v>
          </cell>
        </row>
        <row r="113">
          <cell r="A113" t="str">
            <v>|0200220139|38.10|0.00|2.000|0.000390NBC</v>
          </cell>
          <cell r="B113"/>
          <cell r="C113" t="str">
            <v>|0200220139|38.10|0.00|2.000|0.000</v>
          </cell>
          <cell r="D113" t="str">
            <v>STKM11A</v>
          </cell>
          <cell r="E113" t="str">
            <v>38.1</v>
          </cell>
          <cell r="F113">
            <v>0</v>
          </cell>
          <cell r="G113">
            <v>2</v>
          </cell>
          <cell r="H113">
            <v>390</v>
          </cell>
          <cell r="I113" t="str">
            <v>NBC</v>
          </cell>
          <cell r="J113">
            <v>600</v>
          </cell>
          <cell r="K113"/>
          <cell r="L113"/>
          <cell r="M113">
            <v>1456</v>
          </cell>
          <cell r="N113">
            <v>1456</v>
          </cell>
        </row>
        <row r="114">
          <cell r="A114" t="str">
            <v>|0200220139|38.10|0.00|2.000|0.0005411NBC</v>
          </cell>
          <cell r="B114"/>
          <cell r="C114" t="str">
            <v>|0200220139|38.10|0.00|2.000|0.000</v>
          </cell>
          <cell r="D114" t="str">
            <v>STKM11A</v>
          </cell>
          <cell r="E114" t="str">
            <v>38.1</v>
          </cell>
          <cell r="F114">
            <v>0</v>
          </cell>
          <cell r="G114">
            <v>2</v>
          </cell>
          <cell r="H114">
            <v>5411</v>
          </cell>
          <cell r="I114" t="str">
            <v>NBC</v>
          </cell>
          <cell r="J114"/>
          <cell r="K114"/>
          <cell r="L114"/>
          <cell r="M114">
            <v>4445</v>
          </cell>
          <cell r="N114">
            <v>4445</v>
          </cell>
        </row>
        <row r="115">
          <cell r="A115" t="str">
            <v>|0200220139|38.10|0.00|2.000|0.0005923NBC</v>
          </cell>
          <cell r="B115"/>
          <cell r="C115" t="str">
            <v>|0200220139|38.10|0.00|2.000|0.000</v>
          </cell>
          <cell r="D115" t="str">
            <v>STKM11A</v>
          </cell>
          <cell r="E115" t="str">
            <v>38.1</v>
          </cell>
          <cell r="F115">
            <v>0</v>
          </cell>
          <cell r="G115">
            <v>2</v>
          </cell>
          <cell r="H115">
            <v>5923</v>
          </cell>
          <cell r="I115" t="str">
            <v>NBC</v>
          </cell>
          <cell r="J115"/>
          <cell r="K115"/>
          <cell r="L115"/>
          <cell r="M115">
            <v>151</v>
          </cell>
          <cell r="N115">
            <v>151</v>
          </cell>
        </row>
        <row r="116">
          <cell r="A116" t="str">
            <v>|0200220139|38.10|0.00|2.000|0.00080NBC</v>
          </cell>
          <cell r="B116"/>
          <cell r="C116" t="str">
            <v>|0200220139|38.10|0.00|2.000|0.000</v>
          </cell>
          <cell r="D116" t="str">
            <v>STKM11A</v>
          </cell>
          <cell r="E116" t="str">
            <v>38.1</v>
          </cell>
          <cell r="F116">
            <v>0</v>
          </cell>
          <cell r="G116">
            <v>2</v>
          </cell>
          <cell r="H116">
            <v>80</v>
          </cell>
          <cell r="I116" t="str">
            <v>NBC</v>
          </cell>
          <cell r="J116"/>
          <cell r="K116"/>
          <cell r="L116"/>
          <cell r="M116">
            <v>20</v>
          </cell>
          <cell r="N116">
            <v>20</v>
          </cell>
        </row>
        <row r="117">
          <cell r="A117" t="str">
            <v>|0200220139|42.70|0.00|2.000|0.000214NBC</v>
          </cell>
          <cell r="B117"/>
          <cell r="C117" t="str">
            <v>|0200220139|42.70|0.00|2.000|0.000</v>
          </cell>
          <cell r="D117" t="str">
            <v>STKM11A</v>
          </cell>
          <cell r="E117" t="str">
            <v>42.7</v>
          </cell>
          <cell r="F117">
            <v>0</v>
          </cell>
          <cell r="G117">
            <v>2</v>
          </cell>
          <cell r="H117">
            <v>214</v>
          </cell>
          <cell r="I117" t="str">
            <v>NBC</v>
          </cell>
          <cell r="J117">
            <v>900</v>
          </cell>
          <cell r="K117">
            <v>1492</v>
          </cell>
          <cell r="L117">
            <v>300</v>
          </cell>
          <cell r="M117">
            <v>1627</v>
          </cell>
          <cell r="N117">
            <v>1327</v>
          </cell>
        </row>
        <row r="118">
          <cell r="A118" t="str">
            <v>|0200220139|42.70|0.00|2.000|0.0006135NBC</v>
          </cell>
          <cell r="B118"/>
          <cell r="C118" t="str">
            <v>|0200220139|42.70|0.00|2.000|0.000</v>
          </cell>
          <cell r="D118" t="str">
            <v>STKM11A</v>
          </cell>
          <cell r="E118" t="str">
            <v>42.7</v>
          </cell>
          <cell r="F118">
            <v>0</v>
          </cell>
          <cell r="G118">
            <v>2</v>
          </cell>
          <cell r="H118">
            <v>6135</v>
          </cell>
          <cell r="I118" t="str">
            <v>NBC</v>
          </cell>
          <cell r="J118"/>
          <cell r="K118"/>
          <cell r="L118"/>
          <cell r="M118">
            <v>168</v>
          </cell>
          <cell r="N118">
            <v>168</v>
          </cell>
        </row>
        <row r="119">
          <cell r="A119" t="str">
            <v>|0200220126|42.70|0.00|3.500|0.000195IBC</v>
          </cell>
          <cell r="B119"/>
          <cell r="C119" t="str">
            <v>|0200220126|42.70|0.00|3.500|0.000</v>
          </cell>
          <cell r="D119" t="str">
            <v>STKM11A</v>
          </cell>
          <cell r="E119" t="str">
            <v>42.7</v>
          </cell>
          <cell r="F119">
            <v>0</v>
          </cell>
          <cell r="G119">
            <v>3.5</v>
          </cell>
          <cell r="H119">
            <v>195</v>
          </cell>
          <cell r="I119" t="str">
            <v>IBC</v>
          </cell>
          <cell r="J119">
            <v>13542</v>
          </cell>
          <cell r="K119">
            <v>11988</v>
          </cell>
          <cell r="L119">
            <v>950</v>
          </cell>
          <cell r="M119">
            <v>7943</v>
          </cell>
          <cell r="N119">
            <v>6993</v>
          </cell>
        </row>
        <row r="120">
          <cell r="A120" t="str">
            <v>|0200220126|42.70|0.00|3.500|0.000196.5IBC</v>
          </cell>
          <cell r="B120"/>
          <cell r="C120" t="str">
            <v>|0200220126|42.70|0.00|3.500|0.000</v>
          </cell>
          <cell r="D120" t="str">
            <v>STKM11A</v>
          </cell>
          <cell r="E120" t="str">
            <v>42.7</v>
          </cell>
          <cell r="F120">
            <v>0</v>
          </cell>
          <cell r="G120">
            <v>3.5</v>
          </cell>
          <cell r="H120">
            <v>196.5</v>
          </cell>
          <cell r="I120" t="str">
            <v>IBC</v>
          </cell>
          <cell r="J120"/>
          <cell r="K120"/>
          <cell r="L120"/>
          <cell r="M120">
            <v>991</v>
          </cell>
          <cell r="N120">
            <v>991</v>
          </cell>
        </row>
        <row r="121">
          <cell r="A121" t="str">
            <v>|0200220126|42.70|0.00|3.500|0.000261IBC</v>
          </cell>
          <cell r="B121"/>
          <cell r="C121" t="str">
            <v>|0200220126|42.70|0.00|3.500|0.000</v>
          </cell>
          <cell r="D121" t="str">
            <v>STKM11A</v>
          </cell>
          <cell r="E121" t="str">
            <v>42.7</v>
          </cell>
          <cell r="F121">
            <v>0</v>
          </cell>
          <cell r="G121">
            <v>3.5</v>
          </cell>
          <cell r="H121">
            <v>261</v>
          </cell>
          <cell r="I121" t="str">
            <v>IBC</v>
          </cell>
          <cell r="J121">
            <v>2456</v>
          </cell>
          <cell r="K121">
            <v>4116</v>
          </cell>
          <cell r="L121">
            <v>500</v>
          </cell>
          <cell r="M121">
            <v>2764</v>
          </cell>
          <cell r="N121">
            <v>2264</v>
          </cell>
        </row>
        <row r="122">
          <cell r="A122" t="str">
            <v>|0200220126|42.70|0.00|3.500|0.000262.5IBC</v>
          </cell>
          <cell r="B122"/>
          <cell r="C122" t="str">
            <v>|0200220126|42.70|0.00|3.500|0.000</v>
          </cell>
          <cell r="D122" t="str">
            <v>STKM11A</v>
          </cell>
          <cell r="E122" t="str">
            <v>42.7</v>
          </cell>
          <cell r="F122">
            <v>0</v>
          </cell>
          <cell r="G122">
            <v>3.5</v>
          </cell>
          <cell r="H122">
            <v>262.5</v>
          </cell>
          <cell r="I122" t="str">
            <v>IBC</v>
          </cell>
          <cell r="J122"/>
          <cell r="K122"/>
          <cell r="L122"/>
          <cell r="M122">
            <v>0</v>
          </cell>
          <cell r="N122">
            <v>0</v>
          </cell>
        </row>
        <row r="123">
          <cell r="A123" t="str">
            <v>|0200220126|42.70|0.00|3.500|0.000263IBC</v>
          </cell>
          <cell r="B123"/>
          <cell r="C123" t="str">
            <v>|0200220126|42.70|0.00|3.500|0.000</v>
          </cell>
          <cell r="D123" t="str">
            <v>STKM11A</v>
          </cell>
          <cell r="E123" t="str">
            <v>42.7</v>
          </cell>
          <cell r="F123">
            <v>0</v>
          </cell>
          <cell r="G123">
            <v>3.5</v>
          </cell>
          <cell r="H123">
            <v>263</v>
          </cell>
          <cell r="I123" t="str">
            <v>IBC</v>
          </cell>
          <cell r="J123">
            <v>5</v>
          </cell>
          <cell r="K123">
            <v>5</v>
          </cell>
          <cell r="L123"/>
          <cell r="M123">
            <v>14</v>
          </cell>
          <cell r="N123">
            <v>14</v>
          </cell>
        </row>
        <row r="124">
          <cell r="A124" t="str">
            <v>|0200220126|42.70|0.00|3.500|0.000268.1NBC</v>
          </cell>
          <cell r="B124"/>
          <cell r="C124" t="str">
            <v>|0200220126|42.70|0.00|3.500|0.000</v>
          </cell>
          <cell r="D124" t="str">
            <v>STKM11A</v>
          </cell>
          <cell r="E124" t="str">
            <v>42.7</v>
          </cell>
          <cell r="F124">
            <v>0</v>
          </cell>
          <cell r="G124">
            <v>3.5</v>
          </cell>
          <cell r="H124">
            <v>268.10000000000002</v>
          </cell>
          <cell r="I124" t="str">
            <v>NBC</v>
          </cell>
          <cell r="J124">
            <v>4000</v>
          </cell>
          <cell r="K124"/>
          <cell r="L124"/>
          <cell r="M124">
            <v>9007</v>
          </cell>
          <cell r="N124">
            <v>9007</v>
          </cell>
        </row>
        <row r="125">
          <cell r="A125" t="str">
            <v>|0200220126|42.70|0.00|3.500|0.0005894IBC</v>
          </cell>
          <cell r="B125"/>
          <cell r="C125" t="str">
            <v>|0200220126|42.70|0.00|3.500|0.000</v>
          </cell>
          <cell r="D125" t="str">
            <v>STKM11A</v>
          </cell>
          <cell r="E125" t="str">
            <v>42.7</v>
          </cell>
          <cell r="F125">
            <v>0</v>
          </cell>
          <cell r="G125">
            <v>3.5</v>
          </cell>
          <cell r="H125">
            <v>5894</v>
          </cell>
          <cell r="I125" t="str">
            <v>IBC</v>
          </cell>
          <cell r="J125"/>
          <cell r="K125"/>
          <cell r="L125"/>
          <cell r="M125">
            <v>173</v>
          </cell>
          <cell r="N125">
            <v>173</v>
          </cell>
        </row>
        <row r="126">
          <cell r="A126" t="str">
            <v>|0200220126|42.70|0.00|3.500|0.0006007NBC</v>
          </cell>
          <cell r="B126"/>
          <cell r="C126" t="str">
            <v>|0200220126|42.70|0.00|3.500|0.000</v>
          </cell>
          <cell r="D126" t="str">
            <v>STKM11A</v>
          </cell>
          <cell r="E126" t="str">
            <v>42.7</v>
          </cell>
          <cell r="F126">
            <v>0</v>
          </cell>
          <cell r="G126">
            <v>3.5</v>
          </cell>
          <cell r="H126">
            <v>6007</v>
          </cell>
          <cell r="I126" t="str">
            <v>NBC</v>
          </cell>
          <cell r="J126"/>
          <cell r="K126"/>
          <cell r="L126"/>
          <cell r="M126">
            <v>309</v>
          </cell>
          <cell r="N126">
            <v>309</v>
          </cell>
        </row>
        <row r="127">
          <cell r="A127" t="str">
            <v>|0200220126|42.70|0.00|3.500|0.0006046IBC</v>
          </cell>
          <cell r="B127"/>
          <cell r="C127" t="str">
            <v>|0200220126|42.70|0.00|3.500|0.000</v>
          </cell>
          <cell r="D127" t="str">
            <v>STKM11A</v>
          </cell>
          <cell r="E127" t="str">
            <v>42.7</v>
          </cell>
          <cell r="F127">
            <v>0</v>
          </cell>
          <cell r="G127">
            <v>3.5</v>
          </cell>
          <cell r="H127">
            <v>6046</v>
          </cell>
          <cell r="I127" t="str">
            <v>IBC</v>
          </cell>
          <cell r="J127"/>
          <cell r="K127"/>
          <cell r="L127"/>
          <cell r="M127">
            <v>707</v>
          </cell>
          <cell r="N127">
            <v>707</v>
          </cell>
        </row>
        <row r="128">
          <cell r="A128" t="str">
            <v>|0200230119|45.00|0.00|1.200|0.0005600IBC</v>
          </cell>
          <cell r="B128"/>
          <cell r="C128" t="str">
            <v>|0200230119|45.00|0.00|1.200|0.000</v>
          </cell>
          <cell r="D128" t="str">
            <v>STKM11A</v>
          </cell>
          <cell r="E128" t="str">
            <v>45</v>
          </cell>
          <cell r="F128">
            <v>0</v>
          </cell>
          <cell r="G128">
            <v>1.2</v>
          </cell>
          <cell r="H128">
            <v>5600</v>
          </cell>
          <cell r="I128" t="str">
            <v>IBC</v>
          </cell>
          <cell r="J128">
            <v>40</v>
          </cell>
          <cell r="K128">
            <v>67</v>
          </cell>
          <cell r="L128"/>
          <cell r="M128">
            <v>84</v>
          </cell>
          <cell r="N128">
            <v>84</v>
          </cell>
        </row>
        <row r="129">
          <cell r="A129" t="str">
            <v>|0200220139|48.60|0.00|2.000|0.0001804NBC</v>
          </cell>
          <cell r="B129"/>
          <cell r="C129" t="str">
            <v>|0200220139|48.60|0.00|2.000|0.000</v>
          </cell>
          <cell r="D129" t="str">
            <v>STKM11A</v>
          </cell>
          <cell r="E129" t="str">
            <v>48.6</v>
          </cell>
          <cell r="F129">
            <v>0</v>
          </cell>
          <cell r="G129">
            <v>2</v>
          </cell>
          <cell r="H129">
            <v>1804</v>
          </cell>
          <cell r="I129" t="str">
            <v>NBC</v>
          </cell>
          <cell r="J129">
            <v>1842</v>
          </cell>
          <cell r="K129">
            <v>1438</v>
          </cell>
          <cell r="L129"/>
          <cell r="M129">
            <v>91</v>
          </cell>
          <cell r="N129">
            <v>91</v>
          </cell>
        </row>
        <row r="130">
          <cell r="A130" t="str">
            <v>|0200220139|48.60|0.00|2.000|0.0005461NBC</v>
          </cell>
          <cell r="B130"/>
          <cell r="C130" t="str">
            <v>|0200220139|48.60|0.00|2.000|0.000</v>
          </cell>
          <cell r="D130" t="str">
            <v>STKM11A</v>
          </cell>
          <cell r="E130" t="str">
            <v>48.6</v>
          </cell>
          <cell r="F130">
            <v>0</v>
          </cell>
          <cell r="G130">
            <v>2</v>
          </cell>
          <cell r="H130">
            <v>5461</v>
          </cell>
          <cell r="I130" t="str">
            <v>NBC</v>
          </cell>
          <cell r="J130"/>
          <cell r="K130"/>
          <cell r="L130"/>
          <cell r="M130">
            <v>883</v>
          </cell>
          <cell r="N130">
            <v>883</v>
          </cell>
        </row>
        <row r="131">
          <cell r="A131" t="str">
            <v>|0200220139|48.60|0.00|3.100|0.0001830NBC</v>
          </cell>
          <cell r="B131"/>
          <cell r="C131" t="str">
            <v>|0200220139|48.60|0.00|3.100|0.000</v>
          </cell>
          <cell r="D131" t="str">
            <v>STKM11A</v>
          </cell>
          <cell r="E131" t="str">
            <v>48.6</v>
          </cell>
          <cell r="F131">
            <v>0</v>
          </cell>
          <cell r="G131">
            <v>3.1</v>
          </cell>
          <cell r="H131">
            <v>1830</v>
          </cell>
          <cell r="I131" t="str">
            <v>NBC</v>
          </cell>
          <cell r="J131">
            <v>160</v>
          </cell>
          <cell r="K131">
            <v>268</v>
          </cell>
          <cell r="L131"/>
          <cell r="M131">
            <v>4</v>
          </cell>
          <cell r="N131">
            <v>4</v>
          </cell>
        </row>
        <row r="132">
          <cell r="A132" t="str">
            <v>|0200220139|48.60|0.00|3.100|0.0005569NBC</v>
          </cell>
          <cell r="B132"/>
          <cell r="C132" t="str">
            <v>|0200220139|48.60|0.00|3.100|0.000</v>
          </cell>
          <cell r="D132" t="str">
            <v>STKM11A</v>
          </cell>
          <cell r="E132" t="str">
            <v>48.6</v>
          </cell>
          <cell r="F132">
            <v>0</v>
          </cell>
          <cell r="G132">
            <v>3.1</v>
          </cell>
          <cell r="H132">
            <v>5569</v>
          </cell>
          <cell r="I132" t="str">
            <v>NBC</v>
          </cell>
          <cell r="J132"/>
          <cell r="K132"/>
          <cell r="L132"/>
          <cell r="M132">
            <v>182</v>
          </cell>
          <cell r="N132">
            <v>182</v>
          </cell>
        </row>
        <row r="133">
          <cell r="A133" t="str">
            <v>|0200220139|50.80|0.00|1.600|0.0005716NBC</v>
          </cell>
          <cell r="B133"/>
          <cell r="C133" t="str">
            <v>|0200220139|50.80|0.00|1.600|0.000</v>
          </cell>
          <cell r="D133" t="str">
            <v>STKM11A</v>
          </cell>
          <cell r="E133" t="str">
            <v>50.8</v>
          </cell>
          <cell r="F133">
            <v>0</v>
          </cell>
          <cell r="G133">
            <v>1.6</v>
          </cell>
          <cell r="H133">
            <v>5716</v>
          </cell>
          <cell r="I133" t="str">
            <v>NBC</v>
          </cell>
          <cell r="J133"/>
          <cell r="K133"/>
          <cell r="L133"/>
          <cell r="M133">
            <v>204</v>
          </cell>
          <cell r="N133">
            <v>204</v>
          </cell>
        </row>
        <row r="134">
          <cell r="A134" t="str">
            <v>|0200220139|50.80|0.00|1.600|0.000630.6NBC</v>
          </cell>
          <cell r="B134"/>
          <cell r="C134" t="str">
            <v>|0200220139|50.80|0.00|1.600|0.000</v>
          </cell>
          <cell r="D134" t="str">
            <v>STKM11A</v>
          </cell>
          <cell r="E134" t="str">
            <v>50.8</v>
          </cell>
          <cell r="F134">
            <v>0</v>
          </cell>
          <cell r="G134">
            <v>1.6</v>
          </cell>
          <cell r="H134">
            <v>630.6</v>
          </cell>
          <cell r="I134" t="str">
            <v>NBC</v>
          </cell>
          <cell r="J134">
            <v>8</v>
          </cell>
          <cell r="K134">
            <v>3</v>
          </cell>
          <cell r="L134"/>
          <cell r="M134">
            <v>63</v>
          </cell>
          <cell r="N134">
            <v>63</v>
          </cell>
        </row>
        <row r="135">
          <cell r="A135" t="str">
            <v>|0200220139|60.50|0.00|2.000|0.0001020NBC</v>
          </cell>
          <cell r="B135"/>
          <cell r="C135" t="str">
            <v>|0200220139|60.50|0.00|2.000|0.000</v>
          </cell>
          <cell r="D135" t="str">
            <v>STKM11A</v>
          </cell>
          <cell r="E135" t="str">
            <v>60.5</v>
          </cell>
          <cell r="F135">
            <v>0</v>
          </cell>
          <cell r="G135">
            <v>2</v>
          </cell>
          <cell r="H135">
            <v>1020</v>
          </cell>
          <cell r="I135" t="str">
            <v>NBC</v>
          </cell>
          <cell r="J135">
            <v>451</v>
          </cell>
          <cell r="K135">
            <v>751</v>
          </cell>
          <cell r="L135">
            <v>150</v>
          </cell>
          <cell r="M135">
            <v>774</v>
          </cell>
          <cell r="N135">
            <v>624</v>
          </cell>
        </row>
        <row r="136">
          <cell r="A136" t="str">
            <v>|0200220139|60.50|0.00|2.000|0.0001021.5NBC</v>
          </cell>
          <cell r="B136"/>
          <cell r="C136" t="str">
            <v>|0200220139|60.50|0.00|2.000|0.000</v>
          </cell>
          <cell r="D136" t="str">
            <v>STKM11A</v>
          </cell>
          <cell r="E136" t="str">
            <v>60.5</v>
          </cell>
          <cell r="F136">
            <v>0</v>
          </cell>
          <cell r="G136">
            <v>2</v>
          </cell>
          <cell r="H136">
            <v>1021.5</v>
          </cell>
          <cell r="I136" t="str">
            <v>NBC</v>
          </cell>
          <cell r="J136"/>
          <cell r="K136"/>
          <cell r="L136"/>
          <cell r="M136">
            <v>0</v>
          </cell>
          <cell r="N136">
            <v>0</v>
          </cell>
        </row>
        <row r="137">
          <cell r="A137" t="str">
            <v>|0200220139|60.50|0.00|2.000|0.0001060NBC</v>
          </cell>
          <cell r="B137"/>
          <cell r="C137" t="str">
            <v>|0200220139|60.50|0.00|2.000|0.000</v>
          </cell>
          <cell r="D137" t="str">
            <v>STKM11A</v>
          </cell>
          <cell r="E137" t="str">
            <v>60.5</v>
          </cell>
          <cell r="F137">
            <v>0</v>
          </cell>
          <cell r="G137">
            <v>2</v>
          </cell>
          <cell r="H137">
            <v>1060</v>
          </cell>
          <cell r="I137" t="str">
            <v>NBC</v>
          </cell>
          <cell r="J137"/>
          <cell r="K137">
            <v>226</v>
          </cell>
          <cell r="L137"/>
          <cell r="M137">
            <v>321</v>
          </cell>
          <cell r="N137">
            <v>321</v>
          </cell>
        </row>
        <row r="138">
          <cell r="A138" t="str">
            <v>|0200220139|60.50|0.00|2.000|0.0001061.5NBC</v>
          </cell>
          <cell r="B138"/>
          <cell r="C138" t="str">
            <v>|0200220139|60.50|0.00|2.000|0.000</v>
          </cell>
          <cell r="D138" t="str">
            <v>STKM11A</v>
          </cell>
          <cell r="E138" t="str">
            <v>60.5</v>
          </cell>
          <cell r="F138">
            <v>0</v>
          </cell>
          <cell r="G138">
            <v>2</v>
          </cell>
          <cell r="H138">
            <v>1061.5</v>
          </cell>
          <cell r="I138" t="str">
            <v>NBC</v>
          </cell>
          <cell r="J138"/>
          <cell r="K138"/>
          <cell r="L138"/>
          <cell r="M138">
            <v>0</v>
          </cell>
          <cell r="N138">
            <v>0</v>
          </cell>
        </row>
        <row r="139">
          <cell r="A139" t="str">
            <v>|0200220139|60.50|0.00|2.000|0.0005160NBC</v>
          </cell>
          <cell r="B139"/>
          <cell r="C139" t="str">
            <v>|0200220139|60.50|0.00|2.000|0.000</v>
          </cell>
          <cell r="D139" t="str">
            <v>STKM11A</v>
          </cell>
          <cell r="E139" t="str">
            <v>60.5</v>
          </cell>
          <cell r="F139">
            <v>0</v>
          </cell>
          <cell r="G139">
            <v>2</v>
          </cell>
          <cell r="H139">
            <v>5160</v>
          </cell>
          <cell r="I139" t="str">
            <v>NBC</v>
          </cell>
          <cell r="J139"/>
          <cell r="K139"/>
          <cell r="L139"/>
          <cell r="M139">
            <v>118</v>
          </cell>
          <cell r="N139">
            <v>118</v>
          </cell>
        </row>
        <row r="140">
          <cell r="A140" t="str">
            <v>|0200220139|60.50|0.00|2.000|0.0005360NBC</v>
          </cell>
          <cell r="B140"/>
          <cell r="C140" t="str">
            <v>|0200220139|60.50|0.00|2.000|0.000</v>
          </cell>
          <cell r="D140" t="str">
            <v>STKM11A</v>
          </cell>
          <cell r="E140" t="str">
            <v>60.5</v>
          </cell>
          <cell r="F140">
            <v>0</v>
          </cell>
          <cell r="G140">
            <v>2</v>
          </cell>
          <cell r="H140">
            <v>5360</v>
          </cell>
          <cell r="I140" t="str">
            <v>NBC</v>
          </cell>
          <cell r="J140"/>
          <cell r="K140"/>
          <cell r="L140"/>
          <cell r="M140">
            <v>57</v>
          </cell>
          <cell r="N140">
            <v>57</v>
          </cell>
        </row>
        <row r="141">
          <cell r="A141" t="str">
            <v>|0200220139|60.80|0.00|3.800|0.00055IBC</v>
          </cell>
          <cell r="B141"/>
          <cell r="C141" t="str">
            <v>|0200220139|60.80|0.00|3.800|0.000</v>
          </cell>
          <cell r="D141" t="str">
            <v>STKM11A</v>
          </cell>
          <cell r="E141" t="str">
            <v>60.8</v>
          </cell>
          <cell r="F141">
            <v>0</v>
          </cell>
          <cell r="G141">
            <v>3.8</v>
          </cell>
          <cell r="H141">
            <v>55</v>
          </cell>
          <cell r="I141" t="str">
            <v>IBC</v>
          </cell>
          <cell r="J141">
            <v>1676</v>
          </cell>
          <cell r="K141">
            <v>1634</v>
          </cell>
          <cell r="L141">
            <v>350</v>
          </cell>
          <cell r="M141">
            <v>1290</v>
          </cell>
          <cell r="N141">
            <v>940</v>
          </cell>
        </row>
        <row r="142">
          <cell r="A142" t="str">
            <v>|0200220139|60.80|0.00|3.800|0.0006011IBC</v>
          </cell>
          <cell r="B142"/>
          <cell r="C142" t="str">
            <v>|0200220139|60.80|0.00|3.800|0.000</v>
          </cell>
          <cell r="D142" t="str">
            <v>STKM11A</v>
          </cell>
          <cell r="E142" t="str">
            <v>60.8</v>
          </cell>
          <cell r="F142">
            <v>0</v>
          </cell>
          <cell r="G142">
            <v>3.8</v>
          </cell>
          <cell r="H142">
            <v>6011</v>
          </cell>
          <cell r="I142" t="str">
            <v>IBC</v>
          </cell>
          <cell r="J142"/>
          <cell r="K142"/>
          <cell r="L142"/>
          <cell r="M142">
            <v>81</v>
          </cell>
          <cell r="N142">
            <v>81</v>
          </cell>
        </row>
        <row r="143">
          <cell r="A143" t="str">
            <v>|0200220139|76.30|0.00|2.000|0.000238IBC</v>
          </cell>
          <cell r="B143"/>
          <cell r="C143" t="str">
            <v>|0200220139|76.30|0.00|2.000|0.000</v>
          </cell>
          <cell r="D143" t="str">
            <v>STKM11A</v>
          </cell>
          <cell r="E143" t="str">
            <v>76.3</v>
          </cell>
          <cell r="F143">
            <v>0</v>
          </cell>
          <cell r="G143">
            <v>2</v>
          </cell>
          <cell r="H143">
            <v>238</v>
          </cell>
          <cell r="I143" t="str">
            <v>IBC</v>
          </cell>
          <cell r="J143">
            <v>100</v>
          </cell>
          <cell r="K143"/>
          <cell r="L143"/>
          <cell r="M143">
            <v>125</v>
          </cell>
          <cell r="N143">
            <v>125</v>
          </cell>
        </row>
        <row r="144">
          <cell r="A144" t="str">
            <v>|0200220139|76.30|0.00|2.000|0.0006149IBC</v>
          </cell>
          <cell r="B144"/>
          <cell r="C144" t="str">
            <v>|0200220139|76.30|0.00|2.000|0.000</v>
          </cell>
          <cell r="D144" t="str">
            <v>STKM11A</v>
          </cell>
          <cell r="E144" t="str">
            <v>76.3</v>
          </cell>
          <cell r="F144">
            <v>0</v>
          </cell>
          <cell r="G144">
            <v>2</v>
          </cell>
          <cell r="H144">
            <v>6149</v>
          </cell>
          <cell r="I144" t="str">
            <v>IBC</v>
          </cell>
          <cell r="J144"/>
          <cell r="K144"/>
          <cell r="L144"/>
          <cell r="M144">
            <v>132</v>
          </cell>
          <cell r="N144">
            <v>132</v>
          </cell>
        </row>
        <row r="145">
          <cell r="A145" t="str">
            <v>|0200220600|15.00|10.30|2.350|0.000103IBC</v>
          </cell>
          <cell r="B145"/>
          <cell r="C145" t="str">
            <v>|0200220600|15.00|10.30|2.350|0.000</v>
          </cell>
          <cell r="D145" t="str">
            <v>STKM12C</v>
          </cell>
          <cell r="E145" t="str">
            <v>15</v>
          </cell>
          <cell r="F145">
            <v>10.3</v>
          </cell>
          <cell r="G145">
            <v>2.35</v>
          </cell>
          <cell r="H145">
            <v>103</v>
          </cell>
          <cell r="I145" t="str">
            <v>IBC</v>
          </cell>
          <cell r="J145">
            <v>3577</v>
          </cell>
          <cell r="K145">
            <v>33</v>
          </cell>
          <cell r="L145"/>
          <cell r="M145">
            <v>2057</v>
          </cell>
          <cell r="N145">
            <v>2057</v>
          </cell>
        </row>
        <row r="146">
          <cell r="A146" t="str">
            <v>|0200220600|15.00|10.30|2.350|0.0005600IBC</v>
          </cell>
          <cell r="B146"/>
          <cell r="C146" t="str">
            <v>|0200220600|15.00|10.30|2.350|0.000</v>
          </cell>
          <cell r="D146" t="str">
            <v>STKM12C</v>
          </cell>
          <cell r="E146" t="str">
            <v>15</v>
          </cell>
          <cell r="F146">
            <v>10.3</v>
          </cell>
          <cell r="G146">
            <v>2.35</v>
          </cell>
          <cell r="H146">
            <v>5600</v>
          </cell>
          <cell r="I146" t="str">
            <v>IBC</v>
          </cell>
          <cell r="J146"/>
          <cell r="K146"/>
          <cell r="L146"/>
          <cell r="M146">
            <v>29.6</v>
          </cell>
          <cell r="N146">
            <v>29.6</v>
          </cell>
        </row>
        <row r="147">
          <cell r="A147" t="str">
            <v>|0200220600|23.00|12.40|5.300|0.0003600IBC</v>
          </cell>
          <cell r="B147"/>
          <cell r="C147" t="str">
            <v>|0200220600|23.00|12.40|5.300|0.000</v>
          </cell>
          <cell r="D147" t="str">
            <v>STKM12C</v>
          </cell>
          <cell r="E147" t="str">
            <v>23</v>
          </cell>
          <cell r="F147">
            <v>12.4</v>
          </cell>
          <cell r="G147">
            <v>5.3</v>
          </cell>
          <cell r="H147">
            <v>3600</v>
          </cell>
          <cell r="I147" t="str">
            <v>IBC</v>
          </cell>
          <cell r="J147"/>
          <cell r="K147"/>
          <cell r="L147"/>
          <cell r="M147">
            <v>614.20000000000005</v>
          </cell>
          <cell r="N147">
            <v>614.20000000000005</v>
          </cell>
        </row>
        <row r="148">
          <cell r="A148" t="str">
            <v>|0200220600|23.00|12.40|5.300|0.00080IBC</v>
          </cell>
          <cell r="B148"/>
          <cell r="C148" t="str">
            <v>|0200220600|23.00|12.40|5.300|0.000</v>
          </cell>
          <cell r="D148" t="str">
            <v>STKM12C</v>
          </cell>
          <cell r="E148" t="str">
            <v>23</v>
          </cell>
          <cell r="F148">
            <v>12.4</v>
          </cell>
          <cell r="G148">
            <v>5.3</v>
          </cell>
          <cell r="H148">
            <v>80</v>
          </cell>
          <cell r="I148" t="str">
            <v>IBC</v>
          </cell>
          <cell r="J148"/>
          <cell r="K148"/>
          <cell r="L148"/>
          <cell r="M148">
            <v>872</v>
          </cell>
          <cell r="N148">
            <v>872</v>
          </cell>
        </row>
        <row r="149">
          <cell r="A149" t="str">
            <v>|0200220600|23.00|12.40|5.300|0.00096IBC</v>
          </cell>
          <cell r="B149"/>
          <cell r="C149" t="str">
            <v>|0200220600|23.00|12.40|5.300|0.000</v>
          </cell>
          <cell r="D149" t="str">
            <v>STKM12C</v>
          </cell>
          <cell r="E149" t="str">
            <v>23</v>
          </cell>
          <cell r="F149">
            <v>12.4</v>
          </cell>
          <cell r="G149">
            <v>5.3</v>
          </cell>
          <cell r="H149">
            <v>96</v>
          </cell>
          <cell r="I149" t="str">
            <v>IBC</v>
          </cell>
          <cell r="J149">
            <v>10001</v>
          </cell>
          <cell r="K149">
            <v>7625</v>
          </cell>
          <cell r="L149"/>
          <cell r="M149">
            <v>10351</v>
          </cell>
          <cell r="N149">
            <v>10351</v>
          </cell>
        </row>
        <row r="150">
          <cell r="A150" t="str">
            <v>|0200230742|22.20|0.00|1.400|0.0005350NBC</v>
          </cell>
          <cell r="B150"/>
          <cell r="C150" t="str">
            <v>|0200230742|22.20|0.00|1.400|0.000</v>
          </cell>
          <cell r="D150" t="str">
            <v>HSST590C</v>
          </cell>
          <cell r="E150" t="str">
            <v>22.2</v>
          </cell>
          <cell r="F150">
            <v>0</v>
          </cell>
          <cell r="G150">
            <v>1.4</v>
          </cell>
          <cell r="H150">
            <v>5350</v>
          </cell>
          <cell r="I150" t="str">
            <v>NBC</v>
          </cell>
          <cell r="J150">
            <v>1959</v>
          </cell>
          <cell r="K150">
            <v>1859</v>
          </cell>
          <cell r="L150">
            <v>338</v>
          </cell>
          <cell r="M150">
            <v>3206</v>
          </cell>
          <cell r="N150">
            <v>2868</v>
          </cell>
        </row>
        <row r="151">
          <cell r="A151" t="str">
            <v>|0200230742|22.20|0.00|1.400|0.0005580NBC</v>
          </cell>
          <cell r="B151"/>
          <cell r="C151" t="str">
            <v>|0200230742|22.20|0.00|1.400|0.000</v>
          </cell>
          <cell r="D151" t="str">
            <v>HSST590C</v>
          </cell>
          <cell r="E151" t="str">
            <v>22.2</v>
          </cell>
          <cell r="F151">
            <v>0</v>
          </cell>
          <cell r="G151">
            <v>1.4</v>
          </cell>
          <cell r="H151">
            <v>5580</v>
          </cell>
          <cell r="I151" t="str">
            <v>NBC</v>
          </cell>
          <cell r="J151"/>
          <cell r="K151">
            <v>338</v>
          </cell>
          <cell r="L151"/>
          <cell r="M151">
            <v>572</v>
          </cell>
          <cell r="N151">
            <v>572</v>
          </cell>
        </row>
        <row r="152">
          <cell r="A152" t="str">
            <v>|0200230742|25.00|55.00|1.600|0.000551IBC</v>
          </cell>
          <cell r="B152"/>
          <cell r="C152" t="str">
            <v>|0200230742|25.00|55.00|1.600|0.000</v>
          </cell>
          <cell r="D152" t="str">
            <v>HSST590C</v>
          </cell>
          <cell r="E152" t="str">
            <v>25</v>
          </cell>
          <cell r="F152">
            <v>55</v>
          </cell>
          <cell r="G152">
            <v>1.6</v>
          </cell>
          <cell r="H152">
            <v>551</v>
          </cell>
          <cell r="I152" t="str">
            <v>IBC</v>
          </cell>
          <cell r="J152">
            <v>6240</v>
          </cell>
          <cell r="K152">
            <v>4560</v>
          </cell>
          <cell r="L152"/>
          <cell r="M152">
            <v>7927</v>
          </cell>
          <cell r="N152">
            <v>7927</v>
          </cell>
        </row>
        <row r="153">
          <cell r="A153" t="str">
            <v>|0200230742|25.00|55.00|1.600|0.000552IBC</v>
          </cell>
          <cell r="B153"/>
          <cell r="C153" t="str">
            <v>|0200230742|25.00|55.00|1.600|0.000</v>
          </cell>
          <cell r="D153" t="str">
            <v>HSST590C</v>
          </cell>
          <cell r="E153" t="str">
            <v>25</v>
          </cell>
          <cell r="F153">
            <v>55</v>
          </cell>
          <cell r="G153">
            <v>1.6</v>
          </cell>
          <cell r="H153">
            <v>552</v>
          </cell>
          <cell r="I153" t="str">
            <v>IBC</v>
          </cell>
          <cell r="J153">
            <v>6240</v>
          </cell>
          <cell r="K153">
            <v>4560</v>
          </cell>
          <cell r="L153"/>
          <cell r="M153">
            <v>8061</v>
          </cell>
          <cell r="N153">
            <v>8061</v>
          </cell>
        </row>
        <row r="154">
          <cell r="A154" t="str">
            <v>|0200230742|25.00|55.00|1.600|0.0005780IBC</v>
          </cell>
          <cell r="B154"/>
          <cell r="C154" t="str">
            <v>|0200230742|25.00|55.00|1.600|0.000</v>
          </cell>
          <cell r="D154" t="str">
            <v>HSST590C</v>
          </cell>
          <cell r="E154" t="str">
            <v>25</v>
          </cell>
          <cell r="F154">
            <v>55</v>
          </cell>
          <cell r="G154">
            <v>1.6</v>
          </cell>
          <cell r="H154">
            <v>5780</v>
          </cell>
          <cell r="I154" t="str">
            <v>IBC</v>
          </cell>
          <cell r="J154"/>
          <cell r="K154"/>
          <cell r="L154"/>
          <cell r="M154">
            <v>2787</v>
          </cell>
          <cell r="N154">
            <v>2787</v>
          </cell>
        </row>
        <row r="155">
          <cell r="A155" t="str">
            <v>|0200230742|25.00|55.00|1.600|0.0006179IBC</v>
          </cell>
          <cell r="B155"/>
          <cell r="C155" t="str">
            <v>|0200230742|25.00|55.00|1.600|0.000</v>
          </cell>
          <cell r="D155" t="str">
            <v>HSST590C</v>
          </cell>
          <cell r="E155" t="str">
            <v>25</v>
          </cell>
          <cell r="F155">
            <v>55</v>
          </cell>
          <cell r="G155">
            <v>1.6</v>
          </cell>
          <cell r="H155">
            <v>6179</v>
          </cell>
          <cell r="I155" t="str">
            <v>IBC</v>
          </cell>
          <cell r="J155"/>
          <cell r="K155"/>
          <cell r="L155"/>
          <cell r="M155">
            <v>99</v>
          </cell>
          <cell r="N155">
            <v>99</v>
          </cell>
        </row>
        <row r="156">
          <cell r="A156" t="str">
            <v>|0200230742|25.00|55.00|1.600|0.0006199IBC</v>
          </cell>
          <cell r="B156"/>
          <cell r="C156" t="str">
            <v>|0200230742|25.00|55.00|1.600|0.000</v>
          </cell>
          <cell r="D156" t="str">
            <v>HSST590C</v>
          </cell>
          <cell r="E156" t="str">
            <v>25</v>
          </cell>
          <cell r="F156">
            <v>55</v>
          </cell>
          <cell r="G156">
            <v>1.6</v>
          </cell>
          <cell r="H156">
            <v>6199</v>
          </cell>
          <cell r="I156" t="str">
            <v>IBC</v>
          </cell>
          <cell r="J156"/>
          <cell r="K156"/>
          <cell r="L156"/>
          <cell r="M156">
            <v>840</v>
          </cell>
          <cell r="N156">
            <v>840</v>
          </cell>
        </row>
        <row r="157">
          <cell r="A157" t="str">
            <v>|0200230841|12.70|0.00|1.200|0.000144NBC</v>
          </cell>
          <cell r="B157"/>
          <cell r="C157" t="str">
            <v>|0200230841|12.70|0.00|1.200|0.000</v>
          </cell>
          <cell r="D157" t="str">
            <v>STKM13A</v>
          </cell>
          <cell r="E157" t="str">
            <v>12.7</v>
          </cell>
          <cell r="F157">
            <v>0</v>
          </cell>
          <cell r="G157">
            <v>1.2</v>
          </cell>
          <cell r="H157">
            <v>144</v>
          </cell>
          <cell r="I157" t="str">
            <v>NBC</v>
          </cell>
          <cell r="J157"/>
          <cell r="K157">
            <v>3459</v>
          </cell>
          <cell r="L157"/>
          <cell r="M157">
            <v>2400</v>
          </cell>
          <cell r="N157">
            <v>2400</v>
          </cell>
        </row>
        <row r="158">
          <cell r="A158" t="str">
            <v>|0200230841|12.70|0.00|1.200|0.000241NBC</v>
          </cell>
          <cell r="B158"/>
          <cell r="C158" t="str">
            <v>|0200230841|12.70|0.00|1.200|0.000</v>
          </cell>
          <cell r="D158" t="str">
            <v>STKM13A</v>
          </cell>
          <cell r="E158" t="str">
            <v>12.7</v>
          </cell>
          <cell r="F158">
            <v>0</v>
          </cell>
          <cell r="G158">
            <v>1.2</v>
          </cell>
          <cell r="H158">
            <v>241</v>
          </cell>
          <cell r="I158" t="str">
            <v>NBC</v>
          </cell>
          <cell r="J158">
            <v>520</v>
          </cell>
          <cell r="K158">
            <v>351</v>
          </cell>
          <cell r="L158"/>
          <cell r="M158">
            <v>361</v>
          </cell>
          <cell r="N158">
            <v>361</v>
          </cell>
        </row>
        <row r="159">
          <cell r="A159" t="str">
            <v>|0200230841|12.70|0.00|1.200|0.0004901NBC</v>
          </cell>
          <cell r="B159"/>
          <cell r="C159" t="str">
            <v>|0200230841|12.70|0.00|1.200|0.000</v>
          </cell>
          <cell r="D159" t="str">
            <v>STKM13A</v>
          </cell>
          <cell r="E159" t="str">
            <v>12.7</v>
          </cell>
          <cell r="F159">
            <v>0</v>
          </cell>
          <cell r="G159">
            <v>1.2</v>
          </cell>
          <cell r="H159">
            <v>4901</v>
          </cell>
          <cell r="I159" t="str">
            <v>NBC</v>
          </cell>
          <cell r="J159"/>
          <cell r="K159"/>
          <cell r="L159"/>
          <cell r="M159">
            <v>0</v>
          </cell>
          <cell r="N159">
            <v>0</v>
          </cell>
        </row>
        <row r="160">
          <cell r="A160" t="str">
            <v>|0200230841|12.70|0.00|1.200|0.0004950NBC</v>
          </cell>
          <cell r="B160"/>
          <cell r="C160" t="str">
            <v>|0200230841|12.70|0.00|1.200|0.000</v>
          </cell>
          <cell r="D160" t="str">
            <v>STKM13A</v>
          </cell>
          <cell r="E160" t="str">
            <v>12.7</v>
          </cell>
          <cell r="F160">
            <v>0</v>
          </cell>
          <cell r="G160">
            <v>1.2</v>
          </cell>
          <cell r="H160">
            <v>4950</v>
          </cell>
          <cell r="I160" t="str">
            <v>NBC</v>
          </cell>
          <cell r="J160"/>
          <cell r="K160"/>
          <cell r="L160"/>
          <cell r="M160">
            <v>293</v>
          </cell>
          <cell r="N160">
            <v>293</v>
          </cell>
        </row>
        <row r="161">
          <cell r="A161" t="str">
            <v>|0200230841|12.70|0.00|1.200|0.00080NBC</v>
          </cell>
          <cell r="B161"/>
          <cell r="C161" t="str">
            <v>|0200230841|12.70|0.00|1.200|0.000</v>
          </cell>
          <cell r="D161" t="str">
            <v>STKM13A</v>
          </cell>
          <cell r="E161" t="str">
            <v>12.7</v>
          </cell>
          <cell r="F161">
            <v>0</v>
          </cell>
          <cell r="G161">
            <v>1.2</v>
          </cell>
          <cell r="H161">
            <v>80</v>
          </cell>
          <cell r="I161" t="str">
            <v>NBC</v>
          </cell>
          <cell r="J161">
            <v>2564</v>
          </cell>
          <cell r="K161">
            <v>820</v>
          </cell>
          <cell r="L161"/>
          <cell r="M161">
            <v>1136</v>
          </cell>
          <cell r="N161">
            <v>1136</v>
          </cell>
        </row>
        <row r="162">
          <cell r="A162" t="str">
            <v>|0200220810|12.70|0.00|1.600|0.000411.3NBC</v>
          </cell>
          <cell r="B162"/>
          <cell r="C162" t="str">
            <v>|0200220810|12.70|0.00|1.600|0.000</v>
          </cell>
          <cell r="D162" t="str">
            <v>STKM13A</v>
          </cell>
          <cell r="E162" t="str">
            <v>12.7</v>
          </cell>
          <cell r="F162">
            <v>0</v>
          </cell>
          <cell r="G162">
            <v>1.6</v>
          </cell>
          <cell r="H162">
            <v>411.3</v>
          </cell>
          <cell r="I162" t="str">
            <v>NBC</v>
          </cell>
          <cell r="J162">
            <v>2500</v>
          </cell>
          <cell r="K162">
            <v>3400</v>
          </cell>
          <cell r="L162">
            <v>100</v>
          </cell>
          <cell r="M162">
            <v>3065</v>
          </cell>
          <cell r="N162">
            <v>2965</v>
          </cell>
        </row>
        <row r="163">
          <cell r="A163" t="str">
            <v>|0200220810|12.70|0.00|1.600|0.0005424NBC</v>
          </cell>
          <cell r="B163"/>
          <cell r="C163" t="str">
            <v>|0200220810|12.70|0.00|1.600|0.000</v>
          </cell>
          <cell r="D163" t="str">
            <v>STKM13A</v>
          </cell>
          <cell r="E163" t="str">
            <v>12.7</v>
          </cell>
          <cell r="F163">
            <v>0</v>
          </cell>
          <cell r="G163">
            <v>1.6</v>
          </cell>
          <cell r="H163">
            <v>5424</v>
          </cell>
          <cell r="I163" t="str">
            <v>NBC</v>
          </cell>
          <cell r="J163"/>
          <cell r="K163"/>
          <cell r="L163"/>
          <cell r="M163">
            <v>330.9</v>
          </cell>
          <cell r="N163">
            <v>330.9</v>
          </cell>
        </row>
        <row r="164">
          <cell r="A164" t="str">
            <v>|0200230841|15.90|0.00|1.200|0.000316NBC</v>
          </cell>
          <cell r="B164"/>
          <cell r="C164" t="str">
            <v>|0200230841|15.90|0.00|1.200|0.000</v>
          </cell>
          <cell r="D164" t="str">
            <v>STKM13A</v>
          </cell>
          <cell r="E164" t="str">
            <v>15.9</v>
          </cell>
          <cell r="F164">
            <v>0</v>
          </cell>
          <cell r="G164">
            <v>1.2</v>
          </cell>
          <cell r="H164">
            <v>316</v>
          </cell>
          <cell r="I164" t="str">
            <v>NBC</v>
          </cell>
          <cell r="J164">
            <v>500</v>
          </cell>
          <cell r="K164">
            <v>512</v>
          </cell>
          <cell r="L164">
            <v>345</v>
          </cell>
          <cell r="M164">
            <v>530</v>
          </cell>
          <cell r="N164">
            <v>185</v>
          </cell>
        </row>
        <row r="165">
          <cell r="A165" t="str">
            <v>|0200230841|15.90|0.00|1.200|0.0005813NBC</v>
          </cell>
          <cell r="B165"/>
          <cell r="C165" t="str">
            <v>|0200230841|15.90|0.00|1.200|0.000</v>
          </cell>
          <cell r="D165" t="str">
            <v>STKM13A</v>
          </cell>
          <cell r="E165" t="str">
            <v>15.9</v>
          </cell>
          <cell r="F165">
            <v>0</v>
          </cell>
          <cell r="G165">
            <v>1.2</v>
          </cell>
          <cell r="H165">
            <v>5813</v>
          </cell>
          <cell r="I165" t="str">
            <v>NBC</v>
          </cell>
          <cell r="J165"/>
          <cell r="K165"/>
          <cell r="L165"/>
          <cell r="M165">
            <v>370</v>
          </cell>
          <cell r="N165">
            <v>370</v>
          </cell>
        </row>
        <row r="166">
          <cell r="A166" t="str">
            <v>|0200220810|15.90|0.00|1.600|0.000150NBC</v>
          </cell>
          <cell r="B166"/>
          <cell r="C166" t="str">
            <v>|0200220810|15.90|0.00|1.600|0.000</v>
          </cell>
          <cell r="D166" t="str">
            <v>STKM13A</v>
          </cell>
          <cell r="E166" t="str">
            <v>15.9</v>
          </cell>
          <cell r="F166">
            <v>0</v>
          </cell>
          <cell r="G166">
            <v>1.6</v>
          </cell>
          <cell r="H166">
            <v>150</v>
          </cell>
          <cell r="I166" t="str">
            <v>NBC</v>
          </cell>
          <cell r="J166"/>
          <cell r="K166"/>
          <cell r="L166"/>
          <cell r="M166">
            <v>0</v>
          </cell>
          <cell r="N166">
            <v>0</v>
          </cell>
        </row>
        <row r="167">
          <cell r="A167" t="str">
            <v>|0200220810|15.90|0.00|1.600|0.000316NBC</v>
          </cell>
          <cell r="B167"/>
          <cell r="C167" t="str">
            <v>|0200220810|15.90|0.00|1.600|0.000</v>
          </cell>
          <cell r="D167" t="str">
            <v>STKM13A</v>
          </cell>
          <cell r="E167" t="str">
            <v>15.9</v>
          </cell>
          <cell r="F167">
            <v>0</v>
          </cell>
          <cell r="G167">
            <v>1.6</v>
          </cell>
          <cell r="H167">
            <v>316</v>
          </cell>
          <cell r="I167" t="str">
            <v>NBC</v>
          </cell>
          <cell r="J167"/>
          <cell r="K167"/>
          <cell r="L167"/>
          <cell r="M167">
            <v>0</v>
          </cell>
          <cell r="N167">
            <v>0</v>
          </cell>
        </row>
        <row r="168">
          <cell r="A168" t="str">
            <v>|0200230841|17.30|0.00|1.200|0.0005757NBC</v>
          </cell>
          <cell r="B168"/>
          <cell r="C168" t="str">
            <v>|0200230841|17.30|0.00|1.200|0.000</v>
          </cell>
          <cell r="D168" t="str">
            <v>STKM13A</v>
          </cell>
          <cell r="E168" t="str">
            <v>17.3</v>
          </cell>
          <cell r="F168">
            <v>0</v>
          </cell>
          <cell r="G168">
            <v>1.2</v>
          </cell>
          <cell r="H168">
            <v>5757</v>
          </cell>
          <cell r="I168" t="str">
            <v>NBC</v>
          </cell>
          <cell r="J168"/>
          <cell r="K168"/>
          <cell r="L168"/>
          <cell r="M168">
            <v>126</v>
          </cell>
          <cell r="N168">
            <v>126</v>
          </cell>
        </row>
        <row r="169">
          <cell r="A169" t="str">
            <v>|0200230841|17.30|0.00|1.200|0.000810NBC</v>
          </cell>
          <cell r="B169"/>
          <cell r="C169" t="str">
            <v>|0200230841|17.30|0.00|1.200|0.000</v>
          </cell>
          <cell r="D169" t="str">
            <v>STKM13A</v>
          </cell>
          <cell r="E169" t="str">
            <v>17.3</v>
          </cell>
          <cell r="F169">
            <v>0</v>
          </cell>
          <cell r="G169">
            <v>1.2</v>
          </cell>
          <cell r="H169">
            <v>810</v>
          </cell>
          <cell r="I169" t="str">
            <v>NBC</v>
          </cell>
          <cell r="J169">
            <v>1360</v>
          </cell>
          <cell r="K169">
            <v>2</v>
          </cell>
          <cell r="L169">
            <v>258</v>
          </cell>
          <cell r="M169">
            <v>260</v>
          </cell>
          <cell r="N169">
            <v>2</v>
          </cell>
        </row>
        <row r="170">
          <cell r="A170" t="str">
            <v>|0200230841|19.10|0.00|1.200|0.000520NBC</v>
          </cell>
          <cell r="B170"/>
          <cell r="C170" t="str">
            <v>|0200230841|19.10|0.00|1.200|0.000</v>
          </cell>
          <cell r="D170" t="str">
            <v>STKM13A</v>
          </cell>
          <cell r="E170" t="str">
            <v>19.1</v>
          </cell>
          <cell r="F170">
            <v>0</v>
          </cell>
          <cell r="G170">
            <v>1.2</v>
          </cell>
          <cell r="H170">
            <v>520</v>
          </cell>
          <cell r="I170" t="str">
            <v>NBC</v>
          </cell>
          <cell r="J170">
            <v>2425</v>
          </cell>
          <cell r="K170">
            <v>2245</v>
          </cell>
          <cell r="L170"/>
          <cell r="M170">
            <v>21</v>
          </cell>
          <cell r="N170">
            <v>21</v>
          </cell>
        </row>
        <row r="171">
          <cell r="A171" t="str">
            <v>|0200230841|19.10|0.00|1.200|0.0005353NBC</v>
          </cell>
          <cell r="B171"/>
          <cell r="C171" t="str">
            <v>|0200230841|19.10|0.00|1.200|0.000</v>
          </cell>
          <cell r="D171" t="str">
            <v>STKM13A</v>
          </cell>
          <cell r="E171" t="str">
            <v>19.1</v>
          </cell>
          <cell r="F171">
            <v>0</v>
          </cell>
          <cell r="G171">
            <v>1.2</v>
          </cell>
          <cell r="H171">
            <v>5353</v>
          </cell>
          <cell r="I171" t="str">
            <v>NBC</v>
          </cell>
          <cell r="J171"/>
          <cell r="K171"/>
          <cell r="L171"/>
          <cell r="M171">
            <v>395</v>
          </cell>
          <cell r="N171">
            <v>395</v>
          </cell>
        </row>
        <row r="172">
          <cell r="A172" t="str">
            <v>|0200220810|19.10|0.00|1.400|0.000280NBC</v>
          </cell>
          <cell r="B172"/>
          <cell r="C172" t="str">
            <v>|0200220810|19.10|0.00|1.400|0.000</v>
          </cell>
          <cell r="D172" t="str">
            <v>STKM13A</v>
          </cell>
          <cell r="E172" t="str">
            <v>19.1</v>
          </cell>
          <cell r="F172">
            <v>0</v>
          </cell>
          <cell r="G172">
            <v>1.4</v>
          </cell>
          <cell r="H172">
            <v>280</v>
          </cell>
          <cell r="I172" t="str">
            <v>NBC</v>
          </cell>
          <cell r="J172">
            <v>1108</v>
          </cell>
          <cell r="K172">
            <v>680</v>
          </cell>
          <cell r="L172"/>
          <cell r="M172">
            <v>43</v>
          </cell>
          <cell r="N172">
            <v>43</v>
          </cell>
        </row>
        <row r="173">
          <cell r="A173" t="str">
            <v>|0200220810|19.10|0.00|1.400|0.0005732NBC</v>
          </cell>
          <cell r="B173"/>
          <cell r="C173" t="str">
            <v>|0200220810|19.10|0.00|1.400|0.000</v>
          </cell>
          <cell r="D173" t="str">
            <v>STKM13A</v>
          </cell>
          <cell r="E173" t="str">
            <v>19.1</v>
          </cell>
          <cell r="F173">
            <v>0</v>
          </cell>
          <cell r="G173">
            <v>1.4</v>
          </cell>
          <cell r="H173">
            <v>5732</v>
          </cell>
          <cell r="I173" t="str">
            <v>NBC</v>
          </cell>
          <cell r="J173"/>
          <cell r="K173"/>
          <cell r="L173"/>
          <cell r="M173">
            <v>182</v>
          </cell>
          <cell r="N173">
            <v>182</v>
          </cell>
        </row>
        <row r="174">
          <cell r="A174" t="str">
            <v>|0200220810|19.10|0.00|1.600|0.000100NBC</v>
          </cell>
          <cell r="B174"/>
          <cell r="C174" t="str">
            <v>|0200220810|19.10|0.00|1.600|0.000</v>
          </cell>
          <cell r="D174" t="str">
            <v>STKM13A</v>
          </cell>
          <cell r="E174" t="str">
            <v>19.1</v>
          </cell>
          <cell r="F174">
            <v>0</v>
          </cell>
          <cell r="G174">
            <v>1.6</v>
          </cell>
          <cell r="H174">
            <v>100</v>
          </cell>
          <cell r="I174" t="str">
            <v>NBC</v>
          </cell>
          <cell r="J174"/>
          <cell r="K174"/>
          <cell r="L174"/>
          <cell r="M174">
            <v>49</v>
          </cell>
          <cell r="N174">
            <v>49</v>
          </cell>
        </row>
        <row r="175">
          <cell r="A175" t="str">
            <v>|0200220810|19.10|0.00|1.600|0.000148NBC</v>
          </cell>
          <cell r="B175"/>
          <cell r="C175" t="str">
            <v>|0200220810|19.10|0.00|1.600|0.000</v>
          </cell>
          <cell r="D175" t="str">
            <v>STKM13A</v>
          </cell>
          <cell r="E175" t="str">
            <v>19.1</v>
          </cell>
          <cell r="F175">
            <v>0</v>
          </cell>
          <cell r="G175">
            <v>1.6</v>
          </cell>
          <cell r="H175">
            <v>148</v>
          </cell>
          <cell r="I175" t="str">
            <v>NBC</v>
          </cell>
          <cell r="J175"/>
          <cell r="K175"/>
          <cell r="L175"/>
          <cell r="M175">
            <v>2175</v>
          </cell>
          <cell r="N175">
            <v>2175</v>
          </cell>
        </row>
        <row r="176">
          <cell r="A176" t="str">
            <v>|0200220810|19.10|0.00|1.600|0.000290NBC</v>
          </cell>
          <cell r="B176"/>
          <cell r="C176" t="str">
            <v>|0200220810|19.10|0.00|1.600|0.000</v>
          </cell>
          <cell r="D176" t="str">
            <v>STKM13A</v>
          </cell>
          <cell r="E176" t="str">
            <v>19.1</v>
          </cell>
          <cell r="F176">
            <v>0</v>
          </cell>
          <cell r="G176">
            <v>1.6</v>
          </cell>
          <cell r="H176">
            <v>290</v>
          </cell>
          <cell r="I176" t="str">
            <v>NBC</v>
          </cell>
          <cell r="J176">
            <v>300</v>
          </cell>
          <cell r="K176"/>
          <cell r="L176"/>
          <cell r="M176">
            <v>18</v>
          </cell>
          <cell r="N176">
            <v>18</v>
          </cell>
        </row>
        <row r="177">
          <cell r="A177" t="str">
            <v>|0200220810|19.10|0.00|1.600|0.000450NBC</v>
          </cell>
          <cell r="B177"/>
          <cell r="C177" t="str">
            <v>|0200220810|19.10|0.00|1.600|0.000</v>
          </cell>
          <cell r="D177" t="str">
            <v>STKM13A</v>
          </cell>
          <cell r="E177" t="str">
            <v>19.1</v>
          </cell>
          <cell r="F177">
            <v>0</v>
          </cell>
          <cell r="G177">
            <v>1.6</v>
          </cell>
          <cell r="H177">
            <v>450</v>
          </cell>
          <cell r="I177" t="str">
            <v>NBC</v>
          </cell>
          <cell r="J177">
            <v>60</v>
          </cell>
          <cell r="K177">
            <v>140</v>
          </cell>
          <cell r="L177"/>
          <cell r="M177">
            <v>15</v>
          </cell>
          <cell r="N177">
            <v>15</v>
          </cell>
        </row>
        <row r="178">
          <cell r="A178" t="str">
            <v>|0200220810|19.10|0.00|1.600|0.0005790NBC</v>
          </cell>
          <cell r="B178"/>
          <cell r="C178" t="str">
            <v>|0200220810|19.10|0.00|1.600|0.000</v>
          </cell>
          <cell r="D178" t="str">
            <v>STKM13A</v>
          </cell>
          <cell r="E178" t="str">
            <v>19.1</v>
          </cell>
          <cell r="F178">
            <v>0</v>
          </cell>
          <cell r="G178">
            <v>1.6</v>
          </cell>
          <cell r="H178">
            <v>5790</v>
          </cell>
          <cell r="I178" t="str">
            <v>NBC</v>
          </cell>
          <cell r="J178"/>
          <cell r="K178"/>
          <cell r="L178"/>
          <cell r="M178">
            <v>29</v>
          </cell>
          <cell r="N178">
            <v>29</v>
          </cell>
        </row>
        <row r="179">
          <cell r="A179" t="str">
            <v>|0200220810|19.10|0.00|1.600|0.0005919NBC</v>
          </cell>
          <cell r="B179"/>
          <cell r="C179" t="str">
            <v>|0200220810|19.10|0.00|1.600|0.000</v>
          </cell>
          <cell r="D179" t="str">
            <v>STKM13A</v>
          </cell>
          <cell r="E179" t="str">
            <v>19.1</v>
          </cell>
          <cell r="F179">
            <v>0</v>
          </cell>
          <cell r="G179">
            <v>1.6</v>
          </cell>
          <cell r="H179">
            <v>5919</v>
          </cell>
          <cell r="I179" t="str">
            <v>NBC</v>
          </cell>
          <cell r="J179"/>
          <cell r="K179"/>
          <cell r="L179"/>
          <cell r="M179">
            <v>14</v>
          </cell>
          <cell r="N179">
            <v>14</v>
          </cell>
        </row>
        <row r="180">
          <cell r="A180" t="str">
            <v>|0200220810|19.10|0.00|1.600|0.0006111NBC</v>
          </cell>
          <cell r="B180"/>
          <cell r="C180" t="str">
            <v>|0200220810|19.10|0.00|1.600|0.000</v>
          </cell>
          <cell r="D180" t="str">
            <v>STKM13A</v>
          </cell>
          <cell r="E180" t="str">
            <v>19.1</v>
          </cell>
          <cell r="F180">
            <v>0</v>
          </cell>
          <cell r="G180">
            <v>1.6</v>
          </cell>
          <cell r="H180">
            <v>6111</v>
          </cell>
          <cell r="I180" t="str">
            <v>NBC</v>
          </cell>
          <cell r="J180"/>
          <cell r="K180"/>
          <cell r="L180"/>
          <cell r="M180">
            <v>370</v>
          </cell>
          <cell r="N180">
            <v>370</v>
          </cell>
        </row>
        <row r="181">
          <cell r="A181" t="str">
            <v>|0200220810|19.10|0.00|1.600|0.000636.5NBC</v>
          </cell>
          <cell r="B181"/>
          <cell r="C181" t="str">
            <v>|0200220810|19.10|0.00|1.600|0.000</v>
          </cell>
          <cell r="D181" t="str">
            <v>STKM13A</v>
          </cell>
          <cell r="E181" t="str">
            <v>19.1</v>
          </cell>
          <cell r="F181">
            <v>0</v>
          </cell>
          <cell r="G181">
            <v>1.6</v>
          </cell>
          <cell r="H181">
            <v>636.5</v>
          </cell>
          <cell r="I181" t="str">
            <v>NBC</v>
          </cell>
          <cell r="J181">
            <v>19</v>
          </cell>
          <cell r="K181">
            <v>136</v>
          </cell>
          <cell r="L181"/>
          <cell r="M181">
            <v>6</v>
          </cell>
          <cell r="N181">
            <v>6</v>
          </cell>
        </row>
        <row r="182">
          <cell r="A182" t="str">
            <v>|0200220810|19.10|0.00|1.600|0.000801NBC</v>
          </cell>
          <cell r="B182"/>
          <cell r="C182" t="str">
            <v>|0200220810|19.10|0.00|1.600|0.000</v>
          </cell>
          <cell r="D182" t="str">
            <v>STKM13A</v>
          </cell>
          <cell r="E182" t="str">
            <v>19.1</v>
          </cell>
          <cell r="F182">
            <v>0</v>
          </cell>
          <cell r="G182">
            <v>1.6</v>
          </cell>
          <cell r="H182">
            <v>801</v>
          </cell>
          <cell r="I182" t="str">
            <v>NBC</v>
          </cell>
          <cell r="J182">
            <v>1605</v>
          </cell>
          <cell r="K182"/>
          <cell r="L182"/>
          <cell r="M182">
            <v>4</v>
          </cell>
          <cell r="N182">
            <v>4</v>
          </cell>
        </row>
        <row r="183">
          <cell r="A183" t="str">
            <v>|0200220810|19.10|0.00|2.300|0.000371.7NBC</v>
          </cell>
          <cell r="B183"/>
          <cell r="C183" t="str">
            <v>|0200220810|19.10|0.00|2.300|0.000</v>
          </cell>
          <cell r="D183" t="str">
            <v>STKM13A</v>
          </cell>
          <cell r="E183" t="str">
            <v>19.1</v>
          </cell>
          <cell r="F183">
            <v>0</v>
          </cell>
          <cell r="G183">
            <v>2.2999999999999998</v>
          </cell>
          <cell r="H183">
            <v>371.7</v>
          </cell>
          <cell r="I183" t="str">
            <v>NBC</v>
          </cell>
          <cell r="J183">
            <v>1500</v>
          </cell>
          <cell r="K183">
            <v>1500</v>
          </cell>
          <cell r="L183">
            <v>50</v>
          </cell>
          <cell r="M183">
            <v>1093</v>
          </cell>
          <cell r="N183">
            <v>1043</v>
          </cell>
        </row>
        <row r="184">
          <cell r="A184" t="str">
            <v>|0200220810|19.10|0.00|2.300|0.0005100NBC</v>
          </cell>
          <cell r="B184"/>
          <cell r="C184" t="str">
            <v>|0200220810|19.10|0.00|2.300|0.000</v>
          </cell>
          <cell r="D184" t="str">
            <v>STKM13A</v>
          </cell>
          <cell r="E184" t="str">
            <v>19.1</v>
          </cell>
          <cell r="F184">
            <v>0</v>
          </cell>
          <cell r="G184">
            <v>2.2999999999999998</v>
          </cell>
          <cell r="H184">
            <v>5100</v>
          </cell>
          <cell r="I184" t="str">
            <v>NBC</v>
          </cell>
          <cell r="J184"/>
          <cell r="K184">
            <v>162</v>
          </cell>
          <cell r="L184"/>
          <cell r="M184">
            <v>0</v>
          </cell>
          <cell r="N184">
            <v>0</v>
          </cell>
        </row>
        <row r="185">
          <cell r="A185" t="str">
            <v>|0200220810|19.10|0.00|2.300|0.0006073NBC</v>
          </cell>
          <cell r="B185"/>
          <cell r="C185" t="str">
            <v>|0200220810|19.10|0.00|2.300|0.000</v>
          </cell>
          <cell r="D185" t="str">
            <v>STKM13A</v>
          </cell>
          <cell r="E185" t="str">
            <v>19.1</v>
          </cell>
          <cell r="F185">
            <v>0</v>
          </cell>
          <cell r="G185">
            <v>2.2999999999999998</v>
          </cell>
          <cell r="H185">
            <v>6073</v>
          </cell>
          <cell r="I185" t="str">
            <v>NBC</v>
          </cell>
          <cell r="J185"/>
          <cell r="K185"/>
          <cell r="L185"/>
          <cell r="M185">
            <v>0</v>
          </cell>
          <cell r="N185">
            <v>0</v>
          </cell>
        </row>
        <row r="186">
          <cell r="A186" t="str">
            <v>|0200220810|19.10|0.00|2.000|0.000931.6NBC</v>
          </cell>
          <cell r="B186"/>
          <cell r="C186" t="str">
            <v>|0200220810|19.10|0.00|2.000|0.000</v>
          </cell>
          <cell r="D186" t="str">
            <v>STKM13A</v>
          </cell>
          <cell r="E186" t="str">
            <v>19.1</v>
          </cell>
          <cell r="F186">
            <v>0</v>
          </cell>
          <cell r="G186">
            <v>2</v>
          </cell>
          <cell r="H186">
            <v>931.6</v>
          </cell>
          <cell r="I186" t="str">
            <v>NBC</v>
          </cell>
          <cell r="J186"/>
          <cell r="K186">
            <v>60</v>
          </cell>
          <cell r="L186"/>
          <cell r="M186">
            <v>0</v>
          </cell>
          <cell r="N186">
            <v>0</v>
          </cell>
        </row>
        <row r="187">
          <cell r="A187" t="str">
            <v>|0200220810|22.20|0.00|1.400|0.000120NBC</v>
          </cell>
          <cell r="B187"/>
          <cell r="C187" t="str">
            <v>|0200220810|22.20|0.00|1.400|0.000</v>
          </cell>
          <cell r="D187" t="str">
            <v>STKM13A</v>
          </cell>
          <cell r="E187" t="str">
            <v>22.2</v>
          </cell>
          <cell r="F187">
            <v>0</v>
          </cell>
          <cell r="G187">
            <v>1.4</v>
          </cell>
          <cell r="H187">
            <v>120</v>
          </cell>
          <cell r="I187" t="str">
            <v>NBC</v>
          </cell>
          <cell r="J187">
            <v>2731</v>
          </cell>
          <cell r="K187">
            <v>33</v>
          </cell>
          <cell r="L187">
            <v>520</v>
          </cell>
          <cell r="M187">
            <v>540</v>
          </cell>
          <cell r="N187">
            <v>20</v>
          </cell>
        </row>
        <row r="188">
          <cell r="A188" t="str">
            <v>|0200220810|22.20|0.00|1.400|0.0001306NBC</v>
          </cell>
          <cell r="B188"/>
          <cell r="C188" t="str">
            <v>|0200220810|22.20|0.00|1.400|0.000</v>
          </cell>
          <cell r="D188" t="str">
            <v>STKM13A</v>
          </cell>
          <cell r="E188" t="str">
            <v>22.2</v>
          </cell>
          <cell r="F188">
            <v>0</v>
          </cell>
          <cell r="G188">
            <v>1.4</v>
          </cell>
          <cell r="H188">
            <v>1306</v>
          </cell>
          <cell r="I188" t="str">
            <v>NBC</v>
          </cell>
          <cell r="J188">
            <v>2681</v>
          </cell>
          <cell r="K188">
            <v>572</v>
          </cell>
          <cell r="L188"/>
          <cell r="M188">
            <v>1</v>
          </cell>
          <cell r="N188">
            <v>1</v>
          </cell>
        </row>
        <row r="189">
          <cell r="A189" t="str">
            <v>|0200220810|22.20|0.00|1.400|0.000192NBC</v>
          </cell>
          <cell r="B189"/>
          <cell r="C189" t="str">
            <v>|0200220810|22.20|0.00|1.400|0.000</v>
          </cell>
          <cell r="D189" t="str">
            <v>STKM13A</v>
          </cell>
          <cell r="E189" t="str">
            <v>22.2</v>
          </cell>
          <cell r="F189">
            <v>0</v>
          </cell>
          <cell r="G189">
            <v>1.4</v>
          </cell>
          <cell r="H189">
            <v>192</v>
          </cell>
          <cell r="I189" t="str">
            <v>NBC</v>
          </cell>
          <cell r="J189">
            <v>2709</v>
          </cell>
          <cell r="K189">
            <v>99</v>
          </cell>
          <cell r="L189">
            <v>460</v>
          </cell>
          <cell r="M189">
            <v>541</v>
          </cell>
          <cell r="N189">
            <v>81</v>
          </cell>
        </row>
        <row r="190">
          <cell r="A190" t="str">
            <v>|0200220810|22.20|0.00|1.400|0.000256NBC</v>
          </cell>
          <cell r="B190"/>
          <cell r="C190" t="str">
            <v>|0200220810|22.20|0.00|1.400|0.000</v>
          </cell>
          <cell r="D190" t="str">
            <v>STKM13A</v>
          </cell>
          <cell r="E190" t="str">
            <v>22.2</v>
          </cell>
          <cell r="F190">
            <v>0</v>
          </cell>
          <cell r="G190">
            <v>1.4</v>
          </cell>
          <cell r="H190">
            <v>256</v>
          </cell>
          <cell r="I190" t="str">
            <v>NBC</v>
          </cell>
          <cell r="J190">
            <v>1108</v>
          </cell>
          <cell r="K190">
            <v>630</v>
          </cell>
          <cell r="L190"/>
          <cell r="M190">
            <v>9</v>
          </cell>
          <cell r="N190">
            <v>9</v>
          </cell>
        </row>
        <row r="191">
          <cell r="A191" t="str">
            <v>|0200220810|22.20|0.00|1.400|0.0002595NBC</v>
          </cell>
          <cell r="B191"/>
          <cell r="C191" t="str">
            <v>|0200220810|22.20|0.00|1.400|0.000</v>
          </cell>
          <cell r="D191" t="str">
            <v>STKM13A</v>
          </cell>
          <cell r="E191" t="str">
            <v>22.2</v>
          </cell>
          <cell r="F191">
            <v>0</v>
          </cell>
          <cell r="G191">
            <v>1.4</v>
          </cell>
          <cell r="H191">
            <v>2595</v>
          </cell>
          <cell r="I191" t="str">
            <v>NBC</v>
          </cell>
          <cell r="J191">
            <v>316</v>
          </cell>
          <cell r="K191">
            <v>554</v>
          </cell>
          <cell r="L191"/>
          <cell r="M191">
            <v>4</v>
          </cell>
          <cell r="N191">
            <v>4</v>
          </cell>
        </row>
        <row r="192">
          <cell r="A192" t="str">
            <v>|0200220810|22.20|0.00|1.400|0.000293NBC</v>
          </cell>
          <cell r="B192"/>
          <cell r="C192" t="str">
            <v>|0200220810|22.20|0.00|1.400|0.000</v>
          </cell>
          <cell r="D192" t="str">
            <v>STKM13A</v>
          </cell>
          <cell r="E192" t="str">
            <v>22.2</v>
          </cell>
          <cell r="F192">
            <v>0</v>
          </cell>
          <cell r="G192">
            <v>1.4</v>
          </cell>
          <cell r="H192">
            <v>293</v>
          </cell>
          <cell r="I192" t="str">
            <v>NBC</v>
          </cell>
          <cell r="J192">
            <v>900</v>
          </cell>
          <cell r="K192">
            <v>818</v>
          </cell>
          <cell r="L192"/>
          <cell r="M192">
            <v>892</v>
          </cell>
          <cell r="N192">
            <v>892</v>
          </cell>
        </row>
        <row r="193">
          <cell r="A193" t="str">
            <v>|0200220810|22.20|0.00|1.400|0.0005267NBC</v>
          </cell>
          <cell r="B193"/>
          <cell r="C193" t="str">
            <v>|0200220810|22.20|0.00|1.400|0.000</v>
          </cell>
          <cell r="D193" t="str">
            <v>STKM13A</v>
          </cell>
          <cell r="E193" t="str">
            <v>22.2</v>
          </cell>
          <cell r="F193">
            <v>0</v>
          </cell>
          <cell r="G193">
            <v>1.4</v>
          </cell>
          <cell r="H193">
            <v>5267</v>
          </cell>
          <cell r="I193" t="str">
            <v>NBC</v>
          </cell>
          <cell r="J193"/>
          <cell r="K193"/>
          <cell r="L193"/>
          <cell r="M193">
            <v>410</v>
          </cell>
          <cell r="N193">
            <v>410</v>
          </cell>
        </row>
        <row r="194">
          <cell r="A194" t="str">
            <v>|0200220810|22.20|0.00|1.400|0.0005305NBC</v>
          </cell>
          <cell r="B194"/>
          <cell r="C194" t="str">
            <v>|0200220810|22.20|0.00|1.400|0.000</v>
          </cell>
          <cell r="D194" t="str">
            <v>STKM13A</v>
          </cell>
          <cell r="E194" t="str">
            <v>22.2</v>
          </cell>
          <cell r="F194">
            <v>0</v>
          </cell>
          <cell r="G194">
            <v>1.4</v>
          </cell>
          <cell r="H194">
            <v>5305</v>
          </cell>
          <cell r="I194" t="str">
            <v>NBC</v>
          </cell>
          <cell r="J194"/>
          <cell r="K194"/>
          <cell r="L194"/>
          <cell r="M194">
            <v>400</v>
          </cell>
          <cell r="N194">
            <v>400</v>
          </cell>
        </row>
        <row r="195">
          <cell r="A195" t="str">
            <v>|0200220810|22.20|0.00|1.400|0.0005619NBC</v>
          </cell>
          <cell r="B195"/>
          <cell r="C195" t="str">
            <v>|0200220810|22.20|0.00|1.400|0.000</v>
          </cell>
          <cell r="D195" t="str">
            <v>STKM13A</v>
          </cell>
          <cell r="E195" t="str">
            <v>22.2</v>
          </cell>
          <cell r="F195">
            <v>0</v>
          </cell>
          <cell r="G195">
            <v>1.4</v>
          </cell>
          <cell r="H195">
            <v>5619</v>
          </cell>
          <cell r="I195" t="str">
            <v>NBC</v>
          </cell>
          <cell r="J195"/>
          <cell r="K195"/>
          <cell r="L195"/>
          <cell r="M195">
            <v>48</v>
          </cell>
          <cell r="N195">
            <v>48</v>
          </cell>
        </row>
        <row r="196">
          <cell r="A196" t="str">
            <v>|0200220810|22.20|0.00|1.400|0.0005671NBC</v>
          </cell>
          <cell r="B196"/>
          <cell r="C196" t="str">
            <v>|0200220810|22.20|0.00|1.400|0.000</v>
          </cell>
          <cell r="D196" t="str">
            <v>STKM13A</v>
          </cell>
          <cell r="E196" t="str">
            <v>22.2</v>
          </cell>
          <cell r="F196">
            <v>0</v>
          </cell>
          <cell r="G196">
            <v>1.4</v>
          </cell>
          <cell r="H196">
            <v>5671</v>
          </cell>
          <cell r="I196" t="str">
            <v>NBC</v>
          </cell>
          <cell r="J196"/>
          <cell r="K196"/>
          <cell r="L196"/>
          <cell r="M196">
            <v>38</v>
          </cell>
          <cell r="N196">
            <v>38</v>
          </cell>
        </row>
        <row r="197">
          <cell r="A197" t="str">
            <v>|0200220810|22.20|0.00|1.400|0.0005771NBC</v>
          </cell>
          <cell r="B197"/>
          <cell r="C197" t="str">
            <v>|0200220810|22.20|0.00|1.400|0.000</v>
          </cell>
          <cell r="D197" t="str">
            <v>STKM13A</v>
          </cell>
          <cell r="E197" t="str">
            <v>22.2</v>
          </cell>
          <cell r="F197">
            <v>0</v>
          </cell>
          <cell r="G197">
            <v>1.4</v>
          </cell>
          <cell r="H197">
            <v>5771</v>
          </cell>
          <cell r="I197" t="str">
            <v>NBC</v>
          </cell>
          <cell r="J197"/>
          <cell r="K197"/>
          <cell r="L197"/>
          <cell r="M197">
            <v>338</v>
          </cell>
          <cell r="N197">
            <v>338</v>
          </cell>
        </row>
        <row r="198">
          <cell r="A198" t="str">
            <v>|0200220810|22.20|0.00|1.400|0.0005860NBC</v>
          </cell>
          <cell r="B198"/>
          <cell r="C198" t="str">
            <v>|0200220810|22.20|0.00|1.400|0.000</v>
          </cell>
          <cell r="D198" t="str">
            <v>STKM13A</v>
          </cell>
          <cell r="E198" t="str">
            <v>22.2</v>
          </cell>
          <cell r="F198">
            <v>0</v>
          </cell>
          <cell r="G198">
            <v>1.4</v>
          </cell>
          <cell r="H198">
            <v>5860</v>
          </cell>
          <cell r="I198" t="str">
            <v>NBC</v>
          </cell>
          <cell r="J198"/>
          <cell r="K198"/>
          <cell r="L198"/>
          <cell r="M198">
            <v>89</v>
          </cell>
          <cell r="N198">
            <v>89</v>
          </cell>
        </row>
        <row r="199">
          <cell r="A199" t="str">
            <v>|0200220810|22.20|0.00|1.400|0.0005927NBC</v>
          </cell>
          <cell r="B199"/>
          <cell r="C199" t="str">
            <v>|0200220810|22.20|0.00|1.400|0.000</v>
          </cell>
          <cell r="D199" t="str">
            <v>STKM13A</v>
          </cell>
          <cell r="E199" t="str">
            <v>22.2</v>
          </cell>
          <cell r="F199">
            <v>0</v>
          </cell>
          <cell r="G199">
            <v>1.4</v>
          </cell>
          <cell r="H199">
            <v>5927</v>
          </cell>
          <cell r="I199" t="str">
            <v>NBC</v>
          </cell>
          <cell r="J199"/>
          <cell r="K199"/>
          <cell r="L199"/>
          <cell r="M199">
            <v>63</v>
          </cell>
          <cell r="N199">
            <v>63</v>
          </cell>
        </row>
        <row r="200">
          <cell r="A200" t="str">
            <v>|0200220810|22.20|0.00|1.400|0.0005973NBC</v>
          </cell>
          <cell r="B200"/>
          <cell r="C200" t="str">
            <v>|0200220810|22.20|0.00|1.400|0.000</v>
          </cell>
          <cell r="D200" t="str">
            <v>STKM13A</v>
          </cell>
          <cell r="E200" t="str">
            <v>22.2</v>
          </cell>
          <cell r="F200">
            <v>0</v>
          </cell>
          <cell r="G200">
            <v>1.4</v>
          </cell>
          <cell r="H200">
            <v>5973</v>
          </cell>
          <cell r="I200" t="str">
            <v>NBC</v>
          </cell>
          <cell r="J200"/>
          <cell r="K200"/>
          <cell r="L200"/>
          <cell r="M200">
            <v>39</v>
          </cell>
          <cell r="N200">
            <v>39</v>
          </cell>
        </row>
        <row r="201">
          <cell r="A201" t="str">
            <v>|0200220810|22.20|0.00|1.400|0.000620NBC</v>
          </cell>
          <cell r="B201"/>
          <cell r="C201" t="str">
            <v>|0200220810|22.20|0.00|1.400|0.000</v>
          </cell>
          <cell r="D201" t="str">
            <v>STKM13A</v>
          </cell>
          <cell r="E201" t="str">
            <v>22.2</v>
          </cell>
          <cell r="F201">
            <v>0</v>
          </cell>
          <cell r="G201">
            <v>1.4</v>
          </cell>
          <cell r="H201">
            <v>620</v>
          </cell>
          <cell r="I201" t="str">
            <v>NBC</v>
          </cell>
          <cell r="J201">
            <v>450</v>
          </cell>
          <cell r="K201">
            <v>415</v>
          </cell>
          <cell r="L201"/>
          <cell r="M201">
            <v>482</v>
          </cell>
          <cell r="N201">
            <v>482</v>
          </cell>
        </row>
        <row r="202">
          <cell r="A202" t="str">
            <v>|0200220810|22.20|0.00|1.400|0.000641NBC</v>
          </cell>
          <cell r="B202"/>
          <cell r="C202" t="str">
            <v>|0200220810|22.20|0.00|1.400|0.000</v>
          </cell>
          <cell r="D202" t="str">
            <v>STKM13A</v>
          </cell>
          <cell r="E202" t="str">
            <v>22.2</v>
          </cell>
          <cell r="F202">
            <v>0</v>
          </cell>
          <cell r="G202">
            <v>1.4</v>
          </cell>
          <cell r="H202">
            <v>641</v>
          </cell>
          <cell r="I202" t="str">
            <v>NBC</v>
          </cell>
          <cell r="J202">
            <v>900</v>
          </cell>
          <cell r="K202">
            <v>830</v>
          </cell>
          <cell r="L202"/>
          <cell r="M202">
            <v>917</v>
          </cell>
          <cell r="N202">
            <v>917</v>
          </cell>
        </row>
        <row r="203">
          <cell r="A203" t="str">
            <v>|0200220810|22.20|0.00|1.600|0.000175NBC</v>
          </cell>
          <cell r="B203"/>
          <cell r="C203" t="str">
            <v>|0200220810|22.20|0.00|1.600|0.000</v>
          </cell>
          <cell r="D203" t="str">
            <v>STKM13A</v>
          </cell>
          <cell r="E203" t="str">
            <v>22.2</v>
          </cell>
          <cell r="F203">
            <v>0</v>
          </cell>
          <cell r="G203">
            <v>1.6</v>
          </cell>
          <cell r="H203">
            <v>175</v>
          </cell>
          <cell r="I203" t="str">
            <v>NBC</v>
          </cell>
          <cell r="J203">
            <v>1020</v>
          </cell>
          <cell r="K203">
            <v>729</v>
          </cell>
          <cell r="L203"/>
          <cell r="M203">
            <v>71</v>
          </cell>
          <cell r="N203">
            <v>71</v>
          </cell>
        </row>
        <row r="204">
          <cell r="A204" t="str">
            <v>|0200220810|22.20|0.00|1.600|0.000236NBC</v>
          </cell>
          <cell r="B204"/>
          <cell r="C204" t="str">
            <v>|0200220810|22.20|0.00|1.600|0.000</v>
          </cell>
          <cell r="D204" t="str">
            <v>STKM13A</v>
          </cell>
          <cell r="E204" t="str">
            <v>22.2</v>
          </cell>
          <cell r="F204">
            <v>0</v>
          </cell>
          <cell r="G204">
            <v>1.6</v>
          </cell>
          <cell r="H204">
            <v>236</v>
          </cell>
          <cell r="I204" t="str">
            <v>NBC</v>
          </cell>
          <cell r="J204">
            <v>1020</v>
          </cell>
          <cell r="K204">
            <v>725</v>
          </cell>
          <cell r="L204"/>
          <cell r="M204">
            <v>47</v>
          </cell>
          <cell r="N204">
            <v>47</v>
          </cell>
        </row>
        <row r="205">
          <cell r="A205" t="str">
            <v>|0200220810|22.20|0.00|1.600|0.0005922NBC</v>
          </cell>
          <cell r="B205"/>
          <cell r="C205" t="str">
            <v>|0200220810|22.20|0.00|1.600|0.000</v>
          </cell>
          <cell r="D205" t="str">
            <v>STKM13A</v>
          </cell>
          <cell r="E205" t="str">
            <v>22.2</v>
          </cell>
          <cell r="F205">
            <v>0</v>
          </cell>
          <cell r="G205">
            <v>1.6</v>
          </cell>
          <cell r="H205">
            <v>5922</v>
          </cell>
          <cell r="I205" t="str">
            <v>NBC</v>
          </cell>
          <cell r="J205"/>
          <cell r="K205"/>
          <cell r="L205"/>
          <cell r="M205">
            <v>79</v>
          </cell>
          <cell r="N205">
            <v>79</v>
          </cell>
        </row>
        <row r="206">
          <cell r="A206" t="str">
            <v>|0200220810|22.20|0.00|1.600|0.0006019NBC</v>
          </cell>
          <cell r="B206"/>
          <cell r="C206" t="str">
            <v>|0200220810|22.20|0.00|1.600|0.000</v>
          </cell>
          <cell r="D206" t="str">
            <v>STKM13A</v>
          </cell>
          <cell r="E206" t="str">
            <v>22.2</v>
          </cell>
          <cell r="F206">
            <v>0</v>
          </cell>
          <cell r="G206">
            <v>1.6</v>
          </cell>
          <cell r="H206">
            <v>6019</v>
          </cell>
          <cell r="I206" t="str">
            <v>NBC</v>
          </cell>
          <cell r="J206"/>
          <cell r="K206"/>
          <cell r="L206"/>
          <cell r="M206">
            <v>127</v>
          </cell>
          <cell r="N206">
            <v>127</v>
          </cell>
        </row>
        <row r="207">
          <cell r="A207" t="str">
            <v>|0200220810|22.20|0.00|2.000|0.000416NBC</v>
          </cell>
          <cell r="B207"/>
          <cell r="C207" t="str">
            <v>|0200220810|22.20|0.00|2.000|0.000</v>
          </cell>
          <cell r="D207" t="str">
            <v>STKM13A</v>
          </cell>
          <cell r="E207" t="str">
            <v>22.2</v>
          </cell>
          <cell r="F207">
            <v>0</v>
          </cell>
          <cell r="G207">
            <v>2</v>
          </cell>
          <cell r="H207">
            <v>416</v>
          </cell>
          <cell r="I207" t="str">
            <v>NBC</v>
          </cell>
          <cell r="J207">
            <v>1936</v>
          </cell>
          <cell r="K207">
            <v>1990</v>
          </cell>
          <cell r="L207"/>
          <cell r="M207">
            <v>12</v>
          </cell>
          <cell r="N207">
            <v>12</v>
          </cell>
        </row>
        <row r="208">
          <cell r="A208" t="str">
            <v>|0200220810|22.20|0.00|2.000|0.0005905NBC</v>
          </cell>
          <cell r="B208"/>
          <cell r="C208" t="str">
            <v>|0200220810|22.20|0.00|2.000|0.000</v>
          </cell>
          <cell r="D208" t="str">
            <v>STKM13A</v>
          </cell>
          <cell r="E208" t="str">
            <v>22.2</v>
          </cell>
          <cell r="F208">
            <v>0</v>
          </cell>
          <cell r="G208">
            <v>2</v>
          </cell>
          <cell r="H208">
            <v>5905</v>
          </cell>
          <cell r="I208" t="str">
            <v>NBC</v>
          </cell>
          <cell r="J208"/>
          <cell r="K208"/>
          <cell r="L208"/>
          <cell r="M208">
            <v>377</v>
          </cell>
          <cell r="N208">
            <v>377</v>
          </cell>
        </row>
        <row r="209">
          <cell r="A209" t="str">
            <v>|0200230841|25.40|0.00|1.200|0.0001097NBC</v>
          </cell>
          <cell r="B209"/>
          <cell r="C209" t="str">
            <v>|0200230841|25.40|0.00|1.200|0.000</v>
          </cell>
          <cell r="D209" t="str">
            <v>STKM13A</v>
          </cell>
          <cell r="E209" t="str">
            <v>25.4</v>
          </cell>
          <cell r="F209">
            <v>0</v>
          </cell>
          <cell r="G209">
            <v>1.2</v>
          </cell>
          <cell r="H209">
            <v>1097</v>
          </cell>
          <cell r="I209" t="str">
            <v>NBC</v>
          </cell>
          <cell r="J209">
            <v>74</v>
          </cell>
          <cell r="K209">
            <v>106</v>
          </cell>
          <cell r="L209"/>
          <cell r="M209">
            <v>9</v>
          </cell>
          <cell r="N209">
            <v>9</v>
          </cell>
        </row>
        <row r="210">
          <cell r="A210" t="str">
            <v>|0200230841|25.40|0.00|1.200|0.0001271NBC</v>
          </cell>
          <cell r="B210"/>
          <cell r="C210" t="str">
            <v>|0200230841|25.40|0.00|1.200|0.000</v>
          </cell>
          <cell r="D210" t="str">
            <v>STKM13A</v>
          </cell>
          <cell r="E210" t="str">
            <v>25.4</v>
          </cell>
          <cell r="F210">
            <v>0</v>
          </cell>
          <cell r="G210">
            <v>1.2</v>
          </cell>
          <cell r="H210">
            <v>1271</v>
          </cell>
          <cell r="I210" t="str">
            <v>NBC</v>
          </cell>
          <cell r="J210">
            <v>3085</v>
          </cell>
          <cell r="K210">
            <v>3995</v>
          </cell>
          <cell r="L210"/>
          <cell r="M210">
            <v>30</v>
          </cell>
          <cell r="N210">
            <v>30</v>
          </cell>
        </row>
        <row r="211">
          <cell r="A211" t="str">
            <v>|0200230841|25.40|0.00|1.200|0.000150NBC</v>
          </cell>
          <cell r="B211"/>
          <cell r="C211" t="str">
            <v>|0200230841|25.40|0.00|1.200|0.000</v>
          </cell>
          <cell r="D211" t="str">
            <v>STKM13A</v>
          </cell>
          <cell r="E211" t="str">
            <v>25.4</v>
          </cell>
          <cell r="F211">
            <v>0</v>
          </cell>
          <cell r="G211">
            <v>1.2</v>
          </cell>
          <cell r="H211">
            <v>150</v>
          </cell>
          <cell r="I211" t="str">
            <v>NBC</v>
          </cell>
          <cell r="J211">
            <v>20</v>
          </cell>
          <cell r="K211">
            <v>90</v>
          </cell>
          <cell r="L211"/>
          <cell r="M211">
            <v>22</v>
          </cell>
          <cell r="N211">
            <v>22</v>
          </cell>
        </row>
        <row r="212">
          <cell r="A212" t="str">
            <v>|0200230841|25.40|0.00|1.200|0.000457.9NBC</v>
          </cell>
          <cell r="B212"/>
          <cell r="C212" t="str">
            <v>|0200230841|25.40|0.00|1.200|0.000</v>
          </cell>
          <cell r="D212" t="str">
            <v>STKM13A</v>
          </cell>
          <cell r="E212" t="str">
            <v>25.4</v>
          </cell>
          <cell r="F212">
            <v>0</v>
          </cell>
          <cell r="G212">
            <v>1.2</v>
          </cell>
          <cell r="H212">
            <v>457.9</v>
          </cell>
          <cell r="I212" t="str">
            <v>NBC</v>
          </cell>
          <cell r="J212">
            <v>150</v>
          </cell>
          <cell r="K212">
            <v>100</v>
          </cell>
          <cell r="L212"/>
          <cell r="M212">
            <v>116</v>
          </cell>
          <cell r="N212">
            <v>116</v>
          </cell>
        </row>
        <row r="213">
          <cell r="A213" t="str">
            <v>|0200230841|25.40|0.00|1.200|0.0005165NBC</v>
          </cell>
          <cell r="B213"/>
          <cell r="C213" t="str">
            <v>|0200230841|25.40|0.00|1.200|0.000</v>
          </cell>
          <cell r="D213" t="str">
            <v>STKM13A</v>
          </cell>
          <cell r="E213" t="str">
            <v>25.4</v>
          </cell>
          <cell r="F213">
            <v>0</v>
          </cell>
          <cell r="G213">
            <v>1.2</v>
          </cell>
          <cell r="H213">
            <v>5165</v>
          </cell>
          <cell r="I213" t="str">
            <v>NBC</v>
          </cell>
          <cell r="J213"/>
          <cell r="K213"/>
          <cell r="L213"/>
          <cell r="M213">
            <v>978</v>
          </cell>
          <cell r="N213">
            <v>978</v>
          </cell>
        </row>
        <row r="214">
          <cell r="A214" t="str">
            <v>|0200230841|25.40|0.00|1.200|0.0005538NBC</v>
          </cell>
          <cell r="B214"/>
          <cell r="C214" t="str">
            <v>|0200230841|25.40|0.00|1.200|0.000</v>
          </cell>
          <cell r="D214" t="str">
            <v>STKM13A</v>
          </cell>
          <cell r="E214" t="str">
            <v>25.4</v>
          </cell>
          <cell r="F214">
            <v>0</v>
          </cell>
          <cell r="G214">
            <v>1.2</v>
          </cell>
          <cell r="H214">
            <v>5538</v>
          </cell>
          <cell r="I214" t="str">
            <v>NBC</v>
          </cell>
          <cell r="J214"/>
          <cell r="K214"/>
          <cell r="L214"/>
          <cell r="M214">
            <v>180</v>
          </cell>
          <cell r="N214">
            <v>180</v>
          </cell>
        </row>
        <row r="215">
          <cell r="A215" t="str">
            <v>|0200230841|25.40|0.00|1.200|0.0005995NBC</v>
          </cell>
          <cell r="B215"/>
          <cell r="C215" t="str">
            <v>|0200230841|25.40|0.00|1.200|0.000</v>
          </cell>
          <cell r="D215" t="str">
            <v>STKM13A</v>
          </cell>
          <cell r="E215" t="str">
            <v>25.4</v>
          </cell>
          <cell r="F215">
            <v>0</v>
          </cell>
          <cell r="G215">
            <v>1.2</v>
          </cell>
          <cell r="H215">
            <v>5995</v>
          </cell>
          <cell r="I215" t="str">
            <v>NBC</v>
          </cell>
          <cell r="J215"/>
          <cell r="K215"/>
          <cell r="L215"/>
          <cell r="M215">
            <v>590</v>
          </cell>
          <cell r="N215">
            <v>590</v>
          </cell>
        </row>
        <row r="216">
          <cell r="A216" t="str">
            <v>|0200230841|25.40|0.00|1.200|0.0006181NBC</v>
          </cell>
          <cell r="B216"/>
          <cell r="C216" t="str">
            <v>|0200230841|25.40|0.00|1.200|0.000</v>
          </cell>
          <cell r="D216" t="str">
            <v>STKM13A</v>
          </cell>
          <cell r="E216" t="str">
            <v>25.4</v>
          </cell>
          <cell r="F216">
            <v>0</v>
          </cell>
          <cell r="G216">
            <v>1.2</v>
          </cell>
          <cell r="H216">
            <v>6181</v>
          </cell>
          <cell r="I216" t="str">
            <v>NBC</v>
          </cell>
          <cell r="J216"/>
          <cell r="K216"/>
          <cell r="L216"/>
          <cell r="M216">
            <v>131</v>
          </cell>
          <cell r="N216">
            <v>131</v>
          </cell>
        </row>
        <row r="217">
          <cell r="A217" t="str">
            <v>|0200230841|25.40|0.00|1.200|0.000680NBC</v>
          </cell>
          <cell r="B217"/>
          <cell r="C217" t="str">
            <v>|0200230841|25.40|0.00|1.200|0.000</v>
          </cell>
          <cell r="D217" t="str">
            <v>STKM13A</v>
          </cell>
          <cell r="E217" t="str">
            <v>25.4</v>
          </cell>
          <cell r="F217">
            <v>0</v>
          </cell>
          <cell r="G217">
            <v>1.2</v>
          </cell>
          <cell r="H217">
            <v>680</v>
          </cell>
          <cell r="I217" t="str">
            <v>NBC</v>
          </cell>
          <cell r="J217">
            <v>44</v>
          </cell>
          <cell r="K217">
            <v>107</v>
          </cell>
          <cell r="L217"/>
          <cell r="M217">
            <v>4</v>
          </cell>
          <cell r="N217">
            <v>4</v>
          </cell>
        </row>
        <row r="218">
          <cell r="A218" t="str">
            <v>|0200230841|25.40|0.00|1.200|0.000742NBC</v>
          </cell>
          <cell r="B218"/>
          <cell r="C218" t="str">
            <v>|0200230841|25.40|0.00|1.200|0.000</v>
          </cell>
          <cell r="D218" t="str">
            <v>STKM13A</v>
          </cell>
          <cell r="E218" t="str">
            <v>25.4</v>
          </cell>
          <cell r="F218">
            <v>0</v>
          </cell>
          <cell r="G218">
            <v>1.2</v>
          </cell>
          <cell r="H218">
            <v>742</v>
          </cell>
          <cell r="I218" t="str">
            <v>NBC</v>
          </cell>
          <cell r="J218">
            <v>4935</v>
          </cell>
          <cell r="K218">
            <v>4259</v>
          </cell>
          <cell r="L218"/>
          <cell r="M218">
            <v>13</v>
          </cell>
          <cell r="N218">
            <v>13</v>
          </cell>
        </row>
        <row r="219">
          <cell r="A219" t="str">
            <v>|0200220810|25.40|0.00|1.400|0.000105NBC</v>
          </cell>
          <cell r="B219"/>
          <cell r="C219" t="str">
            <v>|0200220810|25.40|0.00|1.400|0.000</v>
          </cell>
          <cell r="D219" t="str">
            <v>STKM13A</v>
          </cell>
          <cell r="E219" t="str">
            <v>25.4</v>
          </cell>
          <cell r="F219">
            <v>0</v>
          </cell>
          <cell r="G219">
            <v>1.4</v>
          </cell>
          <cell r="H219">
            <v>105</v>
          </cell>
          <cell r="I219" t="str">
            <v>NBC</v>
          </cell>
          <cell r="J219">
            <v>2140</v>
          </cell>
          <cell r="K219">
            <v>720</v>
          </cell>
          <cell r="L219">
            <v>281</v>
          </cell>
          <cell r="M219">
            <v>285</v>
          </cell>
          <cell r="N219">
            <v>4</v>
          </cell>
        </row>
        <row r="220">
          <cell r="A220" t="str">
            <v>|0200220810|25.40|0.00|1.400|0.000186NBC</v>
          </cell>
          <cell r="B220"/>
          <cell r="C220" t="str">
            <v>|0200220810|25.40|0.00|1.400|0.000</v>
          </cell>
          <cell r="D220" t="str">
            <v>STKM13A</v>
          </cell>
          <cell r="E220" t="str">
            <v>25.4</v>
          </cell>
          <cell r="F220">
            <v>0</v>
          </cell>
          <cell r="G220">
            <v>1.4</v>
          </cell>
          <cell r="H220">
            <v>186</v>
          </cell>
          <cell r="I220" t="str">
            <v>NBC</v>
          </cell>
          <cell r="J220">
            <v>600</v>
          </cell>
          <cell r="K220">
            <v>1060</v>
          </cell>
          <cell r="L220"/>
          <cell r="M220">
            <v>202</v>
          </cell>
          <cell r="N220">
            <v>202</v>
          </cell>
        </row>
        <row r="221">
          <cell r="A221" t="str">
            <v>|0200220810|25.40|0.00|1.400|0.000229NBC</v>
          </cell>
          <cell r="B221"/>
          <cell r="C221" t="str">
            <v>|0200220810|25.40|0.00|1.400|0.000</v>
          </cell>
          <cell r="D221" t="str">
            <v>STKM13A</v>
          </cell>
          <cell r="E221" t="str">
            <v>25.4</v>
          </cell>
          <cell r="F221">
            <v>0</v>
          </cell>
          <cell r="G221">
            <v>1.4</v>
          </cell>
          <cell r="H221">
            <v>229</v>
          </cell>
          <cell r="I221" t="str">
            <v>NBC</v>
          </cell>
          <cell r="J221">
            <v>2680</v>
          </cell>
          <cell r="K221">
            <v>577</v>
          </cell>
          <cell r="L221"/>
          <cell r="M221">
            <v>65</v>
          </cell>
          <cell r="N221">
            <v>65</v>
          </cell>
        </row>
        <row r="222">
          <cell r="A222" t="str">
            <v>|0200220810|25.40|0.00|1.400|0.000237NBC</v>
          </cell>
          <cell r="B222"/>
          <cell r="C222" t="str">
            <v>|0200220810|25.40|0.00|1.400|0.000</v>
          </cell>
          <cell r="D222" t="str">
            <v>STKM13A</v>
          </cell>
          <cell r="E222" t="str">
            <v>25.4</v>
          </cell>
          <cell r="F222">
            <v>0</v>
          </cell>
          <cell r="G222">
            <v>1.4</v>
          </cell>
          <cell r="H222">
            <v>237</v>
          </cell>
          <cell r="I222" t="str">
            <v>NBC</v>
          </cell>
          <cell r="J222"/>
          <cell r="K222"/>
          <cell r="L222"/>
          <cell r="M222">
            <v>0</v>
          </cell>
          <cell r="N222">
            <v>0</v>
          </cell>
        </row>
        <row r="223">
          <cell r="A223" t="str">
            <v>|0200220810|25.40|0.00|1.400|0.000288NBC</v>
          </cell>
          <cell r="B223"/>
          <cell r="C223" t="str">
            <v>|0200220810|25.40|0.00|1.400|0.000</v>
          </cell>
          <cell r="D223" t="str">
            <v>STKM13A</v>
          </cell>
          <cell r="E223" t="str">
            <v>25.4</v>
          </cell>
          <cell r="F223">
            <v>0</v>
          </cell>
          <cell r="G223">
            <v>1.4</v>
          </cell>
          <cell r="H223">
            <v>288</v>
          </cell>
          <cell r="I223" t="str">
            <v>NBC</v>
          </cell>
          <cell r="J223">
            <v>601</v>
          </cell>
          <cell r="K223">
            <v>1090</v>
          </cell>
          <cell r="L223"/>
          <cell r="M223">
            <v>316</v>
          </cell>
          <cell r="N223">
            <v>316</v>
          </cell>
        </row>
        <row r="224">
          <cell r="A224" t="str">
            <v>|0200220810|25.40|0.00|1.400|0.000418.1NBC</v>
          </cell>
          <cell r="B224"/>
          <cell r="C224" t="str">
            <v>|0200220810|25.40|0.00|1.400|0.000</v>
          </cell>
          <cell r="D224" t="str">
            <v>STKM13A</v>
          </cell>
          <cell r="E224" t="str">
            <v>25.4</v>
          </cell>
          <cell r="F224">
            <v>0</v>
          </cell>
          <cell r="G224">
            <v>1.4</v>
          </cell>
          <cell r="H224">
            <v>418.1</v>
          </cell>
          <cell r="I224" t="str">
            <v>NBC</v>
          </cell>
          <cell r="J224">
            <v>1300</v>
          </cell>
          <cell r="K224">
            <v>1900</v>
          </cell>
          <cell r="L224">
            <v>50</v>
          </cell>
          <cell r="M224">
            <v>1222</v>
          </cell>
          <cell r="N224">
            <v>1172</v>
          </cell>
        </row>
        <row r="225">
          <cell r="A225" t="str">
            <v>|0200220810|25.40|0.00|1.400|0.000474.5NBC</v>
          </cell>
          <cell r="B225"/>
          <cell r="C225" t="str">
            <v>|0200220810|25.40|0.00|1.400|0.000</v>
          </cell>
          <cell r="D225" t="str">
            <v>STKM13A</v>
          </cell>
          <cell r="E225" t="str">
            <v>25.4</v>
          </cell>
          <cell r="F225">
            <v>0</v>
          </cell>
          <cell r="G225">
            <v>1.4</v>
          </cell>
          <cell r="H225">
            <v>474.5</v>
          </cell>
          <cell r="I225" t="str">
            <v>NBC</v>
          </cell>
          <cell r="J225">
            <v>132</v>
          </cell>
          <cell r="K225">
            <v>159</v>
          </cell>
          <cell r="L225"/>
          <cell r="M225">
            <v>12</v>
          </cell>
          <cell r="N225">
            <v>12</v>
          </cell>
        </row>
        <row r="226">
          <cell r="A226" t="str">
            <v>|0200220810|25.40|0.00|1.400|0.0005487NBC</v>
          </cell>
          <cell r="B226"/>
          <cell r="C226" t="str">
            <v>|0200220810|25.40|0.00|1.400|0.000</v>
          </cell>
          <cell r="D226" t="str">
            <v>STKM13A</v>
          </cell>
          <cell r="E226" t="str">
            <v>25.4</v>
          </cell>
          <cell r="F226">
            <v>0</v>
          </cell>
          <cell r="G226">
            <v>1.4</v>
          </cell>
          <cell r="H226">
            <v>5487</v>
          </cell>
          <cell r="I226" t="str">
            <v>NBC</v>
          </cell>
          <cell r="J226"/>
          <cell r="K226"/>
          <cell r="L226"/>
          <cell r="M226">
            <v>17</v>
          </cell>
          <cell r="N226">
            <v>17</v>
          </cell>
        </row>
        <row r="227">
          <cell r="A227" t="str">
            <v>|0200220810|25.40|0.00|1.400|0.0005652NBC</v>
          </cell>
          <cell r="B227"/>
          <cell r="C227" t="str">
            <v>|0200220810|25.40|0.00|1.400|0.000</v>
          </cell>
          <cell r="D227" t="str">
            <v>STKM13A</v>
          </cell>
          <cell r="E227" t="str">
            <v>25.4</v>
          </cell>
          <cell r="F227">
            <v>0</v>
          </cell>
          <cell r="G227">
            <v>1.4</v>
          </cell>
          <cell r="H227">
            <v>5652</v>
          </cell>
          <cell r="I227" t="str">
            <v>NBC</v>
          </cell>
          <cell r="J227"/>
          <cell r="K227"/>
          <cell r="L227"/>
          <cell r="M227">
            <v>93</v>
          </cell>
          <cell r="N227">
            <v>93</v>
          </cell>
        </row>
        <row r="228">
          <cell r="A228" t="str">
            <v>|0200220810|25.40|0.00|1.400|0.0005747NBC</v>
          </cell>
          <cell r="B228"/>
          <cell r="C228" t="str">
            <v>|0200220810|25.40|0.00|1.400|0.000</v>
          </cell>
          <cell r="D228" t="str">
            <v>STKM13A</v>
          </cell>
          <cell r="E228" t="str">
            <v>25.4</v>
          </cell>
          <cell r="F228">
            <v>0</v>
          </cell>
          <cell r="G228">
            <v>1.4</v>
          </cell>
          <cell r="H228">
            <v>5747</v>
          </cell>
          <cell r="I228" t="str">
            <v>NBC</v>
          </cell>
          <cell r="J228"/>
          <cell r="K228"/>
          <cell r="L228"/>
          <cell r="M228">
            <v>21</v>
          </cell>
          <cell r="N228">
            <v>21</v>
          </cell>
        </row>
        <row r="229">
          <cell r="A229" t="str">
            <v>|0200220810|25.40|0.00|1.400|0.0005791NBC</v>
          </cell>
          <cell r="B229"/>
          <cell r="C229" t="str">
            <v>|0200220810|25.40|0.00|1.400|0.000</v>
          </cell>
          <cell r="D229" t="str">
            <v>STKM13A</v>
          </cell>
          <cell r="E229" t="str">
            <v>25.4</v>
          </cell>
          <cell r="F229">
            <v>0</v>
          </cell>
          <cell r="G229">
            <v>1.4</v>
          </cell>
          <cell r="H229">
            <v>5791</v>
          </cell>
          <cell r="I229" t="str">
            <v>NBC</v>
          </cell>
          <cell r="J229"/>
          <cell r="K229"/>
          <cell r="L229"/>
          <cell r="M229">
            <v>108</v>
          </cell>
          <cell r="N229">
            <v>108</v>
          </cell>
        </row>
        <row r="230">
          <cell r="A230" t="str">
            <v>|0200220810|25.40|0.00|1.400|0.0005874NBC</v>
          </cell>
          <cell r="B230"/>
          <cell r="C230" t="str">
            <v>|0200220810|25.40|0.00|1.400|0.000</v>
          </cell>
          <cell r="D230" t="str">
            <v>STKM13A</v>
          </cell>
          <cell r="E230" t="str">
            <v>25.4</v>
          </cell>
          <cell r="F230">
            <v>0</v>
          </cell>
          <cell r="G230">
            <v>1.4</v>
          </cell>
          <cell r="H230">
            <v>5874</v>
          </cell>
          <cell r="I230" t="str">
            <v>NBC</v>
          </cell>
          <cell r="J230"/>
          <cell r="K230"/>
          <cell r="L230"/>
          <cell r="M230">
            <v>66</v>
          </cell>
          <cell r="N230">
            <v>66</v>
          </cell>
        </row>
        <row r="231">
          <cell r="A231" t="str">
            <v>|0200220810|25.40|0.00|1.400|0.0005892NBC</v>
          </cell>
          <cell r="B231"/>
          <cell r="C231" t="str">
            <v>|0200220810|25.40|0.00|1.400|0.000</v>
          </cell>
          <cell r="D231" t="str">
            <v>STKM13A</v>
          </cell>
          <cell r="E231" t="str">
            <v>25.4</v>
          </cell>
          <cell r="F231">
            <v>0</v>
          </cell>
          <cell r="G231">
            <v>1.4</v>
          </cell>
          <cell r="H231">
            <v>5892</v>
          </cell>
          <cell r="I231" t="str">
            <v>NBC</v>
          </cell>
          <cell r="J231"/>
          <cell r="K231"/>
          <cell r="L231"/>
          <cell r="M231">
            <v>90</v>
          </cell>
          <cell r="N231">
            <v>90</v>
          </cell>
        </row>
        <row r="232">
          <cell r="A232" t="str">
            <v>|0200220810|25.40|0.00|1.400|0.0005955NBC</v>
          </cell>
          <cell r="B232"/>
          <cell r="C232" t="str">
            <v>|0200220810|25.40|0.00|1.400|0.000</v>
          </cell>
          <cell r="D232" t="str">
            <v>STKM13A</v>
          </cell>
          <cell r="E232" t="str">
            <v>25.4</v>
          </cell>
          <cell r="F232">
            <v>0</v>
          </cell>
          <cell r="G232">
            <v>1.4</v>
          </cell>
          <cell r="H232">
            <v>5955</v>
          </cell>
          <cell r="I232" t="str">
            <v>NBC</v>
          </cell>
          <cell r="J232"/>
          <cell r="K232"/>
          <cell r="L232"/>
          <cell r="M232">
            <v>148</v>
          </cell>
          <cell r="N232">
            <v>148</v>
          </cell>
        </row>
        <row r="233">
          <cell r="A233" t="str">
            <v>|0200220810|25.40|0.00|1.400|0.000617.8NBC</v>
          </cell>
          <cell r="B233"/>
          <cell r="C233" t="str">
            <v>|0200220810|25.40|0.00|1.400|0.000</v>
          </cell>
          <cell r="D233" t="str">
            <v>STKM13A</v>
          </cell>
          <cell r="E233" t="str">
            <v>25.4</v>
          </cell>
          <cell r="F233">
            <v>0</v>
          </cell>
          <cell r="G233">
            <v>1.4</v>
          </cell>
          <cell r="H233">
            <v>617.79999999999995</v>
          </cell>
          <cell r="I233" t="str">
            <v>NBC</v>
          </cell>
          <cell r="J233">
            <v>1200</v>
          </cell>
          <cell r="K233">
            <v>1800</v>
          </cell>
          <cell r="L233"/>
          <cell r="M233">
            <v>1299</v>
          </cell>
          <cell r="N233">
            <v>1299</v>
          </cell>
        </row>
        <row r="234">
          <cell r="A234" t="str">
            <v>|0200220810|25.40|0.00|1.600|0.000515NBC</v>
          </cell>
          <cell r="B234"/>
          <cell r="C234" t="str">
            <v>|0200220810|25.40|0.00|1.600|0.000</v>
          </cell>
          <cell r="D234" t="str">
            <v>STKM13A</v>
          </cell>
          <cell r="E234" t="str">
            <v>25.4</v>
          </cell>
          <cell r="F234">
            <v>0</v>
          </cell>
          <cell r="G234">
            <v>1.6</v>
          </cell>
          <cell r="H234">
            <v>515</v>
          </cell>
          <cell r="I234" t="str">
            <v>NBC</v>
          </cell>
          <cell r="J234">
            <v>72</v>
          </cell>
          <cell r="K234">
            <v>198</v>
          </cell>
          <cell r="L234"/>
          <cell r="M234">
            <v>16</v>
          </cell>
          <cell r="N234">
            <v>16</v>
          </cell>
        </row>
        <row r="235">
          <cell r="A235" t="str">
            <v>|0200220810|25.40|0.00|1.600|0.000567NBC</v>
          </cell>
          <cell r="B235"/>
          <cell r="C235" t="str">
            <v>|0200220810|25.40|0.00|1.600|0.000</v>
          </cell>
          <cell r="D235" t="str">
            <v>STKM13A</v>
          </cell>
          <cell r="E235" t="str">
            <v>25.4</v>
          </cell>
          <cell r="F235">
            <v>0</v>
          </cell>
          <cell r="G235">
            <v>1.6</v>
          </cell>
          <cell r="H235">
            <v>567</v>
          </cell>
          <cell r="I235" t="str">
            <v>NBC</v>
          </cell>
          <cell r="J235">
            <v>120</v>
          </cell>
          <cell r="K235">
            <v>91</v>
          </cell>
          <cell r="L235"/>
          <cell r="M235">
            <v>7</v>
          </cell>
          <cell r="N235">
            <v>7</v>
          </cell>
        </row>
        <row r="236">
          <cell r="A236" t="str">
            <v>|0200220810|25.40|0.00|1.600|0.0005763NBC</v>
          </cell>
          <cell r="B236"/>
          <cell r="C236" t="str">
            <v>|0200220810|25.40|0.00|1.600|0.000</v>
          </cell>
          <cell r="D236" t="str">
            <v>STKM13A</v>
          </cell>
          <cell r="E236" t="str">
            <v>25.4</v>
          </cell>
          <cell r="F236">
            <v>0</v>
          </cell>
          <cell r="G236">
            <v>1.6</v>
          </cell>
          <cell r="H236">
            <v>5763</v>
          </cell>
          <cell r="I236" t="str">
            <v>NBC</v>
          </cell>
          <cell r="J236"/>
          <cell r="K236"/>
          <cell r="L236"/>
          <cell r="M236">
            <v>12</v>
          </cell>
          <cell r="N236">
            <v>12</v>
          </cell>
        </row>
        <row r="237">
          <cell r="A237" t="str">
            <v>|0200220810|25.40|0.00|1.600|0.000590NBC</v>
          </cell>
          <cell r="B237"/>
          <cell r="C237" t="str">
            <v>|0200220810|25.40|0.00|1.600|0.000</v>
          </cell>
          <cell r="D237" t="str">
            <v>STKM13A</v>
          </cell>
          <cell r="E237" t="str">
            <v>25.4</v>
          </cell>
          <cell r="F237">
            <v>0</v>
          </cell>
          <cell r="G237">
            <v>1.6</v>
          </cell>
          <cell r="H237">
            <v>590</v>
          </cell>
          <cell r="I237" t="str">
            <v>NBC</v>
          </cell>
          <cell r="J237">
            <v>3900</v>
          </cell>
          <cell r="K237">
            <v>3860</v>
          </cell>
          <cell r="L237"/>
          <cell r="M237">
            <v>19</v>
          </cell>
          <cell r="N237">
            <v>19</v>
          </cell>
        </row>
        <row r="238">
          <cell r="A238" t="str">
            <v>|0200220810|25.40|0.00|1.600|0.0006009NBC</v>
          </cell>
          <cell r="B238"/>
          <cell r="C238" t="str">
            <v>|0200220810|25.40|0.00|1.600|0.000</v>
          </cell>
          <cell r="D238" t="str">
            <v>STKM13A</v>
          </cell>
          <cell r="E238" t="str">
            <v>25.4</v>
          </cell>
          <cell r="F238">
            <v>0</v>
          </cell>
          <cell r="G238">
            <v>1.6</v>
          </cell>
          <cell r="H238">
            <v>6009</v>
          </cell>
          <cell r="I238" t="str">
            <v>NBC</v>
          </cell>
          <cell r="J238"/>
          <cell r="K238"/>
          <cell r="L238"/>
          <cell r="M238">
            <v>708</v>
          </cell>
          <cell r="N238">
            <v>708</v>
          </cell>
        </row>
        <row r="239">
          <cell r="A239" t="str">
            <v>|0200220810|25.40|0.00|1.600|0.000740NBC</v>
          </cell>
          <cell r="B239"/>
          <cell r="C239" t="str">
            <v>|0200220810|25.40|0.00|1.600|0.000</v>
          </cell>
          <cell r="D239" t="str">
            <v>STKM13A</v>
          </cell>
          <cell r="E239" t="str">
            <v>25.4</v>
          </cell>
          <cell r="F239">
            <v>0</v>
          </cell>
          <cell r="G239">
            <v>1.6</v>
          </cell>
          <cell r="H239">
            <v>740</v>
          </cell>
          <cell r="I239" t="str">
            <v>NBC</v>
          </cell>
          <cell r="J239">
            <v>270</v>
          </cell>
          <cell r="K239">
            <v>260</v>
          </cell>
          <cell r="L239"/>
          <cell r="M239">
            <v>0</v>
          </cell>
          <cell r="N239">
            <v>0</v>
          </cell>
        </row>
        <row r="240">
          <cell r="A240" t="str">
            <v>|0200230841|25.40|0.00|1.000|0.000416.6NBC</v>
          </cell>
          <cell r="B240"/>
          <cell r="C240" t="str">
            <v>|0200230841|25.40|0.00|1.000|0.000</v>
          </cell>
          <cell r="D240" t="str">
            <v>STKM13A</v>
          </cell>
          <cell r="E240" t="str">
            <v>25.4</v>
          </cell>
          <cell r="F240">
            <v>0</v>
          </cell>
          <cell r="G240">
            <v>1</v>
          </cell>
          <cell r="H240">
            <v>416.6</v>
          </cell>
          <cell r="I240" t="str">
            <v>NBC</v>
          </cell>
          <cell r="J240">
            <v>2650</v>
          </cell>
          <cell r="K240">
            <v>3800</v>
          </cell>
          <cell r="L240">
            <v>200</v>
          </cell>
          <cell r="M240">
            <v>2750</v>
          </cell>
          <cell r="N240">
            <v>2550</v>
          </cell>
        </row>
        <row r="241">
          <cell r="A241" t="str">
            <v>|0200230841|25.40|0.00|1.000|0.000435NBC</v>
          </cell>
          <cell r="B241"/>
          <cell r="C241" t="str">
            <v>|0200230841|25.40|0.00|1.000|0.000</v>
          </cell>
          <cell r="D241" t="str">
            <v>STKM13A</v>
          </cell>
          <cell r="E241" t="str">
            <v>25.4</v>
          </cell>
          <cell r="F241">
            <v>0</v>
          </cell>
          <cell r="G241">
            <v>1</v>
          </cell>
          <cell r="H241">
            <v>435</v>
          </cell>
          <cell r="I241" t="str">
            <v>NBC</v>
          </cell>
          <cell r="J241">
            <v>1800</v>
          </cell>
          <cell r="K241">
            <v>2200</v>
          </cell>
          <cell r="L241">
            <v>100</v>
          </cell>
          <cell r="M241">
            <v>2050</v>
          </cell>
          <cell r="N241">
            <v>1950</v>
          </cell>
        </row>
        <row r="242">
          <cell r="A242" t="str">
            <v>|0200230841|25.40|0.00|1.000|0.0005934NBC</v>
          </cell>
          <cell r="B242"/>
          <cell r="C242" t="str">
            <v>|0200230841|25.40|0.00|1.000|0.000</v>
          </cell>
          <cell r="D242" t="str">
            <v>STKM13A</v>
          </cell>
          <cell r="E242" t="str">
            <v>25.4</v>
          </cell>
          <cell r="F242">
            <v>0</v>
          </cell>
          <cell r="G242">
            <v>1</v>
          </cell>
          <cell r="H242">
            <v>5934</v>
          </cell>
          <cell r="I242" t="str">
            <v>NBC</v>
          </cell>
          <cell r="J242"/>
          <cell r="K242"/>
          <cell r="L242"/>
          <cell r="M242">
            <v>152</v>
          </cell>
          <cell r="N242">
            <v>152</v>
          </cell>
        </row>
        <row r="243">
          <cell r="A243" t="str">
            <v>|0200230841|25.40|0.00|1.000|0.0006191NBC</v>
          </cell>
          <cell r="B243"/>
          <cell r="C243" t="str">
            <v>|0200230841|25.40|0.00|1.000|0.000</v>
          </cell>
          <cell r="D243" t="str">
            <v>STKM13A</v>
          </cell>
          <cell r="E243" t="str">
            <v>25.4</v>
          </cell>
          <cell r="F243">
            <v>0</v>
          </cell>
          <cell r="G243">
            <v>1</v>
          </cell>
          <cell r="H243">
            <v>6191</v>
          </cell>
          <cell r="I243" t="str">
            <v>NBC</v>
          </cell>
          <cell r="J243"/>
          <cell r="K243"/>
          <cell r="L243"/>
          <cell r="M243">
            <v>104</v>
          </cell>
          <cell r="N243">
            <v>104</v>
          </cell>
        </row>
        <row r="244">
          <cell r="A244" t="str">
            <v>|0200220810|25.40|0.00|2.600|0.0001010IBC</v>
          </cell>
          <cell r="B244"/>
          <cell r="C244" t="str">
            <v>|0200220810|25.40|0.00|2.600|0.000</v>
          </cell>
          <cell r="D244" t="str">
            <v>STKM13A</v>
          </cell>
          <cell r="E244" t="str">
            <v>25.4</v>
          </cell>
          <cell r="F244">
            <v>0</v>
          </cell>
          <cell r="G244">
            <v>2.6</v>
          </cell>
          <cell r="H244">
            <v>1010</v>
          </cell>
          <cell r="I244" t="str">
            <v>IBC</v>
          </cell>
          <cell r="J244">
            <v>1600</v>
          </cell>
          <cell r="K244"/>
          <cell r="L244"/>
          <cell r="M244">
            <v>47</v>
          </cell>
          <cell r="N244">
            <v>47</v>
          </cell>
        </row>
        <row r="245">
          <cell r="A245" t="str">
            <v>|0200220810|25.40|0.00|2.600|0.0006115IBC</v>
          </cell>
          <cell r="B245"/>
          <cell r="C245" t="str">
            <v>|0200220810|25.40|0.00|2.600|0.000</v>
          </cell>
          <cell r="D245" t="str">
            <v>STKM13A</v>
          </cell>
          <cell r="E245" t="str">
            <v>25.4</v>
          </cell>
          <cell r="F245">
            <v>0</v>
          </cell>
          <cell r="G245">
            <v>2.6</v>
          </cell>
          <cell r="H245">
            <v>6115</v>
          </cell>
          <cell r="I245" t="str">
            <v>IBC</v>
          </cell>
          <cell r="J245"/>
          <cell r="K245"/>
          <cell r="L245"/>
          <cell r="M245">
            <v>409</v>
          </cell>
          <cell r="N245">
            <v>409</v>
          </cell>
        </row>
        <row r="246">
          <cell r="A246" t="str">
            <v>|0200220810|25.40|0.00|2.000|0.000369NBC</v>
          </cell>
          <cell r="B246"/>
          <cell r="C246" t="str">
            <v>|0200220810|25.40|0.00|2.000|0.000</v>
          </cell>
          <cell r="D246" t="str">
            <v>STKM13A</v>
          </cell>
          <cell r="E246" t="str">
            <v>25.4</v>
          </cell>
          <cell r="F246">
            <v>0</v>
          </cell>
          <cell r="G246">
            <v>2</v>
          </cell>
          <cell r="H246">
            <v>369</v>
          </cell>
          <cell r="I246" t="str">
            <v>NBC</v>
          </cell>
          <cell r="J246"/>
          <cell r="K246">
            <v>102</v>
          </cell>
          <cell r="L246"/>
          <cell r="M246">
            <v>2954</v>
          </cell>
          <cell r="N246">
            <v>2954</v>
          </cell>
        </row>
        <row r="247">
          <cell r="A247" t="str">
            <v>|0200220810|25.40|0.00|2.000|0.0006372NBC</v>
          </cell>
          <cell r="B247"/>
          <cell r="C247" t="str">
            <v>|0200220810|25.40|0.00|2.000|0.000</v>
          </cell>
          <cell r="D247" t="str">
            <v>STKM13A</v>
          </cell>
          <cell r="E247" t="str">
            <v>25.4</v>
          </cell>
          <cell r="F247">
            <v>0</v>
          </cell>
          <cell r="G247">
            <v>2</v>
          </cell>
          <cell r="H247">
            <v>6372</v>
          </cell>
          <cell r="I247" t="str">
            <v>NBC</v>
          </cell>
          <cell r="J247"/>
          <cell r="K247"/>
          <cell r="L247"/>
          <cell r="M247">
            <v>182</v>
          </cell>
          <cell r="N247">
            <v>182</v>
          </cell>
        </row>
        <row r="248">
          <cell r="A248" t="str">
            <v>|0200230841|28.60|0.00|1.200|0.0001298NBC</v>
          </cell>
          <cell r="B248"/>
          <cell r="C248" t="str">
            <v>|0200230841|28.60|0.00|1.200|0.000</v>
          </cell>
          <cell r="D248" t="str">
            <v>STKM13A</v>
          </cell>
          <cell r="E248" t="str">
            <v>28.6</v>
          </cell>
          <cell r="F248">
            <v>0</v>
          </cell>
          <cell r="G248">
            <v>1.2</v>
          </cell>
          <cell r="H248">
            <v>1298</v>
          </cell>
          <cell r="I248" t="str">
            <v>NBC</v>
          </cell>
          <cell r="J248">
            <v>2500</v>
          </cell>
          <cell r="K248">
            <v>2200</v>
          </cell>
          <cell r="L248"/>
          <cell r="M248">
            <v>12</v>
          </cell>
          <cell r="N248">
            <v>12</v>
          </cell>
        </row>
        <row r="249">
          <cell r="A249" t="str">
            <v>|0200230841|28.60|0.00|1.200|0.000407.3NBC</v>
          </cell>
          <cell r="B249"/>
          <cell r="C249" t="str">
            <v>|0200230841|28.60|0.00|1.200|0.000</v>
          </cell>
          <cell r="D249" t="str">
            <v>STKM13A</v>
          </cell>
          <cell r="E249" t="str">
            <v>28.6</v>
          </cell>
          <cell r="F249">
            <v>0</v>
          </cell>
          <cell r="G249">
            <v>1.2</v>
          </cell>
          <cell r="H249">
            <v>407.3</v>
          </cell>
          <cell r="I249" t="str">
            <v>NBC</v>
          </cell>
          <cell r="J249">
            <v>1900</v>
          </cell>
          <cell r="K249">
            <v>2050</v>
          </cell>
          <cell r="L249">
            <v>50</v>
          </cell>
          <cell r="M249">
            <v>1672</v>
          </cell>
          <cell r="N249">
            <v>1622</v>
          </cell>
        </row>
        <row r="250">
          <cell r="A250" t="str">
            <v>|0200230841|28.60|0.00|1.200|0.0005253NBC</v>
          </cell>
          <cell r="B250"/>
          <cell r="C250" t="str">
            <v>|0200230841|28.60|0.00|1.200|0.000</v>
          </cell>
          <cell r="D250" t="str">
            <v>STKM13A</v>
          </cell>
          <cell r="E250" t="str">
            <v>28.6</v>
          </cell>
          <cell r="F250">
            <v>0</v>
          </cell>
          <cell r="G250">
            <v>1.2</v>
          </cell>
          <cell r="H250">
            <v>5253</v>
          </cell>
          <cell r="I250" t="str">
            <v>NBC</v>
          </cell>
          <cell r="J250"/>
          <cell r="K250"/>
          <cell r="L250"/>
          <cell r="M250">
            <v>843</v>
          </cell>
          <cell r="N250">
            <v>843</v>
          </cell>
        </row>
        <row r="251">
          <cell r="A251" t="str">
            <v>|0200230841|28.60|0.00|1.200|0.0005634NBC</v>
          </cell>
          <cell r="B251"/>
          <cell r="C251" t="str">
            <v>|0200230841|28.60|0.00|1.200|0.000</v>
          </cell>
          <cell r="D251" t="str">
            <v>STKM13A</v>
          </cell>
          <cell r="E251" t="str">
            <v>28.6</v>
          </cell>
          <cell r="F251">
            <v>0</v>
          </cell>
          <cell r="G251">
            <v>1.2</v>
          </cell>
          <cell r="H251">
            <v>5634</v>
          </cell>
          <cell r="I251" t="str">
            <v>NBC</v>
          </cell>
          <cell r="J251"/>
          <cell r="K251"/>
          <cell r="L251"/>
          <cell r="M251">
            <v>95</v>
          </cell>
          <cell r="N251">
            <v>95</v>
          </cell>
        </row>
        <row r="252">
          <cell r="A252" t="str">
            <v>|0200230841|28.60|0.00|1.200|0.0005784NBC</v>
          </cell>
          <cell r="B252"/>
          <cell r="C252" t="str">
            <v>|0200230841|28.60|0.00|1.200|0.000</v>
          </cell>
          <cell r="D252" t="str">
            <v>STKM13A</v>
          </cell>
          <cell r="E252" t="str">
            <v>28.6</v>
          </cell>
          <cell r="F252">
            <v>0</v>
          </cell>
          <cell r="G252">
            <v>1.2</v>
          </cell>
          <cell r="H252">
            <v>5784</v>
          </cell>
          <cell r="I252" t="str">
            <v>NBC</v>
          </cell>
          <cell r="J252"/>
          <cell r="K252"/>
          <cell r="L252"/>
          <cell r="M252">
            <v>63</v>
          </cell>
          <cell r="N252">
            <v>63</v>
          </cell>
        </row>
        <row r="253">
          <cell r="A253" t="str">
            <v>|0200230841|28.60|0.00|1.200|0.000618.1NBC</v>
          </cell>
          <cell r="B253"/>
          <cell r="C253" t="str">
            <v>|0200230841|28.60|0.00|1.200|0.000</v>
          </cell>
          <cell r="D253" t="str">
            <v>STKM13A</v>
          </cell>
          <cell r="E253" t="str">
            <v>28.6</v>
          </cell>
          <cell r="F253">
            <v>0</v>
          </cell>
          <cell r="G253">
            <v>1.2</v>
          </cell>
          <cell r="H253">
            <v>618.1</v>
          </cell>
          <cell r="I253" t="str">
            <v>NBC</v>
          </cell>
          <cell r="J253">
            <v>1800</v>
          </cell>
          <cell r="K253">
            <v>2000</v>
          </cell>
          <cell r="L253"/>
          <cell r="M253">
            <v>1835</v>
          </cell>
          <cell r="N253">
            <v>1835</v>
          </cell>
        </row>
        <row r="254">
          <cell r="A254" t="str">
            <v>|0200220810|28.60|0.00|1.400|0.000266NBC</v>
          </cell>
          <cell r="B254"/>
          <cell r="C254" t="str">
            <v>|0200220810|28.60|0.00|1.400|0.000</v>
          </cell>
          <cell r="D254" t="str">
            <v>STKM13A</v>
          </cell>
          <cell r="E254" t="str">
            <v>28.6</v>
          </cell>
          <cell r="F254">
            <v>0</v>
          </cell>
          <cell r="G254">
            <v>1.4</v>
          </cell>
          <cell r="H254">
            <v>266</v>
          </cell>
          <cell r="I254" t="str">
            <v>NBC</v>
          </cell>
          <cell r="J254">
            <v>640</v>
          </cell>
          <cell r="K254">
            <v>1138</v>
          </cell>
          <cell r="L254"/>
          <cell r="M254">
            <v>26</v>
          </cell>
          <cell r="N254">
            <v>26</v>
          </cell>
        </row>
        <row r="255">
          <cell r="A255" t="str">
            <v>|0200220810|28.60|0.00|1.400|0.000266.5NBC</v>
          </cell>
          <cell r="B255"/>
          <cell r="C255" t="str">
            <v>|0200220810|28.60|0.00|1.400|0.000</v>
          </cell>
          <cell r="D255" t="str">
            <v>STKM13A</v>
          </cell>
          <cell r="E255" t="str">
            <v>28.6</v>
          </cell>
          <cell r="F255">
            <v>0</v>
          </cell>
          <cell r="G255">
            <v>1.4</v>
          </cell>
          <cell r="H255">
            <v>266.5</v>
          </cell>
          <cell r="I255" t="str">
            <v>NBC</v>
          </cell>
          <cell r="J255"/>
          <cell r="K255"/>
          <cell r="L255"/>
          <cell r="M255">
            <v>0</v>
          </cell>
          <cell r="N255">
            <v>0</v>
          </cell>
        </row>
        <row r="256">
          <cell r="A256" t="str">
            <v>|0200220810|28.60|0.00|1.400|0.0005732NBC</v>
          </cell>
          <cell r="B256"/>
          <cell r="C256" t="str">
            <v>|0200220810|28.60|0.00|1.400|0.000</v>
          </cell>
          <cell r="D256" t="str">
            <v>STKM13A</v>
          </cell>
          <cell r="E256" t="str">
            <v>28.6</v>
          </cell>
          <cell r="F256">
            <v>0</v>
          </cell>
          <cell r="G256">
            <v>1.4</v>
          </cell>
          <cell r="H256">
            <v>5732</v>
          </cell>
          <cell r="I256" t="str">
            <v>NBC</v>
          </cell>
          <cell r="J256"/>
          <cell r="K256"/>
          <cell r="L256"/>
          <cell r="M256">
            <v>164</v>
          </cell>
          <cell r="N256">
            <v>164</v>
          </cell>
        </row>
        <row r="257">
          <cell r="A257" t="str">
            <v>|0200220810|28.60|0.00|3.200|0.000137.2IBC</v>
          </cell>
          <cell r="B257"/>
          <cell r="C257" t="str">
            <v>|0200220810|28.60|0.00|3.200|0.000</v>
          </cell>
          <cell r="D257" t="str">
            <v>STKM13A</v>
          </cell>
          <cell r="E257" t="str">
            <v>28.6</v>
          </cell>
          <cell r="F257">
            <v>0</v>
          </cell>
          <cell r="G257">
            <v>3.2</v>
          </cell>
          <cell r="H257">
            <v>137.19999999999999</v>
          </cell>
          <cell r="I257" t="str">
            <v>IBC</v>
          </cell>
          <cell r="J257">
            <v>100</v>
          </cell>
          <cell r="K257"/>
          <cell r="L257">
            <v>3628</v>
          </cell>
          <cell r="M257">
            <v>1255</v>
          </cell>
          <cell r="N257">
            <v>-2373</v>
          </cell>
        </row>
        <row r="258">
          <cell r="A258" t="str">
            <v>|0200220810|28.60|0.00|3.200|0.0005720IBC</v>
          </cell>
          <cell r="B258"/>
          <cell r="C258" t="str">
            <v>|0200220810|28.60|0.00|3.200|0.000</v>
          </cell>
          <cell r="D258" t="str">
            <v>STKM13A</v>
          </cell>
          <cell r="E258" t="str">
            <v>28.6</v>
          </cell>
          <cell r="F258">
            <v>0</v>
          </cell>
          <cell r="G258">
            <v>3.2</v>
          </cell>
          <cell r="H258">
            <v>5720</v>
          </cell>
          <cell r="I258" t="str">
            <v>IBC</v>
          </cell>
          <cell r="J258"/>
          <cell r="K258"/>
          <cell r="L258"/>
          <cell r="M258">
            <v>111</v>
          </cell>
          <cell r="N258">
            <v>111</v>
          </cell>
        </row>
        <row r="259">
          <cell r="A259" t="str">
            <v>|0200220810|28.60|0.00|3.200|0.0005933IBC</v>
          </cell>
          <cell r="B259"/>
          <cell r="C259" t="str">
            <v>|0200220810|28.60|0.00|3.200|0.000</v>
          </cell>
          <cell r="D259" t="str">
            <v>STKM13A</v>
          </cell>
          <cell r="E259" t="str">
            <v>28.6</v>
          </cell>
          <cell r="F259">
            <v>0</v>
          </cell>
          <cell r="G259">
            <v>3.2</v>
          </cell>
          <cell r="H259">
            <v>5933</v>
          </cell>
          <cell r="I259" t="str">
            <v>IBC</v>
          </cell>
          <cell r="J259"/>
          <cell r="K259"/>
          <cell r="L259"/>
          <cell r="M259">
            <v>76.599999999999994</v>
          </cell>
          <cell r="N259">
            <v>76.599999999999994</v>
          </cell>
        </row>
        <row r="260">
          <cell r="A260" t="str">
            <v>|0200220810|31.80|0.00|1.600|0.0001097NBC</v>
          </cell>
          <cell r="B260"/>
          <cell r="C260" t="str">
            <v>|0200220810|31.80|0.00|1.600|0.000</v>
          </cell>
          <cell r="D260" t="str">
            <v>STKM13A</v>
          </cell>
          <cell r="E260" t="str">
            <v>31.8</v>
          </cell>
          <cell r="F260">
            <v>0</v>
          </cell>
          <cell r="G260">
            <v>1.6</v>
          </cell>
          <cell r="H260">
            <v>1097</v>
          </cell>
          <cell r="I260" t="str">
            <v>NBC</v>
          </cell>
          <cell r="J260">
            <v>577</v>
          </cell>
          <cell r="K260">
            <v>347</v>
          </cell>
          <cell r="L260"/>
          <cell r="M260">
            <v>57</v>
          </cell>
          <cell r="N260">
            <v>57</v>
          </cell>
        </row>
        <row r="261">
          <cell r="A261" t="str">
            <v>|0200220810|31.80|0.00|1.600|0.000265NBC</v>
          </cell>
          <cell r="B261"/>
          <cell r="C261" t="str">
            <v>|0200220810|31.80|0.00|1.600|0.000</v>
          </cell>
          <cell r="D261" t="str">
            <v>STKM13A</v>
          </cell>
          <cell r="E261" t="str">
            <v>31.8</v>
          </cell>
          <cell r="F261">
            <v>0</v>
          </cell>
          <cell r="G261">
            <v>1.6</v>
          </cell>
          <cell r="H261">
            <v>265</v>
          </cell>
          <cell r="I261" t="str">
            <v>NBC</v>
          </cell>
          <cell r="J261"/>
          <cell r="K261">
            <v>1100</v>
          </cell>
          <cell r="L261"/>
          <cell r="M261">
            <v>31</v>
          </cell>
          <cell r="N261">
            <v>31</v>
          </cell>
        </row>
        <row r="262">
          <cell r="A262" t="str">
            <v>|0200220810|31.80|0.00|1.600|0.0005568NBC</v>
          </cell>
          <cell r="B262"/>
          <cell r="C262" t="str">
            <v>|0200220810|31.80|0.00|1.600|0.000</v>
          </cell>
          <cell r="D262" t="str">
            <v>STKM13A</v>
          </cell>
          <cell r="E262" t="str">
            <v>31.8</v>
          </cell>
          <cell r="F262">
            <v>0</v>
          </cell>
          <cell r="G262">
            <v>1.6</v>
          </cell>
          <cell r="H262">
            <v>5568</v>
          </cell>
          <cell r="I262" t="str">
            <v>NBC</v>
          </cell>
          <cell r="J262"/>
          <cell r="K262"/>
          <cell r="L262"/>
          <cell r="M262">
            <v>224</v>
          </cell>
          <cell r="N262">
            <v>224</v>
          </cell>
        </row>
        <row r="263">
          <cell r="A263" t="str">
            <v>|0200220810|31.80|0.00|1.600|0.0005661NBC</v>
          </cell>
          <cell r="B263"/>
          <cell r="C263" t="str">
            <v>|0200220810|31.80|0.00|1.600|0.000</v>
          </cell>
          <cell r="D263" t="str">
            <v>STKM13A</v>
          </cell>
          <cell r="E263" t="str">
            <v>31.8</v>
          </cell>
          <cell r="F263">
            <v>0</v>
          </cell>
          <cell r="G263">
            <v>1.6</v>
          </cell>
          <cell r="H263">
            <v>5661</v>
          </cell>
          <cell r="I263" t="str">
            <v>NBC</v>
          </cell>
          <cell r="J263"/>
          <cell r="K263"/>
          <cell r="L263"/>
          <cell r="M263">
            <v>169</v>
          </cell>
          <cell r="N263">
            <v>169</v>
          </cell>
        </row>
        <row r="264">
          <cell r="A264" t="str">
            <v>|0200220810|31.80|0.00|1.600|0.000620NBC</v>
          </cell>
          <cell r="B264"/>
          <cell r="C264" t="str">
            <v>|0200220810|31.80|0.00|1.600|0.000</v>
          </cell>
          <cell r="D264" t="str">
            <v>STKM13A</v>
          </cell>
          <cell r="E264" t="str">
            <v>31.8</v>
          </cell>
          <cell r="F264">
            <v>0</v>
          </cell>
          <cell r="G264">
            <v>1.6</v>
          </cell>
          <cell r="H264">
            <v>620</v>
          </cell>
          <cell r="I264" t="str">
            <v>NBC</v>
          </cell>
          <cell r="J264">
            <v>321</v>
          </cell>
          <cell r="K264">
            <v>322</v>
          </cell>
          <cell r="L264"/>
          <cell r="M264">
            <v>874</v>
          </cell>
          <cell r="N264">
            <v>874</v>
          </cell>
        </row>
        <row r="265">
          <cell r="A265" t="str">
            <v>|0200220810|31.80|0.00|2.300|0.000844NBC</v>
          </cell>
          <cell r="B265"/>
          <cell r="C265" t="str">
            <v>|0200220810|31.80|0.00|2.300|0.000</v>
          </cell>
          <cell r="D265" t="str">
            <v>STKM13A</v>
          </cell>
          <cell r="E265" t="str">
            <v>31.8</v>
          </cell>
          <cell r="F265">
            <v>0</v>
          </cell>
          <cell r="G265">
            <v>2.2999999999999998</v>
          </cell>
          <cell r="H265">
            <v>844</v>
          </cell>
          <cell r="I265" t="str">
            <v>NBC</v>
          </cell>
          <cell r="J265">
            <v>744</v>
          </cell>
          <cell r="K265">
            <v>725</v>
          </cell>
          <cell r="L265"/>
          <cell r="M265">
            <v>26</v>
          </cell>
          <cell r="N265">
            <v>26</v>
          </cell>
        </row>
        <row r="266">
          <cell r="A266" t="str">
            <v>|0200220810|31.80|0.00|2.600|0.000351NBC</v>
          </cell>
          <cell r="B266"/>
          <cell r="C266" t="str">
            <v>|0200220810|31.80|0.00|2.600|0.000</v>
          </cell>
          <cell r="D266" t="str">
            <v>STKM13A</v>
          </cell>
          <cell r="E266" t="str">
            <v>31.8</v>
          </cell>
          <cell r="F266">
            <v>0</v>
          </cell>
          <cell r="G266">
            <v>2.6</v>
          </cell>
          <cell r="H266">
            <v>351</v>
          </cell>
          <cell r="I266" t="str">
            <v>NBC</v>
          </cell>
          <cell r="J266">
            <v>751</v>
          </cell>
          <cell r="K266">
            <v>365</v>
          </cell>
          <cell r="L266"/>
          <cell r="M266">
            <v>392</v>
          </cell>
          <cell r="N266">
            <v>392</v>
          </cell>
        </row>
        <row r="267">
          <cell r="A267" t="str">
            <v>|0200220810|31.80|0.00|2.600|0.0006096NBC</v>
          </cell>
          <cell r="B267"/>
          <cell r="C267" t="str">
            <v>|0200220810|31.80|0.00|2.600|0.000</v>
          </cell>
          <cell r="D267" t="str">
            <v>STKM13A</v>
          </cell>
          <cell r="E267" t="str">
            <v>31.8</v>
          </cell>
          <cell r="F267">
            <v>0</v>
          </cell>
          <cell r="G267">
            <v>2.6</v>
          </cell>
          <cell r="H267">
            <v>6096</v>
          </cell>
          <cell r="I267" t="str">
            <v>NBC</v>
          </cell>
          <cell r="J267"/>
          <cell r="K267"/>
          <cell r="L267"/>
          <cell r="M267">
            <v>87</v>
          </cell>
          <cell r="N267">
            <v>87</v>
          </cell>
        </row>
        <row r="268">
          <cell r="A268" t="str">
            <v>|0200220810|32.00|32.00|2.300|0.0001190NBC</v>
          </cell>
          <cell r="B268"/>
          <cell r="C268" t="str">
            <v>|0200220810|32.00|32.00|2.300|0.000</v>
          </cell>
          <cell r="D268" t="str">
            <v>STKM13A</v>
          </cell>
          <cell r="E268" t="str">
            <v>32</v>
          </cell>
          <cell r="F268">
            <v>32</v>
          </cell>
          <cell r="G268">
            <v>2.2999999999999998</v>
          </cell>
          <cell r="H268">
            <v>1190</v>
          </cell>
          <cell r="I268" t="str">
            <v>NBC</v>
          </cell>
          <cell r="J268"/>
          <cell r="K268"/>
          <cell r="L268"/>
          <cell r="M268">
            <v>55</v>
          </cell>
          <cell r="N268">
            <v>55</v>
          </cell>
        </row>
        <row r="269">
          <cell r="A269" t="str">
            <v>|0200220810|34.00|0.00|2.600|0.0005850IBC</v>
          </cell>
          <cell r="B269"/>
          <cell r="C269" t="str">
            <v>|0200220810|34.00|0.00|2.600|0.000</v>
          </cell>
          <cell r="D269" t="str">
            <v>STKM13A</v>
          </cell>
          <cell r="E269" t="str">
            <v>34</v>
          </cell>
          <cell r="F269">
            <v>0</v>
          </cell>
          <cell r="G269">
            <v>2.6</v>
          </cell>
          <cell r="H269">
            <v>5850</v>
          </cell>
          <cell r="I269" t="str">
            <v>IBC</v>
          </cell>
          <cell r="J269"/>
          <cell r="K269">
            <v>112</v>
          </cell>
          <cell r="L269"/>
          <cell r="M269">
            <v>0</v>
          </cell>
          <cell r="N269">
            <v>0</v>
          </cell>
        </row>
        <row r="270">
          <cell r="A270" t="str">
            <v>|0200220810|34.00|0.00|2.000|0.0005939NBC</v>
          </cell>
          <cell r="B270"/>
          <cell r="C270" t="str">
            <v>|0200220810|34.00|0.00|2.000|0.000</v>
          </cell>
          <cell r="D270" t="str">
            <v>STKM13A</v>
          </cell>
          <cell r="E270" t="str">
            <v>34</v>
          </cell>
          <cell r="F270">
            <v>0</v>
          </cell>
          <cell r="G270">
            <v>2</v>
          </cell>
          <cell r="H270">
            <v>5939</v>
          </cell>
          <cell r="I270" t="str">
            <v>NBC</v>
          </cell>
          <cell r="J270"/>
          <cell r="K270"/>
          <cell r="L270"/>
          <cell r="M270">
            <v>914</v>
          </cell>
          <cell r="N270">
            <v>914</v>
          </cell>
        </row>
        <row r="271">
          <cell r="A271" t="str">
            <v>|0200220810|34.00|0.00|2.000|0.000640NBC</v>
          </cell>
          <cell r="B271"/>
          <cell r="C271" t="str">
            <v>|0200220810|34.00|0.00|2.000|0.000</v>
          </cell>
          <cell r="D271" t="str">
            <v>STKM13A</v>
          </cell>
          <cell r="E271" t="str">
            <v>34</v>
          </cell>
          <cell r="F271">
            <v>0</v>
          </cell>
          <cell r="G271">
            <v>2</v>
          </cell>
          <cell r="H271">
            <v>640</v>
          </cell>
          <cell r="I271" t="str">
            <v>NBC</v>
          </cell>
          <cell r="J271"/>
          <cell r="K271"/>
          <cell r="L271"/>
          <cell r="M271">
            <v>17437</v>
          </cell>
          <cell r="N271">
            <v>17437</v>
          </cell>
        </row>
        <row r="272">
          <cell r="A272" t="str">
            <v>|0200220810|34.00|0.00|2.000|0.000735NBC</v>
          </cell>
          <cell r="B272"/>
          <cell r="C272" t="str">
            <v>|0200220810|34.00|0.00|2.000|0.000</v>
          </cell>
          <cell r="D272" t="str">
            <v>STKM13A</v>
          </cell>
          <cell r="E272" t="str">
            <v>34</v>
          </cell>
          <cell r="F272">
            <v>0</v>
          </cell>
          <cell r="G272">
            <v>2</v>
          </cell>
          <cell r="H272">
            <v>735</v>
          </cell>
          <cell r="I272" t="str">
            <v>NBC</v>
          </cell>
          <cell r="J272">
            <v>12000</v>
          </cell>
          <cell r="K272"/>
          <cell r="L272"/>
          <cell r="M272">
            <v>17404</v>
          </cell>
          <cell r="N272">
            <v>17404</v>
          </cell>
        </row>
        <row r="273">
          <cell r="A273" t="str">
            <v>|0200220810|38.10|0.00|2.300|0.0001225NBC</v>
          </cell>
          <cell r="B273"/>
          <cell r="C273" t="str">
            <v>|0200220810|38.10|0.00|2.300|0.000</v>
          </cell>
          <cell r="D273" t="str">
            <v>STKM13A</v>
          </cell>
          <cell r="E273" t="str">
            <v>38.1</v>
          </cell>
          <cell r="F273">
            <v>0</v>
          </cell>
          <cell r="G273">
            <v>2.2999999999999998</v>
          </cell>
          <cell r="H273">
            <v>1225</v>
          </cell>
          <cell r="I273" t="str">
            <v>NBC</v>
          </cell>
          <cell r="J273"/>
          <cell r="K273">
            <v>20</v>
          </cell>
          <cell r="L273"/>
          <cell r="M273">
            <v>0</v>
          </cell>
          <cell r="N273">
            <v>0</v>
          </cell>
        </row>
        <row r="274">
          <cell r="A274" t="str">
            <v>|0200220810|38.10|0.00|2.300|0.000377NBC</v>
          </cell>
          <cell r="B274"/>
          <cell r="C274" t="str">
            <v>|0200220810|38.10|0.00|2.300|0.000</v>
          </cell>
          <cell r="D274" t="str">
            <v>STKM13A</v>
          </cell>
          <cell r="E274" t="str">
            <v>38.1</v>
          </cell>
          <cell r="F274">
            <v>0</v>
          </cell>
          <cell r="G274">
            <v>2.2999999999999998</v>
          </cell>
          <cell r="H274">
            <v>377</v>
          </cell>
          <cell r="I274" t="str">
            <v>NBC</v>
          </cell>
          <cell r="J274">
            <v>2395</v>
          </cell>
          <cell r="K274">
            <v>1227</v>
          </cell>
          <cell r="L274"/>
          <cell r="M274">
            <v>76</v>
          </cell>
          <cell r="N274">
            <v>76</v>
          </cell>
        </row>
        <row r="275">
          <cell r="A275" t="str">
            <v>|0200220810|38.10|0.00|2.300|0.000426NBC</v>
          </cell>
          <cell r="B275"/>
          <cell r="C275" t="str">
            <v>|0200220810|38.10|0.00|2.300|0.000</v>
          </cell>
          <cell r="D275" t="str">
            <v>STKM13A</v>
          </cell>
          <cell r="E275" t="str">
            <v>38.1</v>
          </cell>
          <cell r="F275">
            <v>0</v>
          </cell>
          <cell r="G275">
            <v>2.2999999999999998</v>
          </cell>
          <cell r="H275">
            <v>426</v>
          </cell>
          <cell r="I275" t="str">
            <v>NBC</v>
          </cell>
          <cell r="J275">
            <v>1896</v>
          </cell>
          <cell r="K275">
            <v>1689</v>
          </cell>
          <cell r="L275"/>
          <cell r="M275">
            <v>52</v>
          </cell>
          <cell r="N275">
            <v>52</v>
          </cell>
        </row>
        <row r="276">
          <cell r="A276" t="str">
            <v>|0200220810|38.10|0.00|2.300|0.0006486NBC</v>
          </cell>
          <cell r="B276"/>
          <cell r="C276" t="str">
            <v>|0200220810|38.10|0.00|2.300|0.000</v>
          </cell>
          <cell r="D276" t="str">
            <v>STKM13A</v>
          </cell>
          <cell r="E276" t="str">
            <v>38.1</v>
          </cell>
          <cell r="F276">
            <v>0</v>
          </cell>
          <cell r="G276">
            <v>2.2999999999999998</v>
          </cell>
          <cell r="H276">
            <v>6486</v>
          </cell>
          <cell r="I276" t="str">
            <v>NBC</v>
          </cell>
          <cell r="J276"/>
          <cell r="K276"/>
          <cell r="L276"/>
          <cell r="M276">
            <v>411</v>
          </cell>
          <cell r="N276">
            <v>411</v>
          </cell>
        </row>
        <row r="277">
          <cell r="A277" t="str">
            <v>|0200220810|38.10|0.00|2.600|0.000476.2NBC</v>
          </cell>
          <cell r="B277"/>
          <cell r="C277" t="str">
            <v>|0200220810|38.10|0.00|2.600|0.000</v>
          </cell>
          <cell r="D277" t="str">
            <v>STKM13A</v>
          </cell>
          <cell r="E277" t="str">
            <v>38.1</v>
          </cell>
          <cell r="F277">
            <v>0</v>
          </cell>
          <cell r="G277">
            <v>2.6</v>
          </cell>
          <cell r="H277">
            <v>476.2</v>
          </cell>
          <cell r="I277" t="str">
            <v>NBC</v>
          </cell>
          <cell r="J277">
            <v>125</v>
          </cell>
          <cell r="K277">
            <v>100</v>
          </cell>
          <cell r="L277"/>
          <cell r="M277">
            <v>115</v>
          </cell>
          <cell r="N277">
            <v>115</v>
          </cell>
        </row>
        <row r="278">
          <cell r="A278" t="str">
            <v>|0200220810|38.10|0.00|2.600|0.0005830NBC</v>
          </cell>
          <cell r="B278"/>
          <cell r="C278" t="str">
            <v>|0200220810|38.10|0.00|2.600|0.000</v>
          </cell>
          <cell r="D278" t="str">
            <v>STKM13A</v>
          </cell>
          <cell r="E278" t="str">
            <v>38.1</v>
          </cell>
          <cell r="F278">
            <v>0</v>
          </cell>
          <cell r="G278">
            <v>2.6</v>
          </cell>
          <cell r="H278">
            <v>5830</v>
          </cell>
          <cell r="I278" t="str">
            <v>NBC</v>
          </cell>
          <cell r="J278"/>
          <cell r="K278"/>
          <cell r="L278"/>
          <cell r="M278">
            <v>0</v>
          </cell>
          <cell r="N278">
            <v>0</v>
          </cell>
        </row>
        <row r="279">
          <cell r="A279" t="str">
            <v>|0200220810|38.10|0.00|2.600|0.0006260NBC</v>
          </cell>
          <cell r="B279"/>
          <cell r="C279" t="str">
            <v>|0200220810|38.10|0.00|2.600|0.000</v>
          </cell>
          <cell r="D279" t="str">
            <v>STKM13A</v>
          </cell>
          <cell r="E279" t="str">
            <v>38.1</v>
          </cell>
          <cell r="F279">
            <v>0</v>
          </cell>
          <cell r="G279">
            <v>2.6</v>
          </cell>
          <cell r="H279">
            <v>6260</v>
          </cell>
          <cell r="I279" t="str">
            <v>NBC</v>
          </cell>
          <cell r="J279"/>
          <cell r="K279"/>
          <cell r="L279"/>
          <cell r="M279">
            <v>29</v>
          </cell>
          <cell r="N279">
            <v>29</v>
          </cell>
        </row>
        <row r="280">
          <cell r="A280" t="str">
            <v>|0200220810|38.10|0.00|2.600|0.000687.7NBC</v>
          </cell>
          <cell r="B280"/>
          <cell r="C280" t="str">
            <v>|0200220810|38.10|0.00|2.600|0.000</v>
          </cell>
          <cell r="D280" t="str">
            <v>STKM13A</v>
          </cell>
          <cell r="E280" t="str">
            <v>38.1</v>
          </cell>
          <cell r="F280">
            <v>0</v>
          </cell>
          <cell r="G280">
            <v>2.6</v>
          </cell>
          <cell r="H280">
            <v>687.7</v>
          </cell>
          <cell r="I280" t="str">
            <v>NBC</v>
          </cell>
          <cell r="J280">
            <v>200</v>
          </cell>
          <cell r="K280">
            <v>200</v>
          </cell>
          <cell r="L280"/>
          <cell r="M280">
            <v>38</v>
          </cell>
          <cell r="N280">
            <v>38</v>
          </cell>
        </row>
        <row r="281">
          <cell r="A281" t="str">
            <v>|0200220810|38.10|0.00|2.600|0.000824.7NBC</v>
          </cell>
          <cell r="B281"/>
          <cell r="C281" t="str">
            <v>|0200220810|38.10|0.00|2.600|0.000</v>
          </cell>
          <cell r="D281" t="str">
            <v>STKM13A</v>
          </cell>
          <cell r="E281" t="str">
            <v>38.1</v>
          </cell>
          <cell r="F281">
            <v>0</v>
          </cell>
          <cell r="G281">
            <v>2.6</v>
          </cell>
          <cell r="H281">
            <v>824.7</v>
          </cell>
          <cell r="I281" t="str">
            <v>NBC</v>
          </cell>
          <cell r="J281">
            <v>370</v>
          </cell>
          <cell r="K281">
            <v>190</v>
          </cell>
          <cell r="L281"/>
          <cell r="M281">
            <v>216</v>
          </cell>
          <cell r="N281">
            <v>216</v>
          </cell>
        </row>
        <row r="282">
          <cell r="A282" t="str">
            <v>|0200220810|38.10|0.00|2.000|0.0001150NBC</v>
          </cell>
          <cell r="B282"/>
          <cell r="C282" t="str">
            <v>|0200220810|38.10|0.00|2.000|0.000</v>
          </cell>
          <cell r="D282" t="str">
            <v>STKM13A</v>
          </cell>
          <cell r="E282" t="str">
            <v>38.1</v>
          </cell>
          <cell r="F282">
            <v>0</v>
          </cell>
          <cell r="G282">
            <v>2</v>
          </cell>
          <cell r="H282">
            <v>1150</v>
          </cell>
          <cell r="I282" t="str">
            <v>NBC</v>
          </cell>
          <cell r="J282">
            <v>14200</v>
          </cell>
          <cell r="K282"/>
          <cell r="L282"/>
          <cell r="M282">
            <v>13834</v>
          </cell>
          <cell r="N282">
            <v>13834</v>
          </cell>
        </row>
        <row r="283">
          <cell r="A283" t="str">
            <v>|0200220810|38.10|0.00|2.000|0.0005803NBC</v>
          </cell>
          <cell r="B283"/>
          <cell r="C283" t="str">
            <v>|0200220810|38.10|0.00|2.000|0.000</v>
          </cell>
          <cell r="D283" t="str">
            <v>STKM13A</v>
          </cell>
          <cell r="E283" t="str">
            <v>38.1</v>
          </cell>
          <cell r="F283">
            <v>0</v>
          </cell>
          <cell r="G283">
            <v>2</v>
          </cell>
          <cell r="H283">
            <v>5803</v>
          </cell>
          <cell r="I283" t="str">
            <v>NBC</v>
          </cell>
          <cell r="J283"/>
          <cell r="K283"/>
          <cell r="L283"/>
          <cell r="M283">
            <v>1493</v>
          </cell>
          <cell r="N283">
            <v>1493</v>
          </cell>
        </row>
        <row r="284">
          <cell r="A284" t="str">
            <v>|0200220810|38.10|31.75|2.000|0.0005050IBC</v>
          </cell>
          <cell r="B284"/>
          <cell r="C284" t="str">
            <v>|0200220810|38.10|31.75|2.000|0.000</v>
          </cell>
          <cell r="D284" t="str">
            <v>STKM13A</v>
          </cell>
          <cell r="E284" t="str">
            <v>38.1</v>
          </cell>
          <cell r="F284">
            <v>31.75</v>
          </cell>
          <cell r="G284">
            <v>2</v>
          </cell>
          <cell r="H284">
            <v>5050</v>
          </cell>
          <cell r="I284" t="str">
            <v>IBC</v>
          </cell>
          <cell r="J284"/>
          <cell r="K284">
            <v>288</v>
          </cell>
          <cell r="L284"/>
          <cell r="M284">
            <v>183</v>
          </cell>
          <cell r="N284">
            <v>183</v>
          </cell>
        </row>
        <row r="285">
          <cell r="A285" t="str">
            <v>|0200220810|41.00|0.00|3.500|0.00032IBC</v>
          </cell>
          <cell r="B285"/>
          <cell r="C285" t="str">
            <v>|0200220810|41.00|0.00|3.500|0.000</v>
          </cell>
          <cell r="D285" t="str">
            <v>STKM13A</v>
          </cell>
          <cell r="E285" t="str">
            <v>41</v>
          </cell>
          <cell r="F285">
            <v>0</v>
          </cell>
          <cell r="G285">
            <v>3.5</v>
          </cell>
          <cell r="H285">
            <v>32</v>
          </cell>
          <cell r="I285" t="str">
            <v>IBC</v>
          </cell>
          <cell r="J285"/>
          <cell r="K285"/>
          <cell r="L285"/>
          <cell r="M285">
            <v>0</v>
          </cell>
          <cell r="N285">
            <v>0</v>
          </cell>
        </row>
        <row r="286">
          <cell r="A286" t="str">
            <v>|0200220810|41.00|0.00|3.500|0.00033IBC</v>
          </cell>
          <cell r="B286"/>
          <cell r="C286" t="str">
            <v>|0200220810|41.00|0.00|3.500|0.000</v>
          </cell>
          <cell r="D286" t="str">
            <v>STKM13A</v>
          </cell>
          <cell r="E286" t="str">
            <v>41</v>
          </cell>
          <cell r="F286">
            <v>0</v>
          </cell>
          <cell r="G286">
            <v>3.5</v>
          </cell>
          <cell r="H286">
            <v>33</v>
          </cell>
          <cell r="I286" t="str">
            <v>IBC</v>
          </cell>
          <cell r="J286"/>
          <cell r="K286">
            <v>50</v>
          </cell>
          <cell r="L286"/>
          <cell r="M286">
            <v>1796</v>
          </cell>
          <cell r="N286">
            <v>1796</v>
          </cell>
        </row>
        <row r="287">
          <cell r="A287" t="str">
            <v>|0200220810|41.00|0.00|3.500|0.0005952IBC</v>
          </cell>
          <cell r="B287"/>
          <cell r="C287" t="str">
            <v>|0200220810|41.00|0.00|3.500|0.000</v>
          </cell>
          <cell r="D287" t="str">
            <v>STKM13A</v>
          </cell>
          <cell r="E287" t="str">
            <v>41</v>
          </cell>
          <cell r="F287">
            <v>0</v>
          </cell>
          <cell r="G287">
            <v>3.5</v>
          </cell>
          <cell r="H287">
            <v>5952</v>
          </cell>
          <cell r="I287" t="str">
            <v>IBC</v>
          </cell>
          <cell r="J287"/>
          <cell r="K287"/>
          <cell r="L287"/>
          <cell r="M287">
            <v>54.8</v>
          </cell>
          <cell r="N287">
            <v>54.8</v>
          </cell>
        </row>
        <row r="288">
          <cell r="A288" t="str">
            <v>|0200220810|45.00|0.00|2.300|0.0005833NBC</v>
          </cell>
          <cell r="B288"/>
          <cell r="C288" t="str">
            <v>|0200220810|45.00|0.00|2.300|0.000</v>
          </cell>
          <cell r="D288" t="str">
            <v>STKM13A</v>
          </cell>
          <cell r="E288" t="str">
            <v>45</v>
          </cell>
          <cell r="F288">
            <v>0</v>
          </cell>
          <cell r="G288">
            <v>2.2999999999999998</v>
          </cell>
          <cell r="H288">
            <v>5833</v>
          </cell>
          <cell r="I288" t="str">
            <v>NBC</v>
          </cell>
          <cell r="J288"/>
          <cell r="K288"/>
          <cell r="L288"/>
          <cell r="M288">
            <v>87</v>
          </cell>
          <cell r="N288">
            <v>87</v>
          </cell>
        </row>
        <row r="289">
          <cell r="A289" t="str">
            <v>|0200220810|45.00|0.00|2.300|0.000963NBC</v>
          </cell>
          <cell r="B289"/>
          <cell r="C289" t="str">
            <v>|0200220810|45.00|0.00|2.300|0.000</v>
          </cell>
          <cell r="D289" t="str">
            <v>STKM13A</v>
          </cell>
          <cell r="E289" t="str">
            <v>45</v>
          </cell>
          <cell r="F289">
            <v>0</v>
          </cell>
          <cell r="G289">
            <v>2.2999999999999998</v>
          </cell>
          <cell r="H289">
            <v>963</v>
          </cell>
          <cell r="I289" t="str">
            <v>NBC</v>
          </cell>
          <cell r="J289">
            <v>160</v>
          </cell>
          <cell r="K289">
            <v>4</v>
          </cell>
          <cell r="L289"/>
          <cell r="M289">
            <v>7</v>
          </cell>
          <cell r="N289">
            <v>7</v>
          </cell>
        </row>
        <row r="290">
          <cell r="A290" t="str">
            <v>|0200220810|48.60|0.00|2.300|0.0001148NBC</v>
          </cell>
          <cell r="B290"/>
          <cell r="C290" t="str">
            <v>|0200220810|48.60|0.00|2.300|0.000</v>
          </cell>
          <cell r="D290" t="str">
            <v>STKM13A</v>
          </cell>
          <cell r="E290" t="str">
            <v>48.6</v>
          </cell>
          <cell r="F290">
            <v>0</v>
          </cell>
          <cell r="G290">
            <v>2.2999999999999998</v>
          </cell>
          <cell r="H290">
            <v>1148</v>
          </cell>
          <cell r="I290" t="str">
            <v>NBC</v>
          </cell>
          <cell r="J290"/>
          <cell r="K290">
            <v>10</v>
          </cell>
          <cell r="L290"/>
          <cell r="M290">
            <v>0</v>
          </cell>
          <cell r="N290">
            <v>0</v>
          </cell>
        </row>
        <row r="291">
          <cell r="A291" t="str">
            <v>|0200220810|48.60|0.00|2.300|0.0005793NBC</v>
          </cell>
          <cell r="B291"/>
          <cell r="C291" t="str">
            <v>|0200220810|48.60|0.00|2.300|0.000</v>
          </cell>
          <cell r="D291" t="str">
            <v>STKM13A</v>
          </cell>
          <cell r="E291" t="str">
            <v>48.6</v>
          </cell>
          <cell r="F291">
            <v>0</v>
          </cell>
          <cell r="G291">
            <v>2.2999999999999998</v>
          </cell>
          <cell r="H291">
            <v>5793</v>
          </cell>
          <cell r="I291" t="str">
            <v>NBC</v>
          </cell>
          <cell r="J291"/>
          <cell r="K291"/>
          <cell r="L291"/>
          <cell r="M291">
            <v>38</v>
          </cell>
          <cell r="N291">
            <v>38</v>
          </cell>
        </row>
        <row r="292">
          <cell r="A292" t="str">
            <v>|0200220810|48.60|0.00|2.600|0.000532.5NBC</v>
          </cell>
          <cell r="B292"/>
          <cell r="C292" t="str">
            <v>|0200220810|48.60|0.00|2.600|0.000</v>
          </cell>
          <cell r="D292" t="str">
            <v>STKM13A</v>
          </cell>
          <cell r="E292" t="str">
            <v>48.6</v>
          </cell>
          <cell r="F292">
            <v>0</v>
          </cell>
          <cell r="G292">
            <v>2.6</v>
          </cell>
          <cell r="H292">
            <v>532.5</v>
          </cell>
          <cell r="I292" t="str">
            <v>NBC</v>
          </cell>
          <cell r="J292"/>
          <cell r="K292"/>
          <cell r="L292"/>
          <cell r="M292">
            <v>6780</v>
          </cell>
          <cell r="N292">
            <v>6780</v>
          </cell>
        </row>
        <row r="293">
          <cell r="A293" t="str">
            <v>|0200220810|48.60|0.00|2.600|0.000550NBC</v>
          </cell>
          <cell r="B293"/>
          <cell r="C293" t="str">
            <v>|0200220810|48.60|0.00|2.600|0.000</v>
          </cell>
          <cell r="D293" t="str">
            <v>STKM13A</v>
          </cell>
          <cell r="E293" t="str">
            <v>48.6</v>
          </cell>
          <cell r="F293">
            <v>0</v>
          </cell>
          <cell r="G293">
            <v>2.6</v>
          </cell>
          <cell r="H293">
            <v>550</v>
          </cell>
          <cell r="I293" t="str">
            <v>NBC</v>
          </cell>
          <cell r="J293">
            <v>18200</v>
          </cell>
          <cell r="K293"/>
          <cell r="L293"/>
          <cell r="M293">
            <v>252</v>
          </cell>
          <cell r="N293">
            <v>252</v>
          </cell>
        </row>
        <row r="294">
          <cell r="A294" t="str">
            <v>|0200220810|48.60|0.00|2.600|0.0005950NBC</v>
          </cell>
          <cell r="B294"/>
          <cell r="C294" t="str">
            <v>|0200220810|48.60|0.00|2.600|0.000</v>
          </cell>
          <cell r="D294" t="str">
            <v>STKM13A</v>
          </cell>
          <cell r="E294" t="str">
            <v>48.6</v>
          </cell>
          <cell r="F294">
            <v>0</v>
          </cell>
          <cell r="G294">
            <v>2.6</v>
          </cell>
          <cell r="H294">
            <v>5950</v>
          </cell>
          <cell r="I294" t="str">
            <v>NBC</v>
          </cell>
          <cell r="J294"/>
          <cell r="K294"/>
          <cell r="L294"/>
          <cell r="M294">
            <v>494</v>
          </cell>
          <cell r="N294">
            <v>494</v>
          </cell>
        </row>
        <row r="295">
          <cell r="A295" t="str">
            <v>|0200220810|48.60|0.00|3.200|0.0005667NBC</v>
          </cell>
          <cell r="B295"/>
          <cell r="C295" t="str">
            <v>|0200220810|48.60|0.00|3.200|0.000</v>
          </cell>
          <cell r="D295" t="str">
            <v>STKM13A</v>
          </cell>
          <cell r="E295" t="str">
            <v>48.6</v>
          </cell>
          <cell r="F295">
            <v>0</v>
          </cell>
          <cell r="G295">
            <v>3.2</v>
          </cell>
          <cell r="H295">
            <v>5667</v>
          </cell>
          <cell r="I295" t="str">
            <v>NBC</v>
          </cell>
          <cell r="J295"/>
          <cell r="K295"/>
          <cell r="L295"/>
          <cell r="M295">
            <v>2255</v>
          </cell>
          <cell r="N295">
            <v>2255</v>
          </cell>
        </row>
        <row r="296">
          <cell r="A296" t="str">
            <v>|0200220810|48.60|0.00|3.200|0.0005731NBC</v>
          </cell>
          <cell r="B296"/>
          <cell r="C296" t="str">
            <v>|0200220810|48.60|0.00|3.200|0.000</v>
          </cell>
          <cell r="D296" t="str">
            <v>STKM13A</v>
          </cell>
          <cell r="E296" t="str">
            <v>48.6</v>
          </cell>
          <cell r="F296">
            <v>0</v>
          </cell>
          <cell r="G296">
            <v>3.2</v>
          </cell>
          <cell r="H296">
            <v>5731</v>
          </cell>
          <cell r="I296" t="str">
            <v>NBC</v>
          </cell>
          <cell r="J296"/>
          <cell r="K296"/>
          <cell r="L296"/>
          <cell r="M296">
            <v>115</v>
          </cell>
          <cell r="N296">
            <v>115</v>
          </cell>
        </row>
        <row r="297">
          <cell r="A297" t="str">
            <v>|0200220810|48.60|0.00|3.200|0.000701NBC</v>
          </cell>
          <cell r="B297"/>
          <cell r="C297" t="str">
            <v>|0200220810|48.60|0.00|3.200|0.000</v>
          </cell>
          <cell r="D297" t="str">
            <v>STKM13A</v>
          </cell>
          <cell r="E297" t="str">
            <v>48.6</v>
          </cell>
          <cell r="F297">
            <v>0</v>
          </cell>
          <cell r="G297">
            <v>3.2</v>
          </cell>
          <cell r="H297">
            <v>701</v>
          </cell>
          <cell r="I297" t="str">
            <v>NBC</v>
          </cell>
          <cell r="J297">
            <v>9076</v>
          </cell>
          <cell r="K297">
            <v>4875</v>
          </cell>
          <cell r="L297">
            <v>383</v>
          </cell>
          <cell r="M297">
            <v>3789</v>
          </cell>
          <cell r="N297">
            <v>3406</v>
          </cell>
        </row>
        <row r="298">
          <cell r="A298" t="str">
            <v>|0200220810|48.60|0.00|3.200|0.000709NBC</v>
          </cell>
          <cell r="B298"/>
          <cell r="C298" t="str">
            <v>|0200220810|48.60|0.00|3.200|0.000</v>
          </cell>
          <cell r="D298" t="str">
            <v>STKM13A</v>
          </cell>
          <cell r="E298" t="str">
            <v>48.6</v>
          </cell>
          <cell r="F298">
            <v>0</v>
          </cell>
          <cell r="G298">
            <v>3.2</v>
          </cell>
          <cell r="H298">
            <v>709</v>
          </cell>
          <cell r="I298" t="str">
            <v>NBC</v>
          </cell>
          <cell r="J298">
            <v>240</v>
          </cell>
          <cell r="K298"/>
          <cell r="L298"/>
          <cell r="M298">
            <v>177</v>
          </cell>
          <cell r="N298">
            <v>177</v>
          </cell>
        </row>
        <row r="299">
          <cell r="A299" t="str">
            <v>|0200220810|50.00|20.00|1.600|0.0005593IBC</v>
          </cell>
          <cell r="B299"/>
          <cell r="C299" t="str">
            <v>|0200220810|50.00|20.00|1.600|0.000</v>
          </cell>
          <cell r="D299" t="str">
            <v>STKM13A</v>
          </cell>
          <cell r="E299" t="str">
            <v>50</v>
          </cell>
          <cell r="F299">
            <v>20</v>
          </cell>
          <cell r="G299">
            <v>1.6</v>
          </cell>
          <cell r="H299">
            <v>5593</v>
          </cell>
          <cell r="I299" t="str">
            <v>IBC</v>
          </cell>
          <cell r="J299"/>
          <cell r="K299"/>
          <cell r="L299"/>
          <cell r="M299">
            <v>360</v>
          </cell>
          <cell r="N299">
            <v>360</v>
          </cell>
        </row>
        <row r="300">
          <cell r="A300" t="str">
            <v>|0200220810|50.00|20.00|1.600|0.000918IBC</v>
          </cell>
          <cell r="B300"/>
          <cell r="C300" t="str">
            <v>|0200220810|50.00|20.00|1.600|0.000</v>
          </cell>
          <cell r="D300" t="str">
            <v>STKM13A</v>
          </cell>
          <cell r="E300" t="str">
            <v>50</v>
          </cell>
          <cell r="F300">
            <v>20</v>
          </cell>
          <cell r="G300">
            <v>1.6</v>
          </cell>
          <cell r="H300">
            <v>918</v>
          </cell>
          <cell r="I300" t="str">
            <v>IBC</v>
          </cell>
          <cell r="J300">
            <v>1600</v>
          </cell>
          <cell r="K300"/>
          <cell r="L300"/>
          <cell r="M300">
            <v>240</v>
          </cell>
          <cell r="N300">
            <v>240</v>
          </cell>
        </row>
        <row r="301">
          <cell r="A301" t="str">
            <v>|0200220810|60.50|0.00|2.000|0.0001036NBC</v>
          </cell>
          <cell r="B301"/>
          <cell r="C301" t="str">
            <v>|0200220810|60.50|0.00|2.000|0.000</v>
          </cell>
          <cell r="D301" t="str">
            <v>STKM13A</v>
          </cell>
          <cell r="E301" t="str">
            <v>60.5</v>
          </cell>
          <cell r="F301">
            <v>0</v>
          </cell>
          <cell r="G301">
            <v>2</v>
          </cell>
          <cell r="H301">
            <v>1036</v>
          </cell>
          <cell r="I301" t="str">
            <v>NBC</v>
          </cell>
          <cell r="J301"/>
          <cell r="K301">
            <v>323</v>
          </cell>
          <cell r="L301"/>
          <cell r="M301">
            <v>189</v>
          </cell>
          <cell r="N301">
            <v>189</v>
          </cell>
        </row>
        <row r="302">
          <cell r="A302" t="str">
            <v>|0200220810|60.50|0.00|2.000|0.0005233NBC</v>
          </cell>
          <cell r="B302"/>
          <cell r="C302" t="str">
            <v>|0200220810|60.50|0.00|2.000|0.000</v>
          </cell>
          <cell r="D302" t="str">
            <v>STKM13A</v>
          </cell>
          <cell r="E302" t="str">
            <v>60.5</v>
          </cell>
          <cell r="F302">
            <v>0</v>
          </cell>
          <cell r="G302">
            <v>2</v>
          </cell>
          <cell r="H302">
            <v>5233</v>
          </cell>
          <cell r="I302" t="str">
            <v>NBC</v>
          </cell>
          <cell r="J302"/>
          <cell r="K302"/>
          <cell r="L302"/>
          <cell r="M302">
            <v>170</v>
          </cell>
          <cell r="N302">
            <v>170</v>
          </cell>
        </row>
        <row r="303">
          <cell r="A303" t="str">
            <v>|0200220914|22.20|0.00|1.600|0.000500NBC</v>
          </cell>
          <cell r="B303"/>
          <cell r="C303" t="str">
            <v>|0200220914|22.20|0.00|1.600|0.000</v>
          </cell>
          <cell r="D303" t="str">
            <v>STKM14B</v>
          </cell>
          <cell r="E303" t="str">
            <v>22.2</v>
          </cell>
          <cell r="F303">
            <v>0</v>
          </cell>
          <cell r="G303">
            <v>1.6</v>
          </cell>
          <cell r="H303">
            <v>500</v>
          </cell>
          <cell r="I303" t="str">
            <v>NBC</v>
          </cell>
          <cell r="J303"/>
          <cell r="K303">
            <v>1000</v>
          </cell>
          <cell r="L303"/>
          <cell r="M303">
            <v>570</v>
          </cell>
          <cell r="N303">
            <v>570</v>
          </cell>
        </row>
        <row r="304">
          <cell r="A304" t="str">
            <v>|0200220914|22.20|0.00|1.600|0.0006067NBC</v>
          </cell>
          <cell r="B304"/>
          <cell r="C304" t="str">
            <v>|0200220914|22.20|0.00|1.600|0.000</v>
          </cell>
          <cell r="D304" t="str">
            <v>STKM14B</v>
          </cell>
          <cell r="E304" t="str">
            <v>22.2</v>
          </cell>
          <cell r="F304">
            <v>0</v>
          </cell>
          <cell r="G304">
            <v>1.6</v>
          </cell>
          <cell r="H304">
            <v>6067</v>
          </cell>
          <cell r="I304" t="str">
            <v>NBC</v>
          </cell>
          <cell r="J304"/>
          <cell r="K304"/>
          <cell r="L304"/>
          <cell r="M304">
            <v>79</v>
          </cell>
          <cell r="N304">
            <v>79</v>
          </cell>
        </row>
        <row r="305">
          <cell r="A305" t="str">
            <v>|0101031000|0.00|0.00|0.000|49.0000NBC</v>
          </cell>
          <cell r="B305"/>
          <cell r="C305" t="str">
            <v>|0101031000|0.00|0.00|0.000|49.000</v>
          </cell>
          <cell r="D305" t="str">
            <v>JFE-CA370</v>
          </cell>
          <cell r="E305" t="str">
            <v>0</v>
          </cell>
          <cell r="F305">
            <v>0</v>
          </cell>
          <cell r="G305">
            <v>0</v>
          </cell>
          <cell r="H305">
            <v>0</v>
          </cell>
          <cell r="I305" t="str">
            <v>NBC</v>
          </cell>
          <cell r="J305"/>
          <cell r="K305"/>
          <cell r="L305"/>
          <cell r="M305">
            <v>930</v>
          </cell>
          <cell r="N305">
            <v>930</v>
          </cell>
        </row>
        <row r="306">
          <cell r="A306" t="str">
            <v>|0200231043|25.40|0.00|1.200|0.000399.9NBC</v>
          </cell>
          <cell r="B306"/>
          <cell r="C306" t="str">
            <v>|0200231043|25.40|0.00|1.200|0.000</v>
          </cell>
          <cell r="D306" t="str">
            <v>STKM-550</v>
          </cell>
          <cell r="E306" t="str">
            <v>25.4</v>
          </cell>
          <cell r="F306">
            <v>0</v>
          </cell>
          <cell r="G306">
            <v>1.2</v>
          </cell>
          <cell r="H306">
            <v>399.9</v>
          </cell>
          <cell r="I306" t="str">
            <v>NBC</v>
          </cell>
          <cell r="J306">
            <v>1250</v>
          </cell>
          <cell r="K306">
            <v>1750</v>
          </cell>
          <cell r="L306">
            <v>50</v>
          </cell>
          <cell r="M306">
            <v>1284</v>
          </cell>
          <cell r="N306">
            <v>1234</v>
          </cell>
        </row>
        <row r="307">
          <cell r="A307" t="str">
            <v>|0200231043|25.40|0.00|1.200|0.0006102NBC</v>
          </cell>
          <cell r="B307"/>
          <cell r="C307" t="str">
            <v>|0200231043|25.40|0.00|1.200|0.000</v>
          </cell>
          <cell r="D307" t="str">
            <v>STKM-550</v>
          </cell>
          <cell r="E307" t="str">
            <v>25.4</v>
          </cell>
          <cell r="F307">
            <v>0</v>
          </cell>
          <cell r="G307">
            <v>1.2</v>
          </cell>
          <cell r="H307">
            <v>6102</v>
          </cell>
          <cell r="I307" t="str">
            <v>NBC</v>
          </cell>
          <cell r="J307"/>
          <cell r="K307"/>
          <cell r="L307"/>
          <cell r="M307">
            <v>68</v>
          </cell>
          <cell r="N307">
            <v>68</v>
          </cell>
        </row>
        <row r="308">
          <cell r="A308" t="str">
            <v>|0200221042|25.40|0.00|1.600|0.000435NBC</v>
          </cell>
          <cell r="B308"/>
          <cell r="C308" t="str">
            <v>|0200221042|25.40|0.00|1.600|0.000</v>
          </cell>
          <cell r="D308" t="str">
            <v>STKM-550</v>
          </cell>
          <cell r="E308" t="str">
            <v>25.4</v>
          </cell>
          <cell r="F308">
            <v>0</v>
          </cell>
          <cell r="G308">
            <v>1.6</v>
          </cell>
          <cell r="H308">
            <v>435</v>
          </cell>
          <cell r="I308" t="str">
            <v>NBC</v>
          </cell>
          <cell r="J308">
            <v>1800</v>
          </cell>
          <cell r="K308">
            <v>2200</v>
          </cell>
          <cell r="L308">
            <v>100</v>
          </cell>
          <cell r="M308">
            <v>1900</v>
          </cell>
          <cell r="N308">
            <v>1800</v>
          </cell>
        </row>
        <row r="309">
          <cell r="A309" t="str">
            <v>|0200221042|25.40|0.00|1.600|0.0005724NBC</v>
          </cell>
          <cell r="B309"/>
          <cell r="C309" t="str">
            <v>|0200221042|25.40|0.00|1.600|0.000</v>
          </cell>
          <cell r="D309" t="str">
            <v>STKM-550</v>
          </cell>
          <cell r="E309" t="str">
            <v>25.4</v>
          </cell>
          <cell r="F309">
            <v>0</v>
          </cell>
          <cell r="G309">
            <v>1.6</v>
          </cell>
          <cell r="H309">
            <v>5724</v>
          </cell>
          <cell r="I309" t="str">
            <v>NBC</v>
          </cell>
          <cell r="J309"/>
          <cell r="K309"/>
          <cell r="L309"/>
          <cell r="M309">
            <v>117</v>
          </cell>
          <cell r="N309">
            <v>117</v>
          </cell>
        </row>
        <row r="310">
          <cell r="A310" t="str">
            <v>|0200221042|25.40|0.00|1.600|0.0005756NBC</v>
          </cell>
          <cell r="B310"/>
          <cell r="C310" t="str">
            <v>|0200221042|25.40|0.00|1.600|0.000</v>
          </cell>
          <cell r="D310" t="str">
            <v>STKM-550</v>
          </cell>
          <cell r="E310" t="str">
            <v>25.4</v>
          </cell>
          <cell r="F310">
            <v>0</v>
          </cell>
          <cell r="G310">
            <v>1.6</v>
          </cell>
          <cell r="H310">
            <v>5756</v>
          </cell>
          <cell r="I310" t="str">
            <v>NBC</v>
          </cell>
          <cell r="J310"/>
          <cell r="K310"/>
          <cell r="L310"/>
          <cell r="M310">
            <v>80</v>
          </cell>
          <cell r="N310">
            <v>80</v>
          </cell>
        </row>
        <row r="311">
          <cell r="A311" t="str">
            <v>|0200221042|25.40|0.00|1.600|0.000632.7NBC</v>
          </cell>
          <cell r="B311"/>
          <cell r="C311" t="str">
            <v>|0200221042|25.40|0.00|1.600|0.000</v>
          </cell>
          <cell r="D311" t="str">
            <v>STKM-550</v>
          </cell>
          <cell r="E311" t="str">
            <v>25.4</v>
          </cell>
          <cell r="F311">
            <v>0</v>
          </cell>
          <cell r="G311">
            <v>1.6</v>
          </cell>
          <cell r="H311">
            <v>632.70000000000005</v>
          </cell>
          <cell r="I311" t="str">
            <v>NBC</v>
          </cell>
          <cell r="J311">
            <v>1200</v>
          </cell>
          <cell r="K311">
            <v>1800</v>
          </cell>
          <cell r="L311"/>
          <cell r="M311">
            <v>1473</v>
          </cell>
          <cell r="N311">
            <v>1473</v>
          </cell>
        </row>
        <row r="312">
          <cell r="A312" t="str">
            <v>|0101031100|0.00|0.00|0.000|54.0000NBC</v>
          </cell>
          <cell r="B312"/>
          <cell r="C312" t="str">
            <v>|0101031100|0.00|0.00|0.000|54.000</v>
          </cell>
          <cell r="D312" t="str">
            <v>JFE-CA590Y1</v>
          </cell>
          <cell r="E312" t="str">
            <v>0</v>
          </cell>
          <cell r="F312">
            <v>0</v>
          </cell>
          <cell r="G312">
            <v>0</v>
          </cell>
          <cell r="H312">
            <v>0</v>
          </cell>
          <cell r="I312" t="str">
            <v>NBC</v>
          </cell>
          <cell r="J312"/>
          <cell r="K312"/>
          <cell r="L312"/>
          <cell r="M312">
            <v>2815</v>
          </cell>
          <cell r="N312">
            <v>2815</v>
          </cell>
        </row>
        <row r="313">
          <cell r="A313" t="str">
            <v>|0101031200|0.00|0.00|0.000|156.0000NBC</v>
          </cell>
          <cell r="B313"/>
          <cell r="C313" t="str">
            <v>|0101031200|0.00|0.00|0.000|156.000</v>
          </cell>
          <cell r="D313" t="str">
            <v>JFE-CA590</v>
          </cell>
          <cell r="E313" t="str">
            <v>0</v>
          </cell>
          <cell r="F313">
            <v>0</v>
          </cell>
          <cell r="G313">
            <v>0</v>
          </cell>
          <cell r="H313">
            <v>0</v>
          </cell>
          <cell r="I313" t="str">
            <v>NBC</v>
          </cell>
          <cell r="J313"/>
          <cell r="K313"/>
          <cell r="L313"/>
          <cell r="M313">
            <v>7299</v>
          </cell>
          <cell r="N313">
            <v>7299</v>
          </cell>
        </row>
        <row r="314">
          <cell r="A314" t="str">
            <v>|0200221217|38.10|38.10|2.000|0.0005483NBC</v>
          </cell>
          <cell r="B314"/>
          <cell r="C314" t="str">
            <v>|0200221217|38.10|38.10|2.000|0.000</v>
          </cell>
          <cell r="D314" t="str">
            <v>STKMRHT490</v>
          </cell>
          <cell r="E314" t="str">
            <v>38.1</v>
          </cell>
          <cell r="F314">
            <v>38.1</v>
          </cell>
          <cell r="G314">
            <v>2</v>
          </cell>
          <cell r="H314">
            <v>5483</v>
          </cell>
          <cell r="I314" t="str">
            <v>NBC</v>
          </cell>
          <cell r="J314"/>
          <cell r="K314"/>
          <cell r="L314"/>
          <cell r="M314">
            <v>152</v>
          </cell>
          <cell r="N314">
            <v>152</v>
          </cell>
        </row>
        <row r="315">
          <cell r="A315" t="str">
            <v>|0101021400|0.00|0.00|0.000|1,050.0000NBC</v>
          </cell>
          <cell r="B315"/>
          <cell r="C315" t="str">
            <v>|0101021400|0.00|0.00|0.000|1,050.000</v>
          </cell>
          <cell r="D315" t="str">
            <v>MP3</v>
          </cell>
          <cell r="E315" t="str">
            <v>0</v>
          </cell>
          <cell r="F315">
            <v>0</v>
          </cell>
          <cell r="G315">
            <v>0</v>
          </cell>
          <cell r="H315">
            <v>0</v>
          </cell>
          <cell r="I315" t="str">
            <v>NBC</v>
          </cell>
          <cell r="J315"/>
          <cell r="K315"/>
          <cell r="L315"/>
          <cell r="M315">
            <v>50160</v>
          </cell>
          <cell r="N315">
            <v>50160</v>
          </cell>
        </row>
        <row r="316">
          <cell r="A316" t="str">
            <v>|0101021700|0.00|0.00|0.000|1,000.0000NBC</v>
          </cell>
          <cell r="B316"/>
          <cell r="C316" t="str">
            <v>|0101021700|0.00|0.00|0.000|1,000.000</v>
          </cell>
          <cell r="D316" t="str">
            <v>MP38</v>
          </cell>
          <cell r="E316" t="str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NBC</v>
          </cell>
          <cell r="J316"/>
          <cell r="K316"/>
          <cell r="L316"/>
          <cell r="M316">
            <v>248330</v>
          </cell>
          <cell r="N316">
            <v>248330</v>
          </cell>
        </row>
        <row r="317">
          <cell r="A317" t="str">
            <v>|0101021900|0.00|0.00|0.000|1,025.0000NBC</v>
          </cell>
          <cell r="B317"/>
          <cell r="C317" t="str">
            <v>|0101021900|0.00|0.00|0.000|1,025.000</v>
          </cell>
          <cell r="D317" t="str">
            <v>MP-1D</v>
          </cell>
          <cell r="E317" t="str">
            <v>0</v>
          </cell>
          <cell r="F317">
            <v>0</v>
          </cell>
          <cell r="G317">
            <v>0</v>
          </cell>
          <cell r="H317">
            <v>0</v>
          </cell>
          <cell r="I317" t="str">
            <v>NBC</v>
          </cell>
          <cell r="J317"/>
          <cell r="K317"/>
          <cell r="L317"/>
          <cell r="M317">
            <v>49750</v>
          </cell>
          <cell r="N317">
            <v>49750</v>
          </cell>
        </row>
        <row r="318">
          <cell r="A318" t="str">
            <v>|0101022000|0.00|0.00|0.000|1,050.0000NBC</v>
          </cell>
          <cell r="B318"/>
          <cell r="C318" t="str">
            <v>|0101022000|0.00|0.00|0.000|1,050.000</v>
          </cell>
          <cell r="D318" t="str">
            <v>MP-1M</v>
          </cell>
          <cell r="E318" t="str">
            <v>0</v>
          </cell>
          <cell r="F318">
            <v>0</v>
          </cell>
          <cell r="G318">
            <v>0</v>
          </cell>
          <cell r="H318">
            <v>0</v>
          </cell>
          <cell r="I318" t="str">
            <v>NBC</v>
          </cell>
          <cell r="J318"/>
          <cell r="K318"/>
          <cell r="L318"/>
          <cell r="M318">
            <v>78720</v>
          </cell>
          <cell r="N318">
            <v>78720</v>
          </cell>
        </row>
        <row r="319">
          <cell r="A319" t="str">
            <v>|0101022500|0.00|0.00|0.000|105.0000NBC</v>
          </cell>
          <cell r="B319"/>
          <cell r="C319" t="str">
            <v>|0101022500|0.00|0.00|0.000|105.000</v>
          </cell>
          <cell r="D319" t="str">
            <v>JFE-HA540R</v>
          </cell>
          <cell r="E319" t="str">
            <v>0</v>
          </cell>
          <cell r="F319">
            <v>0</v>
          </cell>
          <cell r="G319">
            <v>0</v>
          </cell>
          <cell r="H319">
            <v>0</v>
          </cell>
          <cell r="I319" t="str">
            <v>NBC</v>
          </cell>
          <cell r="J319"/>
          <cell r="K319"/>
          <cell r="L319"/>
          <cell r="M319">
            <v>5244</v>
          </cell>
          <cell r="N319">
            <v>5244</v>
          </cell>
        </row>
        <row r="320">
          <cell r="A320" t="str">
            <v>|0101022600|0.00|0.00|0.000|78.0000NBC</v>
          </cell>
          <cell r="B320"/>
          <cell r="C320" t="str">
            <v>|0101022600|0.00|0.00|0.000|78.000</v>
          </cell>
          <cell r="D320" t="str">
            <v>JFE-HA590R</v>
          </cell>
          <cell r="E320" t="str">
            <v>0</v>
          </cell>
          <cell r="F320">
            <v>0</v>
          </cell>
          <cell r="G320">
            <v>0</v>
          </cell>
          <cell r="H320">
            <v>0</v>
          </cell>
          <cell r="I320" t="str">
            <v>NBC</v>
          </cell>
          <cell r="J320"/>
          <cell r="K320"/>
          <cell r="L320"/>
          <cell r="M320">
            <v>6540</v>
          </cell>
          <cell r="N320">
            <v>6540</v>
          </cell>
        </row>
        <row r="321">
          <cell r="A321" t="str">
            <v>|0200262901|22.20|0.00|1.200|0.000338IBC</v>
          </cell>
          <cell r="B321"/>
          <cell r="C321" t="str">
            <v>|0200262901|22.20|0.00|1.200|0.000</v>
          </cell>
          <cell r="D321" t="str">
            <v>SUS409L</v>
          </cell>
          <cell r="E321" t="str">
            <v>22.2</v>
          </cell>
          <cell r="F321">
            <v>0</v>
          </cell>
          <cell r="G321">
            <v>1.2</v>
          </cell>
          <cell r="H321">
            <v>338</v>
          </cell>
          <cell r="I321" t="str">
            <v>IBC</v>
          </cell>
          <cell r="J321">
            <v>14091</v>
          </cell>
          <cell r="K321">
            <v>16552</v>
          </cell>
          <cell r="L321">
            <v>2625</v>
          </cell>
          <cell r="M321">
            <v>8675</v>
          </cell>
          <cell r="N321">
            <v>6050</v>
          </cell>
        </row>
        <row r="322">
          <cell r="A322" t="str">
            <v>|0200262901|22.20|0.00|1.200|0.000435IBC</v>
          </cell>
          <cell r="B322"/>
          <cell r="C322" t="str">
            <v>|0200262901|22.20|0.00|1.200|0.000</v>
          </cell>
          <cell r="D322" t="str">
            <v>SUS409L</v>
          </cell>
          <cell r="E322" t="str">
            <v>22.2</v>
          </cell>
          <cell r="F322">
            <v>0</v>
          </cell>
          <cell r="G322">
            <v>1.2</v>
          </cell>
          <cell r="H322">
            <v>435</v>
          </cell>
          <cell r="I322" t="str">
            <v>IBC</v>
          </cell>
          <cell r="J322"/>
          <cell r="K322"/>
          <cell r="L322"/>
          <cell r="M322">
            <v>686</v>
          </cell>
          <cell r="N322">
            <v>686</v>
          </cell>
        </row>
        <row r="323">
          <cell r="A323" t="str">
            <v>|0200262901|22.20|0.00|1.200|0.000449.6IBC</v>
          </cell>
          <cell r="B323"/>
          <cell r="C323" t="str">
            <v>|0200262901|22.20|0.00|1.200|0.000</v>
          </cell>
          <cell r="D323" t="str">
            <v>SUS409L</v>
          </cell>
          <cell r="E323" t="str">
            <v>22.2</v>
          </cell>
          <cell r="F323">
            <v>0</v>
          </cell>
          <cell r="G323">
            <v>1.2</v>
          </cell>
          <cell r="H323">
            <v>449.6</v>
          </cell>
          <cell r="I323" t="str">
            <v>IBC</v>
          </cell>
          <cell r="J323">
            <v>3</v>
          </cell>
          <cell r="K323">
            <v>3</v>
          </cell>
          <cell r="L323"/>
          <cell r="M323">
            <v>91</v>
          </cell>
          <cell r="N323">
            <v>91</v>
          </cell>
        </row>
        <row r="324">
          <cell r="A324" t="str">
            <v>|0200262901|22.20|0.00|1.200|0.000485IBC</v>
          </cell>
          <cell r="B324"/>
          <cell r="C324" t="str">
            <v>|0200262901|22.20|0.00|1.200|0.000</v>
          </cell>
          <cell r="D324" t="str">
            <v>SUS409L</v>
          </cell>
          <cell r="E324" t="str">
            <v>22.2</v>
          </cell>
          <cell r="F324">
            <v>0</v>
          </cell>
          <cell r="G324">
            <v>1.2</v>
          </cell>
          <cell r="H324">
            <v>485</v>
          </cell>
          <cell r="I324" t="str">
            <v>IBC</v>
          </cell>
          <cell r="J324">
            <v>21</v>
          </cell>
          <cell r="K324">
            <v>10</v>
          </cell>
          <cell r="L324"/>
          <cell r="M324">
            <v>716</v>
          </cell>
          <cell r="N324">
            <v>716</v>
          </cell>
        </row>
        <row r="325">
          <cell r="A325" t="str">
            <v>|0200262901|22.20|0.00|1.200|0.000510IBC</v>
          </cell>
          <cell r="B325"/>
          <cell r="C325" t="str">
            <v>|0200262901|22.20|0.00|1.200|0.000</v>
          </cell>
          <cell r="D325" t="str">
            <v>SUS409L</v>
          </cell>
          <cell r="E325" t="str">
            <v>22.2</v>
          </cell>
          <cell r="F325">
            <v>0</v>
          </cell>
          <cell r="G325">
            <v>1.2</v>
          </cell>
          <cell r="H325">
            <v>510</v>
          </cell>
          <cell r="I325" t="str">
            <v>IBC</v>
          </cell>
          <cell r="J325"/>
          <cell r="K325"/>
          <cell r="L325"/>
          <cell r="M325">
            <v>22</v>
          </cell>
          <cell r="N325">
            <v>22</v>
          </cell>
        </row>
        <row r="326">
          <cell r="A326" t="str">
            <v>|0200262901|22.20|0.00|1.200|0.0005853IBC</v>
          </cell>
          <cell r="B326"/>
          <cell r="C326" t="str">
            <v>|0200262901|22.20|0.00|1.200|0.000</v>
          </cell>
          <cell r="D326" t="str">
            <v>SUS409L</v>
          </cell>
          <cell r="E326" t="str">
            <v>22.2</v>
          </cell>
          <cell r="F326">
            <v>0</v>
          </cell>
          <cell r="G326">
            <v>1.2</v>
          </cell>
          <cell r="H326">
            <v>5853</v>
          </cell>
          <cell r="I326" t="str">
            <v>IBC</v>
          </cell>
          <cell r="J326"/>
          <cell r="K326"/>
          <cell r="L326"/>
          <cell r="M326">
            <v>1638</v>
          </cell>
          <cell r="N326">
            <v>1638</v>
          </cell>
        </row>
        <row r="327">
          <cell r="A327" t="str">
            <v>|0200262901|25.40|0.00|1.200|0.000330IBC</v>
          </cell>
          <cell r="B327"/>
          <cell r="C327" t="str">
            <v>|0200262901|25.40|0.00|1.200|0.000</v>
          </cell>
          <cell r="D327" t="str">
            <v>SUS409L</v>
          </cell>
          <cell r="E327" t="str">
            <v>25.4</v>
          </cell>
          <cell r="F327">
            <v>0</v>
          </cell>
          <cell r="G327">
            <v>1.2</v>
          </cell>
          <cell r="H327">
            <v>330</v>
          </cell>
          <cell r="I327" t="str">
            <v>IBC</v>
          </cell>
          <cell r="J327">
            <v>3425</v>
          </cell>
          <cell r="K327">
            <v>1529</v>
          </cell>
          <cell r="L327">
            <v>287</v>
          </cell>
          <cell r="M327">
            <v>3084</v>
          </cell>
          <cell r="N327">
            <v>2797</v>
          </cell>
        </row>
        <row r="328">
          <cell r="A328" t="str">
            <v>|0200262901|25.40|0.00|1.200|0.000500IBC</v>
          </cell>
          <cell r="B328"/>
          <cell r="C328" t="str">
            <v>|0200262901|25.40|0.00|1.200|0.000</v>
          </cell>
          <cell r="D328" t="str">
            <v>SUS409L</v>
          </cell>
          <cell r="E328" t="str">
            <v>25.4</v>
          </cell>
          <cell r="F328">
            <v>0</v>
          </cell>
          <cell r="G328">
            <v>1.2</v>
          </cell>
          <cell r="H328">
            <v>500</v>
          </cell>
          <cell r="I328" t="str">
            <v>IBC</v>
          </cell>
          <cell r="J328"/>
          <cell r="K328"/>
          <cell r="L328"/>
          <cell r="M328">
            <v>339</v>
          </cell>
          <cell r="N328">
            <v>339</v>
          </cell>
        </row>
        <row r="329">
          <cell r="A329" t="str">
            <v>|0200262901|25.40|0.00|1.200|0.0006049IBC</v>
          </cell>
          <cell r="B329"/>
          <cell r="C329" t="str">
            <v>|0200262901|25.40|0.00|1.200|0.000</v>
          </cell>
          <cell r="D329" t="str">
            <v>SUS409L</v>
          </cell>
          <cell r="E329" t="str">
            <v>25.4</v>
          </cell>
          <cell r="F329">
            <v>0</v>
          </cell>
          <cell r="G329">
            <v>1.2</v>
          </cell>
          <cell r="H329">
            <v>6049</v>
          </cell>
          <cell r="I329" t="str">
            <v>IBC</v>
          </cell>
          <cell r="J329"/>
          <cell r="K329"/>
          <cell r="L329"/>
          <cell r="M329">
            <v>879</v>
          </cell>
          <cell r="N329">
            <v>879</v>
          </cell>
        </row>
        <row r="330">
          <cell r="A330" t="str">
            <v>|0200262901|45.00|0.00|1.200|0.0001000NBC</v>
          </cell>
          <cell r="B330"/>
          <cell r="C330" t="str">
            <v>|0200262901|45.00|0.00|1.200|0.000</v>
          </cell>
          <cell r="D330" t="str">
            <v>SUS409L</v>
          </cell>
          <cell r="E330" t="str">
            <v>45</v>
          </cell>
          <cell r="F330">
            <v>0</v>
          </cell>
          <cell r="G330">
            <v>1.2</v>
          </cell>
          <cell r="H330">
            <v>1000</v>
          </cell>
          <cell r="I330" t="str">
            <v>NBC</v>
          </cell>
          <cell r="J330"/>
          <cell r="K330">
            <v>6</v>
          </cell>
          <cell r="L330"/>
          <cell r="M330">
            <v>100</v>
          </cell>
          <cell r="N330">
            <v>100</v>
          </cell>
        </row>
        <row r="331">
          <cell r="A331" t="str">
            <v>|0200225939|15.90|0.00|2.000|0.0001635NBC</v>
          </cell>
          <cell r="B331"/>
          <cell r="C331" t="str">
            <v>|0200225939|15.90|0.00|2.000|0.000</v>
          </cell>
          <cell r="D331" t="str">
            <v>STAM290GA</v>
          </cell>
          <cell r="E331" t="str">
            <v>15.9</v>
          </cell>
          <cell r="F331">
            <v>0</v>
          </cell>
          <cell r="G331">
            <v>2</v>
          </cell>
          <cell r="H331">
            <v>1635</v>
          </cell>
          <cell r="I331" t="str">
            <v>NBC</v>
          </cell>
          <cell r="J331">
            <v>2808</v>
          </cell>
          <cell r="K331"/>
          <cell r="L331"/>
          <cell r="M331">
            <v>3960</v>
          </cell>
          <cell r="N331">
            <v>3960</v>
          </cell>
        </row>
        <row r="332">
          <cell r="A332" t="str">
            <v>|0200225939|15.90|0.00|2.000|0.0004984NBC</v>
          </cell>
          <cell r="B332"/>
          <cell r="C332" t="str">
            <v>|0200225939|15.90|0.00|2.000|0.000</v>
          </cell>
          <cell r="D332" t="str">
            <v>STAM290GA</v>
          </cell>
          <cell r="E332" t="str">
            <v>15.9</v>
          </cell>
          <cell r="F332">
            <v>0</v>
          </cell>
          <cell r="G332">
            <v>2</v>
          </cell>
          <cell r="H332">
            <v>4984</v>
          </cell>
          <cell r="I332" t="str">
            <v>NBC</v>
          </cell>
          <cell r="J332"/>
          <cell r="K332"/>
          <cell r="L332"/>
          <cell r="M332">
            <v>0</v>
          </cell>
          <cell r="N332">
            <v>0</v>
          </cell>
        </row>
        <row r="333">
          <cell r="A333" t="str">
            <v>|0200225900|15.00|10.30|2.350|0.0005700IBC</v>
          </cell>
          <cell r="B333"/>
          <cell r="C333" t="str">
            <v>|0200225900|15.00|10.30|2.350|0.000</v>
          </cell>
          <cell r="D333" t="str">
            <v>STAM290GA</v>
          </cell>
          <cell r="E333" t="str">
            <v>15</v>
          </cell>
          <cell r="F333">
            <v>10.3</v>
          </cell>
          <cell r="G333">
            <v>2.35</v>
          </cell>
          <cell r="H333">
            <v>5700</v>
          </cell>
          <cell r="I333" t="str">
            <v>IBC</v>
          </cell>
          <cell r="J333">
            <v>1014</v>
          </cell>
          <cell r="K333">
            <v>449</v>
          </cell>
          <cell r="L333"/>
          <cell r="M333">
            <v>957</v>
          </cell>
          <cell r="N333">
            <v>957</v>
          </cell>
        </row>
        <row r="334">
          <cell r="A334" t="str">
            <v>|0200225900|15.00|10.30|2.350|0.0005900IBC</v>
          </cell>
          <cell r="B334"/>
          <cell r="C334" t="str">
            <v>|0200225900|15.00|10.30|2.350|0.000</v>
          </cell>
          <cell r="D334" t="str">
            <v>STAM290GA</v>
          </cell>
          <cell r="E334" t="str">
            <v>15</v>
          </cell>
          <cell r="F334">
            <v>10.3</v>
          </cell>
          <cell r="G334">
            <v>2.35</v>
          </cell>
          <cell r="H334">
            <v>5900</v>
          </cell>
          <cell r="I334" t="str">
            <v>IBC</v>
          </cell>
          <cell r="J334">
            <v>2366</v>
          </cell>
          <cell r="K334">
            <v>42</v>
          </cell>
          <cell r="L334"/>
          <cell r="M334">
            <v>0</v>
          </cell>
          <cell r="N334">
            <v>0</v>
          </cell>
        </row>
        <row r="335">
          <cell r="A335" t="str">
            <v>|0200225900|15.00|10.30|2.350|0.0006200IBC</v>
          </cell>
          <cell r="B335"/>
          <cell r="C335" t="str">
            <v>|0200225900|15.00|10.30|2.350|0.000</v>
          </cell>
          <cell r="D335" t="str">
            <v>STAM290GA</v>
          </cell>
          <cell r="E335" t="str">
            <v>15</v>
          </cell>
          <cell r="F335">
            <v>10.3</v>
          </cell>
          <cell r="G335">
            <v>2.35</v>
          </cell>
          <cell r="H335">
            <v>6200</v>
          </cell>
          <cell r="I335" t="str">
            <v>IBC</v>
          </cell>
          <cell r="J335"/>
          <cell r="K335">
            <v>2484</v>
          </cell>
          <cell r="L335">
            <v>243</v>
          </cell>
          <cell r="M335">
            <v>2260</v>
          </cell>
          <cell r="N335">
            <v>2017</v>
          </cell>
        </row>
        <row r="336">
          <cell r="A336" t="str">
            <v>|0200225939|19.10|0.00|1.600|0.000135NBC</v>
          </cell>
          <cell r="B336"/>
          <cell r="C336" t="str">
            <v>|0200225939|19.10|0.00|1.600|0.000</v>
          </cell>
          <cell r="D336" t="str">
            <v>STAM290GA</v>
          </cell>
          <cell r="E336" t="str">
            <v>19.1</v>
          </cell>
          <cell r="F336">
            <v>0</v>
          </cell>
          <cell r="G336">
            <v>1.6</v>
          </cell>
          <cell r="H336">
            <v>135</v>
          </cell>
          <cell r="I336" t="str">
            <v>NBC</v>
          </cell>
          <cell r="J336">
            <v>1080</v>
          </cell>
          <cell r="K336">
            <v>2</v>
          </cell>
          <cell r="L336">
            <v>730</v>
          </cell>
          <cell r="M336">
            <v>808</v>
          </cell>
          <cell r="N336">
            <v>78</v>
          </cell>
        </row>
        <row r="337">
          <cell r="A337" t="str">
            <v>|0200225939|19.10|0.00|1.600|0.0005692NBC</v>
          </cell>
          <cell r="B337"/>
          <cell r="C337" t="str">
            <v>|0200225939|19.10|0.00|1.600|0.000</v>
          </cell>
          <cell r="D337" t="str">
            <v>STAM290GA</v>
          </cell>
          <cell r="E337" t="str">
            <v>19.1</v>
          </cell>
          <cell r="F337">
            <v>0</v>
          </cell>
          <cell r="G337">
            <v>1.6</v>
          </cell>
          <cell r="H337">
            <v>5692</v>
          </cell>
          <cell r="I337" t="str">
            <v>NBC</v>
          </cell>
          <cell r="J337"/>
          <cell r="K337"/>
          <cell r="L337"/>
          <cell r="M337">
            <v>122</v>
          </cell>
          <cell r="N337">
            <v>122</v>
          </cell>
        </row>
        <row r="338">
          <cell r="A338" t="str">
            <v>|0200225939|19.10|0.00|2.300|0.0005500NBC</v>
          </cell>
          <cell r="B338"/>
          <cell r="C338" t="str">
            <v>|0200225939|19.10|0.00|2.300|0.000</v>
          </cell>
          <cell r="D338" t="str">
            <v>STAM290GA</v>
          </cell>
          <cell r="E338" t="str">
            <v>19.1</v>
          </cell>
          <cell r="F338">
            <v>0</v>
          </cell>
          <cell r="G338">
            <v>2.2999999999999998</v>
          </cell>
          <cell r="H338">
            <v>5500</v>
          </cell>
          <cell r="I338" t="str">
            <v>NBC</v>
          </cell>
          <cell r="J338">
            <v>845</v>
          </cell>
          <cell r="K338">
            <v>845</v>
          </cell>
          <cell r="L338"/>
          <cell r="M338">
            <v>845</v>
          </cell>
          <cell r="N338">
            <v>845</v>
          </cell>
        </row>
        <row r="339">
          <cell r="A339" t="str">
            <v>|0200225939|19.10|0.00|2.300|0.0006000NBC</v>
          </cell>
          <cell r="B339"/>
          <cell r="C339" t="str">
            <v>|0200225939|19.10|0.00|2.300|0.000</v>
          </cell>
          <cell r="D339" t="str">
            <v>STAM290GA</v>
          </cell>
          <cell r="E339" t="str">
            <v>19.1</v>
          </cell>
          <cell r="F339">
            <v>0</v>
          </cell>
          <cell r="G339">
            <v>2.2999999999999998</v>
          </cell>
          <cell r="H339">
            <v>6000</v>
          </cell>
          <cell r="I339" t="str">
            <v>NBC</v>
          </cell>
          <cell r="J339">
            <v>3423</v>
          </cell>
          <cell r="K339">
            <v>1521</v>
          </cell>
          <cell r="L339"/>
          <cell r="M339">
            <v>2012</v>
          </cell>
          <cell r="N339">
            <v>2012</v>
          </cell>
        </row>
        <row r="340">
          <cell r="A340" t="str">
            <v>|0200225900|21.70|16.50|2.600|0.0005400IBC</v>
          </cell>
          <cell r="B340"/>
          <cell r="C340" t="str">
            <v>|0200225900|21.70|16.50|2.600|0.000</v>
          </cell>
          <cell r="D340" t="str">
            <v>STAM290GA</v>
          </cell>
          <cell r="E340" t="str">
            <v>21.7</v>
          </cell>
          <cell r="F340">
            <v>16.5</v>
          </cell>
          <cell r="G340">
            <v>2.6</v>
          </cell>
          <cell r="H340">
            <v>5400</v>
          </cell>
          <cell r="I340" t="str">
            <v>IBC</v>
          </cell>
          <cell r="J340">
            <v>127</v>
          </cell>
          <cell r="K340">
            <v>125</v>
          </cell>
          <cell r="L340"/>
          <cell r="M340">
            <v>394</v>
          </cell>
          <cell r="N340">
            <v>394</v>
          </cell>
        </row>
        <row r="341">
          <cell r="A341" t="str">
            <v>|0200225939|22.20|0.00|2.000|0.0005900NBC</v>
          </cell>
          <cell r="B341"/>
          <cell r="C341" t="str">
            <v>|0200225939|22.20|0.00|2.000|0.000</v>
          </cell>
          <cell r="D341" t="str">
            <v>STAM290GA</v>
          </cell>
          <cell r="E341" t="str">
            <v>22.2</v>
          </cell>
          <cell r="F341">
            <v>0</v>
          </cell>
          <cell r="G341">
            <v>2</v>
          </cell>
          <cell r="H341">
            <v>5900</v>
          </cell>
          <cell r="I341" t="str">
            <v>NBC</v>
          </cell>
          <cell r="J341">
            <v>254</v>
          </cell>
          <cell r="K341">
            <v>762</v>
          </cell>
          <cell r="L341"/>
          <cell r="M341">
            <v>762</v>
          </cell>
          <cell r="N341">
            <v>762</v>
          </cell>
        </row>
        <row r="342">
          <cell r="A342" t="str">
            <v>|0200235920|25.40|0.00|1.200|0.000527IBC</v>
          </cell>
          <cell r="B342"/>
          <cell r="C342" t="str">
            <v>|0200235920|25.40|0.00|1.200|0.000</v>
          </cell>
          <cell r="D342" t="str">
            <v>STAM290GA</v>
          </cell>
          <cell r="E342" t="str">
            <v>25.4</v>
          </cell>
          <cell r="F342">
            <v>0</v>
          </cell>
          <cell r="G342">
            <v>1.2</v>
          </cell>
          <cell r="H342">
            <v>527</v>
          </cell>
          <cell r="I342" t="str">
            <v>IBC</v>
          </cell>
          <cell r="J342"/>
          <cell r="K342">
            <v>10</v>
          </cell>
          <cell r="L342"/>
          <cell r="M342">
            <v>1090</v>
          </cell>
          <cell r="N342">
            <v>1090</v>
          </cell>
        </row>
        <row r="343">
          <cell r="A343" t="str">
            <v>|0200235920|25.40|0.00|1.200|0.0005892IBC</v>
          </cell>
          <cell r="B343"/>
          <cell r="C343" t="str">
            <v>|0200235920|25.40|0.00|1.200|0.000</v>
          </cell>
          <cell r="D343" t="str">
            <v>STAM290GA</v>
          </cell>
          <cell r="E343" t="str">
            <v>25.4</v>
          </cell>
          <cell r="F343">
            <v>0</v>
          </cell>
          <cell r="G343">
            <v>1.2</v>
          </cell>
          <cell r="H343">
            <v>5892</v>
          </cell>
          <cell r="I343" t="str">
            <v>IBC</v>
          </cell>
          <cell r="J343"/>
          <cell r="K343"/>
          <cell r="L343"/>
          <cell r="M343">
            <v>43</v>
          </cell>
          <cell r="N343">
            <v>43</v>
          </cell>
        </row>
        <row r="344">
          <cell r="A344" t="str">
            <v>|0200226010|15.90|0.00|1.600|0.0005830NBC</v>
          </cell>
          <cell r="B344"/>
          <cell r="C344" t="str">
            <v>|0200226010|15.90|0.00|1.600|0.000</v>
          </cell>
          <cell r="D344" t="str">
            <v>STAM390G</v>
          </cell>
          <cell r="E344" t="str">
            <v>15.9</v>
          </cell>
          <cell r="F344">
            <v>0</v>
          </cell>
          <cell r="G344">
            <v>1.6</v>
          </cell>
          <cell r="H344">
            <v>5830</v>
          </cell>
          <cell r="I344" t="str">
            <v>NBC</v>
          </cell>
          <cell r="J344">
            <v>434</v>
          </cell>
          <cell r="K344">
            <v>868</v>
          </cell>
          <cell r="L344"/>
          <cell r="M344">
            <v>935</v>
          </cell>
          <cell r="N344">
            <v>935</v>
          </cell>
        </row>
        <row r="345">
          <cell r="A345" t="str">
            <v>|0200226010|15.90|0.00|2.000|0.0005500NBC</v>
          </cell>
          <cell r="B345"/>
          <cell r="C345" t="str">
            <v>|0200226010|15.90|0.00|2.000|0.000</v>
          </cell>
          <cell r="D345" t="str">
            <v>STAM390G</v>
          </cell>
          <cell r="E345" t="str">
            <v>15.9</v>
          </cell>
          <cell r="F345">
            <v>0</v>
          </cell>
          <cell r="G345">
            <v>2</v>
          </cell>
          <cell r="H345">
            <v>5500</v>
          </cell>
          <cell r="I345" t="str">
            <v>NBC</v>
          </cell>
          <cell r="J345"/>
          <cell r="K345">
            <v>217</v>
          </cell>
          <cell r="L345"/>
          <cell r="M345">
            <v>455</v>
          </cell>
          <cell r="N345">
            <v>455</v>
          </cell>
        </row>
        <row r="346">
          <cell r="A346" t="str">
            <v>|0200236041|17.30|0.00|1.200|0.0005400NBC</v>
          </cell>
          <cell r="B346"/>
          <cell r="C346" t="str">
            <v>|0200236041|17.30|0.00|1.200|0.000</v>
          </cell>
          <cell r="D346" t="str">
            <v>STAM390G</v>
          </cell>
          <cell r="E346" t="str">
            <v>17.3</v>
          </cell>
          <cell r="F346">
            <v>0</v>
          </cell>
          <cell r="G346">
            <v>1.2</v>
          </cell>
          <cell r="H346">
            <v>5400</v>
          </cell>
          <cell r="I346" t="str">
            <v>NBC</v>
          </cell>
          <cell r="J346">
            <v>450</v>
          </cell>
          <cell r="K346">
            <v>500</v>
          </cell>
          <cell r="L346"/>
          <cell r="M346">
            <v>353</v>
          </cell>
          <cell r="N346">
            <v>353</v>
          </cell>
        </row>
        <row r="347">
          <cell r="A347" t="str">
            <v>|0200236041|17.30|0.00|1.200|0.0005600NBC</v>
          </cell>
          <cell r="B347"/>
          <cell r="C347" t="str">
            <v>|0200236041|17.30|0.00|1.200|0.000</v>
          </cell>
          <cell r="D347" t="str">
            <v>STAM390G</v>
          </cell>
          <cell r="E347" t="str">
            <v>17.3</v>
          </cell>
          <cell r="F347">
            <v>0</v>
          </cell>
          <cell r="G347">
            <v>1.2</v>
          </cell>
          <cell r="H347">
            <v>5600</v>
          </cell>
          <cell r="I347" t="str">
            <v>NBC</v>
          </cell>
          <cell r="J347">
            <v>200</v>
          </cell>
          <cell r="K347"/>
          <cell r="L347"/>
          <cell r="M347">
            <v>100</v>
          </cell>
          <cell r="N347">
            <v>100</v>
          </cell>
        </row>
        <row r="348">
          <cell r="A348" t="str">
            <v>|0200226010|17.30|0.00|1.400|0.0005295NBC</v>
          </cell>
          <cell r="B348"/>
          <cell r="C348" t="str">
            <v>|0200226010|17.30|0.00|1.400|0.000</v>
          </cell>
          <cell r="D348" t="str">
            <v>STAM390G</v>
          </cell>
          <cell r="E348" t="str">
            <v>17.3</v>
          </cell>
          <cell r="F348">
            <v>0</v>
          </cell>
          <cell r="G348">
            <v>1.4</v>
          </cell>
          <cell r="H348">
            <v>5295</v>
          </cell>
          <cell r="I348" t="str">
            <v>NBC</v>
          </cell>
          <cell r="J348">
            <v>1153</v>
          </cell>
          <cell r="K348">
            <v>1208</v>
          </cell>
          <cell r="L348"/>
          <cell r="M348">
            <v>1292</v>
          </cell>
          <cell r="N348">
            <v>1292</v>
          </cell>
        </row>
        <row r="349">
          <cell r="A349" t="str">
            <v>|0200226010|17.30|0.00|1.400|0.0005300NBC</v>
          </cell>
          <cell r="B349"/>
          <cell r="C349" t="str">
            <v>|0200226010|17.30|0.00|1.400|0.000</v>
          </cell>
          <cell r="D349" t="str">
            <v>STAM390G</v>
          </cell>
          <cell r="E349" t="str">
            <v>17.3</v>
          </cell>
          <cell r="F349">
            <v>0</v>
          </cell>
          <cell r="G349">
            <v>1.4</v>
          </cell>
          <cell r="H349">
            <v>5300</v>
          </cell>
          <cell r="I349" t="str">
            <v>NBC</v>
          </cell>
          <cell r="J349">
            <v>217</v>
          </cell>
          <cell r="K349">
            <v>217</v>
          </cell>
          <cell r="L349"/>
          <cell r="M349">
            <v>434</v>
          </cell>
          <cell r="N349">
            <v>434</v>
          </cell>
        </row>
        <row r="350">
          <cell r="A350" t="str">
            <v>|0200226010|17.30|0.00|1.600|0.0005580NBC</v>
          </cell>
          <cell r="B350"/>
          <cell r="C350" t="str">
            <v>|0200226010|17.30|0.00|1.600|0.000</v>
          </cell>
          <cell r="D350" t="str">
            <v>STAM390G</v>
          </cell>
          <cell r="E350" t="str">
            <v>17.3</v>
          </cell>
          <cell r="F350">
            <v>0</v>
          </cell>
          <cell r="G350">
            <v>1.6</v>
          </cell>
          <cell r="H350">
            <v>5580</v>
          </cell>
          <cell r="I350" t="str">
            <v>NBC</v>
          </cell>
          <cell r="J350">
            <v>547</v>
          </cell>
          <cell r="K350">
            <v>1521</v>
          </cell>
          <cell r="L350"/>
          <cell r="M350">
            <v>1566</v>
          </cell>
          <cell r="N350">
            <v>1566</v>
          </cell>
        </row>
        <row r="351">
          <cell r="A351" t="str">
            <v>|0200226010|17.30|0.00|1.600|0.0005600NBC</v>
          </cell>
          <cell r="B351"/>
          <cell r="C351" t="str">
            <v>|0200226010|17.30|0.00|1.600|0.000</v>
          </cell>
          <cell r="D351" t="str">
            <v>STAM390G</v>
          </cell>
          <cell r="E351" t="str">
            <v>17.3</v>
          </cell>
          <cell r="F351">
            <v>0</v>
          </cell>
          <cell r="G351">
            <v>1.6</v>
          </cell>
          <cell r="H351">
            <v>5600</v>
          </cell>
          <cell r="I351" t="str">
            <v>NBC</v>
          </cell>
          <cell r="J351"/>
          <cell r="K351"/>
          <cell r="L351"/>
          <cell r="M351">
            <v>323</v>
          </cell>
          <cell r="N351">
            <v>323</v>
          </cell>
        </row>
        <row r="352">
          <cell r="A352" t="str">
            <v>|0200236041|19.10|0.00|1.200|0.0005200NBC</v>
          </cell>
          <cell r="B352"/>
          <cell r="C352" t="str">
            <v>|0200236041|19.10|0.00|1.200|0.000</v>
          </cell>
          <cell r="D352" t="str">
            <v>STAM390G</v>
          </cell>
          <cell r="E352" t="str">
            <v>19.1</v>
          </cell>
          <cell r="F352">
            <v>0</v>
          </cell>
          <cell r="G352">
            <v>1.2</v>
          </cell>
          <cell r="H352">
            <v>5200</v>
          </cell>
          <cell r="I352" t="str">
            <v>NBC</v>
          </cell>
          <cell r="J352">
            <v>542</v>
          </cell>
          <cell r="K352">
            <v>542</v>
          </cell>
          <cell r="L352"/>
          <cell r="M352">
            <v>565</v>
          </cell>
          <cell r="N352">
            <v>565</v>
          </cell>
        </row>
        <row r="353">
          <cell r="A353" t="str">
            <v>|0200236041|19.10|0.00|1.200|0.0005510NBC</v>
          </cell>
          <cell r="B353"/>
          <cell r="C353" t="str">
            <v>|0200236041|19.10|0.00|1.200|0.000</v>
          </cell>
          <cell r="D353" t="str">
            <v>STAM390G</v>
          </cell>
          <cell r="E353" t="str">
            <v>19.1</v>
          </cell>
          <cell r="F353">
            <v>0</v>
          </cell>
          <cell r="G353">
            <v>1.2</v>
          </cell>
          <cell r="H353">
            <v>5510</v>
          </cell>
          <cell r="I353" t="str">
            <v>NBC</v>
          </cell>
          <cell r="J353">
            <v>4557</v>
          </cell>
          <cell r="K353">
            <v>4774</v>
          </cell>
          <cell r="L353"/>
          <cell r="M353">
            <v>4774</v>
          </cell>
          <cell r="N353">
            <v>4774</v>
          </cell>
        </row>
        <row r="354">
          <cell r="A354" t="str">
            <v>|0200226010|19.10|0.00|1.400|0.0005100NBC</v>
          </cell>
          <cell r="B354"/>
          <cell r="C354" t="str">
            <v>|0200226010|19.10|0.00|1.400|0.000</v>
          </cell>
          <cell r="D354" t="str">
            <v>STAM390G</v>
          </cell>
          <cell r="E354" t="str">
            <v>19.1</v>
          </cell>
          <cell r="F354">
            <v>0</v>
          </cell>
          <cell r="G354">
            <v>1.4</v>
          </cell>
          <cell r="H354">
            <v>5100</v>
          </cell>
          <cell r="I354" t="str">
            <v>NBC</v>
          </cell>
          <cell r="J354">
            <v>868</v>
          </cell>
          <cell r="K354">
            <v>1302</v>
          </cell>
          <cell r="L354">
            <v>100</v>
          </cell>
          <cell r="M354">
            <v>2084</v>
          </cell>
          <cell r="N354">
            <v>1984</v>
          </cell>
        </row>
        <row r="355">
          <cell r="A355" t="str">
            <v>|0200226010|19.10|0.00|1.400|0.0005550NBC</v>
          </cell>
          <cell r="B355"/>
          <cell r="C355" t="str">
            <v>|0200226010|19.10|0.00|1.400|0.000</v>
          </cell>
          <cell r="D355" t="str">
            <v>STAM390G</v>
          </cell>
          <cell r="E355" t="str">
            <v>19.1</v>
          </cell>
          <cell r="F355">
            <v>0</v>
          </cell>
          <cell r="G355">
            <v>1.4</v>
          </cell>
          <cell r="H355">
            <v>5550</v>
          </cell>
          <cell r="I355" t="str">
            <v>NBC</v>
          </cell>
          <cell r="J355">
            <v>1352</v>
          </cell>
          <cell r="K355">
            <v>1859</v>
          </cell>
          <cell r="L355"/>
          <cell r="M355">
            <v>1859</v>
          </cell>
          <cell r="N355">
            <v>1859</v>
          </cell>
        </row>
        <row r="356">
          <cell r="A356" t="str">
            <v>|0200226010|19.10|0.00|1.400|0.0005570NBC</v>
          </cell>
          <cell r="B356"/>
          <cell r="C356" t="str">
            <v>|0200226010|19.10|0.00|1.400|0.000</v>
          </cell>
          <cell r="D356" t="str">
            <v>STAM390G</v>
          </cell>
          <cell r="E356" t="str">
            <v>19.1</v>
          </cell>
          <cell r="F356">
            <v>0</v>
          </cell>
          <cell r="G356">
            <v>1.4</v>
          </cell>
          <cell r="H356">
            <v>5570</v>
          </cell>
          <cell r="I356" t="str">
            <v>NBC</v>
          </cell>
          <cell r="J356">
            <v>1352</v>
          </cell>
          <cell r="K356">
            <v>1352</v>
          </cell>
          <cell r="L356"/>
          <cell r="M356">
            <v>1352</v>
          </cell>
          <cell r="N356">
            <v>1352</v>
          </cell>
        </row>
        <row r="357">
          <cell r="A357" t="str">
            <v>|0200226010|19.10|0.00|1.400|0.0005820NBC</v>
          </cell>
          <cell r="B357"/>
          <cell r="C357" t="str">
            <v>|0200226010|19.10|0.00|1.400|0.000</v>
          </cell>
          <cell r="D357" t="str">
            <v>STAM390G</v>
          </cell>
          <cell r="E357" t="str">
            <v>19.1</v>
          </cell>
          <cell r="F357">
            <v>0</v>
          </cell>
          <cell r="G357">
            <v>1.4</v>
          </cell>
          <cell r="H357">
            <v>5820</v>
          </cell>
          <cell r="I357" t="str">
            <v>NBC</v>
          </cell>
          <cell r="J357"/>
          <cell r="K357"/>
          <cell r="L357"/>
          <cell r="M357">
            <v>661</v>
          </cell>
          <cell r="N357">
            <v>661</v>
          </cell>
        </row>
        <row r="358">
          <cell r="A358" t="str">
            <v>|0200226010|19.10|0.00|1.600|0.000143NBC</v>
          </cell>
          <cell r="B358"/>
          <cell r="C358" t="str">
            <v>|0200226010|19.10|0.00|1.600|0.000</v>
          </cell>
          <cell r="D358" t="str">
            <v>STAM390G</v>
          </cell>
          <cell r="E358" t="str">
            <v>19.1</v>
          </cell>
          <cell r="F358">
            <v>0</v>
          </cell>
          <cell r="G358">
            <v>1.6</v>
          </cell>
          <cell r="H358">
            <v>143</v>
          </cell>
          <cell r="I358" t="str">
            <v>NBC</v>
          </cell>
          <cell r="J358">
            <v>6200</v>
          </cell>
          <cell r="K358">
            <v>3174</v>
          </cell>
          <cell r="L358">
            <v>424</v>
          </cell>
          <cell r="M358">
            <v>6330</v>
          </cell>
          <cell r="N358">
            <v>5906</v>
          </cell>
        </row>
        <row r="359">
          <cell r="A359" t="str">
            <v>|0200226010|19.10|0.00|1.600|0.000156NBC</v>
          </cell>
          <cell r="B359"/>
          <cell r="C359" t="str">
            <v>|0200226010|19.10|0.00|1.600|0.000</v>
          </cell>
          <cell r="D359" t="str">
            <v>STAM390G</v>
          </cell>
          <cell r="E359" t="str">
            <v>19.1</v>
          </cell>
          <cell r="F359">
            <v>0</v>
          </cell>
          <cell r="G359">
            <v>1.6</v>
          </cell>
          <cell r="H359">
            <v>156</v>
          </cell>
          <cell r="I359" t="str">
            <v>NBC</v>
          </cell>
          <cell r="J359">
            <v>7041</v>
          </cell>
          <cell r="K359">
            <v>6064</v>
          </cell>
          <cell r="L359">
            <v>2402</v>
          </cell>
          <cell r="M359">
            <v>5270</v>
          </cell>
          <cell r="N359">
            <v>2868</v>
          </cell>
        </row>
        <row r="360">
          <cell r="A360" t="str">
            <v>|0200226010|19.10|0.00|1.600|0.0005460NBC</v>
          </cell>
          <cell r="B360"/>
          <cell r="C360" t="str">
            <v>|0200226010|19.10|0.00|1.600|0.000</v>
          </cell>
          <cell r="D360" t="str">
            <v>STAM390G</v>
          </cell>
          <cell r="E360" t="str">
            <v>19.1</v>
          </cell>
          <cell r="F360">
            <v>0</v>
          </cell>
          <cell r="G360">
            <v>1.6</v>
          </cell>
          <cell r="H360">
            <v>5460</v>
          </cell>
          <cell r="I360" t="str">
            <v>NBC</v>
          </cell>
          <cell r="J360">
            <v>2821</v>
          </cell>
          <cell r="K360">
            <v>2821</v>
          </cell>
          <cell r="L360">
            <v>434</v>
          </cell>
          <cell r="M360">
            <v>4339</v>
          </cell>
          <cell r="N360">
            <v>3905</v>
          </cell>
        </row>
        <row r="361">
          <cell r="A361" t="str">
            <v>|0200226010|19.10|0.00|1.600|0.0005680NBC</v>
          </cell>
          <cell r="B361"/>
          <cell r="C361" t="str">
            <v>|0200226010|19.10|0.00|1.600|0.000</v>
          </cell>
          <cell r="D361" t="str">
            <v>STAM390G</v>
          </cell>
          <cell r="E361" t="str">
            <v>19.1</v>
          </cell>
          <cell r="F361">
            <v>0</v>
          </cell>
          <cell r="G361">
            <v>1.6</v>
          </cell>
          <cell r="H361">
            <v>5680</v>
          </cell>
          <cell r="I361" t="str">
            <v>NBC</v>
          </cell>
          <cell r="J361"/>
          <cell r="K361"/>
          <cell r="L361"/>
          <cell r="M361">
            <v>278</v>
          </cell>
          <cell r="N361">
            <v>278</v>
          </cell>
        </row>
        <row r="362">
          <cell r="A362" t="str">
            <v>|0200226010|19.10|0.00|1.600|0.0005700NBC</v>
          </cell>
          <cell r="B362"/>
          <cell r="C362" t="str">
            <v>|0200226010|19.10|0.00|1.600|0.000</v>
          </cell>
          <cell r="D362" t="str">
            <v>STAM390G</v>
          </cell>
          <cell r="E362" t="str">
            <v>19.1</v>
          </cell>
          <cell r="F362">
            <v>0</v>
          </cell>
          <cell r="G362">
            <v>1.6</v>
          </cell>
          <cell r="H362">
            <v>5700</v>
          </cell>
          <cell r="I362" t="str">
            <v>NBC</v>
          </cell>
          <cell r="J362">
            <v>500</v>
          </cell>
          <cell r="K362">
            <v>651</v>
          </cell>
          <cell r="L362"/>
          <cell r="M362">
            <v>868</v>
          </cell>
          <cell r="N362">
            <v>868</v>
          </cell>
        </row>
        <row r="363">
          <cell r="A363" t="str">
            <v>|0200226010|19.10|0.00|1.600|0.0005860NBC</v>
          </cell>
          <cell r="B363"/>
          <cell r="C363" t="str">
            <v>|0200226010|19.10|0.00|1.600|0.000</v>
          </cell>
          <cell r="D363" t="str">
            <v>STAM390G</v>
          </cell>
          <cell r="E363" t="str">
            <v>19.1</v>
          </cell>
          <cell r="F363">
            <v>0</v>
          </cell>
          <cell r="G363">
            <v>1.6</v>
          </cell>
          <cell r="H363">
            <v>5860</v>
          </cell>
          <cell r="I363" t="str">
            <v>NBC</v>
          </cell>
          <cell r="J363">
            <v>868</v>
          </cell>
          <cell r="K363">
            <v>801</v>
          </cell>
          <cell r="L363"/>
          <cell r="M363">
            <v>1142</v>
          </cell>
          <cell r="N363">
            <v>1142</v>
          </cell>
        </row>
        <row r="364">
          <cell r="A364" t="str">
            <v>|0200226010|19.10|0.00|2.300|0.0005570NBC</v>
          </cell>
          <cell r="B364"/>
          <cell r="C364" t="str">
            <v>|0200226010|19.10|0.00|2.300|0.000</v>
          </cell>
          <cell r="D364" t="str">
            <v>STAM390G</v>
          </cell>
          <cell r="E364" t="str">
            <v>19.1</v>
          </cell>
          <cell r="F364">
            <v>0</v>
          </cell>
          <cell r="G364">
            <v>2.2999999999999998</v>
          </cell>
          <cell r="H364">
            <v>5570</v>
          </cell>
          <cell r="I364" t="str">
            <v>NBC</v>
          </cell>
          <cell r="J364">
            <v>434</v>
          </cell>
          <cell r="K364">
            <v>217</v>
          </cell>
          <cell r="L364">
            <v>150</v>
          </cell>
          <cell r="M364">
            <v>958</v>
          </cell>
          <cell r="N364">
            <v>808</v>
          </cell>
        </row>
        <row r="365">
          <cell r="A365" t="str">
            <v>|0200226010|19.10|0.00|2.000|0.0005000NBC</v>
          </cell>
          <cell r="B365"/>
          <cell r="C365" t="str">
            <v>|0200226010|19.10|0.00|2.000|0.000</v>
          </cell>
          <cell r="D365" t="str">
            <v>STAM390G</v>
          </cell>
          <cell r="E365" t="str">
            <v>19.1</v>
          </cell>
          <cell r="F365">
            <v>0</v>
          </cell>
          <cell r="G365">
            <v>2</v>
          </cell>
          <cell r="H365">
            <v>5000</v>
          </cell>
          <cell r="I365" t="str">
            <v>NBC</v>
          </cell>
          <cell r="J365">
            <v>100</v>
          </cell>
          <cell r="K365">
            <v>250</v>
          </cell>
          <cell r="L365"/>
          <cell r="M365">
            <v>217</v>
          </cell>
          <cell r="N365">
            <v>217</v>
          </cell>
        </row>
        <row r="366">
          <cell r="A366" t="str">
            <v>|0200226010|19.10|0.00|2.000|0.0005300NBC</v>
          </cell>
          <cell r="B366"/>
          <cell r="C366" t="str">
            <v>|0200226010|19.10|0.00|2.000|0.000</v>
          </cell>
          <cell r="D366" t="str">
            <v>STAM390G</v>
          </cell>
          <cell r="E366" t="str">
            <v>19.1</v>
          </cell>
          <cell r="F366">
            <v>0</v>
          </cell>
          <cell r="G366">
            <v>2</v>
          </cell>
          <cell r="H366">
            <v>5300</v>
          </cell>
          <cell r="I366" t="str">
            <v>NBC</v>
          </cell>
          <cell r="J366">
            <v>83</v>
          </cell>
          <cell r="K366"/>
          <cell r="L366"/>
          <cell r="M366">
            <v>134</v>
          </cell>
          <cell r="N366">
            <v>134</v>
          </cell>
        </row>
        <row r="367">
          <cell r="A367" t="str">
            <v>|0200226010|19.10|0.00|2.000|0.0005460NBC</v>
          </cell>
          <cell r="B367"/>
          <cell r="C367" t="str">
            <v>|0200226010|19.10|0.00|2.000|0.000</v>
          </cell>
          <cell r="D367" t="str">
            <v>STAM390G</v>
          </cell>
          <cell r="E367" t="str">
            <v>19.1</v>
          </cell>
          <cell r="F367">
            <v>0</v>
          </cell>
          <cell r="G367">
            <v>2</v>
          </cell>
          <cell r="H367">
            <v>5460</v>
          </cell>
          <cell r="I367" t="str">
            <v>NBC</v>
          </cell>
          <cell r="J367">
            <v>716</v>
          </cell>
          <cell r="K367">
            <v>554</v>
          </cell>
          <cell r="L367"/>
          <cell r="M367">
            <v>762</v>
          </cell>
          <cell r="N367">
            <v>762</v>
          </cell>
        </row>
        <row r="368">
          <cell r="A368" t="str">
            <v>|0200226010|19.10|0.00|2.000|0.0005500NBC</v>
          </cell>
          <cell r="B368"/>
          <cell r="C368" t="str">
            <v>|0200226010|19.10|0.00|2.000|0.000</v>
          </cell>
          <cell r="D368" t="str">
            <v>STAM390G</v>
          </cell>
          <cell r="E368" t="str">
            <v>19.1</v>
          </cell>
          <cell r="F368">
            <v>0</v>
          </cell>
          <cell r="G368">
            <v>2</v>
          </cell>
          <cell r="H368">
            <v>5500</v>
          </cell>
          <cell r="I368" t="str">
            <v>NBC</v>
          </cell>
          <cell r="J368"/>
          <cell r="K368"/>
          <cell r="L368"/>
          <cell r="M368">
            <v>50</v>
          </cell>
          <cell r="N368">
            <v>50</v>
          </cell>
        </row>
        <row r="369">
          <cell r="A369" t="str">
            <v>|0200226010|19.10|0.00|2.000|0.0005600NBC</v>
          </cell>
          <cell r="B369"/>
          <cell r="C369" t="str">
            <v>|0200226010|19.10|0.00|2.000|0.000</v>
          </cell>
          <cell r="D369" t="str">
            <v>STAM390G</v>
          </cell>
          <cell r="E369" t="str">
            <v>19.1</v>
          </cell>
          <cell r="F369">
            <v>0</v>
          </cell>
          <cell r="G369">
            <v>2</v>
          </cell>
          <cell r="H369">
            <v>5600</v>
          </cell>
          <cell r="I369" t="str">
            <v>NBC</v>
          </cell>
          <cell r="J369">
            <v>434</v>
          </cell>
          <cell r="K369"/>
          <cell r="L369"/>
          <cell r="M369">
            <v>217</v>
          </cell>
          <cell r="N369">
            <v>217</v>
          </cell>
        </row>
        <row r="370">
          <cell r="A370" t="str">
            <v>|0200226010|19.10|0.00|2.000|0.0005700NBC</v>
          </cell>
          <cell r="B370"/>
          <cell r="C370" t="str">
            <v>|0200226010|19.10|0.00|2.000|0.000</v>
          </cell>
          <cell r="D370" t="str">
            <v>STAM390G</v>
          </cell>
          <cell r="E370" t="str">
            <v>19.1</v>
          </cell>
          <cell r="F370">
            <v>0</v>
          </cell>
          <cell r="G370">
            <v>2</v>
          </cell>
          <cell r="H370">
            <v>5700</v>
          </cell>
          <cell r="I370" t="str">
            <v>NBC</v>
          </cell>
          <cell r="J370">
            <v>417</v>
          </cell>
          <cell r="K370">
            <v>275</v>
          </cell>
          <cell r="L370"/>
          <cell r="M370">
            <v>0</v>
          </cell>
          <cell r="N370">
            <v>0</v>
          </cell>
        </row>
        <row r="371">
          <cell r="A371" t="str">
            <v>|0200226010|19.10|0.00|2.000|0.0005800NBC</v>
          </cell>
          <cell r="B371"/>
          <cell r="C371" t="str">
            <v>|0200226010|19.10|0.00|2.000|0.000</v>
          </cell>
          <cell r="D371" t="str">
            <v>STAM390G</v>
          </cell>
          <cell r="E371" t="str">
            <v>19.1</v>
          </cell>
          <cell r="F371">
            <v>0</v>
          </cell>
          <cell r="G371">
            <v>2</v>
          </cell>
          <cell r="H371">
            <v>5800</v>
          </cell>
          <cell r="I371" t="str">
            <v>NBC</v>
          </cell>
          <cell r="J371">
            <v>676</v>
          </cell>
          <cell r="K371">
            <v>945</v>
          </cell>
          <cell r="L371"/>
          <cell r="M371">
            <v>576</v>
          </cell>
          <cell r="N371">
            <v>576</v>
          </cell>
        </row>
        <row r="372">
          <cell r="A372" t="str">
            <v>|0200226010|19.10|0.00|2.000|0.0005900NBC</v>
          </cell>
          <cell r="B372"/>
          <cell r="C372" t="str">
            <v>|0200226010|19.10|0.00|2.000|0.000</v>
          </cell>
          <cell r="D372" t="str">
            <v>STAM390G</v>
          </cell>
          <cell r="E372" t="str">
            <v>19.1</v>
          </cell>
          <cell r="F372">
            <v>0</v>
          </cell>
          <cell r="G372">
            <v>2</v>
          </cell>
          <cell r="H372">
            <v>5900</v>
          </cell>
          <cell r="I372" t="str">
            <v>NBC</v>
          </cell>
          <cell r="J372">
            <v>1183</v>
          </cell>
          <cell r="K372">
            <v>845</v>
          </cell>
          <cell r="L372"/>
          <cell r="M372">
            <v>902</v>
          </cell>
          <cell r="N372">
            <v>902</v>
          </cell>
        </row>
        <row r="373">
          <cell r="A373" t="str">
            <v>|0200226010|19.10|0.00|2.000|0.00082NBC</v>
          </cell>
          <cell r="B373"/>
          <cell r="C373" t="str">
            <v>|0200226010|19.10|0.00|2.000|0.000</v>
          </cell>
          <cell r="D373" t="str">
            <v>STAM390G</v>
          </cell>
          <cell r="E373" t="str">
            <v>19.1</v>
          </cell>
          <cell r="F373">
            <v>0</v>
          </cell>
          <cell r="G373">
            <v>2</v>
          </cell>
          <cell r="H373">
            <v>82</v>
          </cell>
          <cell r="I373" t="str">
            <v>NBC</v>
          </cell>
          <cell r="J373"/>
          <cell r="K373"/>
          <cell r="L373"/>
          <cell r="M373">
            <v>11</v>
          </cell>
          <cell r="N373">
            <v>11</v>
          </cell>
        </row>
        <row r="374">
          <cell r="A374" t="str">
            <v>|0200236041|22.20|0.00|1.200|0.0005480NBC</v>
          </cell>
          <cell r="B374"/>
          <cell r="C374" t="str">
            <v>|0200236041|22.20|0.00|1.200|0.000</v>
          </cell>
          <cell r="D374" t="str">
            <v>STAM390G</v>
          </cell>
          <cell r="E374" t="str">
            <v>22.2</v>
          </cell>
          <cell r="F374">
            <v>0</v>
          </cell>
          <cell r="G374">
            <v>1.2</v>
          </cell>
          <cell r="H374">
            <v>5480</v>
          </cell>
          <cell r="I374" t="str">
            <v>NBC</v>
          </cell>
          <cell r="J374">
            <v>776</v>
          </cell>
          <cell r="K374">
            <v>1859</v>
          </cell>
          <cell r="L374">
            <v>338</v>
          </cell>
          <cell r="M374">
            <v>2880</v>
          </cell>
          <cell r="N374">
            <v>2542</v>
          </cell>
        </row>
        <row r="375">
          <cell r="A375" t="str">
            <v>|0200236041|22.20|0.00|1.200|0.0005570NBC</v>
          </cell>
          <cell r="B375"/>
          <cell r="C375" t="str">
            <v>|0200236041|22.20|0.00|1.200|0.000</v>
          </cell>
          <cell r="D375" t="str">
            <v>STAM390G</v>
          </cell>
          <cell r="E375" t="str">
            <v>22.2</v>
          </cell>
          <cell r="F375">
            <v>0</v>
          </cell>
          <cell r="G375">
            <v>1.2</v>
          </cell>
          <cell r="H375">
            <v>5570</v>
          </cell>
          <cell r="I375" t="str">
            <v>NBC</v>
          </cell>
          <cell r="J375"/>
          <cell r="K375">
            <v>434</v>
          </cell>
          <cell r="L375"/>
          <cell r="M375">
            <v>400</v>
          </cell>
          <cell r="N375">
            <v>400</v>
          </cell>
        </row>
        <row r="376">
          <cell r="A376" t="str">
            <v>|0200236041|22.20|0.00|1.200|0.0006020NBC</v>
          </cell>
          <cell r="B376"/>
          <cell r="C376" t="str">
            <v>|0200236041|22.20|0.00|1.200|0.000</v>
          </cell>
          <cell r="D376" t="str">
            <v>STAM390G</v>
          </cell>
          <cell r="E376" t="str">
            <v>22.2</v>
          </cell>
          <cell r="F376">
            <v>0</v>
          </cell>
          <cell r="G376">
            <v>1.2</v>
          </cell>
          <cell r="H376">
            <v>6020</v>
          </cell>
          <cell r="I376" t="str">
            <v>NBC</v>
          </cell>
          <cell r="J376">
            <v>968</v>
          </cell>
          <cell r="K376">
            <v>184</v>
          </cell>
          <cell r="L376"/>
          <cell r="M376">
            <v>0</v>
          </cell>
          <cell r="N376">
            <v>0</v>
          </cell>
        </row>
        <row r="377">
          <cell r="A377" t="str">
            <v>|0200226010|22.20|0.00|1.400|0.0005420IBC</v>
          </cell>
          <cell r="B377"/>
          <cell r="C377" t="str">
            <v>|0200226010|22.20|0.00|1.400|0.000</v>
          </cell>
          <cell r="D377" t="str">
            <v>STAM390G</v>
          </cell>
          <cell r="E377" t="str">
            <v>22.2</v>
          </cell>
          <cell r="F377">
            <v>0</v>
          </cell>
          <cell r="G377">
            <v>1.4</v>
          </cell>
          <cell r="H377">
            <v>5420</v>
          </cell>
          <cell r="I377" t="str">
            <v>IBC</v>
          </cell>
          <cell r="J377">
            <v>1014</v>
          </cell>
          <cell r="K377">
            <v>1352</v>
          </cell>
          <cell r="L377">
            <v>219</v>
          </cell>
          <cell r="M377">
            <v>2492</v>
          </cell>
          <cell r="N377">
            <v>2273</v>
          </cell>
        </row>
        <row r="378">
          <cell r="A378" t="str">
            <v>|0200226010|22.20|0.00|1.600|0.0005370NBC</v>
          </cell>
          <cell r="B378"/>
          <cell r="C378" t="str">
            <v>|0200226010|22.20|0.00|1.600|0.000</v>
          </cell>
          <cell r="D378" t="str">
            <v>STAM390G</v>
          </cell>
          <cell r="E378" t="str">
            <v>22.2</v>
          </cell>
          <cell r="F378">
            <v>0</v>
          </cell>
          <cell r="G378">
            <v>1.6</v>
          </cell>
          <cell r="H378">
            <v>5370</v>
          </cell>
          <cell r="I378" t="str">
            <v>NBC</v>
          </cell>
          <cell r="J378"/>
          <cell r="K378">
            <v>507</v>
          </cell>
          <cell r="L378"/>
          <cell r="M378">
            <v>718</v>
          </cell>
          <cell r="N378">
            <v>718</v>
          </cell>
        </row>
        <row r="379">
          <cell r="A379" t="str">
            <v>|0200226010|22.20|0.00|1.600|0.0005900IBC</v>
          </cell>
          <cell r="B379"/>
          <cell r="C379" t="str">
            <v>|0200226010|22.20|0.00|1.600|0.000</v>
          </cell>
          <cell r="D379" t="str">
            <v>STAM390G</v>
          </cell>
          <cell r="E379" t="str">
            <v>22.2</v>
          </cell>
          <cell r="F379">
            <v>0</v>
          </cell>
          <cell r="G379">
            <v>1.6</v>
          </cell>
          <cell r="H379">
            <v>5900</v>
          </cell>
          <cell r="I379" t="str">
            <v>IBC</v>
          </cell>
          <cell r="J379"/>
          <cell r="K379">
            <v>10</v>
          </cell>
          <cell r="L379"/>
          <cell r="M379">
            <v>6</v>
          </cell>
          <cell r="N379">
            <v>6</v>
          </cell>
        </row>
        <row r="380">
          <cell r="A380" t="str">
            <v>|0200226010|22.20|0.00|1.600|0.0006400NBC</v>
          </cell>
          <cell r="B380"/>
          <cell r="C380" t="str">
            <v>|0200226010|22.20|0.00|1.600|0.000</v>
          </cell>
          <cell r="D380" t="str">
            <v>STAM390G</v>
          </cell>
          <cell r="E380" t="str">
            <v>22.2</v>
          </cell>
          <cell r="F380">
            <v>0</v>
          </cell>
          <cell r="G380">
            <v>1.6</v>
          </cell>
          <cell r="H380">
            <v>6400</v>
          </cell>
          <cell r="I380" t="str">
            <v>NBC</v>
          </cell>
          <cell r="J380">
            <v>676</v>
          </cell>
          <cell r="K380">
            <v>272</v>
          </cell>
          <cell r="L380"/>
          <cell r="M380">
            <v>0</v>
          </cell>
          <cell r="N380">
            <v>0</v>
          </cell>
        </row>
        <row r="381">
          <cell r="A381" t="str">
            <v>|0200226010|22.20|0.00|2.300|0.0005500NBC</v>
          </cell>
          <cell r="B381"/>
          <cell r="C381" t="str">
            <v>|0200226010|22.20|0.00|2.300|0.000</v>
          </cell>
          <cell r="D381" t="str">
            <v>STAM390G</v>
          </cell>
          <cell r="E381" t="str">
            <v>22.2</v>
          </cell>
          <cell r="F381">
            <v>0</v>
          </cell>
          <cell r="G381">
            <v>2.2999999999999998</v>
          </cell>
          <cell r="H381">
            <v>5500</v>
          </cell>
          <cell r="I381" t="str">
            <v>NBC</v>
          </cell>
          <cell r="J381">
            <v>338</v>
          </cell>
          <cell r="K381">
            <v>169</v>
          </cell>
          <cell r="L381"/>
          <cell r="M381">
            <v>738</v>
          </cell>
          <cell r="N381">
            <v>738</v>
          </cell>
        </row>
        <row r="382">
          <cell r="A382" t="str">
            <v>|0200226010|22.20|0.00|2.300|0.0006000IBC</v>
          </cell>
          <cell r="B382"/>
          <cell r="C382" t="str">
            <v>|0200226010|22.20|0.00|2.300|0.000</v>
          </cell>
          <cell r="D382" t="str">
            <v>STAM390G</v>
          </cell>
          <cell r="E382" t="str">
            <v>22.2</v>
          </cell>
          <cell r="F382">
            <v>0</v>
          </cell>
          <cell r="G382">
            <v>2.2999999999999998</v>
          </cell>
          <cell r="H382">
            <v>6000</v>
          </cell>
          <cell r="I382" t="str">
            <v>IBC</v>
          </cell>
          <cell r="J382">
            <v>651</v>
          </cell>
          <cell r="K382">
            <v>868</v>
          </cell>
          <cell r="L382">
            <v>217</v>
          </cell>
          <cell r="M382">
            <v>868</v>
          </cell>
          <cell r="N382">
            <v>651</v>
          </cell>
        </row>
        <row r="383">
          <cell r="A383" t="str">
            <v>|0200226010|22.20|0.00|2.900|0.0005700NBC</v>
          </cell>
          <cell r="B383"/>
          <cell r="C383" t="str">
            <v>|0200226010|22.20|0.00|2.900|0.000</v>
          </cell>
          <cell r="D383" t="str">
            <v>STAM390G</v>
          </cell>
          <cell r="E383" t="str">
            <v>22.2</v>
          </cell>
          <cell r="F383">
            <v>0</v>
          </cell>
          <cell r="G383">
            <v>2.9</v>
          </cell>
          <cell r="H383">
            <v>5700</v>
          </cell>
          <cell r="I383" t="str">
            <v>NBC</v>
          </cell>
          <cell r="J383">
            <v>92</v>
          </cell>
          <cell r="K383">
            <v>69</v>
          </cell>
          <cell r="L383"/>
          <cell r="M383">
            <v>209</v>
          </cell>
          <cell r="N383">
            <v>209</v>
          </cell>
        </row>
        <row r="384">
          <cell r="A384" t="str">
            <v>|0200226010|22.20|0.00|2.900|0.0005740NBC</v>
          </cell>
          <cell r="B384"/>
          <cell r="C384" t="str">
            <v>|0200226010|22.20|0.00|2.900|0.000</v>
          </cell>
          <cell r="D384" t="str">
            <v>STAM390G</v>
          </cell>
          <cell r="E384" t="str">
            <v>22.2</v>
          </cell>
          <cell r="F384">
            <v>0</v>
          </cell>
          <cell r="G384">
            <v>2.9</v>
          </cell>
          <cell r="H384">
            <v>5740</v>
          </cell>
          <cell r="I384" t="str">
            <v>NBC</v>
          </cell>
          <cell r="J384">
            <v>273</v>
          </cell>
          <cell r="K384">
            <v>637</v>
          </cell>
          <cell r="L384"/>
          <cell r="M384">
            <v>741</v>
          </cell>
          <cell r="N384">
            <v>741</v>
          </cell>
        </row>
        <row r="385">
          <cell r="A385" t="str">
            <v>|0200226010|22.20|0.00|2.900|0.0005800NBC</v>
          </cell>
          <cell r="B385"/>
          <cell r="C385" t="str">
            <v>|0200226010|22.20|0.00|2.900|0.000</v>
          </cell>
          <cell r="D385" t="str">
            <v>STAM390G</v>
          </cell>
          <cell r="E385" t="str">
            <v>22.2</v>
          </cell>
          <cell r="F385">
            <v>0</v>
          </cell>
          <cell r="G385">
            <v>2.9</v>
          </cell>
          <cell r="H385">
            <v>5800</v>
          </cell>
          <cell r="I385" t="str">
            <v>NBC</v>
          </cell>
          <cell r="J385">
            <v>101</v>
          </cell>
          <cell r="K385">
            <v>280</v>
          </cell>
          <cell r="L385"/>
          <cell r="M385">
            <v>381</v>
          </cell>
          <cell r="N385">
            <v>381</v>
          </cell>
        </row>
        <row r="386">
          <cell r="A386" t="str">
            <v>|0200226010|22.20|0.00|2.000|0.0005160NBC</v>
          </cell>
          <cell r="B386"/>
          <cell r="C386" t="str">
            <v>|0200226010|22.20|0.00|2.000|0.000</v>
          </cell>
          <cell r="D386" t="str">
            <v>STAM390G</v>
          </cell>
          <cell r="E386" t="str">
            <v>22.2</v>
          </cell>
          <cell r="F386">
            <v>0</v>
          </cell>
          <cell r="G386">
            <v>2</v>
          </cell>
          <cell r="H386">
            <v>5160</v>
          </cell>
          <cell r="I386" t="str">
            <v>NBC</v>
          </cell>
          <cell r="J386">
            <v>1183</v>
          </cell>
          <cell r="K386">
            <v>1521</v>
          </cell>
          <cell r="L386">
            <v>169</v>
          </cell>
          <cell r="M386">
            <v>1859</v>
          </cell>
          <cell r="N386">
            <v>1690</v>
          </cell>
        </row>
        <row r="387">
          <cell r="A387" t="str">
            <v>|0200226010|22.20|0.00|2.000|0.0005340IBC</v>
          </cell>
          <cell r="B387"/>
          <cell r="C387" t="str">
            <v>|0200226010|22.20|0.00|2.000|0.000</v>
          </cell>
          <cell r="D387" t="str">
            <v>STAM390G</v>
          </cell>
          <cell r="E387" t="str">
            <v>22.2</v>
          </cell>
          <cell r="F387">
            <v>0</v>
          </cell>
          <cell r="G387">
            <v>2</v>
          </cell>
          <cell r="H387">
            <v>5340</v>
          </cell>
          <cell r="I387" t="str">
            <v>IBC</v>
          </cell>
          <cell r="J387"/>
          <cell r="K387"/>
          <cell r="L387"/>
          <cell r="M387">
            <v>508</v>
          </cell>
          <cell r="N387">
            <v>508</v>
          </cell>
        </row>
        <row r="388">
          <cell r="A388" t="str">
            <v>|0200226010|22.20|0.00|2.000|0.0005360IBC</v>
          </cell>
          <cell r="B388"/>
          <cell r="C388" t="str">
            <v>|0200226010|22.20|0.00|2.000|0.000</v>
          </cell>
          <cell r="D388" t="str">
            <v>STAM390G</v>
          </cell>
          <cell r="E388" t="str">
            <v>22.2</v>
          </cell>
          <cell r="F388">
            <v>0</v>
          </cell>
          <cell r="G388">
            <v>2</v>
          </cell>
          <cell r="H388">
            <v>5360</v>
          </cell>
          <cell r="I388" t="str">
            <v>IBC</v>
          </cell>
          <cell r="J388">
            <v>2667</v>
          </cell>
          <cell r="K388">
            <v>2159</v>
          </cell>
          <cell r="L388"/>
          <cell r="M388">
            <v>2667</v>
          </cell>
          <cell r="N388">
            <v>2667</v>
          </cell>
        </row>
        <row r="389">
          <cell r="A389" t="str">
            <v>|0200226010|22.20|0.00|2.000|0.0005362IBC</v>
          </cell>
          <cell r="B389"/>
          <cell r="C389" t="str">
            <v>|0200226010|22.20|0.00|2.000|0.000</v>
          </cell>
          <cell r="D389" t="str">
            <v>STAM390G</v>
          </cell>
          <cell r="E389" t="str">
            <v>22.2</v>
          </cell>
          <cell r="F389">
            <v>0</v>
          </cell>
          <cell r="G389">
            <v>2</v>
          </cell>
          <cell r="H389">
            <v>5362</v>
          </cell>
          <cell r="I389" t="str">
            <v>IBC</v>
          </cell>
          <cell r="J389"/>
          <cell r="K389"/>
          <cell r="L389"/>
          <cell r="M389">
            <v>127</v>
          </cell>
          <cell r="N389">
            <v>127</v>
          </cell>
        </row>
        <row r="390">
          <cell r="A390" t="str">
            <v>|0200226010|22.20|0.00|2.000|0.0005600NBC</v>
          </cell>
          <cell r="B390"/>
          <cell r="C390" t="str">
            <v>|0200226010|22.20|0.00|2.000|0.000</v>
          </cell>
          <cell r="D390" t="str">
            <v>STAM390G</v>
          </cell>
          <cell r="E390" t="str">
            <v>22.2</v>
          </cell>
          <cell r="F390">
            <v>0</v>
          </cell>
          <cell r="G390">
            <v>2</v>
          </cell>
          <cell r="H390">
            <v>5600</v>
          </cell>
          <cell r="I390" t="str">
            <v>NBC</v>
          </cell>
          <cell r="J390">
            <v>338</v>
          </cell>
          <cell r="K390">
            <v>169</v>
          </cell>
          <cell r="L390"/>
          <cell r="M390">
            <v>169</v>
          </cell>
          <cell r="N390">
            <v>169</v>
          </cell>
        </row>
        <row r="391">
          <cell r="A391" t="str">
            <v>|0200226010|22.20|0.00|2.000|0.0005630IBC</v>
          </cell>
          <cell r="B391"/>
          <cell r="C391" t="str">
            <v>|0200226010|22.20|0.00|2.000|0.000</v>
          </cell>
          <cell r="D391" t="str">
            <v>STAM390G</v>
          </cell>
          <cell r="E391" t="str">
            <v>22.2</v>
          </cell>
          <cell r="F391">
            <v>0</v>
          </cell>
          <cell r="G391">
            <v>2</v>
          </cell>
          <cell r="H391">
            <v>5630</v>
          </cell>
          <cell r="I391" t="str">
            <v>IBC</v>
          </cell>
          <cell r="J391">
            <v>889</v>
          </cell>
          <cell r="K391">
            <v>2159</v>
          </cell>
          <cell r="L391"/>
          <cell r="M391">
            <v>2159</v>
          </cell>
          <cell r="N391">
            <v>2159</v>
          </cell>
        </row>
        <row r="392">
          <cell r="A392" t="str">
            <v>|0200226010|22.20|0.00|2.000|0.0005680NBC</v>
          </cell>
          <cell r="B392"/>
          <cell r="C392" t="str">
            <v>|0200226010|22.20|0.00|2.000|0.000</v>
          </cell>
          <cell r="D392" t="str">
            <v>STAM390G</v>
          </cell>
          <cell r="E392" t="str">
            <v>22.2</v>
          </cell>
          <cell r="F392">
            <v>0</v>
          </cell>
          <cell r="G392">
            <v>2</v>
          </cell>
          <cell r="H392">
            <v>5680</v>
          </cell>
          <cell r="I392" t="str">
            <v>NBC</v>
          </cell>
          <cell r="J392"/>
          <cell r="K392">
            <v>169</v>
          </cell>
          <cell r="L392">
            <v>169</v>
          </cell>
          <cell r="M392">
            <v>1183</v>
          </cell>
          <cell r="N392">
            <v>1014</v>
          </cell>
        </row>
        <row r="393">
          <cell r="A393" t="str">
            <v>|0200226010|22.20|0.00|2.000|0.0005999IBC</v>
          </cell>
          <cell r="B393"/>
          <cell r="C393" t="str">
            <v>|0200226010|22.20|0.00|2.000|0.000</v>
          </cell>
          <cell r="D393" t="str">
            <v>STAM390G</v>
          </cell>
          <cell r="E393" t="str">
            <v>22.2</v>
          </cell>
          <cell r="F393">
            <v>0</v>
          </cell>
          <cell r="G393">
            <v>2</v>
          </cell>
          <cell r="H393">
            <v>5999</v>
          </cell>
          <cell r="I393" t="str">
            <v>IBC</v>
          </cell>
          <cell r="J393"/>
          <cell r="K393"/>
          <cell r="L393"/>
          <cell r="M393">
            <v>4344</v>
          </cell>
          <cell r="N393">
            <v>4344</v>
          </cell>
        </row>
        <row r="394">
          <cell r="A394" t="str">
            <v>|0200226010|22.20|0.00|2.000|0.0006370NBC</v>
          </cell>
          <cell r="B394"/>
          <cell r="C394" t="str">
            <v>|0200226010|22.20|0.00|2.000|0.000</v>
          </cell>
          <cell r="D394" t="str">
            <v>STAM390G</v>
          </cell>
          <cell r="E394" t="str">
            <v>22.2</v>
          </cell>
          <cell r="F394">
            <v>0</v>
          </cell>
          <cell r="G394">
            <v>2</v>
          </cell>
          <cell r="H394">
            <v>6370</v>
          </cell>
          <cell r="I394" t="str">
            <v>NBC</v>
          </cell>
          <cell r="J394">
            <v>2028</v>
          </cell>
          <cell r="K394">
            <v>1859</v>
          </cell>
          <cell r="L394"/>
          <cell r="M394">
            <v>169</v>
          </cell>
          <cell r="N394">
            <v>169</v>
          </cell>
        </row>
        <row r="395">
          <cell r="A395" t="str">
            <v>|0200226010|22.20|0.00|2.000|0.0006410NBC</v>
          </cell>
          <cell r="B395"/>
          <cell r="C395" t="str">
            <v>|0200226010|22.20|0.00|2.000|0.000</v>
          </cell>
          <cell r="D395" t="str">
            <v>STAM390G</v>
          </cell>
          <cell r="E395" t="str">
            <v>22.2</v>
          </cell>
          <cell r="F395">
            <v>0</v>
          </cell>
          <cell r="G395">
            <v>2</v>
          </cell>
          <cell r="H395">
            <v>6410</v>
          </cell>
          <cell r="I395" t="str">
            <v>NBC</v>
          </cell>
          <cell r="J395">
            <v>845</v>
          </cell>
          <cell r="K395">
            <v>338</v>
          </cell>
          <cell r="L395">
            <v>100</v>
          </cell>
          <cell r="M395">
            <v>2873</v>
          </cell>
          <cell r="N395">
            <v>2773</v>
          </cell>
        </row>
        <row r="396">
          <cell r="A396" t="str">
            <v>|0200226010|22.20|0.00|2.000|0.000737IBC</v>
          </cell>
          <cell r="B396"/>
          <cell r="C396" t="str">
            <v>|0200226010|22.20|0.00|2.000|0.000</v>
          </cell>
          <cell r="D396" t="str">
            <v>STAM390G</v>
          </cell>
          <cell r="E396" t="str">
            <v>22.2</v>
          </cell>
          <cell r="F396">
            <v>0</v>
          </cell>
          <cell r="G396">
            <v>2</v>
          </cell>
          <cell r="H396">
            <v>737</v>
          </cell>
          <cell r="I396" t="str">
            <v>IBC</v>
          </cell>
          <cell r="J396">
            <v>840</v>
          </cell>
          <cell r="K396">
            <v>160</v>
          </cell>
          <cell r="L396"/>
          <cell r="M396">
            <v>41</v>
          </cell>
          <cell r="N396">
            <v>41</v>
          </cell>
        </row>
        <row r="397">
          <cell r="A397" t="str">
            <v>|0200226010|22.20|0.00|2.000|0.000738IBC</v>
          </cell>
          <cell r="B397"/>
          <cell r="C397" t="str">
            <v>|0200226010|22.20|0.00|2.000|0.000</v>
          </cell>
          <cell r="D397" t="str">
            <v>STAM390G</v>
          </cell>
          <cell r="E397" t="str">
            <v>22.2</v>
          </cell>
          <cell r="F397">
            <v>0</v>
          </cell>
          <cell r="G397">
            <v>2</v>
          </cell>
          <cell r="H397">
            <v>738</v>
          </cell>
          <cell r="I397" t="str">
            <v>IBC</v>
          </cell>
          <cell r="J397">
            <v>9</v>
          </cell>
          <cell r="K397">
            <v>129</v>
          </cell>
          <cell r="L397">
            <v>180</v>
          </cell>
          <cell r="M397">
            <v>463</v>
          </cell>
          <cell r="N397">
            <v>283</v>
          </cell>
        </row>
        <row r="398">
          <cell r="A398" t="str">
            <v>|0200226010|22.20|0.00|2.000|0.000739.5IBC</v>
          </cell>
          <cell r="B398"/>
          <cell r="C398" t="str">
            <v>|0200226010|22.20|0.00|2.000|0.000</v>
          </cell>
          <cell r="D398" t="str">
            <v>STAM390G</v>
          </cell>
          <cell r="E398" t="str">
            <v>22.2</v>
          </cell>
          <cell r="F398">
            <v>0</v>
          </cell>
          <cell r="G398">
            <v>2</v>
          </cell>
          <cell r="H398">
            <v>739.5</v>
          </cell>
          <cell r="I398" t="str">
            <v>IBC</v>
          </cell>
          <cell r="J398"/>
          <cell r="K398"/>
          <cell r="L398"/>
          <cell r="M398">
            <v>0</v>
          </cell>
          <cell r="N398">
            <v>0</v>
          </cell>
        </row>
        <row r="399">
          <cell r="A399" t="str">
            <v>|0200226010|22.20|0.00|2.000|0.000740.5IBC</v>
          </cell>
          <cell r="B399"/>
          <cell r="C399" t="str">
            <v>|0200226010|22.20|0.00|2.000|0.000</v>
          </cell>
          <cell r="D399" t="str">
            <v>STAM390G</v>
          </cell>
          <cell r="E399" t="str">
            <v>22.2</v>
          </cell>
          <cell r="F399">
            <v>0</v>
          </cell>
          <cell r="G399">
            <v>2</v>
          </cell>
          <cell r="H399">
            <v>740.5</v>
          </cell>
          <cell r="I399" t="str">
            <v>IBC</v>
          </cell>
          <cell r="J399">
            <v>17945</v>
          </cell>
          <cell r="K399">
            <v>18417</v>
          </cell>
          <cell r="L399">
            <v>3239</v>
          </cell>
          <cell r="M399">
            <v>16341</v>
          </cell>
          <cell r="N399">
            <v>13102</v>
          </cell>
        </row>
        <row r="400">
          <cell r="A400" t="str">
            <v>|0200226010|22.20|0.00|2.000|0.000741IBC</v>
          </cell>
          <cell r="B400"/>
          <cell r="C400" t="str">
            <v>|0200226010|22.20|0.00|2.000|0.000</v>
          </cell>
          <cell r="D400" t="str">
            <v>STAM390G</v>
          </cell>
          <cell r="E400" t="str">
            <v>22.2</v>
          </cell>
          <cell r="F400">
            <v>0</v>
          </cell>
          <cell r="G400">
            <v>2</v>
          </cell>
          <cell r="H400">
            <v>741</v>
          </cell>
          <cell r="I400" t="str">
            <v>IBC</v>
          </cell>
          <cell r="J400">
            <v>69130</v>
          </cell>
          <cell r="K400">
            <v>67537</v>
          </cell>
          <cell r="L400">
            <v>11096</v>
          </cell>
          <cell r="M400">
            <v>34410</v>
          </cell>
          <cell r="N400">
            <v>23314</v>
          </cell>
        </row>
        <row r="401">
          <cell r="A401" t="str">
            <v>|0200226010|22.20|0.00|2.000|0.000742IBC</v>
          </cell>
          <cell r="B401"/>
          <cell r="C401" t="str">
            <v>|0200226010|22.20|0.00|2.000|0.000</v>
          </cell>
          <cell r="D401" t="str">
            <v>STAM390G</v>
          </cell>
          <cell r="E401" t="str">
            <v>22.2</v>
          </cell>
          <cell r="F401">
            <v>0</v>
          </cell>
          <cell r="G401">
            <v>2</v>
          </cell>
          <cell r="H401">
            <v>742</v>
          </cell>
          <cell r="I401" t="str">
            <v>IBC</v>
          </cell>
          <cell r="J401"/>
          <cell r="K401"/>
          <cell r="L401"/>
          <cell r="M401">
            <v>750</v>
          </cell>
          <cell r="N401">
            <v>750</v>
          </cell>
        </row>
        <row r="402">
          <cell r="A402" t="str">
            <v>|0200226010|22.20|0.00|2.000|0.000742.5IBC</v>
          </cell>
          <cell r="B402"/>
          <cell r="C402" t="str">
            <v>|0200226010|22.20|0.00|2.000|0.000</v>
          </cell>
          <cell r="D402" t="str">
            <v>STAM390G</v>
          </cell>
          <cell r="E402" t="str">
            <v>22.2</v>
          </cell>
          <cell r="F402">
            <v>0</v>
          </cell>
          <cell r="G402">
            <v>2</v>
          </cell>
          <cell r="H402">
            <v>742.5</v>
          </cell>
          <cell r="I402" t="str">
            <v>IBC</v>
          </cell>
          <cell r="J402"/>
          <cell r="K402"/>
          <cell r="L402"/>
          <cell r="M402">
            <v>5500</v>
          </cell>
          <cell r="N402">
            <v>5500</v>
          </cell>
        </row>
        <row r="403">
          <cell r="A403" t="str">
            <v>|0200226010|22.20|0.00|2.000|0.000757IBC</v>
          </cell>
          <cell r="B403"/>
          <cell r="C403" t="str">
            <v>|0200226010|22.20|0.00|2.000|0.000</v>
          </cell>
          <cell r="D403" t="str">
            <v>STAM390G</v>
          </cell>
          <cell r="E403" t="str">
            <v>22.2</v>
          </cell>
          <cell r="F403">
            <v>0</v>
          </cell>
          <cell r="G403">
            <v>2</v>
          </cell>
          <cell r="H403">
            <v>757</v>
          </cell>
          <cell r="I403" t="str">
            <v>IBC</v>
          </cell>
          <cell r="J403"/>
          <cell r="K403"/>
          <cell r="L403"/>
          <cell r="M403">
            <v>59</v>
          </cell>
          <cell r="N403">
            <v>59</v>
          </cell>
        </row>
        <row r="404">
          <cell r="A404" t="str">
            <v>|0200226010|25.40|0.00|1.400|0.0005470NBC</v>
          </cell>
          <cell r="B404"/>
          <cell r="C404" t="str">
            <v>|0200226010|25.40|0.00|1.400|0.000</v>
          </cell>
          <cell r="D404" t="str">
            <v>STAM390G</v>
          </cell>
          <cell r="E404" t="str">
            <v>25.4</v>
          </cell>
          <cell r="F404">
            <v>0</v>
          </cell>
          <cell r="G404">
            <v>1.4</v>
          </cell>
          <cell r="H404">
            <v>5470</v>
          </cell>
          <cell r="I404" t="str">
            <v>NBC</v>
          </cell>
          <cell r="J404"/>
          <cell r="K404">
            <v>127</v>
          </cell>
          <cell r="L404">
            <v>50</v>
          </cell>
          <cell r="M404">
            <v>254</v>
          </cell>
          <cell r="N404">
            <v>204</v>
          </cell>
        </row>
        <row r="405">
          <cell r="A405" t="str">
            <v>|0200226010|25.40|0.00|1.600|0.000443.4IBC</v>
          </cell>
          <cell r="B405"/>
          <cell r="C405" t="str">
            <v>|0200226010|25.40|0.00|1.600|0.000</v>
          </cell>
          <cell r="D405" t="str">
            <v>STAM390G</v>
          </cell>
          <cell r="E405" t="str">
            <v>25.4</v>
          </cell>
          <cell r="F405">
            <v>0</v>
          </cell>
          <cell r="G405">
            <v>1.6</v>
          </cell>
          <cell r="H405">
            <v>443.4</v>
          </cell>
          <cell r="I405" t="str">
            <v>IBC</v>
          </cell>
          <cell r="J405">
            <v>1425</v>
          </cell>
          <cell r="K405">
            <v>875</v>
          </cell>
          <cell r="L405"/>
          <cell r="M405">
            <v>30</v>
          </cell>
          <cell r="N405">
            <v>30</v>
          </cell>
        </row>
        <row r="406">
          <cell r="A406" t="str">
            <v>|0200226010|25.40|0.00|1.600|0.000462.8IBC</v>
          </cell>
          <cell r="B406"/>
          <cell r="C406" t="str">
            <v>|0200226010|25.40|0.00|1.600|0.000</v>
          </cell>
          <cell r="D406" t="str">
            <v>STAM390G</v>
          </cell>
          <cell r="E406" t="str">
            <v>25.4</v>
          </cell>
          <cell r="F406">
            <v>0</v>
          </cell>
          <cell r="G406">
            <v>1.6</v>
          </cell>
          <cell r="H406">
            <v>462.8</v>
          </cell>
          <cell r="I406" t="str">
            <v>IBC</v>
          </cell>
          <cell r="J406">
            <v>1425</v>
          </cell>
          <cell r="K406">
            <v>875</v>
          </cell>
          <cell r="L406"/>
          <cell r="M406">
            <v>44</v>
          </cell>
          <cell r="N406">
            <v>44</v>
          </cell>
        </row>
        <row r="407">
          <cell r="A407" t="str">
            <v>|0200226010|25.40|0.00|1.600|0.0005100NBC</v>
          </cell>
          <cell r="B407"/>
          <cell r="C407" t="str">
            <v>|0200226010|25.40|0.00|1.600|0.000</v>
          </cell>
          <cell r="D407" t="str">
            <v>STAM390G</v>
          </cell>
          <cell r="E407" t="str">
            <v>25.4</v>
          </cell>
          <cell r="F407">
            <v>0</v>
          </cell>
          <cell r="G407">
            <v>1.6</v>
          </cell>
          <cell r="H407">
            <v>5100</v>
          </cell>
          <cell r="I407" t="str">
            <v>NBC</v>
          </cell>
          <cell r="J407"/>
          <cell r="K407"/>
          <cell r="L407"/>
          <cell r="M407">
            <v>169</v>
          </cell>
          <cell r="N407">
            <v>169</v>
          </cell>
        </row>
        <row r="408">
          <cell r="A408" t="str">
            <v>|0200226010|25.40|0.00|1.600|0.0005763NBC</v>
          </cell>
          <cell r="B408"/>
          <cell r="C408" t="str">
            <v>|0200226010|25.40|0.00|1.600|0.000</v>
          </cell>
          <cell r="D408" t="str">
            <v>STAM390G</v>
          </cell>
          <cell r="E408" t="str">
            <v>25.4</v>
          </cell>
          <cell r="F408">
            <v>0</v>
          </cell>
          <cell r="G408">
            <v>1.6</v>
          </cell>
          <cell r="H408">
            <v>5763</v>
          </cell>
          <cell r="I408" t="str">
            <v>NBC</v>
          </cell>
          <cell r="J408">
            <v>300</v>
          </cell>
          <cell r="K408"/>
          <cell r="L408"/>
          <cell r="M408">
            <v>55</v>
          </cell>
          <cell r="N408">
            <v>55</v>
          </cell>
        </row>
        <row r="409">
          <cell r="A409" t="str">
            <v>|0200226010|25.40|0.00|1.600|0.0005861IBC</v>
          </cell>
          <cell r="B409"/>
          <cell r="C409" t="str">
            <v>|0200226010|25.40|0.00|1.600|0.000</v>
          </cell>
          <cell r="D409" t="str">
            <v>STAM390G</v>
          </cell>
          <cell r="E409" t="str">
            <v>25.4</v>
          </cell>
          <cell r="F409">
            <v>0</v>
          </cell>
          <cell r="G409">
            <v>1.6</v>
          </cell>
          <cell r="H409">
            <v>5861</v>
          </cell>
          <cell r="I409" t="str">
            <v>IBC</v>
          </cell>
          <cell r="J409"/>
          <cell r="K409"/>
          <cell r="L409"/>
          <cell r="M409">
            <v>172</v>
          </cell>
          <cell r="N409">
            <v>172</v>
          </cell>
        </row>
        <row r="410">
          <cell r="A410" t="str">
            <v>|0200226010|25.40|0.00|1.600|0.0006113IBC</v>
          </cell>
          <cell r="B410"/>
          <cell r="C410" t="str">
            <v>|0200226010|25.40|0.00|1.600|0.000</v>
          </cell>
          <cell r="D410" t="str">
            <v>STAM390G</v>
          </cell>
          <cell r="E410" t="str">
            <v>25.4</v>
          </cell>
          <cell r="F410">
            <v>0</v>
          </cell>
          <cell r="G410">
            <v>1.6</v>
          </cell>
          <cell r="H410">
            <v>6113</v>
          </cell>
          <cell r="I410" t="str">
            <v>IBC</v>
          </cell>
          <cell r="J410"/>
          <cell r="K410"/>
          <cell r="L410"/>
          <cell r="M410">
            <v>331</v>
          </cell>
          <cell r="N410">
            <v>331</v>
          </cell>
        </row>
        <row r="411">
          <cell r="A411" t="str">
            <v>|0200226010|25.40|0.00|2.600|0.0005100IBC</v>
          </cell>
          <cell r="B411"/>
          <cell r="C411" t="str">
            <v>|0200226010|25.40|0.00|2.600|0.000</v>
          </cell>
          <cell r="D411" t="str">
            <v>STAM390G</v>
          </cell>
          <cell r="E411" t="str">
            <v>25.4</v>
          </cell>
          <cell r="F411">
            <v>0</v>
          </cell>
          <cell r="G411">
            <v>2.6</v>
          </cell>
          <cell r="H411">
            <v>5100</v>
          </cell>
          <cell r="I411" t="str">
            <v>IBC</v>
          </cell>
          <cell r="J411">
            <v>381</v>
          </cell>
          <cell r="K411">
            <v>254</v>
          </cell>
          <cell r="L411"/>
          <cell r="M411">
            <v>356</v>
          </cell>
          <cell r="N411">
            <v>356</v>
          </cell>
        </row>
        <row r="412">
          <cell r="A412" t="str">
            <v>|0200226010|25.40|0.00|2.000|0.0006372NBC</v>
          </cell>
          <cell r="B412"/>
          <cell r="C412" t="str">
            <v>|0200226010|25.40|0.00|2.000|0.000</v>
          </cell>
          <cell r="D412" t="str">
            <v>STAM390G</v>
          </cell>
          <cell r="E412" t="str">
            <v>25.4</v>
          </cell>
          <cell r="F412">
            <v>0</v>
          </cell>
          <cell r="G412">
            <v>2</v>
          </cell>
          <cell r="H412">
            <v>6372</v>
          </cell>
          <cell r="I412" t="str">
            <v>NBC</v>
          </cell>
          <cell r="J412"/>
          <cell r="K412">
            <v>12</v>
          </cell>
          <cell r="L412"/>
          <cell r="M412">
            <v>35</v>
          </cell>
          <cell r="N412">
            <v>35</v>
          </cell>
        </row>
        <row r="413">
          <cell r="A413" t="str">
            <v>|0200226010|25.40|0.00|3.200|0.000252.8IBC</v>
          </cell>
          <cell r="B413"/>
          <cell r="C413" t="str">
            <v>|0200226010|25.40|0.00|3.200|0.000</v>
          </cell>
          <cell r="D413" t="str">
            <v>STAM390G</v>
          </cell>
          <cell r="E413" t="str">
            <v>25.4</v>
          </cell>
          <cell r="F413">
            <v>0</v>
          </cell>
          <cell r="G413">
            <v>3.2</v>
          </cell>
          <cell r="H413">
            <v>252.8</v>
          </cell>
          <cell r="I413" t="str">
            <v>IBC</v>
          </cell>
          <cell r="J413"/>
          <cell r="K413"/>
          <cell r="L413"/>
          <cell r="M413">
            <v>0</v>
          </cell>
          <cell r="N413">
            <v>0</v>
          </cell>
        </row>
        <row r="414">
          <cell r="A414" t="str">
            <v>|0200226010|25.40|0.00|3.200|0.0002700NBC</v>
          </cell>
          <cell r="B414"/>
          <cell r="C414" t="str">
            <v>|0200226010|25.40|0.00|3.200|0.000</v>
          </cell>
          <cell r="D414" t="str">
            <v>STAM390G</v>
          </cell>
          <cell r="E414" t="str">
            <v>25.4</v>
          </cell>
          <cell r="F414">
            <v>0</v>
          </cell>
          <cell r="G414">
            <v>3.2</v>
          </cell>
          <cell r="H414">
            <v>2700</v>
          </cell>
          <cell r="I414" t="str">
            <v>NBC</v>
          </cell>
          <cell r="J414"/>
          <cell r="K414">
            <v>230</v>
          </cell>
          <cell r="L414"/>
          <cell r="M414">
            <v>3</v>
          </cell>
          <cell r="N414">
            <v>3</v>
          </cell>
        </row>
        <row r="415">
          <cell r="A415" t="str">
            <v>|0200226010|25.40|0.00|3.200|0.0005100IBC</v>
          </cell>
          <cell r="B415"/>
          <cell r="C415" t="str">
            <v>|0200226010|25.40|0.00|3.200|0.000</v>
          </cell>
          <cell r="D415" t="str">
            <v>STAM390G</v>
          </cell>
          <cell r="E415" t="str">
            <v>25.4</v>
          </cell>
          <cell r="F415">
            <v>0</v>
          </cell>
          <cell r="G415">
            <v>3.2</v>
          </cell>
          <cell r="H415">
            <v>5100</v>
          </cell>
          <cell r="I415" t="str">
            <v>IBC</v>
          </cell>
          <cell r="J415">
            <v>637</v>
          </cell>
          <cell r="K415">
            <v>802</v>
          </cell>
          <cell r="L415"/>
          <cell r="M415">
            <v>1001</v>
          </cell>
          <cell r="N415">
            <v>1001</v>
          </cell>
        </row>
        <row r="416">
          <cell r="A416" t="str">
            <v>|0200226010|25.40|0.00|3.200|0.0005460NBC</v>
          </cell>
          <cell r="B416"/>
          <cell r="C416" t="str">
            <v>|0200226010|25.40|0.00|3.200|0.000</v>
          </cell>
          <cell r="D416" t="str">
            <v>STAM390G</v>
          </cell>
          <cell r="E416" t="str">
            <v>25.4</v>
          </cell>
          <cell r="F416">
            <v>0</v>
          </cell>
          <cell r="G416">
            <v>3.2</v>
          </cell>
          <cell r="H416">
            <v>5460</v>
          </cell>
          <cell r="I416" t="str">
            <v>NBC</v>
          </cell>
          <cell r="J416">
            <v>1274</v>
          </cell>
          <cell r="K416">
            <v>1729</v>
          </cell>
          <cell r="L416"/>
          <cell r="M416">
            <v>1933</v>
          </cell>
          <cell r="N416">
            <v>1933</v>
          </cell>
        </row>
        <row r="417">
          <cell r="A417" t="str">
            <v>|0200236041|28.60|0.00|1.200|0.0005070NBC</v>
          </cell>
          <cell r="B417"/>
          <cell r="C417" t="str">
            <v>|0200236041|28.60|0.00|1.200|0.000</v>
          </cell>
          <cell r="D417" t="str">
            <v>STAM390G</v>
          </cell>
          <cell r="E417" t="str">
            <v>28.6</v>
          </cell>
          <cell r="F417">
            <v>0</v>
          </cell>
          <cell r="G417">
            <v>1.2</v>
          </cell>
          <cell r="H417">
            <v>5070</v>
          </cell>
          <cell r="I417" t="str">
            <v>NBC</v>
          </cell>
          <cell r="J417">
            <v>1014</v>
          </cell>
          <cell r="K417">
            <v>4731</v>
          </cell>
          <cell r="L417">
            <v>676</v>
          </cell>
          <cell r="M417">
            <v>7267</v>
          </cell>
          <cell r="N417">
            <v>6591</v>
          </cell>
        </row>
        <row r="418">
          <cell r="A418" t="str">
            <v>|0200226010|28.60|0.00|1.600|0.0005450IBC</v>
          </cell>
          <cell r="B418"/>
          <cell r="C418" t="str">
            <v>|0200226010|28.60|0.00|1.600|0.000</v>
          </cell>
          <cell r="D418" t="str">
            <v>STAM390G</v>
          </cell>
          <cell r="E418" t="str">
            <v>28.6</v>
          </cell>
          <cell r="F418">
            <v>0</v>
          </cell>
          <cell r="G418">
            <v>1.6</v>
          </cell>
          <cell r="H418">
            <v>5450</v>
          </cell>
          <cell r="I418" t="str">
            <v>IBC</v>
          </cell>
          <cell r="J418">
            <v>1651</v>
          </cell>
          <cell r="K418">
            <v>3175</v>
          </cell>
          <cell r="L418"/>
          <cell r="M418">
            <v>4495</v>
          </cell>
          <cell r="N418">
            <v>4495</v>
          </cell>
        </row>
        <row r="419">
          <cell r="A419" t="str">
            <v>|0200226010|28.60|0.00|1.600|0.0005941IBC</v>
          </cell>
          <cell r="B419"/>
          <cell r="C419" t="str">
            <v>|0200226010|28.60|0.00|1.600|0.000</v>
          </cell>
          <cell r="D419" t="str">
            <v>STAM390G</v>
          </cell>
          <cell r="E419" t="str">
            <v>28.6</v>
          </cell>
          <cell r="F419">
            <v>0</v>
          </cell>
          <cell r="G419">
            <v>1.6</v>
          </cell>
          <cell r="H419">
            <v>5941</v>
          </cell>
          <cell r="I419" t="str">
            <v>IBC</v>
          </cell>
          <cell r="J419"/>
          <cell r="K419">
            <v>626</v>
          </cell>
          <cell r="L419"/>
          <cell r="M419">
            <v>0</v>
          </cell>
          <cell r="N419">
            <v>0</v>
          </cell>
        </row>
        <row r="420">
          <cell r="A420" t="str">
            <v>|0200226010|28.60|0.00|1.600|0.0006300IBC</v>
          </cell>
          <cell r="B420"/>
          <cell r="C420" t="str">
            <v>|0200226010|28.60|0.00|1.600|0.000</v>
          </cell>
          <cell r="D420" t="str">
            <v>STAM390G</v>
          </cell>
          <cell r="E420" t="str">
            <v>28.6</v>
          </cell>
          <cell r="F420">
            <v>0</v>
          </cell>
          <cell r="G420">
            <v>1.6</v>
          </cell>
          <cell r="H420">
            <v>6300</v>
          </cell>
          <cell r="I420" t="str">
            <v>IBC</v>
          </cell>
          <cell r="J420"/>
          <cell r="K420"/>
          <cell r="L420"/>
          <cell r="M420">
            <v>169</v>
          </cell>
          <cell r="N420">
            <v>169</v>
          </cell>
        </row>
        <row r="421">
          <cell r="A421" t="str">
            <v>|0200226010|28.60|0.00|2.000|0.0005500NBC</v>
          </cell>
          <cell r="B421"/>
          <cell r="C421" t="str">
            <v>|0200226010|28.60|0.00|2.000|0.000</v>
          </cell>
          <cell r="D421" t="str">
            <v>STAM390G</v>
          </cell>
          <cell r="E421" t="str">
            <v>28.6</v>
          </cell>
          <cell r="F421">
            <v>0</v>
          </cell>
          <cell r="G421">
            <v>2</v>
          </cell>
          <cell r="H421">
            <v>5500</v>
          </cell>
          <cell r="I421" t="str">
            <v>NBC</v>
          </cell>
          <cell r="J421">
            <v>402</v>
          </cell>
          <cell r="K421">
            <v>406</v>
          </cell>
          <cell r="L421"/>
          <cell r="M421">
            <v>489</v>
          </cell>
          <cell r="N421">
            <v>489</v>
          </cell>
        </row>
        <row r="422">
          <cell r="A422" t="str">
            <v>|0200226010|28.60|0.00|2.000|0.0005820IBC</v>
          </cell>
          <cell r="B422"/>
          <cell r="C422" t="str">
            <v>|0200226010|28.60|0.00|2.000|0.000</v>
          </cell>
          <cell r="D422" t="str">
            <v>STAM390G</v>
          </cell>
          <cell r="E422" t="str">
            <v>28.6</v>
          </cell>
          <cell r="F422">
            <v>0</v>
          </cell>
          <cell r="G422">
            <v>2</v>
          </cell>
          <cell r="H422">
            <v>5820</v>
          </cell>
          <cell r="I422" t="str">
            <v>IBC</v>
          </cell>
          <cell r="J422"/>
          <cell r="K422">
            <v>143</v>
          </cell>
          <cell r="L422"/>
          <cell r="M422">
            <v>0</v>
          </cell>
          <cell r="N422">
            <v>0</v>
          </cell>
        </row>
        <row r="423">
          <cell r="A423" t="str">
            <v>|0200226010|28.60|0.00|3.200|0.0005925IBC</v>
          </cell>
          <cell r="B423"/>
          <cell r="C423" t="str">
            <v>|0200226010|28.60|0.00|3.200|0.000</v>
          </cell>
          <cell r="D423" t="str">
            <v>STAM390G</v>
          </cell>
          <cell r="E423" t="str">
            <v>28.6</v>
          </cell>
          <cell r="F423">
            <v>0</v>
          </cell>
          <cell r="G423">
            <v>3.2</v>
          </cell>
          <cell r="H423">
            <v>5925</v>
          </cell>
          <cell r="I423" t="str">
            <v>IBC</v>
          </cell>
          <cell r="J423">
            <v>122</v>
          </cell>
          <cell r="K423">
            <v>61</v>
          </cell>
          <cell r="L423"/>
          <cell r="M423">
            <v>96</v>
          </cell>
          <cell r="N423">
            <v>96</v>
          </cell>
        </row>
        <row r="424">
          <cell r="A424" t="str">
            <v>|0200226010|31.80|0.00|1.400|0.0005240NBC</v>
          </cell>
          <cell r="B424"/>
          <cell r="C424" t="str">
            <v>|0200226010|31.80|0.00|1.400|0.000</v>
          </cell>
          <cell r="D424" t="str">
            <v>STAM390G</v>
          </cell>
          <cell r="E424" t="str">
            <v>31.8</v>
          </cell>
          <cell r="F424">
            <v>0</v>
          </cell>
          <cell r="G424">
            <v>1.4</v>
          </cell>
          <cell r="H424">
            <v>5240</v>
          </cell>
          <cell r="I424" t="str">
            <v>NBC</v>
          </cell>
          <cell r="J424">
            <v>455</v>
          </cell>
          <cell r="K424">
            <v>364</v>
          </cell>
          <cell r="L424">
            <v>91</v>
          </cell>
          <cell r="M424">
            <v>1168</v>
          </cell>
          <cell r="N424">
            <v>1077</v>
          </cell>
        </row>
        <row r="425">
          <cell r="A425" t="str">
            <v>|0200226010|31.80|0.00|1.400|0.000895NBC</v>
          </cell>
          <cell r="B425"/>
          <cell r="C425" t="str">
            <v>|0200226010|31.80|0.00|1.400|0.000</v>
          </cell>
          <cell r="D425" t="str">
            <v>STAM390G</v>
          </cell>
          <cell r="E425" t="str">
            <v>31.8</v>
          </cell>
          <cell r="F425">
            <v>0</v>
          </cell>
          <cell r="G425">
            <v>1.4</v>
          </cell>
          <cell r="H425">
            <v>895</v>
          </cell>
          <cell r="I425" t="str">
            <v>NBC</v>
          </cell>
          <cell r="J425">
            <v>806</v>
          </cell>
          <cell r="K425"/>
          <cell r="L425"/>
          <cell r="M425">
            <v>4</v>
          </cell>
          <cell r="N425">
            <v>4</v>
          </cell>
        </row>
        <row r="426">
          <cell r="A426" t="str">
            <v>|0200226010|31.80|0.00|1.600|0.0005820IBC</v>
          </cell>
          <cell r="B426"/>
          <cell r="C426" t="str">
            <v>|0200226010|31.80|0.00|1.600|0.000</v>
          </cell>
          <cell r="D426" t="str">
            <v>STAM390G</v>
          </cell>
          <cell r="E426" t="str">
            <v>31.8</v>
          </cell>
          <cell r="F426">
            <v>0</v>
          </cell>
          <cell r="G426">
            <v>1.6</v>
          </cell>
          <cell r="H426">
            <v>5820</v>
          </cell>
          <cell r="I426" t="str">
            <v>IBC</v>
          </cell>
          <cell r="J426">
            <v>910</v>
          </cell>
          <cell r="K426">
            <v>182</v>
          </cell>
          <cell r="L426">
            <v>546</v>
          </cell>
          <cell r="M426">
            <v>3003</v>
          </cell>
          <cell r="N426">
            <v>2457</v>
          </cell>
        </row>
        <row r="427">
          <cell r="A427" t="str">
            <v>|0200226010|31.80|0.00|2.300|0.00040.8NBC</v>
          </cell>
          <cell r="B427"/>
          <cell r="C427" t="str">
            <v>|0200226010|31.80|0.00|2.300|0.000</v>
          </cell>
          <cell r="D427" t="str">
            <v>STAM390G</v>
          </cell>
          <cell r="E427" t="str">
            <v>31.8</v>
          </cell>
          <cell r="F427">
            <v>0</v>
          </cell>
          <cell r="G427">
            <v>2.2999999999999998</v>
          </cell>
          <cell r="H427">
            <v>40.799999999999997</v>
          </cell>
          <cell r="I427" t="str">
            <v>NBC</v>
          </cell>
          <cell r="J427">
            <v>64611</v>
          </cell>
          <cell r="K427">
            <v>45588</v>
          </cell>
          <cell r="L427">
            <v>17494</v>
          </cell>
          <cell r="M427">
            <v>54126</v>
          </cell>
          <cell r="N427">
            <v>36632</v>
          </cell>
        </row>
        <row r="428">
          <cell r="A428" t="str">
            <v>|0200226010|31.80|0.00|2.300|0.00042.3NBC</v>
          </cell>
          <cell r="B428"/>
          <cell r="C428" t="str">
            <v>|0200226010|31.80|0.00|2.300|0.000</v>
          </cell>
          <cell r="D428" t="str">
            <v>STAM390G</v>
          </cell>
          <cell r="E428" t="str">
            <v>31.8</v>
          </cell>
          <cell r="F428">
            <v>0</v>
          </cell>
          <cell r="G428">
            <v>2.2999999999999998</v>
          </cell>
          <cell r="H428">
            <v>42.3</v>
          </cell>
          <cell r="I428" t="str">
            <v>NBC</v>
          </cell>
          <cell r="J428"/>
          <cell r="K428"/>
          <cell r="L428"/>
          <cell r="M428">
            <v>8331</v>
          </cell>
          <cell r="N428">
            <v>8331</v>
          </cell>
        </row>
        <row r="429">
          <cell r="A429" t="str">
            <v>|0200226010|31.80|0.00|2.300|0.0005965NBC</v>
          </cell>
          <cell r="B429"/>
          <cell r="C429" t="str">
            <v>|0200226010|31.80|0.00|2.300|0.000</v>
          </cell>
          <cell r="D429" t="str">
            <v>STAM390G</v>
          </cell>
          <cell r="E429" t="str">
            <v>31.8</v>
          </cell>
          <cell r="F429">
            <v>0</v>
          </cell>
          <cell r="G429">
            <v>2.2999999999999998</v>
          </cell>
          <cell r="H429">
            <v>5965</v>
          </cell>
          <cell r="I429" t="str">
            <v>NBC</v>
          </cell>
          <cell r="J429"/>
          <cell r="K429"/>
          <cell r="L429"/>
          <cell r="M429">
            <v>365</v>
          </cell>
          <cell r="N429">
            <v>365</v>
          </cell>
        </row>
        <row r="430">
          <cell r="A430" t="str">
            <v>|0200226010|31.80|0.00|2.600|0.0005350NBC</v>
          </cell>
          <cell r="B430"/>
          <cell r="C430" t="str">
            <v>|0200226010|31.80|0.00|2.600|0.000</v>
          </cell>
          <cell r="D430" t="str">
            <v>STAM390G</v>
          </cell>
          <cell r="E430" t="str">
            <v>31.8</v>
          </cell>
          <cell r="F430">
            <v>0</v>
          </cell>
          <cell r="G430">
            <v>2.6</v>
          </cell>
          <cell r="H430">
            <v>5350</v>
          </cell>
          <cell r="I430" t="str">
            <v>NBC</v>
          </cell>
          <cell r="J430"/>
          <cell r="K430"/>
          <cell r="L430"/>
          <cell r="M430">
            <v>273</v>
          </cell>
          <cell r="N430">
            <v>273</v>
          </cell>
        </row>
        <row r="431">
          <cell r="A431" t="str">
            <v>|0200226010|31.80|0.00|2.600|0.0005600IBC</v>
          </cell>
          <cell r="B431"/>
          <cell r="C431" t="str">
            <v>|0200226010|31.80|0.00|2.600|0.000</v>
          </cell>
          <cell r="D431" t="str">
            <v>STAM390G</v>
          </cell>
          <cell r="E431" t="str">
            <v>31.8</v>
          </cell>
          <cell r="F431">
            <v>0</v>
          </cell>
          <cell r="G431">
            <v>2.6</v>
          </cell>
          <cell r="H431">
            <v>5600</v>
          </cell>
          <cell r="I431" t="str">
            <v>IBC</v>
          </cell>
          <cell r="J431">
            <v>122</v>
          </cell>
          <cell r="K431">
            <v>183</v>
          </cell>
          <cell r="L431"/>
          <cell r="M431">
            <v>277</v>
          </cell>
          <cell r="N431">
            <v>277</v>
          </cell>
        </row>
        <row r="432">
          <cell r="A432" t="str">
            <v>|0200226010|32.00|32.00|2.300|0.0005500IBC</v>
          </cell>
          <cell r="B432"/>
          <cell r="C432" t="str">
            <v>|0200226010|32.00|32.00|2.300|0.000</v>
          </cell>
          <cell r="D432" t="str">
            <v>STAM390G</v>
          </cell>
          <cell r="E432" t="str">
            <v>32</v>
          </cell>
          <cell r="F432">
            <v>32</v>
          </cell>
          <cell r="G432">
            <v>2.2999999999999998</v>
          </cell>
          <cell r="H432">
            <v>5500</v>
          </cell>
          <cell r="I432" t="str">
            <v>IBC</v>
          </cell>
          <cell r="J432">
            <v>243</v>
          </cell>
          <cell r="K432">
            <v>187</v>
          </cell>
          <cell r="L432"/>
          <cell r="M432">
            <v>448</v>
          </cell>
          <cell r="N432">
            <v>448</v>
          </cell>
        </row>
        <row r="433">
          <cell r="A433" t="str">
            <v>|0200226010|34.00|0.00|2.600|0.0005850IBC</v>
          </cell>
          <cell r="B433"/>
          <cell r="C433" t="str">
            <v>|0200226010|34.00|0.00|2.600|0.000</v>
          </cell>
          <cell r="D433" t="str">
            <v>STAM390G</v>
          </cell>
          <cell r="E433" t="str">
            <v>34</v>
          </cell>
          <cell r="F433">
            <v>0</v>
          </cell>
          <cell r="G433">
            <v>2.6</v>
          </cell>
          <cell r="H433">
            <v>5850</v>
          </cell>
          <cell r="I433" t="str">
            <v>IBC</v>
          </cell>
          <cell r="J433">
            <v>244</v>
          </cell>
          <cell r="K433">
            <v>244</v>
          </cell>
          <cell r="L433"/>
          <cell r="M433">
            <v>471</v>
          </cell>
          <cell r="N433">
            <v>471</v>
          </cell>
        </row>
        <row r="434">
          <cell r="A434" t="str">
            <v>|0200226010|38.10|0.00|2.600|0.0005000NBC</v>
          </cell>
          <cell r="B434"/>
          <cell r="C434" t="str">
            <v>|0200226010|38.10|0.00|2.600|0.000</v>
          </cell>
          <cell r="D434" t="str">
            <v>STAM390G</v>
          </cell>
          <cell r="E434" t="str">
            <v>38.1</v>
          </cell>
          <cell r="F434">
            <v>0</v>
          </cell>
          <cell r="G434">
            <v>2.6</v>
          </cell>
          <cell r="H434">
            <v>5000</v>
          </cell>
          <cell r="I434" t="str">
            <v>NBC</v>
          </cell>
          <cell r="J434"/>
          <cell r="K434"/>
          <cell r="L434"/>
          <cell r="M434">
            <v>169</v>
          </cell>
          <cell r="N434">
            <v>169</v>
          </cell>
        </row>
        <row r="435">
          <cell r="A435" t="str">
            <v>|0200226010|38.10|0.00|2.000|0.0006298IBC</v>
          </cell>
          <cell r="B435"/>
          <cell r="C435" t="str">
            <v>|0200226010|38.10|0.00|2.000|0.000</v>
          </cell>
          <cell r="D435" t="str">
            <v>STAM390G</v>
          </cell>
          <cell r="E435" t="str">
            <v>38.1</v>
          </cell>
          <cell r="F435">
            <v>0</v>
          </cell>
          <cell r="G435">
            <v>2</v>
          </cell>
          <cell r="H435">
            <v>6298</v>
          </cell>
          <cell r="I435" t="str">
            <v>IBC</v>
          </cell>
          <cell r="J435"/>
          <cell r="K435"/>
          <cell r="L435"/>
          <cell r="M435">
            <v>4021</v>
          </cell>
          <cell r="N435">
            <v>4021</v>
          </cell>
        </row>
        <row r="436">
          <cell r="A436" t="str">
            <v>|0200226010|38.10|0.00|2.000|0.000693IBC</v>
          </cell>
          <cell r="B436"/>
          <cell r="C436" t="str">
            <v>|0200226010|38.10|0.00|2.000|0.000</v>
          </cell>
          <cell r="D436" t="str">
            <v>STAM390G</v>
          </cell>
          <cell r="E436" t="str">
            <v>38.1</v>
          </cell>
          <cell r="F436">
            <v>0</v>
          </cell>
          <cell r="G436">
            <v>2</v>
          </cell>
          <cell r="H436">
            <v>693</v>
          </cell>
          <cell r="I436" t="str">
            <v>IBC</v>
          </cell>
          <cell r="J436">
            <v>30510</v>
          </cell>
          <cell r="K436">
            <v>34895</v>
          </cell>
          <cell r="L436">
            <v>5355</v>
          </cell>
          <cell r="M436">
            <v>13810</v>
          </cell>
          <cell r="N436">
            <v>8455</v>
          </cell>
        </row>
        <row r="437">
          <cell r="A437" t="str">
            <v>|0200226010|38.10|0.00|2.000|0.000908IBC</v>
          </cell>
          <cell r="B437"/>
          <cell r="C437" t="str">
            <v>|0200226010|38.10|0.00|2.000|0.000</v>
          </cell>
          <cell r="D437" t="str">
            <v>STAM390G</v>
          </cell>
          <cell r="E437" t="str">
            <v>38.1</v>
          </cell>
          <cell r="F437">
            <v>0</v>
          </cell>
          <cell r="G437">
            <v>2</v>
          </cell>
          <cell r="H437">
            <v>908</v>
          </cell>
          <cell r="I437" t="str">
            <v>IBC</v>
          </cell>
          <cell r="J437"/>
          <cell r="K437"/>
          <cell r="L437"/>
          <cell r="M437">
            <v>9</v>
          </cell>
          <cell r="N437">
            <v>9</v>
          </cell>
        </row>
        <row r="438">
          <cell r="A438" t="str">
            <v>|0200226010|38.10|0.00|3.200|0.0005979NBC</v>
          </cell>
          <cell r="B438"/>
          <cell r="C438" t="str">
            <v>|0200226010|38.10|0.00|3.200|0.000</v>
          </cell>
          <cell r="D438" t="str">
            <v>STAM390G</v>
          </cell>
          <cell r="E438" t="str">
            <v>38.1</v>
          </cell>
          <cell r="F438">
            <v>0</v>
          </cell>
          <cell r="G438">
            <v>3.2</v>
          </cell>
          <cell r="H438">
            <v>5979</v>
          </cell>
          <cell r="I438" t="str">
            <v>NBC</v>
          </cell>
          <cell r="J438"/>
          <cell r="K438"/>
          <cell r="L438"/>
          <cell r="M438">
            <v>31</v>
          </cell>
          <cell r="N438">
            <v>31</v>
          </cell>
        </row>
        <row r="439">
          <cell r="A439" t="str">
            <v>|0200226010|38.10|0.00|3.200|0.00084.5NBC</v>
          </cell>
          <cell r="B439"/>
          <cell r="C439" t="str">
            <v>|0200226010|38.10|0.00|3.200|0.000</v>
          </cell>
          <cell r="D439" t="str">
            <v>STAM390G</v>
          </cell>
          <cell r="E439" t="str">
            <v>38.1</v>
          </cell>
          <cell r="F439">
            <v>0</v>
          </cell>
          <cell r="G439">
            <v>3.2</v>
          </cell>
          <cell r="H439">
            <v>84.5</v>
          </cell>
          <cell r="I439" t="str">
            <v>NBC</v>
          </cell>
          <cell r="J439">
            <v>1101</v>
          </cell>
          <cell r="K439">
            <v>2306</v>
          </cell>
          <cell r="L439">
            <v>946</v>
          </cell>
          <cell r="M439">
            <v>6572</v>
          </cell>
          <cell r="N439">
            <v>5626</v>
          </cell>
        </row>
        <row r="440">
          <cell r="A440" t="str">
            <v>|0200226010|40.00|20.00|1.600|0.0006378IBC</v>
          </cell>
          <cell r="B440"/>
          <cell r="C440" t="str">
            <v>|0200226010|40.00|20.00|1.600|0.000</v>
          </cell>
          <cell r="D440" t="str">
            <v>STAM390G</v>
          </cell>
          <cell r="E440" t="str">
            <v>40</v>
          </cell>
          <cell r="F440">
            <v>20</v>
          </cell>
          <cell r="G440">
            <v>1.6</v>
          </cell>
          <cell r="H440">
            <v>6378</v>
          </cell>
          <cell r="I440" t="str">
            <v>IBC</v>
          </cell>
          <cell r="J440"/>
          <cell r="K440"/>
          <cell r="L440"/>
          <cell r="M440">
            <v>178</v>
          </cell>
          <cell r="N440">
            <v>178</v>
          </cell>
        </row>
        <row r="441">
          <cell r="A441" t="str">
            <v>|0200226010|40.00|20.00|1.600|0.000741IBC</v>
          </cell>
          <cell r="B441"/>
          <cell r="C441" t="str">
            <v>|0200226010|40.00|20.00|1.600|0.000</v>
          </cell>
          <cell r="D441" t="str">
            <v>STAM390G</v>
          </cell>
          <cell r="E441" t="str">
            <v>40</v>
          </cell>
          <cell r="F441">
            <v>20</v>
          </cell>
          <cell r="G441">
            <v>1.6</v>
          </cell>
          <cell r="H441">
            <v>741</v>
          </cell>
          <cell r="I441" t="str">
            <v>IBC</v>
          </cell>
          <cell r="J441"/>
          <cell r="K441"/>
          <cell r="L441"/>
          <cell r="M441">
            <v>21</v>
          </cell>
          <cell r="N441">
            <v>21</v>
          </cell>
        </row>
        <row r="442">
          <cell r="A442" t="str">
            <v>|0200226010|42.70|0.00|1.400|0.0005340IBC</v>
          </cell>
          <cell r="B442"/>
          <cell r="C442" t="str">
            <v>|0200226010|42.70|0.00|1.400|0.000</v>
          </cell>
          <cell r="D442" t="str">
            <v>STAM390G</v>
          </cell>
          <cell r="E442" t="str">
            <v>42.7</v>
          </cell>
          <cell r="F442">
            <v>0</v>
          </cell>
          <cell r="G442">
            <v>1.4</v>
          </cell>
          <cell r="H442">
            <v>5340</v>
          </cell>
          <cell r="I442" t="str">
            <v>IBC</v>
          </cell>
          <cell r="J442">
            <v>4661</v>
          </cell>
          <cell r="K442">
            <v>3560</v>
          </cell>
          <cell r="L442">
            <v>590</v>
          </cell>
          <cell r="M442">
            <v>6313</v>
          </cell>
          <cell r="N442">
            <v>5723</v>
          </cell>
        </row>
        <row r="443">
          <cell r="A443" t="str">
            <v>|0200226010|42.70|0.00|1.400|0.0005652IBC</v>
          </cell>
          <cell r="B443"/>
          <cell r="C443" t="str">
            <v>|0200226010|42.70|0.00|1.400|0.000</v>
          </cell>
          <cell r="D443" t="str">
            <v>STAM390G</v>
          </cell>
          <cell r="E443" t="str">
            <v>42.7</v>
          </cell>
          <cell r="F443">
            <v>0</v>
          </cell>
          <cell r="G443">
            <v>1.4</v>
          </cell>
          <cell r="H443">
            <v>5652</v>
          </cell>
          <cell r="I443" t="str">
            <v>IBC</v>
          </cell>
          <cell r="J443"/>
          <cell r="K443"/>
          <cell r="L443"/>
          <cell r="M443">
            <v>1832</v>
          </cell>
          <cell r="N443">
            <v>1832</v>
          </cell>
        </row>
        <row r="444">
          <cell r="A444" t="str">
            <v>|0200226010|42.70|0.00|1.400|0.000795IBC</v>
          </cell>
          <cell r="B444"/>
          <cell r="C444" t="str">
            <v>|0200226010|42.70|0.00|1.400|0.000</v>
          </cell>
          <cell r="D444" t="str">
            <v>STAM390G</v>
          </cell>
          <cell r="E444" t="str">
            <v>42.7</v>
          </cell>
          <cell r="F444">
            <v>0</v>
          </cell>
          <cell r="G444">
            <v>1.4</v>
          </cell>
          <cell r="H444">
            <v>795</v>
          </cell>
          <cell r="I444" t="str">
            <v>IBC</v>
          </cell>
          <cell r="J444">
            <v>16250</v>
          </cell>
          <cell r="K444">
            <v>14372</v>
          </cell>
          <cell r="L444">
            <v>1800</v>
          </cell>
          <cell r="M444">
            <v>6156</v>
          </cell>
          <cell r="N444">
            <v>4356</v>
          </cell>
        </row>
        <row r="445">
          <cell r="A445" t="str">
            <v>|0200226010|42.70|0.00|1.600|0.0005622IBC</v>
          </cell>
          <cell r="B445"/>
          <cell r="C445" t="str">
            <v>|0200226010|42.70|0.00|1.600|0.000</v>
          </cell>
          <cell r="D445" t="str">
            <v>STAM390G</v>
          </cell>
          <cell r="E445" t="str">
            <v>42.7</v>
          </cell>
          <cell r="F445">
            <v>0</v>
          </cell>
          <cell r="G445">
            <v>1.6</v>
          </cell>
          <cell r="H445">
            <v>5622</v>
          </cell>
          <cell r="I445" t="str">
            <v>IBC</v>
          </cell>
          <cell r="J445"/>
          <cell r="K445"/>
          <cell r="L445"/>
          <cell r="M445">
            <v>2195</v>
          </cell>
          <cell r="N445">
            <v>2195</v>
          </cell>
        </row>
        <row r="446">
          <cell r="A446" t="str">
            <v>|0200226010|42.70|0.00|1.600|0.000795IBC</v>
          </cell>
          <cell r="B446"/>
          <cell r="C446" t="str">
            <v>|0200226010|42.70|0.00|1.600|0.000</v>
          </cell>
          <cell r="D446" t="str">
            <v>STAM390G</v>
          </cell>
          <cell r="E446" t="str">
            <v>42.7</v>
          </cell>
          <cell r="F446">
            <v>0</v>
          </cell>
          <cell r="G446">
            <v>1.6</v>
          </cell>
          <cell r="H446">
            <v>795</v>
          </cell>
          <cell r="I446" t="str">
            <v>IBC</v>
          </cell>
          <cell r="J446">
            <v>16332</v>
          </cell>
          <cell r="K446">
            <v>14026</v>
          </cell>
          <cell r="L446">
            <v>1800</v>
          </cell>
          <cell r="M446">
            <v>5999</v>
          </cell>
          <cell r="N446">
            <v>4199</v>
          </cell>
        </row>
        <row r="447">
          <cell r="A447" t="str">
            <v>|0200226010|42.70|0.00|1.600|0.000840IBC</v>
          </cell>
          <cell r="B447"/>
          <cell r="C447" t="str">
            <v>|0200226010|42.70|0.00|1.600|0.000</v>
          </cell>
          <cell r="D447" t="str">
            <v>STAM390G</v>
          </cell>
          <cell r="E447" t="str">
            <v>42.7</v>
          </cell>
          <cell r="F447">
            <v>0</v>
          </cell>
          <cell r="G447">
            <v>1.6</v>
          </cell>
          <cell r="H447">
            <v>840</v>
          </cell>
          <cell r="I447" t="str">
            <v>IBC</v>
          </cell>
          <cell r="J447"/>
          <cell r="K447"/>
          <cell r="L447"/>
          <cell r="M447">
            <v>55</v>
          </cell>
          <cell r="N447">
            <v>55</v>
          </cell>
        </row>
        <row r="448">
          <cell r="A448" t="str">
            <v>|0200226010|42.70|0.00|1.600|0.000845IBC</v>
          </cell>
          <cell r="B448"/>
          <cell r="C448" t="str">
            <v>|0200226010|42.70|0.00|1.600|0.000</v>
          </cell>
          <cell r="D448" t="str">
            <v>STAM390G</v>
          </cell>
          <cell r="E448" t="str">
            <v>42.7</v>
          </cell>
          <cell r="F448">
            <v>0</v>
          </cell>
          <cell r="G448">
            <v>1.6</v>
          </cell>
          <cell r="H448">
            <v>845</v>
          </cell>
          <cell r="I448" t="str">
            <v>IBC</v>
          </cell>
          <cell r="J448"/>
          <cell r="K448">
            <v>52</v>
          </cell>
          <cell r="L448"/>
          <cell r="M448">
            <v>0</v>
          </cell>
          <cell r="N448">
            <v>0</v>
          </cell>
        </row>
        <row r="449">
          <cell r="A449" t="str">
            <v>|0200226010|42.70|0.00|2.300|0.0005090NBC</v>
          </cell>
          <cell r="B449"/>
          <cell r="C449" t="str">
            <v>|0200226010|42.70|0.00|2.300|0.000</v>
          </cell>
          <cell r="D449" t="str">
            <v>STAM390G</v>
          </cell>
          <cell r="E449" t="str">
            <v>42.7</v>
          </cell>
          <cell r="F449">
            <v>0</v>
          </cell>
          <cell r="G449">
            <v>2.2999999999999998</v>
          </cell>
          <cell r="H449">
            <v>5090</v>
          </cell>
          <cell r="I449" t="str">
            <v>NBC</v>
          </cell>
          <cell r="J449">
            <v>854</v>
          </cell>
          <cell r="K449">
            <v>915</v>
          </cell>
          <cell r="L449">
            <v>122</v>
          </cell>
          <cell r="M449">
            <v>1631</v>
          </cell>
          <cell r="N449">
            <v>1509</v>
          </cell>
        </row>
        <row r="450">
          <cell r="A450" t="str">
            <v>|0200226010|42.70|0.00|2.000|0.0006078IBC</v>
          </cell>
          <cell r="B450"/>
          <cell r="C450" t="str">
            <v>|0200226010|42.70|0.00|2.000|0.000</v>
          </cell>
          <cell r="D450" t="str">
            <v>STAM390G</v>
          </cell>
          <cell r="E450" t="str">
            <v>42.7</v>
          </cell>
          <cell r="F450">
            <v>0</v>
          </cell>
          <cell r="G450">
            <v>2</v>
          </cell>
          <cell r="H450">
            <v>6078</v>
          </cell>
          <cell r="I450" t="str">
            <v>IBC</v>
          </cell>
          <cell r="J450"/>
          <cell r="K450">
            <v>20</v>
          </cell>
          <cell r="L450"/>
          <cell r="M450">
            <v>96</v>
          </cell>
          <cell r="N450">
            <v>96</v>
          </cell>
        </row>
        <row r="451">
          <cell r="A451" t="str">
            <v>|0200226010|42.70|0.00|2.000|0.000748.5IBC</v>
          </cell>
          <cell r="B451"/>
          <cell r="C451" t="str">
            <v>|0200226010|42.70|0.00|2.000|0.000</v>
          </cell>
          <cell r="D451" t="str">
            <v>STAM390G</v>
          </cell>
          <cell r="E451" t="str">
            <v>42.7</v>
          </cell>
          <cell r="F451">
            <v>0</v>
          </cell>
          <cell r="G451">
            <v>2</v>
          </cell>
          <cell r="H451">
            <v>748.5</v>
          </cell>
          <cell r="I451" t="str">
            <v>IBC</v>
          </cell>
          <cell r="J451"/>
          <cell r="K451"/>
          <cell r="L451"/>
          <cell r="M451">
            <v>100</v>
          </cell>
          <cell r="N451">
            <v>100</v>
          </cell>
        </row>
        <row r="452">
          <cell r="A452" t="str">
            <v>|0200226010|42.70|0.00|2.000|0.000860IBC</v>
          </cell>
          <cell r="B452"/>
          <cell r="C452" t="str">
            <v>|0200226010|42.70|0.00|2.000|0.000</v>
          </cell>
          <cell r="D452" t="str">
            <v>STAM390G</v>
          </cell>
          <cell r="E452" t="str">
            <v>42.7</v>
          </cell>
          <cell r="F452">
            <v>0</v>
          </cell>
          <cell r="G452">
            <v>2</v>
          </cell>
          <cell r="H452">
            <v>860</v>
          </cell>
          <cell r="I452" t="str">
            <v>IBC</v>
          </cell>
          <cell r="J452"/>
          <cell r="K452">
            <v>52</v>
          </cell>
          <cell r="L452"/>
          <cell r="M452">
            <v>8</v>
          </cell>
          <cell r="N452">
            <v>8</v>
          </cell>
        </row>
        <row r="453">
          <cell r="A453" t="str">
            <v>|0200226010|45.00|0.00|2.300|0.0005951IBC</v>
          </cell>
          <cell r="B453"/>
          <cell r="C453" t="str">
            <v>|0200226010|45.00|0.00|2.300|0.000</v>
          </cell>
          <cell r="D453" t="str">
            <v>STAM390G</v>
          </cell>
          <cell r="E453" t="str">
            <v>45</v>
          </cell>
          <cell r="F453">
            <v>0</v>
          </cell>
          <cell r="G453">
            <v>2.2999999999999998</v>
          </cell>
          <cell r="H453">
            <v>5951</v>
          </cell>
          <cell r="I453" t="str">
            <v>IBC</v>
          </cell>
          <cell r="J453"/>
          <cell r="K453"/>
          <cell r="L453"/>
          <cell r="M453">
            <v>3111</v>
          </cell>
          <cell r="N453">
            <v>3111</v>
          </cell>
        </row>
        <row r="454">
          <cell r="A454" t="str">
            <v>|0200226010|45.00|0.00|2.300|0.000736.5IBC</v>
          </cell>
          <cell r="B454"/>
          <cell r="C454" t="str">
            <v>|0200226010|45.00|0.00|2.300|0.000</v>
          </cell>
          <cell r="D454" t="str">
            <v>STAM390G</v>
          </cell>
          <cell r="E454" t="str">
            <v>45</v>
          </cell>
          <cell r="F454">
            <v>0</v>
          </cell>
          <cell r="G454">
            <v>2.2999999999999998</v>
          </cell>
          <cell r="H454">
            <v>736.5</v>
          </cell>
          <cell r="I454" t="str">
            <v>IBC</v>
          </cell>
          <cell r="J454">
            <v>33162</v>
          </cell>
          <cell r="K454">
            <v>29371</v>
          </cell>
          <cell r="L454">
            <v>4372</v>
          </cell>
          <cell r="M454">
            <v>10253</v>
          </cell>
          <cell r="N454">
            <v>5881</v>
          </cell>
        </row>
        <row r="455">
          <cell r="A455" t="str">
            <v>|0200226010|48.60|0.00|3.500|0.0005400IBC</v>
          </cell>
          <cell r="B455"/>
          <cell r="C455" t="str">
            <v>|0200226010|48.60|0.00|3.500|0.000</v>
          </cell>
          <cell r="D455" t="str">
            <v>STAM390G</v>
          </cell>
          <cell r="E455" t="str">
            <v>48.6</v>
          </cell>
          <cell r="F455">
            <v>0</v>
          </cell>
          <cell r="G455">
            <v>3.5</v>
          </cell>
          <cell r="H455">
            <v>5400</v>
          </cell>
          <cell r="I455" t="str">
            <v>IBC</v>
          </cell>
          <cell r="J455">
            <v>220</v>
          </cell>
          <cell r="K455">
            <v>308</v>
          </cell>
          <cell r="L455"/>
          <cell r="M455">
            <v>308</v>
          </cell>
          <cell r="N455">
            <v>308</v>
          </cell>
        </row>
        <row r="456">
          <cell r="A456" t="str">
            <v>|0200226010|48.60|0.00|3.500|0.0005750IBC</v>
          </cell>
          <cell r="B456"/>
          <cell r="C456" t="str">
            <v>|0200226010|48.60|0.00|3.500|0.000</v>
          </cell>
          <cell r="D456" t="str">
            <v>STAM390G</v>
          </cell>
          <cell r="E456" t="str">
            <v>48.6</v>
          </cell>
          <cell r="F456">
            <v>0</v>
          </cell>
          <cell r="G456">
            <v>3.5</v>
          </cell>
          <cell r="H456">
            <v>5750</v>
          </cell>
          <cell r="I456" t="str">
            <v>IBC</v>
          </cell>
          <cell r="J456">
            <v>732</v>
          </cell>
          <cell r="K456">
            <v>610</v>
          </cell>
          <cell r="L456">
            <v>122</v>
          </cell>
          <cell r="M456">
            <v>1037</v>
          </cell>
          <cell r="N456">
            <v>915</v>
          </cell>
        </row>
        <row r="457">
          <cell r="A457" t="str">
            <v>|0200226010|48.60|0.00|3.500|0.0005880IBC</v>
          </cell>
          <cell r="B457"/>
          <cell r="C457" t="str">
            <v>|0200226010|48.60|0.00|3.500|0.000</v>
          </cell>
          <cell r="D457" t="str">
            <v>STAM390G</v>
          </cell>
          <cell r="E457" t="str">
            <v>48.6</v>
          </cell>
          <cell r="F457">
            <v>0</v>
          </cell>
          <cell r="G457">
            <v>3.5</v>
          </cell>
          <cell r="H457">
            <v>5880</v>
          </cell>
          <cell r="I457" t="str">
            <v>IBC</v>
          </cell>
          <cell r="J457">
            <v>2745</v>
          </cell>
          <cell r="K457">
            <v>3355</v>
          </cell>
          <cell r="L457">
            <v>732</v>
          </cell>
          <cell r="M457">
            <v>4002</v>
          </cell>
          <cell r="N457">
            <v>3270</v>
          </cell>
        </row>
        <row r="458">
          <cell r="A458" t="str">
            <v>|0200226010|54.00|0.00|2.600|0.0004900IBC</v>
          </cell>
          <cell r="B458"/>
          <cell r="C458" t="str">
            <v>|0200226010|54.00|0.00|2.600|0.000</v>
          </cell>
          <cell r="D458" t="str">
            <v>STAM390G</v>
          </cell>
          <cell r="E458" t="str">
            <v>54</v>
          </cell>
          <cell r="F458">
            <v>0</v>
          </cell>
          <cell r="G458">
            <v>2.6</v>
          </cell>
          <cell r="H458">
            <v>4900</v>
          </cell>
          <cell r="I458" t="str">
            <v>IBC</v>
          </cell>
          <cell r="J458"/>
          <cell r="K458"/>
          <cell r="L458"/>
          <cell r="M458">
            <v>16</v>
          </cell>
          <cell r="N458">
            <v>16</v>
          </cell>
        </row>
        <row r="459">
          <cell r="A459" t="str">
            <v>|0200226010|54.00|0.00|2.600|0.0005600NBC</v>
          </cell>
          <cell r="B459"/>
          <cell r="C459" t="str">
            <v>|0200226010|54.00|0.00|2.600|0.000</v>
          </cell>
          <cell r="D459" t="str">
            <v>STAM390G</v>
          </cell>
          <cell r="E459" t="str">
            <v>54</v>
          </cell>
          <cell r="F459">
            <v>0</v>
          </cell>
          <cell r="G459">
            <v>2.6</v>
          </cell>
          <cell r="H459">
            <v>5600</v>
          </cell>
          <cell r="I459" t="str">
            <v>NBC</v>
          </cell>
          <cell r="J459"/>
          <cell r="K459">
            <v>104</v>
          </cell>
          <cell r="L459"/>
          <cell r="M459">
            <v>0</v>
          </cell>
          <cell r="N459">
            <v>0</v>
          </cell>
        </row>
        <row r="460">
          <cell r="A460" t="str">
            <v>|0200226010|54.00|0.00|2.900|0.0006366IBC</v>
          </cell>
          <cell r="B460"/>
          <cell r="C460" t="str">
            <v>|0200226010|54.00|0.00|2.900|0.000</v>
          </cell>
          <cell r="D460" t="str">
            <v>STAM390G</v>
          </cell>
          <cell r="E460" t="str">
            <v>54</v>
          </cell>
          <cell r="F460">
            <v>0</v>
          </cell>
          <cell r="G460">
            <v>2.9</v>
          </cell>
          <cell r="H460">
            <v>6366</v>
          </cell>
          <cell r="I460" t="str">
            <v>IBC</v>
          </cell>
          <cell r="J460"/>
          <cell r="K460"/>
          <cell r="L460"/>
          <cell r="M460">
            <v>57</v>
          </cell>
          <cell r="N460">
            <v>57</v>
          </cell>
        </row>
        <row r="461">
          <cell r="A461" t="str">
            <v>|0200226010|54.00|0.00|2.900|0.000700IBC</v>
          </cell>
          <cell r="B461"/>
          <cell r="C461" t="str">
            <v>|0200226010|54.00|0.00|2.900|0.000</v>
          </cell>
          <cell r="D461" t="str">
            <v>STAM390G</v>
          </cell>
          <cell r="E461" t="str">
            <v>54</v>
          </cell>
          <cell r="F461">
            <v>0</v>
          </cell>
          <cell r="G461">
            <v>2.9</v>
          </cell>
          <cell r="H461">
            <v>700</v>
          </cell>
          <cell r="I461" t="str">
            <v>IBC</v>
          </cell>
          <cell r="J461">
            <v>100</v>
          </cell>
          <cell r="K461">
            <v>345</v>
          </cell>
          <cell r="L461"/>
          <cell r="M461">
            <v>6</v>
          </cell>
          <cell r="N461">
            <v>6</v>
          </cell>
        </row>
        <row r="462">
          <cell r="A462" t="str">
            <v>|0200226010|54.00|0.00|3.200|0.000203NBC</v>
          </cell>
          <cell r="B462"/>
          <cell r="C462" t="str">
            <v>|0200226010|54.00|0.00|3.200|0.000</v>
          </cell>
          <cell r="D462" t="str">
            <v>STAM390G</v>
          </cell>
          <cell r="E462" t="str">
            <v>54</v>
          </cell>
          <cell r="F462">
            <v>0</v>
          </cell>
          <cell r="G462">
            <v>3.2</v>
          </cell>
          <cell r="H462">
            <v>203</v>
          </cell>
          <cell r="I462" t="str">
            <v>NBC</v>
          </cell>
          <cell r="J462"/>
          <cell r="K462"/>
          <cell r="L462"/>
          <cell r="M462">
            <v>30</v>
          </cell>
          <cell r="N462">
            <v>30</v>
          </cell>
        </row>
        <row r="463">
          <cell r="A463" t="str">
            <v>|0200226010|54.00|0.00|3.200|0.0006241NBC</v>
          </cell>
          <cell r="B463"/>
          <cell r="C463" t="str">
            <v>|0200226010|54.00|0.00|3.200|0.000</v>
          </cell>
          <cell r="D463" t="str">
            <v>STAM390G</v>
          </cell>
          <cell r="E463" t="str">
            <v>54</v>
          </cell>
          <cell r="F463">
            <v>0</v>
          </cell>
          <cell r="G463">
            <v>3.2</v>
          </cell>
          <cell r="H463">
            <v>6241</v>
          </cell>
          <cell r="I463" t="str">
            <v>NBC</v>
          </cell>
          <cell r="J463"/>
          <cell r="K463"/>
          <cell r="L463"/>
          <cell r="M463">
            <v>55</v>
          </cell>
          <cell r="N463">
            <v>55</v>
          </cell>
        </row>
        <row r="464">
          <cell r="A464" t="str">
            <v>|0200226010|54.00|20.00|2.000|0.000560IBC</v>
          </cell>
          <cell r="B464"/>
          <cell r="C464" t="str">
            <v>|0200226010|54.00|20.00|2.000|0.000</v>
          </cell>
          <cell r="D464" t="str">
            <v>STAM390G</v>
          </cell>
          <cell r="E464" t="str">
            <v>54</v>
          </cell>
          <cell r="F464">
            <v>20</v>
          </cell>
          <cell r="G464">
            <v>2</v>
          </cell>
          <cell r="H464">
            <v>560</v>
          </cell>
          <cell r="I464" t="str">
            <v>IBC</v>
          </cell>
          <cell r="J464">
            <v>8930</v>
          </cell>
          <cell r="K464">
            <v>8660</v>
          </cell>
          <cell r="L464">
            <v>468</v>
          </cell>
          <cell r="M464">
            <v>7766</v>
          </cell>
          <cell r="N464">
            <v>7298</v>
          </cell>
        </row>
        <row r="465">
          <cell r="A465" t="str">
            <v>|0200226010|54.00|20.00|2.000|0.0006285IBC</v>
          </cell>
          <cell r="B465"/>
          <cell r="C465" t="str">
            <v>|0200226010|54.00|20.00|2.000|0.000</v>
          </cell>
          <cell r="D465" t="str">
            <v>STAM390G</v>
          </cell>
          <cell r="E465" t="str">
            <v>54</v>
          </cell>
          <cell r="F465">
            <v>20</v>
          </cell>
          <cell r="G465">
            <v>2</v>
          </cell>
          <cell r="H465">
            <v>6285</v>
          </cell>
          <cell r="I465" t="str">
            <v>IBC</v>
          </cell>
          <cell r="J465"/>
          <cell r="K465"/>
          <cell r="L465"/>
          <cell r="M465">
            <v>609</v>
          </cell>
          <cell r="N465">
            <v>609</v>
          </cell>
        </row>
        <row r="466">
          <cell r="A466" t="str">
            <v>|0200226010|60.50|0.00|2.300|0.0006019IBC</v>
          </cell>
          <cell r="B466"/>
          <cell r="C466" t="str">
            <v>|0200226010|60.50|0.00|2.300|0.000</v>
          </cell>
          <cell r="D466" t="str">
            <v>STAM390G</v>
          </cell>
          <cell r="E466" t="str">
            <v>60.5</v>
          </cell>
          <cell r="F466">
            <v>0</v>
          </cell>
          <cell r="G466">
            <v>2.2999999999999998</v>
          </cell>
          <cell r="H466">
            <v>6019</v>
          </cell>
          <cell r="I466" t="str">
            <v>IBC</v>
          </cell>
          <cell r="J466"/>
          <cell r="K466"/>
          <cell r="L466"/>
          <cell r="M466">
            <v>110</v>
          </cell>
          <cell r="N466">
            <v>110</v>
          </cell>
        </row>
        <row r="467">
          <cell r="A467" t="str">
            <v>|0200226010|60.50|0.00|2.300|0.000744.4IBC</v>
          </cell>
          <cell r="B467"/>
          <cell r="C467" t="str">
            <v>|0200226010|60.50|0.00|2.300|0.000</v>
          </cell>
          <cell r="D467" t="str">
            <v>STAM390G</v>
          </cell>
          <cell r="E467" t="str">
            <v>60.5</v>
          </cell>
          <cell r="F467">
            <v>0</v>
          </cell>
          <cell r="G467">
            <v>2.2999999999999998</v>
          </cell>
          <cell r="H467">
            <v>744.4</v>
          </cell>
          <cell r="I467" t="str">
            <v>IBC</v>
          </cell>
          <cell r="J467"/>
          <cell r="K467"/>
          <cell r="L467"/>
          <cell r="M467">
            <v>3</v>
          </cell>
          <cell r="N467">
            <v>3</v>
          </cell>
        </row>
        <row r="468">
          <cell r="A468" t="str">
            <v>|0200226117|15.90|0.00|1.600|0.0001677NBC</v>
          </cell>
          <cell r="B468"/>
          <cell r="C468" t="str">
            <v>|0200226117|15.90|0.00|1.600|0.000</v>
          </cell>
          <cell r="D468" t="str">
            <v>STKMHT490</v>
          </cell>
          <cell r="E468" t="str">
            <v>15.9</v>
          </cell>
          <cell r="F468">
            <v>0</v>
          </cell>
          <cell r="G468">
            <v>1.6</v>
          </cell>
          <cell r="H468">
            <v>1677</v>
          </cell>
          <cell r="I468" t="str">
            <v>NBC</v>
          </cell>
          <cell r="J468">
            <v>882</v>
          </cell>
          <cell r="K468">
            <v>1523</v>
          </cell>
          <cell r="L468"/>
          <cell r="M468">
            <v>150</v>
          </cell>
          <cell r="N468">
            <v>150</v>
          </cell>
        </row>
        <row r="469">
          <cell r="A469" t="str">
            <v>|0200226117|15.90|0.00|1.600|0.000279NBC</v>
          </cell>
          <cell r="B469"/>
          <cell r="C469" t="str">
            <v>|0200226117|15.90|0.00|1.600|0.000</v>
          </cell>
          <cell r="D469" t="str">
            <v>STKMHT490</v>
          </cell>
          <cell r="E469" t="str">
            <v>15.9</v>
          </cell>
          <cell r="F469">
            <v>0</v>
          </cell>
          <cell r="G469">
            <v>1.6</v>
          </cell>
          <cell r="H469">
            <v>279</v>
          </cell>
          <cell r="I469" t="str">
            <v>NBC</v>
          </cell>
          <cell r="J469">
            <v>1</v>
          </cell>
          <cell r="K469">
            <v>632</v>
          </cell>
          <cell r="L469"/>
          <cell r="M469">
            <v>1615</v>
          </cell>
          <cell r="N469">
            <v>1615</v>
          </cell>
        </row>
        <row r="470">
          <cell r="A470" t="str">
            <v>|0200226117|15.90|0.00|1.600|0.0005155NBC</v>
          </cell>
          <cell r="B470"/>
          <cell r="C470" t="str">
            <v>|0200226117|15.90|0.00|1.600|0.000</v>
          </cell>
          <cell r="D470" t="str">
            <v>STKMHT490</v>
          </cell>
          <cell r="E470" t="str">
            <v>15.9</v>
          </cell>
          <cell r="F470">
            <v>0</v>
          </cell>
          <cell r="G470">
            <v>1.6</v>
          </cell>
          <cell r="H470">
            <v>5155</v>
          </cell>
          <cell r="I470" t="str">
            <v>NBC</v>
          </cell>
          <cell r="J470"/>
          <cell r="K470"/>
          <cell r="L470"/>
          <cell r="M470">
            <v>471</v>
          </cell>
          <cell r="N470">
            <v>471</v>
          </cell>
        </row>
        <row r="471">
          <cell r="A471" t="str">
            <v>|0200226117|19.10|0.00|1.600|0.000163NBC</v>
          </cell>
          <cell r="B471"/>
          <cell r="C471" t="str">
            <v>|0200226117|19.10|0.00|1.600|0.000</v>
          </cell>
          <cell r="D471" t="str">
            <v>STKMHT490</v>
          </cell>
          <cell r="E471" t="str">
            <v>19.1</v>
          </cell>
          <cell r="F471">
            <v>0</v>
          </cell>
          <cell r="G471">
            <v>1.6</v>
          </cell>
          <cell r="H471">
            <v>163</v>
          </cell>
          <cell r="I471" t="str">
            <v>NBC</v>
          </cell>
          <cell r="J471">
            <v>8044</v>
          </cell>
          <cell r="K471">
            <v>14620</v>
          </cell>
          <cell r="L471">
            <v>1600</v>
          </cell>
          <cell r="M471">
            <v>9421</v>
          </cell>
          <cell r="N471">
            <v>7821</v>
          </cell>
        </row>
        <row r="472">
          <cell r="A472" t="str">
            <v>|0200226117|19.10|0.00|1.600|0.000297NBC</v>
          </cell>
          <cell r="B472"/>
          <cell r="C472" t="str">
            <v>|0200226117|19.10|0.00|1.600|0.000</v>
          </cell>
          <cell r="D472" t="str">
            <v>STKMHT490</v>
          </cell>
          <cell r="E472" t="str">
            <v>19.1</v>
          </cell>
          <cell r="F472">
            <v>0</v>
          </cell>
          <cell r="G472">
            <v>1.6</v>
          </cell>
          <cell r="H472">
            <v>297</v>
          </cell>
          <cell r="I472" t="str">
            <v>NBC</v>
          </cell>
          <cell r="J472">
            <v>1</v>
          </cell>
          <cell r="K472">
            <v>639</v>
          </cell>
          <cell r="L472"/>
          <cell r="M472">
            <v>900</v>
          </cell>
          <cell r="N472">
            <v>900</v>
          </cell>
        </row>
        <row r="473">
          <cell r="A473" t="str">
            <v>|0200226117|19.10|0.00|1.600|0.0005751NBC</v>
          </cell>
          <cell r="B473"/>
          <cell r="C473" t="str">
            <v>|0200226117|19.10|0.00|1.600|0.000</v>
          </cell>
          <cell r="D473" t="str">
            <v>STKMHT490</v>
          </cell>
          <cell r="E473" t="str">
            <v>19.1</v>
          </cell>
          <cell r="F473">
            <v>0</v>
          </cell>
          <cell r="G473">
            <v>1.6</v>
          </cell>
          <cell r="H473">
            <v>5751</v>
          </cell>
          <cell r="I473" t="str">
            <v>NBC</v>
          </cell>
          <cell r="J473"/>
          <cell r="K473"/>
          <cell r="L473"/>
          <cell r="M473">
            <v>270</v>
          </cell>
          <cell r="N473">
            <v>270</v>
          </cell>
        </row>
        <row r="474">
          <cell r="A474" t="str">
            <v>|0200226117|19.10|0.00|2.000|0.0001282NBC</v>
          </cell>
          <cell r="B474"/>
          <cell r="C474" t="str">
            <v>|0200226117|19.10|0.00|2.000|0.000</v>
          </cell>
          <cell r="D474" t="str">
            <v>STKMHT490</v>
          </cell>
          <cell r="E474" t="str">
            <v>19.1</v>
          </cell>
          <cell r="F474">
            <v>0</v>
          </cell>
          <cell r="G474">
            <v>2</v>
          </cell>
          <cell r="H474">
            <v>1282</v>
          </cell>
          <cell r="I474" t="str">
            <v>NBC</v>
          </cell>
          <cell r="J474">
            <v>4024</v>
          </cell>
          <cell r="K474">
            <v>2021</v>
          </cell>
          <cell r="L474"/>
          <cell r="M474">
            <v>197</v>
          </cell>
          <cell r="N474">
            <v>197</v>
          </cell>
        </row>
        <row r="475">
          <cell r="A475" t="str">
            <v>|0200226117|19.10|0.00|2.000|0.000266NBC</v>
          </cell>
          <cell r="B475"/>
          <cell r="C475" t="str">
            <v>|0200226117|19.10|0.00|2.000|0.000</v>
          </cell>
          <cell r="D475" t="str">
            <v>STKMHT490</v>
          </cell>
          <cell r="E475" t="str">
            <v>19.1</v>
          </cell>
          <cell r="F475">
            <v>0</v>
          </cell>
          <cell r="G475">
            <v>2</v>
          </cell>
          <cell r="H475">
            <v>266</v>
          </cell>
          <cell r="I475" t="str">
            <v>NBC</v>
          </cell>
          <cell r="J475">
            <v>3175</v>
          </cell>
          <cell r="K475">
            <v>2482</v>
          </cell>
          <cell r="L475"/>
          <cell r="M475">
            <v>24</v>
          </cell>
          <cell r="N475">
            <v>24</v>
          </cell>
        </row>
        <row r="476">
          <cell r="A476" t="str">
            <v>|0200226117|19.10|0.00|2.000|0.000418NBC</v>
          </cell>
          <cell r="B476"/>
          <cell r="C476" t="str">
            <v>|0200226117|19.10|0.00|2.000|0.000</v>
          </cell>
          <cell r="D476" t="str">
            <v>STKMHT490</v>
          </cell>
          <cell r="E476" t="str">
            <v>19.1</v>
          </cell>
          <cell r="F476">
            <v>0</v>
          </cell>
          <cell r="G476">
            <v>2</v>
          </cell>
          <cell r="H476">
            <v>418</v>
          </cell>
          <cell r="I476" t="str">
            <v>NBC</v>
          </cell>
          <cell r="J476">
            <v>4339</v>
          </cell>
          <cell r="K476">
            <v>1622</v>
          </cell>
          <cell r="L476"/>
          <cell r="M476">
            <v>343</v>
          </cell>
          <cell r="N476">
            <v>343</v>
          </cell>
        </row>
        <row r="477">
          <cell r="A477" t="str">
            <v>|0200226117|19.10|0.00|2.000|0.0005179NBC</v>
          </cell>
          <cell r="B477"/>
          <cell r="C477" t="str">
            <v>|0200226117|19.10|0.00|2.000|0.000</v>
          </cell>
          <cell r="D477" t="str">
            <v>STKMHT490</v>
          </cell>
          <cell r="E477" t="str">
            <v>19.1</v>
          </cell>
          <cell r="F477">
            <v>0</v>
          </cell>
          <cell r="G477">
            <v>2</v>
          </cell>
          <cell r="H477">
            <v>5179</v>
          </cell>
          <cell r="I477" t="str">
            <v>NBC</v>
          </cell>
          <cell r="J477"/>
          <cell r="K477"/>
          <cell r="L477"/>
          <cell r="M477">
            <v>2836</v>
          </cell>
          <cell r="N477">
            <v>2836</v>
          </cell>
        </row>
        <row r="478">
          <cell r="A478" t="str">
            <v>|0200226117|19.10|0.00|2.000|0.000570NBC</v>
          </cell>
          <cell r="B478"/>
          <cell r="C478" t="str">
            <v>|0200226117|19.10|0.00|2.000|0.000</v>
          </cell>
          <cell r="D478" t="str">
            <v>STKMHT490</v>
          </cell>
          <cell r="E478" t="str">
            <v>19.1</v>
          </cell>
          <cell r="F478">
            <v>0</v>
          </cell>
          <cell r="G478">
            <v>2</v>
          </cell>
          <cell r="H478">
            <v>570</v>
          </cell>
          <cell r="I478" t="str">
            <v>NBC</v>
          </cell>
          <cell r="J478">
            <v>360</v>
          </cell>
          <cell r="K478">
            <v>190</v>
          </cell>
          <cell r="L478"/>
          <cell r="M478">
            <v>207</v>
          </cell>
          <cell r="N478">
            <v>207</v>
          </cell>
        </row>
        <row r="479">
          <cell r="A479" t="str">
            <v>|0200226117|19.10|0.00|2.000|0.0005771NBC</v>
          </cell>
          <cell r="B479"/>
          <cell r="C479" t="str">
            <v>|0200226117|19.10|0.00|2.000|0.000</v>
          </cell>
          <cell r="D479" t="str">
            <v>STKMHT490</v>
          </cell>
          <cell r="E479" t="str">
            <v>19.1</v>
          </cell>
          <cell r="F479">
            <v>0</v>
          </cell>
          <cell r="G479">
            <v>2</v>
          </cell>
          <cell r="H479">
            <v>5771</v>
          </cell>
          <cell r="I479" t="str">
            <v>NBC</v>
          </cell>
          <cell r="J479"/>
          <cell r="K479"/>
          <cell r="L479"/>
          <cell r="M479">
            <v>304</v>
          </cell>
          <cell r="N479">
            <v>304</v>
          </cell>
        </row>
        <row r="480">
          <cell r="A480" t="str">
            <v>|0200226117|19.10|0.00|2.000|0.000605NBC</v>
          </cell>
          <cell r="B480"/>
          <cell r="C480" t="str">
            <v>|0200226117|19.10|0.00|2.000|0.000</v>
          </cell>
          <cell r="D480" t="str">
            <v>STKMHT490</v>
          </cell>
          <cell r="E480" t="str">
            <v>19.1</v>
          </cell>
          <cell r="F480">
            <v>0</v>
          </cell>
          <cell r="G480">
            <v>2</v>
          </cell>
          <cell r="H480">
            <v>605</v>
          </cell>
          <cell r="I480" t="str">
            <v>NBC</v>
          </cell>
          <cell r="J480"/>
          <cell r="K480">
            <v>90</v>
          </cell>
          <cell r="L480"/>
          <cell r="M480">
            <v>110</v>
          </cell>
          <cell r="N480">
            <v>110</v>
          </cell>
        </row>
        <row r="481">
          <cell r="A481" t="str">
            <v>|0200226117|19.10|0.00|2.000|0.000630NBC</v>
          </cell>
          <cell r="B481"/>
          <cell r="C481" t="str">
            <v>|0200226117|19.10|0.00|2.000|0.000</v>
          </cell>
          <cell r="D481" t="str">
            <v>STKMHT490</v>
          </cell>
          <cell r="E481" t="str">
            <v>19.1</v>
          </cell>
          <cell r="F481">
            <v>0</v>
          </cell>
          <cell r="G481">
            <v>2</v>
          </cell>
          <cell r="H481">
            <v>630</v>
          </cell>
          <cell r="I481" t="str">
            <v>NBC</v>
          </cell>
          <cell r="J481"/>
          <cell r="K481">
            <v>70</v>
          </cell>
          <cell r="L481"/>
          <cell r="M481">
            <v>120</v>
          </cell>
          <cell r="N481">
            <v>120</v>
          </cell>
        </row>
        <row r="482">
          <cell r="A482" t="str">
            <v>|0200226117|19.10|0.00|2.000|0.000726NBC</v>
          </cell>
          <cell r="B482"/>
          <cell r="C482" t="str">
            <v>|0200226117|19.10|0.00|2.000|0.000</v>
          </cell>
          <cell r="D482" t="str">
            <v>STKMHT490</v>
          </cell>
          <cell r="E482" t="str">
            <v>19.1</v>
          </cell>
          <cell r="F482">
            <v>0</v>
          </cell>
          <cell r="G482">
            <v>2</v>
          </cell>
          <cell r="H482">
            <v>726</v>
          </cell>
          <cell r="I482" t="str">
            <v>NBC</v>
          </cell>
          <cell r="J482">
            <v>4348</v>
          </cell>
          <cell r="K482">
            <v>1568</v>
          </cell>
          <cell r="L482"/>
          <cell r="M482">
            <v>319</v>
          </cell>
          <cell r="N482">
            <v>319</v>
          </cell>
        </row>
        <row r="483">
          <cell r="A483" t="str">
            <v>|0200226117|22.20|0.00|1.600|0.0001208NBC</v>
          </cell>
          <cell r="B483"/>
          <cell r="C483" t="str">
            <v>|0200226117|22.20|0.00|1.600|0.000</v>
          </cell>
          <cell r="D483" t="str">
            <v>STKMHT490</v>
          </cell>
          <cell r="E483" t="str">
            <v>22.2</v>
          </cell>
          <cell r="F483">
            <v>0</v>
          </cell>
          <cell r="G483">
            <v>1.6</v>
          </cell>
          <cell r="H483">
            <v>1208</v>
          </cell>
          <cell r="I483" t="str">
            <v>NBC</v>
          </cell>
          <cell r="J483"/>
          <cell r="K483">
            <v>70</v>
          </cell>
          <cell r="L483"/>
          <cell r="M483">
            <v>80</v>
          </cell>
          <cell r="N483">
            <v>80</v>
          </cell>
        </row>
        <row r="484">
          <cell r="A484" t="str">
            <v>|0200226117|22.20|0.00|2.300|0.000331NBC</v>
          </cell>
          <cell r="B484"/>
          <cell r="C484" t="str">
            <v>|0200226117|22.20|0.00|2.300|0.000</v>
          </cell>
          <cell r="D484" t="str">
            <v>STKMHT490</v>
          </cell>
          <cell r="E484" t="str">
            <v>22.2</v>
          </cell>
          <cell r="F484">
            <v>0</v>
          </cell>
          <cell r="G484">
            <v>2.2999999999999998</v>
          </cell>
          <cell r="H484">
            <v>331</v>
          </cell>
          <cell r="I484" t="str">
            <v>NBC</v>
          </cell>
          <cell r="J484">
            <v>2849</v>
          </cell>
          <cell r="K484">
            <v>2539</v>
          </cell>
          <cell r="L484"/>
          <cell r="M484">
            <v>209</v>
          </cell>
          <cell r="N484">
            <v>209</v>
          </cell>
        </row>
        <row r="485">
          <cell r="A485" t="str">
            <v>|0200226117|22.20|0.00|2.300|0.000484NBC</v>
          </cell>
          <cell r="B485"/>
          <cell r="C485" t="str">
            <v>|0200226117|22.20|0.00|2.300|0.000</v>
          </cell>
          <cell r="D485" t="str">
            <v>STKMHT490</v>
          </cell>
          <cell r="E485" t="str">
            <v>22.2</v>
          </cell>
          <cell r="F485">
            <v>0</v>
          </cell>
          <cell r="G485">
            <v>2.2999999999999998</v>
          </cell>
          <cell r="H485">
            <v>484</v>
          </cell>
          <cell r="I485" t="str">
            <v>NBC</v>
          </cell>
          <cell r="J485">
            <v>2849</v>
          </cell>
          <cell r="K485">
            <v>2524</v>
          </cell>
          <cell r="L485"/>
          <cell r="M485">
            <v>46</v>
          </cell>
          <cell r="N485">
            <v>46</v>
          </cell>
        </row>
        <row r="486">
          <cell r="A486" t="str">
            <v>|0200226117|22.20|0.00|2.300|0.0005704NBC</v>
          </cell>
          <cell r="B486"/>
          <cell r="C486" t="str">
            <v>|0200226117|22.20|0.00|2.300|0.000</v>
          </cell>
          <cell r="D486" t="str">
            <v>STKMHT490</v>
          </cell>
          <cell r="E486" t="str">
            <v>22.2</v>
          </cell>
          <cell r="F486">
            <v>0</v>
          </cell>
          <cell r="G486">
            <v>2.2999999999999998</v>
          </cell>
          <cell r="H486">
            <v>5704</v>
          </cell>
          <cell r="I486" t="str">
            <v>NBC</v>
          </cell>
          <cell r="J486"/>
          <cell r="K486"/>
          <cell r="L486"/>
          <cell r="M486">
            <v>180</v>
          </cell>
          <cell r="N486">
            <v>180</v>
          </cell>
        </row>
        <row r="487">
          <cell r="A487" t="str">
            <v>|0200226117|22.20|0.00|2.300|0.0005893NBC</v>
          </cell>
          <cell r="B487"/>
          <cell r="C487" t="str">
            <v>|0200226117|22.20|0.00|2.300|0.000</v>
          </cell>
          <cell r="D487" t="str">
            <v>STKMHT490</v>
          </cell>
          <cell r="E487" t="str">
            <v>22.2</v>
          </cell>
          <cell r="F487">
            <v>0</v>
          </cell>
          <cell r="G487">
            <v>2.2999999999999998</v>
          </cell>
          <cell r="H487">
            <v>5893</v>
          </cell>
          <cell r="I487" t="str">
            <v>NBC</v>
          </cell>
          <cell r="J487"/>
          <cell r="K487"/>
          <cell r="L487"/>
          <cell r="M487">
            <v>266</v>
          </cell>
          <cell r="N487">
            <v>266</v>
          </cell>
        </row>
        <row r="488">
          <cell r="A488" t="str">
            <v>|0200226117|22.20|0.00|2.300|0.0005974NBC</v>
          </cell>
          <cell r="B488"/>
          <cell r="C488" t="str">
            <v>|0200226117|22.20|0.00|2.300|0.000</v>
          </cell>
          <cell r="D488" t="str">
            <v>STKMHT490</v>
          </cell>
          <cell r="E488" t="str">
            <v>22.2</v>
          </cell>
          <cell r="F488">
            <v>0</v>
          </cell>
          <cell r="G488">
            <v>2.2999999999999998</v>
          </cell>
          <cell r="H488">
            <v>5974</v>
          </cell>
          <cell r="I488" t="str">
            <v>NBC</v>
          </cell>
          <cell r="J488"/>
          <cell r="K488"/>
          <cell r="L488"/>
          <cell r="M488">
            <v>0</v>
          </cell>
          <cell r="N488">
            <v>0</v>
          </cell>
        </row>
        <row r="489">
          <cell r="A489" t="str">
            <v>|0200226117|22.20|0.00|2.300|0.0006184NBC</v>
          </cell>
          <cell r="B489"/>
          <cell r="C489" t="str">
            <v>|0200226117|22.20|0.00|2.300|0.000</v>
          </cell>
          <cell r="D489" t="str">
            <v>STKMHT490</v>
          </cell>
          <cell r="E489" t="str">
            <v>22.2</v>
          </cell>
          <cell r="F489">
            <v>0</v>
          </cell>
          <cell r="G489">
            <v>2.2999999999999998</v>
          </cell>
          <cell r="H489">
            <v>6184</v>
          </cell>
          <cell r="I489" t="str">
            <v>NBC</v>
          </cell>
          <cell r="J489"/>
          <cell r="K489"/>
          <cell r="L489"/>
          <cell r="M489">
            <v>0</v>
          </cell>
          <cell r="N489">
            <v>0</v>
          </cell>
        </row>
        <row r="490">
          <cell r="A490" t="str">
            <v>|0200226117|22.20|0.00|2.300|0.000845NBC</v>
          </cell>
          <cell r="B490"/>
          <cell r="C490" t="str">
            <v>|0200226117|22.20|0.00|2.300|0.000</v>
          </cell>
          <cell r="D490" t="str">
            <v>STKMHT490</v>
          </cell>
          <cell r="E490" t="str">
            <v>22.2</v>
          </cell>
          <cell r="F490">
            <v>0</v>
          </cell>
          <cell r="G490">
            <v>2.2999999999999998</v>
          </cell>
          <cell r="H490">
            <v>845</v>
          </cell>
          <cell r="I490" t="str">
            <v>NBC</v>
          </cell>
          <cell r="J490">
            <v>310</v>
          </cell>
          <cell r="K490">
            <v>264</v>
          </cell>
          <cell r="L490"/>
          <cell r="M490">
            <v>401</v>
          </cell>
          <cell r="N490">
            <v>401</v>
          </cell>
        </row>
        <row r="491">
          <cell r="A491" t="str">
            <v>|0200226117|22.20|0.00|2.300|0.000875NBC</v>
          </cell>
          <cell r="B491"/>
          <cell r="C491" t="str">
            <v>|0200226117|22.20|0.00|2.300|0.000</v>
          </cell>
          <cell r="D491" t="str">
            <v>STKMHT490</v>
          </cell>
          <cell r="E491" t="str">
            <v>22.2</v>
          </cell>
          <cell r="F491">
            <v>0</v>
          </cell>
          <cell r="G491">
            <v>2.2999999999999998</v>
          </cell>
          <cell r="H491">
            <v>875</v>
          </cell>
          <cell r="I491" t="str">
            <v>NBC</v>
          </cell>
          <cell r="J491">
            <v>350</v>
          </cell>
          <cell r="K491">
            <v>261</v>
          </cell>
          <cell r="L491"/>
          <cell r="M491">
            <v>382</v>
          </cell>
          <cell r="N491">
            <v>382</v>
          </cell>
        </row>
        <row r="492">
          <cell r="A492" t="str">
            <v>|0200226117|25.40|0.00|1.600|0.000355NBC</v>
          </cell>
          <cell r="B492"/>
          <cell r="C492" t="str">
            <v>|0200226117|25.40|0.00|1.600|0.000</v>
          </cell>
          <cell r="D492" t="str">
            <v>STKMHT490</v>
          </cell>
          <cell r="E492" t="str">
            <v>25.4</v>
          </cell>
          <cell r="F492">
            <v>0</v>
          </cell>
          <cell r="G492">
            <v>1.6</v>
          </cell>
          <cell r="H492">
            <v>355</v>
          </cell>
          <cell r="I492" t="str">
            <v>NBC</v>
          </cell>
          <cell r="J492"/>
          <cell r="K492">
            <v>640</v>
          </cell>
          <cell r="L492"/>
          <cell r="M492">
            <v>1746</v>
          </cell>
          <cell r="N492">
            <v>1746</v>
          </cell>
        </row>
        <row r="493">
          <cell r="A493" t="str">
            <v>|0200226117|25.40|0.00|1.600|0.0005775NBC</v>
          </cell>
          <cell r="B493"/>
          <cell r="C493" t="str">
            <v>|0200226117|25.40|0.00|1.600|0.000</v>
          </cell>
          <cell r="D493" t="str">
            <v>STKMHT490</v>
          </cell>
          <cell r="E493" t="str">
            <v>25.4</v>
          </cell>
          <cell r="F493">
            <v>0</v>
          </cell>
          <cell r="G493">
            <v>1.6</v>
          </cell>
          <cell r="H493">
            <v>5775</v>
          </cell>
          <cell r="I493" t="str">
            <v>NBC</v>
          </cell>
          <cell r="J493"/>
          <cell r="K493"/>
          <cell r="L493"/>
          <cell r="M493">
            <v>0</v>
          </cell>
          <cell r="N493">
            <v>0</v>
          </cell>
        </row>
        <row r="494">
          <cell r="A494" t="str">
            <v>|0200226117|25.40|0.00|1.600|0.0005822NBC</v>
          </cell>
          <cell r="B494"/>
          <cell r="C494" t="str">
            <v>|0200226117|25.40|0.00|1.600|0.000</v>
          </cell>
          <cell r="D494" t="str">
            <v>STKMHT490</v>
          </cell>
          <cell r="E494" t="str">
            <v>25.4</v>
          </cell>
          <cell r="F494">
            <v>0</v>
          </cell>
          <cell r="G494">
            <v>1.6</v>
          </cell>
          <cell r="H494">
            <v>5822</v>
          </cell>
          <cell r="I494" t="str">
            <v>NBC</v>
          </cell>
          <cell r="J494"/>
          <cell r="K494"/>
          <cell r="L494"/>
          <cell r="M494">
            <v>128</v>
          </cell>
          <cell r="N494">
            <v>128</v>
          </cell>
        </row>
        <row r="495">
          <cell r="A495" t="str">
            <v>|0200226117|25.40|0.00|1.600|0.0005884IBC</v>
          </cell>
          <cell r="B495"/>
          <cell r="C495" t="str">
            <v>|0200226117|25.40|0.00|1.600|0.000</v>
          </cell>
          <cell r="D495" t="str">
            <v>STKMHT490</v>
          </cell>
          <cell r="E495" t="str">
            <v>25.4</v>
          </cell>
          <cell r="F495">
            <v>0</v>
          </cell>
          <cell r="G495">
            <v>1.6</v>
          </cell>
          <cell r="H495">
            <v>5884</v>
          </cell>
          <cell r="I495" t="str">
            <v>IBC</v>
          </cell>
          <cell r="J495"/>
          <cell r="K495"/>
          <cell r="L495"/>
          <cell r="M495">
            <v>150</v>
          </cell>
          <cell r="N495">
            <v>150</v>
          </cell>
        </row>
        <row r="496">
          <cell r="A496" t="str">
            <v>|0200226117|25.40|0.00|1.600|0.000635NBC</v>
          </cell>
          <cell r="B496"/>
          <cell r="C496" t="str">
            <v>|0200226117|25.40|0.00|1.600|0.000</v>
          </cell>
          <cell r="D496" t="str">
            <v>STKMHT490</v>
          </cell>
          <cell r="E496" t="str">
            <v>25.4</v>
          </cell>
          <cell r="F496">
            <v>0</v>
          </cell>
          <cell r="G496">
            <v>1.6</v>
          </cell>
          <cell r="H496">
            <v>635</v>
          </cell>
          <cell r="I496" t="str">
            <v>NBC</v>
          </cell>
          <cell r="J496">
            <v>191</v>
          </cell>
          <cell r="K496">
            <v>395</v>
          </cell>
          <cell r="L496"/>
          <cell r="M496">
            <v>255</v>
          </cell>
          <cell r="N496">
            <v>255</v>
          </cell>
        </row>
        <row r="497">
          <cell r="A497" t="str">
            <v>|0200226117|25.40|0.00|1.600|0.000647IBC</v>
          </cell>
          <cell r="B497"/>
          <cell r="C497" t="str">
            <v>|0200226117|25.40|0.00|1.600|0.000</v>
          </cell>
          <cell r="D497" t="str">
            <v>STKMHT490</v>
          </cell>
          <cell r="E497" t="str">
            <v>25.4</v>
          </cell>
          <cell r="F497">
            <v>0</v>
          </cell>
          <cell r="G497">
            <v>1.6</v>
          </cell>
          <cell r="H497">
            <v>647</v>
          </cell>
          <cell r="I497" t="str">
            <v>IBC</v>
          </cell>
          <cell r="J497"/>
          <cell r="K497"/>
          <cell r="L497"/>
          <cell r="M497">
            <v>1295</v>
          </cell>
          <cell r="N497">
            <v>1295</v>
          </cell>
        </row>
        <row r="498">
          <cell r="A498" t="str">
            <v>|0200226117|25.40|0.00|1.600|0.000665NBC</v>
          </cell>
          <cell r="B498"/>
          <cell r="C498" t="str">
            <v>|0200226117|25.40|0.00|1.600|0.000</v>
          </cell>
          <cell r="D498" t="str">
            <v>STKMHT490</v>
          </cell>
          <cell r="E498" t="str">
            <v>25.4</v>
          </cell>
          <cell r="F498">
            <v>0</v>
          </cell>
          <cell r="G498">
            <v>1.6</v>
          </cell>
          <cell r="H498">
            <v>665</v>
          </cell>
          <cell r="I498" t="str">
            <v>NBC</v>
          </cell>
          <cell r="J498"/>
          <cell r="K498"/>
          <cell r="L498"/>
          <cell r="M498">
            <v>82</v>
          </cell>
          <cell r="N498">
            <v>82</v>
          </cell>
        </row>
        <row r="499">
          <cell r="A499" t="str">
            <v>|0200226117|25.40|0.00|2.000|0.000136NBC</v>
          </cell>
          <cell r="B499"/>
          <cell r="C499" t="str">
            <v>|0200226117|25.40|0.00|2.000|0.000</v>
          </cell>
          <cell r="D499" t="str">
            <v>STKMHT490</v>
          </cell>
          <cell r="E499" t="str">
            <v>25.4</v>
          </cell>
          <cell r="F499">
            <v>0</v>
          </cell>
          <cell r="G499">
            <v>2</v>
          </cell>
          <cell r="H499">
            <v>136</v>
          </cell>
          <cell r="I499" t="str">
            <v>NBC</v>
          </cell>
          <cell r="J499">
            <v>3200</v>
          </cell>
          <cell r="K499">
            <v>6</v>
          </cell>
          <cell r="L499"/>
          <cell r="M499">
            <v>1703</v>
          </cell>
          <cell r="N499">
            <v>1703</v>
          </cell>
        </row>
        <row r="500">
          <cell r="A500" t="str">
            <v>|0200226117|25.40|0.00|2.000|0.000190NBC</v>
          </cell>
          <cell r="B500"/>
          <cell r="C500" t="str">
            <v>|0200226117|25.40|0.00|2.000|0.000</v>
          </cell>
          <cell r="D500" t="str">
            <v>STKMHT490</v>
          </cell>
          <cell r="E500" t="str">
            <v>25.4</v>
          </cell>
          <cell r="F500">
            <v>0</v>
          </cell>
          <cell r="G500">
            <v>2</v>
          </cell>
          <cell r="H500">
            <v>190</v>
          </cell>
          <cell r="I500" t="str">
            <v>NBC</v>
          </cell>
          <cell r="J500">
            <v>2</v>
          </cell>
          <cell r="K500">
            <v>294</v>
          </cell>
          <cell r="L500"/>
          <cell r="M500">
            <v>159</v>
          </cell>
          <cell r="N500">
            <v>159</v>
          </cell>
        </row>
        <row r="501">
          <cell r="A501" t="str">
            <v>|0200226117|25.40|0.00|2.000|0.0006151NBC</v>
          </cell>
          <cell r="B501"/>
          <cell r="C501" t="str">
            <v>|0200226117|25.40|0.00|2.000|0.000</v>
          </cell>
          <cell r="D501" t="str">
            <v>STKMHT490</v>
          </cell>
          <cell r="E501" t="str">
            <v>25.4</v>
          </cell>
          <cell r="F501">
            <v>0</v>
          </cell>
          <cell r="G501">
            <v>2</v>
          </cell>
          <cell r="H501">
            <v>6151</v>
          </cell>
          <cell r="I501" t="str">
            <v>NBC</v>
          </cell>
          <cell r="J501"/>
          <cell r="K501"/>
          <cell r="L501"/>
          <cell r="M501">
            <v>109</v>
          </cell>
          <cell r="N501">
            <v>109</v>
          </cell>
        </row>
        <row r="502">
          <cell r="A502" t="str">
            <v>|0200226117|28.60|0.00|2.000|0.0001254NBC</v>
          </cell>
          <cell r="B502"/>
          <cell r="C502" t="str">
            <v>|0200226117|28.60|0.00|2.000|0.000</v>
          </cell>
          <cell r="D502" t="str">
            <v>STKMHT490</v>
          </cell>
          <cell r="E502" t="str">
            <v>28.6</v>
          </cell>
          <cell r="F502">
            <v>0</v>
          </cell>
          <cell r="G502">
            <v>2</v>
          </cell>
          <cell r="H502">
            <v>1254</v>
          </cell>
          <cell r="I502" t="str">
            <v>NBC</v>
          </cell>
          <cell r="J502">
            <v>80</v>
          </cell>
          <cell r="K502">
            <v>80</v>
          </cell>
          <cell r="L502"/>
          <cell r="M502">
            <v>240</v>
          </cell>
          <cell r="N502">
            <v>240</v>
          </cell>
        </row>
        <row r="503">
          <cell r="A503" t="str">
            <v>|0200226117|28.60|0.00|2.000|0.0001855NBC</v>
          </cell>
          <cell r="B503"/>
          <cell r="C503" t="str">
            <v>|0200226117|28.60|0.00|2.000|0.000</v>
          </cell>
          <cell r="D503" t="str">
            <v>STKMHT490</v>
          </cell>
          <cell r="E503" t="str">
            <v>28.6</v>
          </cell>
          <cell r="F503">
            <v>0</v>
          </cell>
          <cell r="G503">
            <v>2</v>
          </cell>
          <cell r="H503">
            <v>1855</v>
          </cell>
          <cell r="I503" t="str">
            <v>NBC</v>
          </cell>
          <cell r="J503">
            <v>134</v>
          </cell>
          <cell r="K503"/>
          <cell r="L503"/>
          <cell r="M503">
            <v>1452</v>
          </cell>
          <cell r="N503">
            <v>1452</v>
          </cell>
        </row>
        <row r="504">
          <cell r="A504" t="str">
            <v>|0200226117|28.60|0.00|2.000|0.0002075NBC</v>
          </cell>
          <cell r="B504"/>
          <cell r="C504" t="str">
            <v>|0200226117|28.60|0.00|2.000|0.000</v>
          </cell>
          <cell r="D504" t="str">
            <v>STKMHT490</v>
          </cell>
          <cell r="E504" t="str">
            <v>28.6</v>
          </cell>
          <cell r="F504">
            <v>0</v>
          </cell>
          <cell r="G504">
            <v>2</v>
          </cell>
          <cell r="H504">
            <v>2075</v>
          </cell>
          <cell r="I504" t="str">
            <v>NBC</v>
          </cell>
          <cell r="J504">
            <v>524</v>
          </cell>
          <cell r="K504">
            <v>531</v>
          </cell>
          <cell r="L504"/>
          <cell r="M504">
            <v>285</v>
          </cell>
          <cell r="N504">
            <v>285</v>
          </cell>
        </row>
        <row r="505">
          <cell r="A505" t="str">
            <v>|0200226117|28.60|0.00|2.000|0.0002083NBC</v>
          </cell>
          <cell r="B505"/>
          <cell r="C505" t="str">
            <v>|0200226117|28.60|0.00|2.000|0.000</v>
          </cell>
          <cell r="D505" t="str">
            <v>STKMHT490</v>
          </cell>
          <cell r="E505" t="str">
            <v>28.6</v>
          </cell>
          <cell r="F505">
            <v>0</v>
          </cell>
          <cell r="G505">
            <v>2</v>
          </cell>
          <cell r="H505">
            <v>2083</v>
          </cell>
          <cell r="I505" t="str">
            <v>NBC</v>
          </cell>
          <cell r="J505">
            <v>2864</v>
          </cell>
          <cell r="K505">
            <v>2497</v>
          </cell>
          <cell r="L505"/>
          <cell r="M505">
            <v>82</v>
          </cell>
          <cell r="N505">
            <v>82</v>
          </cell>
        </row>
        <row r="506">
          <cell r="A506" t="str">
            <v>|0200226117|28.60|0.00|2.000|0.000312NBC</v>
          </cell>
          <cell r="B506"/>
          <cell r="C506" t="str">
            <v>|0200226117|28.60|0.00|2.000|0.000</v>
          </cell>
          <cell r="D506" t="str">
            <v>STKMHT490</v>
          </cell>
          <cell r="E506" t="str">
            <v>28.6</v>
          </cell>
          <cell r="F506">
            <v>0</v>
          </cell>
          <cell r="G506">
            <v>2</v>
          </cell>
          <cell r="H506">
            <v>312</v>
          </cell>
          <cell r="I506" t="str">
            <v>NBC</v>
          </cell>
          <cell r="J506"/>
          <cell r="K506">
            <v>367</v>
          </cell>
          <cell r="L506"/>
          <cell r="M506">
            <v>315</v>
          </cell>
          <cell r="N506">
            <v>315</v>
          </cell>
        </row>
        <row r="507">
          <cell r="A507" t="str">
            <v>|0200226117|28.60|0.00|2.000|0.000326IBC</v>
          </cell>
          <cell r="B507"/>
          <cell r="C507" t="str">
            <v>|0200226117|28.60|0.00|2.000|0.000</v>
          </cell>
          <cell r="D507" t="str">
            <v>STKMHT490</v>
          </cell>
          <cell r="E507" t="str">
            <v>28.6</v>
          </cell>
          <cell r="F507">
            <v>0</v>
          </cell>
          <cell r="G507">
            <v>2</v>
          </cell>
          <cell r="H507">
            <v>326</v>
          </cell>
          <cell r="I507" t="str">
            <v>IBC</v>
          </cell>
          <cell r="J507">
            <v>620</v>
          </cell>
          <cell r="K507">
            <v>6</v>
          </cell>
          <cell r="L507"/>
          <cell r="M507">
            <v>1030</v>
          </cell>
          <cell r="N507">
            <v>1030</v>
          </cell>
        </row>
        <row r="508">
          <cell r="A508" t="str">
            <v>|0200226117|28.60|0.00|2.000|0.000388IBC</v>
          </cell>
          <cell r="B508"/>
          <cell r="C508" t="str">
            <v>|0200226117|28.60|0.00|2.000|0.000</v>
          </cell>
          <cell r="D508" t="str">
            <v>STKMHT490</v>
          </cell>
          <cell r="E508" t="str">
            <v>28.6</v>
          </cell>
          <cell r="F508">
            <v>0</v>
          </cell>
          <cell r="G508">
            <v>2</v>
          </cell>
          <cell r="H508">
            <v>388</v>
          </cell>
          <cell r="I508" t="str">
            <v>IBC</v>
          </cell>
          <cell r="J508">
            <v>1260</v>
          </cell>
          <cell r="K508">
            <v>3262</v>
          </cell>
          <cell r="L508"/>
          <cell r="M508">
            <v>1351</v>
          </cell>
          <cell r="N508">
            <v>1351</v>
          </cell>
        </row>
        <row r="509">
          <cell r="A509" t="str">
            <v>|0200226117|28.60|0.00|2.000|0.0005695NBC</v>
          </cell>
          <cell r="B509"/>
          <cell r="C509" t="str">
            <v>|0200226117|28.60|0.00|2.000|0.000</v>
          </cell>
          <cell r="D509" t="str">
            <v>STKMHT490</v>
          </cell>
          <cell r="E509" t="str">
            <v>28.6</v>
          </cell>
          <cell r="F509">
            <v>0</v>
          </cell>
          <cell r="G509">
            <v>2</v>
          </cell>
          <cell r="H509">
            <v>5695</v>
          </cell>
          <cell r="I509" t="str">
            <v>NBC</v>
          </cell>
          <cell r="J509"/>
          <cell r="K509"/>
          <cell r="L509"/>
          <cell r="M509">
            <v>42</v>
          </cell>
          <cell r="N509">
            <v>42</v>
          </cell>
        </row>
        <row r="510">
          <cell r="A510" t="str">
            <v>|0200226117|28.60|0.00|2.000|0.0005893IBC</v>
          </cell>
          <cell r="B510"/>
          <cell r="C510" t="str">
            <v>|0200226117|28.60|0.00|2.000|0.000</v>
          </cell>
          <cell r="D510" t="str">
            <v>STKMHT490</v>
          </cell>
          <cell r="E510" t="str">
            <v>28.6</v>
          </cell>
          <cell r="F510">
            <v>0</v>
          </cell>
          <cell r="G510">
            <v>2</v>
          </cell>
          <cell r="H510">
            <v>5893</v>
          </cell>
          <cell r="I510" t="str">
            <v>IBC</v>
          </cell>
          <cell r="J510"/>
          <cell r="K510"/>
          <cell r="L510"/>
          <cell r="M510">
            <v>152</v>
          </cell>
          <cell r="N510">
            <v>152</v>
          </cell>
        </row>
        <row r="511">
          <cell r="A511" t="str">
            <v>|0200226117|28.60|0.00|2.000|0.000594IBC</v>
          </cell>
          <cell r="B511"/>
          <cell r="C511" t="str">
            <v>|0200226117|28.60|0.00|2.000|0.000</v>
          </cell>
          <cell r="D511" t="str">
            <v>STKMHT490</v>
          </cell>
          <cell r="E511" t="str">
            <v>28.6</v>
          </cell>
          <cell r="F511">
            <v>0</v>
          </cell>
          <cell r="G511">
            <v>2</v>
          </cell>
          <cell r="H511">
            <v>594</v>
          </cell>
          <cell r="I511" t="str">
            <v>IBC</v>
          </cell>
          <cell r="J511">
            <v>120</v>
          </cell>
          <cell r="K511"/>
          <cell r="L511"/>
          <cell r="M511">
            <v>80</v>
          </cell>
          <cell r="N511">
            <v>80</v>
          </cell>
        </row>
        <row r="512">
          <cell r="A512" t="str">
            <v>|0200226117|28.60|0.00|2.000|0.0006001IBC</v>
          </cell>
          <cell r="B512"/>
          <cell r="C512" t="str">
            <v>|0200226117|28.60|0.00|2.000|0.000</v>
          </cell>
          <cell r="D512" t="str">
            <v>STKMHT490</v>
          </cell>
          <cell r="E512" t="str">
            <v>28.6</v>
          </cell>
          <cell r="F512">
            <v>0</v>
          </cell>
          <cell r="G512">
            <v>2</v>
          </cell>
          <cell r="H512">
            <v>6001</v>
          </cell>
          <cell r="I512" t="str">
            <v>IBC</v>
          </cell>
          <cell r="J512"/>
          <cell r="K512"/>
          <cell r="L512"/>
          <cell r="M512">
            <v>470</v>
          </cell>
          <cell r="N512">
            <v>470</v>
          </cell>
        </row>
        <row r="513">
          <cell r="A513" t="str">
            <v>|0200226117|28.60|0.00|2.000|0.0006037IBC</v>
          </cell>
          <cell r="B513"/>
          <cell r="C513" t="str">
            <v>|0200226117|28.60|0.00|2.000|0.000</v>
          </cell>
          <cell r="D513" t="str">
            <v>STKMHT490</v>
          </cell>
          <cell r="E513" t="str">
            <v>28.6</v>
          </cell>
          <cell r="F513">
            <v>0</v>
          </cell>
          <cell r="G513">
            <v>2</v>
          </cell>
          <cell r="H513">
            <v>6037</v>
          </cell>
          <cell r="I513" t="str">
            <v>IBC</v>
          </cell>
          <cell r="J513"/>
          <cell r="K513"/>
          <cell r="L513"/>
          <cell r="M513">
            <v>180</v>
          </cell>
          <cell r="N513">
            <v>180</v>
          </cell>
        </row>
        <row r="514">
          <cell r="A514" t="str">
            <v>|0200226117|28.60|0.00|2.000|0.0006298NBC</v>
          </cell>
          <cell r="B514"/>
          <cell r="C514" t="str">
            <v>|0200226117|28.60|0.00|2.000|0.000</v>
          </cell>
          <cell r="D514" t="str">
            <v>STKMHT490</v>
          </cell>
          <cell r="E514" t="str">
            <v>28.6</v>
          </cell>
          <cell r="F514">
            <v>0</v>
          </cell>
          <cell r="G514">
            <v>2</v>
          </cell>
          <cell r="H514">
            <v>6298</v>
          </cell>
          <cell r="I514" t="str">
            <v>NBC</v>
          </cell>
          <cell r="J514"/>
          <cell r="K514"/>
          <cell r="L514"/>
          <cell r="M514">
            <v>2520</v>
          </cell>
          <cell r="N514">
            <v>2520</v>
          </cell>
        </row>
        <row r="515">
          <cell r="A515" t="str">
            <v>|0200226117|28.60|0.00|2.000|0.000664IBC</v>
          </cell>
          <cell r="B515"/>
          <cell r="C515" t="str">
            <v>|0200226117|28.60|0.00|2.000|0.000</v>
          </cell>
          <cell r="D515" t="str">
            <v>STKMHT490</v>
          </cell>
          <cell r="E515" t="str">
            <v>28.6</v>
          </cell>
          <cell r="F515">
            <v>0</v>
          </cell>
          <cell r="G515">
            <v>2</v>
          </cell>
          <cell r="H515">
            <v>664</v>
          </cell>
          <cell r="I515" t="str">
            <v>IBC</v>
          </cell>
          <cell r="J515">
            <v>2320</v>
          </cell>
          <cell r="K515">
            <v>100</v>
          </cell>
          <cell r="L515"/>
          <cell r="M515">
            <v>1566</v>
          </cell>
          <cell r="N515">
            <v>1566</v>
          </cell>
        </row>
        <row r="516">
          <cell r="A516" t="str">
            <v>|0200226117|31.80|0.00|2.000|0.000606NBC</v>
          </cell>
          <cell r="B516"/>
          <cell r="C516" t="str">
            <v>|0200226117|31.80|0.00|2.000|0.000</v>
          </cell>
          <cell r="D516" t="str">
            <v>STKMHT490</v>
          </cell>
          <cell r="E516" t="str">
            <v>31.8</v>
          </cell>
          <cell r="F516">
            <v>0</v>
          </cell>
          <cell r="G516">
            <v>2</v>
          </cell>
          <cell r="H516">
            <v>606</v>
          </cell>
          <cell r="I516" t="str">
            <v>NBC</v>
          </cell>
          <cell r="J516"/>
          <cell r="K516">
            <v>600</v>
          </cell>
          <cell r="L516"/>
          <cell r="M516">
            <v>188</v>
          </cell>
          <cell r="N516">
            <v>188</v>
          </cell>
        </row>
        <row r="517">
          <cell r="A517" t="str">
            <v>|0200226117|31.80|0.00|2.000|0.0006123NBC</v>
          </cell>
          <cell r="B517"/>
          <cell r="C517" t="str">
            <v>|0200226117|31.80|0.00|2.000|0.000</v>
          </cell>
          <cell r="D517" t="str">
            <v>STKMHT490</v>
          </cell>
          <cell r="E517" t="str">
            <v>31.8</v>
          </cell>
          <cell r="F517">
            <v>0</v>
          </cell>
          <cell r="G517">
            <v>2</v>
          </cell>
          <cell r="H517">
            <v>6123</v>
          </cell>
          <cell r="I517" t="str">
            <v>NBC</v>
          </cell>
          <cell r="J517"/>
          <cell r="K517"/>
          <cell r="L517"/>
          <cell r="M517">
            <v>136</v>
          </cell>
          <cell r="N517">
            <v>136</v>
          </cell>
        </row>
        <row r="518">
          <cell r="A518" t="str">
            <v>|0200226117|38.10|0.00|1.600|0.0005873NBC</v>
          </cell>
          <cell r="B518"/>
          <cell r="C518" t="str">
            <v>|0200226117|38.10|0.00|1.600|0.000</v>
          </cell>
          <cell r="D518" t="str">
            <v>STKMHT490</v>
          </cell>
          <cell r="E518" t="str">
            <v>38.1</v>
          </cell>
          <cell r="F518">
            <v>0</v>
          </cell>
          <cell r="G518">
            <v>1.6</v>
          </cell>
          <cell r="H518">
            <v>5873</v>
          </cell>
          <cell r="I518" t="str">
            <v>NBC</v>
          </cell>
          <cell r="J518"/>
          <cell r="K518"/>
          <cell r="L518"/>
          <cell r="M518">
            <v>132</v>
          </cell>
          <cell r="N518">
            <v>132</v>
          </cell>
        </row>
        <row r="519">
          <cell r="A519" t="str">
            <v>|0200226117|38.10|0.00|1.800|0.0001285NBC</v>
          </cell>
          <cell r="B519"/>
          <cell r="C519" t="str">
            <v>|0200226117|38.10|0.00|1.800|0.000</v>
          </cell>
          <cell r="D519" t="str">
            <v>STKMHT490</v>
          </cell>
          <cell r="E519" t="str">
            <v>38.1</v>
          </cell>
          <cell r="F519">
            <v>0</v>
          </cell>
          <cell r="G519">
            <v>1.8</v>
          </cell>
          <cell r="H519">
            <v>1285</v>
          </cell>
          <cell r="I519" t="str">
            <v>NBC</v>
          </cell>
          <cell r="J519"/>
          <cell r="K519">
            <v>1218</v>
          </cell>
          <cell r="L519"/>
          <cell r="M519">
            <v>705</v>
          </cell>
          <cell r="N519">
            <v>705</v>
          </cell>
        </row>
        <row r="520">
          <cell r="A520" t="str">
            <v>|0200226117|38.10|0.00|1.800|0.000390IBC</v>
          </cell>
          <cell r="B520"/>
          <cell r="C520" t="str">
            <v>|0200226117|38.10|0.00|1.800|0.000</v>
          </cell>
          <cell r="D520" t="str">
            <v>STKMHT490</v>
          </cell>
          <cell r="E520" t="str">
            <v>38.1</v>
          </cell>
          <cell r="F520">
            <v>0</v>
          </cell>
          <cell r="G520">
            <v>1.8</v>
          </cell>
          <cell r="H520">
            <v>390</v>
          </cell>
          <cell r="I520" t="str">
            <v>IBC</v>
          </cell>
          <cell r="J520">
            <v>300</v>
          </cell>
          <cell r="K520"/>
          <cell r="L520"/>
          <cell r="M520">
            <v>384</v>
          </cell>
          <cell r="N520">
            <v>384</v>
          </cell>
        </row>
        <row r="521">
          <cell r="A521" t="str">
            <v>|0200226117|38.10|0.00|1.800|0.0005924IBC</v>
          </cell>
          <cell r="B521"/>
          <cell r="C521" t="str">
            <v>|0200226117|38.10|0.00|1.800|0.000</v>
          </cell>
          <cell r="D521" t="str">
            <v>STKMHT490</v>
          </cell>
          <cell r="E521" t="str">
            <v>38.1</v>
          </cell>
          <cell r="F521">
            <v>0</v>
          </cell>
          <cell r="G521">
            <v>1.8</v>
          </cell>
          <cell r="H521">
            <v>5924</v>
          </cell>
          <cell r="I521" t="str">
            <v>IBC</v>
          </cell>
          <cell r="J521"/>
          <cell r="K521"/>
          <cell r="L521"/>
          <cell r="M521">
            <v>179</v>
          </cell>
          <cell r="N521">
            <v>179</v>
          </cell>
        </row>
        <row r="522">
          <cell r="A522" t="str">
            <v>|0200226117|38.10|0.00|1.800|0.0006478NBC</v>
          </cell>
          <cell r="B522"/>
          <cell r="C522" t="str">
            <v>|0200226117|38.10|0.00|1.800|0.000</v>
          </cell>
          <cell r="D522" t="str">
            <v>STKMHT490</v>
          </cell>
          <cell r="E522" t="str">
            <v>38.1</v>
          </cell>
          <cell r="F522">
            <v>0</v>
          </cell>
          <cell r="G522">
            <v>1.8</v>
          </cell>
          <cell r="H522">
            <v>6478</v>
          </cell>
          <cell r="I522" t="str">
            <v>NBC</v>
          </cell>
          <cell r="J522"/>
          <cell r="K522"/>
          <cell r="L522"/>
          <cell r="M522">
            <v>178</v>
          </cell>
          <cell r="N522">
            <v>178</v>
          </cell>
        </row>
        <row r="523">
          <cell r="A523" t="str">
            <v>|0200226117|45.00|0.00|2.300|0.0001195NBC</v>
          </cell>
          <cell r="B523"/>
          <cell r="C523" t="str">
            <v>|0200226117|45.00|0.00|2.300|0.000</v>
          </cell>
          <cell r="D523" t="str">
            <v>STKMHT490</v>
          </cell>
          <cell r="E523" t="str">
            <v>45</v>
          </cell>
          <cell r="F523">
            <v>0</v>
          </cell>
          <cell r="G523">
            <v>2.2999999999999998</v>
          </cell>
          <cell r="H523">
            <v>1195</v>
          </cell>
          <cell r="I523" t="str">
            <v>NBC</v>
          </cell>
          <cell r="J523">
            <v>1800</v>
          </cell>
          <cell r="K523">
            <v>3028</v>
          </cell>
          <cell r="L523">
            <v>600</v>
          </cell>
          <cell r="M523">
            <v>2447</v>
          </cell>
          <cell r="N523">
            <v>1847</v>
          </cell>
        </row>
        <row r="524">
          <cell r="A524" t="str">
            <v>|0200226117|45.00|0.00|2.300|0.0001220NBC</v>
          </cell>
          <cell r="B524"/>
          <cell r="C524" t="str">
            <v>|0200226117|45.00|0.00|2.300|0.000</v>
          </cell>
          <cell r="D524" t="str">
            <v>STKMHT490</v>
          </cell>
          <cell r="E524" t="str">
            <v>45</v>
          </cell>
          <cell r="F524">
            <v>0</v>
          </cell>
          <cell r="G524">
            <v>2.2999999999999998</v>
          </cell>
          <cell r="H524">
            <v>1220</v>
          </cell>
          <cell r="I524" t="str">
            <v>NBC</v>
          </cell>
          <cell r="J524">
            <v>201</v>
          </cell>
          <cell r="K524">
            <v>254</v>
          </cell>
          <cell r="L524"/>
          <cell r="M524">
            <v>46</v>
          </cell>
          <cell r="N524">
            <v>46</v>
          </cell>
        </row>
        <row r="525">
          <cell r="A525" t="str">
            <v>|0200226117|45.00|0.00|2.300|0.0001260NBC</v>
          </cell>
          <cell r="B525"/>
          <cell r="C525" t="str">
            <v>|0200226117|45.00|0.00|2.300|0.000</v>
          </cell>
          <cell r="D525" t="str">
            <v>STKMHT490</v>
          </cell>
          <cell r="E525" t="str">
            <v>45</v>
          </cell>
          <cell r="F525">
            <v>0</v>
          </cell>
          <cell r="G525">
            <v>2.2999999999999998</v>
          </cell>
          <cell r="H525">
            <v>1260</v>
          </cell>
          <cell r="I525" t="str">
            <v>NBC</v>
          </cell>
          <cell r="J525">
            <v>200</v>
          </cell>
          <cell r="K525">
            <v>252</v>
          </cell>
          <cell r="L525"/>
          <cell r="M525">
            <v>38</v>
          </cell>
          <cell r="N525">
            <v>38</v>
          </cell>
        </row>
        <row r="526">
          <cell r="A526" t="str">
            <v>|0200226117|45.00|0.00|2.300|0.0006028NBC</v>
          </cell>
          <cell r="B526"/>
          <cell r="C526" t="str">
            <v>|0200226117|45.00|0.00|2.300|0.000</v>
          </cell>
          <cell r="D526" t="str">
            <v>STKMHT490</v>
          </cell>
          <cell r="E526" t="str">
            <v>45</v>
          </cell>
          <cell r="F526">
            <v>0</v>
          </cell>
          <cell r="G526">
            <v>2.2999999999999998</v>
          </cell>
          <cell r="H526">
            <v>6028</v>
          </cell>
          <cell r="I526" t="str">
            <v>NBC</v>
          </cell>
          <cell r="J526"/>
          <cell r="K526"/>
          <cell r="L526"/>
          <cell r="M526">
            <v>580</v>
          </cell>
          <cell r="N526">
            <v>580</v>
          </cell>
        </row>
        <row r="527">
          <cell r="A527" t="str">
            <v>|0200226117|45.00|0.00|2.300|0.0006153NBC</v>
          </cell>
          <cell r="B527"/>
          <cell r="C527" t="str">
            <v>|0200226117|45.00|0.00|2.300|0.000</v>
          </cell>
          <cell r="D527" t="str">
            <v>STKMHT490</v>
          </cell>
          <cell r="E527" t="str">
            <v>45</v>
          </cell>
          <cell r="F527">
            <v>0</v>
          </cell>
          <cell r="G527">
            <v>2.2999999999999998</v>
          </cell>
          <cell r="H527">
            <v>6153</v>
          </cell>
          <cell r="I527" t="str">
            <v>NBC</v>
          </cell>
          <cell r="J527"/>
          <cell r="K527"/>
          <cell r="L527"/>
          <cell r="M527">
            <v>93</v>
          </cell>
          <cell r="N527">
            <v>93</v>
          </cell>
        </row>
        <row r="528">
          <cell r="A528" t="str">
            <v>|0200226117|45.00|0.00|2.300|0.0006353NBC</v>
          </cell>
          <cell r="B528"/>
          <cell r="C528" t="str">
            <v>|0200226117|45.00|0.00|2.300|0.000</v>
          </cell>
          <cell r="D528" t="str">
            <v>STKMHT490</v>
          </cell>
          <cell r="E528" t="str">
            <v>45</v>
          </cell>
          <cell r="F528">
            <v>0</v>
          </cell>
          <cell r="G528">
            <v>2.2999999999999998</v>
          </cell>
          <cell r="H528">
            <v>6353</v>
          </cell>
          <cell r="I528" t="str">
            <v>NBC</v>
          </cell>
          <cell r="J528"/>
          <cell r="K528"/>
          <cell r="L528"/>
          <cell r="M528">
            <v>99</v>
          </cell>
          <cell r="N528">
            <v>99</v>
          </cell>
        </row>
        <row r="529">
          <cell r="A529" t="str">
            <v>|0200236211|17.30|0.00|1.200|0.0005897NBC</v>
          </cell>
          <cell r="B529"/>
          <cell r="C529" t="str">
            <v>|0200236211|17.30|0.00|1.200|0.000</v>
          </cell>
          <cell r="D529" t="str">
            <v>STKMHT590</v>
          </cell>
          <cell r="E529" t="str">
            <v>17.3</v>
          </cell>
          <cell r="F529">
            <v>0</v>
          </cell>
          <cell r="G529">
            <v>1.2</v>
          </cell>
          <cell r="H529">
            <v>5897</v>
          </cell>
          <cell r="I529" t="str">
            <v>NBC</v>
          </cell>
          <cell r="J529"/>
          <cell r="K529"/>
          <cell r="L529"/>
          <cell r="M529">
            <v>117</v>
          </cell>
          <cell r="N529">
            <v>117</v>
          </cell>
        </row>
        <row r="530">
          <cell r="A530" t="str">
            <v>|0200236211|17.30|0.00|1.200|0.000808NBC</v>
          </cell>
          <cell r="B530"/>
          <cell r="C530" t="str">
            <v>|0200236211|17.30|0.00|1.200|0.000</v>
          </cell>
          <cell r="D530" t="str">
            <v>STKMHT590</v>
          </cell>
          <cell r="E530" t="str">
            <v>17.3</v>
          </cell>
          <cell r="F530">
            <v>0</v>
          </cell>
          <cell r="G530">
            <v>1.2</v>
          </cell>
          <cell r="H530">
            <v>808</v>
          </cell>
          <cell r="I530" t="str">
            <v>NBC</v>
          </cell>
          <cell r="J530">
            <v>520</v>
          </cell>
          <cell r="K530">
            <v>357</v>
          </cell>
          <cell r="L530"/>
          <cell r="M530">
            <v>38</v>
          </cell>
          <cell r="N530">
            <v>38</v>
          </cell>
        </row>
        <row r="531">
          <cell r="A531" t="str">
            <v>|0200236211|19.10|0.00|1.200|0.0001561NBC</v>
          </cell>
          <cell r="B531"/>
          <cell r="C531" t="str">
            <v>|0200236211|19.10|0.00|1.200|0.000</v>
          </cell>
          <cell r="D531" t="str">
            <v>STKMHT590</v>
          </cell>
          <cell r="E531" t="str">
            <v>19.1</v>
          </cell>
          <cell r="F531">
            <v>0</v>
          </cell>
          <cell r="G531">
            <v>1.2</v>
          </cell>
          <cell r="H531">
            <v>1561</v>
          </cell>
          <cell r="I531" t="str">
            <v>NBC</v>
          </cell>
          <cell r="J531">
            <v>1214</v>
          </cell>
          <cell r="K531">
            <v>237</v>
          </cell>
          <cell r="L531"/>
          <cell r="M531">
            <v>44</v>
          </cell>
          <cell r="N531">
            <v>44</v>
          </cell>
        </row>
        <row r="532">
          <cell r="A532" t="str">
            <v>|0200236211|19.10|0.00|1.200|0.0002180NBC</v>
          </cell>
          <cell r="B532"/>
          <cell r="C532" t="str">
            <v>|0200236211|19.10|0.00|1.200|0.000</v>
          </cell>
          <cell r="D532" t="str">
            <v>STKMHT590</v>
          </cell>
          <cell r="E532" t="str">
            <v>19.1</v>
          </cell>
          <cell r="F532">
            <v>0</v>
          </cell>
          <cell r="G532">
            <v>1.2</v>
          </cell>
          <cell r="H532">
            <v>2180</v>
          </cell>
          <cell r="I532" t="str">
            <v>NBC</v>
          </cell>
          <cell r="J532">
            <v>728</v>
          </cell>
          <cell r="K532">
            <v>215</v>
          </cell>
          <cell r="L532"/>
          <cell r="M532">
            <v>88</v>
          </cell>
          <cell r="N532">
            <v>88</v>
          </cell>
        </row>
        <row r="533">
          <cell r="A533" t="str">
            <v>|0200236211|19.10|0.00|1.200|0.0004445NBC</v>
          </cell>
          <cell r="B533"/>
          <cell r="C533" t="str">
            <v>|0200236211|19.10|0.00|1.200|0.000</v>
          </cell>
          <cell r="D533" t="str">
            <v>STKMHT590</v>
          </cell>
          <cell r="E533" t="str">
            <v>19.1</v>
          </cell>
          <cell r="F533">
            <v>0</v>
          </cell>
          <cell r="G533">
            <v>1.2</v>
          </cell>
          <cell r="H533">
            <v>4445</v>
          </cell>
          <cell r="I533" t="str">
            <v>NBC</v>
          </cell>
          <cell r="J533"/>
          <cell r="K533"/>
          <cell r="L533"/>
          <cell r="M533">
            <v>323</v>
          </cell>
          <cell r="N533">
            <v>323</v>
          </cell>
        </row>
        <row r="534">
          <cell r="A534" t="str">
            <v>|0200236211|19.10|0.00|1.200|0.0004783NBC</v>
          </cell>
          <cell r="B534"/>
          <cell r="C534" t="str">
            <v>|0200236211|19.10|0.00|1.200|0.000</v>
          </cell>
          <cell r="D534" t="str">
            <v>STKMHT590</v>
          </cell>
          <cell r="E534" t="str">
            <v>19.1</v>
          </cell>
          <cell r="F534">
            <v>0</v>
          </cell>
          <cell r="G534">
            <v>1.2</v>
          </cell>
          <cell r="H534">
            <v>4783</v>
          </cell>
          <cell r="I534" t="str">
            <v>NBC</v>
          </cell>
          <cell r="J534"/>
          <cell r="K534"/>
          <cell r="L534"/>
          <cell r="M534">
            <v>320</v>
          </cell>
          <cell r="N534">
            <v>320</v>
          </cell>
        </row>
        <row r="535">
          <cell r="A535" t="str">
            <v>|0200236211|19.10|0.00|1.200|0.0005581NBC</v>
          </cell>
          <cell r="B535"/>
          <cell r="C535" t="str">
            <v>|0200236211|19.10|0.00|1.200|0.000</v>
          </cell>
          <cell r="D535" t="str">
            <v>STKMHT590</v>
          </cell>
          <cell r="E535" t="str">
            <v>19.1</v>
          </cell>
          <cell r="F535">
            <v>0</v>
          </cell>
          <cell r="G535">
            <v>1.2</v>
          </cell>
          <cell r="H535">
            <v>5581</v>
          </cell>
          <cell r="I535" t="str">
            <v>NBC</v>
          </cell>
          <cell r="J535"/>
          <cell r="K535"/>
          <cell r="L535"/>
          <cell r="M535">
            <v>174</v>
          </cell>
          <cell r="N535">
            <v>174</v>
          </cell>
        </row>
        <row r="536">
          <cell r="A536" t="str">
            <v>|0200236211|19.10|0.00|1.200|0.0005941NBC</v>
          </cell>
          <cell r="B536"/>
          <cell r="C536" t="str">
            <v>|0200236211|19.10|0.00|1.200|0.000</v>
          </cell>
          <cell r="D536" t="str">
            <v>STKMHT590</v>
          </cell>
          <cell r="E536" t="str">
            <v>19.1</v>
          </cell>
          <cell r="F536">
            <v>0</v>
          </cell>
          <cell r="G536">
            <v>1.2</v>
          </cell>
          <cell r="H536">
            <v>5941</v>
          </cell>
          <cell r="I536" t="str">
            <v>NBC</v>
          </cell>
          <cell r="J536"/>
          <cell r="K536"/>
          <cell r="L536"/>
          <cell r="M536">
            <v>156</v>
          </cell>
          <cell r="N536">
            <v>156</v>
          </cell>
        </row>
        <row r="537">
          <cell r="A537" t="str">
            <v>|0200236211|19.10|0.00|1.200|0.000650NBC</v>
          </cell>
          <cell r="B537"/>
          <cell r="C537" t="str">
            <v>|0200236211|19.10|0.00|1.200|0.000</v>
          </cell>
          <cell r="D537" t="str">
            <v>STKMHT590</v>
          </cell>
          <cell r="E537" t="str">
            <v>19.1</v>
          </cell>
          <cell r="F537">
            <v>0</v>
          </cell>
          <cell r="G537">
            <v>1.2</v>
          </cell>
          <cell r="H537">
            <v>650</v>
          </cell>
          <cell r="I537" t="str">
            <v>NBC</v>
          </cell>
          <cell r="J537">
            <v>1360</v>
          </cell>
          <cell r="K537">
            <v>250</v>
          </cell>
          <cell r="L537"/>
          <cell r="M537">
            <v>36</v>
          </cell>
          <cell r="N537">
            <v>36</v>
          </cell>
        </row>
        <row r="538">
          <cell r="A538" t="str">
            <v>|0200236211|19.10|0.00|1.200|0.000916NBC</v>
          </cell>
          <cell r="B538"/>
          <cell r="C538" t="str">
            <v>|0200236211|19.10|0.00|1.200|0.000</v>
          </cell>
          <cell r="D538" t="str">
            <v>STKMHT590</v>
          </cell>
          <cell r="E538" t="str">
            <v>19.1</v>
          </cell>
          <cell r="F538">
            <v>0</v>
          </cell>
          <cell r="G538">
            <v>1.2</v>
          </cell>
          <cell r="H538">
            <v>916</v>
          </cell>
          <cell r="I538" t="str">
            <v>NBC</v>
          </cell>
          <cell r="J538">
            <v>1616</v>
          </cell>
          <cell r="K538">
            <v>801</v>
          </cell>
          <cell r="L538"/>
          <cell r="M538">
            <v>18</v>
          </cell>
          <cell r="N538">
            <v>18</v>
          </cell>
        </row>
        <row r="539">
          <cell r="A539" t="str">
            <v>|0200226240|19.10|0.00|1.500|0.000521NBC</v>
          </cell>
          <cell r="B539"/>
          <cell r="C539" t="str">
            <v>|0200226240|19.10|0.00|1.500|0.000</v>
          </cell>
          <cell r="D539" t="str">
            <v>STKMHT590</v>
          </cell>
          <cell r="E539" t="str">
            <v>19.1</v>
          </cell>
          <cell r="F539">
            <v>0</v>
          </cell>
          <cell r="G539">
            <v>1.5</v>
          </cell>
          <cell r="H539">
            <v>521</v>
          </cell>
          <cell r="I539" t="str">
            <v>NBC</v>
          </cell>
          <cell r="J539">
            <v>250</v>
          </cell>
          <cell r="K539">
            <v>331</v>
          </cell>
          <cell r="L539"/>
          <cell r="M539">
            <v>10</v>
          </cell>
          <cell r="N539">
            <v>10</v>
          </cell>
        </row>
        <row r="540">
          <cell r="A540" t="str">
            <v>|0200226240|19.10|0.00|1.500|0.0005826NBC</v>
          </cell>
          <cell r="B540"/>
          <cell r="C540" t="str">
            <v>|0200226240|19.10|0.00|1.500|0.000</v>
          </cell>
          <cell r="D540" t="str">
            <v>STKMHT590</v>
          </cell>
          <cell r="E540" t="str">
            <v>19.1</v>
          </cell>
          <cell r="F540">
            <v>0</v>
          </cell>
          <cell r="G540">
            <v>1.5</v>
          </cell>
          <cell r="H540">
            <v>5826</v>
          </cell>
          <cell r="I540" t="str">
            <v>NBC</v>
          </cell>
          <cell r="J540"/>
          <cell r="K540"/>
          <cell r="L540"/>
          <cell r="M540">
            <v>195</v>
          </cell>
          <cell r="N540">
            <v>195</v>
          </cell>
        </row>
        <row r="541">
          <cell r="A541" t="str">
            <v>|0200226240|19.10|0.00|1.600|0.000236NBC</v>
          </cell>
          <cell r="B541"/>
          <cell r="C541" t="str">
            <v>|0200226240|19.10|0.00|1.600|0.000</v>
          </cell>
          <cell r="D541" t="str">
            <v>STKMHT590</v>
          </cell>
          <cell r="E541" t="str">
            <v>19.1</v>
          </cell>
          <cell r="F541">
            <v>0</v>
          </cell>
          <cell r="G541">
            <v>1.6</v>
          </cell>
          <cell r="H541">
            <v>236</v>
          </cell>
          <cell r="I541" t="str">
            <v>NBC</v>
          </cell>
          <cell r="J541">
            <v>4329</v>
          </cell>
          <cell r="K541">
            <v>2160</v>
          </cell>
          <cell r="L541"/>
          <cell r="M541">
            <v>45</v>
          </cell>
          <cell r="N541">
            <v>45</v>
          </cell>
        </row>
        <row r="542">
          <cell r="A542" t="str">
            <v>|0200226240|19.10|0.00|1.600|0.000296NBC</v>
          </cell>
          <cell r="B542"/>
          <cell r="C542" t="str">
            <v>|0200226240|19.10|0.00|1.600|0.000</v>
          </cell>
          <cell r="D542" t="str">
            <v>STKMHT590</v>
          </cell>
          <cell r="E542" t="str">
            <v>19.1</v>
          </cell>
          <cell r="F542">
            <v>0</v>
          </cell>
          <cell r="G542">
            <v>1.6</v>
          </cell>
          <cell r="H542">
            <v>296</v>
          </cell>
          <cell r="I542" t="str">
            <v>NBC</v>
          </cell>
          <cell r="J542">
            <v>960</v>
          </cell>
          <cell r="K542">
            <v>1462</v>
          </cell>
          <cell r="L542"/>
          <cell r="M542">
            <v>621</v>
          </cell>
          <cell r="N542">
            <v>621</v>
          </cell>
        </row>
        <row r="543">
          <cell r="A543" t="str">
            <v>|0200226240|19.10|0.00|1.600|0.000306NBC</v>
          </cell>
          <cell r="B543"/>
          <cell r="C543" t="str">
            <v>|0200226240|19.10|0.00|1.600|0.000</v>
          </cell>
          <cell r="D543" t="str">
            <v>STKMHT590</v>
          </cell>
          <cell r="E543" t="str">
            <v>19.1</v>
          </cell>
          <cell r="F543">
            <v>0</v>
          </cell>
          <cell r="G543">
            <v>1.6</v>
          </cell>
          <cell r="H543">
            <v>306</v>
          </cell>
          <cell r="I543" t="str">
            <v>NBC</v>
          </cell>
          <cell r="J543">
            <v>960</v>
          </cell>
          <cell r="K543">
            <v>1465</v>
          </cell>
          <cell r="L543"/>
          <cell r="M543">
            <v>629</v>
          </cell>
          <cell r="N543">
            <v>629</v>
          </cell>
        </row>
        <row r="544">
          <cell r="A544" t="str">
            <v>|0200226240|19.10|0.00|1.600|0.000362NBC</v>
          </cell>
          <cell r="B544"/>
          <cell r="C544" t="str">
            <v>|0200226240|19.10|0.00|1.600|0.000</v>
          </cell>
          <cell r="D544" t="str">
            <v>STKMHT590</v>
          </cell>
          <cell r="E544" t="str">
            <v>19.1</v>
          </cell>
          <cell r="F544">
            <v>0</v>
          </cell>
          <cell r="G544">
            <v>1.6</v>
          </cell>
          <cell r="H544">
            <v>362</v>
          </cell>
          <cell r="I544" t="str">
            <v>NBC</v>
          </cell>
          <cell r="J544"/>
          <cell r="K544">
            <v>912</v>
          </cell>
          <cell r="L544"/>
          <cell r="M544">
            <v>583</v>
          </cell>
          <cell r="N544">
            <v>583</v>
          </cell>
        </row>
        <row r="545">
          <cell r="A545" t="str">
            <v>|0200226240|19.10|0.00|1.600|0.000380NBC</v>
          </cell>
          <cell r="B545"/>
          <cell r="C545" t="str">
            <v>|0200226240|19.10|0.00|1.600|0.000</v>
          </cell>
          <cell r="D545" t="str">
            <v>STKMHT590</v>
          </cell>
          <cell r="E545" t="str">
            <v>19.1</v>
          </cell>
          <cell r="F545">
            <v>0</v>
          </cell>
          <cell r="G545">
            <v>1.6</v>
          </cell>
          <cell r="H545">
            <v>380</v>
          </cell>
          <cell r="I545" t="str">
            <v>NBC</v>
          </cell>
          <cell r="J545"/>
          <cell r="K545">
            <v>947</v>
          </cell>
          <cell r="L545"/>
          <cell r="M545">
            <v>532</v>
          </cell>
          <cell r="N545">
            <v>532</v>
          </cell>
        </row>
        <row r="546">
          <cell r="A546" t="str">
            <v>|0200226240|19.10|0.00|1.600|0.0005731NBC</v>
          </cell>
          <cell r="B546"/>
          <cell r="C546" t="str">
            <v>|0200226240|19.10|0.00|1.600|0.000</v>
          </cell>
          <cell r="D546" t="str">
            <v>STKMHT590</v>
          </cell>
          <cell r="E546" t="str">
            <v>19.1</v>
          </cell>
          <cell r="F546">
            <v>0</v>
          </cell>
          <cell r="G546">
            <v>1.6</v>
          </cell>
          <cell r="H546">
            <v>5731</v>
          </cell>
          <cell r="I546" t="str">
            <v>NBC</v>
          </cell>
          <cell r="J546"/>
          <cell r="K546"/>
          <cell r="L546"/>
          <cell r="M546">
            <v>249</v>
          </cell>
          <cell r="N546">
            <v>249</v>
          </cell>
        </row>
        <row r="547">
          <cell r="A547" t="str">
            <v>|0200226240|19.10|0.00|1.600|0.0005791NBC</v>
          </cell>
          <cell r="B547"/>
          <cell r="C547" t="str">
            <v>|0200226240|19.10|0.00|1.600|0.000</v>
          </cell>
          <cell r="D547" t="str">
            <v>STKMHT590</v>
          </cell>
          <cell r="E547" t="str">
            <v>19.1</v>
          </cell>
          <cell r="F547">
            <v>0</v>
          </cell>
          <cell r="G547">
            <v>1.6</v>
          </cell>
          <cell r="H547">
            <v>5791</v>
          </cell>
          <cell r="I547" t="str">
            <v>NBC</v>
          </cell>
          <cell r="J547"/>
          <cell r="K547"/>
          <cell r="L547"/>
          <cell r="M547">
            <v>78</v>
          </cell>
          <cell r="N547">
            <v>78</v>
          </cell>
        </row>
        <row r="548">
          <cell r="A548" t="str">
            <v>|0200226240|19.10|0.00|1.600|0.0005887NBC</v>
          </cell>
          <cell r="B548"/>
          <cell r="C548" t="str">
            <v>|0200226240|19.10|0.00|1.600|0.000</v>
          </cell>
          <cell r="D548" t="str">
            <v>STKMHT590</v>
          </cell>
          <cell r="E548" t="str">
            <v>19.1</v>
          </cell>
          <cell r="F548">
            <v>0</v>
          </cell>
          <cell r="G548">
            <v>1.6</v>
          </cell>
          <cell r="H548">
            <v>5887</v>
          </cell>
          <cell r="I548" t="str">
            <v>NBC</v>
          </cell>
          <cell r="J548"/>
          <cell r="K548"/>
          <cell r="L548"/>
          <cell r="M548">
            <v>83</v>
          </cell>
          <cell r="N548">
            <v>83</v>
          </cell>
        </row>
        <row r="549">
          <cell r="A549" t="str">
            <v>|0200226240|19.10|0.00|1.600|0.0005921NBC</v>
          </cell>
          <cell r="B549"/>
          <cell r="C549" t="str">
            <v>|0200226240|19.10|0.00|1.600|0.000</v>
          </cell>
          <cell r="D549" t="str">
            <v>STKMHT590</v>
          </cell>
          <cell r="E549" t="str">
            <v>19.1</v>
          </cell>
          <cell r="F549">
            <v>0</v>
          </cell>
          <cell r="G549">
            <v>1.6</v>
          </cell>
          <cell r="H549">
            <v>5921</v>
          </cell>
          <cell r="I549" t="str">
            <v>NBC</v>
          </cell>
          <cell r="J549"/>
          <cell r="K549"/>
          <cell r="L549"/>
          <cell r="M549">
            <v>220</v>
          </cell>
          <cell r="N549">
            <v>220</v>
          </cell>
        </row>
        <row r="550">
          <cell r="A550" t="str">
            <v>|0200226240|19.10|0.00|1.600|0.0006031NBC</v>
          </cell>
          <cell r="B550"/>
          <cell r="C550" t="str">
            <v>|0200226240|19.10|0.00|1.600|0.000</v>
          </cell>
          <cell r="D550" t="str">
            <v>STKMHT590</v>
          </cell>
          <cell r="E550" t="str">
            <v>19.1</v>
          </cell>
          <cell r="F550">
            <v>0</v>
          </cell>
          <cell r="G550">
            <v>1.6</v>
          </cell>
          <cell r="H550">
            <v>6031</v>
          </cell>
          <cell r="I550" t="str">
            <v>NBC</v>
          </cell>
          <cell r="J550"/>
          <cell r="K550"/>
          <cell r="L550"/>
          <cell r="M550">
            <v>94</v>
          </cell>
          <cell r="N550">
            <v>94</v>
          </cell>
        </row>
        <row r="551">
          <cell r="A551" t="str">
            <v>|0200226240|19.10|0.00|2.000|0.000276NBC</v>
          </cell>
          <cell r="B551"/>
          <cell r="C551" t="str">
            <v>|0200226240|19.10|0.00|2.000|0.000</v>
          </cell>
          <cell r="D551" t="str">
            <v>STKMHT590</v>
          </cell>
          <cell r="E551" t="str">
            <v>19.1</v>
          </cell>
          <cell r="F551">
            <v>0</v>
          </cell>
          <cell r="G551">
            <v>2</v>
          </cell>
          <cell r="H551">
            <v>276</v>
          </cell>
          <cell r="I551" t="str">
            <v>NBC</v>
          </cell>
          <cell r="J551">
            <v>1669</v>
          </cell>
          <cell r="K551">
            <v>2187</v>
          </cell>
          <cell r="L551"/>
          <cell r="M551">
            <v>587</v>
          </cell>
          <cell r="N551">
            <v>587</v>
          </cell>
        </row>
        <row r="552">
          <cell r="A552" t="str">
            <v>|0200226240|19.10|0.00|2.000|0.0005772NBC</v>
          </cell>
          <cell r="B552"/>
          <cell r="C552" t="str">
            <v>|0200226240|19.10|0.00|2.000|0.000</v>
          </cell>
          <cell r="D552" t="str">
            <v>STKMHT590</v>
          </cell>
          <cell r="E552" t="str">
            <v>19.1</v>
          </cell>
          <cell r="F552">
            <v>0</v>
          </cell>
          <cell r="G552">
            <v>2</v>
          </cell>
          <cell r="H552">
            <v>5772</v>
          </cell>
          <cell r="I552" t="str">
            <v>NBC</v>
          </cell>
          <cell r="J552"/>
          <cell r="K552"/>
          <cell r="L552"/>
          <cell r="M552">
            <v>125</v>
          </cell>
          <cell r="N552">
            <v>125</v>
          </cell>
        </row>
        <row r="553">
          <cell r="A553" t="str">
            <v>|0200226240|19.10|0.00|2.000|0.0005911NBC</v>
          </cell>
          <cell r="B553"/>
          <cell r="C553" t="str">
            <v>|0200226240|19.10|0.00|2.000|0.000</v>
          </cell>
          <cell r="D553" t="str">
            <v>STKMHT590</v>
          </cell>
          <cell r="E553" t="str">
            <v>19.1</v>
          </cell>
          <cell r="F553">
            <v>0</v>
          </cell>
          <cell r="G553">
            <v>2</v>
          </cell>
          <cell r="H553">
            <v>5911</v>
          </cell>
          <cell r="I553" t="str">
            <v>NBC</v>
          </cell>
          <cell r="J553"/>
          <cell r="K553"/>
          <cell r="L553"/>
          <cell r="M553">
            <v>88</v>
          </cell>
          <cell r="N553">
            <v>88</v>
          </cell>
        </row>
        <row r="554">
          <cell r="A554" t="str">
            <v>|0200226240|19.10|0.00|2.000|0.000634NBC</v>
          </cell>
          <cell r="B554"/>
          <cell r="C554" t="str">
            <v>|0200226240|19.10|0.00|2.000|0.000</v>
          </cell>
          <cell r="D554" t="str">
            <v>STKMHT590</v>
          </cell>
          <cell r="E554" t="str">
            <v>19.1</v>
          </cell>
          <cell r="F554">
            <v>0</v>
          </cell>
          <cell r="G554">
            <v>2</v>
          </cell>
          <cell r="H554">
            <v>634</v>
          </cell>
          <cell r="I554" t="str">
            <v>NBC</v>
          </cell>
          <cell r="J554">
            <v>900</v>
          </cell>
          <cell r="K554">
            <v>1828</v>
          </cell>
          <cell r="L554"/>
          <cell r="M554">
            <v>1645</v>
          </cell>
          <cell r="N554">
            <v>1645</v>
          </cell>
        </row>
        <row r="555">
          <cell r="A555" t="str">
            <v>|0200226240|22.20|0.00|1.600|0.000210NBC</v>
          </cell>
          <cell r="B555"/>
          <cell r="C555" t="str">
            <v>|0200226240|22.20|0.00|1.600|0.000</v>
          </cell>
          <cell r="D555" t="str">
            <v>STKMHT590</v>
          </cell>
          <cell r="E555" t="str">
            <v>22.2</v>
          </cell>
          <cell r="F555">
            <v>0</v>
          </cell>
          <cell r="G555">
            <v>1.6</v>
          </cell>
          <cell r="H555">
            <v>210</v>
          </cell>
          <cell r="I555" t="str">
            <v>NBC</v>
          </cell>
          <cell r="J555">
            <v>70</v>
          </cell>
          <cell r="K555">
            <v>3688</v>
          </cell>
          <cell r="L555"/>
          <cell r="M555">
            <v>555</v>
          </cell>
          <cell r="N555">
            <v>555</v>
          </cell>
        </row>
        <row r="556">
          <cell r="A556" t="str">
            <v>|0200226240|22.20|0.00|1.600|0.000348NBC</v>
          </cell>
          <cell r="B556"/>
          <cell r="C556" t="str">
            <v>|0200226240|22.20|0.00|1.600|0.000</v>
          </cell>
          <cell r="D556" t="str">
            <v>STKMHT590</v>
          </cell>
          <cell r="E556" t="str">
            <v>22.2</v>
          </cell>
          <cell r="F556">
            <v>0</v>
          </cell>
          <cell r="G556">
            <v>1.6</v>
          </cell>
          <cell r="H556">
            <v>348</v>
          </cell>
          <cell r="I556" t="str">
            <v>NBC</v>
          </cell>
          <cell r="J556">
            <v>1350</v>
          </cell>
          <cell r="K556">
            <v>1909</v>
          </cell>
          <cell r="L556"/>
          <cell r="M556">
            <v>1109</v>
          </cell>
          <cell r="N556">
            <v>1109</v>
          </cell>
        </row>
        <row r="557">
          <cell r="A557" t="str">
            <v>|0200226240|22.20|0.00|1.600|0.0005400IBC</v>
          </cell>
          <cell r="B557"/>
          <cell r="C557" t="str">
            <v>|0200226240|22.20|0.00|1.600|0.000</v>
          </cell>
          <cell r="D557" t="str">
            <v>STKMHT590</v>
          </cell>
          <cell r="E557" t="str">
            <v>22.2</v>
          </cell>
          <cell r="F557">
            <v>0</v>
          </cell>
          <cell r="G557">
            <v>1.6</v>
          </cell>
          <cell r="H557">
            <v>5400</v>
          </cell>
          <cell r="I557" t="str">
            <v>IBC</v>
          </cell>
          <cell r="J557">
            <v>127</v>
          </cell>
          <cell r="K557">
            <v>137</v>
          </cell>
          <cell r="L557"/>
          <cell r="M557">
            <v>221</v>
          </cell>
          <cell r="N557">
            <v>221</v>
          </cell>
        </row>
        <row r="558">
          <cell r="A558" t="str">
            <v>|0200226240|22.20|0.00|1.600|0.0006010NBC</v>
          </cell>
          <cell r="B558"/>
          <cell r="C558" t="str">
            <v>|0200226240|22.20|0.00|1.600|0.000</v>
          </cell>
          <cell r="D558" t="str">
            <v>STKMHT590</v>
          </cell>
          <cell r="E558" t="str">
            <v>22.2</v>
          </cell>
          <cell r="F558">
            <v>0</v>
          </cell>
          <cell r="G558">
            <v>1.6</v>
          </cell>
          <cell r="H558">
            <v>6010</v>
          </cell>
          <cell r="I558" t="str">
            <v>NBC</v>
          </cell>
          <cell r="J558"/>
          <cell r="K558"/>
          <cell r="L558"/>
          <cell r="M558">
            <v>0</v>
          </cell>
          <cell r="N558">
            <v>0</v>
          </cell>
        </row>
        <row r="559">
          <cell r="A559" t="str">
            <v>|0200226240|22.20|0.00|1.600|0.0006029NBC</v>
          </cell>
          <cell r="B559"/>
          <cell r="C559" t="str">
            <v>|0200226240|22.20|0.00|1.600|0.000</v>
          </cell>
          <cell r="D559" t="str">
            <v>STKMHT590</v>
          </cell>
          <cell r="E559" t="str">
            <v>22.2</v>
          </cell>
          <cell r="F559">
            <v>0</v>
          </cell>
          <cell r="G559">
            <v>1.6</v>
          </cell>
          <cell r="H559">
            <v>6029</v>
          </cell>
          <cell r="I559" t="str">
            <v>NBC</v>
          </cell>
          <cell r="J559"/>
          <cell r="K559"/>
          <cell r="L559"/>
          <cell r="M559">
            <v>195</v>
          </cell>
          <cell r="N559">
            <v>195</v>
          </cell>
        </row>
        <row r="560">
          <cell r="A560" t="str">
            <v>|0200226240|22.20|0.00|2.300|0.0001030NBC</v>
          </cell>
          <cell r="B560"/>
          <cell r="C560" t="str">
            <v>|0200226240|22.20|0.00|2.300|0.000</v>
          </cell>
          <cell r="D560" t="str">
            <v>STKMHT590</v>
          </cell>
          <cell r="E560" t="str">
            <v>22.2</v>
          </cell>
          <cell r="F560">
            <v>0</v>
          </cell>
          <cell r="G560">
            <v>2.2999999999999998</v>
          </cell>
          <cell r="H560">
            <v>1030</v>
          </cell>
          <cell r="I560" t="str">
            <v>NBC</v>
          </cell>
          <cell r="J560">
            <v>1554</v>
          </cell>
          <cell r="K560">
            <v>1265</v>
          </cell>
          <cell r="L560"/>
          <cell r="M560">
            <v>120</v>
          </cell>
          <cell r="N560">
            <v>120</v>
          </cell>
        </row>
        <row r="561">
          <cell r="A561" t="str">
            <v>|0200226240|22.20|0.00|2.300|0.0001031.5NBC</v>
          </cell>
          <cell r="B561"/>
          <cell r="C561" t="str">
            <v>|0200226240|22.20|0.00|2.300|0.000</v>
          </cell>
          <cell r="D561" t="str">
            <v>STKMHT590</v>
          </cell>
          <cell r="E561" t="str">
            <v>22.2</v>
          </cell>
          <cell r="F561">
            <v>0</v>
          </cell>
          <cell r="G561">
            <v>2.2999999999999998</v>
          </cell>
          <cell r="H561">
            <v>1031.5</v>
          </cell>
          <cell r="I561" t="str">
            <v>NBC</v>
          </cell>
          <cell r="J561"/>
          <cell r="K561"/>
          <cell r="L561"/>
          <cell r="M561">
            <v>0</v>
          </cell>
          <cell r="N561">
            <v>0</v>
          </cell>
        </row>
        <row r="562">
          <cell r="A562" t="str">
            <v>|0200226240|22.20|0.00|2.300|0.000188NBC</v>
          </cell>
          <cell r="B562"/>
          <cell r="C562" t="str">
            <v>|0200226240|22.20|0.00|2.300|0.000</v>
          </cell>
          <cell r="D562" t="str">
            <v>STKMHT590</v>
          </cell>
          <cell r="E562" t="str">
            <v>22.2</v>
          </cell>
          <cell r="F562">
            <v>0</v>
          </cell>
          <cell r="G562">
            <v>2.2999999999999998</v>
          </cell>
          <cell r="H562">
            <v>188</v>
          </cell>
          <cell r="I562" t="str">
            <v>NBC</v>
          </cell>
          <cell r="J562"/>
          <cell r="K562">
            <v>460</v>
          </cell>
          <cell r="L562"/>
          <cell r="M562">
            <v>57</v>
          </cell>
          <cell r="N562">
            <v>57</v>
          </cell>
        </row>
        <row r="563">
          <cell r="A563" t="str">
            <v>|0200226240|22.20|0.00|2.300|0.000619NBC</v>
          </cell>
          <cell r="B563"/>
          <cell r="C563" t="str">
            <v>|0200226240|22.20|0.00|2.300|0.000</v>
          </cell>
          <cell r="D563" t="str">
            <v>STKMHT590</v>
          </cell>
          <cell r="E563" t="str">
            <v>22.2</v>
          </cell>
          <cell r="F563">
            <v>0</v>
          </cell>
          <cell r="G563">
            <v>2.2999999999999998</v>
          </cell>
          <cell r="H563">
            <v>619</v>
          </cell>
          <cell r="I563" t="str">
            <v>NBC</v>
          </cell>
          <cell r="J563"/>
          <cell r="K563">
            <v>439</v>
          </cell>
          <cell r="L563"/>
          <cell r="M563">
            <v>15</v>
          </cell>
          <cell r="N563">
            <v>15</v>
          </cell>
        </row>
        <row r="564">
          <cell r="A564" t="str">
            <v>|0200226240|22.20|0.00|2.300|0.0006253NBC</v>
          </cell>
          <cell r="B564"/>
          <cell r="C564" t="str">
            <v>|0200226240|22.20|0.00|2.300|0.000</v>
          </cell>
          <cell r="D564" t="str">
            <v>STKMHT590</v>
          </cell>
          <cell r="E564" t="str">
            <v>22.2</v>
          </cell>
          <cell r="F564">
            <v>0</v>
          </cell>
          <cell r="G564">
            <v>2.2999999999999998</v>
          </cell>
          <cell r="H564">
            <v>6253</v>
          </cell>
          <cell r="I564" t="str">
            <v>NBC</v>
          </cell>
          <cell r="J564">
            <v>4</v>
          </cell>
          <cell r="K564">
            <v>12</v>
          </cell>
          <cell r="L564"/>
          <cell r="M564">
            <v>239</v>
          </cell>
          <cell r="N564">
            <v>239</v>
          </cell>
        </row>
        <row r="565">
          <cell r="A565" t="str">
            <v>|0200226240|22.20|0.00|2.300|0.0006262NBC</v>
          </cell>
          <cell r="B565"/>
          <cell r="C565" t="str">
            <v>|0200226240|22.20|0.00|2.300|0.000</v>
          </cell>
          <cell r="D565" t="str">
            <v>STKMHT590</v>
          </cell>
          <cell r="E565" t="str">
            <v>22.2</v>
          </cell>
          <cell r="F565">
            <v>0</v>
          </cell>
          <cell r="G565">
            <v>2.2999999999999998</v>
          </cell>
          <cell r="H565">
            <v>6262</v>
          </cell>
          <cell r="I565" t="str">
            <v>NBC</v>
          </cell>
          <cell r="J565"/>
          <cell r="K565"/>
          <cell r="L565"/>
          <cell r="M565">
            <v>103</v>
          </cell>
          <cell r="N565">
            <v>103</v>
          </cell>
        </row>
        <row r="566">
          <cell r="A566" t="str">
            <v>|0200226240|22.20|0.00|2.000|0.000155NBC</v>
          </cell>
          <cell r="B566"/>
          <cell r="C566" t="str">
            <v>|0200226240|22.20|0.00|2.000|0.000</v>
          </cell>
          <cell r="D566" t="str">
            <v>STKMHT590</v>
          </cell>
          <cell r="E566" t="str">
            <v>22.2</v>
          </cell>
          <cell r="F566">
            <v>0</v>
          </cell>
          <cell r="G566">
            <v>2</v>
          </cell>
          <cell r="H566">
            <v>155</v>
          </cell>
          <cell r="I566" t="str">
            <v>NBC</v>
          </cell>
          <cell r="J566">
            <v>189</v>
          </cell>
          <cell r="K566">
            <v>917</v>
          </cell>
          <cell r="L566"/>
          <cell r="M566">
            <v>403</v>
          </cell>
          <cell r="N566">
            <v>403</v>
          </cell>
        </row>
        <row r="567">
          <cell r="A567" t="str">
            <v>|0200226240|22.20|0.00|2.000|0.000159NBC</v>
          </cell>
          <cell r="B567"/>
          <cell r="C567" t="str">
            <v>|0200226240|22.20|0.00|2.000|0.000</v>
          </cell>
          <cell r="D567" t="str">
            <v>STKMHT590</v>
          </cell>
          <cell r="E567" t="str">
            <v>22.2</v>
          </cell>
          <cell r="F567">
            <v>0</v>
          </cell>
          <cell r="G567">
            <v>2</v>
          </cell>
          <cell r="H567">
            <v>159</v>
          </cell>
          <cell r="I567" t="str">
            <v>NBC</v>
          </cell>
          <cell r="J567">
            <v>200</v>
          </cell>
          <cell r="K567">
            <v>330</v>
          </cell>
          <cell r="L567"/>
          <cell r="M567">
            <v>420</v>
          </cell>
          <cell r="N567">
            <v>420</v>
          </cell>
        </row>
        <row r="568">
          <cell r="A568" t="str">
            <v>|0200226240|22.20|0.00|2.000|0.000232NBC</v>
          </cell>
          <cell r="B568"/>
          <cell r="C568" t="str">
            <v>|0200226240|22.20|0.00|2.000|0.000</v>
          </cell>
          <cell r="D568" t="str">
            <v>STKMHT590</v>
          </cell>
          <cell r="E568" t="str">
            <v>22.2</v>
          </cell>
          <cell r="F568">
            <v>0</v>
          </cell>
          <cell r="G568">
            <v>2</v>
          </cell>
          <cell r="H568">
            <v>232</v>
          </cell>
          <cell r="I568" t="str">
            <v>NBC</v>
          </cell>
          <cell r="J568">
            <v>326</v>
          </cell>
          <cell r="K568">
            <v>2024</v>
          </cell>
          <cell r="L568"/>
          <cell r="M568">
            <v>646</v>
          </cell>
          <cell r="N568">
            <v>646</v>
          </cell>
        </row>
        <row r="569">
          <cell r="A569" t="str">
            <v>|0200226240|22.20|0.00|2.000|0.000243NBC</v>
          </cell>
          <cell r="B569"/>
          <cell r="C569" t="str">
            <v>|0200226240|22.20|0.00|2.000|0.000</v>
          </cell>
          <cell r="D569" t="str">
            <v>STKMHT590</v>
          </cell>
          <cell r="E569" t="str">
            <v>22.2</v>
          </cell>
          <cell r="F569">
            <v>0</v>
          </cell>
          <cell r="G569">
            <v>2</v>
          </cell>
          <cell r="H569">
            <v>243</v>
          </cell>
          <cell r="I569" t="str">
            <v>NBC</v>
          </cell>
          <cell r="J569">
            <v>390</v>
          </cell>
          <cell r="K569">
            <v>682</v>
          </cell>
          <cell r="L569"/>
          <cell r="M569">
            <v>738</v>
          </cell>
          <cell r="N569">
            <v>738</v>
          </cell>
        </row>
        <row r="570">
          <cell r="A570" t="str">
            <v>|0200226240|22.20|0.00|2.000|0.000280NBC</v>
          </cell>
          <cell r="B570"/>
          <cell r="C570" t="str">
            <v>|0200226240|22.20|0.00|2.000|0.000</v>
          </cell>
          <cell r="D570" t="str">
            <v>STKMHT590</v>
          </cell>
          <cell r="E570" t="str">
            <v>22.2</v>
          </cell>
          <cell r="F570">
            <v>0</v>
          </cell>
          <cell r="G570">
            <v>2</v>
          </cell>
          <cell r="H570">
            <v>280</v>
          </cell>
          <cell r="I570" t="str">
            <v>NBC</v>
          </cell>
          <cell r="J570">
            <v>6230</v>
          </cell>
          <cell r="K570">
            <v>3289</v>
          </cell>
          <cell r="L570">
            <v>770</v>
          </cell>
          <cell r="M570">
            <v>6094</v>
          </cell>
          <cell r="N570">
            <v>5324</v>
          </cell>
        </row>
        <row r="571">
          <cell r="A571" t="str">
            <v>|0200226240|22.20|0.00|2.000|0.000285NBC</v>
          </cell>
          <cell r="B571"/>
          <cell r="C571" t="str">
            <v>|0200226240|22.20|0.00|2.000|0.000</v>
          </cell>
          <cell r="D571" t="str">
            <v>STKMHT590</v>
          </cell>
          <cell r="E571" t="str">
            <v>22.2</v>
          </cell>
          <cell r="F571">
            <v>0</v>
          </cell>
          <cell r="G571">
            <v>2</v>
          </cell>
          <cell r="H571">
            <v>285</v>
          </cell>
          <cell r="I571" t="str">
            <v>NBC</v>
          </cell>
          <cell r="J571">
            <v>7280</v>
          </cell>
          <cell r="K571">
            <v>3287</v>
          </cell>
          <cell r="L571">
            <v>1530</v>
          </cell>
          <cell r="M571">
            <v>6986</v>
          </cell>
          <cell r="N571">
            <v>5456</v>
          </cell>
        </row>
        <row r="572">
          <cell r="A572" t="str">
            <v>|0200226240|22.20|0.00|2.000|0.000299NBC</v>
          </cell>
          <cell r="B572"/>
          <cell r="C572" t="str">
            <v>|0200226240|22.20|0.00|2.000|0.000</v>
          </cell>
          <cell r="D572" t="str">
            <v>STKMHT590</v>
          </cell>
          <cell r="E572" t="str">
            <v>22.2</v>
          </cell>
          <cell r="F572">
            <v>0</v>
          </cell>
          <cell r="G572">
            <v>2</v>
          </cell>
          <cell r="H572">
            <v>299</v>
          </cell>
          <cell r="I572" t="str">
            <v>NBC</v>
          </cell>
          <cell r="J572">
            <v>1080</v>
          </cell>
          <cell r="K572">
            <v>13</v>
          </cell>
          <cell r="L572">
            <v>720</v>
          </cell>
          <cell r="M572">
            <v>749</v>
          </cell>
          <cell r="N572">
            <v>29</v>
          </cell>
        </row>
        <row r="573">
          <cell r="A573" t="str">
            <v>|0200226240|22.20|0.00|2.000|0.000306NBC</v>
          </cell>
          <cell r="B573"/>
          <cell r="C573" t="str">
            <v>|0200226240|22.20|0.00|2.000|0.000</v>
          </cell>
          <cell r="D573" t="str">
            <v>STKMHT590</v>
          </cell>
          <cell r="E573" t="str">
            <v>22.2</v>
          </cell>
          <cell r="F573">
            <v>0</v>
          </cell>
          <cell r="G573">
            <v>2</v>
          </cell>
          <cell r="H573">
            <v>306</v>
          </cell>
          <cell r="I573" t="str">
            <v>NBC</v>
          </cell>
          <cell r="J573">
            <v>7040</v>
          </cell>
          <cell r="K573">
            <v>6849</v>
          </cell>
          <cell r="L573">
            <v>2560</v>
          </cell>
          <cell r="M573">
            <v>4208</v>
          </cell>
          <cell r="N573">
            <v>1648</v>
          </cell>
        </row>
        <row r="574">
          <cell r="A574" t="str">
            <v>|0200226240|22.20|0.00|2.000|0.000310NBC</v>
          </cell>
          <cell r="B574"/>
          <cell r="C574" t="str">
            <v>|0200226240|22.20|0.00|2.000|0.000</v>
          </cell>
          <cell r="D574" t="str">
            <v>STKMHT590</v>
          </cell>
          <cell r="E574" t="str">
            <v>22.2</v>
          </cell>
          <cell r="F574">
            <v>0</v>
          </cell>
          <cell r="G574">
            <v>2</v>
          </cell>
          <cell r="H574">
            <v>310</v>
          </cell>
          <cell r="I574" t="str">
            <v>NBC</v>
          </cell>
          <cell r="J574">
            <v>7044</v>
          </cell>
          <cell r="K574">
            <v>6911</v>
          </cell>
          <cell r="L574">
            <v>2560</v>
          </cell>
          <cell r="M574">
            <v>4238</v>
          </cell>
          <cell r="N574">
            <v>1678</v>
          </cell>
        </row>
        <row r="575">
          <cell r="A575" t="str">
            <v>|0200226240|22.20|0.00|2.000|0.0005550IBC</v>
          </cell>
          <cell r="B575"/>
          <cell r="C575" t="str">
            <v>|0200226240|22.20|0.00|2.000|0.000</v>
          </cell>
          <cell r="D575" t="str">
            <v>STKMHT590</v>
          </cell>
          <cell r="E575" t="str">
            <v>22.2</v>
          </cell>
          <cell r="F575">
            <v>0</v>
          </cell>
          <cell r="G575">
            <v>2</v>
          </cell>
          <cell r="H575">
            <v>5550</v>
          </cell>
          <cell r="I575" t="str">
            <v>IBC</v>
          </cell>
          <cell r="J575">
            <v>127</v>
          </cell>
          <cell r="K575">
            <v>254</v>
          </cell>
          <cell r="L575"/>
          <cell r="M575">
            <v>127</v>
          </cell>
          <cell r="N575">
            <v>127</v>
          </cell>
        </row>
        <row r="576">
          <cell r="A576" t="str">
            <v>|0200226240|22.20|0.00|2.000|0.000570NBC</v>
          </cell>
          <cell r="B576"/>
          <cell r="C576" t="str">
            <v>|0200226240|22.20|0.00|2.000|0.000</v>
          </cell>
          <cell r="D576" t="str">
            <v>STKMHT590</v>
          </cell>
          <cell r="E576" t="str">
            <v>22.2</v>
          </cell>
          <cell r="F576">
            <v>0</v>
          </cell>
          <cell r="G576">
            <v>2</v>
          </cell>
          <cell r="H576">
            <v>570</v>
          </cell>
          <cell r="I576" t="str">
            <v>NBC</v>
          </cell>
          <cell r="J576"/>
          <cell r="K576">
            <v>3420</v>
          </cell>
          <cell r="L576"/>
          <cell r="M576">
            <v>1454</v>
          </cell>
          <cell r="N576">
            <v>1454</v>
          </cell>
        </row>
        <row r="577">
          <cell r="A577" t="str">
            <v>|0200226240|22.20|0.00|2.000|0.0005710IBC</v>
          </cell>
          <cell r="B577"/>
          <cell r="C577" t="str">
            <v>|0200226240|22.20|0.00|2.000|0.000</v>
          </cell>
          <cell r="D577" t="str">
            <v>STKMHT590</v>
          </cell>
          <cell r="E577" t="str">
            <v>22.2</v>
          </cell>
          <cell r="F577">
            <v>0</v>
          </cell>
          <cell r="G577">
            <v>2</v>
          </cell>
          <cell r="H577">
            <v>5710</v>
          </cell>
          <cell r="I577" t="str">
            <v>IBC</v>
          </cell>
          <cell r="J577">
            <v>508</v>
          </cell>
          <cell r="K577">
            <v>381</v>
          </cell>
          <cell r="L577"/>
          <cell r="M577">
            <v>302</v>
          </cell>
          <cell r="N577">
            <v>302</v>
          </cell>
        </row>
        <row r="578">
          <cell r="A578" t="str">
            <v>|0200226240|22.20|0.00|2.000|0.0005767NBC</v>
          </cell>
          <cell r="B578"/>
          <cell r="C578" t="str">
            <v>|0200226240|22.20|0.00|2.000|0.000</v>
          </cell>
          <cell r="D578" t="str">
            <v>STKMHT590</v>
          </cell>
          <cell r="E578" t="str">
            <v>22.2</v>
          </cell>
          <cell r="F578">
            <v>0</v>
          </cell>
          <cell r="G578">
            <v>2</v>
          </cell>
          <cell r="H578">
            <v>5767</v>
          </cell>
          <cell r="I578" t="str">
            <v>NBC</v>
          </cell>
          <cell r="J578"/>
          <cell r="K578"/>
          <cell r="L578"/>
          <cell r="M578">
            <v>0</v>
          </cell>
          <cell r="N578">
            <v>0</v>
          </cell>
        </row>
        <row r="579">
          <cell r="A579" t="str">
            <v>|0200226240|22.20|0.00|2.000|0.0005921NBC</v>
          </cell>
          <cell r="B579"/>
          <cell r="C579" t="str">
            <v>|0200226240|22.20|0.00|2.000|0.000</v>
          </cell>
          <cell r="D579" t="str">
            <v>STKMHT590</v>
          </cell>
          <cell r="E579" t="str">
            <v>22.2</v>
          </cell>
          <cell r="F579">
            <v>0</v>
          </cell>
          <cell r="G579">
            <v>2</v>
          </cell>
          <cell r="H579">
            <v>5921</v>
          </cell>
          <cell r="I579" t="str">
            <v>NBC</v>
          </cell>
          <cell r="J579"/>
          <cell r="K579"/>
          <cell r="L579"/>
          <cell r="M579">
            <v>0</v>
          </cell>
          <cell r="N579">
            <v>0</v>
          </cell>
        </row>
        <row r="580">
          <cell r="A580" t="str">
            <v>|0200226240|22.20|0.00|2.000|0.0005980NBC</v>
          </cell>
          <cell r="B580"/>
          <cell r="C580" t="str">
            <v>|0200226240|22.20|0.00|2.000|0.000</v>
          </cell>
          <cell r="D580" t="str">
            <v>STKMHT590</v>
          </cell>
          <cell r="E580" t="str">
            <v>22.2</v>
          </cell>
          <cell r="F580">
            <v>0</v>
          </cell>
          <cell r="G580">
            <v>2</v>
          </cell>
          <cell r="H580">
            <v>5980</v>
          </cell>
          <cell r="I580" t="str">
            <v>NBC</v>
          </cell>
          <cell r="J580"/>
          <cell r="K580"/>
          <cell r="L580"/>
          <cell r="M580">
            <v>0</v>
          </cell>
          <cell r="N580">
            <v>0</v>
          </cell>
        </row>
        <row r="581">
          <cell r="A581" t="str">
            <v>|0200226240|22.20|0.00|2.000|0.0005997NBC</v>
          </cell>
          <cell r="B581"/>
          <cell r="C581" t="str">
            <v>|0200226240|22.20|0.00|2.000|0.000</v>
          </cell>
          <cell r="D581" t="str">
            <v>STKMHT590</v>
          </cell>
          <cell r="E581" t="str">
            <v>22.2</v>
          </cell>
          <cell r="F581">
            <v>0</v>
          </cell>
          <cell r="G581">
            <v>2</v>
          </cell>
          <cell r="H581">
            <v>5997</v>
          </cell>
          <cell r="I581" t="str">
            <v>NBC</v>
          </cell>
          <cell r="J581"/>
          <cell r="K581"/>
          <cell r="L581"/>
          <cell r="M581">
            <v>41</v>
          </cell>
          <cell r="N581">
            <v>41</v>
          </cell>
        </row>
        <row r="582">
          <cell r="A582" t="str">
            <v>|0200226240|22.20|0.00|2.000|0.0006082NBC</v>
          </cell>
          <cell r="B582"/>
          <cell r="C582" t="str">
            <v>|0200226240|22.20|0.00|2.000|0.000</v>
          </cell>
          <cell r="D582" t="str">
            <v>STKMHT590</v>
          </cell>
          <cell r="E582" t="str">
            <v>22.2</v>
          </cell>
          <cell r="F582">
            <v>0</v>
          </cell>
          <cell r="G582">
            <v>2</v>
          </cell>
          <cell r="H582">
            <v>6082</v>
          </cell>
          <cell r="I582" t="str">
            <v>NBC</v>
          </cell>
          <cell r="J582"/>
          <cell r="K582"/>
          <cell r="L582"/>
          <cell r="M582">
            <v>70</v>
          </cell>
          <cell r="N582">
            <v>70</v>
          </cell>
        </row>
        <row r="583">
          <cell r="A583" t="str">
            <v>|0200226240|22.20|0.00|2.000|0.0006100NBC</v>
          </cell>
          <cell r="B583"/>
          <cell r="C583" t="str">
            <v>|0200226240|22.20|0.00|2.000|0.000</v>
          </cell>
          <cell r="D583" t="str">
            <v>STKMHT590</v>
          </cell>
          <cell r="E583" t="str">
            <v>22.2</v>
          </cell>
          <cell r="F583">
            <v>0</v>
          </cell>
          <cell r="G583">
            <v>2</v>
          </cell>
          <cell r="H583">
            <v>6100</v>
          </cell>
          <cell r="I583" t="str">
            <v>NBC</v>
          </cell>
          <cell r="J583"/>
          <cell r="K583"/>
          <cell r="L583"/>
          <cell r="M583">
            <v>0</v>
          </cell>
          <cell r="N583">
            <v>0</v>
          </cell>
        </row>
        <row r="584">
          <cell r="A584" t="str">
            <v>|0200226240|22.20|0.00|2.000|0.0006229NBC</v>
          </cell>
          <cell r="B584"/>
          <cell r="C584" t="str">
            <v>|0200226240|22.20|0.00|2.000|0.000</v>
          </cell>
          <cell r="D584" t="str">
            <v>STKMHT590</v>
          </cell>
          <cell r="E584" t="str">
            <v>22.2</v>
          </cell>
          <cell r="F584">
            <v>0</v>
          </cell>
          <cell r="G584">
            <v>2</v>
          </cell>
          <cell r="H584">
            <v>6229</v>
          </cell>
          <cell r="I584" t="str">
            <v>NBC</v>
          </cell>
          <cell r="J584"/>
          <cell r="K584"/>
          <cell r="L584"/>
          <cell r="M584">
            <v>113</v>
          </cell>
          <cell r="N584">
            <v>113</v>
          </cell>
        </row>
        <row r="585">
          <cell r="A585" t="str">
            <v>|0200226240|25.40|0.00|1.600|0.000222NBC</v>
          </cell>
          <cell r="B585"/>
          <cell r="C585" t="str">
            <v>|0200226240|25.40|0.00|1.600|0.000</v>
          </cell>
          <cell r="D585" t="str">
            <v>STKMHT590</v>
          </cell>
          <cell r="E585" t="str">
            <v>25.4</v>
          </cell>
          <cell r="F585">
            <v>0</v>
          </cell>
          <cell r="G585">
            <v>1.6</v>
          </cell>
          <cell r="H585">
            <v>222</v>
          </cell>
          <cell r="I585" t="str">
            <v>NBC</v>
          </cell>
          <cell r="J585">
            <v>4330</v>
          </cell>
          <cell r="K585">
            <v>2161</v>
          </cell>
          <cell r="L585"/>
          <cell r="M585">
            <v>48</v>
          </cell>
          <cell r="N585">
            <v>48</v>
          </cell>
        </row>
        <row r="586">
          <cell r="A586" t="str">
            <v>|0200226240|25.40|0.00|1.600|0.000266NBC</v>
          </cell>
          <cell r="B586"/>
          <cell r="C586" t="str">
            <v>|0200226240|25.40|0.00|1.600|0.000</v>
          </cell>
          <cell r="D586" t="str">
            <v>STKMHT590</v>
          </cell>
          <cell r="E586" t="str">
            <v>25.4</v>
          </cell>
          <cell r="F586">
            <v>0</v>
          </cell>
          <cell r="G586">
            <v>1.6</v>
          </cell>
          <cell r="H586">
            <v>266</v>
          </cell>
          <cell r="I586" t="str">
            <v>NBC</v>
          </cell>
          <cell r="J586">
            <v>2749</v>
          </cell>
          <cell r="K586">
            <v>1110</v>
          </cell>
          <cell r="L586"/>
          <cell r="M586">
            <v>2307</v>
          </cell>
          <cell r="N586">
            <v>2307</v>
          </cell>
        </row>
        <row r="587">
          <cell r="A587" t="str">
            <v>|0200226240|25.40|0.00|1.600|0.000410IBC</v>
          </cell>
          <cell r="B587"/>
          <cell r="C587" t="str">
            <v>|0200226240|25.40|0.00|1.600|0.000</v>
          </cell>
          <cell r="D587" t="str">
            <v>STKMHT590</v>
          </cell>
          <cell r="E587" t="str">
            <v>25.4</v>
          </cell>
          <cell r="F587">
            <v>0</v>
          </cell>
          <cell r="G587">
            <v>1.6</v>
          </cell>
          <cell r="H587">
            <v>410</v>
          </cell>
          <cell r="I587" t="str">
            <v>IBC</v>
          </cell>
          <cell r="J587">
            <v>1780</v>
          </cell>
          <cell r="K587">
            <v>1345</v>
          </cell>
          <cell r="L587"/>
          <cell r="M587">
            <v>1384</v>
          </cell>
          <cell r="N587">
            <v>1384</v>
          </cell>
        </row>
        <row r="588">
          <cell r="A588" t="str">
            <v>|0200226240|25.40|0.00|1.600|0.0005500IBC</v>
          </cell>
          <cell r="B588"/>
          <cell r="C588" t="str">
            <v>|0200226240|25.40|0.00|1.600|0.000</v>
          </cell>
          <cell r="D588" t="str">
            <v>STKMHT590</v>
          </cell>
          <cell r="E588" t="str">
            <v>25.4</v>
          </cell>
          <cell r="F588">
            <v>0</v>
          </cell>
          <cell r="G588">
            <v>1.6</v>
          </cell>
          <cell r="H588">
            <v>5500</v>
          </cell>
          <cell r="I588" t="str">
            <v>IBC</v>
          </cell>
          <cell r="J588"/>
          <cell r="K588">
            <v>20</v>
          </cell>
          <cell r="L588"/>
          <cell r="M588">
            <v>95</v>
          </cell>
          <cell r="N588">
            <v>95</v>
          </cell>
        </row>
        <row r="589">
          <cell r="A589" t="str">
            <v>|0200226240|25.40|0.00|1.600|0.0005820IBC</v>
          </cell>
          <cell r="B589"/>
          <cell r="C589" t="str">
            <v>|0200226240|25.40|0.00|1.600|0.000</v>
          </cell>
          <cell r="D589" t="str">
            <v>STKMHT590</v>
          </cell>
          <cell r="E589" t="str">
            <v>25.4</v>
          </cell>
          <cell r="F589">
            <v>0</v>
          </cell>
          <cell r="G589">
            <v>1.6</v>
          </cell>
          <cell r="H589">
            <v>5820</v>
          </cell>
          <cell r="I589" t="str">
            <v>IBC</v>
          </cell>
          <cell r="J589"/>
          <cell r="K589"/>
          <cell r="L589"/>
          <cell r="M589">
            <v>297</v>
          </cell>
          <cell r="N589">
            <v>297</v>
          </cell>
        </row>
        <row r="590">
          <cell r="A590" t="str">
            <v>|0200226240|25.40|0.00|1.600|0.0005971NBC</v>
          </cell>
          <cell r="B590"/>
          <cell r="C590" t="str">
            <v>|0200226240|25.40|0.00|1.600|0.000</v>
          </cell>
          <cell r="D590" t="str">
            <v>STKMHT590</v>
          </cell>
          <cell r="E590" t="str">
            <v>25.4</v>
          </cell>
          <cell r="F590">
            <v>0</v>
          </cell>
          <cell r="G590">
            <v>1.6</v>
          </cell>
          <cell r="H590">
            <v>5971</v>
          </cell>
          <cell r="I590" t="str">
            <v>NBC</v>
          </cell>
          <cell r="J590"/>
          <cell r="K590"/>
          <cell r="L590"/>
          <cell r="M590">
            <v>196</v>
          </cell>
          <cell r="N590">
            <v>196</v>
          </cell>
        </row>
        <row r="591">
          <cell r="A591" t="str">
            <v>|0200226240|25.40|0.00|2.300|0.000177NBC</v>
          </cell>
          <cell r="B591"/>
          <cell r="C591" t="str">
            <v>|0200226240|25.40|0.00|2.300|0.000</v>
          </cell>
          <cell r="D591" t="str">
            <v>STKMHT590</v>
          </cell>
          <cell r="E591" t="str">
            <v>25.4</v>
          </cell>
          <cell r="F591">
            <v>0</v>
          </cell>
          <cell r="G591">
            <v>2.2999999999999998</v>
          </cell>
          <cell r="H591">
            <v>177</v>
          </cell>
          <cell r="I591" t="str">
            <v>NBC</v>
          </cell>
          <cell r="J591">
            <v>187</v>
          </cell>
          <cell r="K591">
            <v>396</v>
          </cell>
          <cell r="L591"/>
          <cell r="M591">
            <v>454</v>
          </cell>
          <cell r="N591">
            <v>454</v>
          </cell>
        </row>
        <row r="592">
          <cell r="A592" t="str">
            <v>|0200226240|25.40|0.00|2.300|0.000286NBC</v>
          </cell>
          <cell r="B592"/>
          <cell r="C592" t="str">
            <v>|0200226240|25.40|0.00|2.300|0.000</v>
          </cell>
          <cell r="D592" t="str">
            <v>STKMHT590</v>
          </cell>
          <cell r="E592" t="str">
            <v>25.4</v>
          </cell>
          <cell r="F592">
            <v>0</v>
          </cell>
          <cell r="G592">
            <v>2.2999999999999998</v>
          </cell>
          <cell r="H592">
            <v>286</v>
          </cell>
          <cell r="I592" t="str">
            <v>NBC</v>
          </cell>
          <cell r="J592">
            <v>7784</v>
          </cell>
          <cell r="K592">
            <v>5427</v>
          </cell>
          <cell r="L592"/>
          <cell r="M592">
            <v>159</v>
          </cell>
          <cell r="N592">
            <v>159</v>
          </cell>
        </row>
        <row r="593">
          <cell r="A593" t="str">
            <v>|0200226240|25.40|0.00|2.300|0.000346.5NBC</v>
          </cell>
          <cell r="B593"/>
          <cell r="C593" t="str">
            <v>|0200226240|25.40|0.00|2.300|0.000</v>
          </cell>
          <cell r="D593" t="str">
            <v>STKMHT590</v>
          </cell>
          <cell r="E593" t="str">
            <v>25.4</v>
          </cell>
          <cell r="F593">
            <v>0</v>
          </cell>
          <cell r="G593">
            <v>2.2999999999999998</v>
          </cell>
          <cell r="H593">
            <v>346.5</v>
          </cell>
          <cell r="I593" t="str">
            <v>NBC</v>
          </cell>
          <cell r="J593"/>
          <cell r="K593">
            <v>285</v>
          </cell>
          <cell r="L593"/>
          <cell r="M593">
            <v>201</v>
          </cell>
          <cell r="N593">
            <v>201</v>
          </cell>
        </row>
        <row r="594">
          <cell r="A594" t="str">
            <v>|0200226240|25.40|0.00|2.300|0.000401NBC</v>
          </cell>
          <cell r="B594"/>
          <cell r="C594" t="str">
            <v>|0200226240|25.40|0.00|2.300|0.000</v>
          </cell>
          <cell r="D594" t="str">
            <v>STKMHT590</v>
          </cell>
          <cell r="E594" t="str">
            <v>25.4</v>
          </cell>
          <cell r="F594">
            <v>0</v>
          </cell>
          <cell r="G594">
            <v>2.2999999999999998</v>
          </cell>
          <cell r="H594">
            <v>401</v>
          </cell>
          <cell r="I594" t="str">
            <v>NBC</v>
          </cell>
          <cell r="J594"/>
          <cell r="K594">
            <v>1203</v>
          </cell>
          <cell r="L594"/>
          <cell r="M594">
            <v>1184</v>
          </cell>
          <cell r="N594">
            <v>1184</v>
          </cell>
        </row>
        <row r="595">
          <cell r="A595" t="str">
            <v>|0200226240|25.40|0.00|2.300|0.000433NBC</v>
          </cell>
          <cell r="B595"/>
          <cell r="C595" t="str">
            <v>|0200226240|25.40|0.00|2.300|0.000</v>
          </cell>
          <cell r="D595" t="str">
            <v>STKMHT590</v>
          </cell>
          <cell r="E595" t="str">
            <v>25.4</v>
          </cell>
          <cell r="F595">
            <v>0</v>
          </cell>
          <cell r="G595">
            <v>2.2999999999999998</v>
          </cell>
          <cell r="H595">
            <v>433</v>
          </cell>
          <cell r="I595" t="str">
            <v>NBC</v>
          </cell>
          <cell r="J595">
            <v>5552</v>
          </cell>
          <cell r="K595">
            <v>3696</v>
          </cell>
          <cell r="L595"/>
          <cell r="M595">
            <v>582</v>
          </cell>
          <cell r="N595">
            <v>582</v>
          </cell>
        </row>
        <row r="596">
          <cell r="A596" t="str">
            <v>|0200226240|25.40|0.00|2.300|0.000440NBC</v>
          </cell>
          <cell r="B596"/>
          <cell r="C596" t="str">
            <v>|0200226240|25.40|0.00|2.300|0.000</v>
          </cell>
          <cell r="D596" t="str">
            <v>STKMHT590</v>
          </cell>
          <cell r="E596" t="str">
            <v>25.4</v>
          </cell>
          <cell r="F596">
            <v>0</v>
          </cell>
          <cell r="G596">
            <v>2.2999999999999998</v>
          </cell>
          <cell r="H596">
            <v>440</v>
          </cell>
          <cell r="I596" t="str">
            <v>NBC</v>
          </cell>
          <cell r="J596">
            <v>94</v>
          </cell>
          <cell r="K596">
            <v>192</v>
          </cell>
          <cell r="L596"/>
          <cell r="M596">
            <v>257</v>
          </cell>
          <cell r="N596">
            <v>257</v>
          </cell>
        </row>
        <row r="597">
          <cell r="A597" t="str">
            <v>|0200226240|25.40|0.00|2.300|0.000443NBC</v>
          </cell>
          <cell r="B597"/>
          <cell r="C597" t="str">
            <v>|0200226240|25.40|0.00|2.300|0.000</v>
          </cell>
          <cell r="D597" t="str">
            <v>STKMHT590</v>
          </cell>
          <cell r="E597" t="str">
            <v>25.4</v>
          </cell>
          <cell r="F597">
            <v>0</v>
          </cell>
          <cell r="G597">
            <v>2.2999999999999998</v>
          </cell>
          <cell r="H597">
            <v>443</v>
          </cell>
          <cell r="I597" t="str">
            <v>NBC</v>
          </cell>
          <cell r="J597">
            <v>120</v>
          </cell>
          <cell r="K597">
            <v>584</v>
          </cell>
          <cell r="L597"/>
          <cell r="M597">
            <v>19</v>
          </cell>
          <cell r="N597">
            <v>19</v>
          </cell>
        </row>
        <row r="598">
          <cell r="A598" t="str">
            <v>|0200226240|25.40|0.00|2.300|0.0005760IBC</v>
          </cell>
          <cell r="B598"/>
          <cell r="C598" t="str">
            <v>|0200226240|25.40|0.00|2.300|0.000</v>
          </cell>
          <cell r="D598" t="str">
            <v>STKMHT590</v>
          </cell>
          <cell r="E598" t="str">
            <v>25.4</v>
          </cell>
          <cell r="F598">
            <v>0</v>
          </cell>
          <cell r="G598">
            <v>2.2999999999999998</v>
          </cell>
          <cell r="H598">
            <v>5760</v>
          </cell>
          <cell r="I598" t="str">
            <v>IBC</v>
          </cell>
          <cell r="J598">
            <v>147</v>
          </cell>
          <cell r="K598">
            <v>381</v>
          </cell>
          <cell r="L598"/>
          <cell r="M598">
            <v>254</v>
          </cell>
          <cell r="N598">
            <v>254</v>
          </cell>
        </row>
        <row r="599">
          <cell r="A599" t="str">
            <v>|0200226240|25.40|0.00|2.300|0.0005831NBC</v>
          </cell>
          <cell r="B599"/>
          <cell r="C599" t="str">
            <v>|0200226240|25.40|0.00|2.300|0.000</v>
          </cell>
          <cell r="D599" t="str">
            <v>STKMHT590</v>
          </cell>
          <cell r="E599" t="str">
            <v>25.4</v>
          </cell>
          <cell r="F599">
            <v>0</v>
          </cell>
          <cell r="G599">
            <v>2.2999999999999998</v>
          </cell>
          <cell r="H599">
            <v>5831</v>
          </cell>
          <cell r="I599" t="str">
            <v>NBC</v>
          </cell>
          <cell r="J599"/>
          <cell r="K599"/>
          <cell r="L599"/>
          <cell r="M599">
            <v>170</v>
          </cell>
          <cell r="N599">
            <v>170</v>
          </cell>
        </row>
        <row r="600">
          <cell r="A600" t="str">
            <v>|0200226240|25.40|0.00|2.300|0.0005842NBC</v>
          </cell>
          <cell r="B600"/>
          <cell r="C600" t="str">
            <v>|0200226240|25.40|0.00|2.300|0.000</v>
          </cell>
          <cell r="D600" t="str">
            <v>STKMHT590</v>
          </cell>
          <cell r="E600" t="str">
            <v>25.4</v>
          </cell>
          <cell r="F600">
            <v>0</v>
          </cell>
          <cell r="G600">
            <v>2.2999999999999998</v>
          </cell>
          <cell r="H600">
            <v>5842</v>
          </cell>
          <cell r="I600" t="str">
            <v>NBC</v>
          </cell>
          <cell r="J600"/>
          <cell r="K600"/>
          <cell r="L600"/>
          <cell r="M600">
            <v>22</v>
          </cell>
          <cell r="N600">
            <v>22</v>
          </cell>
        </row>
        <row r="601">
          <cell r="A601" t="str">
            <v>|0200226240|25.40|0.00|2.300|0.0006106NBC</v>
          </cell>
          <cell r="B601"/>
          <cell r="C601" t="str">
            <v>|0200226240|25.40|0.00|2.300|0.000</v>
          </cell>
          <cell r="D601" t="str">
            <v>STKMHT590</v>
          </cell>
          <cell r="E601" t="str">
            <v>25.4</v>
          </cell>
          <cell r="F601">
            <v>0</v>
          </cell>
          <cell r="G601">
            <v>2.2999999999999998</v>
          </cell>
          <cell r="H601">
            <v>6106</v>
          </cell>
          <cell r="I601" t="str">
            <v>NBC</v>
          </cell>
          <cell r="J601"/>
          <cell r="K601"/>
          <cell r="L601"/>
          <cell r="M601">
            <v>130</v>
          </cell>
          <cell r="N601">
            <v>130</v>
          </cell>
        </row>
        <row r="602">
          <cell r="A602" t="str">
            <v>|0200226240|25.40|0.00|2.300|0.0006149NBC</v>
          </cell>
          <cell r="B602"/>
          <cell r="C602" t="str">
            <v>|0200226240|25.40|0.00|2.300|0.000</v>
          </cell>
          <cell r="D602" t="str">
            <v>STKMHT590</v>
          </cell>
          <cell r="E602" t="str">
            <v>25.4</v>
          </cell>
          <cell r="F602">
            <v>0</v>
          </cell>
          <cell r="G602">
            <v>2.2999999999999998</v>
          </cell>
          <cell r="H602">
            <v>6149</v>
          </cell>
          <cell r="I602" t="str">
            <v>NBC</v>
          </cell>
          <cell r="J602"/>
          <cell r="K602"/>
          <cell r="L602"/>
          <cell r="M602">
            <v>497</v>
          </cell>
          <cell r="N602">
            <v>497</v>
          </cell>
        </row>
        <row r="603">
          <cell r="A603" t="str">
            <v>|0200226240|25.40|0.00|2.300|0.0006358NBC</v>
          </cell>
          <cell r="B603"/>
          <cell r="C603" t="str">
            <v>|0200226240|25.40|0.00|2.300|0.000</v>
          </cell>
          <cell r="D603" t="str">
            <v>STKMHT590</v>
          </cell>
          <cell r="E603" t="str">
            <v>25.4</v>
          </cell>
          <cell r="F603">
            <v>0</v>
          </cell>
          <cell r="G603">
            <v>2.2999999999999998</v>
          </cell>
          <cell r="H603">
            <v>6358</v>
          </cell>
          <cell r="I603" t="str">
            <v>NBC</v>
          </cell>
          <cell r="J603"/>
          <cell r="K603"/>
          <cell r="L603"/>
          <cell r="M603">
            <v>130</v>
          </cell>
          <cell r="N603">
            <v>130</v>
          </cell>
        </row>
        <row r="604">
          <cell r="A604" t="str">
            <v>|0200226240|25.40|0.00|2.300|0.000696NBC</v>
          </cell>
          <cell r="B604"/>
          <cell r="C604" t="str">
            <v>|0200226240|25.40|0.00|2.300|0.000</v>
          </cell>
          <cell r="D604" t="str">
            <v>STKMHT590</v>
          </cell>
          <cell r="E604" t="str">
            <v>25.4</v>
          </cell>
          <cell r="F604">
            <v>0</v>
          </cell>
          <cell r="G604">
            <v>2.2999999999999998</v>
          </cell>
          <cell r="H604">
            <v>696</v>
          </cell>
          <cell r="I604" t="str">
            <v>NBC</v>
          </cell>
          <cell r="J604"/>
          <cell r="K604">
            <v>1201</v>
          </cell>
          <cell r="L604"/>
          <cell r="M604">
            <v>449</v>
          </cell>
          <cell r="N604">
            <v>449</v>
          </cell>
        </row>
        <row r="605">
          <cell r="A605" t="str">
            <v>|0200226240|25.40|0.00|2.600|0.000228.5NBC</v>
          </cell>
          <cell r="B605"/>
          <cell r="C605" t="str">
            <v>|0200226240|25.40|0.00|2.600|0.000</v>
          </cell>
          <cell r="D605" t="str">
            <v>STKMHT590</v>
          </cell>
          <cell r="E605" t="str">
            <v>25.4</v>
          </cell>
          <cell r="F605">
            <v>0</v>
          </cell>
          <cell r="G605">
            <v>2.6</v>
          </cell>
          <cell r="H605">
            <v>228.5</v>
          </cell>
          <cell r="I605" t="str">
            <v>NBC</v>
          </cell>
          <cell r="J605"/>
          <cell r="K605">
            <v>390</v>
          </cell>
          <cell r="L605"/>
          <cell r="M605">
            <v>69</v>
          </cell>
          <cell r="N605">
            <v>69</v>
          </cell>
        </row>
        <row r="606">
          <cell r="A606" t="str">
            <v>|0200226240|25.40|0.00|2.600|0.000516NBC</v>
          </cell>
          <cell r="B606"/>
          <cell r="C606" t="str">
            <v>|0200226240|25.40|0.00|2.600|0.000</v>
          </cell>
          <cell r="D606" t="str">
            <v>STKMHT590</v>
          </cell>
          <cell r="E606" t="str">
            <v>25.4</v>
          </cell>
          <cell r="F606">
            <v>0</v>
          </cell>
          <cell r="G606">
            <v>2.6</v>
          </cell>
          <cell r="H606">
            <v>516</v>
          </cell>
          <cell r="I606" t="str">
            <v>NBC</v>
          </cell>
          <cell r="J606"/>
          <cell r="K606">
            <v>394</v>
          </cell>
          <cell r="L606"/>
          <cell r="M606">
            <v>34</v>
          </cell>
          <cell r="N606">
            <v>34</v>
          </cell>
        </row>
        <row r="607">
          <cell r="A607" t="str">
            <v>|0200226240|25.40|0.00|2.600|0.0006322NBC</v>
          </cell>
          <cell r="B607"/>
          <cell r="C607" t="str">
            <v>|0200226240|25.40|0.00|2.600|0.000</v>
          </cell>
          <cell r="D607" t="str">
            <v>STKMHT590</v>
          </cell>
          <cell r="E607" t="str">
            <v>25.4</v>
          </cell>
          <cell r="F607">
            <v>0</v>
          </cell>
          <cell r="G607">
            <v>2.6</v>
          </cell>
          <cell r="H607">
            <v>6322</v>
          </cell>
          <cell r="I607" t="str">
            <v>NBC</v>
          </cell>
          <cell r="J607"/>
          <cell r="K607"/>
          <cell r="L607"/>
          <cell r="M607">
            <v>121</v>
          </cell>
          <cell r="N607">
            <v>121</v>
          </cell>
        </row>
        <row r="608">
          <cell r="A608" t="str">
            <v>|0200226240|25.40|0.00|2.000|0.000226NBC</v>
          </cell>
          <cell r="B608"/>
          <cell r="C608" t="str">
            <v>|0200226240|25.40|0.00|2.000|0.000</v>
          </cell>
          <cell r="D608" t="str">
            <v>STKMHT590</v>
          </cell>
          <cell r="E608" t="str">
            <v>25.4</v>
          </cell>
          <cell r="F608">
            <v>0</v>
          </cell>
          <cell r="G608">
            <v>2</v>
          </cell>
          <cell r="H608">
            <v>226</v>
          </cell>
          <cell r="I608" t="str">
            <v>NBC</v>
          </cell>
          <cell r="J608">
            <v>6336</v>
          </cell>
          <cell r="K608">
            <v>4693</v>
          </cell>
          <cell r="L608">
            <v>1600</v>
          </cell>
          <cell r="M608">
            <v>4334</v>
          </cell>
          <cell r="N608">
            <v>2734</v>
          </cell>
        </row>
        <row r="609">
          <cell r="A609" t="str">
            <v>|0200226240|25.40|0.00|2.000|0.000249NBC</v>
          </cell>
          <cell r="B609"/>
          <cell r="C609" t="str">
            <v>|0200226240|25.40|0.00|2.000|0.000</v>
          </cell>
          <cell r="D609" t="str">
            <v>STKMHT590</v>
          </cell>
          <cell r="E609" t="str">
            <v>25.4</v>
          </cell>
          <cell r="F609">
            <v>0</v>
          </cell>
          <cell r="G609">
            <v>2</v>
          </cell>
          <cell r="H609">
            <v>249</v>
          </cell>
          <cell r="I609" t="str">
            <v>NBC</v>
          </cell>
          <cell r="J609">
            <v>7415</v>
          </cell>
          <cell r="K609">
            <v>2521</v>
          </cell>
          <cell r="L609"/>
          <cell r="M609">
            <v>5276</v>
          </cell>
          <cell r="N609">
            <v>5276</v>
          </cell>
        </row>
        <row r="610">
          <cell r="A610" t="str">
            <v>|0200226240|25.40|0.00|2.000|0.000264NBC</v>
          </cell>
          <cell r="B610"/>
          <cell r="C610" t="str">
            <v>|0200226240|25.40|0.00|2.000|0.000</v>
          </cell>
          <cell r="D610" t="str">
            <v>STKMHT590</v>
          </cell>
          <cell r="E610" t="str">
            <v>25.4</v>
          </cell>
          <cell r="F610">
            <v>0</v>
          </cell>
          <cell r="G610">
            <v>2</v>
          </cell>
          <cell r="H610">
            <v>264</v>
          </cell>
          <cell r="I610" t="str">
            <v>NBC</v>
          </cell>
          <cell r="J610">
            <v>5736</v>
          </cell>
          <cell r="K610">
            <v>4890</v>
          </cell>
          <cell r="L610">
            <v>1202</v>
          </cell>
          <cell r="M610">
            <v>4565</v>
          </cell>
          <cell r="N610">
            <v>3363</v>
          </cell>
        </row>
        <row r="611">
          <cell r="A611" t="str">
            <v>|0200226240|25.40|0.00|2.000|0.000288NBC</v>
          </cell>
          <cell r="B611"/>
          <cell r="C611" t="str">
            <v>|0200226240|25.40|0.00|2.000|0.000</v>
          </cell>
          <cell r="D611" t="str">
            <v>STKMHT590</v>
          </cell>
          <cell r="E611" t="str">
            <v>25.4</v>
          </cell>
          <cell r="F611">
            <v>0</v>
          </cell>
          <cell r="G611">
            <v>2</v>
          </cell>
          <cell r="H611">
            <v>288</v>
          </cell>
          <cell r="I611" t="str">
            <v>NBC</v>
          </cell>
          <cell r="J611">
            <v>7113</v>
          </cell>
          <cell r="K611">
            <v>3119</v>
          </cell>
          <cell r="L611"/>
          <cell r="M611">
            <v>4879</v>
          </cell>
          <cell r="N611">
            <v>4879</v>
          </cell>
        </row>
        <row r="612">
          <cell r="A612" t="str">
            <v>|0200226240|25.40|0.00|2.000|0.0005400IBC</v>
          </cell>
          <cell r="B612"/>
          <cell r="C612" t="str">
            <v>|0200226240|25.40|0.00|2.000|0.000</v>
          </cell>
          <cell r="D612" t="str">
            <v>STKMHT590</v>
          </cell>
          <cell r="E612" t="str">
            <v>25.4</v>
          </cell>
          <cell r="F612">
            <v>0</v>
          </cell>
          <cell r="G612">
            <v>2</v>
          </cell>
          <cell r="H612">
            <v>5400</v>
          </cell>
          <cell r="I612" t="str">
            <v>IBC</v>
          </cell>
          <cell r="J612"/>
          <cell r="K612"/>
          <cell r="L612"/>
          <cell r="M612">
            <v>127</v>
          </cell>
          <cell r="N612">
            <v>127</v>
          </cell>
        </row>
        <row r="613">
          <cell r="A613" t="str">
            <v>|0200226240|25.40|0.00|2.000|0.0005527NBC</v>
          </cell>
          <cell r="B613"/>
          <cell r="C613" t="str">
            <v>|0200226240|25.40|0.00|2.000|0.000</v>
          </cell>
          <cell r="D613" t="str">
            <v>STKMHT590</v>
          </cell>
          <cell r="E613" t="str">
            <v>25.4</v>
          </cell>
          <cell r="F613">
            <v>0</v>
          </cell>
          <cell r="G613">
            <v>2</v>
          </cell>
          <cell r="H613">
            <v>5527</v>
          </cell>
          <cell r="I613" t="str">
            <v>NBC</v>
          </cell>
          <cell r="J613"/>
          <cell r="K613"/>
          <cell r="L613"/>
          <cell r="M613">
            <v>213</v>
          </cell>
          <cell r="N613">
            <v>213</v>
          </cell>
        </row>
        <row r="614">
          <cell r="A614" t="str">
            <v>|0200226240|25.40|0.00|2.000|0.0006011NBC</v>
          </cell>
          <cell r="B614"/>
          <cell r="C614" t="str">
            <v>|0200226240|25.40|0.00|2.000|0.000</v>
          </cell>
          <cell r="D614" t="str">
            <v>STKMHT590</v>
          </cell>
          <cell r="E614" t="str">
            <v>25.4</v>
          </cell>
          <cell r="F614">
            <v>0</v>
          </cell>
          <cell r="G614">
            <v>2</v>
          </cell>
          <cell r="H614">
            <v>6011</v>
          </cell>
          <cell r="I614" t="str">
            <v>NBC</v>
          </cell>
          <cell r="J614"/>
          <cell r="K614"/>
          <cell r="L614"/>
          <cell r="M614">
            <v>271</v>
          </cell>
          <cell r="N614">
            <v>271</v>
          </cell>
        </row>
        <row r="615">
          <cell r="A615" t="str">
            <v>|0200226240|25.40|0.00|2.000|0.0006083NBC</v>
          </cell>
          <cell r="B615"/>
          <cell r="C615" t="str">
            <v>|0200226240|25.40|0.00|2.000|0.000</v>
          </cell>
          <cell r="D615" t="str">
            <v>STKMHT590</v>
          </cell>
          <cell r="E615" t="str">
            <v>25.4</v>
          </cell>
          <cell r="F615">
            <v>0</v>
          </cell>
          <cell r="G615">
            <v>2</v>
          </cell>
          <cell r="H615">
            <v>6083</v>
          </cell>
          <cell r="I615" t="str">
            <v>NBC</v>
          </cell>
          <cell r="J615"/>
          <cell r="K615"/>
          <cell r="L615"/>
          <cell r="M615">
            <v>163</v>
          </cell>
          <cell r="N615">
            <v>163</v>
          </cell>
        </row>
        <row r="616">
          <cell r="A616" t="str">
            <v>|0200226240|25.40|0.00|2.000|0.0006163NBC</v>
          </cell>
          <cell r="B616"/>
          <cell r="C616" t="str">
            <v>|0200226240|25.40|0.00|2.000|0.000</v>
          </cell>
          <cell r="D616" t="str">
            <v>STKMHT590</v>
          </cell>
          <cell r="E616" t="str">
            <v>25.4</v>
          </cell>
          <cell r="F616">
            <v>0</v>
          </cell>
          <cell r="G616">
            <v>2</v>
          </cell>
          <cell r="H616">
            <v>6163</v>
          </cell>
          <cell r="I616" t="str">
            <v>NBC</v>
          </cell>
          <cell r="J616"/>
          <cell r="K616"/>
          <cell r="L616"/>
          <cell r="M616">
            <v>128</v>
          </cell>
          <cell r="N616">
            <v>128</v>
          </cell>
        </row>
        <row r="617">
          <cell r="A617" t="str">
            <v>|0200226240|25.40|0.00|2.000|0.000683NBC</v>
          </cell>
          <cell r="B617"/>
          <cell r="C617" t="str">
            <v>|0200226240|25.40|0.00|2.000|0.000</v>
          </cell>
          <cell r="D617" t="str">
            <v>STKMHT590</v>
          </cell>
          <cell r="E617" t="str">
            <v>25.4</v>
          </cell>
          <cell r="F617">
            <v>0</v>
          </cell>
          <cell r="G617">
            <v>2</v>
          </cell>
          <cell r="H617">
            <v>683</v>
          </cell>
          <cell r="I617" t="str">
            <v>NBC</v>
          </cell>
          <cell r="J617">
            <v>120</v>
          </cell>
          <cell r="K617">
            <v>584</v>
          </cell>
          <cell r="L617"/>
          <cell r="M617">
            <v>53</v>
          </cell>
          <cell r="N617">
            <v>53</v>
          </cell>
        </row>
        <row r="618">
          <cell r="A618" t="str">
            <v>|0200226240|28.60|0.00|1.600|0.000341NBC</v>
          </cell>
          <cell r="B618"/>
          <cell r="C618" t="str">
            <v>|0200226240|28.60|0.00|1.600|0.000</v>
          </cell>
          <cell r="D618" t="str">
            <v>STKMHT590</v>
          </cell>
          <cell r="E618" t="str">
            <v>28.6</v>
          </cell>
          <cell r="F618">
            <v>0</v>
          </cell>
          <cell r="G618">
            <v>1.6</v>
          </cell>
          <cell r="H618">
            <v>341</v>
          </cell>
          <cell r="I618" t="str">
            <v>NBC</v>
          </cell>
          <cell r="J618">
            <v>720</v>
          </cell>
          <cell r="K618">
            <v>1466</v>
          </cell>
          <cell r="L618">
            <v>340</v>
          </cell>
          <cell r="M618">
            <v>764</v>
          </cell>
          <cell r="N618">
            <v>424</v>
          </cell>
        </row>
        <row r="619">
          <cell r="A619" t="str">
            <v>|0200226240|28.60|0.00|1.600|0.000363NBC</v>
          </cell>
          <cell r="B619"/>
          <cell r="C619" t="str">
            <v>|0200226240|28.60|0.00|1.600|0.000</v>
          </cell>
          <cell r="D619" t="str">
            <v>STKMHT590</v>
          </cell>
          <cell r="E619" t="str">
            <v>28.6</v>
          </cell>
          <cell r="F619">
            <v>0</v>
          </cell>
          <cell r="G619">
            <v>1.6</v>
          </cell>
          <cell r="H619">
            <v>363</v>
          </cell>
          <cell r="I619" t="str">
            <v>NBC</v>
          </cell>
          <cell r="J619">
            <v>720</v>
          </cell>
          <cell r="K619">
            <v>1477</v>
          </cell>
          <cell r="L619">
            <v>350</v>
          </cell>
          <cell r="M619">
            <v>767</v>
          </cell>
          <cell r="N619">
            <v>417</v>
          </cell>
        </row>
        <row r="620">
          <cell r="A620" t="str">
            <v>|0200226240|28.60|0.00|1.600|0.0005903NBC</v>
          </cell>
          <cell r="B620"/>
          <cell r="C620" t="str">
            <v>|0200226240|28.60|0.00|1.600|0.000</v>
          </cell>
          <cell r="D620" t="str">
            <v>STKMHT590</v>
          </cell>
          <cell r="E620" t="str">
            <v>28.6</v>
          </cell>
          <cell r="F620">
            <v>0</v>
          </cell>
          <cell r="G620">
            <v>1.6</v>
          </cell>
          <cell r="H620">
            <v>5903</v>
          </cell>
          <cell r="I620" t="str">
            <v>NBC</v>
          </cell>
          <cell r="J620"/>
          <cell r="K620">
            <v>52</v>
          </cell>
          <cell r="L620"/>
          <cell r="M620">
            <v>206</v>
          </cell>
          <cell r="N620">
            <v>206</v>
          </cell>
        </row>
        <row r="621">
          <cell r="A621" t="str">
            <v>|0200226240|28.60|0.00|1.600|0.00080NBC</v>
          </cell>
          <cell r="B621"/>
          <cell r="C621" t="str">
            <v>|0200226240|28.60|0.00|1.600|0.000</v>
          </cell>
          <cell r="D621" t="str">
            <v>STKMHT590</v>
          </cell>
          <cell r="E621" t="str">
            <v>28.6</v>
          </cell>
          <cell r="F621">
            <v>0</v>
          </cell>
          <cell r="G621">
            <v>1.6</v>
          </cell>
          <cell r="H621">
            <v>80</v>
          </cell>
          <cell r="I621" t="str">
            <v>NBC</v>
          </cell>
          <cell r="J621">
            <v>812</v>
          </cell>
          <cell r="K621"/>
          <cell r="L621"/>
          <cell r="M621">
            <v>11</v>
          </cell>
          <cell r="N621">
            <v>11</v>
          </cell>
        </row>
        <row r="622">
          <cell r="A622" t="str">
            <v>|0200226240|28.60|0.00|2.300|0.000250NBC</v>
          </cell>
          <cell r="B622"/>
          <cell r="C622" t="str">
            <v>|0200226240|28.60|0.00|2.300|0.000</v>
          </cell>
          <cell r="D622" t="str">
            <v>STKMHT590</v>
          </cell>
          <cell r="E622" t="str">
            <v>28.6</v>
          </cell>
          <cell r="F622">
            <v>0</v>
          </cell>
          <cell r="G622">
            <v>2.2999999999999998</v>
          </cell>
          <cell r="H622">
            <v>250</v>
          </cell>
          <cell r="I622" t="str">
            <v>NBC</v>
          </cell>
          <cell r="J622">
            <v>1200</v>
          </cell>
          <cell r="K622">
            <v>906</v>
          </cell>
          <cell r="L622"/>
          <cell r="M622">
            <v>381</v>
          </cell>
          <cell r="N622">
            <v>381</v>
          </cell>
        </row>
        <row r="623">
          <cell r="A623" t="str">
            <v>|0200226240|28.60|0.00|2.300|0.000268NBC</v>
          </cell>
          <cell r="B623"/>
          <cell r="C623" t="str">
            <v>|0200226240|28.60|0.00|2.300|0.000</v>
          </cell>
          <cell r="D623" t="str">
            <v>STKMHT590</v>
          </cell>
          <cell r="E623" t="str">
            <v>28.6</v>
          </cell>
          <cell r="F623">
            <v>0</v>
          </cell>
          <cell r="G623">
            <v>2.2999999999999998</v>
          </cell>
          <cell r="H623">
            <v>268</v>
          </cell>
          <cell r="I623" t="str">
            <v>NBC</v>
          </cell>
          <cell r="J623"/>
          <cell r="K623">
            <v>960</v>
          </cell>
          <cell r="L623"/>
          <cell r="M623">
            <v>38</v>
          </cell>
          <cell r="N623">
            <v>38</v>
          </cell>
        </row>
        <row r="624">
          <cell r="A624" t="str">
            <v>|0200226240|28.60|0.00|2.300|0.000280NBC</v>
          </cell>
          <cell r="B624"/>
          <cell r="C624" t="str">
            <v>|0200226240|28.60|0.00|2.300|0.000</v>
          </cell>
          <cell r="D624" t="str">
            <v>STKMHT590</v>
          </cell>
          <cell r="E624" t="str">
            <v>28.6</v>
          </cell>
          <cell r="F624">
            <v>0</v>
          </cell>
          <cell r="G624">
            <v>2.2999999999999998</v>
          </cell>
          <cell r="H624">
            <v>280</v>
          </cell>
          <cell r="I624" t="str">
            <v>NBC</v>
          </cell>
          <cell r="J624">
            <v>1200</v>
          </cell>
          <cell r="K624">
            <v>902</v>
          </cell>
          <cell r="L624"/>
          <cell r="M624">
            <v>387</v>
          </cell>
          <cell r="N624">
            <v>387</v>
          </cell>
        </row>
        <row r="625">
          <cell r="A625" t="str">
            <v>|0200226240|28.60|0.00|2.300|0.000281NBC</v>
          </cell>
          <cell r="B625"/>
          <cell r="C625" t="str">
            <v>|0200226240|28.60|0.00|2.300|0.000</v>
          </cell>
          <cell r="D625" t="str">
            <v>STKMHT590</v>
          </cell>
          <cell r="E625" t="str">
            <v>28.6</v>
          </cell>
          <cell r="F625">
            <v>0</v>
          </cell>
          <cell r="G625">
            <v>2.2999999999999998</v>
          </cell>
          <cell r="H625">
            <v>281</v>
          </cell>
          <cell r="I625" t="str">
            <v>NBC</v>
          </cell>
          <cell r="J625">
            <v>3204</v>
          </cell>
          <cell r="K625">
            <v>2720</v>
          </cell>
          <cell r="L625"/>
          <cell r="M625">
            <v>23</v>
          </cell>
          <cell r="N625">
            <v>23</v>
          </cell>
        </row>
        <row r="626">
          <cell r="A626" t="str">
            <v>|0200226240|28.60|0.00|2.300|0.000296NBC</v>
          </cell>
          <cell r="B626"/>
          <cell r="C626" t="str">
            <v>|0200226240|28.60|0.00|2.300|0.000</v>
          </cell>
          <cell r="D626" t="str">
            <v>STKMHT590</v>
          </cell>
          <cell r="E626" t="str">
            <v>28.6</v>
          </cell>
          <cell r="F626">
            <v>0</v>
          </cell>
          <cell r="G626">
            <v>2.2999999999999998</v>
          </cell>
          <cell r="H626">
            <v>296</v>
          </cell>
          <cell r="I626" t="str">
            <v>NBC</v>
          </cell>
          <cell r="J626"/>
          <cell r="K626">
            <v>958</v>
          </cell>
          <cell r="L626"/>
          <cell r="M626">
            <v>16</v>
          </cell>
          <cell r="N626">
            <v>16</v>
          </cell>
        </row>
        <row r="627">
          <cell r="A627" t="str">
            <v>|0200226240|28.60|0.00|2.300|0.000376NBC</v>
          </cell>
          <cell r="B627"/>
          <cell r="C627" t="str">
            <v>|0200226240|28.60|0.00|2.300|0.000</v>
          </cell>
          <cell r="D627" t="str">
            <v>STKMHT590</v>
          </cell>
          <cell r="E627" t="str">
            <v>28.6</v>
          </cell>
          <cell r="F627">
            <v>0</v>
          </cell>
          <cell r="G627">
            <v>2.2999999999999998</v>
          </cell>
          <cell r="H627">
            <v>376</v>
          </cell>
          <cell r="I627" t="str">
            <v>NBC</v>
          </cell>
          <cell r="J627"/>
          <cell r="K627">
            <v>721</v>
          </cell>
          <cell r="L627"/>
          <cell r="M627">
            <v>45</v>
          </cell>
          <cell r="N627">
            <v>45</v>
          </cell>
        </row>
        <row r="628">
          <cell r="A628" t="str">
            <v>|0200226240|28.60|0.00|2.300|0.000383NBC</v>
          </cell>
          <cell r="B628"/>
          <cell r="C628" t="str">
            <v>|0200226240|28.60|0.00|2.300|0.000</v>
          </cell>
          <cell r="D628" t="str">
            <v>STKMHT590</v>
          </cell>
          <cell r="E628" t="str">
            <v>28.6</v>
          </cell>
          <cell r="F628">
            <v>0</v>
          </cell>
          <cell r="G628">
            <v>2.2999999999999998</v>
          </cell>
          <cell r="H628">
            <v>383</v>
          </cell>
          <cell r="I628" t="str">
            <v>NBC</v>
          </cell>
          <cell r="J628">
            <v>1973</v>
          </cell>
          <cell r="K628">
            <v>1646</v>
          </cell>
          <cell r="L628"/>
          <cell r="M628">
            <v>889</v>
          </cell>
          <cell r="N628">
            <v>889</v>
          </cell>
        </row>
        <row r="629">
          <cell r="A629" t="str">
            <v>|0200226240|28.60|0.00|2.300|0.000401NBC</v>
          </cell>
          <cell r="B629"/>
          <cell r="C629" t="str">
            <v>|0200226240|28.60|0.00|2.300|0.000</v>
          </cell>
          <cell r="D629" t="str">
            <v>STKMHT590</v>
          </cell>
          <cell r="E629" t="str">
            <v>28.6</v>
          </cell>
          <cell r="F629">
            <v>0</v>
          </cell>
          <cell r="G629">
            <v>2.2999999999999998</v>
          </cell>
          <cell r="H629">
            <v>401</v>
          </cell>
          <cell r="I629" t="str">
            <v>NBC</v>
          </cell>
          <cell r="J629"/>
          <cell r="K629"/>
          <cell r="L629"/>
          <cell r="M629">
            <v>13</v>
          </cell>
          <cell r="N629">
            <v>13</v>
          </cell>
        </row>
        <row r="630">
          <cell r="A630" t="str">
            <v>|0200226240|28.60|0.00|2.300|0.000425NBC</v>
          </cell>
          <cell r="B630"/>
          <cell r="C630" t="str">
            <v>|0200226240|28.60|0.00|2.300|0.000</v>
          </cell>
          <cell r="D630" t="str">
            <v>STKMHT590</v>
          </cell>
          <cell r="E630" t="str">
            <v>28.6</v>
          </cell>
          <cell r="F630">
            <v>0</v>
          </cell>
          <cell r="G630">
            <v>2.2999999999999998</v>
          </cell>
          <cell r="H630">
            <v>425</v>
          </cell>
          <cell r="I630" t="str">
            <v>NBC</v>
          </cell>
          <cell r="J630">
            <v>600</v>
          </cell>
          <cell r="K630">
            <v>1452</v>
          </cell>
          <cell r="L630"/>
          <cell r="M630">
            <v>123</v>
          </cell>
          <cell r="N630">
            <v>123</v>
          </cell>
        </row>
        <row r="631">
          <cell r="A631" t="str">
            <v>|0200226240|28.60|0.00|2.300|0.000435NBC</v>
          </cell>
          <cell r="B631"/>
          <cell r="C631" t="str">
            <v>|0200226240|28.60|0.00|2.300|0.000</v>
          </cell>
          <cell r="D631" t="str">
            <v>STKMHT590</v>
          </cell>
          <cell r="E631" t="str">
            <v>28.6</v>
          </cell>
          <cell r="F631">
            <v>0</v>
          </cell>
          <cell r="G631">
            <v>2.2999999999999998</v>
          </cell>
          <cell r="H631">
            <v>435</v>
          </cell>
          <cell r="I631" t="str">
            <v>NBC</v>
          </cell>
          <cell r="J631"/>
          <cell r="K631">
            <v>721</v>
          </cell>
          <cell r="L631"/>
          <cell r="M631">
            <v>19</v>
          </cell>
          <cell r="N631">
            <v>19</v>
          </cell>
        </row>
        <row r="632">
          <cell r="A632" t="str">
            <v>|0200226240|28.60|0.00|2.300|0.000483NBC</v>
          </cell>
          <cell r="B632"/>
          <cell r="C632" t="str">
            <v>|0200226240|28.60|0.00|2.300|0.000</v>
          </cell>
          <cell r="D632" t="str">
            <v>STKMHT590</v>
          </cell>
          <cell r="E632" t="str">
            <v>28.6</v>
          </cell>
          <cell r="F632">
            <v>0</v>
          </cell>
          <cell r="G632">
            <v>2.2999999999999998</v>
          </cell>
          <cell r="H632">
            <v>483</v>
          </cell>
          <cell r="I632" t="str">
            <v>NBC</v>
          </cell>
          <cell r="J632">
            <v>3214</v>
          </cell>
          <cell r="K632">
            <v>2725</v>
          </cell>
          <cell r="L632"/>
          <cell r="M632">
            <v>1</v>
          </cell>
          <cell r="N632">
            <v>1</v>
          </cell>
        </row>
        <row r="633">
          <cell r="A633" t="str">
            <v>|0200226240|28.60|0.00|2.300|0.000505NBC</v>
          </cell>
          <cell r="B633"/>
          <cell r="C633" t="str">
            <v>|0200226240|28.60|0.00|2.300|0.000</v>
          </cell>
          <cell r="D633" t="str">
            <v>STKMHT590</v>
          </cell>
          <cell r="E633" t="str">
            <v>28.6</v>
          </cell>
          <cell r="F633">
            <v>0</v>
          </cell>
          <cell r="G633">
            <v>2.2999999999999998</v>
          </cell>
          <cell r="H633">
            <v>505</v>
          </cell>
          <cell r="I633" t="str">
            <v>NBC</v>
          </cell>
          <cell r="J633"/>
          <cell r="K633"/>
          <cell r="L633"/>
          <cell r="M633">
            <v>3</v>
          </cell>
          <cell r="N633">
            <v>3</v>
          </cell>
        </row>
        <row r="634">
          <cell r="A634" t="str">
            <v>|0200226240|28.60|0.00|2.300|0.000565NBC</v>
          </cell>
          <cell r="B634"/>
          <cell r="C634" t="str">
            <v>|0200226240|28.60|0.00|2.300|0.000</v>
          </cell>
          <cell r="D634" t="str">
            <v>STKMHT590</v>
          </cell>
          <cell r="E634" t="str">
            <v>28.6</v>
          </cell>
          <cell r="F634">
            <v>0</v>
          </cell>
          <cell r="G634">
            <v>2.2999999999999998</v>
          </cell>
          <cell r="H634">
            <v>565</v>
          </cell>
          <cell r="I634" t="str">
            <v>NBC</v>
          </cell>
          <cell r="J634">
            <v>600</v>
          </cell>
          <cell r="K634">
            <v>1449</v>
          </cell>
          <cell r="L634"/>
          <cell r="M634">
            <v>118</v>
          </cell>
          <cell r="N634">
            <v>118</v>
          </cell>
        </row>
        <row r="635">
          <cell r="A635" t="str">
            <v>|0200226240|28.60|0.00|2.300|0.0005731NBC</v>
          </cell>
          <cell r="B635"/>
          <cell r="C635" t="str">
            <v>|0200226240|28.60|0.00|2.300|0.000</v>
          </cell>
          <cell r="D635" t="str">
            <v>STKMHT590</v>
          </cell>
          <cell r="E635" t="str">
            <v>28.6</v>
          </cell>
          <cell r="F635">
            <v>0</v>
          </cell>
          <cell r="G635">
            <v>2.2999999999999998</v>
          </cell>
          <cell r="H635">
            <v>5731</v>
          </cell>
          <cell r="I635" t="str">
            <v>NBC</v>
          </cell>
          <cell r="J635"/>
          <cell r="K635"/>
          <cell r="L635"/>
          <cell r="M635">
            <v>244</v>
          </cell>
          <cell r="N635">
            <v>244</v>
          </cell>
        </row>
        <row r="636">
          <cell r="A636" t="str">
            <v>|0200226240|28.60|0.00|2.300|0.0005875NBC</v>
          </cell>
          <cell r="B636"/>
          <cell r="C636" t="str">
            <v>|0200226240|28.60|0.00|2.300|0.000</v>
          </cell>
          <cell r="D636" t="str">
            <v>STKMHT590</v>
          </cell>
          <cell r="E636" t="str">
            <v>28.6</v>
          </cell>
          <cell r="F636">
            <v>0</v>
          </cell>
          <cell r="G636">
            <v>2.2999999999999998</v>
          </cell>
          <cell r="H636">
            <v>5875</v>
          </cell>
          <cell r="I636" t="str">
            <v>NBC</v>
          </cell>
          <cell r="J636"/>
          <cell r="K636"/>
          <cell r="L636"/>
          <cell r="M636">
            <v>303</v>
          </cell>
          <cell r="N636">
            <v>303</v>
          </cell>
        </row>
        <row r="637">
          <cell r="A637" t="str">
            <v>|0200226240|28.60|0.00|2.300|0.0006037IBC</v>
          </cell>
          <cell r="B637"/>
          <cell r="C637" t="str">
            <v>|0200226240|28.60|0.00|2.300|0.000</v>
          </cell>
          <cell r="D637" t="str">
            <v>STKMHT590</v>
          </cell>
          <cell r="E637" t="str">
            <v>28.6</v>
          </cell>
          <cell r="F637">
            <v>0</v>
          </cell>
          <cell r="G637">
            <v>2.2999999999999998</v>
          </cell>
          <cell r="H637">
            <v>6037</v>
          </cell>
          <cell r="I637" t="str">
            <v>IBC</v>
          </cell>
          <cell r="J637"/>
          <cell r="K637"/>
          <cell r="L637"/>
          <cell r="M637">
            <v>217</v>
          </cell>
          <cell r="N637">
            <v>217</v>
          </cell>
        </row>
        <row r="638">
          <cell r="A638" t="str">
            <v>|0200226240|28.60|0.00|2.300|0.0006059NBC</v>
          </cell>
          <cell r="B638"/>
          <cell r="C638" t="str">
            <v>|0200226240|28.60|0.00|2.300|0.000</v>
          </cell>
          <cell r="D638" t="str">
            <v>STKMHT590</v>
          </cell>
          <cell r="E638" t="str">
            <v>28.6</v>
          </cell>
          <cell r="F638">
            <v>0</v>
          </cell>
          <cell r="G638">
            <v>2.2999999999999998</v>
          </cell>
          <cell r="H638">
            <v>6059</v>
          </cell>
          <cell r="I638" t="str">
            <v>NBC</v>
          </cell>
          <cell r="J638"/>
          <cell r="K638"/>
          <cell r="L638"/>
          <cell r="M638">
            <v>146</v>
          </cell>
          <cell r="N638">
            <v>146</v>
          </cell>
        </row>
        <row r="639">
          <cell r="A639" t="str">
            <v>|0200226240|28.60|0.00|2.300|0.0006127NBC</v>
          </cell>
          <cell r="B639"/>
          <cell r="C639" t="str">
            <v>|0200226240|28.60|0.00|2.300|0.000</v>
          </cell>
          <cell r="D639" t="str">
            <v>STKMHT590</v>
          </cell>
          <cell r="E639" t="str">
            <v>28.6</v>
          </cell>
          <cell r="F639">
            <v>0</v>
          </cell>
          <cell r="G639">
            <v>2.2999999999999998</v>
          </cell>
          <cell r="H639">
            <v>6127</v>
          </cell>
          <cell r="I639" t="str">
            <v>NBC</v>
          </cell>
          <cell r="J639"/>
          <cell r="K639"/>
          <cell r="L639"/>
          <cell r="M639">
            <v>43</v>
          </cell>
          <cell r="N639">
            <v>43</v>
          </cell>
        </row>
        <row r="640">
          <cell r="A640" t="str">
            <v>|0200226240|28.60|0.00|2.300|0.0006177NBC</v>
          </cell>
          <cell r="B640"/>
          <cell r="C640" t="str">
            <v>|0200226240|28.60|0.00|2.300|0.000</v>
          </cell>
          <cell r="D640" t="str">
            <v>STKMHT590</v>
          </cell>
          <cell r="E640" t="str">
            <v>28.6</v>
          </cell>
          <cell r="F640">
            <v>0</v>
          </cell>
          <cell r="G640">
            <v>2.2999999999999998</v>
          </cell>
          <cell r="H640">
            <v>6177</v>
          </cell>
          <cell r="I640" t="str">
            <v>NBC</v>
          </cell>
          <cell r="J640"/>
          <cell r="K640"/>
          <cell r="L640"/>
          <cell r="M640">
            <v>108</v>
          </cell>
          <cell r="N640">
            <v>108</v>
          </cell>
        </row>
        <row r="641">
          <cell r="A641" t="str">
            <v>|0200226240|28.60|0.00|2.300|0.000664IBC</v>
          </cell>
          <cell r="B641"/>
          <cell r="C641" t="str">
            <v>|0200226240|28.60|0.00|2.300|0.000</v>
          </cell>
          <cell r="D641" t="str">
            <v>STKMHT590</v>
          </cell>
          <cell r="E641" t="str">
            <v>28.6</v>
          </cell>
          <cell r="F641">
            <v>0</v>
          </cell>
          <cell r="G641">
            <v>2.2999999999999998</v>
          </cell>
          <cell r="H641">
            <v>664</v>
          </cell>
          <cell r="I641" t="str">
            <v>IBC</v>
          </cell>
          <cell r="J641">
            <v>200</v>
          </cell>
          <cell r="K641">
            <v>1816</v>
          </cell>
          <cell r="L641"/>
          <cell r="M641">
            <v>5</v>
          </cell>
          <cell r="N641">
            <v>5</v>
          </cell>
        </row>
        <row r="642">
          <cell r="A642" t="str">
            <v>|0200226240|28.60|0.00|2.600|0.000221NBC</v>
          </cell>
          <cell r="B642"/>
          <cell r="C642" t="str">
            <v>|0200226240|28.60|0.00|2.600|0.000</v>
          </cell>
          <cell r="D642" t="str">
            <v>STKMHT590</v>
          </cell>
          <cell r="E642" t="str">
            <v>28.6</v>
          </cell>
          <cell r="F642">
            <v>0</v>
          </cell>
          <cell r="G642">
            <v>2.6</v>
          </cell>
          <cell r="H642">
            <v>221</v>
          </cell>
          <cell r="I642" t="str">
            <v>NBC</v>
          </cell>
          <cell r="J642">
            <v>3453</v>
          </cell>
          <cell r="K642">
            <v>4850</v>
          </cell>
          <cell r="L642">
            <v>3602</v>
          </cell>
          <cell r="M642">
            <v>18859</v>
          </cell>
          <cell r="N642">
            <v>15257</v>
          </cell>
        </row>
        <row r="643">
          <cell r="A643" t="str">
            <v>|0200226240|28.60|0.00|2.600|0.0005869NBC</v>
          </cell>
          <cell r="B643"/>
          <cell r="C643" t="str">
            <v>|0200226240|28.60|0.00|2.600|0.000</v>
          </cell>
          <cell r="D643" t="str">
            <v>STKMHT590</v>
          </cell>
          <cell r="E643" t="str">
            <v>28.6</v>
          </cell>
          <cell r="F643">
            <v>0</v>
          </cell>
          <cell r="G643">
            <v>2.6</v>
          </cell>
          <cell r="H643">
            <v>5869</v>
          </cell>
          <cell r="I643" t="str">
            <v>NBC</v>
          </cell>
          <cell r="J643"/>
          <cell r="K643"/>
          <cell r="L643"/>
          <cell r="M643">
            <v>662</v>
          </cell>
          <cell r="N643">
            <v>662</v>
          </cell>
        </row>
        <row r="644">
          <cell r="A644" t="str">
            <v>|0200226240|31.80|0.00|1.600|0.0006049NBC</v>
          </cell>
          <cell r="B644"/>
          <cell r="C644" t="str">
            <v>|0200226240|31.80|0.00|1.600|0.000</v>
          </cell>
          <cell r="D644" t="str">
            <v>STKMHT590</v>
          </cell>
          <cell r="E644" t="str">
            <v>31.8</v>
          </cell>
          <cell r="F644">
            <v>0</v>
          </cell>
          <cell r="G644">
            <v>1.6</v>
          </cell>
          <cell r="H644">
            <v>6049</v>
          </cell>
          <cell r="I644" t="str">
            <v>NBC</v>
          </cell>
          <cell r="J644"/>
          <cell r="K644"/>
          <cell r="L644"/>
          <cell r="M644">
            <v>1823</v>
          </cell>
          <cell r="N644">
            <v>1823</v>
          </cell>
        </row>
        <row r="645">
          <cell r="A645" t="str">
            <v>|0200226240|31.80|0.00|1.600|0.000745NBC</v>
          </cell>
          <cell r="B645"/>
          <cell r="C645" t="str">
            <v>|0200226240|31.80|0.00|1.600|0.000</v>
          </cell>
          <cell r="D645" t="str">
            <v>STKMHT590</v>
          </cell>
          <cell r="E645" t="str">
            <v>31.8</v>
          </cell>
          <cell r="F645">
            <v>0</v>
          </cell>
          <cell r="G645">
            <v>1.6</v>
          </cell>
          <cell r="H645">
            <v>745</v>
          </cell>
          <cell r="I645" t="str">
            <v>NBC</v>
          </cell>
          <cell r="J645">
            <v>8010</v>
          </cell>
          <cell r="K645">
            <v>15369</v>
          </cell>
          <cell r="L645">
            <v>1600</v>
          </cell>
          <cell r="M645">
            <v>4816</v>
          </cell>
          <cell r="N645">
            <v>3216</v>
          </cell>
        </row>
        <row r="646">
          <cell r="A646" t="str">
            <v>|0200226240|31.80|0.00|2.000|0.000303NBC</v>
          </cell>
          <cell r="B646"/>
          <cell r="C646" t="str">
            <v>|0200226240|31.80|0.00|2.000|0.000</v>
          </cell>
          <cell r="D646" t="str">
            <v>STKMHT590</v>
          </cell>
          <cell r="E646" t="str">
            <v>31.8</v>
          </cell>
          <cell r="F646">
            <v>0</v>
          </cell>
          <cell r="G646">
            <v>2</v>
          </cell>
          <cell r="H646">
            <v>303</v>
          </cell>
          <cell r="I646" t="str">
            <v>NBC</v>
          </cell>
          <cell r="J646">
            <v>1360</v>
          </cell>
          <cell r="K646">
            <v>1083</v>
          </cell>
          <cell r="L646">
            <v>800</v>
          </cell>
          <cell r="M646">
            <v>966</v>
          </cell>
          <cell r="N646">
            <v>166</v>
          </cell>
        </row>
        <row r="647">
          <cell r="A647" t="str">
            <v>|0200226240|31.80|0.00|2.000|0.000461NBC</v>
          </cell>
          <cell r="B647"/>
          <cell r="C647" t="str">
            <v>|0200226240|31.80|0.00|2.000|0.000</v>
          </cell>
          <cell r="D647" t="str">
            <v>STKMHT590</v>
          </cell>
          <cell r="E647" t="str">
            <v>31.8</v>
          </cell>
          <cell r="F647">
            <v>0</v>
          </cell>
          <cell r="G647">
            <v>2</v>
          </cell>
          <cell r="H647">
            <v>461</v>
          </cell>
          <cell r="I647" t="str">
            <v>NBC</v>
          </cell>
          <cell r="J647">
            <v>1443</v>
          </cell>
          <cell r="K647">
            <v>122</v>
          </cell>
          <cell r="L647"/>
          <cell r="M647">
            <v>939</v>
          </cell>
          <cell r="N647">
            <v>939</v>
          </cell>
        </row>
        <row r="648">
          <cell r="A648" t="str">
            <v>|0200226240|31.80|0.00|2.000|0.000594NBC</v>
          </cell>
          <cell r="B648"/>
          <cell r="C648" t="str">
            <v>|0200226240|31.80|0.00|2.000|0.000</v>
          </cell>
          <cell r="D648" t="str">
            <v>STKMHT590</v>
          </cell>
          <cell r="E648" t="str">
            <v>31.8</v>
          </cell>
          <cell r="F648">
            <v>0</v>
          </cell>
          <cell r="G648">
            <v>2</v>
          </cell>
          <cell r="H648">
            <v>594</v>
          </cell>
          <cell r="I648" t="str">
            <v>NBC</v>
          </cell>
          <cell r="J648">
            <v>1433</v>
          </cell>
          <cell r="K648">
            <v>130</v>
          </cell>
          <cell r="L648"/>
          <cell r="M648">
            <v>927</v>
          </cell>
          <cell r="N648">
            <v>927</v>
          </cell>
        </row>
        <row r="649">
          <cell r="A649" t="str">
            <v>|0200226240|31.80|0.00|2.000|0.0006062NBC</v>
          </cell>
          <cell r="B649"/>
          <cell r="C649" t="str">
            <v>|0200226240|31.80|0.00|2.000|0.000</v>
          </cell>
          <cell r="D649" t="str">
            <v>STKMHT590</v>
          </cell>
          <cell r="E649" t="str">
            <v>31.8</v>
          </cell>
          <cell r="F649">
            <v>0</v>
          </cell>
          <cell r="G649">
            <v>2</v>
          </cell>
          <cell r="H649">
            <v>6062</v>
          </cell>
          <cell r="I649" t="str">
            <v>NBC</v>
          </cell>
          <cell r="J649"/>
          <cell r="K649"/>
          <cell r="L649"/>
          <cell r="M649">
            <v>178</v>
          </cell>
          <cell r="N649">
            <v>178</v>
          </cell>
        </row>
        <row r="650">
          <cell r="A650" t="str">
            <v>|0200226240|31.80|0.00|2.000|0.0006182NBC</v>
          </cell>
          <cell r="B650"/>
          <cell r="C650" t="str">
            <v>|0200226240|31.80|0.00|2.000|0.000</v>
          </cell>
          <cell r="D650" t="str">
            <v>STKMHT590</v>
          </cell>
          <cell r="E650" t="str">
            <v>31.8</v>
          </cell>
          <cell r="F650">
            <v>0</v>
          </cell>
          <cell r="G650">
            <v>2</v>
          </cell>
          <cell r="H650">
            <v>6182</v>
          </cell>
          <cell r="I650" t="str">
            <v>NBC</v>
          </cell>
          <cell r="J650"/>
          <cell r="K650"/>
          <cell r="L650"/>
          <cell r="M650">
            <v>151</v>
          </cell>
          <cell r="N650">
            <v>151</v>
          </cell>
        </row>
        <row r="651">
          <cell r="A651" t="str">
            <v>|0200226240|31.80|0.00|3.200|0.000469NBC</v>
          </cell>
          <cell r="B651"/>
          <cell r="C651" t="str">
            <v>|0200226240|31.80|0.00|3.200|0.000</v>
          </cell>
          <cell r="D651" t="str">
            <v>STKMHT590</v>
          </cell>
          <cell r="E651" t="str">
            <v>31.8</v>
          </cell>
          <cell r="F651">
            <v>0</v>
          </cell>
          <cell r="G651">
            <v>3.2</v>
          </cell>
          <cell r="H651">
            <v>469</v>
          </cell>
          <cell r="I651" t="str">
            <v>NBC</v>
          </cell>
          <cell r="J651"/>
          <cell r="K651">
            <v>586</v>
          </cell>
          <cell r="L651"/>
          <cell r="M651">
            <v>257</v>
          </cell>
          <cell r="N651">
            <v>257</v>
          </cell>
        </row>
        <row r="652">
          <cell r="A652" t="str">
            <v>|0200226240|31.80|0.00|3.200|0.000481NBC</v>
          </cell>
          <cell r="B652"/>
          <cell r="C652" t="str">
            <v>|0200226240|31.80|0.00|3.200|0.000</v>
          </cell>
          <cell r="D652" t="str">
            <v>STKMHT590</v>
          </cell>
          <cell r="E652" t="str">
            <v>31.8</v>
          </cell>
          <cell r="F652">
            <v>0</v>
          </cell>
          <cell r="G652">
            <v>3.2</v>
          </cell>
          <cell r="H652">
            <v>481</v>
          </cell>
          <cell r="I652" t="str">
            <v>NBC</v>
          </cell>
          <cell r="J652"/>
          <cell r="K652">
            <v>587</v>
          </cell>
          <cell r="L652"/>
          <cell r="M652">
            <v>236</v>
          </cell>
          <cell r="N652">
            <v>236</v>
          </cell>
        </row>
        <row r="653">
          <cell r="A653" t="str">
            <v>|0200226240|31.80|0.00|3.200|0.0005851NBC</v>
          </cell>
          <cell r="B653"/>
          <cell r="C653" t="str">
            <v>|0200226240|31.80|0.00|3.200|0.000</v>
          </cell>
          <cell r="D653" t="str">
            <v>STKMHT590</v>
          </cell>
          <cell r="E653" t="str">
            <v>31.8</v>
          </cell>
          <cell r="F653">
            <v>0</v>
          </cell>
          <cell r="G653">
            <v>3.2</v>
          </cell>
          <cell r="H653">
            <v>5851</v>
          </cell>
          <cell r="I653" t="str">
            <v>NBC</v>
          </cell>
          <cell r="J653"/>
          <cell r="K653"/>
          <cell r="L653"/>
          <cell r="M653">
            <v>56</v>
          </cell>
          <cell r="N653">
            <v>56</v>
          </cell>
        </row>
        <row r="654">
          <cell r="A654" t="str">
            <v>|0200226240|35.00|0.00|2.600|0.000308NBC</v>
          </cell>
          <cell r="B654"/>
          <cell r="C654" t="str">
            <v>|0200226240|35.00|0.00|2.600|0.000</v>
          </cell>
          <cell r="D654" t="str">
            <v>STKMHT590</v>
          </cell>
          <cell r="E654" t="str">
            <v>35</v>
          </cell>
          <cell r="F654">
            <v>0</v>
          </cell>
          <cell r="G654">
            <v>2.6</v>
          </cell>
          <cell r="H654">
            <v>308</v>
          </cell>
          <cell r="I654" t="str">
            <v>NBC</v>
          </cell>
          <cell r="J654">
            <v>700</v>
          </cell>
          <cell r="K654">
            <v>523</v>
          </cell>
          <cell r="L654"/>
          <cell r="M654">
            <v>42</v>
          </cell>
          <cell r="N654">
            <v>42</v>
          </cell>
        </row>
        <row r="655">
          <cell r="A655" t="str">
            <v>|0200226240|35.00|0.00|2.600|0.000432NBC</v>
          </cell>
          <cell r="B655"/>
          <cell r="C655" t="str">
            <v>|0200226240|35.00|0.00|2.600|0.000</v>
          </cell>
          <cell r="D655" t="str">
            <v>STKMHT590</v>
          </cell>
          <cell r="E655" t="str">
            <v>35</v>
          </cell>
          <cell r="F655">
            <v>0</v>
          </cell>
          <cell r="G655">
            <v>2.6</v>
          </cell>
          <cell r="H655">
            <v>432</v>
          </cell>
          <cell r="I655" t="str">
            <v>NBC</v>
          </cell>
          <cell r="J655">
            <v>3352</v>
          </cell>
          <cell r="K655">
            <v>1205</v>
          </cell>
          <cell r="L655"/>
          <cell r="M655">
            <v>19</v>
          </cell>
          <cell r="N655">
            <v>19</v>
          </cell>
        </row>
        <row r="656">
          <cell r="A656" t="str">
            <v>|0200226240|35.00|0.00|2.600|0.000463NBC</v>
          </cell>
          <cell r="B656"/>
          <cell r="C656" t="str">
            <v>|0200226240|35.00|0.00|2.600|0.000</v>
          </cell>
          <cell r="D656" t="str">
            <v>STKMHT590</v>
          </cell>
          <cell r="E656" t="str">
            <v>35</v>
          </cell>
          <cell r="F656">
            <v>0</v>
          </cell>
          <cell r="G656">
            <v>2.6</v>
          </cell>
          <cell r="H656">
            <v>463</v>
          </cell>
          <cell r="I656" t="str">
            <v>NBC</v>
          </cell>
          <cell r="J656">
            <v>2562</v>
          </cell>
          <cell r="K656">
            <v>550</v>
          </cell>
          <cell r="L656"/>
          <cell r="M656">
            <v>95</v>
          </cell>
          <cell r="N656">
            <v>95</v>
          </cell>
        </row>
        <row r="657">
          <cell r="A657" t="str">
            <v>|0200226240|35.00|0.00|2.600|0.000492.5NBC</v>
          </cell>
          <cell r="B657"/>
          <cell r="C657" t="str">
            <v>|0200226240|35.00|0.00|2.600|0.000</v>
          </cell>
          <cell r="D657" t="str">
            <v>STKMHT590</v>
          </cell>
          <cell r="E657" t="str">
            <v>35</v>
          </cell>
          <cell r="F657">
            <v>0</v>
          </cell>
          <cell r="G657">
            <v>2.6</v>
          </cell>
          <cell r="H657">
            <v>492.5</v>
          </cell>
          <cell r="I657" t="str">
            <v>NBC</v>
          </cell>
          <cell r="J657">
            <v>2562</v>
          </cell>
          <cell r="K657">
            <v>588</v>
          </cell>
          <cell r="L657"/>
          <cell r="M657">
            <v>21</v>
          </cell>
          <cell r="N657">
            <v>21</v>
          </cell>
        </row>
        <row r="658">
          <cell r="A658" t="str">
            <v>|0200226240|35.00|0.00|2.600|0.0005984NBC</v>
          </cell>
          <cell r="B658"/>
          <cell r="C658" t="str">
            <v>|0200226240|35.00|0.00|2.600|0.000</v>
          </cell>
          <cell r="D658" t="str">
            <v>STKMHT590</v>
          </cell>
          <cell r="E658" t="str">
            <v>35</v>
          </cell>
          <cell r="F658">
            <v>0</v>
          </cell>
          <cell r="G658">
            <v>2.6</v>
          </cell>
          <cell r="H658">
            <v>5984</v>
          </cell>
          <cell r="I658" t="str">
            <v>NBC</v>
          </cell>
          <cell r="J658"/>
          <cell r="K658"/>
          <cell r="L658"/>
          <cell r="M658">
            <v>293</v>
          </cell>
          <cell r="N658">
            <v>293</v>
          </cell>
        </row>
        <row r="659">
          <cell r="A659" t="str">
            <v>|0200226240|35.00|0.00|2.600|0.0006101NBC</v>
          </cell>
          <cell r="B659"/>
          <cell r="C659" t="str">
            <v>|0200226240|35.00|0.00|2.600|0.000</v>
          </cell>
          <cell r="D659" t="str">
            <v>STKMHT590</v>
          </cell>
          <cell r="E659" t="str">
            <v>35</v>
          </cell>
          <cell r="F659">
            <v>0</v>
          </cell>
          <cell r="G659">
            <v>2.6</v>
          </cell>
          <cell r="H659">
            <v>6101</v>
          </cell>
          <cell r="I659" t="str">
            <v>NBC</v>
          </cell>
          <cell r="J659"/>
          <cell r="K659"/>
          <cell r="L659"/>
          <cell r="M659">
            <v>254</v>
          </cell>
          <cell r="N659">
            <v>254</v>
          </cell>
        </row>
        <row r="660">
          <cell r="A660" t="str">
            <v>|0200226240|35.00|0.00|2.600|0.0006147NBC</v>
          </cell>
          <cell r="B660"/>
          <cell r="C660" t="str">
            <v>|0200226240|35.00|0.00|2.600|0.000</v>
          </cell>
          <cell r="D660" t="str">
            <v>STKMHT590</v>
          </cell>
          <cell r="E660" t="str">
            <v>35</v>
          </cell>
          <cell r="F660">
            <v>0</v>
          </cell>
          <cell r="G660">
            <v>2.6</v>
          </cell>
          <cell r="H660">
            <v>6147</v>
          </cell>
          <cell r="I660" t="str">
            <v>NBC</v>
          </cell>
          <cell r="J660"/>
          <cell r="K660"/>
          <cell r="L660"/>
          <cell r="M660">
            <v>143</v>
          </cell>
          <cell r="N660">
            <v>143</v>
          </cell>
        </row>
        <row r="661">
          <cell r="A661" t="str">
            <v>|0200226240|35.00|0.00|2.600|0.0006214NBC</v>
          </cell>
          <cell r="B661"/>
          <cell r="C661" t="str">
            <v>|0200226240|35.00|0.00|2.600|0.000</v>
          </cell>
          <cell r="D661" t="str">
            <v>STKMHT590</v>
          </cell>
          <cell r="E661" t="str">
            <v>35</v>
          </cell>
          <cell r="F661">
            <v>0</v>
          </cell>
          <cell r="G661">
            <v>2.6</v>
          </cell>
          <cell r="H661">
            <v>6214</v>
          </cell>
          <cell r="I661" t="str">
            <v>NBC</v>
          </cell>
          <cell r="J661"/>
          <cell r="K661"/>
          <cell r="L661"/>
          <cell r="M661">
            <v>140</v>
          </cell>
          <cell r="N661">
            <v>140</v>
          </cell>
        </row>
        <row r="662">
          <cell r="A662" t="str">
            <v>|0200226240|35.00|0.00|2.600|0.0006243NBC</v>
          </cell>
          <cell r="B662"/>
          <cell r="C662" t="str">
            <v>|0200226240|35.00|0.00|2.600|0.000</v>
          </cell>
          <cell r="D662" t="str">
            <v>STKMHT590</v>
          </cell>
          <cell r="E662" t="str">
            <v>35</v>
          </cell>
          <cell r="F662">
            <v>0</v>
          </cell>
          <cell r="G662">
            <v>2.6</v>
          </cell>
          <cell r="H662">
            <v>6243</v>
          </cell>
          <cell r="I662" t="str">
            <v>NBC</v>
          </cell>
          <cell r="J662"/>
          <cell r="K662"/>
          <cell r="L662"/>
          <cell r="M662">
            <v>55</v>
          </cell>
          <cell r="N662">
            <v>55</v>
          </cell>
        </row>
        <row r="663">
          <cell r="A663" t="str">
            <v>|0200226240|35.00|0.00|2.600|0.0006336NBC</v>
          </cell>
          <cell r="B663"/>
          <cell r="C663" t="str">
            <v>|0200226240|35.00|0.00|2.600|0.000</v>
          </cell>
          <cell r="D663" t="str">
            <v>STKMHT590</v>
          </cell>
          <cell r="E663" t="str">
            <v>35</v>
          </cell>
          <cell r="F663">
            <v>0</v>
          </cell>
          <cell r="G663">
            <v>2.6</v>
          </cell>
          <cell r="H663">
            <v>6336</v>
          </cell>
          <cell r="I663" t="str">
            <v>NBC</v>
          </cell>
          <cell r="J663"/>
          <cell r="K663"/>
          <cell r="L663"/>
          <cell r="M663">
            <v>150</v>
          </cell>
          <cell r="N663">
            <v>150</v>
          </cell>
        </row>
        <row r="664">
          <cell r="A664" t="str">
            <v>|0200226240|35.00|0.00|2.600|0.000765NBC</v>
          </cell>
          <cell r="B664"/>
          <cell r="C664" t="str">
            <v>|0200226240|35.00|0.00|2.600|0.000</v>
          </cell>
          <cell r="D664" t="str">
            <v>STKMHT590</v>
          </cell>
          <cell r="E664" t="str">
            <v>35</v>
          </cell>
          <cell r="F664">
            <v>0</v>
          </cell>
          <cell r="G664">
            <v>2.6</v>
          </cell>
          <cell r="H664">
            <v>765</v>
          </cell>
          <cell r="I664" t="str">
            <v>NBC</v>
          </cell>
          <cell r="J664"/>
          <cell r="K664">
            <v>1204</v>
          </cell>
          <cell r="L664"/>
          <cell r="M664">
            <v>381</v>
          </cell>
          <cell r="N664">
            <v>381</v>
          </cell>
        </row>
        <row r="665">
          <cell r="A665" t="str">
            <v>|0200226240|35.00|0.00|2.600|0.000897NBC</v>
          </cell>
          <cell r="B665"/>
          <cell r="C665" t="str">
            <v>|0200226240|35.00|0.00|2.600|0.000</v>
          </cell>
          <cell r="D665" t="str">
            <v>STKMHT590</v>
          </cell>
          <cell r="E665" t="str">
            <v>35</v>
          </cell>
          <cell r="F665">
            <v>0</v>
          </cell>
          <cell r="G665">
            <v>2.6</v>
          </cell>
          <cell r="H665">
            <v>897</v>
          </cell>
          <cell r="I665" t="str">
            <v>NBC</v>
          </cell>
          <cell r="J665">
            <v>200</v>
          </cell>
          <cell r="K665">
            <v>1514</v>
          </cell>
          <cell r="L665"/>
          <cell r="M665">
            <v>524</v>
          </cell>
          <cell r="N665">
            <v>524</v>
          </cell>
        </row>
        <row r="666">
          <cell r="A666" t="str">
            <v>|0200226240|40.00|25.00|1.400|0.0006032NBC</v>
          </cell>
          <cell r="B666"/>
          <cell r="C666" t="str">
            <v>|0200226240|40.00|25.00|1.400|0.000</v>
          </cell>
          <cell r="D666" t="str">
            <v>STKMHT590</v>
          </cell>
          <cell r="E666" t="str">
            <v>40</v>
          </cell>
          <cell r="F666">
            <v>25</v>
          </cell>
          <cell r="G666">
            <v>1.4</v>
          </cell>
          <cell r="H666">
            <v>6032</v>
          </cell>
          <cell r="I666" t="str">
            <v>NBC</v>
          </cell>
          <cell r="J666"/>
          <cell r="K666"/>
          <cell r="L666"/>
          <cell r="M666">
            <v>0</v>
          </cell>
          <cell r="N666">
            <v>0</v>
          </cell>
        </row>
        <row r="667">
          <cell r="A667" t="str">
            <v>|0200226240|50.80|0.00|2.300|0.0005891IBC</v>
          </cell>
          <cell r="B667"/>
          <cell r="C667" t="str">
            <v>|0200226240|50.80|0.00|2.300|0.000</v>
          </cell>
          <cell r="D667" t="str">
            <v>STKMHT590</v>
          </cell>
          <cell r="E667" t="str">
            <v>50.8</v>
          </cell>
          <cell r="F667">
            <v>0</v>
          </cell>
          <cell r="G667">
            <v>2.2999999999999998</v>
          </cell>
          <cell r="H667">
            <v>5891</v>
          </cell>
          <cell r="I667" t="str">
            <v>IBC</v>
          </cell>
          <cell r="J667"/>
          <cell r="K667"/>
          <cell r="L667"/>
          <cell r="M667">
            <v>119</v>
          </cell>
          <cell r="N667">
            <v>119</v>
          </cell>
        </row>
        <row r="668">
          <cell r="A668" t="str">
            <v>|0200226240|50.80|0.00|2.300|0.000729IBC</v>
          </cell>
          <cell r="B668"/>
          <cell r="C668" t="str">
            <v>|0200226240|50.80|0.00|2.300|0.000</v>
          </cell>
          <cell r="D668" t="str">
            <v>STKMHT590</v>
          </cell>
          <cell r="E668" t="str">
            <v>50.8</v>
          </cell>
          <cell r="F668">
            <v>0</v>
          </cell>
          <cell r="G668">
            <v>2.2999999999999998</v>
          </cell>
          <cell r="H668">
            <v>729</v>
          </cell>
          <cell r="I668" t="str">
            <v>IBC</v>
          </cell>
          <cell r="J668"/>
          <cell r="K668"/>
          <cell r="L668"/>
          <cell r="M668">
            <v>0</v>
          </cell>
          <cell r="N668">
            <v>0</v>
          </cell>
        </row>
        <row r="669">
          <cell r="A669" t="str">
            <v>|0200226240|60.50|0.00|2.000|0.000254.6NBC</v>
          </cell>
          <cell r="B669"/>
          <cell r="C669" t="str">
            <v>|0200226240|60.50|0.00|2.000|0.000</v>
          </cell>
          <cell r="D669" t="str">
            <v>STKMHT590</v>
          </cell>
          <cell r="E669" t="str">
            <v>60.5</v>
          </cell>
          <cell r="F669">
            <v>0</v>
          </cell>
          <cell r="G669">
            <v>2</v>
          </cell>
          <cell r="H669">
            <v>254.6</v>
          </cell>
          <cell r="I669" t="str">
            <v>NBC</v>
          </cell>
          <cell r="J669">
            <v>104</v>
          </cell>
          <cell r="K669">
            <v>1</v>
          </cell>
          <cell r="L669"/>
          <cell r="M669">
            <v>88</v>
          </cell>
          <cell r="N669">
            <v>88</v>
          </cell>
        </row>
        <row r="670">
          <cell r="A670" t="str">
            <v>|0200226240|60.50|0.00|2.000|0.0006014NBC</v>
          </cell>
          <cell r="B670"/>
          <cell r="C670" t="str">
            <v>|0200226240|60.50|0.00|2.000|0.000</v>
          </cell>
          <cell r="D670" t="str">
            <v>STKMHT590</v>
          </cell>
          <cell r="E670" t="str">
            <v>60.5</v>
          </cell>
          <cell r="F670">
            <v>0</v>
          </cell>
          <cell r="G670">
            <v>2</v>
          </cell>
          <cell r="H670">
            <v>6014</v>
          </cell>
          <cell r="I670" t="str">
            <v>NBC</v>
          </cell>
          <cell r="J670"/>
          <cell r="K670"/>
          <cell r="L670"/>
          <cell r="M670">
            <v>146</v>
          </cell>
          <cell r="N670">
            <v>146</v>
          </cell>
        </row>
        <row r="671">
          <cell r="A671" t="str">
            <v>|0200226339|40.00|20.00|1.600|0.000428NBC</v>
          </cell>
          <cell r="B671"/>
          <cell r="C671" t="str">
            <v>|0200226339|40.00|20.00|1.600|0.000</v>
          </cell>
          <cell r="D671" t="str">
            <v>STKMRR290</v>
          </cell>
          <cell r="E671" t="str">
            <v>40</v>
          </cell>
          <cell r="F671">
            <v>20</v>
          </cell>
          <cell r="G671">
            <v>1.6</v>
          </cell>
          <cell r="H671">
            <v>428</v>
          </cell>
          <cell r="I671" t="str">
            <v>NBC</v>
          </cell>
          <cell r="J671">
            <v>23797</v>
          </cell>
          <cell r="K671">
            <v>14922</v>
          </cell>
          <cell r="L671">
            <v>500</v>
          </cell>
          <cell r="M671">
            <v>16664</v>
          </cell>
          <cell r="N671">
            <v>16164</v>
          </cell>
        </row>
        <row r="672">
          <cell r="A672" t="str">
            <v>|0200226339|40.00|20.00|1.600|0.000444.5NBC</v>
          </cell>
          <cell r="B672"/>
          <cell r="C672" t="str">
            <v>|0200226339|40.00|20.00|1.600|0.000</v>
          </cell>
          <cell r="D672" t="str">
            <v>STKMRR290</v>
          </cell>
          <cell r="E672" t="str">
            <v>40</v>
          </cell>
          <cell r="F672">
            <v>20</v>
          </cell>
          <cell r="G672">
            <v>1.6</v>
          </cell>
          <cell r="H672">
            <v>444.5</v>
          </cell>
          <cell r="I672" t="str">
            <v>NBC</v>
          </cell>
          <cell r="J672"/>
          <cell r="K672">
            <v>6</v>
          </cell>
          <cell r="L672"/>
          <cell r="M672">
            <v>343</v>
          </cell>
          <cell r="N672">
            <v>343</v>
          </cell>
        </row>
        <row r="673">
          <cell r="A673" t="str">
            <v>|0200226339|40.00|20.00|1.600|0.000453.3NBC</v>
          </cell>
          <cell r="B673"/>
          <cell r="C673" t="str">
            <v>|0200226339|40.00|20.00|1.600|0.000</v>
          </cell>
          <cell r="D673" t="str">
            <v>STKMRR290</v>
          </cell>
          <cell r="E673" t="str">
            <v>40</v>
          </cell>
          <cell r="F673">
            <v>20</v>
          </cell>
          <cell r="G673">
            <v>1.6</v>
          </cell>
          <cell r="H673">
            <v>453.3</v>
          </cell>
          <cell r="I673" t="str">
            <v>NBC</v>
          </cell>
          <cell r="J673">
            <v>17097</v>
          </cell>
          <cell r="K673">
            <v>24913</v>
          </cell>
          <cell r="L673">
            <v>3300</v>
          </cell>
          <cell r="M673">
            <v>13136</v>
          </cell>
          <cell r="N673">
            <v>9836</v>
          </cell>
        </row>
        <row r="674">
          <cell r="A674" t="str">
            <v>|0200226339|40.00|20.00|1.600|0.0005997NBC</v>
          </cell>
          <cell r="B674"/>
          <cell r="C674" t="str">
            <v>|0200226339|40.00|20.00|1.600|0.000</v>
          </cell>
          <cell r="D674" t="str">
            <v>STKMRR290</v>
          </cell>
          <cell r="E674" t="str">
            <v>40</v>
          </cell>
          <cell r="F674">
            <v>20</v>
          </cell>
          <cell r="G674">
            <v>1.6</v>
          </cell>
          <cell r="H674">
            <v>5997</v>
          </cell>
          <cell r="I674" t="str">
            <v>NBC</v>
          </cell>
          <cell r="J674"/>
          <cell r="K674"/>
          <cell r="L674"/>
          <cell r="M674">
            <v>1408</v>
          </cell>
          <cell r="N674">
            <v>1408</v>
          </cell>
        </row>
        <row r="675">
          <cell r="A675" t="str">
            <v>|0200226339|40.00|20.00|1.600|0.0006098NBC</v>
          </cell>
          <cell r="B675"/>
          <cell r="C675" t="str">
            <v>|0200226339|40.00|20.00|1.600|0.000</v>
          </cell>
          <cell r="D675" t="str">
            <v>STKMRR290</v>
          </cell>
          <cell r="E675" t="str">
            <v>40</v>
          </cell>
          <cell r="F675">
            <v>20</v>
          </cell>
          <cell r="G675">
            <v>1.6</v>
          </cell>
          <cell r="H675">
            <v>6098</v>
          </cell>
          <cell r="I675" t="str">
            <v>NBC</v>
          </cell>
          <cell r="J675"/>
          <cell r="K675"/>
          <cell r="L675"/>
          <cell r="M675">
            <v>2430</v>
          </cell>
          <cell r="N675">
            <v>2430</v>
          </cell>
        </row>
        <row r="676">
          <cell r="A676" t="str">
            <v>|0200226339|40.00|20.00|2.300|0.000200NBC</v>
          </cell>
          <cell r="B676"/>
          <cell r="C676" t="str">
            <v>|0200226339|40.00|20.00|2.300|0.000</v>
          </cell>
          <cell r="D676" t="str">
            <v>STKMRR290</v>
          </cell>
          <cell r="E676" t="str">
            <v>40</v>
          </cell>
          <cell r="F676">
            <v>20</v>
          </cell>
          <cell r="G676">
            <v>2.2999999999999998</v>
          </cell>
          <cell r="H676">
            <v>200</v>
          </cell>
          <cell r="I676" t="str">
            <v>NBC</v>
          </cell>
          <cell r="J676">
            <v>16500</v>
          </cell>
          <cell r="K676"/>
          <cell r="L676"/>
          <cell r="M676">
            <v>5404</v>
          </cell>
          <cell r="N676">
            <v>5404</v>
          </cell>
        </row>
        <row r="677">
          <cell r="A677" t="str">
            <v>|0200226339|40.00|20.00|2.300|0.000426NBC</v>
          </cell>
          <cell r="B677"/>
          <cell r="C677" t="str">
            <v>|0200226339|40.00|20.00|2.300|0.000</v>
          </cell>
          <cell r="D677" t="str">
            <v>STKMRR290</v>
          </cell>
          <cell r="E677" t="str">
            <v>40</v>
          </cell>
          <cell r="F677">
            <v>20</v>
          </cell>
          <cell r="G677">
            <v>2.2999999999999998</v>
          </cell>
          <cell r="H677">
            <v>426</v>
          </cell>
          <cell r="I677" t="str">
            <v>NBC</v>
          </cell>
          <cell r="J677">
            <v>30600</v>
          </cell>
          <cell r="K677"/>
          <cell r="L677"/>
          <cell r="M677">
            <v>19636</v>
          </cell>
          <cell r="N677">
            <v>19636</v>
          </cell>
        </row>
        <row r="678">
          <cell r="A678" t="str">
            <v>|0200226339|40.00|20.00|2.300|0.0006065NBC</v>
          </cell>
          <cell r="B678"/>
          <cell r="C678" t="str">
            <v>|0200226339|40.00|20.00|2.300|0.000</v>
          </cell>
          <cell r="D678" t="str">
            <v>STKMRR290</v>
          </cell>
          <cell r="E678" t="str">
            <v>40</v>
          </cell>
          <cell r="F678">
            <v>20</v>
          </cell>
          <cell r="G678">
            <v>2.2999999999999998</v>
          </cell>
          <cell r="H678">
            <v>6065</v>
          </cell>
          <cell r="I678" t="str">
            <v>NBC</v>
          </cell>
          <cell r="J678"/>
          <cell r="K678"/>
          <cell r="L678"/>
          <cell r="M678">
            <v>737</v>
          </cell>
          <cell r="N678">
            <v>737</v>
          </cell>
        </row>
        <row r="679">
          <cell r="A679" t="str">
            <v>|0200226339|40.00|20.00|2.300|0.0006153NBC</v>
          </cell>
          <cell r="B679"/>
          <cell r="C679" t="str">
            <v>|0200226339|40.00|20.00|2.300|0.000</v>
          </cell>
          <cell r="D679" t="str">
            <v>STKMRR290</v>
          </cell>
          <cell r="E679" t="str">
            <v>40</v>
          </cell>
          <cell r="F679">
            <v>20</v>
          </cell>
          <cell r="G679">
            <v>2.2999999999999998</v>
          </cell>
          <cell r="H679">
            <v>6153</v>
          </cell>
          <cell r="I679" t="str">
            <v>NBC</v>
          </cell>
          <cell r="J679"/>
          <cell r="K679"/>
          <cell r="L679"/>
          <cell r="M679">
            <v>460</v>
          </cell>
          <cell r="N679">
            <v>460</v>
          </cell>
        </row>
        <row r="680">
          <cell r="A680" t="str">
            <v>|0200226339|50.00|25.00|2.300|0.0005577NBC</v>
          </cell>
          <cell r="B680"/>
          <cell r="C680" t="str">
            <v>|0200226339|50.00|25.00|2.300|0.000</v>
          </cell>
          <cell r="D680" t="str">
            <v>STKMRR290</v>
          </cell>
          <cell r="E680" t="str">
            <v>50</v>
          </cell>
          <cell r="F680">
            <v>25</v>
          </cell>
          <cell r="G680">
            <v>2.2999999999999998</v>
          </cell>
          <cell r="H680">
            <v>5577</v>
          </cell>
          <cell r="I680" t="str">
            <v>NBC</v>
          </cell>
          <cell r="J680"/>
          <cell r="K680"/>
          <cell r="L680"/>
          <cell r="M680">
            <v>390</v>
          </cell>
          <cell r="N680">
            <v>390</v>
          </cell>
        </row>
        <row r="681">
          <cell r="A681" t="str">
            <v>|0200226339|50.00|25.00|2.300|0.000686NBC</v>
          </cell>
          <cell r="B681"/>
          <cell r="C681" t="str">
            <v>|0200226339|50.00|25.00|2.300|0.000</v>
          </cell>
          <cell r="D681" t="str">
            <v>STKMRR290</v>
          </cell>
          <cell r="E681" t="str">
            <v>50</v>
          </cell>
          <cell r="F681">
            <v>25</v>
          </cell>
          <cell r="G681">
            <v>2.2999999999999998</v>
          </cell>
          <cell r="H681">
            <v>686</v>
          </cell>
          <cell r="I681" t="str">
            <v>NBC</v>
          </cell>
          <cell r="J681">
            <v>1002</v>
          </cell>
          <cell r="K681">
            <v>804</v>
          </cell>
          <cell r="L681"/>
          <cell r="M681">
            <v>96</v>
          </cell>
          <cell r="N681">
            <v>96</v>
          </cell>
        </row>
        <row r="682">
          <cell r="A682" t="str">
            <v>|0200226339|50.00|30.00|1.600|0.0006450NBC</v>
          </cell>
          <cell r="B682"/>
          <cell r="C682" t="str">
            <v>|0200226339|50.00|30.00|1.600|0.000</v>
          </cell>
          <cell r="D682" t="str">
            <v>STKMRR290</v>
          </cell>
          <cell r="E682" t="str">
            <v>50</v>
          </cell>
          <cell r="F682">
            <v>30</v>
          </cell>
          <cell r="G682">
            <v>1.6</v>
          </cell>
          <cell r="H682">
            <v>6450</v>
          </cell>
          <cell r="I682" t="str">
            <v>NBC</v>
          </cell>
          <cell r="J682"/>
          <cell r="K682">
            <v>400</v>
          </cell>
          <cell r="L682"/>
          <cell r="M682">
            <v>61</v>
          </cell>
          <cell r="N682">
            <v>61</v>
          </cell>
        </row>
        <row r="683">
          <cell r="A683" t="str">
            <v>|0200236441|20.00|20.00|1.200|0.000220NBC</v>
          </cell>
          <cell r="B683"/>
          <cell r="C683" t="str">
            <v>|0200236441|20.00|20.00|1.200|0.000</v>
          </cell>
          <cell r="D683" t="str">
            <v>STKMRR370</v>
          </cell>
          <cell r="E683" t="str">
            <v>20</v>
          </cell>
          <cell r="F683">
            <v>20</v>
          </cell>
          <cell r="G683">
            <v>1.2</v>
          </cell>
          <cell r="H683">
            <v>220</v>
          </cell>
          <cell r="I683" t="str">
            <v>NBC</v>
          </cell>
          <cell r="J683">
            <v>5530</v>
          </cell>
          <cell r="K683"/>
          <cell r="L683"/>
          <cell r="M683">
            <v>46</v>
          </cell>
          <cell r="N683">
            <v>46</v>
          </cell>
        </row>
        <row r="684">
          <cell r="A684" t="str">
            <v>|0200236441|20.00|20.00|1.200|0.000315NBC</v>
          </cell>
          <cell r="B684"/>
          <cell r="C684" t="str">
            <v>|0200236441|20.00|20.00|1.200|0.000</v>
          </cell>
          <cell r="D684" t="str">
            <v>STKMRR370</v>
          </cell>
          <cell r="E684" t="str">
            <v>20</v>
          </cell>
          <cell r="F684">
            <v>20</v>
          </cell>
          <cell r="G684">
            <v>1.2</v>
          </cell>
          <cell r="H684">
            <v>315</v>
          </cell>
          <cell r="I684" t="str">
            <v>NBC</v>
          </cell>
          <cell r="J684">
            <v>5530</v>
          </cell>
          <cell r="K684"/>
          <cell r="L684"/>
          <cell r="M684">
            <v>28</v>
          </cell>
          <cell r="N684">
            <v>28</v>
          </cell>
        </row>
        <row r="685">
          <cell r="A685" t="str">
            <v>|0200236441|20.00|20.00|1.200|0.0006104NBC</v>
          </cell>
          <cell r="B685"/>
          <cell r="C685" t="str">
            <v>|0200236441|20.00|20.00|1.200|0.000</v>
          </cell>
          <cell r="D685" t="str">
            <v>STKMRR370</v>
          </cell>
          <cell r="E685" t="str">
            <v>20</v>
          </cell>
          <cell r="F685">
            <v>20</v>
          </cell>
          <cell r="G685">
            <v>1.2</v>
          </cell>
          <cell r="H685">
            <v>6104</v>
          </cell>
          <cell r="I685" t="str">
            <v>NBC</v>
          </cell>
          <cell r="J685"/>
          <cell r="K685"/>
          <cell r="L685"/>
          <cell r="M685">
            <v>1437</v>
          </cell>
          <cell r="N685">
            <v>1437</v>
          </cell>
        </row>
        <row r="686">
          <cell r="A686" t="str">
            <v>|0200226540|40.00|25.00|1.400|0.000527NBC</v>
          </cell>
          <cell r="B686"/>
          <cell r="C686" t="str">
            <v>|0200226540|40.00|25.00|1.400|0.000</v>
          </cell>
          <cell r="D686" t="str">
            <v>STKMRHT590</v>
          </cell>
          <cell r="E686" t="str">
            <v>40</v>
          </cell>
          <cell r="F686">
            <v>25</v>
          </cell>
          <cell r="G686">
            <v>1.4</v>
          </cell>
          <cell r="H686">
            <v>527</v>
          </cell>
          <cell r="I686" t="str">
            <v>NBC</v>
          </cell>
          <cell r="J686">
            <v>30</v>
          </cell>
          <cell r="K686">
            <v>1228</v>
          </cell>
          <cell r="L686"/>
          <cell r="M686">
            <v>1666</v>
          </cell>
          <cell r="N686">
            <v>1666</v>
          </cell>
        </row>
        <row r="687">
          <cell r="A687" t="str">
            <v>|0200226540|40.00|25.00|1.400|0.0005892NBC</v>
          </cell>
          <cell r="B687"/>
          <cell r="C687" t="str">
            <v>|0200226540|40.00|25.00|1.400|0.000</v>
          </cell>
          <cell r="D687" t="str">
            <v>STKMRHT590</v>
          </cell>
          <cell r="E687" t="str">
            <v>40</v>
          </cell>
          <cell r="F687">
            <v>25</v>
          </cell>
          <cell r="G687">
            <v>1.4</v>
          </cell>
          <cell r="H687">
            <v>5892</v>
          </cell>
          <cell r="I687" t="str">
            <v>NBC</v>
          </cell>
          <cell r="J687"/>
          <cell r="K687"/>
          <cell r="L687"/>
          <cell r="M687">
            <v>208</v>
          </cell>
          <cell r="N687">
            <v>208</v>
          </cell>
        </row>
        <row r="688">
          <cell r="A688" t="str">
            <v>|0200226540|40.00|25.00|2.000|0.0005869NBC</v>
          </cell>
          <cell r="B688"/>
          <cell r="C688" t="str">
            <v>|0200226540|40.00|25.00|2.000|0.000</v>
          </cell>
          <cell r="D688" t="str">
            <v>STKMRHT590</v>
          </cell>
          <cell r="E688" t="str">
            <v>40</v>
          </cell>
          <cell r="F688">
            <v>25</v>
          </cell>
          <cell r="G688">
            <v>2</v>
          </cell>
          <cell r="H688">
            <v>5869</v>
          </cell>
          <cell r="I688" t="str">
            <v>NBC</v>
          </cell>
          <cell r="J688"/>
          <cell r="K688"/>
          <cell r="L688"/>
          <cell r="M688">
            <v>148</v>
          </cell>
          <cell r="N688">
            <v>148</v>
          </cell>
        </row>
        <row r="689">
          <cell r="A689" t="str">
            <v>|0200226642|25.40|0.00|1.600|0.000409.4NBC</v>
          </cell>
          <cell r="B689"/>
          <cell r="C689" t="str">
            <v>|0200226642|25.40|0.00|1.600|0.000</v>
          </cell>
          <cell r="D689" t="str">
            <v>STKM17AM</v>
          </cell>
          <cell r="E689" t="str">
            <v>25.4</v>
          </cell>
          <cell r="F689">
            <v>0</v>
          </cell>
          <cell r="G689">
            <v>1.6</v>
          </cell>
          <cell r="H689">
            <v>409.4</v>
          </cell>
          <cell r="I689" t="str">
            <v>NBC</v>
          </cell>
          <cell r="J689">
            <v>1950</v>
          </cell>
          <cell r="K689">
            <v>1950</v>
          </cell>
          <cell r="L689">
            <v>50</v>
          </cell>
          <cell r="M689">
            <v>1949</v>
          </cell>
          <cell r="N689">
            <v>1899</v>
          </cell>
        </row>
        <row r="690">
          <cell r="A690" t="str">
            <v>|0200226642|25.40|0.00|1.600|0.0005819NBC</v>
          </cell>
          <cell r="B690"/>
          <cell r="C690" t="str">
            <v>|0200226642|25.40|0.00|1.600|0.000</v>
          </cell>
          <cell r="D690" t="str">
            <v>STKM17AM</v>
          </cell>
          <cell r="E690" t="str">
            <v>25.4</v>
          </cell>
          <cell r="F690">
            <v>0</v>
          </cell>
          <cell r="G690">
            <v>1.6</v>
          </cell>
          <cell r="H690">
            <v>5819</v>
          </cell>
          <cell r="I690" t="str">
            <v>NBC</v>
          </cell>
          <cell r="J690"/>
          <cell r="K690"/>
          <cell r="L690"/>
          <cell r="M690">
            <v>89</v>
          </cell>
          <cell r="N690">
            <v>89</v>
          </cell>
        </row>
        <row r="691">
          <cell r="A691" t="str">
            <v>|0200226640|25.40|0.00|2.300|0.000409.4NBC</v>
          </cell>
          <cell r="B691"/>
          <cell r="C691" t="str">
            <v>|0200226640|25.40|0.00|2.300|0.000</v>
          </cell>
          <cell r="D691" t="str">
            <v>STKM17AM</v>
          </cell>
          <cell r="E691" t="str">
            <v>25.4</v>
          </cell>
          <cell r="F691">
            <v>0</v>
          </cell>
          <cell r="G691">
            <v>2.2999999999999998</v>
          </cell>
          <cell r="H691">
            <v>409.4</v>
          </cell>
          <cell r="I691" t="str">
            <v>NBC</v>
          </cell>
          <cell r="J691">
            <v>150</v>
          </cell>
          <cell r="K691">
            <v>100</v>
          </cell>
          <cell r="L691"/>
          <cell r="M691">
            <v>195</v>
          </cell>
          <cell r="N691">
            <v>195</v>
          </cell>
        </row>
        <row r="692">
          <cell r="A692" t="str">
            <v>|0200226640|25.40|0.00|2.300|0.0005887NBC</v>
          </cell>
          <cell r="B692"/>
          <cell r="C692" t="str">
            <v>|0200226640|25.40|0.00|2.300|0.000</v>
          </cell>
          <cell r="D692" t="str">
            <v>STKM17AM</v>
          </cell>
          <cell r="E692" t="str">
            <v>25.4</v>
          </cell>
          <cell r="F692">
            <v>0</v>
          </cell>
          <cell r="G692">
            <v>2.2999999999999998</v>
          </cell>
          <cell r="H692">
            <v>5887</v>
          </cell>
          <cell r="I692" t="str">
            <v>NBC</v>
          </cell>
          <cell r="J692"/>
          <cell r="K692"/>
          <cell r="L692"/>
          <cell r="M692">
            <v>111</v>
          </cell>
          <cell r="N692">
            <v>111</v>
          </cell>
        </row>
        <row r="693">
          <cell r="A693" t="str">
            <v>|0200226640|25.40|0.00|2.300|0.000972NBC</v>
          </cell>
          <cell r="B693"/>
          <cell r="C693" t="str">
            <v>|0200226640|25.40|0.00|2.300|0.000</v>
          </cell>
          <cell r="D693" t="str">
            <v>STKM17AM</v>
          </cell>
          <cell r="E693" t="str">
            <v>25.4</v>
          </cell>
          <cell r="F693">
            <v>0</v>
          </cell>
          <cell r="G693">
            <v>2.2999999999999998</v>
          </cell>
          <cell r="H693">
            <v>972</v>
          </cell>
          <cell r="I693" t="str">
            <v>NBC</v>
          </cell>
          <cell r="J693"/>
          <cell r="K693"/>
          <cell r="L693"/>
          <cell r="M693">
            <v>4</v>
          </cell>
          <cell r="N693">
            <v>4</v>
          </cell>
        </row>
        <row r="694">
          <cell r="A694" t="str">
            <v>|0200236643|28.60|0.00|1.200|0.0001505NBC</v>
          </cell>
          <cell r="B694"/>
          <cell r="C694" t="str">
            <v>|0200236643|28.60|0.00|1.200|0.000</v>
          </cell>
          <cell r="D694" t="str">
            <v>STKM17AM</v>
          </cell>
          <cell r="E694" t="str">
            <v>28.6</v>
          </cell>
          <cell r="F694">
            <v>0</v>
          </cell>
          <cell r="G694">
            <v>1.2</v>
          </cell>
          <cell r="H694">
            <v>1505</v>
          </cell>
          <cell r="I694" t="str">
            <v>NBC</v>
          </cell>
          <cell r="J694">
            <v>2500</v>
          </cell>
          <cell r="K694">
            <v>2208</v>
          </cell>
          <cell r="L694"/>
          <cell r="M694">
            <v>13</v>
          </cell>
          <cell r="N694">
            <v>13</v>
          </cell>
        </row>
        <row r="695">
          <cell r="A695" t="str">
            <v>|0200236643|28.60|0.00|1.200|0.0006071NBC</v>
          </cell>
          <cell r="B695"/>
          <cell r="C695" t="str">
            <v>|0200236643|28.60|0.00|1.200|0.000</v>
          </cell>
          <cell r="D695" t="str">
            <v>STKM17AM</v>
          </cell>
          <cell r="E695" t="str">
            <v>28.6</v>
          </cell>
          <cell r="F695">
            <v>0</v>
          </cell>
          <cell r="G695">
            <v>1.2</v>
          </cell>
          <cell r="H695">
            <v>6071</v>
          </cell>
          <cell r="I695" t="str">
            <v>NBC</v>
          </cell>
          <cell r="J695"/>
          <cell r="K695"/>
          <cell r="L695"/>
          <cell r="M695">
            <v>560</v>
          </cell>
          <cell r="N695">
            <v>560</v>
          </cell>
        </row>
        <row r="696">
          <cell r="A696" t="str">
            <v>|0200226700|28.00|21.80|3.100|0.000224.1IBC</v>
          </cell>
          <cell r="B696"/>
          <cell r="C696" t="str">
            <v>|0200226700|28.00|21.80|3.100|0.000</v>
          </cell>
          <cell r="D696" t="str">
            <v>STKM13C</v>
          </cell>
          <cell r="E696" t="str">
            <v>28</v>
          </cell>
          <cell r="F696">
            <v>21.8</v>
          </cell>
          <cell r="G696">
            <v>3.1</v>
          </cell>
          <cell r="H696">
            <v>224.1</v>
          </cell>
          <cell r="I696" t="str">
            <v>IBC</v>
          </cell>
          <cell r="J696">
            <v>122</v>
          </cell>
          <cell r="K696">
            <v>607</v>
          </cell>
          <cell r="L696"/>
          <cell r="M696">
            <v>855</v>
          </cell>
          <cell r="N696">
            <v>855</v>
          </cell>
        </row>
        <row r="697">
          <cell r="A697" t="str">
            <v>|0200226700|28.00|21.80|3.100|0.0005400IBC</v>
          </cell>
          <cell r="B697"/>
          <cell r="C697" t="str">
            <v>|0200226700|28.00|21.80|3.100|0.000</v>
          </cell>
          <cell r="D697" t="str">
            <v>STKM13C</v>
          </cell>
          <cell r="E697" t="str">
            <v>28</v>
          </cell>
          <cell r="F697">
            <v>21.8</v>
          </cell>
          <cell r="G697">
            <v>3.1</v>
          </cell>
          <cell r="H697">
            <v>5400</v>
          </cell>
          <cell r="I697" t="str">
            <v>IBC</v>
          </cell>
          <cell r="J697"/>
          <cell r="K697"/>
          <cell r="L697"/>
          <cell r="M697">
            <v>110</v>
          </cell>
          <cell r="N697">
            <v>110</v>
          </cell>
        </row>
        <row r="698">
          <cell r="A698" t="str">
            <v>|0200226700|28.00|21.80|3.100|0.00055.4IBC</v>
          </cell>
          <cell r="B698"/>
          <cell r="C698" t="str">
            <v>|0200226700|28.00|21.80|3.100|0.000</v>
          </cell>
          <cell r="D698" t="str">
            <v>STKM13C</v>
          </cell>
          <cell r="E698" t="str">
            <v>28</v>
          </cell>
          <cell r="F698">
            <v>21.8</v>
          </cell>
          <cell r="G698">
            <v>3.1</v>
          </cell>
          <cell r="H698">
            <v>55.4</v>
          </cell>
          <cell r="I698" t="str">
            <v>IBC</v>
          </cell>
          <cell r="J698">
            <v>724</v>
          </cell>
          <cell r="K698">
            <v>3920</v>
          </cell>
          <cell r="L698"/>
          <cell r="M698">
            <v>3598</v>
          </cell>
          <cell r="N698">
            <v>3598</v>
          </cell>
        </row>
        <row r="699">
          <cell r="A699" t="str">
            <v>|0200226700|28.00|21.80|3.100|0.0006100IBC</v>
          </cell>
          <cell r="B699"/>
          <cell r="C699" t="str">
            <v>|0200226700|28.00|21.80|3.100|0.000</v>
          </cell>
          <cell r="D699" t="str">
            <v>STKM13C</v>
          </cell>
          <cell r="E699" t="str">
            <v>28</v>
          </cell>
          <cell r="F699">
            <v>21.8</v>
          </cell>
          <cell r="G699">
            <v>3.1</v>
          </cell>
          <cell r="H699">
            <v>6100</v>
          </cell>
          <cell r="I699" t="str">
            <v>IBC</v>
          </cell>
          <cell r="J699"/>
          <cell r="K699"/>
          <cell r="L699"/>
          <cell r="M699">
            <v>7.6</v>
          </cell>
          <cell r="N699">
            <v>7.6</v>
          </cell>
        </row>
        <row r="700">
          <cell r="A700" t="str">
            <v>|0200226700|46.00|38.00|4.000|0.0003515IBC</v>
          </cell>
          <cell r="B700"/>
          <cell r="C700" t="str">
            <v>|0200226700|46.00|38.00|4.000|0.000</v>
          </cell>
          <cell r="D700" t="str">
            <v>STKM13C</v>
          </cell>
          <cell r="E700" t="str">
            <v>46</v>
          </cell>
          <cell r="F700">
            <v>38</v>
          </cell>
          <cell r="G700">
            <v>4</v>
          </cell>
          <cell r="H700">
            <v>3515</v>
          </cell>
          <cell r="I700" t="str">
            <v>IBC</v>
          </cell>
          <cell r="J700"/>
          <cell r="K700"/>
          <cell r="L700"/>
          <cell r="M700">
            <v>476</v>
          </cell>
          <cell r="N700">
            <v>476</v>
          </cell>
        </row>
        <row r="701">
          <cell r="A701" t="str">
            <v>|0200226700|46.00|38.00|4.000|0.00038IBC</v>
          </cell>
          <cell r="B701"/>
          <cell r="C701" t="str">
            <v>|0200226700|46.00|38.00|4.000|0.000</v>
          </cell>
          <cell r="D701" t="str">
            <v>STKM13C</v>
          </cell>
          <cell r="E701" t="str">
            <v>46</v>
          </cell>
          <cell r="F701">
            <v>38</v>
          </cell>
          <cell r="G701">
            <v>4</v>
          </cell>
          <cell r="H701">
            <v>38</v>
          </cell>
          <cell r="I701" t="str">
            <v>IBC</v>
          </cell>
          <cell r="J701">
            <v>13098</v>
          </cell>
          <cell r="K701">
            <v>13182</v>
          </cell>
          <cell r="L701">
            <v>200</v>
          </cell>
          <cell r="M701">
            <v>3702</v>
          </cell>
          <cell r="N701">
            <v>3502</v>
          </cell>
        </row>
        <row r="702">
          <cell r="A702" t="str">
            <v>|0200226700|46.00|38.00|4.000|0.00039.5IBC</v>
          </cell>
          <cell r="B702"/>
          <cell r="C702" t="str">
            <v>|0200226700|46.00|38.00|4.000|0.000</v>
          </cell>
          <cell r="D702" t="str">
            <v>STKM13C</v>
          </cell>
          <cell r="E702" t="str">
            <v>46</v>
          </cell>
          <cell r="F702">
            <v>38</v>
          </cell>
          <cell r="G702">
            <v>4</v>
          </cell>
          <cell r="H702">
            <v>39.5</v>
          </cell>
          <cell r="I702" t="str">
            <v>IBC</v>
          </cell>
          <cell r="J702"/>
          <cell r="K702"/>
          <cell r="L702"/>
          <cell r="M702">
            <v>0</v>
          </cell>
          <cell r="N702">
            <v>0</v>
          </cell>
        </row>
        <row r="703">
          <cell r="A703" t="str">
            <v>|0200226840|25.40|0.00|3.200|0.0005750NBC</v>
          </cell>
          <cell r="B703"/>
          <cell r="C703" t="str">
            <v>|0200226840|25.40|0.00|3.200|0.000</v>
          </cell>
          <cell r="D703" t="str">
            <v>STKM-HT590</v>
          </cell>
          <cell r="E703" t="str">
            <v>25.4</v>
          </cell>
          <cell r="F703">
            <v>0</v>
          </cell>
          <cell r="G703">
            <v>3.2</v>
          </cell>
          <cell r="H703">
            <v>5750</v>
          </cell>
          <cell r="I703" t="str">
            <v>NBC</v>
          </cell>
          <cell r="J703"/>
          <cell r="K703"/>
          <cell r="L703"/>
          <cell r="M703">
            <v>691</v>
          </cell>
          <cell r="N703">
            <v>691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030"/>
    </sheetNames>
    <sheetDataSet>
      <sheetData sheetId="0">
        <row r="5">
          <cell r="A5" t="str">
            <v>|0200226010|38.10|0.00|2.600|0.0005000NBC</v>
          </cell>
          <cell r="B5" t="str">
            <v>|0200226010|38.10|0.00|2.600|0.000</v>
          </cell>
          <cell r="C5" t="str">
            <v>C07001</v>
          </cell>
          <cell r="D5" t="str">
            <v>HONDA</v>
          </cell>
          <cell r="E5" t="str">
            <v>VPIC1</v>
          </cell>
          <cell r="F5" t="str">
            <v>NLX5</v>
          </cell>
          <cell r="G5" t="str">
            <v>STAM390G</v>
          </cell>
          <cell r="H5" t="str">
            <v>P</v>
          </cell>
          <cell r="I5" t="str">
            <v>NBC</v>
          </cell>
          <cell r="J5">
            <v>38.1</v>
          </cell>
          <cell r="K5">
            <v>0</v>
          </cell>
          <cell r="L5">
            <v>2.6</v>
          </cell>
          <cell r="M5">
            <v>5000</v>
          </cell>
          <cell r="N5">
            <v>11.38</v>
          </cell>
          <cell r="O5" t="str">
            <v>Piping(Pre-End)</v>
          </cell>
          <cell r="P5" t="str">
            <v>E-G</v>
          </cell>
          <cell r="Q5" t="str">
            <v>K1WF</v>
          </cell>
          <cell r="R5" t="str">
            <v>B163812605000</v>
          </cell>
          <cell r="S5"/>
          <cell r="T5" t="str">
            <v>PCS</v>
          </cell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/>
          <cell r="AQ5"/>
          <cell r="AR5"/>
          <cell r="AS5"/>
          <cell r="AT5"/>
          <cell r="AU5"/>
          <cell r="AV5"/>
          <cell r="AW5"/>
          <cell r="AX5"/>
          <cell r="AY5"/>
          <cell r="AZ5"/>
          <cell r="BA5"/>
          <cell r="BB5"/>
          <cell r="BC5"/>
          <cell r="BD5"/>
          <cell r="BE5"/>
          <cell r="BF5">
            <v>30</v>
          </cell>
          <cell r="BG5">
            <v>18</v>
          </cell>
          <cell r="BH5">
            <v>41</v>
          </cell>
          <cell r="BI5">
            <v>41</v>
          </cell>
          <cell r="BJ5">
            <v>53</v>
          </cell>
          <cell r="BK5">
            <v>53</v>
          </cell>
          <cell r="BL5">
            <v>47</v>
          </cell>
          <cell r="BM5">
            <v>53</v>
          </cell>
          <cell r="BN5"/>
          <cell r="BO5" t="str">
            <v>20/10/2023</v>
          </cell>
        </row>
        <row r="6">
          <cell r="A6" t="str">
            <v>|0200226010|25.40|0.00|2.600|0.0005100IBC</v>
          </cell>
          <cell r="B6" t="str">
            <v>|0200226010|25.40|0.00|2.600|0.000</v>
          </cell>
          <cell r="C6" t="str">
            <v>C07001</v>
          </cell>
          <cell r="D6" t="str">
            <v>HONDA</v>
          </cell>
          <cell r="E6" t="str">
            <v>VPIC1</v>
          </cell>
          <cell r="F6" t="str">
            <v>NL03</v>
          </cell>
          <cell r="G6" t="str">
            <v>STAM390G</v>
          </cell>
          <cell r="H6" t="str">
            <v>P</v>
          </cell>
          <cell r="I6" t="str">
            <v>IBC</v>
          </cell>
          <cell r="J6">
            <v>25.4</v>
          </cell>
          <cell r="K6">
            <v>0</v>
          </cell>
          <cell r="L6">
            <v>2.6</v>
          </cell>
          <cell r="M6">
            <v>5100</v>
          </cell>
          <cell r="N6">
            <v>7.4560000000000004</v>
          </cell>
          <cell r="O6" t="str">
            <v>Piping(Pre-End)</v>
          </cell>
          <cell r="P6" t="str">
            <v>E-G</v>
          </cell>
          <cell r="Q6" t="str">
            <v>K1NA/K1NF</v>
          </cell>
          <cell r="R6" t="str">
            <v>B162542605100</v>
          </cell>
          <cell r="S6"/>
          <cell r="T6" t="str">
            <v>PCS</v>
          </cell>
          <cell r="U6">
            <v>127</v>
          </cell>
          <cell r="V6"/>
          <cell r="W6"/>
          <cell r="X6"/>
          <cell r="Y6"/>
          <cell r="Z6">
            <v>127</v>
          </cell>
          <cell r="AA6"/>
          <cell r="AB6"/>
          <cell r="AC6"/>
          <cell r="AD6"/>
          <cell r="AE6">
            <v>127</v>
          </cell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>
            <v>0</v>
          </cell>
          <cell r="BA6">
            <v>381</v>
          </cell>
          <cell r="BB6">
            <v>0</v>
          </cell>
          <cell r="BC6">
            <v>353</v>
          </cell>
          <cell r="BD6">
            <v>334</v>
          </cell>
          <cell r="BE6">
            <v>226</v>
          </cell>
          <cell r="BF6">
            <v>259</v>
          </cell>
          <cell r="BG6">
            <v>223</v>
          </cell>
          <cell r="BH6">
            <v>278</v>
          </cell>
          <cell r="BI6">
            <v>239</v>
          </cell>
          <cell r="BJ6">
            <v>292</v>
          </cell>
          <cell r="BK6">
            <v>305</v>
          </cell>
          <cell r="BL6">
            <v>281</v>
          </cell>
          <cell r="BM6">
            <v>324</v>
          </cell>
          <cell r="BN6"/>
          <cell r="BO6" t="str">
            <v>20/10/2023</v>
          </cell>
        </row>
        <row r="7">
          <cell r="A7" t="str">
            <v>|0200226010|25.40|0.00|3.200|0.0005100IBC</v>
          </cell>
          <cell r="B7" t="str">
            <v>|0200226010|25.40|0.00|3.200|0.000</v>
          </cell>
          <cell r="C7" t="str">
            <v>C07001</v>
          </cell>
          <cell r="D7" t="str">
            <v>HONDA</v>
          </cell>
          <cell r="E7" t="str">
            <v>VPIC1</v>
          </cell>
          <cell r="F7" t="str">
            <v>NL03</v>
          </cell>
          <cell r="G7" t="str">
            <v>STAM390G</v>
          </cell>
          <cell r="H7" t="str">
            <v>P</v>
          </cell>
          <cell r="I7" t="str">
            <v>IBC</v>
          </cell>
          <cell r="J7">
            <v>25.4</v>
          </cell>
          <cell r="K7">
            <v>0</v>
          </cell>
          <cell r="L7">
            <v>3.2</v>
          </cell>
          <cell r="M7">
            <v>5100</v>
          </cell>
          <cell r="N7">
            <v>8.9350000000000005</v>
          </cell>
          <cell r="O7" t="str">
            <v>Piping(Pre-End)</v>
          </cell>
          <cell r="P7" t="str">
            <v>E-G</v>
          </cell>
          <cell r="Q7" t="str">
            <v>K1NA/K1NF</v>
          </cell>
          <cell r="R7" t="str">
            <v>B162543205100</v>
          </cell>
          <cell r="S7"/>
          <cell r="T7" t="str">
            <v>PCS</v>
          </cell>
          <cell r="U7">
            <v>273</v>
          </cell>
          <cell r="V7"/>
          <cell r="W7"/>
          <cell r="X7"/>
          <cell r="Y7"/>
          <cell r="Z7">
            <v>182</v>
          </cell>
          <cell r="AA7"/>
          <cell r="AB7"/>
          <cell r="AC7"/>
          <cell r="AD7"/>
          <cell r="AE7">
            <v>182</v>
          </cell>
          <cell r="AF7"/>
          <cell r="AG7"/>
          <cell r="AH7"/>
          <cell r="AI7"/>
          <cell r="AJ7"/>
          <cell r="AK7"/>
          <cell r="AL7">
            <v>91</v>
          </cell>
          <cell r="AM7"/>
          <cell r="AN7"/>
          <cell r="AO7"/>
          <cell r="AP7"/>
          <cell r="AQ7"/>
          <cell r="AR7"/>
          <cell r="AS7"/>
          <cell r="AT7"/>
          <cell r="AU7"/>
          <cell r="AV7"/>
          <cell r="AW7"/>
          <cell r="AX7"/>
          <cell r="AY7"/>
          <cell r="AZ7">
            <v>0</v>
          </cell>
          <cell r="BA7">
            <v>728</v>
          </cell>
          <cell r="BB7">
            <v>0</v>
          </cell>
          <cell r="BC7">
            <v>817</v>
          </cell>
          <cell r="BD7">
            <v>771</v>
          </cell>
          <cell r="BE7">
            <v>523</v>
          </cell>
          <cell r="BF7">
            <v>598</v>
          </cell>
          <cell r="BG7">
            <v>516</v>
          </cell>
          <cell r="BH7">
            <v>642</v>
          </cell>
          <cell r="BI7">
            <v>552</v>
          </cell>
          <cell r="BJ7">
            <v>675</v>
          </cell>
          <cell r="BK7">
            <v>705</v>
          </cell>
          <cell r="BL7">
            <v>649</v>
          </cell>
          <cell r="BM7">
            <v>748</v>
          </cell>
          <cell r="BN7"/>
          <cell r="BO7" t="str">
            <v>20/10/2023</v>
          </cell>
        </row>
        <row r="8">
          <cell r="A8" t="str">
            <v>|0200236041|19.10|0.00|1.200|0.0005200NBC</v>
          </cell>
          <cell r="B8" t="str">
            <v>|0200236041|19.10|0.00|1.200|0.000</v>
          </cell>
          <cell r="C8" t="str">
            <v>C07001</v>
          </cell>
          <cell r="D8" t="str">
            <v>HONDA</v>
          </cell>
          <cell r="E8" t="str">
            <v>VPIC1</v>
          </cell>
          <cell r="F8" t="str">
            <v>NLX5</v>
          </cell>
          <cell r="G8" t="str">
            <v>STAM390G</v>
          </cell>
          <cell r="H8" t="str">
            <v>C</v>
          </cell>
          <cell r="I8" t="str">
            <v>NBC</v>
          </cell>
          <cell r="J8">
            <v>19.100000000000001</v>
          </cell>
          <cell r="K8">
            <v>0</v>
          </cell>
          <cell r="L8">
            <v>1.2</v>
          </cell>
          <cell r="M8">
            <v>5200</v>
          </cell>
          <cell r="N8">
            <v>2.7559999999999998</v>
          </cell>
          <cell r="O8" t="str">
            <v>Piping(Pre-End)</v>
          </cell>
          <cell r="P8" t="str">
            <v>E-G</v>
          </cell>
          <cell r="Q8" t="str">
            <v>K1BF-HII/K40H-HII</v>
          </cell>
          <cell r="R8" t="str">
            <v>B5A1911205200</v>
          </cell>
          <cell r="S8"/>
          <cell r="T8" t="str">
            <v>PCS</v>
          </cell>
          <cell r="U8">
            <v>271</v>
          </cell>
          <cell r="V8"/>
          <cell r="W8"/>
          <cell r="X8"/>
          <cell r="Y8"/>
          <cell r="Z8"/>
          <cell r="AA8"/>
          <cell r="AB8">
            <v>271</v>
          </cell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/>
          <cell r="AY8"/>
          <cell r="AZ8">
            <v>0</v>
          </cell>
          <cell r="BA8">
            <v>542</v>
          </cell>
          <cell r="BB8">
            <v>0</v>
          </cell>
          <cell r="BC8">
            <v>613</v>
          </cell>
          <cell r="BD8">
            <v>450</v>
          </cell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 t="str">
            <v>20/10/2023</v>
          </cell>
        </row>
        <row r="9">
          <cell r="A9" t="str">
            <v>|0200226010|25.40|0.00|2.000|0.0005200NBC</v>
          </cell>
          <cell r="B9" t="str">
            <v>|0200226010|25.40|0.00|2.000|0.000</v>
          </cell>
          <cell r="C9" t="str">
            <v>C07001</v>
          </cell>
          <cell r="D9" t="str">
            <v>HONDA</v>
          </cell>
          <cell r="E9" t="str">
            <v>VPIC1</v>
          </cell>
          <cell r="F9" t="str">
            <v>NLX5</v>
          </cell>
          <cell r="G9" t="str">
            <v>STAM390G</v>
          </cell>
          <cell r="H9" t="str">
            <v>P</v>
          </cell>
          <cell r="I9" t="str">
            <v>NBC</v>
          </cell>
          <cell r="J9">
            <v>25.4</v>
          </cell>
          <cell r="K9">
            <v>0</v>
          </cell>
          <cell r="L9">
            <v>2</v>
          </cell>
          <cell r="M9">
            <v>5200</v>
          </cell>
          <cell r="N9">
            <v>6.0010000000000003</v>
          </cell>
          <cell r="O9" t="str">
            <v>Piping(Pre-End)</v>
          </cell>
          <cell r="P9" t="str">
            <v>E-G</v>
          </cell>
          <cell r="Q9" t="str">
            <v>K1WF</v>
          </cell>
          <cell r="R9" t="str">
            <v>B162542005200</v>
          </cell>
          <cell r="S9"/>
          <cell r="T9" t="str">
            <v>PCS</v>
          </cell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>
            <v>57</v>
          </cell>
          <cell r="BG9">
            <v>33</v>
          </cell>
          <cell r="BH9">
            <v>78</v>
          </cell>
          <cell r="BI9">
            <v>78</v>
          </cell>
          <cell r="BJ9">
            <v>100</v>
          </cell>
          <cell r="BK9">
            <v>100</v>
          </cell>
          <cell r="BL9">
            <v>89</v>
          </cell>
          <cell r="BM9">
            <v>100</v>
          </cell>
          <cell r="BN9"/>
          <cell r="BO9" t="str">
            <v>20/10/2023</v>
          </cell>
        </row>
        <row r="10">
          <cell r="A10" t="str">
            <v>|0200226010|17.30|0.00|1.400|0.0005300NBC</v>
          </cell>
          <cell r="B10" t="str">
            <v>|0200226010|17.30|0.00|1.400|0.000</v>
          </cell>
          <cell r="C10" t="str">
            <v>C07001</v>
          </cell>
          <cell r="D10" t="str">
            <v>HONDA</v>
          </cell>
          <cell r="E10" t="str">
            <v>VPIC1</v>
          </cell>
          <cell r="F10" t="str">
            <v>NLX5</v>
          </cell>
          <cell r="G10" t="str">
            <v>STAM390G</v>
          </cell>
          <cell r="H10" t="str">
            <v>P</v>
          </cell>
          <cell r="I10" t="str">
            <v>NBC</v>
          </cell>
          <cell r="J10">
            <v>17.3</v>
          </cell>
          <cell r="K10">
            <v>0</v>
          </cell>
          <cell r="L10">
            <v>1.4</v>
          </cell>
          <cell r="M10">
            <v>5300</v>
          </cell>
          <cell r="N10">
            <v>2.91</v>
          </cell>
          <cell r="O10" t="str">
            <v>Piping(Pre-End)</v>
          </cell>
          <cell r="P10" t="str">
            <v>E-G</v>
          </cell>
          <cell r="Q10" t="str">
            <v>K1YA/K1ZA</v>
          </cell>
          <cell r="R10" t="str">
            <v>B161731405300</v>
          </cell>
          <cell r="S10"/>
          <cell r="T10" t="str">
            <v>PCS</v>
          </cell>
          <cell r="U10">
            <v>217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>
            <v>0</v>
          </cell>
          <cell r="BA10">
            <v>217</v>
          </cell>
          <cell r="BB10">
            <v>0</v>
          </cell>
          <cell r="BC10">
            <v>178</v>
          </cell>
          <cell r="BD10">
            <v>444</v>
          </cell>
          <cell r="BE10">
            <v>436</v>
          </cell>
          <cell r="BF10">
            <v>574</v>
          </cell>
          <cell r="BG10">
            <v>683</v>
          </cell>
          <cell r="BH10">
            <v>471</v>
          </cell>
          <cell r="BI10">
            <v>419</v>
          </cell>
          <cell r="BJ10">
            <v>409</v>
          </cell>
          <cell r="BK10">
            <v>259</v>
          </cell>
          <cell r="BL10">
            <v>215</v>
          </cell>
          <cell r="BM10">
            <v>209</v>
          </cell>
          <cell r="BN10"/>
          <cell r="BO10" t="str">
            <v>20/10/2023</v>
          </cell>
        </row>
        <row r="11">
          <cell r="A11" t="str">
            <v>|0200236041|17.30|0.00|1.200|0.0005400NBC</v>
          </cell>
          <cell r="B11" t="str">
            <v>|0200236041|17.30|0.00|1.200|0.000</v>
          </cell>
          <cell r="C11" t="str">
            <v>C07001</v>
          </cell>
          <cell r="D11" t="str">
            <v>HONDA</v>
          </cell>
          <cell r="E11" t="str">
            <v>VPIC1</v>
          </cell>
          <cell r="F11" t="str">
            <v>NLX5</v>
          </cell>
          <cell r="G11" t="str">
            <v>STAM390G</v>
          </cell>
          <cell r="H11" t="str">
            <v>C</v>
          </cell>
          <cell r="I11" t="str">
            <v>NBC</v>
          </cell>
          <cell r="J11">
            <v>17.3</v>
          </cell>
          <cell r="K11">
            <v>0</v>
          </cell>
          <cell r="L11">
            <v>1.2</v>
          </cell>
          <cell r="M11">
            <v>5400</v>
          </cell>
          <cell r="N11">
            <v>2.57</v>
          </cell>
          <cell r="O11" t="str">
            <v>Piping(Pre-End)</v>
          </cell>
          <cell r="P11" t="str">
            <v>E-G</v>
          </cell>
          <cell r="Q11" t="str">
            <v>K1BF-HII/K40H-HII</v>
          </cell>
          <cell r="R11" t="str">
            <v>B5A1731205400</v>
          </cell>
          <cell r="S11"/>
          <cell r="T11" t="str">
            <v>PCS</v>
          </cell>
          <cell r="U11">
            <v>200</v>
          </cell>
          <cell r="V11"/>
          <cell r="W11"/>
          <cell r="X11"/>
          <cell r="Y11"/>
          <cell r="Z11"/>
          <cell r="AA11"/>
          <cell r="AB11">
            <v>150</v>
          </cell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>
            <v>0</v>
          </cell>
          <cell r="BA11">
            <v>350</v>
          </cell>
          <cell r="BB11">
            <v>0</v>
          </cell>
          <cell r="BC11">
            <v>490</v>
          </cell>
          <cell r="BD11">
            <v>360</v>
          </cell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 t="str">
            <v>20/10/2023</v>
          </cell>
        </row>
        <row r="12">
          <cell r="A12" t="str">
            <v>|0200226010|48.60|0.00|3.500|0.0005400IBC</v>
          </cell>
          <cell r="B12" t="str">
            <v>|0200226010|48.60|0.00|3.500|0.000</v>
          </cell>
          <cell r="C12" t="str">
            <v>C07001</v>
          </cell>
          <cell r="D12" t="str">
            <v>HONDA</v>
          </cell>
          <cell r="E12" t="str">
            <v>VPIC1</v>
          </cell>
          <cell r="F12" t="str">
            <v>NLX5</v>
          </cell>
          <cell r="G12" t="str">
            <v>STAM390G</v>
          </cell>
          <cell r="H12" t="str">
            <v>P</v>
          </cell>
          <cell r="I12" t="str">
            <v>IBC</v>
          </cell>
          <cell r="J12">
            <v>48.6</v>
          </cell>
          <cell r="K12">
            <v>0</v>
          </cell>
          <cell r="L12">
            <v>3.5</v>
          </cell>
          <cell r="M12">
            <v>5400</v>
          </cell>
          <cell r="N12">
            <v>21.021999999999998</v>
          </cell>
          <cell r="O12" t="str">
            <v>Piping(Pre-End)</v>
          </cell>
          <cell r="P12" t="str">
            <v>E-G</v>
          </cell>
          <cell r="Q12"/>
          <cell r="R12" t="str">
            <v>B164863505400</v>
          </cell>
          <cell r="S12"/>
          <cell r="T12" t="str">
            <v>PCS</v>
          </cell>
          <cell r="U12"/>
          <cell r="V12"/>
          <cell r="W12"/>
          <cell r="X12"/>
          <cell r="Y12"/>
          <cell r="Z12"/>
          <cell r="AA12"/>
          <cell r="AB12">
            <v>88</v>
          </cell>
          <cell r="AC12"/>
          <cell r="AD12"/>
          <cell r="AE12"/>
          <cell r="AF12"/>
          <cell r="AG12"/>
          <cell r="AH12"/>
          <cell r="AI12"/>
          <cell r="AJ12"/>
          <cell r="AK12"/>
          <cell r="AL12">
            <v>88</v>
          </cell>
          <cell r="AM12"/>
          <cell r="AN12"/>
          <cell r="AO12">
            <v>44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>
            <v>0</v>
          </cell>
          <cell r="BA12">
            <v>220</v>
          </cell>
          <cell r="BB12">
            <v>0</v>
          </cell>
          <cell r="BC12">
            <v>200</v>
          </cell>
          <cell r="BD12">
            <v>239</v>
          </cell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 t="str">
            <v>20/10/2023</v>
          </cell>
        </row>
        <row r="13">
          <cell r="A13" t="str">
            <v>|0200226010|22.20|0.00|2.300|0.0005500NBC</v>
          </cell>
          <cell r="B13" t="str">
            <v>|0200226010|22.20|0.00|2.300|0.000</v>
          </cell>
          <cell r="C13" t="str">
            <v>C07001</v>
          </cell>
          <cell r="D13" t="str">
            <v>HONDA</v>
          </cell>
          <cell r="E13" t="str">
            <v>VPIC1</v>
          </cell>
          <cell r="F13" t="str">
            <v>NLX5</v>
          </cell>
          <cell r="G13" t="str">
            <v>STAM390G</v>
          </cell>
          <cell r="H13" t="str">
            <v>P</v>
          </cell>
          <cell r="I13" t="str">
            <v>NBC</v>
          </cell>
          <cell r="J13">
            <v>22.2</v>
          </cell>
          <cell r="K13">
            <v>0</v>
          </cell>
          <cell r="L13">
            <v>2.2999999999999998</v>
          </cell>
          <cell r="M13">
            <v>5500</v>
          </cell>
          <cell r="N13">
            <v>6.21</v>
          </cell>
          <cell r="O13" t="str">
            <v>Piping(Pre-End)</v>
          </cell>
          <cell r="P13" t="str">
            <v>E-G</v>
          </cell>
          <cell r="Q13" t="str">
            <v>K2PJ</v>
          </cell>
          <cell r="R13" t="str">
            <v>B162222305501</v>
          </cell>
          <cell r="S13"/>
          <cell r="T13" t="str">
            <v>PCS</v>
          </cell>
          <cell r="U13">
            <v>169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>
            <v>0</v>
          </cell>
          <cell r="BA13">
            <v>169</v>
          </cell>
          <cell r="BB13">
            <v>0</v>
          </cell>
          <cell r="BC13">
            <v>302</v>
          </cell>
          <cell r="BD13">
            <v>173</v>
          </cell>
          <cell r="BE13">
            <v>218</v>
          </cell>
          <cell r="BF13">
            <v>174</v>
          </cell>
          <cell r="BG13">
            <v>261</v>
          </cell>
          <cell r="BH13">
            <v>428</v>
          </cell>
          <cell r="BI13">
            <v>400</v>
          </cell>
          <cell r="BJ13">
            <v>537</v>
          </cell>
          <cell r="BK13">
            <v>571</v>
          </cell>
          <cell r="BL13">
            <v>518</v>
          </cell>
          <cell r="BM13">
            <v>627</v>
          </cell>
          <cell r="BN13"/>
          <cell r="BO13" t="str">
            <v>20/10/2023</v>
          </cell>
        </row>
        <row r="14">
          <cell r="A14" t="str">
            <v>|0200236041|17.30|0.00|1.200|0.0005600NBC</v>
          </cell>
          <cell r="B14" t="str">
            <v>|0200236041|17.30|0.00|1.200|0.000</v>
          </cell>
          <cell r="C14" t="str">
            <v>C07001</v>
          </cell>
          <cell r="D14" t="str">
            <v>HONDA</v>
          </cell>
          <cell r="E14" t="str">
            <v>VPIC1</v>
          </cell>
          <cell r="F14" t="str">
            <v>NLX5</v>
          </cell>
          <cell r="G14" t="str">
            <v>STAM390G</v>
          </cell>
          <cell r="H14" t="str">
            <v>C</v>
          </cell>
          <cell r="I14" t="str">
            <v>NBC</v>
          </cell>
          <cell r="J14">
            <v>17.3</v>
          </cell>
          <cell r="K14">
            <v>0</v>
          </cell>
          <cell r="L14">
            <v>1.2</v>
          </cell>
          <cell r="M14">
            <v>5600</v>
          </cell>
          <cell r="N14">
            <v>2.6659999999999999</v>
          </cell>
          <cell r="O14" t="str">
            <v>Piping(Pre-End)</v>
          </cell>
          <cell r="P14" t="str">
            <v>E-G</v>
          </cell>
          <cell r="Q14" t="str">
            <v>K1BF-HII/K40H-HII</v>
          </cell>
          <cell r="R14" t="str">
            <v>B5A1731205600</v>
          </cell>
          <cell r="S14"/>
          <cell r="T14" t="str">
            <v>PCS</v>
          </cell>
          <cell r="U14">
            <v>100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>
            <v>0</v>
          </cell>
          <cell r="BA14">
            <v>100</v>
          </cell>
          <cell r="BB14">
            <v>0</v>
          </cell>
          <cell r="BC14">
            <v>117</v>
          </cell>
          <cell r="BD14">
            <v>86</v>
          </cell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 t="str">
            <v>20/10/2023</v>
          </cell>
        </row>
        <row r="15">
          <cell r="A15" t="str">
            <v>|0200226010|19.10|0.00|2.000|0.0005600NBC</v>
          </cell>
          <cell r="B15" t="str">
            <v>|0200226010|19.10|0.00|2.000|0.000</v>
          </cell>
          <cell r="C15" t="str">
            <v>C07001</v>
          </cell>
          <cell r="D15" t="str">
            <v>HONDA</v>
          </cell>
          <cell r="E15" t="str">
            <v>VPIC1</v>
          </cell>
          <cell r="F15" t="str">
            <v>NLX6</v>
          </cell>
          <cell r="G15" t="str">
            <v>STAM390G</v>
          </cell>
          <cell r="H15" t="str">
            <v>P</v>
          </cell>
          <cell r="I15" t="str">
            <v>NBC</v>
          </cell>
          <cell r="J15">
            <v>19.100000000000001</v>
          </cell>
          <cell r="K15">
            <v>0</v>
          </cell>
          <cell r="L15">
            <v>2</v>
          </cell>
          <cell r="M15">
            <v>5600</v>
          </cell>
          <cell r="N15">
            <v>4.7210000000000001</v>
          </cell>
          <cell r="O15" t="str">
            <v>Piping(Pre-End)</v>
          </cell>
          <cell r="P15" t="str">
            <v>E-G</v>
          </cell>
          <cell r="Q15" t="str">
            <v>K1WA-HII</v>
          </cell>
          <cell r="R15" t="str">
            <v>B161912005600</v>
          </cell>
          <cell r="S15"/>
          <cell r="T15" t="str">
            <v>PCS</v>
          </cell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>
            <v>240</v>
          </cell>
          <cell r="BD15">
            <v>316</v>
          </cell>
          <cell r="BE15">
            <v>171</v>
          </cell>
          <cell r="BF15">
            <v>237</v>
          </cell>
          <cell r="BG15">
            <v>233</v>
          </cell>
          <cell r="BH15">
            <v>177</v>
          </cell>
          <cell r="BI15">
            <v>176</v>
          </cell>
          <cell r="BJ15">
            <v>200</v>
          </cell>
          <cell r="BK15">
            <v>121</v>
          </cell>
          <cell r="BL15"/>
          <cell r="BM15"/>
          <cell r="BN15"/>
          <cell r="BO15" t="str">
            <v>20/10/2023</v>
          </cell>
        </row>
        <row r="16">
          <cell r="A16" t="str">
            <v>|0200226010|22.20|0.00|2.000|0.0005600NBC</v>
          </cell>
          <cell r="B16" t="str">
            <v>|0200226010|22.20|0.00|2.000|0.000</v>
          </cell>
          <cell r="C16" t="str">
            <v>C07001</v>
          </cell>
          <cell r="D16" t="str">
            <v>HONDA</v>
          </cell>
          <cell r="E16" t="str">
            <v>VPIC1</v>
          </cell>
          <cell r="F16" t="str">
            <v>NLX5</v>
          </cell>
          <cell r="G16" t="str">
            <v>STAM390G</v>
          </cell>
          <cell r="H16" t="str">
            <v>P</v>
          </cell>
          <cell r="I16" t="str">
            <v>NBC</v>
          </cell>
          <cell r="J16">
            <v>22.2</v>
          </cell>
          <cell r="K16">
            <v>0</v>
          </cell>
          <cell r="L16">
            <v>2</v>
          </cell>
          <cell r="M16">
            <v>5600</v>
          </cell>
          <cell r="N16">
            <v>5.5780000000000003</v>
          </cell>
          <cell r="O16" t="str">
            <v>Piping(Pre-End)</v>
          </cell>
          <cell r="P16" t="str">
            <v>E-G</v>
          </cell>
          <cell r="Q16" t="str">
            <v>K1WF</v>
          </cell>
          <cell r="R16" t="str">
            <v>B162222005600</v>
          </cell>
          <cell r="S16"/>
          <cell r="T16" t="str">
            <v>PCS</v>
          </cell>
          <cell r="U16">
            <v>169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>
            <v>0</v>
          </cell>
          <cell r="BA16">
            <v>169</v>
          </cell>
          <cell r="BB16">
            <v>0</v>
          </cell>
          <cell r="BC16">
            <v>135</v>
          </cell>
          <cell r="BD16">
            <v>85</v>
          </cell>
          <cell r="BE16"/>
          <cell r="BF16">
            <v>23</v>
          </cell>
          <cell r="BG16">
            <v>14</v>
          </cell>
          <cell r="BH16">
            <v>32</v>
          </cell>
          <cell r="BI16">
            <v>32</v>
          </cell>
          <cell r="BJ16">
            <v>41</v>
          </cell>
          <cell r="BK16">
            <v>41</v>
          </cell>
          <cell r="BL16">
            <v>36</v>
          </cell>
          <cell r="BM16">
            <v>41</v>
          </cell>
          <cell r="BN16"/>
          <cell r="BO16" t="str">
            <v>20/10/2023</v>
          </cell>
        </row>
        <row r="17">
          <cell r="A17" t="str">
            <v>|0200226010|22.20|0.00|2.900|0.0005800NBC</v>
          </cell>
          <cell r="B17" t="str">
            <v>|0200226010|22.20|0.00|2.900|0.000</v>
          </cell>
          <cell r="C17" t="str">
            <v>C07001</v>
          </cell>
          <cell r="D17" t="str">
            <v>HONDA</v>
          </cell>
          <cell r="E17" t="str">
            <v>VPIC1</v>
          </cell>
          <cell r="F17" t="str">
            <v>NLX5</v>
          </cell>
          <cell r="G17" t="str">
            <v>STAM390G</v>
          </cell>
          <cell r="H17" t="str">
            <v>P</v>
          </cell>
          <cell r="I17" t="str">
            <v>NBC</v>
          </cell>
          <cell r="J17">
            <v>22.2</v>
          </cell>
          <cell r="K17">
            <v>0</v>
          </cell>
          <cell r="L17">
            <v>2.9</v>
          </cell>
          <cell r="M17">
            <v>5800</v>
          </cell>
          <cell r="N17">
            <v>8.0039999999999996</v>
          </cell>
          <cell r="O17" t="str">
            <v>Piping(Pre-End)</v>
          </cell>
          <cell r="P17" t="str">
            <v>E-G</v>
          </cell>
          <cell r="Q17" t="str">
            <v>K1YA/K1ZA</v>
          </cell>
          <cell r="R17" t="str">
            <v>B162222905800</v>
          </cell>
          <cell r="S17"/>
          <cell r="T17" t="str">
            <v>PCS</v>
          </cell>
          <cell r="U17">
            <v>127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>
            <v>0</v>
          </cell>
          <cell r="BA17">
            <v>127</v>
          </cell>
          <cell r="BB17">
            <v>0</v>
          </cell>
          <cell r="BC17">
            <v>144</v>
          </cell>
          <cell r="BD17">
            <v>358</v>
          </cell>
          <cell r="BE17">
            <v>352</v>
          </cell>
          <cell r="BF17">
            <v>463</v>
          </cell>
          <cell r="BG17">
            <v>551</v>
          </cell>
          <cell r="BH17">
            <v>380</v>
          </cell>
          <cell r="BI17">
            <v>338</v>
          </cell>
          <cell r="BJ17">
            <v>330</v>
          </cell>
          <cell r="BK17">
            <v>209</v>
          </cell>
          <cell r="BL17">
            <v>174</v>
          </cell>
          <cell r="BM17">
            <v>169</v>
          </cell>
          <cell r="BN17"/>
          <cell r="BO17" t="str">
            <v>20/10/2023</v>
          </cell>
        </row>
        <row r="18">
          <cell r="A18" t="str">
            <v>|0200226010|54.00|0.00|3.200|0.000203NBC</v>
          </cell>
          <cell r="B18" t="str">
            <v>|0200226010|54.00|0.00|3.200|0.000</v>
          </cell>
          <cell r="C18" t="str">
            <v>C07001</v>
          </cell>
          <cell r="D18" t="str">
            <v>HONDA</v>
          </cell>
          <cell r="E18" t="str">
            <v>VPIC1</v>
          </cell>
          <cell r="F18" t="str">
            <v xml:space="preserve"> NLX5 </v>
          </cell>
          <cell r="G18" t="str">
            <v>STAM390G</v>
          </cell>
          <cell r="H18" t="str">
            <v>P</v>
          </cell>
          <cell r="I18" t="str">
            <v>NBC</v>
          </cell>
          <cell r="J18">
            <v>54</v>
          </cell>
          <cell r="K18">
            <v>0</v>
          </cell>
          <cell r="L18">
            <v>3.2</v>
          </cell>
          <cell r="M18">
            <v>203</v>
          </cell>
          <cell r="N18">
            <v>0.81399999999999995</v>
          </cell>
          <cell r="O18" t="str">
            <v>As Cut</v>
          </cell>
          <cell r="P18" t="str">
            <v>E-G</v>
          </cell>
          <cell r="Q18"/>
          <cell r="R18"/>
          <cell r="S18"/>
          <cell r="T18" t="str">
            <v>PCS</v>
          </cell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</row>
        <row r="19">
          <cell r="A19" t="str">
            <v>|0200226010|42.70|0.00|2.000|0.000748.5IBC</v>
          </cell>
          <cell r="B19" t="str">
            <v>|0200226010|42.70|0.00|2.000|0.000</v>
          </cell>
          <cell r="C19" t="str">
            <v>C07001</v>
          </cell>
          <cell r="D19" t="str">
            <v>HONDA</v>
          </cell>
          <cell r="E19" t="str">
            <v>VPIC1</v>
          </cell>
          <cell r="F19" t="str">
            <v xml:space="preserve"> NLX5 </v>
          </cell>
          <cell r="G19" t="str">
            <v>STAM390G</v>
          </cell>
          <cell r="H19" t="str">
            <v>P</v>
          </cell>
          <cell r="I19" t="str">
            <v>IBC</v>
          </cell>
          <cell r="J19">
            <v>42.7</v>
          </cell>
          <cell r="K19">
            <v>0</v>
          </cell>
          <cell r="L19">
            <v>2</v>
          </cell>
          <cell r="M19">
            <v>748.5</v>
          </cell>
          <cell r="N19">
            <v>1.502</v>
          </cell>
          <cell r="O19" t="str">
            <v>Brushing</v>
          </cell>
          <cell r="P19" t="str">
            <v>E-G</v>
          </cell>
          <cell r="Q19"/>
          <cell r="R19"/>
          <cell r="S19"/>
          <cell r="T19" t="str">
            <v>PCS</v>
          </cell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</row>
        <row r="20">
          <cell r="A20" t="str">
            <v>|0200226010|42.70|0.00|1.600|0.000840IBC</v>
          </cell>
          <cell r="B20" t="str">
            <v>|0200226010|42.70|0.00|1.600|0.000</v>
          </cell>
          <cell r="C20" t="str">
            <v>C07001</v>
          </cell>
          <cell r="D20" t="str">
            <v>HONDA</v>
          </cell>
          <cell r="E20" t="str">
            <v>VPIC1</v>
          </cell>
          <cell r="F20" t="str">
            <v>NLX5</v>
          </cell>
          <cell r="G20" t="str">
            <v>STAM390G</v>
          </cell>
          <cell r="H20" t="str">
            <v>P</v>
          </cell>
          <cell r="I20" t="str">
            <v>IBC</v>
          </cell>
          <cell r="J20">
            <v>42.7</v>
          </cell>
          <cell r="K20">
            <v>0</v>
          </cell>
          <cell r="L20">
            <v>1.6</v>
          </cell>
          <cell r="M20">
            <v>840</v>
          </cell>
          <cell r="N20">
            <v>1.3620000000000001</v>
          </cell>
          <cell r="O20" t="str">
            <v>Brushing</v>
          </cell>
          <cell r="P20" t="str">
            <v>E-G</v>
          </cell>
          <cell r="Q20"/>
          <cell r="R20"/>
          <cell r="S20"/>
          <cell r="T20" t="str">
            <v>PCS</v>
          </cell>
          <cell r="U20">
            <v>51</v>
          </cell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>
            <v>0</v>
          </cell>
          <cell r="BA20">
            <v>51</v>
          </cell>
          <cell r="BB20">
            <v>0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</row>
        <row r="21">
          <cell r="A21" t="str">
            <v>|0200226010|42.70|0.00|2.000|0.000860IBC</v>
          </cell>
          <cell r="B21" t="str">
            <v>|0200226010|42.70|0.00|2.000|0.000</v>
          </cell>
          <cell r="C21" t="str">
            <v>C07001</v>
          </cell>
          <cell r="D21" t="str">
            <v>HONDA</v>
          </cell>
          <cell r="E21" t="str">
            <v>VPIC1</v>
          </cell>
          <cell r="F21" t="str">
            <v xml:space="preserve"> NLX5 </v>
          </cell>
          <cell r="G21" t="str">
            <v>STAM390G</v>
          </cell>
          <cell r="H21" t="str">
            <v>P</v>
          </cell>
          <cell r="I21" t="str">
            <v>IBC</v>
          </cell>
          <cell r="J21">
            <v>42.7</v>
          </cell>
          <cell r="K21">
            <v>0</v>
          </cell>
          <cell r="L21">
            <v>2</v>
          </cell>
          <cell r="M21">
            <v>860</v>
          </cell>
          <cell r="N21">
            <v>1.726</v>
          </cell>
          <cell r="O21" t="str">
            <v>Brushing</v>
          </cell>
          <cell r="P21" t="str">
            <v>E-G</v>
          </cell>
          <cell r="Q21"/>
          <cell r="R21"/>
          <cell r="S21"/>
          <cell r="T21" t="str">
            <v>PCS</v>
          </cell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</row>
        <row r="22">
          <cell r="A22" t="str">
            <v>|0200225939|19.10|0.00|2.600|0.0005000NBC</v>
          </cell>
          <cell r="B22" t="str">
            <v>|0200225939|19.10|0.00|2.600|0.000</v>
          </cell>
          <cell r="C22" t="str">
            <v>C07001</v>
          </cell>
          <cell r="D22" t="str">
            <v>HONDA</v>
          </cell>
          <cell r="E22" t="str">
            <v>VPIC1</v>
          </cell>
          <cell r="F22"/>
          <cell r="G22" t="str">
            <v>STAM290GA</v>
          </cell>
          <cell r="H22" t="str">
            <v>P</v>
          </cell>
          <cell r="I22" t="str">
            <v>NBC</v>
          </cell>
          <cell r="J22">
            <v>19.100000000000001</v>
          </cell>
          <cell r="K22">
            <v>0</v>
          </cell>
          <cell r="L22">
            <v>2.6</v>
          </cell>
          <cell r="M22">
            <v>5000</v>
          </cell>
          <cell r="N22">
            <v>5.29</v>
          </cell>
          <cell r="O22" t="str">
            <v>Piping(Pre-End)</v>
          </cell>
          <cell r="P22" t="str">
            <v>E-G</v>
          </cell>
          <cell r="Q22"/>
          <cell r="R22"/>
          <cell r="S22"/>
          <cell r="T22" t="str">
            <v>PCS</v>
          </cell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</row>
        <row r="23">
          <cell r="A23" t="str">
            <v>|0200226010|19.10|0.00|1.600|0.0005000NBC</v>
          </cell>
          <cell r="B23" t="str">
            <v>|0200226010|19.10|0.00|1.600|0.000</v>
          </cell>
          <cell r="C23" t="str">
            <v>C07001</v>
          </cell>
          <cell r="D23" t="str">
            <v>HONDA</v>
          </cell>
          <cell r="E23" t="str">
            <v>VPIC1</v>
          </cell>
          <cell r="F23" t="str">
            <v xml:space="preserve"> NLX5 </v>
          </cell>
          <cell r="G23" t="str">
            <v>STAM390G</v>
          </cell>
          <cell r="H23" t="str">
            <v>P</v>
          </cell>
          <cell r="I23" t="str">
            <v>NBC</v>
          </cell>
          <cell r="J23">
            <v>19.100000000000001</v>
          </cell>
          <cell r="K23">
            <v>0</v>
          </cell>
          <cell r="L23">
            <v>1.6</v>
          </cell>
          <cell r="M23">
            <v>5000</v>
          </cell>
          <cell r="N23">
            <v>3.45</v>
          </cell>
          <cell r="O23" t="str">
            <v>Piping(Pre-End)</v>
          </cell>
          <cell r="P23" t="str">
            <v>E-G</v>
          </cell>
          <cell r="Q23"/>
          <cell r="R23"/>
          <cell r="S23"/>
          <cell r="T23" t="str">
            <v>PCS</v>
          </cell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</row>
        <row r="24">
          <cell r="A24" t="str">
            <v>|0200226010|19.10|0.00|2.000|0.0005000NBC</v>
          </cell>
          <cell r="B24" t="str">
            <v>|0200226010|19.10|0.00|2.000|0.000</v>
          </cell>
          <cell r="C24" t="str">
            <v>C07001</v>
          </cell>
          <cell r="D24" t="str">
            <v>HONDA</v>
          </cell>
          <cell r="E24" t="str">
            <v>VPIC1</v>
          </cell>
          <cell r="F24" t="str">
            <v>NLX5</v>
          </cell>
          <cell r="G24" t="str">
            <v>STAM390G</v>
          </cell>
          <cell r="H24" t="str">
            <v>P</v>
          </cell>
          <cell r="I24" t="str">
            <v>NBC</v>
          </cell>
          <cell r="J24">
            <v>19.100000000000001</v>
          </cell>
          <cell r="K24">
            <v>0</v>
          </cell>
          <cell r="L24">
            <v>2</v>
          </cell>
          <cell r="M24">
            <v>5000</v>
          </cell>
          <cell r="N24">
            <v>4.2149999999999999</v>
          </cell>
          <cell r="O24" t="str">
            <v>Piping(Pre-End)</v>
          </cell>
          <cell r="P24" t="str">
            <v>E-G</v>
          </cell>
          <cell r="Q24"/>
          <cell r="R24" t="str">
            <v>B161912005000</v>
          </cell>
          <cell r="S24"/>
          <cell r="T24" t="str">
            <v>PCS</v>
          </cell>
          <cell r="U24">
            <v>50</v>
          </cell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>
            <v>0</v>
          </cell>
          <cell r="BA24">
            <v>50</v>
          </cell>
          <cell r="BB24">
            <v>0</v>
          </cell>
          <cell r="BC24">
            <v>103</v>
          </cell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</row>
        <row r="25">
          <cell r="A25" t="str">
            <v>|0200226010|25.40|0.00|1.600|0.0005100IBC</v>
          </cell>
          <cell r="B25" t="str">
            <v>|0200226010|25.40|0.00|1.600|0.000</v>
          </cell>
          <cell r="C25" t="str">
            <v>C07001</v>
          </cell>
          <cell r="D25" t="str">
            <v>HONDA</v>
          </cell>
          <cell r="E25" t="str">
            <v>VPIC1</v>
          </cell>
          <cell r="F25" t="str">
            <v>NLX5</v>
          </cell>
          <cell r="G25" t="str">
            <v>STAM390G</v>
          </cell>
          <cell r="H25" t="str">
            <v>P</v>
          </cell>
          <cell r="I25" t="str">
            <v>IBC</v>
          </cell>
          <cell r="J25">
            <v>25.4</v>
          </cell>
          <cell r="K25">
            <v>0</v>
          </cell>
          <cell r="L25">
            <v>1.6</v>
          </cell>
          <cell r="M25">
            <v>5100</v>
          </cell>
          <cell r="N25">
            <v>4.7889999999999997</v>
          </cell>
          <cell r="O25" t="str">
            <v>Piping(Pre-End)</v>
          </cell>
          <cell r="P25" t="str">
            <v>E-G</v>
          </cell>
          <cell r="Q25"/>
          <cell r="R25" t="str">
            <v>B162541605100</v>
          </cell>
          <cell r="S25"/>
          <cell r="T25" t="str">
            <v>PCS</v>
          </cell>
          <cell r="U25">
            <v>169</v>
          </cell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>
            <v>0</v>
          </cell>
          <cell r="BA25">
            <v>169</v>
          </cell>
          <cell r="BB25">
            <v>0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</row>
        <row r="26">
          <cell r="A26" t="str">
            <v>|0200220139|31.80|0.00|2.600|0.0005300IBC</v>
          </cell>
          <cell r="B26" t="str">
            <v>|0200220139|31.80|0.00|2.600|0.000</v>
          </cell>
          <cell r="C26" t="str">
            <v>C07001</v>
          </cell>
          <cell r="D26" t="str">
            <v>HONDA</v>
          </cell>
          <cell r="E26" t="str">
            <v>VPIC1</v>
          </cell>
          <cell r="F26" t="str">
            <v xml:space="preserve"> NL03 </v>
          </cell>
          <cell r="G26" t="str">
            <v>STKM11A</v>
          </cell>
          <cell r="H26" t="str">
            <v>P</v>
          </cell>
          <cell r="I26" t="str">
            <v>IBC</v>
          </cell>
          <cell r="J26">
            <v>31.8</v>
          </cell>
          <cell r="K26">
            <v>0</v>
          </cell>
          <cell r="L26">
            <v>2.6</v>
          </cell>
          <cell r="M26">
            <v>5300</v>
          </cell>
          <cell r="N26">
            <v>9.9220000000000006</v>
          </cell>
          <cell r="O26" t="str">
            <v>Piping(Pre-End)</v>
          </cell>
          <cell r="P26" t="str">
            <v>E-G</v>
          </cell>
          <cell r="Q26"/>
          <cell r="R26"/>
          <cell r="S26"/>
          <cell r="T26" t="str">
            <v>PCS</v>
          </cell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</row>
        <row r="27">
          <cell r="A27" t="str">
            <v>|0200226010|17.30|0.00|2.000|0.0005500NBC</v>
          </cell>
          <cell r="B27" t="str">
            <v>|0200226010|17.30|0.00|2.000|0.000</v>
          </cell>
          <cell r="C27" t="str">
            <v>C07001</v>
          </cell>
          <cell r="D27" t="str">
            <v>HONDA</v>
          </cell>
          <cell r="E27" t="str">
            <v>VPIC1</v>
          </cell>
          <cell r="F27"/>
          <cell r="G27" t="str">
            <v>STAM390G</v>
          </cell>
          <cell r="H27" t="str">
            <v>P</v>
          </cell>
          <cell r="I27" t="str">
            <v>NBC</v>
          </cell>
          <cell r="J27">
            <v>17.3</v>
          </cell>
          <cell r="K27">
            <v>0</v>
          </cell>
          <cell r="L27">
            <v>2</v>
          </cell>
          <cell r="M27">
            <v>5500</v>
          </cell>
          <cell r="N27">
            <v>4.1529999999999996</v>
          </cell>
          <cell r="O27" t="str">
            <v>Piping(Pre-End)</v>
          </cell>
          <cell r="P27" t="str">
            <v>E-G</v>
          </cell>
          <cell r="Q27"/>
          <cell r="R27"/>
          <cell r="S27"/>
          <cell r="T27" t="str">
            <v>PCS</v>
          </cell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</row>
        <row r="28">
          <cell r="A28" t="str">
            <v>|0200226010|19.10|0.00|1.400|0.0005500NBC</v>
          </cell>
          <cell r="B28" t="str">
            <v>|0200226010|19.10|0.00|1.400|0.000</v>
          </cell>
          <cell r="C28" t="str">
            <v>C07001</v>
          </cell>
          <cell r="D28" t="str">
            <v>HONDA</v>
          </cell>
          <cell r="E28" t="str">
            <v>VPIC1</v>
          </cell>
          <cell r="F28" t="str">
            <v xml:space="preserve"> NLX5 </v>
          </cell>
          <cell r="G28" t="str">
            <v>STAM390G</v>
          </cell>
          <cell r="H28" t="str">
            <v>P</v>
          </cell>
          <cell r="I28" t="str">
            <v>NBC</v>
          </cell>
          <cell r="J28">
            <v>19.100000000000001</v>
          </cell>
          <cell r="K28">
            <v>0</v>
          </cell>
          <cell r="L28">
            <v>1.4</v>
          </cell>
          <cell r="M28">
            <v>5500</v>
          </cell>
          <cell r="N28">
            <v>3.3610000000000002</v>
          </cell>
          <cell r="O28" t="str">
            <v>Piping(Pre-End)</v>
          </cell>
          <cell r="P28" t="str">
            <v>E-G</v>
          </cell>
          <cell r="Q28"/>
          <cell r="R28"/>
          <cell r="S28"/>
          <cell r="T28" t="str">
            <v>PCS</v>
          </cell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</row>
        <row r="29">
          <cell r="A29" t="str">
            <v>|0200226010|19.10|0.00|2.000|0.0005500NBC</v>
          </cell>
          <cell r="B29" t="str">
            <v>|0200226010|19.10|0.00|2.000|0.000</v>
          </cell>
          <cell r="C29" t="str">
            <v>C07001</v>
          </cell>
          <cell r="D29" t="str">
            <v>HONDA</v>
          </cell>
          <cell r="E29" t="str">
            <v>VPIC1</v>
          </cell>
          <cell r="F29" t="str">
            <v>NL01</v>
          </cell>
          <cell r="G29" t="str">
            <v>STAM390G</v>
          </cell>
          <cell r="H29" t="str">
            <v>P</v>
          </cell>
          <cell r="I29" t="str">
            <v>NBC</v>
          </cell>
          <cell r="J29">
            <v>19.100000000000001</v>
          </cell>
          <cell r="K29">
            <v>0</v>
          </cell>
          <cell r="L29">
            <v>2</v>
          </cell>
          <cell r="M29">
            <v>5500</v>
          </cell>
          <cell r="N29">
            <v>4.6369999999999996</v>
          </cell>
          <cell r="O29" t="str">
            <v>Piping(Pre-End)</v>
          </cell>
          <cell r="P29" t="str">
            <v>E-G</v>
          </cell>
          <cell r="Q29"/>
          <cell r="R29" t="str">
            <v>BA71912005500</v>
          </cell>
          <cell r="S29"/>
          <cell r="T29" t="str">
            <v>PCS</v>
          </cell>
          <cell r="U29">
            <v>50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>
            <v>0</v>
          </cell>
          <cell r="BA29">
            <v>50</v>
          </cell>
          <cell r="BB29">
            <v>0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</row>
        <row r="30">
          <cell r="A30" t="str">
            <v>|0200226010|15.90|0.00|2.000|0.0005600NBC</v>
          </cell>
          <cell r="B30" t="str">
            <v>|0200226010|15.90|0.00|2.000|0.000</v>
          </cell>
          <cell r="C30" t="str">
            <v>C07001</v>
          </cell>
          <cell r="D30" t="str">
            <v>HONDA</v>
          </cell>
          <cell r="E30" t="str">
            <v>VPIC1</v>
          </cell>
          <cell r="F30" t="str">
            <v xml:space="preserve"> NLX5 </v>
          </cell>
          <cell r="G30" t="str">
            <v>STAM390G</v>
          </cell>
          <cell r="H30" t="str">
            <v>P</v>
          </cell>
          <cell r="I30" t="str">
            <v>NBC</v>
          </cell>
          <cell r="J30">
            <v>15.9</v>
          </cell>
          <cell r="K30">
            <v>0</v>
          </cell>
          <cell r="L30">
            <v>2</v>
          </cell>
          <cell r="M30">
            <v>5600</v>
          </cell>
          <cell r="N30">
            <v>3.8420000000000001</v>
          </cell>
          <cell r="O30" t="str">
            <v>Piping(Pre-End)</v>
          </cell>
          <cell r="P30" t="str">
            <v>E-G</v>
          </cell>
          <cell r="Q30"/>
          <cell r="R30"/>
          <cell r="S30"/>
          <cell r="T30" t="str">
            <v>PCS</v>
          </cell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</row>
        <row r="31">
          <cell r="A31" t="str">
            <v>|0200226010|17.30|0.00|1.600|0.0005600NBC</v>
          </cell>
          <cell r="B31" t="str">
            <v>|0200226010|17.30|0.00|1.600|0.000</v>
          </cell>
          <cell r="C31" t="str">
            <v>C07001</v>
          </cell>
          <cell r="D31" t="str">
            <v>HONDA</v>
          </cell>
          <cell r="E31" t="str">
            <v>VPIC1</v>
          </cell>
          <cell r="F31" t="str">
            <v xml:space="preserve"> NLX5 </v>
          </cell>
          <cell r="G31" t="str">
            <v>STAM390G</v>
          </cell>
          <cell r="H31" t="str">
            <v>P</v>
          </cell>
          <cell r="I31" t="str">
            <v>NBC</v>
          </cell>
          <cell r="J31">
            <v>17.3</v>
          </cell>
          <cell r="K31">
            <v>0</v>
          </cell>
          <cell r="L31">
            <v>1.6</v>
          </cell>
          <cell r="M31">
            <v>5600</v>
          </cell>
          <cell r="N31">
            <v>3.4660000000000002</v>
          </cell>
          <cell r="O31" t="str">
            <v>Piping(Pre-End)</v>
          </cell>
          <cell r="P31" t="str">
            <v>E-G</v>
          </cell>
          <cell r="Q31"/>
          <cell r="R31"/>
          <cell r="S31"/>
          <cell r="T31" t="str">
            <v>PCS</v>
          </cell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</row>
        <row r="32">
          <cell r="A32" t="str">
            <v>|0200226010|19.10|0.00|1.400|0.0005600NBC</v>
          </cell>
          <cell r="B32" t="str">
            <v>|0200226010|19.10|0.00|1.400|0.000</v>
          </cell>
          <cell r="C32" t="str">
            <v>C07001</v>
          </cell>
          <cell r="D32" t="str">
            <v>HONDA</v>
          </cell>
          <cell r="E32" t="str">
            <v>VPIC1</v>
          </cell>
          <cell r="F32" t="str">
            <v xml:space="preserve"> NLX5 </v>
          </cell>
          <cell r="G32" t="str">
            <v>STAM390G</v>
          </cell>
          <cell r="H32" t="str">
            <v>P</v>
          </cell>
          <cell r="I32" t="str">
            <v>NBC</v>
          </cell>
          <cell r="J32">
            <v>19.100000000000001</v>
          </cell>
          <cell r="K32">
            <v>0</v>
          </cell>
          <cell r="L32">
            <v>1.4</v>
          </cell>
          <cell r="M32">
            <v>5600</v>
          </cell>
          <cell r="N32">
            <v>3.4220000000000002</v>
          </cell>
          <cell r="O32" t="str">
            <v>Piping(Pre-End)</v>
          </cell>
          <cell r="P32" t="str">
            <v>E-G</v>
          </cell>
          <cell r="Q32"/>
          <cell r="R32"/>
          <cell r="S32"/>
          <cell r="T32" t="str">
            <v>PCS</v>
          </cell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</row>
        <row r="33">
          <cell r="A33" t="str">
            <v>|0200220139|31.80|0.00|2.600|0.0005600IBC</v>
          </cell>
          <cell r="B33" t="str">
            <v>|0200220139|31.80|0.00|2.600|0.000</v>
          </cell>
          <cell r="C33" t="str">
            <v>C07001</v>
          </cell>
          <cell r="D33" t="str">
            <v>HONDA</v>
          </cell>
          <cell r="E33" t="str">
            <v>VPIC1</v>
          </cell>
          <cell r="F33" t="str">
            <v xml:space="preserve"> NL03 </v>
          </cell>
          <cell r="G33" t="str">
            <v>STKM11A</v>
          </cell>
          <cell r="H33" t="str">
            <v>P</v>
          </cell>
          <cell r="I33" t="str">
            <v>IBC</v>
          </cell>
          <cell r="J33">
            <v>31.8</v>
          </cell>
          <cell r="K33">
            <v>0</v>
          </cell>
          <cell r="L33">
            <v>2.6</v>
          </cell>
          <cell r="M33">
            <v>5600</v>
          </cell>
          <cell r="N33">
            <v>10.483000000000001</v>
          </cell>
          <cell r="O33" t="str">
            <v>Piping(Pre-End)</v>
          </cell>
          <cell r="P33" t="str">
            <v>E-G</v>
          </cell>
          <cell r="Q33"/>
          <cell r="R33"/>
          <cell r="S33"/>
          <cell r="T33" t="str">
            <v>PCS</v>
          </cell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</row>
        <row r="34">
          <cell r="A34" t="str">
            <v>|0200226010|54.00|0.00|2.600|0.0005600NBC</v>
          </cell>
          <cell r="B34" t="str">
            <v>|0200226010|54.00|0.00|2.600|0.000</v>
          </cell>
          <cell r="C34" t="str">
            <v>C07001</v>
          </cell>
          <cell r="D34" t="str">
            <v>HONDA</v>
          </cell>
          <cell r="E34" t="str">
            <v>VPIC1</v>
          </cell>
          <cell r="F34" t="str">
            <v xml:space="preserve"> NLX5 </v>
          </cell>
          <cell r="G34" t="str">
            <v>STAM390G</v>
          </cell>
          <cell r="H34" t="str">
            <v>P</v>
          </cell>
          <cell r="I34" t="str">
            <v>NBC</v>
          </cell>
          <cell r="J34">
            <v>54</v>
          </cell>
          <cell r="K34">
            <v>0</v>
          </cell>
          <cell r="L34">
            <v>2.6</v>
          </cell>
          <cell r="M34">
            <v>5600</v>
          </cell>
          <cell r="N34">
            <v>18.457999999999998</v>
          </cell>
          <cell r="O34" t="str">
            <v>Piping(Pre-End)</v>
          </cell>
          <cell r="P34" t="str">
            <v>E-G</v>
          </cell>
          <cell r="Q34"/>
          <cell r="R34" t="str">
            <v>B165402605600</v>
          </cell>
          <cell r="S34"/>
          <cell r="T34" t="str">
            <v>PCS</v>
          </cell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</row>
        <row r="35">
          <cell r="A35" t="str">
            <v>|0200225900|15.00|10.30|2.350|0.0005700IBC</v>
          </cell>
          <cell r="B35" t="str">
            <v>|0200225900|15.00|10.30|2.350|0.000</v>
          </cell>
          <cell r="C35" t="str">
            <v>C07001</v>
          </cell>
          <cell r="D35" t="str">
            <v>HONDA</v>
          </cell>
          <cell r="E35" t="str">
            <v>VPIC1</v>
          </cell>
          <cell r="F35" t="str">
            <v xml:space="preserve"> NLX5 </v>
          </cell>
          <cell r="G35" t="str">
            <v>STAM290GA</v>
          </cell>
          <cell r="H35" t="str">
            <v>P</v>
          </cell>
          <cell r="I35" t="str">
            <v>IBC</v>
          </cell>
          <cell r="J35">
            <v>15</v>
          </cell>
          <cell r="K35">
            <v>10.3</v>
          </cell>
          <cell r="L35">
            <v>2.35</v>
          </cell>
          <cell r="M35">
            <v>5700</v>
          </cell>
          <cell r="N35">
            <v>4.1779999999999999</v>
          </cell>
          <cell r="O35" t="str">
            <v>Piping(Pre-End)</v>
          </cell>
          <cell r="P35" t="str">
            <v>E-C</v>
          </cell>
          <cell r="Q35"/>
          <cell r="R35"/>
          <cell r="S35"/>
          <cell r="T35" t="str">
            <v>PCS</v>
          </cell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</row>
        <row r="36">
          <cell r="A36" t="str">
            <v>|0200226010|54.00|0.00|2.900|0.0006366IBC</v>
          </cell>
          <cell r="B36" t="str">
            <v>|0200226010|54.00|0.00|2.900|0.000</v>
          </cell>
          <cell r="C36" t="str">
            <v>C07001</v>
          </cell>
          <cell r="D36" t="str">
            <v>HONDA</v>
          </cell>
          <cell r="E36" t="str">
            <v>VPIC1</v>
          </cell>
          <cell r="F36" t="str">
            <v>NLX5</v>
          </cell>
          <cell r="G36" t="str">
            <v>STAM390G</v>
          </cell>
          <cell r="H36" t="str">
            <v>P</v>
          </cell>
          <cell r="I36" t="str">
            <v>IBC</v>
          </cell>
          <cell r="J36">
            <v>54</v>
          </cell>
          <cell r="K36">
            <v>0</v>
          </cell>
          <cell r="L36">
            <v>2.9</v>
          </cell>
          <cell r="M36">
            <v>6366</v>
          </cell>
          <cell r="N36">
            <v>23.260999999999999</v>
          </cell>
          <cell r="O36" t="str">
            <v>Piping(Pre-End)</v>
          </cell>
          <cell r="P36" t="str">
            <v>E-G</v>
          </cell>
          <cell r="Q36"/>
          <cell r="R36"/>
          <cell r="S36"/>
          <cell r="T36" t="str">
            <v>PCS</v>
          </cell>
          <cell r="U36">
            <v>37</v>
          </cell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>
            <v>0</v>
          </cell>
          <cell r="BA36">
            <v>37</v>
          </cell>
          <cell r="BB36">
            <v>0</v>
          </cell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</row>
        <row r="37">
          <cell r="A37" t="str">
            <v>|0200226010|19.10|0.00|2.000|0.0005300NBC</v>
          </cell>
          <cell r="B37" t="str">
            <v>|0200226010|19.10|0.00|2.000|0.000</v>
          </cell>
          <cell r="C37" t="str">
            <v>C07001</v>
          </cell>
          <cell r="D37" t="str">
            <v>OTHER</v>
          </cell>
          <cell r="E37" t="str">
            <v>VPIC1</v>
          </cell>
          <cell r="F37" t="str">
            <v>NL06</v>
          </cell>
          <cell r="G37" t="str">
            <v>STAM390G</v>
          </cell>
          <cell r="H37" t="str">
            <v>P</v>
          </cell>
          <cell r="I37" t="str">
            <v>NBC</v>
          </cell>
          <cell r="J37">
            <v>19.100000000000001</v>
          </cell>
          <cell r="K37">
            <v>0</v>
          </cell>
          <cell r="L37">
            <v>2</v>
          </cell>
          <cell r="M37">
            <v>5300</v>
          </cell>
          <cell r="N37">
            <v>4.468</v>
          </cell>
          <cell r="O37" t="str">
            <v>Piping(Pre-End)</v>
          </cell>
          <cell r="P37" t="str">
            <v>E-G</v>
          </cell>
          <cell r="Q37" t="str">
            <v>PIAGIO VN</v>
          </cell>
          <cell r="R37" t="str">
            <v>B161912005300</v>
          </cell>
          <cell r="S37"/>
          <cell r="T37" t="str">
            <v>PCS</v>
          </cell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>
            <v>103</v>
          </cell>
          <cell r="BD37">
            <v>176</v>
          </cell>
          <cell r="BE37">
            <v>267</v>
          </cell>
          <cell r="BF37">
            <v>333</v>
          </cell>
          <cell r="BG37">
            <v>253</v>
          </cell>
          <cell r="BH37">
            <v>180</v>
          </cell>
          <cell r="BI37">
            <v>219</v>
          </cell>
          <cell r="BJ37">
            <v>227</v>
          </cell>
          <cell r="BK37">
            <v>70</v>
          </cell>
          <cell r="BL37"/>
          <cell r="BM37"/>
          <cell r="BN37"/>
          <cell r="BO37" t="str">
            <v>20/10/2023</v>
          </cell>
        </row>
        <row r="38">
          <cell r="A38" t="str">
            <v>|0200226010|28.60|0.00|2.000|0.0005500NBC</v>
          </cell>
          <cell r="B38" t="str">
            <v>|0200226010|28.60|0.00|2.000|0.000</v>
          </cell>
          <cell r="C38" t="str">
            <v>C07001</v>
          </cell>
          <cell r="D38" t="str">
            <v>OTHER</v>
          </cell>
          <cell r="E38" t="str">
            <v>VPIC1</v>
          </cell>
          <cell r="F38" t="str">
            <v>NL06</v>
          </cell>
          <cell r="G38" t="str">
            <v>STAM390G</v>
          </cell>
          <cell r="H38" t="str">
            <v>P</v>
          </cell>
          <cell r="I38" t="str">
            <v>NBC</v>
          </cell>
          <cell r="J38">
            <v>28.6</v>
          </cell>
          <cell r="K38">
            <v>0</v>
          </cell>
          <cell r="L38">
            <v>2</v>
          </cell>
          <cell r="M38">
            <v>5500</v>
          </cell>
          <cell r="N38">
            <v>7.2160000000000002</v>
          </cell>
          <cell r="O38" t="str">
            <v>Piping(Pre-End)</v>
          </cell>
          <cell r="P38" t="str">
            <v>E-G</v>
          </cell>
          <cell r="Q38" t="str">
            <v>PIAGIO VN</v>
          </cell>
          <cell r="R38" t="str">
            <v>B162862005500</v>
          </cell>
          <cell r="S38"/>
          <cell r="T38" t="str">
            <v>PCS</v>
          </cell>
          <cell r="U38">
            <v>200</v>
          </cell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>
            <v>200</v>
          </cell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>
            <v>0</v>
          </cell>
          <cell r="BA38">
            <v>400</v>
          </cell>
          <cell r="BB38">
            <v>0</v>
          </cell>
          <cell r="BC38">
            <v>501</v>
          </cell>
          <cell r="BD38">
            <v>464</v>
          </cell>
          <cell r="BE38">
            <v>702</v>
          </cell>
          <cell r="BF38">
            <v>878</v>
          </cell>
          <cell r="BG38">
            <v>667</v>
          </cell>
          <cell r="BH38">
            <v>474</v>
          </cell>
          <cell r="BI38">
            <v>577</v>
          </cell>
          <cell r="BJ38">
            <v>598</v>
          </cell>
          <cell r="BK38">
            <v>183</v>
          </cell>
          <cell r="BL38"/>
          <cell r="BM38"/>
          <cell r="BN38"/>
          <cell r="BO38" t="str">
            <v>20/10/2023</v>
          </cell>
        </row>
        <row r="39">
          <cell r="A39" t="str">
            <v>|0200226010|32.00|32.00|2.300|0.0005500IBC</v>
          </cell>
          <cell r="B39" t="str">
            <v>|0200226010|32.00|32.00|2.300|0.000</v>
          </cell>
          <cell r="C39" t="str">
            <v>C07001</v>
          </cell>
          <cell r="D39" t="str">
            <v>VINFAST</v>
          </cell>
          <cell r="E39" t="str">
            <v>VPIC1</v>
          </cell>
          <cell r="F39" t="str">
            <v>NL03</v>
          </cell>
          <cell r="G39" t="str">
            <v>STAM390G</v>
          </cell>
          <cell r="H39" t="str">
            <v>P</v>
          </cell>
          <cell r="I39" t="str">
            <v>IBC</v>
          </cell>
          <cell r="J39">
            <v>32</v>
          </cell>
          <cell r="K39">
            <v>32</v>
          </cell>
          <cell r="L39">
            <v>2.2999999999999998</v>
          </cell>
          <cell r="M39">
            <v>5500</v>
          </cell>
          <cell r="N39">
            <v>12.073</v>
          </cell>
          <cell r="O39" t="str">
            <v>As Cut</v>
          </cell>
          <cell r="P39" t="str">
            <v>E-G</v>
          </cell>
          <cell r="Q39"/>
          <cell r="R39" t="str">
            <v>C2B3203202302</v>
          </cell>
          <cell r="S39"/>
          <cell r="T39" t="str">
            <v>PCS</v>
          </cell>
          <cell r="U39"/>
          <cell r="V39"/>
          <cell r="W39"/>
          <cell r="X39">
            <v>348</v>
          </cell>
          <cell r="Y39"/>
          <cell r="Z39"/>
          <cell r="AA39"/>
          <cell r="AB39">
            <v>100</v>
          </cell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>
            <v>0</v>
          </cell>
          <cell r="BA39">
            <v>448</v>
          </cell>
          <cell r="BB39">
            <v>0</v>
          </cell>
          <cell r="BC39">
            <v>270</v>
          </cell>
          <cell r="BD39">
            <v>1</v>
          </cell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 t="str">
            <v>20/10/2023</v>
          </cell>
        </row>
        <row r="40">
          <cell r="A40" t="str">
            <v>|0200220810|60.50|0.00|2.600|0.0005000NBC</v>
          </cell>
          <cell r="B40" t="str">
            <v>|0200220810|60.50|0.00|2.600|0.000</v>
          </cell>
          <cell r="C40" t="str">
            <v>C07001</v>
          </cell>
          <cell r="D40" t="str">
            <v>VINFAST</v>
          </cell>
          <cell r="E40" t="str">
            <v>VPIC1</v>
          </cell>
          <cell r="F40" t="str">
            <v>NL03</v>
          </cell>
          <cell r="G40" t="str">
            <v>STKM13A</v>
          </cell>
          <cell r="H40" t="str">
            <v>P</v>
          </cell>
          <cell r="I40" t="str">
            <v>NBC</v>
          </cell>
          <cell r="J40">
            <v>60.5</v>
          </cell>
          <cell r="K40">
            <v>0</v>
          </cell>
          <cell r="L40">
            <v>2.6</v>
          </cell>
          <cell r="M40">
            <v>5000</v>
          </cell>
          <cell r="N40">
            <v>18.559999999999999</v>
          </cell>
          <cell r="O40" t="str">
            <v>Piping(Pre-End)</v>
          </cell>
          <cell r="P40" t="str">
            <v>E-G</v>
          </cell>
          <cell r="Q40"/>
          <cell r="R40"/>
          <cell r="S40"/>
          <cell r="T40" t="str">
            <v>PCS</v>
          </cell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</row>
        <row r="41">
          <cell r="A41" t="str">
            <v>|0200226010|31.80|0.00|2.300|0.00040.8NBC</v>
          </cell>
          <cell r="B41" t="str">
            <v>|0200226010|31.80|0.00|2.300|0.000</v>
          </cell>
          <cell r="C41" t="str">
            <v>C07002</v>
          </cell>
          <cell r="D41" t="str">
            <v>HONDA USA</v>
          </cell>
          <cell r="E41" t="str">
            <v>KMV</v>
          </cell>
          <cell r="F41" t="str">
            <v>WD2</v>
          </cell>
          <cell r="G41" t="str">
            <v>STAM390G</v>
          </cell>
          <cell r="H41" t="str">
            <v>P</v>
          </cell>
          <cell r="I41" t="str">
            <v>NBC</v>
          </cell>
          <cell r="J41">
            <v>31.8</v>
          </cell>
          <cell r="K41">
            <v>0</v>
          </cell>
          <cell r="L41">
            <v>2.2999999999999998</v>
          </cell>
          <cell r="M41">
            <v>40.799999999999997</v>
          </cell>
          <cell r="N41">
            <v>6.8000000000000005E-2</v>
          </cell>
          <cell r="O41" t="str">
            <v>Chamfer</v>
          </cell>
          <cell r="P41" t="str">
            <v>E-G</v>
          </cell>
          <cell r="Q41"/>
          <cell r="R41" t="str">
            <v>51352-HN6-A300-H1-000Y</v>
          </cell>
          <cell r="S41" t="str">
            <v>COLLAR, FR. ARM PIVOT</v>
          </cell>
          <cell r="T41" t="str">
            <v>PCS</v>
          </cell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>
            <v>67402</v>
          </cell>
          <cell r="BD41">
            <v>64462</v>
          </cell>
          <cell r="BE41">
            <v>41022</v>
          </cell>
          <cell r="BF41">
            <v>51682</v>
          </cell>
          <cell r="BG41"/>
          <cell r="BH41"/>
          <cell r="BI41"/>
          <cell r="BJ41"/>
          <cell r="BK41"/>
          <cell r="BL41"/>
          <cell r="BM41"/>
          <cell r="BN41"/>
          <cell r="BO41" t="str">
            <v>18/07/2023</v>
          </cell>
        </row>
        <row r="42">
          <cell r="A42" t="str">
            <v>|0200226010|38.10|0.00|3.200|0.00084.5NBC</v>
          </cell>
          <cell r="B42" t="str">
            <v>|0200226010|38.10|0.00|3.200|0.000</v>
          </cell>
          <cell r="C42" t="str">
            <v>C07002</v>
          </cell>
          <cell r="D42" t="str">
            <v>HONDA USA</v>
          </cell>
          <cell r="E42" t="str">
            <v>KMV</v>
          </cell>
          <cell r="F42" t="str">
            <v>PS1</v>
          </cell>
          <cell r="G42" t="str">
            <v>STAM390G</v>
          </cell>
          <cell r="H42" t="str">
            <v>P</v>
          </cell>
          <cell r="I42" t="str">
            <v>NBC</v>
          </cell>
          <cell r="J42">
            <v>38.1</v>
          </cell>
          <cell r="K42">
            <v>0</v>
          </cell>
          <cell r="L42">
            <v>3.2</v>
          </cell>
          <cell r="M42">
            <v>84.5</v>
          </cell>
          <cell r="N42">
            <v>0.23300000000000001</v>
          </cell>
          <cell r="O42" t="str">
            <v>Brushing</v>
          </cell>
          <cell r="P42" t="str">
            <v>E-G</v>
          </cell>
          <cell r="Q42"/>
          <cell r="R42" t="str">
            <v>52372-HR6M-MF02-H1-000Y</v>
          </cell>
          <cell r="S42" t="str">
            <v>PIPE, PIVOT</v>
          </cell>
          <cell r="T42" t="str">
            <v>PCS</v>
          </cell>
          <cell r="U42">
            <v>360</v>
          </cell>
          <cell r="V42">
            <v>350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>
            <v>0</v>
          </cell>
          <cell r="BA42">
            <v>710</v>
          </cell>
          <cell r="BB42">
            <v>0</v>
          </cell>
          <cell r="BC42">
            <v>9819</v>
          </cell>
          <cell r="BD42">
            <v>3577</v>
          </cell>
          <cell r="BE42">
            <v>4156</v>
          </cell>
          <cell r="BF42">
            <v>2133</v>
          </cell>
          <cell r="BG42"/>
          <cell r="BH42"/>
          <cell r="BI42"/>
          <cell r="BJ42"/>
          <cell r="BK42"/>
          <cell r="BL42"/>
          <cell r="BM42"/>
          <cell r="BN42"/>
          <cell r="BO42" t="str">
            <v>18/07/2023</v>
          </cell>
        </row>
        <row r="43">
          <cell r="A43" t="str">
            <v>|0200226010|19.10|0.00|1.600|0.000143NBC</v>
          </cell>
          <cell r="B43" t="str">
            <v>|0200226010|19.10|0.00|1.600|0.000</v>
          </cell>
          <cell r="C43" t="str">
            <v>C07002</v>
          </cell>
          <cell r="D43" t="str">
            <v>HONDA USA</v>
          </cell>
          <cell r="E43" t="str">
            <v>KMV</v>
          </cell>
          <cell r="F43" t="str">
            <v>PS1</v>
          </cell>
          <cell r="G43" t="str">
            <v>STAM390G</v>
          </cell>
          <cell r="H43" t="str">
            <v>P</v>
          </cell>
          <cell r="I43" t="str">
            <v>NBC</v>
          </cell>
          <cell r="J43">
            <v>19.100000000000001</v>
          </cell>
          <cell r="K43">
            <v>0</v>
          </cell>
          <cell r="L43">
            <v>1.6</v>
          </cell>
          <cell r="M43">
            <v>143</v>
          </cell>
          <cell r="N43">
            <v>9.9000000000000005E-2</v>
          </cell>
          <cell r="O43" t="str">
            <v>Brushing</v>
          </cell>
          <cell r="P43" t="str">
            <v>E-G</v>
          </cell>
          <cell r="Q43"/>
          <cell r="R43" t="str">
            <v>51356-HR3N-HA00-H1-000Y</v>
          </cell>
          <cell r="S43" t="str">
            <v>PIPE R, CROSS</v>
          </cell>
          <cell r="T43" t="str">
            <v>PCS</v>
          </cell>
          <cell r="U43">
            <v>430</v>
          </cell>
          <cell r="V43">
            <v>430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>
            <v>0</v>
          </cell>
          <cell r="BA43">
            <v>860</v>
          </cell>
          <cell r="BB43">
            <v>0</v>
          </cell>
          <cell r="BC43">
            <v>8578</v>
          </cell>
          <cell r="BD43">
            <v>3682</v>
          </cell>
          <cell r="BE43">
            <v>4524</v>
          </cell>
          <cell r="BF43">
            <v>5126</v>
          </cell>
          <cell r="BG43"/>
          <cell r="BH43"/>
          <cell r="BI43"/>
          <cell r="BJ43"/>
          <cell r="BK43"/>
          <cell r="BL43"/>
          <cell r="BM43"/>
          <cell r="BN43"/>
          <cell r="BO43" t="str">
            <v>18/07/2023</v>
          </cell>
        </row>
        <row r="44">
          <cell r="A44" t="str">
            <v>|0200226240|22.20|0.00|2.000|0.000155NBC</v>
          </cell>
          <cell r="B44" t="str">
            <v>|0200226240|22.20|0.00|2.000|0.000</v>
          </cell>
          <cell r="C44" t="str">
            <v>C07002</v>
          </cell>
          <cell r="D44" t="str">
            <v>HONDA USA</v>
          </cell>
          <cell r="E44" t="str">
            <v>KMV</v>
          </cell>
          <cell r="F44" t="str">
            <v>PS1</v>
          </cell>
          <cell r="G44" t="str">
            <v>STKMHT590</v>
          </cell>
          <cell r="H44" t="str">
            <v>P</v>
          </cell>
          <cell r="I44" t="str">
            <v>NBC</v>
          </cell>
          <cell r="J44">
            <v>22.2</v>
          </cell>
          <cell r="K44">
            <v>0</v>
          </cell>
          <cell r="L44">
            <v>2</v>
          </cell>
          <cell r="M44">
            <v>155</v>
          </cell>
          <cell r="N44">
            <v>0.154</v>
          </cell>
          <cell r="O44" t="str">
            <v>Brushing</v>
          </cell>
          <cell r="P44" t="str">
            <v>E-G</v>
          </cell>
          <cell r="Q44"/>
          <cell r="R44" t="str">
            <v>51354-HS0-AF00-H1-000Y</v>
          </cell>
          <cell r="S44" t="str">
            <v>PIPE CROSS</v>
          </cell>
          <cell r="T44" t="str">
            <v>PCS</v>
          </cell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>
            <v>289</v>
          </cell>
          <cell r="BD44">
            <v>556</v>
          </cell>
          <cell r="BE44">
            <v>627</v>
          </cell>
          <cell r="BF44">
            <v>500</v>
          </cell>
          <cell r="BG44"/>
          <cell r="BH44"/>
          <cell r="BI44"/>
          <cell r="BJ44"/>
          <cell r="BK44"/>
          <cell r="BL44"/>
          <cell r="BM44"/>
          <cell r="BN44"/>
          <cell r="BO44" t="str">
            <v>18/07/2023</v>
          </cell>
        </row>
        <row r="45">
          <cell r="A45" t="str">
            <v>|0200226010|19.10|0.00|1.600|0.000156NBC</v>
          </cell>
          <cell r="B45" t="str">
            <v>|0200226010|19.10|0.00|1.600|0.000</v>
          </cell>
          <cell r="C45" t="str">
            <v>C07002</v>
          </cell>
          <cell r="D45" t="str">
            <v>HONDA USA</v>
          </cell>
          <cell r="E45" t="str">
            <v>KMV</v>
          </cell>
          <cell r="F45" t="str">
            <v>PS1</v>
          </cell>
          <cell r="G45" t="str">
            <v>STAM390G</v>
          </cell>
          <cell r="H45" t="str">
            <v>P</v>
          </cell>
          <cell r="I45" t="str">
            <v>NBC</v>
          </cell>
          <cell r="J45">
            <v>19.100000000000001</v>
          </cell>
          <cell r="K45">
            <v>0</v>
          </cell>
          <cell r="L45">
            <v>1.6</v>
          </cell>
          <cell r="M45">
            <v>156</v>
          </cell>
          <cell r="N45">
            <v>0.108</v>
          </cell>
          <cell r="O45" t="str">
            <v>Brushing</v>
          </cell>
          <cell r="P45" t="str">
            <v>E-G</v>
          </cell>
          <cell r="Q45"/>
          <cell r="R45" t="str">
            <v>51356-HR6M-MF00-H1-000Y</v>
          </cell>
          <cell r="S45" t="str">
            <v>PIPE R, CROSS</v>
          </cell>
          <cell r="T45" t="str">
            <v>PCS</v>
          </cell>
          <cell r="U45">
            <v>960</v>
          </cell>
          <cell r="V45">
            <v>802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>
            <v>0</v>
          </cell>
          <cell r="BA45">
            <v>1762</v>
          </cell>
          <cell r="BB45">
            <v>0</v>
          </cell>
          <cell r="BC45">
            <v>7410</v>
          </cell>
          <cell r="BD45">
            <v>7369</v>
          </cell>
          <cell r="BE45">
            <v>3766</v>
          </cell>
          <cell r="BF45">
            <v>4966</v>
          </cell>
          <cell r="BG45"/>
          <cell r="BH45"/>
          <cell r="BI45"/>
          <cell r="BJ45"/>
          <cell r="BK45"/>
          <cell r="BL45"/>
          <cell r="BM45"/>
          <cell r="BN45"/>
          <cell r="BO45" t="str">
            <v>18/07/2023</v>
          </cell>
        </row>
        <row r="46">
          <cell r="A46" t="str">
            <v>|0200226240|22.20|0.00|2.000|0.000159NBC</v>
          </cell>
          <cell r="B46" t="str">
            <v>|0200226240|22.20|0.00|2.000|0.000</v>
          </cell>
          <cell r="C46" t="str">
            <v>C07002</v>
          </cell>
          <cell r="D46" t="str">
            <v>HONDA USA</v>
          </cell>
          <cell r="E46" t="str">
            <v>KMV</v>
          </cell>
          <cell r="F46" t="str">
            <v>PS1</v>
          </cell>
          <cell r="G46" t="str">
            <v>STKMHT590</v>
          </cell>
          <cell r="H46" t="str">
            <v>P</v>
          </cell>
          <cell r="I46" t="str">
            <v>NBC</v>
          </cell>
          <cell r="J46">
            <v>22.2</v>
          </cell>
          <cell r="K46">
            <v>0</v>
          </cell>
          <cell r="L46">
            <v>2</v>
          </cell>
          <cell r="M46">
            <v>159</v>
          </cell>
          <cell r="N46">
            <v>0.158</v>
          </cell>
          <cell r="O46" t="str">
            <v>Brushing</v>
          </cell>
          <cell r="P46" t="str">
            <v>E-G</v>
          </cell>
          <cell r="Q46"/>
          <cell r="R46" t="str">
            <v>51354-HS1-A100-H1-000Y</v>
          </cell>
          <cell r="S46" t="str">
            <v>PIPE A FR LWR</v>
          </cell>
          <cell r="T46" t="str">
            <v>PCS</v>
          </cell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>
            <v>343</v>
          </cell>
          <cell r="BD46">
            <v>361</v>
          </cell>
          <cell r="BE46">
            <v>343</v>
          </cell>
          <cell r="BF46">
            <v>361</v>
          </cell>
          <cell r="BG46"/>
          <cell r="BH46"/>
          <cell r="BI46"/>
          <cell r="BJ46"/>
          <cell r="BK46"/>
          <cell r="BL46"/>
          <cell r="BM46"/>
          <cell r="BN46"/>
          <cell r="BO46" t="str">
            <v>18/07/2023</v>
          </cell>
        </row>
        <row r="47">
          <cell r="A47" t="str">
            <v>|0200226240|25.40|0.00|2.300|0.000177NBC</v>
          </cell>
          <cell r="B47" t="str">
            <v>|0200226240|25.40|0.00|2.300|0.000</v>
          </cell>
          <cell r="C47" t="str">
            <v>C07002</v>
          </cell>
          <cell r="D47" t="str">
            <v>HONDA USA</v>
          </cell>
          <cell r="E47" t="str">
            <v>KMV</v>
          </cell>
          <cell r="F47" t="str">
            <v>PS1</v>
          </cell>
          <cell r="G47" t="str">
            <v>STKMHT590</v>
          </cell>
          <cell r="H47" t="str">
            <v>P</v>
          </cell>
          <cell r="I47" t="str">
            <v>NBC</v>
          </cell>
          <cell r="J47">
            <v>25.4</v>
          </cell>
          <cell r="K47">
            <v>0</v>
          </cell>
          <cell r="L47">
            <v>2.2999999999999998</v>
          </cell>
          <cell r="M47">
            <v>177</v>
          </cell>
          <cell r="N47">
            <v>0.23200000000000001</v>
          </cell>
          <cell r="O47" t="str">
            <v>Brushing</v>
          </cell>
          <cell r="P47" t="str">
            <v>E-G</v>
          </cell>
          <cell r="Q47"/>
          <cell r="R47" t="str">
            <v>51371-HL5-E600-20-000Y</v>
          </cell>
          <cell r="S47" t="str">
            <v>PIPE A, FR UPPER ARM</v>
          </cell>
          <cell r="T47" t="str">
            <v>PCS</v>
          </cell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>
            <v>390</v>
          </cell>
          <cell r="BD47">
            <v>390</v>
          </cell>
          <cell r="BE47">
            <v>390</v>
          </cell>
          <cell r="BF47">
            <v>390</v>
          </cell>
          <cell r="BG47"/>
          <cell r="BH47"/>
          <cell r="BI47"/>
          <cell r="BJ47"/>
          <cell r="BK47"/>
          <cell r="BL47"/>
          <cell r="BM47"/>
          <cell r="BN47"/>
          <cell r="BO47" t="str">
            <v>18/07/2023</v>
          </cell>
        </row>
        <row r="48">
          <cell r="A48" t="str">
            <v>|0200226240|22.20|0.00|2.300|0.000188NBC</v>
          </cell>
          <cell r="B48" t="str">
            <v>|0200226240|22.20|0.00|2.300|0.000</v>
          </cell>
          <cell r="C48" t="str">
            <v>C07002</v>
          </cell>
          <cell r="D48" t="str">
            <v>HONDA USA</v>
          </cell>
          <cell r="E48" t="str">
            <v>KMV</v>
          </cell>
          <cell r="F48" t="str">
            <v>PS1</v>
          </cell>
          <cell r="G48" t="str">
            <v>STKMHT590</v>
          </cell>
          <cell r="H48" t="str">
            <v>P</v>
          </cell>
          <cell r="I48" t="str">
            <v>NBC</v>
          </cell>
          <cell r="J48">
            <v>22.2</v>
          </cell>
          <cell r="K48">
            <v>0</v>
          </cell>
          <cell r="L48">
            <v>2.2999999999999998</v>
          </cell>
          <cell r="M48">
            <v>188</v>
          </cell>
          <cell r="N48">
            <v>0.21199999999999999</v>
          </cell>
          <cell r="O48" t="str">
            <v>Brushing</v>
          </cell>
          <cell r="P48" t="str">
            <v>E-G</v>
          </cell>
          <cell r="Q48"/>
          <cell r="R48" t="str">
            <v>52351-HL5-E600-22-000Y</v>
          </cell>
          <cell r="S48" t="str">
            <v>PIPE CROSS RR LOWER</v>
          </cell>
          <cell r="T48" t="str">
            <v>PCS</v>
          </cell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>
            <v>451</v>
          </cell>
          <cell r="BF48">
            <v>460</v>
          </cell>
          <cell r="BG48"/>
          <cell r="BH48"/>
          <cell r="BI48"/>
          <cell r="BJ48"/>
          <cell r="BK48"/>
          <cell r="BL48"/>
          <cell r="BM48"/>
          <cell r="BN48"/>
          <cell r="BO48" t="str">
            <v>18/07/2023</v>
          </cell>
        </row>
        <row r="49">
          <cell r="A49" t="str">
            <v>|0200226240|28.60|0.00|2.600|0.000221NBC</v>
          </cell>
          <cell r="B49" t="str">
            <v>|0200226240|28.60|0.00|2.600|0.000</v>
          </cell>
          <cell r="C49" t="str">
            <v>C07002</v>
          </cell>
          <cell r="D49" t="str">
            <v>HONDA USA</v>
          </cell>
          <cell r="E49" t="str">
            <v>KMV</v>
          </cell>
          <cell r="F49" t="str">
            <v>PS1</v>
          </cell>
          <cell r="G49" t="str">
            <v>STKMHT590</v>
          </cell>
          <cell r="H49" t="str">
            <v>P</v>
          </cell>
          <cell r="I49" t="str">
            <v>NBC</v>
          </cell>
          <cell r="J49">
            <v>28.6</v>
          </cell>
          <cell r="K49">
            <v>0</v>
          </cell>
          <cell r="L49">
            <v>2.6</v>
          </cell>
          <cell r="M49">
            <v>221</v>
          </cell>
          <cell r="N49">
            <v>0.36799999999999999</v>
          </cell>
          <cell r="O49" t="str">
            <v>Brushing</v>
          </cell>
          <cell r="P49" t="str">
            <v>E-G</v>
          </cell>
          <cell r="Q49"/>
          <cell r="R49" t="str">
            <v>52356-HR6M-MF00-H1-000Y</v>
          </cell>
          <cell r="S49" t="str">
            <v>PIPE A, LOWER ARM</v>
          </cell>
          <cell r="T49" t="str">
            <v>PCS</v>
          </cell>
          <cell r="U49">
            <v>1201</v>
          </cell>
          <cell r="V49">
            <v>1201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>
            <v>0</v>
          </cell>
          <cell r="BA49">
            <v>2402</v>
          </cell>
          <cell r="BB49">
            <v>0</v>
          </cell>
          <cell r="BC49">
            <v>16429</v>
          </cell>
          <cell r="BD49">
            <v>8804</v>
          </cell>
          <cell r="BE49">
            <v>3676</v>
          </cell>
          <cell r="BF49">
            <v>5768</v>
          </cell>
          <cell r="BG49"/>
          <cell r="BH49"/>
          <cell r="BI49"/>
          <cell r="BJ49"/>
          <cell r="BK49"/>
          <cell r="BL49"/>
          <cell r="BM49"/>
          <cell r="BN49"/>
          <cell r="BO49" t="str">
            <v>18/07/2023</v>
          </cell>
        </row>
        <row r="50">
          <cell r="A50" t="str">
            <v>|0200226240|25.40|0.00|2.000|0.000226NBC</v>
          </cell>
          <cell r="B50" t="str">
            <v>|0200226240|25.40|0.00|2.000|0.000</v>
          </cell>
          <cell r="C50" t="str">
            <v>C07002</v>
          </cell>
          <cell r="D50" t="str">
            <v>HONDA USA</v>
          </cell>
          <cell r="E50" t="str">
            <v>KMV</v>
          </cell>
          <cell r="F50" t="str">
            <v>PS1</v>
          </cell>
          <cell r="G50" t="str">
            <v>STKMHT590</v>
          </cell>
          <cell r="H50" t="str">
            <v>P</v>
          </cell>
          <cell r="I50" t="str">
            <v>NBC</v>
          </cell>
          <cell r="J50">
            <v>25.4</v>
          </cell>
          <cell r="K50">
            <v>0</v>
          </cell>
          <cell r="L50">
            <v>2</v>
          </cell>
          <cell r="M50">
            <v>226</v>
          </cell>
          <cell r="N50">
            <v>0.26100000000000001</v>
          </cell>
          <cell r="O50" t="str">
            <v>Brushing</v>
          </cell>
          <cell r="P50" t="str">
            <v>E-G</v>
          </cell>
          <cell r="Q50"/>
          <cell r="R50" t="str">
            <v>51376-HR3N-HA00-H1-000Y</v>
          </cell>
          <cell r="S50" t="str">
            <v>PIPE A FR UPPER ARM</v>
          </cell>
          <cell r="T50" t="str">
            <v>PCS</v>
          </cell>
          <cell r="U50">
            <v>802</v>
          </cell>
          <cell r="V50">
            <v>800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>
            <v>0</v>
          </cell>
          <cell r="BA50">
            <v>1602</v>
          </cell>
          <cell r="BB50">
            <v>0</v>
          </cell>
          <cell r="BC50">
            <v>5286</v>
          </cell>
          <cell r="BD50">
            <v>3884</v>
          </cell>
          <cell r="BE50">
            <v>3924</v>
          </cell>
          <cell r="BF50">
            <v>5526</v>
          </cell>
          <cell r="BG50"/>
          <cell r="BH50"/>
          <cell r="BI50"/>
          <cell r="BJ50"/>
          <cell r="BK50"/>
          <cell r="BL50"/>
          <cell r="BM50"/>
          <cell r="BN50"/>
          <cell r="BO50" t="str">
            <v>18/07/2023</v>
          </cell>
        </row>
        <row r="51">
          <cell r="A51" t="str">
            <v>|0200226240|25.40|0.00|2.600|0.000228.5NBC</v>
          </cell>
          <cell r="B51" t="str">
            <v>|0200226240|25.40|0.00|2.600|0.000</v>
          </cell>
          <cell r="C51" t="str">
            <v>C07002</v>
          </cell>
          <cell r="D51" t="str">
            <v>HONDA USA</v>
          </cell>
          <cell r="E51" t="str">
            <v>KMV</v>
          </cell>
          <cell r="F51" t="str">
            <v>PS1</v>
          </cell>
          <cell r="G51" t="str">
            <v>STKMHT590</v>
          </cell>
          <cell r="H51" t="str">
            <v>P</v>
          </cell>
          <cell r="I51" t="str">
            <v>NBC</v>
          </cell>
          <cell r="J51">
            <v>25.4</v>
          </cell>
          <cell r="K51">
            <v>0</v>
          </cell>
          <cell r="L51">
            <v>2.6</v>
          </cell>
          <cell r="M51">
            <v>228.5</v>
          </cell>
          <cell r="N51">
            <v>0.33400000000000002</v>
          </cell>
          <cell r="O51" t="str">
            <v>Brushing</v>
          </cell>
          <cell r="P51" t="str">
            <v>E-G</v>
          </cell>
          <cell r="Q51"/>
          <cell r="R51" t="str">
            <v>52371-HL5-E600-21-000Y</v>
          </cell>
          <cell r="S51" t="str">
            <v>PIPE CROSS RR UPPER</v>
          </cell>
          <cell r="T51" t="str">
            <v>PCS</v>
          </cell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>
            <v>390</v>
          </cell>
          <cell r="BF51">
            <v>390</v>
          </cell>
          <cell r="BG51"/>
          <cell r="BH51"/>
          <cell r="BI51"/>
          <cell r="BJ51"/>
          <cell r="BK51"/>
          <cell r="BL51"/>
          <cell r="BM51"/>
          <cell r="BN51"/>
          <cell r="BO51" t="str">
            <v>18/07/2023</v>
          </cell>
        </row>
        <row r="52">
          <cell r="A52" t="str">
            <v>|0200226240|22.20|0.00|2.000|0.000232NBC</v>
          </cell>
          <cell r="B52" t="str">
            <v>|0200226240|22.20|0.00|2.000|0.000</v>
          </cell>
          <cell r="C52" t="str">
            <v>C07002</v>
          </cell>
          <cell r="D52" t="str">
            <v>HONDA USA</v>
          </cell>
          <cell r="E52" t="str">
            <v>KMV</v>
          </cell>
          <cell r="F52" t="str">
            <v>PS1</v>
          </cell>
          <cell r="G52" t="str">
            <v>STKMHT590</v>
          </cell>
          <cell r="H52" t="str">
            <v>P</v>
          </cell>
          <cell r="I52" t="str">
            <v>NBC</v>
          </cell>
          <cell r="J52">
            <v>22.2</v>
          </cell>
          <cell r="K52">
            <v>0</v>
          </cell>
          <cell r="L52">
            <v>2</v>
          </cell>
          <cell r="M52">
            <v>232</v>
          </cell>
          <cell r="N52">
            <v>0.23100000000000001</v>
          </cell>
          <cell r="O52" t="str">
            <v>Brushing</v>
          </cell>
          <cell r="P52" t="str">
            <v>E-G</v>
          </cell>
          <cell r="Q52"/>
          <cell r="R52" t="str">
            <v>51356-HS0-AF00-H1-000Y</v>
          </cell>
          <cell r="S52" t="str">
            <v>PIPE, FR ARM</v>
          </cell>
          <cell r="T52" t="str">
            <v>PCS</v>
          </cell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>
            <v>580</v>
          </cell>
          <cell r="BD52">
            <v>1137</v>
          </cell>
          <cell r="BE52">
            <v>1254</v>
          </cell>
          <cell r="BF52">
            <v>1000</v>
          </cell>
          <cell r="BG52"/>
          <cell r="BH52"/>
          <cell r="BI52"/>
          <cell r="BJ52"/>
          <cell r="BK52"/>
          <cell r="BL52"/>
          <cell r="BM52"/>
          <cell r="BN52"/>
          <cell r="BO52" t="str">
            <v>18/07/2023</v>
          </cell>
        </row>
        <row r="53">
          <cell r="A53" t="str">
            <v>|0200226240|22.20|0.00|2.000|0.000243NBC</v>
          </cell>
          <cell r="B53" t="str">
            <v>|0200226240|22.20|0.00|2.000|0.000</v>
          </cell>
          <cell r="C53" t="str">
            <v>C07002</v>
          </cell>
          <cell r="D53" t="str">
            <v>HONDA USA</v>
          </cell>
          <cell r="E53" t="str">
            <v>KMV</v>
          </cell>
          <cell r="F53" t="str">
            <v>PS1</v>
          </cell>
          <cell r="G53" t="str">
            <v>STKMHT590</v>
          </cell>
          <cell r="H53" t="str">
            <v>P</v>
          </cell>
          <cell r="I53" t="str">
            <v>NBC</v>
          </cell>
          <cell r="J53">
            <v>22.2</v>
          </cell>
          <cell r="K53">
            <v>0</v>
          </cell>
          <cell r="L53">
            <v>2</v>
          </cell>
          <cell r="M53">
            <v>243</v>
          </cell>
          <cell r="N53">
            <v>0.24199999999999999</v>
          </cell>
          <cell r="O53" t="str">
            <v>Brushing</v>
          </cell>
          <cell r="P53" t="str">
            <v>E-G</v>
          </cell>
          <cell r="Q53"/>
          <cell r="R53" t="str">
            <v>51356-HS1-A100-H1-000Y</v>
          </cell>
          <cell r="S53" t="str">
            <v>PIPE B FR LWR</v>
          </cell>
          <cell r="T53" t="str">
            <v>PCS</v>
          </cell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>
            <v>697</v>
          </cell>
          <cell r="BD53">
            <v>722</v>
          </cell>
          <cell r="BE53">
            <v>686</v>
          </cell>
          <cell r="BF53">
            <v>722</v>
          </cell>
          <cell r="BG53"/>
          <cell r="BH53"/>
          <cell r="BI53"/>
          <cell r="BJ53"/>
          <cell r="BK53"/>
          <cell r="BL53"/>
          <cell r="BM53"/>
          <cell r="BN53"/>
          <cell r="BO53"/>
        </row>
        <row r="54">
          <cell r="A54" t="str">
            <v>|0200226240|25.40|0.00|2.000|0.000249NBC</v>
          </cell>
          <cell r="B54" t="str">
            <v>|0200226240|25.40|0.00|2.000|0.000</v>
          </cell>
          <cell r="C54" t="str">
            <v>C07002</v>
          </cell>
          <cell r="D54" t="str">
            <v>HONDA USA</v>
          </cell>
          <cell r="E54" t="str">
            <v>KMV</v>
          </cell>
          <cell r="F54" t="str">
            <v>PS1</v>
          </cell>
          <cell r="G54" t="str">
            <v>STKMHT590</v>
          </cell>
          <cell r="H54" t="str">
            <v>P</v>
          </cell>
          <cell r="I54" t="str">
            <v>NBC</v>
          </cell>
          <cell r="J54">
            <v>25.4</v>
          </cell>
          <cell r="K54">
            <v>0</v>
          </cell>
          <cell r="L54">
            <v>2</v>
          </cell>
          <cell r="M54">
            <v>249</v>
          </cell>
          <cell r="N54">
            <v>0.28699999999999998</v>
          </cell>
          <cell r="O54" t="str">
            <v>Brushing</v>
          </cell>
          <cell r="P54" t="str">
            <v>E-G</v>
          </cell>
          <cell r="Q54"/>
          <cell r="R54" t="str">
            <v>51376-HR6M-MF00-H1-000Y</v>
          </cell>
          <cell r="S54" t="str">
            <v>PIPE A FR UPPER ARM</v>
          </cell>
          <cell r="T54" t="str">
            <v>PCS</v>
          </cell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>
            <v>9930</v>
          </cell>
          <cell r="BD54">
            <v>9644</v>
          </cell>
          <cell r="BE54">
            <v>3180</v>
          </cell>
          <cell r="BF54">
            <v>4220</v>
          </cell>
          <cell r="BG54"/>
          <cell r="BH54"/>
          <cell r="BI54"/>
          <cell r="BJ54"/>
          <cell r="BK54"/>
          <cell r="BL54"/>
          <cell r="BM54"/>
          <cell r="BN54"/>
          <cell r="BO54"/>
        </row>
        <row r="55">
          <cell r="A55" t="str">
            <v>|0200226240|25.40|0.00|2.000|0.000264NBC</v>
          </cell>
          <cell r="B55" t="str">
            <v>|0200226240|25.40|0.00|2.000|0.000</v>
          </cell>
          <cell r="C55" t="str">
            <v>C07002</v>
          </cell>
          <cell r="D55" t="str">
            <v>HONDA USA</v>
          </cell>
          <cell r="E55" t="str">
            <v>KMV</v>
          </cell>
          <cell r="F55" t="str">
            <v>PS1</v>
          </cell>
          <cell r="G55" t="str">
            <v>STKMHT590</v>
          </cell>
          <cell r="H55" t="str">
            <v>P</v>
          </cell>
          <cell r="I55" t="str">
            <v>NBC</v>
          </cell>
          <cell r="J55">
            <v>25.4</v>
          </cell>
          <cell r="K55">
            <v>0</v>
          </cell>
          <cell r="L55">
            <v>2</v>
          </cell>
          <cell r="M55">
            <v>264</v>
          </cell>
          <cell r="N55">
            <v>0.30499999999999999</v>
          </cell>
          <cell r="O55" t="str">
            <v>Brushing</v>
          </cell>
          <cell r="P55" t="str">
            <v>E-G</v>
          </cell>
          <cell r="Q55"/>
          <cell r="R55" t="str">
            <v>51377-HR3N-HA00-H1-000Y</v>
          </cell>
          <cell r="S55" t="str">
            <v>PIPE B FR UPPER ARM</v>
          </cell>
          <cell r="T55" t="str">
            <v>PCS</v>
          </cell>
          <cell r="U55">
            <v>800</v>
          </cell>
          <cell r="V55">
            <v>802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>
            <v>0</v>
          </cell>
          <cell r="BA55">
            <v>1602</v>
          </cell>
          <cell r="BB55">
            <v>0</v>
          </cell>
          <cell r="BC55">
            <v>6086</v>
          </cell>
          <cell r="BD55">
            <v>3884</v>
          </cell>
          <cell r="BE55">
            <v>3924</v>
          </cell>
          <cell r="BF55">
            <v>5526</v>
          </cell>
          <cell r="BG55"/>
          <cell r="BH55"/>
          <cell r="BI55"/>
          <cell r="BJ55"/>
          <cell r="BK55"/>
          <cell r="BL55"/>
          <cell r="BM55"/>
          <cell r="BN55"/>
          <cell r="BO55"/>
        </row>
        <row r="56">
          <cell r="A56" t="str">
            <v>|0200226240|22.20|0.00|2.000|0.000280NBC</v>
          </cell>
          <cell r="B56" t="str">
            <v>|0200226240|22.20|0.00|2.000|0.000</v>
          </cell>
          <cell r="C56" t="str">
            <v>C07002</v>
          </cell>
          <cell r="D56" t="str">
            <v>HONDA USA</v>
          </cell>
          <cell r="E56" t="str">
            <v>KMV</v>
          </cell>
          <cell r="F56" t="str">
            <v>PS1</v>
          </cell>
          <cell r="G56" t="str">
            <v>STKMHT590</v>
          </cell>
          <cell r="H56" t="str">
            <v>P</v>
          </cell>
          <cell r="I56" t="str">
            <v>NBC</v>
          </cell>
          <cell r="J56">
            <v>22.2</v>
          </cell>
          <cell r="K56">
            <v>0</v>
          </cell>
          <cell r="L56">
            <v>2</v>
          </cell>
          <cell r="M56">
            <v>280</v>
          </cell>
          <cell r="N56">
            <v>0.27900000000000003</v>
          </cell>
          <cell r="O56" t="str">
            <v>Brushing</v>
          </cell>
          <cell r="P56" t="str">
            <v>E-G</v>
          </cell>
          <cell r="Q56"/>
          <cell r="R56" t="str">
            <v>51354-HR3N-HA00-H1-000Y</v>
          </cell>
          <cell r="S56" t="str">
            <v>PIPE A, FR ARM R</v>
          </cell>
          <cell r="T56" t="str">
            <v>PCS</v>
          </cell>
          <cell r="U56">
            <v>570</v>
          </cell>
          <cell r="V56">
            <v>736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>
            <v>0</v>
          </cell>
          <cell r="BA56">
            <v>1306</v>
          </cell>
          <cell r="BB56">
            <v>0</v>
          </cell>
          <cell r="BC56">
            <v>8172</v>
          </cell>
          <cell r="BD56">
            <v>3682</v>
          </cell>
          <cell r="BE56">
            <v>4524</v>
          </cell>
          <cell r="BF56">
            <v>5126</v>
          </cell>
          <cell r="BG56"/>
          <cell r="BH56"/>
          <cell r="BI56"/>
          <cell r="BJ56"/>
          <cell r="BK56"/>
          <cell r="BL56"/>
          <cell r="BM56"/>
          <cell r="BN56"/>
          <cell r="BO56"/>
        </row>
        <row r="57">
          <cell r="A57" t="str">
            <v>|0200226240|22.20|0.00|2.000|0.000285NBC</v>
          </cell>
          <cell r="B57" t="str">
            <v>|0200226240|22.20|0.00|2.000|0.000</v>
          </cell>
          <cell r="C57" t="str">
            <v>C07002</v>
          </cell>
          <cell r="D57" t="str">
            <v>HONDA USA</v>
          </cell>
          <cell r="E57" t="str">
            <v>KMV</v>
          </cell>
          <cell r="F57" t="str">
            <v>PS1</v>
          </cell>
          <cell r="G57" t="str">
            <v>STKMHT590</v>
          </cell>
          <cell r="H57" t="str">
            <v>P</v>
          </cell>
          <cell r="I57" t="str">
            <v>NBC</v>
          </cell>
          <cell r="J57">
            <v>22.2</v>
          </cell>
          <cell r="K57">
            <v>0</v>
          </cell>
          <cell r="L57">
            <v>2</v>
          </cell>
          <cell r="M57">
            <v>285</v>
          </cell>
          <cell r="N57">
            <v>0.28399999999999997</v>
          </cell>
          <cell r="O57" t="str">
            <v>Brushing</v>
          </cell>
          <cell r="P57" t="str">
            <v>E-G</v>
          </cell>
          <cell r="Q57"/>
          <cell r="R57" t="str">
            <v>51355-HR3N-HA00-H1-000Y</v>
          </cell>
          <cell r="S57" t="str">
            <v>PIPE B, FR ARM</v>
          </cell>
          <cell r="T57" t="str">
            <v>PCS</v>
          </cell>
          <cell r="U57">
            <v>400</v>
          </cell>
          <cell r="V57">
            <v>740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>
            <v>0</v>
          </cell>
          <cell r="BA57">
            <v>1140</v>
          </cell>
          <cell r="BB57">
            <v>0</v>
          </cell>
          <cell r="BC57">
            <v>8148</v>
          </cell>
          <cell r="BD57">
            <v>4412</v>
          </cell>
          <cell r="BE57">
            <v>4524</v>
          </cell>
          <cell r="BF57">
            <v>5856</v>
          </cell>
          <cell r="BG57"/>
          <cell r="BH57"/>
          <cell r="BI57"/>
          <cell r="BJ57"/>
          <cell r="BK57"/>
          <cell r="BL57"/>
          <cell r="BM57"/>
          <cell r="BN57"/>
          <cell r="BO57"/>
        </row>
        <row r="58">
          <cell r="A58" t="str">
            <v>|0200226240|25.40|0.00|2.000|0.000288NBC</v>
          </cell>
          <cell r="B58" t="str">
            <v>|0200226240|25.40|0.00|2.000|0.000</v>
          </cell>
          <cell r="C58" t="str">
            <v>C07002</v>
          </cell>
          <cell r="D58" t="str">
            <v>HONDA USA</v>
          </cell>
          <cell r="E58" t="str">
            <v>KMV</v>
          </cell>
          <cell r="F58" t="str">
            <v>PS1</v>
          </cell>
          <cell r="G58" t="str">
            <v>STKMHT590</v>
          </cell>
          <cell r="H58" t="str">
            <v>P</v>
          </cell>
          <cell r="I58" t="str">
            <v>NBC</v>
          </cell>
          <cell r="J58">
            <v>25.4</v>
          </cell>
          <cell r="K58">
            <v>0</v>
          </cell>
          <cell r="L58">
            <v>2</v>
          </cell>
          <cell r="M58">
            <v>288</v>
          </cell>
          <cell r="N58">
            <v>0.33200000000000002</v>
          </cell>
          <cell r="O58" t="str">
            <v>Brushing</v>
          </cell>
          <cell r="P58" t="str">
            <v>E-G</v>
          </cell>
          <cell r="Q58"/>
          <cell r="R58" t="str">
            <v>51377-HR6-MF00-H1-000Y</v>
          </cell>
          <cell r="S58" t="str">
            <v>PIPE B,FR UPPER ARM</v>
          </cell>
          <cell r="T58" t="str">
            <v>PCS</v>
          </cell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>
            <v>9940</v>
          </cell>
          <cell r="BD58">
            <v>9644</v>
          </cell>
          <cell r="BE58">
            <v>3180</v>
          </cell>
          <cell r="BF58">
            <v>4220</v>
          </cell>
          <cell r="BG58"/>
          <cell r="BH58"/>
          <cell r="BI58"/>
          <cell r="BJ58"/>
          <cell r="BK58"/>
          <cell r="BL58"/>
          <cell r="BM58"/>
          <cell r="BN58"/>
          <cell r="BO58"/>
        </row>
        <row r="59">
          <cell r="A59" t="str">
            <v>|0200226240|22.20|0.00|2.000|0.000306NBC</v>
          </cell>
          <cell r="B59" t="str">
            <v>|0200226240|22.20|0.00|2.000|0.000</v>
          </cell>
          <cell r="C59" t="str">
            <v>C07002</v>
          </cell>
          <cell r="D59" t="str">
            <v>HONDA USA</v>
          </cell>
          <cell r="E59" t="str">
            <v>KMV</v>
          </cell>
          <cell r="F59" t="str">
            <v>PS1</v>
          </cell>
          <cell r="G59" t="str">
            <v>STKMHT590</v>
          </cell>
          <cell r="H59" t="str">
            <v>P</v>
          </cell>
          <cell r="I59" t="str">
            <v>NBC</v>
          </cell>
          <cell r="J59">
            <v>22.2</v>
          </cell>
          <cell r="K59">
            <v>0</v>
          </cell>
          <cell r="L59">
            <v>2</v>
          </cell>
          <cell r="M59">
            <v>306</v>
          </cell>
          <cell r="N59">
            <v>0.30499999999999999</v>
          </cell>
          <cell r="O59" t="str">
            <v>Brushing</v>
          </cell>
          <cell r="P59" t="str">
            <v>E-G</v>
          </cell>
          <cell r="Q59"/>
          <cell r="R59" t="str">
            <v>51355-HR6M-MF00-H1-000Y</v>
          </cell>
          <cell r="S59" t="str">
            <v>PIPE B, FR ARM</v>
          </cell>
          <cell r="T59" t="str">
            <v>PCS</v>
          </cell>
          <cell r="U59">
            <v>802</v>
          </cell>
          <cell r="V59">
            <v>781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>
            <v>0</v>
          </cell>
          <cell r="BA59">
            <v>1583</v>
          </cell>
          <cell r="BB59">
            <v>0</v>
          </cell>
          <cell r="BC59">
            <v>6450</v>
          </cell>
          <cell r="BD59">
            <v>7369</v>
          </cell>
          <cell r="BE59">
            <v>3766</v>
          </cell>
          <cell r="BF59">
            <v>4966</v>
          </cell>
          <cell r="BG59"/>
          <cell r="BH59"/>
          <cell r="BI59"/>
          <cell r="BJ59"/>
          <cell r="BK59"/>
          <cell r="BL59"/>
          <cell r="BM59"/>
          <cell r="BN59"/>
          <cell r="BO59"/>
        </row>
        <row r="60">
          <cell r="A60" t="str">
            <v>|0200226240|22.20|0.00|2.000|0.000310NBC</v>
          </cell>
          <cell r="B60" t="str">
            <v>|0200226240|22.20|0.00|2.000|0.000</v>
          </cell>
          <cell r="C60" t="str">
            <v>C07002</v>
          </cell>
          <cell r="D60" t="str">
            <v>HONDA USA</v>
          </cell>
          <cell r="E60" t="str">
            <v>KMV</v>
          </cell>
          <cell r="F60" t="str">
            <v>PS1</v>
          </cell>
          <cell r="G60" t="str">
            <v>STKMHT590</v>
          </cell>
          <cell r="H60" t="str">
            <v>P</v>
          </cell>
          <cell r="I60" t="str">
            <v>NBC</v>
          </cell>
          <cell r="J60">
            <v>22.2</v>
          </cell>
          <cell r="K60">
            <v>0</v>
          </cell>
          <cell r="L60">
            <v>2</v>
          </cell>
          <cell r="M60">
            <v>310</v>
          </cell>
          <cell r="N60">
            <v>0.309</v>
          </cell>
          <cell r="O60" t="str">
            <v>Brushing</v>
          </cell>
          <cell r="P60" t="str">
            <v>E-G</v>
          </cell>
          <cell r="Q60"/>
          <cell r="R60" t="str">
            <v>51354-HR6M-MF00-H1-000Y</v>
          </cell>
          <cell r="S60" t="str">
            <v>PIPE A, FR ARM R</v>
          </cell>
          <cell r="T60" t="str">
            <v>PCS</v>
          </cell>
          <cell r="U60">
            <v>802</v>
          </cell>
          <cell r="V60">
            <v>781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>
            <v>0</v>
          </cell>
          <cell r="BA60">
            <v>1583</v>
          </cell>
          <cell r="BB60">
            <v>0</v>
          </cell>
          <cell r="BC60">
            <v>6450</v>
          </cell>
          <cell r="BD60">
            <v>7369</v>
          </cell>
          <cell r="BE60">
            <v>3766</v>
          </cell>
          <cell r="BF60">
            <v>4966</v>
          </cell>
          <cell r="BG60"/>
          <cell r="BH60"/>
          <cell r="BI60"/>
          <cell r="BJ60"/>
          <cell r="BK60"/>
          <cell r="BL60"/>
          <cell r="BM60"/>
          <cell r="BN60"/>
          <cell r="BO60"/>
        </row>
        <row r="61">
          <cell r="A61" t="str">
            <v>|0200226240|25.40|0.00|2.300|0.000346.5NBC</v>
          </cell>
          <cell r="B61" t="str">
            <v>|0200226240|25.40|0.00|2.300|0.000</v>
          </cell>
          <cell r="C61" t="str">
            <v>C07002</v>
          </cell>
          <cell r="D61" t="str">
            <v>HONDA USA</v>
          </cell>
          <cell r="E61" t="str">
            <v>KMV</v>
          </cell>
          <cell r="F61" t="str">
            <v>PS1</v>
          </cell>
          <cell r="G61" t="str">
            <v>STKMHT590</v>
          </cell>
          <cell r="H61" t="str">
            <v>P</v>
          </cell>
          <cell r="I61" t="str">
            <v>NBC</v>
          </cell>
          <cell r="J61">
            <v>25.4</v>
          </cell>
          <cell r="K61">
            <v>0</v>
          </cell>
          <cell r="L61">
            <v>2.2999999999999998</v>
          </cell>
          <cell r="M61">
            <v>346.5</v>
          </cell>
          <cell r="N61">
            <v>0.45400000000000001</v>
          </cell>
          <cell r="O61" t="str">
            <v>Brushing</v>
          </cell>
          <cell r="P61" t="str">
            <v>E-G</v>
          </cell>
          <cell r="Q61"/>
          <cell r="R61" t="str">
            <v>51351-HL5-E600-20-000Y</v>
          </cell>
          <cell r="S61" t="str">
            <v>PIPE A, FR. ARM</v>
          </cell>
          <cell r="T61" t="str">
            <v>PCS</v>
          </cell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>
            <v>285</v>
          </cell>
          <cell r="BE61">
            <v>285</v>
          </cell>
          <cell r="BF61">
            <v>300</v>
          </cell>
          <cell r="BG61"/>
          <cell r="BH61"/>
          <cell r="BI61"/>
          <cell r="BJ61"/>
          <cell r="BK61"/>
          <cell r="BL61"/>
          <cell r="BM61"/>
          <cell r="BN61"/>
          <cell r="BO61"/>
        </row>
        <row r="62">
          <cell r="A62" t="str">
            <v>|0200226240|25.40|0.00|2.300|0.000440NBC</v>
          </cell>
          <cell r="B62" t="str">
            <v>|0200226240|25.40|0.00|2.300|0.000</v>
          </cell>
          <cell r="C62" t="str">
            <v>C07002</v>
          </cell>
          <cell r="D62" t="str">
            <v>HONDA USA</v>
          </cell>
          <cell r="E62" t="str">
            <v>KMV</v>
          </cell>
          <cell r="F62" t="str">
            <v>PS1</v>
          </cell>
          <cell r="G62" t="str">
            <v>STKMHT590</v>
          </cell>
          <cell r="H62" t="str">
            <v>P</v>
          </cell>
          <cell r="I62" t="str">
            <v>NBC</v>
          </cell>
          <cell r="J62">
            <v>25.4</v>
          </cell>
          <cell r="K62">
            <v>0</v>
          </cell>
          <cell r="L62">
            <v>2.2999999999999998</v>
          </cell>
          <cell r="M62">
            <v>440</v>
          </cell>
          <cell r="N62">
            <v>0.57599999999999996</v>
          </cell>
          <cell r="O62" t="str">
            <v>Brushing</v>
          </cell>
          <cell r="P62" t="str">
            <v>E-G</v>
          </cell>
          <cell r="Q62"/>
          <cell r="R62" t="str">
            <v>51371-HL5-E600-21-000Y</v>
          </cell>
          <cell r="S62" t="str">
            <v>PIPE A, FR UPPER ARM</v>
          </cell>
          <cell r="T62" t="str">
            <v>PCS</v>
          </cell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>
            <v>190</v>
          </cell>
          <cell r="BD62">
            <v>190</v>
          </cell>
          <cell r="BE62">
            <v>190</v>
          </cell>
          <cell r="BF62">
            <v>190</v>
          </cell>
          <cell r="BG62"/>
          <cell r="BH62"/>
          <cell r="BI62"/>
          <cell r="BJ62"/>
          <cell r="BK62"/>
          <cell r="BL62"/>
          <cell r="BM62"/>
          <cell r="BN62"/>
          <cell r="BO62"/>
        </row>
        <row r="63">
          <cell r="A63" t="str">
            <v>|0200220914|22.20|0.00|1.600|0.000500NBC</v>
          </cell>
          <cell r="B63" t="str">
            <v>|0200220914|22.20|0.00|1.600|0.000</v>
          </cell>
          <cell r="C63" t="str">
            <v>C07002</v>
          </cell>
          <cell r="D63" t="str">
            <v>HONDA USA</v>
          </cell>
          <cell r="E63" t="str">
            <v>KMV</v>
          </cell>
          <cell r="F63" t="str">
            <v>PS1</v>
          </cell>
          <cell r="G63" t="str">
            <v>STKM14B</v>
          </cell>
          <cell r="H63" t="str">
            <v>P</v>
          </cell>
          <cell r="I63" t="str">
            <v>NBC</v>
          </cell>
          <cell r="J63">
            <v>22.2</v>
          </cell>
          <cell r="K63">
            <v>0</v>
          </cell>
          <cell r="L63">
            <v>1.6</v>
          </cell>
          <cell r="M63">
            <v>500</v>
          </cell>
          <cell r="N63">
            <v>0.40699999999999997</v>
          </cell>
          <cell r="O63" t="str">
            <v>Brushing</v>
          </cell>
          <cell r="P63" t="str">
            <v>E-G</v>
          </cell>
          <cell r="Q63"/>
          <cell r="R63" t="str">
            <v>51374-HS0-AF00-H1-000Y</v>
          </cell>
          <cell r="S63" t="str">
            <v>PIPE,UPPER ARM</v>
          </cell>
          <cell r="T63" t="str">
            <v>PCS</v>
          </cell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>
            <v>500</v>
          </cell>
          <cell r="BD63">
            <v>500</v>
          </cell>
          <cell r="BE63">
            <v>512</v>
          </cell>
          <cell r="BF63">
            <v>500</v>
          </cell>
          <cell r="BG63"/>
          <cell r="BH63"/>
          <cell r="BI63"/>
          <cell r="BJ63"/>
          <cell r="BK63"/>
          <cell r="BL63"/>
          <cell r="BM63"/>
          <cell r="BN63"/>
          <cell r="BO63"/>
        </row>
        <row r="64">
          <cell r="A64" t="str">
            <v>|0200226240|25.40|0.00|2.600|0.000516NBC</v>
          </cell>
          <cell r="B64" t="str">
            <v>|0200226240|25.40|0.00|2.600|0.000</v>
          </cell>
          <cell r="C64" t="str">
            <v>C07002</v>
          </cell>
          <cell r="D64" t="str">
            <v>HONDA USA</v>
          </cell>
          <cell r="E64" t="str">
            <v>KMV</v>
          </cell>
          <cell r="F64" t="str">
            <v>PS1</v>
          </cell>
          <cell r="G64" t="str">
            <v>STKMHT590</v>
          </cell>
          <cell r="H64" t="str">
            <v>P</v>
          </cell>
          <cell r="I64" t="str">
            <v>NBC</v>
          </cell>
          <cell r="J64">
            <v>25.4</v>
          </cell>
          <cell r="K64">
            <v>0</v>
          </cell>
          <cell r="L64">
            <v>2.6</v>
          </cell>
          <cell r="M64">
            <v>516</v>
          </cell>
          <cell r="N64">
            <v>0.754</v>
          </cell>
          <cell r="O64" t="str">
            <v>Brushing</v>
          </cell>
          <cell r="P64" t="str">
            <v>E-G</v>
          </cell>
          <cell r="Q64"/>
          <cell r="R64" t="str">
            <v>52371-HL5-E600-20-000Y</v>
          </cell>
          <cell r="S64" t="str">
            <v>PIPE , MAN RR UPPER</v>
          </cell>
          <cell r="T64" t="str">
            <v>PCS</v>
          </cell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>
            <v>390</v>
          </cell>
          <cell r="BF64">
            <v>390</v>
          </cell>
          <cell r="BG64"/>
          <cell r="BH64"/>
          <cell r="BI64"/>
          <cell r="BJ64"/>
          <cell r="BK64"/>
          <cell r="BL64"/>
          <cell r="BM64"/>
          <cell r="BN64"/>
          <cell r="BO64"/>
        </row>
        <row r="65">
          <cell r="A65" t="str">
            <v>|0200226240|19.10|0.00|1.500|0.000521NBC</v>
          </cell>
          <cell r="B65" t="str">
            <v>|0200226240|19.10|0.00|1.500|0.000</v>
          </cell>
          <cell r="C65" t="str">
            <v>C07002</v>
          </cell>
          <cell r="D65" t="str">
            <v>HONDA USA</v>
          </cell>
          <cell r="E65" t="str">
            <v>KMV</v>
          </cell>
          <cell r="F65" t="str">
            <v>PS1</v>
          </cell>
          <cell r="G65" t="str">
            <v>STKMHT590</v>
          </cell>
          <cell r="H65" t="str">
            <v>P</v>
          </cell>
          <cell r="I65" t="str">
            <v>NBC</v>
          </cell>
          <cell r="J65">
            <v>19.100000000000001</v>
          </cell>
          <cell r="K65">
            <v>0</v>
          </cell>
          <cell r="L65">
            <v>1.5</v>
          </cell>
          <cell r="M65">
            <v>521</v>
          </cell>
          <cell r="N65">
            <v>0.33900000000000002</v>
          </cell>
          <cell r="O65" t="str">
            <v>Brushing</v>
          </cell>
          <cell r="P65" t="str">
            <v>E-G</v>
          </cell>
          <cell r="Q65"/>
          <cell r="R65" t="str">
            <v>51374-HS1-A100-H1-000Y</v>
          </cell>
          <cell r="S65" t="str">
            <v>PIPE,UPPER ARM</v>
          </cell>
          <cell r="T65" t="str">
            <v>PCS</v>
          </cell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>
            <v>331</v>
          </cell>
          <cell r="BD65">
            <v>339</v>
          </cell>
          <cell r="BE65">
            <v>362</v>
          </cell>
          <cell r="BF65">
            <v>361</v>
          </cell>
          <cell r="BG65"/>
          <cell r="BH65"/>
          <cell r="BI65"/>
          <cell r="BJ65"/>
          <cell r="BK65"/>
          <cell r="BL65"/>
          <cell r="BM65"/>
          <cell r="BN65"/>
          <cell r="BO65"/>
        </row>
        <row r="66">
          <cell r="A66" t="str">
            <v>|0200226240|22.20|0.00|2.300|0.000619NBC</v>
          </cell>
          <cell r="B66" t="str">
            <v>|0200226240|22.20|0.00|2.300|0.000</v>
          </cell>
          <cell r="C66" t="str">
            <v>C07002</v>
          </cell>
          <cell r="D66" t="str">
            <v>HONDA USA</v>
          </cell>
          <cell r="E66" t="str">
            <v>KMV</v>
          </cell>
          <cell r="F66" t="str">
            <v>PS1</v>
          </cell>
          <cell r="G66" t="str">
            <v>STKMHT590</v>
          </cell>
          <cell r="H66" t="str">
            <v>P</v>
          </cell>
          <cell r="I66" t="str">
            <v>NBC</v>
          </cell>
          <cell r="J66">
            <v>22.2</v>
          </cell>
          <cell r="K66">
            <v>0</v>
          </cell>
          <cell r="L66">
            <v>2.2999999999999998</v>
          </cell>
          <cell r="M66">
            <v>619</v>
          </cell>
          <cell r="N66">
            <v>0.69899999999999995</v>
          </cell>
          <cell r="O66" t="str">
            <v>Brushing</v>
          </cell>
          <cell r="P66" t="str">
            <v>E-G</v>
          </cell>
          <cell r="Q66"/>
          <cell r="R66" t="str">
            <v>52351-HL5-E600-21-000Y</v>
          </cell>
          <cell r="S66" t="str">
            <v>PIPE , MAIN RR LOWER</v>
          </cell>
          <cell r="T66" t="str">
            <v>PCS</v>
          </cell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>
            <v>430</v>
          </cell>
          <cell r="BF66">
            <v>430</v>
          </cell>
          <cell r="BG66"/>
          <cell r="BH66"/>
          <cell r="BI66"/>
          <cell r="BJ66"/>
          <cell r="BK66"/>
          <cell r="BL66"/>
          <cell r="BM66"/>
          <cell r="BN66"/>
          <cell r="BO66"/>
        </row>
        <row r="67">
          <cell r="A67" t="str">
            <v>|0200220810|41.00|0.00|3.500|0.00033IBC</v>
          </cell>
          <cell r="B67" t="str">
            <v>|0200220810|41.00|0.00|3.500|0.000</v>
          </cell>
          <cell r="C67" t="str">
            <v>C07002</v>
          </cell>
          <cell r="D67" t="str">
            <v>SUZUKI</v>
          </cell>
          <cell r="E67" t="str">
            <v>KMV</v>
          </cell>
          <cell r="F67" t="str">
            <v>PS1</v>
          </cell>
          <cell r="G67" t="str">
            <v>STKM13A</v>
          </cell>
          <cell r="H67" t="str">
            <v>P</v>
          </cell>
          <cell r="I67" t="str">
            <v>IBC</v>
          </cell>
          <cell r="J67">
            <v>41</v>
          </cell>
          <cell r="K67">
            <v>0</v>
          </cell>
          <cell r="L67">
            <v>3.5</v>
          </cell>
          <cell r="M67">
            <v>33</v>
          </cell>
          <cell r="N67">
            <v>0.107</v>
          </cell>
          <cell r="O67" t="str">
            <v>As Cut</v>
          </cell>
          <cell r="P67" t="str">
            <v>E-G</v>
          </cell>
          <cell r="Q67"/>
          <cell r="R67" t="str">
            <v>52417-19B00-000Y</v>
          </cell>
          <cell r="S67" t="str">
            <v>BOSS, SPSN ARM LOWER PVT</v>
          </cell>
          <cell r="T67" t="str">
            <v>PCS</v>
          </cell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>
            <v>4800</v>
          </cell>
          <cell r="BD67">
            <v>3200</v>
          </cell>
          <cell r="BE67">
            <v>3200</v>
          </cell>
          <cell r="BF67">
            <v>3200</v>
          </cell>
          <cell r="BG67"/>
          <cell r="BH67"/>
          <cell r="BI67"/>
          <cell r="BJ67"/>
          <cell r="BK67"/>
          <cell r="BL67"/>
          <cell r="BM67"/>
          <cell r="BN67"/>
          <cell r="BO67"/>
        </row>
        <row r="68">
          <cell r="A68" t="str">
            <v>|0200220810|25.40|0.00|1.400|0.000105NBC</v>
          </cell>
          <cell r="B68" t="str">
            <v>|0200220810|25.40|0.00|1.400|0.000</v>
          </cell>
          <cell r="C68" t="str">
            <v>C07002</v>
          </cell>
          <cell r="D68" t="str">
            <v>SUZUKI</v>
          </cell>
          <cell r="E68" t="str">
            <v>KMV</v>
          </cell>
          <cell r="F68" t="str">
            <v>PS1</v>
          </cell>
          <cell r="G68" t="str">
            <v>STKM13A</v>
          </cell>
          <cell r="H68" t="str">
            <v>P</v>
          </cell>
          <cell r="I68" t="str">
            <v>NBC</v>
          </cell>
          <cell r="J68">
            <v>25.4</v>
          </cell>
          <cell r="K68">
            <v>0</v>
          </cell>
          <cell r="L68">
            <v>1.4</v>
          </cell>
          <cell r="M68">
            <v>105</v>
          </cell>
          <cell r="N68">
            <v>8.6999999999999994E-2</v>
          </cell>
          <cell r="O68" t="str">
            <v>Brushing</v>
          </cell>
          <cell r="P68" t="str">
            <v>E-G</v>
          </cell>
          <cell r="Q68" t="str">
            <v>SUZUKI</v>
          </cell>
          <cell r="R68" t="str">
            <v>46314-34K00-000Y</v>
          </cell>
          <cell r="S68" t="str">
            <v>LEG, RR CARRIER FRONT</v>
          </cell>
          <cell r="T68" t="str">
            <v>PCS</v>
          </cell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>
            <v>1960</v>
          </cell>
          <cell r="BE68">
            <v>2038</v>
          </cell>
          <cell r="BF68">
            <v>2034</v>
          </cell>
          <cell r="BG68"/>
          <cell r="BH68"/>
          <cell r="BI68"/>
          <cell r="BJ68"/>
          <cell r="BK68"/>
          <cell r="BL68"/>
          <cell r="BM68"/>
          <cell r="BN68"/>
          <cell r="BO68"/>
        </row>
        <row r="69">
          <cell r="A69" t="str">
            <v>|0200220810|22.20|0.00|1.400|0.000120NBC</v>
          </cell>
          <cell r="B69" t="str">
            <v>|0200220810|22.20|0.00|1.400|0.000</v>
          </cell>
          <cell r="C69" t="str">
            <v>C07002</v>
          </cell>
          <cell r="D69" t="str">
            <v>SUZUKI</v>
          </cell>
          <cell r="E69" t="str">
            <v>KMV</v>
          </cell>
          <cell r="F69" t="str">
            <v>PS1</v>
          </cell>
          <cell r="G69" t="str">
            <v>STKM13A</v>
          </cell>
          <cell r="H69" t="str">
            <v>P</v>
          </cell>
          <cell r="I69" t="str">
            <v>NBC</v>
          </cell>
          <cell r="J69">
            <v>22.2</v>
          </cell>
          <cell r="K69">
            <v>0</v>
          </cell>
          <cell r="L69">
            <v>1.4</v>
          </cell>
          <cell r="M69">
            <v>120</v>
          </cell>
          <cell r="N69">
            <v>8.5999999999999993E-2</v>
          </cell>
          <cell r="O69" t="str">
            <v>Brushing</v>
          </cell>
          <cell r="P69" t="str">
            <v>E-G</v>
          </cell>
          <cell r="Q69" t="str">
            <v>SUZUKI</v>
          </cell>
          <cell r="R69" t="str">
            <v>46415-34K00-000Y</v>
          </cell>
          <cell r="S69" t="str">
            <v>LEG, FR CARRIER FR, R</v>
          </cell>
          <cell r="T69" t="str">
            <v>PCS</v>
          </cell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>
            <v>1890</v>
          </cell>
          <cell r="BE69">
            <v>1958</v>
          </cell>
          <cell r="BF69">
            <v>1962</v>
          </cell>
          <cell r="BG69"/>
          <cell r="BH69"/>
          <cell r="BI69"/>
          <cell r="BJ69"/>
          <cell r="BK69"/>
          <cell r="BL69"/>
          <cell r="BM69"/>
          <cell r="BN69"/>
          <cell r="BO69"/>
        </row>
        <row r="70">
          <cell r="A70" t="str">
            <v>|0200220810|28.60|0.00|3.200|0.000137.2IBC</v>
          </cell>
          <cell r="B70" t="str">
            <v>|0200220810|28.60|0.00|3.200|0.000</v>
          </cell>
          <cell r="C70" t="str">
            <v>C07002</v>
          </cell>
          <cell r="D70" t="str">
            <v>SUZUKI</v>
          </cell>
          <cell r="E70" t="str">
            <v>KMV</v>
          </cell>
          <cell r="F70" t="str">
            <v>WD2</v>
          </cell>
          <cell r="G70" t="str">
            <v>STKM13A</v>
          </cell>
          <cell r="H70" t="str">
            <v>P</v>
          </cell>
          <cell r="I70" t="str">
            <v>IBC</v>
          </cell>
          <cell r="J70">
            <v>28.6</v>
          </cell>
          <cell r="K70">
            <v>0</v>
          </cell>
          <cell r="L70">
            <v>3.2</v>
          </cell>
          <cell r="M70">
            <v>137.19999999999999</v>
          </cell>
          <cell r="N70">
            <v>0.27500000000000002</v>
          </cell>
          <cell r="O70" t="str">
            <v>Chamfer</v>
          </cell>
          <cell r="P70" t="str">
            <v>E-G</v>
          </cell>
          <cell r="Q70"/>
          <cell r="R70" t="str">
            <v>52438-31G10-0000</v>
          </cell>
          <cell r="S70" t="str">
            <v>BOSS, SPSN ARM PIVOT</v>
          </cell>
          <cell r="T70" t="str">
            <v>PCS</v>
          </cell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>
            <v>2592</v>
          </cell>
          <cell r="BD70">
            <v>1600</v>
          </cell>
          <cell r="BE70">
            <v>1600</v>
          </cell>
          <cell r="BF70">
            <v>1600</v>
          </cell>
          <cell r="BG70"/>
          <cell r="BH70"/>
          <cell r="BI70"/>
          <cell r="BJ70"/>
          <cell r="BK70"/>
          <cell r="BL70"/>
          <cell r="BM70"/>
          <cell r="BN70"/>
          <cell r="BO70"/>
        </row>
        <row r="71">
          <cell r="A71" t="str">
            <v>|0200230841|12.70|0.00|1.200|0.000144NBC</v>
          </cell>
          <cell r="B71" t="str">
            <v>|0200230841|12.70|0.00|1.200|0.000</v>
          </cell>
          <cell r="C71" t="str">
            <v>C07002</v>
          </cell>
          <cell r="D71" t="str">
            <v>SUZUKI</v>
          </cell>
          <cell r="E71" t="str">
            <v>KMV</v>
          </cell>
          <cell r="F71" t="str">
            <v>PS1</v>
          </cell>
          <cell r="G71" t="str">
            <v>STKM13A</v>
          </cell>
          <cell r="H71" t="str">
            <v>C</v>
          </cell>
          <cell r="I71" t="str">
            <v>NBC</v>
          </cell>
          <cell r="J71">
            <v>12.7</v>
          </cell>
          <cell r="K71">
            <v>0</v>
          </cell>
          <cell r="L71">
            <v>1.2</v>
          </cell>
          <cell r="M71">
            <v>144</v>
          </cell>
          <cell r="N71">
            <v>4.9000000000000002E-2</v>
          </cell>
          <cell r="O71" t="str">
            <v>Brushing</v>
          </cell>
          <cell r="P71" t="str">
            <v>E-G</v>
          </cell>
          <cell r="Q71"/>
          <cell r="R71" t="str">
            <v>52419-34K00-000Y</v>
          </cell>
          <cell r="S71" t="str">
            <v>PIPE, SPSN ARM LOWER CTR</v>
          </cell>
          <cell r="T71" t="str">
            <v>PCS</v>
          </cell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>
            <v>2339</v>
          </cell>
          <cell r="BD71">
            <v>1600</v>
          </cell>
          <cell r="BE71">
            <v>1600</v>
          </cell>
          <cell r="BF71">
            <v>1600</v>
          </cell>
          <cell r="BG71"/>
          <cell r="BH71"/>
          <cell r="BI71"/>
          <cell r="BJ71"/>
          <cell r="BK71"/>
          <cell r="BL71"/>
          <cell r="BM71"/>
          <cell r="BN71"/>
          <cell r="BO71"/>
        </row>
        <row r="72">
          <cell r="A72" t="str">
            <v>|0200220810|22.20|0.00|1.600|0.000175NBC</v>
          </cell>
          <cell r="B72" t="str">
            <v>|0200220810|22.20|0.00|1.600|0.000</v>
          </cell>
          <cell r="C72" t="str">
            <v>C07002</v>
          </cell>
          <cell r="D72" t="str">
            <v>SUZUKI</v>
          </cell>
          <cell r="E72" t="str">
            <v>KMV</v>
          </cell>
          <cell r="F72" t="str">
            <v>PS1</v>
          </cell>
          <cell r="G72" t="str">
            <v>STKM13A</v>
          </cell>
          <cell r="H72" t="str">
            <v>P</v>
          </cell>
          <cell r="I72" t="str">
            <v>NBC</v>
          </cell>
          <cell r="J72">
            <v>22.2</v>
          </cell>
          <cell r="K72">
            <v>0</v>
          </cell>
          <cell r="L72">
            <v>1.6</v>
          </cell>
          <cell r="M72">
            <v>175</v>
          </cell>
          <cell r="N72">
            <v>0.14199999999999999</v>
          </cell>
          <cell r="O72" t="str">
            <v>Brushing</v>
          </cell>
          <cell r="P72" t="str">
            <v>E-G</v>
          </cell>
          <cell r="Q72" t="str">
            <v>SUZUKI</v>
          </cell>
          <cell r="R72" t="str">
            <v>46417-27H00-000Y</v>
          </cell>
          <cell r="S72" t="str">
            <v>LED, FR CARRIER REAR, R</v>
          </cell>
          <cell r="T72" t="str">
            <v>PCS</v>
          </cell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>
            <v>744</v>
          </cell>
          <cell r="BE72">
            <v>772</v>
          </cell>
          <cell r="BF72">
            <v>772</v>
          </cell>
          <cell r="BG72"/>
          <cell r="BH72"/>
          <cell r="BI72"/>
          <cell r="BJ72"/>
          <cell r="BK72"/>
          <cell r="BL72"/>
          <cell r="BM72"/>
          <cell r="BN72"/>
          <cell r="BO72"/>
        </row>
        <row r="73">
          <cell r="A73" t="str">
            <v>|0200220810|25.40|0.00|1.400|0.000186NBC</v>
          </cell>
          <cell r="B73" t="str">
            <v>|0200220810|25.40|0.00|1.400|0.000</v>
          </cell>
          <cell r="C73" t="str">
            <v>C07002</v>
          </cell>
          <cell r="D73" t="str">
            <v>SUZUKI</v>
          </cell>
          <cell r="E73" t="str">
            <v>KMV</v>
          </cell>
          <cell r="F73" t="str">
            <v>PS1</v>
          </cell>
          <cell r="G73" t="str">
            <v>STKM13A</v>
          </cell>
          <cell r="H73" t="str">
            <v>P</v>
          </cell>
          <cell r="I73" t="str">
            <v>NBC</v>
          </cell>
          <cell r="J73">
            <v>25.4</v>
          </cell>
          <cell r="K73">
            <v>0</v>
          </cell>
          <cell r="L73">
            <v>1.4</v>
          </cell>
          <cell r="M73">
            <v>186</v>
          </cell>
          <cell r="N73">
            <v>0.154</v>
          </cell>
          <cell r="O73" t="str">
            <v>Brushing</v>
          </cell>
          <cell r="P73" t="str">
            <v>E-G</v>
          </cell>
          <cell r="Q73" t="str">
            <v>SUZUKI</v>
          </cell>
          <cell r="R73" t="str">
            <v>46314-27H00-000Y</v>
          </cell>
          <cell r="S73" t="str">
            <v>LEG, RR CARRIER FRONT, R</v>
          </cell>
          <cell r="T73" t="str">
            <v>PCS</v>
          </cell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>
            <v>1060</v>
          </cell>
          <cell r="BE73">
            <v>1060</v>
          </cell>
          <cell r="BF73">
            <v>1060</v>
          </cell>
          <cell r="BG73"/>
          <cell r="BH73"/>
          <cell r="BI73"/>
          <cell r="BJ73"/>
          <cell r="BK73"/>
          <cell r="BL73"/>
          <cell r="BM73"/>
          <cell r="BN73"/>
          <cell r="BO73"/>
        </row>
        <row r="74">
          <cell r="A74" t="str">
            <v>|0200220810|22.20|0.00|1.400|0.000192NBC</v>
          </cell>
          <cell r="B74" t="str">
            <v>|0200220810|22.20|0.00|1.400|0.000</v>
          </cell>
          <cell r="C74" t="str">
            <v>C07002</v>
          </cell>
          <cell r="D74" t="str">
            <v>SUZUKI</v>
          </cell>
          <cell r="E74" t="str">
            <v>KMV</v>
          </cell>
          <cell r="F74" t="str">
            <v>PS1</v>
          </cell>
          <cell r="G74" t="str">
            <v>STKM13A</v>
          </cell>
          <cell r="H74" t="str">
            <v>P</v>
          </cell>
          <cell r="I74" t="str">
            <v>NBC</v>
          </cell>
          <cell r="J74">
            <v>22.2</v>
          </cell>
          <cell r="K74">
            <v>0</v>
          </cell>
          <cell r="L74">
            <v>1.4</v>
          </cell>
          <cell r="M74">
            <v>192</v>
          </cell>
          <cell r="N74">
            <v>0.13800000000000001</v>
          </cell>
          <cell r="O74" t="str">
            <v>Brushing</v>
          </cell>
          <cell r="P74" t="str">
            <v>E-G</v>
          </cell>
          <cell r="Q74" t="str">
            <v>SUZUKI</v>
          </cell>
          <cell r="R74" t="str">
            <v>46416-34K00-000Y</v>
          </cell>
          <cell r="S74" t="str">
            <v>LEG, FR CARRIER RR</v>
          </cell>
          <cell r="T74" t="str">
            <v>PCS</v>
          </cell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>
            <v>1945</v>
          </cell>
          <cell r="BE74">
            <v>1958</v>
          </cell>
          <cell r="BF74">
            <v>1962</v>
          </cell>
          <cell r="BG74"/>
          <cell r="BH74"/>
          <cell r="BI74"/>
          <cell r="BJ74"/>
          <cell r="BK74"/>
          <cell r="BL74"/>
          <cell r="BM74"/>
          <cell r="BN74"/>
          <cell r="BO74"/>
        </row>
        <row r="75">
          <cell r="A75" t="str">
            <v>|0200226240|22.20|0.00|1.600|0.000210NBC</v>
          </cell>
          <cell r="B75" t="str">
            <v>|0200226240|22.20|0.00|1.600|0.000</v>
          </cell>
          <cell r="C75" t="str">
            <v>C07002</v>
          </cell>
          <cell r="D75" t="str">
            <v>SUZUKI</v>
          </cell>
          <cell r="E75" t="str">
            <v>KMV</v>
          </cell>
          <cell r="F75" t="str">
            <v>PS1</v>
          </cell>
          <cell r="G75" t="str">
            <v>STKMHT590</v>
          </cell>
          <cell r="H75" t="str">
            <v>P</v>
          </cell>
          <cell r="I75" t="str">
            <v>NBC</v>
          </cell>
          <cell r="J75">
            <v>22.2</v>
          </cell>
          <cell r="K75">
            <v>0</v>
          </cell>
          <cell r="L75">
            <v>1.6</v>
          </cell>
          <cell r="M75">
            <v>210</v>
          </cell>
          <cell r="N75">
            <v>0.17100000000000001</v>
          </cell>
          <cell r="O75" t="str">
            <v>Brushing</v>
          </cell>
          <cell r="P75" t="str">
            <v>E-G</v>
          </cell>
          <cell r="Q75"/>
          <cell r="R75" t="str">
            <v>52431-31G00-000Y</v>
          </cell>
          <cell r="S75" t="str">
            <v>PIPE, SPSN ARM UPPER FR</v>
          </cell>
          <cell r="T75" t="str">
            <v>PCS</v>
          </cell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>
            <v>2610</v>
          </cell>
          <cell r="BD75">
            <v>1582</v>
          </cell>
          <cell r="BE75">
            <v>1600</v>
          </cell>
          <cell r="BF75">
            <v>1600</v>
          </cell>
          <cell r="BG75"/>
          <cell r="BH75"/>
          <cell r="BI75"/>
          <cell r="BJ75"/>
          <cell r="BK75"/>
          <cell r="BL75"/>
          <cell r="BM75"/>
          <cell r="BN75"/>
          <cell r="BO75"/>
        </row>
        <row r="76">
          <cell r="A76" t="str">
            <v>|0200220810|25.40|0.00|1.400|0.000229NBC</v>
          </cell>
          <cell r="B76" t="str">
            <v>|0200220810|25.40|0.00|1.400|0.000</v>
          </cell>
          <cell r="C76" t="str">
            <v>C07002</v>
          </cell>
          <cell r="D76" t="str">
            <v>SUZUKI</v>
          </cell>
          <cell r="E76" t="str">
            <v>KMV</v>
          </cell>
          <cell r="F76" t="str">
            <v>PS1</v>
          </cell>
          <cell r="G76" t="str">
            <v>STKM13A</v>
          </cell>
          <cell r="H76" t="str">
            <v>P</v>
          </cell>
          <cell r="I76" t="str">
            <v>NBC</v>
          </cell>
          <cell r="J76">
            <v>25.4</v>
          </cell>
          <cell r="K76">
            <v>0</v>
          </cell>
          <cell r="L76">
            <v>1.4</v>
          </cell>
          <cell r="M76">
            <v>229</v>
          </cell>
          <cell r="N76">
            <v>0.19</v>
          </cell>
          <cell r="O76" t="str">
            <v>Brushing</v>
          </cell>
          <cell r="P76" t="str">
            <v>E-G</v>
          </cell>
          <cell r="Q76" t="str">
            <v>SUZUKI</v>
          </cell>
          <cell r="R76" t="str">
            <v>46316-34K00-000Y</v>
          </cell>
          <cell r="S76" t="str">
            <v>LEG, RR CARRIER REAR, R</v>
          </cell>
          <cell r="T76" t="str">
            <v>PCS</v>
          </cell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>
            <v>1930</v>
          </cell>
          <cell r="BE76">
            <v>2038</v>
          </cell>
          <cell r="BF76">
            <v>2034</v>
          </cell>
          <cell r="BG76"/>
          <cell r="BH76"/>
          <cell r="BI76"/>
          <cell r="BJ76"/>
          <cell r="BK76"/>
          <cell r="BL76"/>
          <cell r="BM76"/>
          <cell r="BN76"/>
          <cell r="BO76"/>
        </row>
        <row r="77">
          <cell r="A77" t="str">
            <v>|0200220810|22.20|0.00|1.600|0.000236NBC</v>
          </cell>
          <cell r="B77" t="str">
            <v>|0200220810|22.20|0.00|1.600|0.000</v>
          </cell>
          <cell r="C77" t="str">
            <v>C07002</v>
          </cell>
          <cell r="D77" t="str">
            <v>SUZUKI</v>
          </cell>
          <cell r="E77" t="str">
            <v>KMV</v>
          </cell>
          <cell r="F77" t="str">
            <v>PS1</v>
          </cell>
          <cell r="G77" t="str">
            <v>STKM13A</v>
          </cell>
          <cell r="H77" t="str">
            <v>P</v>
          </cell>
          <cell r="I77" t="str">
            <v>NBC</v>
          </cell>
          <cell r="J77">
            <v>22.2</v>
          </cell>
          <cell r="K77">
            <v>0</v>
          </cell>
          <cell r="L77">
            <v>1.6</v>
          </cell>
          <cell r="M77">
            <v>236</v>
          </cell>
          <cell r="N77">
            <v>0.192</v>
          </cell>
          <cell r="O77" t="str">
            <v>Brushing</v>
          </cell>
          <cell r="P77" t="str">
            <v>E-G</v>
          </cell>
          <cell r="Q77" t="str">
            <v>SUZUKI</v>
          </cell>
          <cell r="R77" t="str">
            <v>46415-27H00-000Y</v>
          </cell>
          <cell r="S77" t="str">
            <v>LEG, FR CARRIER FRONT, R</v>
          </cell>
          <cell r="T77" t="str">
            <v>PCS</v>
          </cell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>
            <v>720</v>
          </cell>
          <cell r="BE77">
            <v>766</v>
          </cell>
          <cell r="BF77">
            <v>772</v>
          </cell>
          <cell r="BG77"/>
          <cell r="BH77"/>
          <cell r="BI77"/>
          <cell r="BJ77"/>
          <cell r="BK77"/>
          <cell r="BL77"/>
          <cell r="BM77"/>
          <cell r="BN77"/>
          <cell r="BO77"/>
        </row>
        <row r="78">
          <cell r="A78" t="str">
            <v>|0200230841|12.70|0.00|1.200|0.000241NBC</v>
          </cell>
          <cell r="B78" t="str">
            <v>|0200230841|12.70|0.00|1.200|0.000</v>
          </cell>
          <cell r="C78" t="str">
            <v>C07002</v>
          </cell>
          <cell r="D78" t="str">
            <v>SUZUKI</v>
          </cell>
          <cell r="E78" t="str">
            <v>KMV</v>
          </cell>
          <cell r="F78" t="str">
            <v>PS1</v>
          </cell>
          <cell r="G78" t="str">
            <v>STKM13A</v>
          </cell>
          <cell r="H78" t="str">
            <v>C</v>
          </cell>
          <cell r="I78" t="str">
            <v>NBC</v>
          </cell>
          <cell r="J78">
            <v>12.7</v>
          </cell>
          <cell r="K78">
            <v>0</v>
          </cell>
          <cell r="L78">
            <v>1.2</v>
          </cell>
          <cell r="M78">
            <v>241</v>
          </cell>
          <cell r="N78">
            <v>8.2000000000000003E-2</v>
          </cell>
          <cell r="O78" t="str">
            <v>Brushing</v>
          </cell>
          <cell r="P78" t="str">
            <v>E-G</v>
          </cell>
          <cell r="Q78" t="str">
            <v>SUZUKI</v>
          </cell>
          <cell r="R78" t="str">
            <v>46414-31G10-000Y</v>
          </cell>
          <cell r="S78" t="str">
            <v>FENCE, FR CARRIER</v>
          </cell>
          <cell r="T78" t="str">
            <v>PCS</v>
          </cell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>
            <v>360</v>
          </cell>
          <cell r="BE78">
            <v>383</v>
          </cell>
          <cell r="BF78">
            <v>386</v>
          </cell>
          <cell r="BG78"/>
          <cell r="BH78"/>
          <cell r="BI78"/>
          <cell r="BJ78"/>
          <cell r="BK78"/>
          <cell r="BL78"/>
          <cell r="BM78"/>
          <cell r="BN78"/>
          <cell r="BO78"/>
        </row>
        <row r="79">
          <cell r="A79" t="str">
            <v>|0200220810|22.20|0.00|1.400|0.000256NBC</v>
          </cell>
          <cell r="B79" t="str">
            <v>|0200220810|22.20|0.00|1.400|0.000</v>
          </cell>
          <cell r="C79" t="str">
            <v>C07002</v>
          </cell>
          <cell r="D79" t="str">
            <v>SUZUKI</v>
          </cell>
          <cell r="E79" t="str">
            <v>KMV</v>
          </cell>
          <cell r="F79" t="str">
            <v>PS1</v>
          </cell>
          <cell r="G79" t="str">
            <v>STKM13A</v>
          </cell>
          <cell r="H79" t="str">
            <v>P</v>
          </cell>
          <cell r="I79" t="str">
            <v>NBC</v>
          </cell>
          <cell r="J79">
            <v>22.2</v>
          </cell>
          <cell r="K79">
            <v>0</v>
          </cell>
          <cell r="L79">
            <v>1.4</v>
          </cell>
          <cell r="M79">
            <v>256</v>
          </cell>
          <cell r="N79">
            <v>0.184</v>
          </cell>
          <cell r="O79" t="str">
            <v>Brushing</v>
          </cell>
          <cell r="P79" t="str">
            <v>E-G</v>
          </cell>
          <cell r="Q79" t="str">
            <v>SUZUKI</v>
          </cell>
          <cell r="R79" t="str">
            <v>43716-27H00-000Y</v>
          </cell>
          <cell r="S79" t="str">
            <v>TUBE, FRONT GRIP NO.3, R</v>
          </cell>
          <cell r="T79" t="str">
            <v>PCS</v>
          </cell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>
            <v>760</v>
          </cell>
          <cell r="BE79">
            <v>772</v>
          </cell>
          <cell r="BF79">
            <v>772</v>
          </cell>
          <cell r="BG79"/>
          <cell r="BH79"/>
          <cell r="BI79"/>
          <cell r="BJ79"/>
          <cell r="BK79"/>
          <cell r="BL79"/>
          <cell r="BM79"/>
          <cell r="BN79"/>
          <cell r="BO79"/>
        </row>
        <row r="80">
          <cell r="A80" t="str">
            <v>|0200220810|28.60|0.00|1.400|0.000266NBC</v>
          </cell>
          <cell r="B80" t="str">
            <v>|0200220810|28.60|0.00|1.400|0.000</v>
          </cell>
          <cell r="C80" t="str">
            <v>C07002</v>
          </cell>
          <cell r="D80" t="str">
            <v>SUZUKI</v>
          </cell>
          <cell r="E80" t="str">
            <v>KMV</v>
          </cell>
          <cell r="F80" t="str">
            <v>PS1</v>
          </cell>
          <cell r="G80" t="str">
            <v>STKM13A</v>
          </cell>
          <cell r="H80" t="str">
            <v>P</v>
          </cell>
          <cell r="I80" t="str">
            <v>NBC</v>
          </cell>
          <cell r="J80">
            <v>28.6</v>
          </cell>
          <cell r="K80">
            <v>0</v>
          </cell>
          <cell r="L80">
            <v>1.4</v>
          </cell>
          <cell r="M80">
            <v>266</v>
          </cell>
          <cell r="N80">
            <v>0.25</v>
          </cell>
          <cell r="O80" t="str">
            <v>Brushing</v>
          </cell>
          <cell r="P80" t="str">
            <v>E-G</v>
          </cell>
          <cell r="Q80" t="str">
            <v>SUZUKI</v>
          </cell>
          <cell r="R80" t="str">
            <v>43714-27H00-000Y</v>
          </cell>
          <cell r="S80" t="str">
            <v>TUBE, FRONT GRIP NO.2, R</v>
          </cell>
          <cell r="T80" t="str">
            <v>PCS</v>
          </cell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>
            <v>756</v>
          </cell>
          <cell r="BE80">
            <v>772</v>
          </cell>
          <cell r="BF80">
            <v>772</v>
          </cell>
          <cell r="BG80"/>
          <cell r="BH80"/>
          <cell r="BI80"/>
          <cell r="BJ80"/>
          <cell r="BK80"/>
          <cell r="BL80"/>
          <cell r="BM80"/>
          <cell r="BN80"/>
          <cell r="BO80"/>
        </row>
        <row r="81">
          <cell r="A81" t="str">
            <v>|0200220810|19.10|0.00|1.400|0.000280NBC</v>
          </cell>
          <cell r="B81" t="str">
            <v>|0200220810|19.10|0.00|1.400|0.000</v>
          </cell>
          <cell r="C81" t="str">
            <v>C07002</v>
          </cell>
          <cell r="D81" t="str">
            <v>SUZUKI</v>
          </cell>
          <cell r="E81" t="str">
            <v>KMV</v>
          </cell>
          <cell r="F81" t="str">
            <v>PS1</v>
          </cell>
          <cell r="G81" t="str">
            <v>STKM13A</v>
          </cell>
          <cell r="H81" t="str">
            <v>P</v>
          </cell>
          <cell r="I81" t="str">
            <v>NBC</v>
          </cell>
          <cell r="J81">
            <v>19.100000000000001</v>
          </cell>
          <cell r="K81">
            <v>0</v>
          </cell>
          <cell r="L81">
            <v>1.4</v>
          </cell>
          <cell r="M81">
            <v>280</v>
          </cell>
          <cell r="N81">
            <v>0.17100000000000001</v>
          </cell>
          <cell r="O81" t="str">
            <v>Brushing</v>
          </cell>
          <cell r="P81" t="str">
            <v>E-G</v>
          </cell>
          <cell r="Q81" t="str">
            <v>SUZUKI</v>
          </cell>
          <cell r="R81" t="str">
            <v>43712-27H00-000Y</v>
          </cell>
          <cell r="S81" t="str">
            <v>TUBE, FRONT GRIP NO.1, R</v>
          </cell>
          <cell r="T81" t="str">
            <v>PCS</v>
          </cell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>
            <v>735</v>
          </cell>
          <cell r="BE81">
            <v>772</v>
          </cell>
          <cell r="BF81">
            <v>772</v>
          </cell>
          <cell r="BG81"/>
          <cell r="BH81"/>
          <cell r="BI81"/>
          <cell r="BJ81"/>
          <cell r="BK81"/>
          <cell r="BL81"/>
          <cell r="BM81"/>
          <cell r="BN81"/>
          <cell r="BO81"/>
        </row>
        <row r="82">
          <cell r="A82" t="str">
            <v>|0200220810|25.40|0.00|1.400|0.000288NBC</v>
          </cell>
          <cell r="B82" t="str">
            <v>|0200220810|25.40|0.00|1.400|0.000</v>
          </cell>
          <cell r="C82" t="str">
            <v>C07002</v>
          </cell>
          <cell r="D82" t="str">
            <v>SUZUKI</v>
          </cell>
          <cell r="E82" t="str">
            <v>KMV</v>
          </cell>
          <cell r="F82" t="str">
            <v>PS1</v>
          </cell>
          <cell r="G82" t="str">
            <v>STKM13A</v>
          </cell>
          <cell r="H82" t="str">
            <v>P</v>
          </cell>
          <cell r="I82" t="str">
            <v>NBC</v>
          </cell>
          <cell r="J82">
            <v>25.4</v>
          </cell>
          <cell r="K82">
            <v>0</v>
          </cell>
          <cell r="L82">
            <v>1.4</v>
          </cell>
          <cell r="M82">
            <v>288</v>
          </cell>
          <cell r="N82">
            <v>0.23899999999999999</v>
          </cell>
          <cell r="O82" t="str">
            <v>Brushing</v>
          </cell>
          <cell r="P82" t="str">
            <v>E-G</v>
          </cell>
          <cell r="Q82" t="str">
            <v>SUZUKI</v>
          </cell>
          <cell r="R82" t="str">
            <v>46316-27H00-000Y</v>
          </cell>
          <cell r="S82" t="str">
            <v>LEG, RR CARRIER REAR, R</v>
          </cell>
          <cell r="T82" t="str">
            <v>PCS</v>
          </cell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>
            <v>1090</v>
          </cell>
          <cell r="BE82">
            <v>1090</v>
          </cell>
          <cell r="BF82">
            <v>1090</v>
          </cell>
          <cell r="BG82"/>
          <cell r="BH82"/>
          <cell r="BI82"/>
          <cell r="BJ82"/>
          <cell r="BK82"/>
          <cell r="BL82"/>
          <cell r="BM82"/>
          <cell r="BN82"/>
          <cell r="BO82"/>
        </row>
        <row r="83">
          <cell r="A83" t="str">
            <v>|0200220810|22.20|0.00|1.400|0.000293NBC</v>
          </cell>
          <cell r="B83" t="str">
            <v>|0200220810|22.20|0.00|1.400|0.000</v>
          </cell>
          <cell r="C83" t="str">
            <v>C07002</v>
          </cell>
          <cell r="D83" t="str">
            <v>SUZUKI</v>
          </cell>
          <cell r="E83" t="str">
            <v>KMV</v>
          </cell>
          <cell r="F83" t="str">
            <v>PS1</v>
          </cell>
          <cell r="G83" t="str">
            <v>STKM13A</v>
          </cell>
          <cell r="H83" t="str">
            <v>P</v>
          </cell>
          <cell r="I83" t="str">
            <v>NBC</v>
          </cell>
          <cell r="J83">
            <v>22.2</v>
          </cell>
          <cell r="K83">
            <v>0</v>
          </cell>
          <cell r="L83">
            <v>1.4</v>
          </cell>
          <cell r="M83">
            <v>293</v>
          </cell>
          <cell r="N83">
            <v>0.21</v>
          </cell>
          <cell r="O83" t="str">
            <v>Brushing</v>
          </cell>
          <cell r="P83" t="str">
            <v>E-G</v>
          </cell>
          <cell r="Q83" t="str">
            <v>SUZUKI</v>
          </cell>
          <cell r="R83" t="str">
            <v>43994-34K00-000Y</v>
          </cell>
          <cell r="S83" t="str">
            <v>TUBE, FONT GRIP FTG, R</v>
          </cell>
          <cell r="T83" t="str">
            <v>PCS</v>
          </cell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>
            <v>810</v>
          </cell>
          <cell r="BD83">
            <v>1003</v>
          </cell>
          <cell r="BE83">
            <v>1320</v>
          </cell>
          <cell r="BF83">
            <v>1320</v>
          </cell>
          <cell r="BG83"/>
          <cell r="BH83"/>
          <cell r="BI83"/>
          <cell r="BJ83"/>
          <cell r="BK83"/>
          <cell r="BL83"/>
          <cell r="BM83"/>
          <cell r="BN83"/>
          <cell r="BO83"/>
        </row>
        <row r="84">
          <cell r="A84" t="str">
            <v>|0200226540|40.00|25.00|1.400|0.000527NBC</v>
          </cell>
          <cell r="B84" t="str">
            <v>|0200226540|40.00|25.00|1.400|0.000</v>
          </cell>
          <cell r="C84" t="str">
            <v>C07002</v>
          </cell>
          <cell r="D84" t="str">
            <v>SUZUKI</v>
          </cell>
          <cell r="E84" t="str">
            <v>KMV</v>
          </cell>
          <cell r="F84" t="str">
            <v>PS1</v>
          </cell>
          <cell r="G84" t="str">
            <v>STKMRHT590</v>
          </cell>
          <cell r="H84" t="str">
            <v>P</v>
          </cell>
          <cell r="I84" t="str">
            <v>NBC</v>
          </cell>
          <cell r="J84">
            <v>40</v>
          </cell>
          <cell r="K84">
            <v>25</v>
          </cell>
          <cell r="L84">
            <v>1.4</v>
          </cell>
          <cell r="M84">
            <v>527</v>
          </cell>
          <cell r="N84">
            <v>0.72</v>
          </cell>
          <cell r="O84" t="str">
            <v>Brushing</v>
          </cell>
          <cell r="P84" t="str">
            <v>E-G</v>
          </cell>
          <cell r="Q84"/>
          <cell r="R84" t="str">
            <v>52432-31G10-000Y</v>
          </cell>
          <cell r="S84" t="str">
            <v>PIPE, SPSN ARM UPP RR, R</v>
          </cell>
          <cell r="T84" t="str">
            <v>PCS</v>
          </cell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>
            <v>1300</v>
          </cell>
          <cell r="BD84">
            <v>796</v>
          </cell>
          <cell r="BE84">
            <v>800</v>
          </cell>
          <cell r="BF84">
            <v>800</v>
          </cell>
          <cell r="BG84"/>
          <cell r="BH84"/>
          <cell r="BI84"/>
          <cell r="BJ84"/>
          <cell r="BK84"/>
          <cell r="BL84"/>
          <cell r="BM84"/>
          <cell r="BN84"/>
          <cell r="BO84"/>
        </row>
        <row r="85">
          <cell r="A85" t="str">
            <v>|0200226240|22.20|0.00|2.000|0.000570NBC</v>
          </cell>
          <cell r="B85" t="str">
            <v>|0200226240|22.20|0.00|2.000|0.000</v>
          </cell>
          <cell r="C85" t="str">
            <v>C07002</v>
          </cell>
          <cell r="D85" t="str">
            <v>SUZUKI</v>
          </cell>
          <cell r="E85" t="str">
            <v>KMV</v>
          </cell>
          <cell r="F85" t="str">
            <v>PS1</v>
          </cell>
          <cell r="G85" t="str">
            <v>STKMHT590</v>
          </cell>
          <cell r="H85" t="str">
            <v>P</v>
          </cell>
          <cell r="I85" t="str">
            <v>NBC</v>
          </cell>
          <cell r="J85">
            <v>22.2</v>
          </cell>
          <cell r="K85">
            <v>0</v>
          </cell>
          <cell r="L85">
            <v>2</v>
          </cell>
          <cell r="M85">
            <v>570</v>
          </cell>
          <cell r="N85">
            <v>0.56799999999999995</v>
          </cell>
          <cell r="O85" t="str">
            <v>Brushing</v>
          </cell>
          <cell r="P85" t="str">
            <v>E-G</v>
          </cell>
          <cell r="Q85"/>
          <cell r="R85" t="str">
            <v>52411-34K00-000Y</v>
          </cell>
          <cell r="S85" t="str">
            <v>PIPE, SPSN ARM LOWER</v>
          </cell>
          <cell r="T85" t="str">
            <v>PCS</v>
          </cell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>
            <v>2400</v>
          </cell>
          <cell r="BD85">
            <v>1600</v>
          </cell>
          <cell r="BE85">
            <v>1600</v>
          </cell>
          <cell r="BF85">
            <v>1600</v>
          </cell>
          <cell r="BG85"/>
          <cell r="BH85"/>
          <cell r="BI85"/>
          <cell r="BJ85"/>
          <cell r="BK85"/>
          <cell r="BL85"/>
          <cell r="BM85"/>
          <cell r="BN85"/>
          <cell r="BO85"/>
        </row>
        <row r="86">
          <cell r="A86" t="str">
            <v>|0200220810|22.20|0.00|1.400|0.000620NBC</v>
          </cell>
          <cell r="B86" t="str">
            <v>|0200220810|22.20|0.00|1.400|0.000</v>
          </cell>
          <cell r="C86" t="str">
            <v>C07002</v>
          </cell>
          <cell r="D86" t="str">
            <v>SUZUKI</v>
          </cell>
          <cell r="E86" t="str">
            <v>KMV</v>
          </cell>
          <cell r="F86" t="str">
            <v>PS1</v>
          </cell>
          <cell r="G86" t="str">
            <v>STKM13A</v>
          </cell>
          <cell r="H86" t="str">
            <v>P</v>
          </cell>
          <cell r="I86" t="str">
            <v>NBC</v>
          </cell>
          <cell r="J86">
            <v>22.2</v>
          </cell>
          <cell r="K86">
            <v>0</v>
          </cell>
          <cell r="L86">
            <v>1.4</v>
          </cell>
          <cell r="M86">
            <v>620</v>
          </cell>
          <cell r="N86">
            <v>0.44500000000000001</v>
          </cell>
          <cell r="O86" t="str">
            <v>Brushing</v>
          </cell>
          <cell r="P86" t="str">
            <v>E-G</v>
          </cell>
          <cell r="Q86" t="str">
            <v>SUZUKI</v>
          </cell>
          <cell r="R86" t="str">
            <v>43991-34K00-000Y</v>
          </cell>
          <cell r="S86" t="str">
            <v>TUBE, FONT GRIP</v>
          </cell>
          <cell r="T86" t="str">
            <v>PCS</v>
          </cell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>
            <v>410</v>
          </cell>
          <cell r="BD86">
            <v>494</v>
          </cell>
          <cell r="BE86">
            <v>660</v>
          </cell>
          <cell r="BF86">
            <v>660</v>
          </cell>
          <cell r="BG86"/>
          <cell r="BH86"/>
          <cell r="BI86"/>
          <cell r="BJ86"/>
          <cell r="BK86"/>
          <cell r="BL86"/>
          <cell r="BM86"/>
          <cell r="BN86"/>
          <cell r="BO86"/>
        </row>
        <row r="87">
          <cell r="A87" t="str">
            <v>|0200220810|22.20|0.00|1.400|0.000641NBC</v>
          </cell>
          <cell r="B87" t="str">
            <v>|0200220810|22.20|0.00|1.400|0.000</v>
          </cell>
          <cell r="C87" t="str">
            <v>C07002</v>
          </cell>
          <cell r="D87" t="str">
            <v>SUZUKI</v>
          </cell>
          <cell r="E87" t="str">
            <v>KMV</v>
          </cell>
          <cell r="F87" t="str">
            <v>PS1</v>
          </cell>
          <cell r="G87" t="str">
            <v>STKM13A</v>
          </cell>
          <cell r="H87" t="str">
            <v>P</v>
          </cell>
          <cell r="I87" t="str">
            <v>NBC</v>
          </cell>
          <cell r="J87">
            <v>22.2</v>
          </cell>
          <cell r="K87">
            <v>0</v>
          </cell>
          <cell r="L87">
            <v>1.4</v>
          </cell>
          <cell r="M87">
            <v>641</v>
          </cell>
          <cell r="N87">
            <v>0.46</v>
          </cell>
          <cell r="O87" t="str">
            <v>Brushing</v>
          </cell>
          <cell r="P87" t="str">
            <v>E-G</v>
          </cell>
          <cell r="Q87" t="str">
            <v>SUZUKI</v>
          </cell>
          <cell r="R87" t="str">
            <v>43992-34K00-000Y</v>
          </cell>
          <cell r="S87" t="str">
            <v>TUBE, FONT GRIP NO.1, R</v>
          </cell>
          <cell r="T87" t="str">
            <v>PCS</v>
          </cell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>
            <v>820</v>
          </cell>
          <cell r="BD87">
            <v>990</v>
          </cell>
          <cell r="BE87">
            <v>1320</v>
          </cell>
          <cell r="BF87">
            <v>1320</v>
          </cell>
          <cell r="BG87"/>
          <cell r="BH87"/>
          <cell r="BI87"/>
          <cell r="BJ87"/>
          <cell r="BK87"/>
          <cell r="BL87"/>
          <cell r="BM87"/>
          <cell r="BN87"/>
          <cell r="BO87"/>
        </row>
        <row r="88">
          <cell r="A88" t="str">
            <v>|0200236211|19.10|0.00|1.200|0.000650NBC</v>
          </cell>
          <cell r="B88" t="str">
            <v>|0200236211|19.10|0.00|1.200|0.000</v>
          </cell>
          <cell r="C88" t="str">
            <v>C07002</v>
          </cell>
          <cell r="D88" t="str">
            <v>SUZUKI</v>
          </cell>
          <cell r="E88" t="str">
            <v>KMV</v>
          </cell>
          <cell r="F88" t="str">
            <v>PS1</v>
          </cell>
          <cell r="G88" t="str">
            <v>STKMHT590</v>
          </cell>
          <cell r="H88" t="str">
            <v>C</v>
          </cell>
          <cell r="I88" t="str">
            <v>NBC</v>
          </cell>
          <cell r="J88">
            <v>19.100000000000001</v>
          </cell>
          <cell r="K88">
            <v>0</v>
          </cell>
          <cell r="L88">
            <v>1.2</v>
          </cell>
          <cell r="M88">
            <v>650</v>
          </cell>
          <cell r="N88">
            <v>0.34499999999999997</v>
          </cell>
          <cell r="O88" t="str">
            <v>Brushing</v>
          </cell>
          <cell r="P88" t="str">
            <v>E-G</v>
          </cell>
          <cell r="Q88" t="str">
            <v>SUZUKI</v>
          </cell>
          <cell r="R88" t="str">
            <v>46414-34K00-000Y</v>
          </cell>
          <cell r="S88" t="str">
            <v>TUBE, FR CARRIER FRAME RR</v>
          </cell>
          <cell r="T88" t="str">
            <v>PCS</v>
          </cell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>
            <v>945</v>
          </cell>
          <cell r="BE88">
            <v>979</v>
          </cell>
          <cell r="BF88">
            <v>981</v>
          </cell>
          <cell r="BG88"/>
          <cell r="BH88"/>
          <cell r="BI88"/>
          <cell r="BJ88"/>
          <cell r="BK88"/>
          <cell r="BL88"/>
          <cell r="BM88"/>
          <cell r="BN88"/>
          <cell r="BO88"/>
        </row>
        <row r="89">
          <cell r="A89" t="str">
            <v>|0200236211|17.30|0.00|1.200|0.000808NBC</v>
          </cell>
          <cell r="B89" t="str">
            <v>|0200236211|17.30|0.00|1.200|0.000</v>
          </cell>
          <cell r="C89" t="str">
            <v>C07002</v>
          </cell>
          <cell r="D89" t="str">
            <v>SUZUKI</v>
          </cell>
          <cell r="E89" t="str">
            <v>KMV</v>
          </cell>
          <cell r="F89" t="str">
            <v>PS1</v>
          </cell>
          <cell r="G89" t="str">
            <v>STKMHT590</v>
          </cell>
          <cell r="H89" t="str">
            <v>C</v>
          </cell>
          <cell r="I89" t="str">
            <v>NBC</v>
          </cell>
          <cell r="J89">
            <v>17.3</v>
          </cell>
          <cell r="K89">
            <v>0</v>
          </cell>
          <cell r="L89">
            <v>1.2</v>
          </cell>
          <cell r="M89">
            <v>808</v>
          </cell>
          <cell r="N89">
            <v>0.38500000000000001</v>
          </cell>
          <cell r="O89" t="str">
            <v>Brushing</v>
          </cell>
          <cell r="P89" t="str">
            <v>E-G</v>
          </cell>
          <cell r="Q89" t="str">
            <v>SUZUKI</v>
          </cell>
          <cell r="R89" t="str">
            <v>46412-31G11-000Y</v>
          </cell>
          <cell r="S89" t="str">
            <v>BRIDGE, FR CARRIER NO.1</v>
          </cell>
          <cell r="T89" t="str">
            <v>PCS</v>
          </cell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>
            <v>367</v>
          </cell>
          <cell r="BE89">
            <v>386</v>
          </cell>
          <cell r="BF89">
            <v>386</v>
          </cell>
          <cell r="BG89"/>
          <cell r="BH89"/>
          <cell r="BI89"/>
          <cell r="BJ89"/>
          <cell r="BK89"/>
          <cell r="BL89"/>
          <cell r="BM89"/>
          <cell r="BN89"/>
          <cell r="BO89"/>
        </row>
        <row r="90">
          <cell r="A90" t="str">
            <v>|0200230841|17.30|0.00|1.200|0.000810NBC</v>
          </cell>
          <cell r="B90" t="str">
            <v>|0200230841|17.30|0.00|1.200|0.000</v>
          </cell>
          <cell r="C90" t="str">
            <v>C07002</v>
          </cell>
          <cell r="D90" t="str">
            <v>SUZUKI</v>
          </cell>
          <cell r="E90" t="str">
            <v>KMV</v>
          </cell>
          <cell r="F90" t="str">
            <v>PS1</v>
          </cell>
          <cell r="G90" t="str">
            <v>STKM13A</v>
          </cell>
          <cell r="H90" t="str">
            <v>C</v>
          </cell>
          <cell r="I90" t="str">
            <v>NBC</v>
          </cell>
          <cell r="J90">
            <v>17.3</v>
          </cell>
          <cell r="K90">
            <v>0</v>
          </cell>
          <cell r="L90">
            <v>1.2</v>
          </cell>
          <cell r="M90">
            <v>810</v>
          </cell>
          <cell r="N90">
            <v>0.38600000000000001</v>
          </cell>
          <cell r="O90" t="str">
            <v>Brushing</v>
          </cell>
          <cell r="P90" t="str">
            <v>E-G</v>
          </cell>
          <cell r="Q90" t="str">
            <v>SUZUKI</v>
          </cell>
          <cell r="R90" t="str">
            <v>46412-34K00-000Y</v>
          </cell>
          <cell r="S90" t="str">
            <v>BRIDGE, FR CARRIER NO.1</v>
          </cell>
          <cell r="T90" t="str">
            <v>PCS</v>
          </cell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>
            <v>945</v>
          </cell>
          <cell r="BE90">
            <v>979</v>
          </cell>
          <cell r="BF90">
            <v>981</v>
          </cell>
          <cell r="BG90"/>
          <cell r="BH90"/>
          <cell r="BI90"/>
          <cell r="BJ90"/>
          <cell r="BK90"/>
          <cell r="BL90"/>
          <cell r="BM90"/>
          <cell r="BN90"/>
          <cell r="BO90"/>
        </row>
        <row r="91">
          <cell r="A91" t="str">
            <v>|0200236211|19.10|0.00|1.200|0.000916NBC</v>
          </cell>
          <cell r="B91" t="str">
            <v>|0200236211|19.10|0.00|1.200|0.000</v>
          </cell>
          <cell r="C91" t="str">
            <v>C07002</v>
          </cell>
          <cell r="D91" t="str">
            <v>SUZUKI</v>
          </cell>
          <cell r="E91" t="str">
            <v>KMV</v>
          </cell>
          <cell r="F91" t="str">
            <v>PS1</v>
          </cell>
          <cell r="G91" t="str">
            <v>STKMHT590</v>
          </cell>
          <cell r="H91" t="str">
            <v>C</v>
          </cell>
          <cell r="I91" t="str">
            <v>NBC</v>
          </cell>
          <cell r="J91">
            <v>19.100000000000001</v>
          </cell>
          <cell r="K91">
            <v>0</v>
          </cell>
          <cell r="L91">
            <v>1.2</v>
          </cell>
          <cell r="M91">
            <v>916</v>
          </cell>
          <cell r="N91">
            <v>0.48499999999999999</v>
          </cell>
          <cell r="O91" t="str">
            <v>Brushing</v>
          </cell>
          <cell r="P91" t="str">
            <v>E-G</v>
          </cell>
          <cell r="Q91" t="str">
            <v>SUZUKI</v>
          </cell>
          <cell r="R91" t="str">
            <v>46312-34K00-000Y</v>
          </cell>
          <cell r="S91" t="str">
            <v>BRIDGE, RR CARRIER NO.1</v>
          </cell>
          <cell r="T91" t="str">
            <v>PCS</v>
          </cell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>
            <v>1600</v>
          </cell>
          <cell r="BE91">
            <v>1600</v>
          </cell>
          <cell r="BF91">
            <v>1600</v>
          </cell>
          <cell r="BG91"/>
          <cell r="BH91"/>
          <cell r="BI91"/>
          <cell r="BJ91"/>
          <cell r="BK91"/>
          <cell r="BL91"/>
          <cell r="BM91"/>
          <cell r="BN91"/>
          <cell r="BO91"/>
        </row>
        <row r="92">
          <cell r="A92" t="str">
            <v>|0200220810|31.80|0.00|1.600|0.0001097NBC</v>
          </cell>
          <cell r="B92" t="str">
            <v>|0200220810|31.80|0.00|1.600|0.000</v>
          </cell>
          <cell r="C92" t="str">
            <v>C07002</v>
          </cell>
          <cell r="D92" t="str">
            <v>SUZUKI</v>
          </cell>
          <cell r="E92" t="str">
            <v>KMV</v>
          </cell>
          <cell r="F92" t="str">
            <v>PS1</v>
          </cell>
          <cell r="G92" t="str">
            <v>STKM13A</v>
          </cell>
          <cell r="H92" t="str">
            <v>P</v>
          </cell>
          <cell r="I92" t="str">
            <v>NBC</v>
          </cell>
          <cell r="J92">
            <v>31.8</v>
          </cell>
          <cell r="K92">
            <v>0</v>
          </cell>
          <cell r="L92">
            <v>1.6</v>
          </cell>
          <cell r="M92">
            <v>1097</v>
          </cell>
          <cell r="N92">
            <v>1.3080000000000001</v>
          </cell>
          <cell r="O92" t="str">
            <v>Brushing</v>
          </cell>
          <cell r="P92" t="str">
            <v>E-G</v>
          </cell>
          <cell r="Q92" t="str">
            <v>SUZUKI</v>
          </cell>
          <cell r="R92" t="str">
            <v>43711-27H00-000Y</v>
          </cell>
          <cell r="S92" t="str">
            <v>TUBE, FRONT GRIP</v>
          </cell>
          <cell r="T92" t="str">
            <v>PCS</v>
          </cell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>
            <v>375</v>
          </cell>
          <cell r="BE92">
            <v>386</v>
          </cell>
          <cell r="BF92">
            <v>386</v>
          </cell>
          <cell r="BG92"/>
          <cell r="BH92"/>
          <cell r="BI92"/>
          <cell r="BJ92"/>
          <cell r="BK92"/>
          <cell r="BL92"/>
          <cell r="BM92"/>
          <cell r="BN92"/>
          <cell r="BO92"/>
        </row>
        <row r="93">
          <cell r="A93" t="str">
            <v>|0200220810|22.20|0.00|1.400|0.0001306NBC</v>
          </cell>
          <cell r="B93" t="str">
            <v>|0200220810|22.20|0.00|1.400|0.000</v>
          </cell>
          <cell r="C93" t="str">
            <v>C07002</v>
          </cell>
          <cell r="D93" t="str">
            <v>SUZUKI</v>
          </cell>
          <cell r="E93" t="str">
            <v>KMV</v>
          </cell>
          <cell r="F93" t="str">
            <v>PS1</v>
          </cell>
          <cell r="G93" t="str">
            <v>STKM13A</v>
          </cell>
          <cell r="H93" t="str">
            <v>P</v>
          </cell>
          <cell r="I93" t="str">
            <v>NBC</v>
          </cell>
          <cell r="J93">
            <v>22.2</v>
          </cell>
          <cell r="K93">
            <v>0</v>
          </cell>
          <cell r="L93">
            <v>1.4</v>
          </cell>
          <cell r="M93">
            <v>1306</v>
          </cell>
          <cell r="N93">
            <v>0.93799999999999994</v>
          </cell>
          <cell r="O93" t="str">
            <v>Brushing</v>
          </cell>
          <cell r="P93" t="str">
            <v>E-G</v>
          </cell>
          <cell r="Q93" t="str">
            <v>SUZUKI</v>
          </cell>
          <cell r="R93" t="str">
            <v>46311-34K00-001Y</v>
          </cell>
          <cell r="S93" t="str">
            <v>TUBE, RR CARRIER FRAME, L</v>
          </cell>
          <cell r="T93" t="str">
            <v>PCS</v>
          </cell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>
            <v>1935</v>
          </cell>
          <cell r="BE93">
            <v>2038</v>
          </cell>
          <cell r="BF93">
            <v>2034</v>
          </cell>
          <cell r="BG93"/>
          <cell r="BH93"/>
          <cell r="BI93"/>
          <cell r="BJ93"/>
          <cell r="BK93"/>
          <cell r="BL93"/>
          <cell r="BM93"/>
          <cell r="BN93"/>
          <cell r="BO93"/>
        </row>
        <row r="94">
          <cell r="A94" t="str">
            <v>|0200236211|19.10|0.00|1.200|0.0001561NBC</v>
          </cell>
          <cell r="B94" t="str">
            <v>|0200236211|19.10|0.00|1.200|0.000</v>
          </cell>
          <cell r="C94" t="str">
            <v>C07002</v>
          </cell>
          <cell r="D94" t="str">
            <v>SUZUKI</v>
          </cell>
          <cell r="E94" t="str">
            <v>KMV</v>
          </cell>
          <cell r="F94" t="str">
            <v>PS1</v>
          </cell>
          <cell r="G94" t="str">
            <v>STKMHT590</v>
          </cell>
          <cell r="H94" t="str">
            <v>C</v>
          </cell>
          <cell r="I94" t="str">
            <v>NBC</v>
          </cell>
          <cell r="J94">
            <v>19.100000000000001</v>
          </cell>
          <cell r="K94">
            <v>0</v>
          </cell>
          <cell r="L94">
            <v>1.2</v>
          </cell>
          <cell r="M94">
            <v>1561</v>
          </cell>
          <cell r="N94">
            <v>0.82699999999999996</v>
          </cell>
          <cell r="O94" t="str">
            <v>Brushing</v>
          </cell>
          <cell r="P94" t="str">
            <v>E-G</v>
          </cell>
          <cell r="Q94" t="str">
            <v>SUZUKI</v>
          </cell>
          <cell r="R94" t="str">
            <v>46411-34K00-000Y</v>
          </cell>
          <cell r="S94" t="str">
            <v>TUBE, FR CARRIER FRAME FR</v>
          </cell>
          <cell r="T94" t="str">
            <v>PCS</v>
          </cell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>
            <v>971</v>
          </cell>
          <cell r="BE94">
            <v>979</v>
          </cell>
          <cell r="BF94">
            <v>981</v>
          </cell>
          <cell r="BG94"/>
          <cell r="BH94"/>
          <cell r="BI94"/>
          <cell r="BJ94"/>
          <cell r="BK94"/>
          <cell r="BL94"/>
          <cell r="BM94"/>
          <cell r="BN94"/>
          <cell r="BO94"/>
        </row>
        <row r="95">
          <cell r="A95" t="str">
            <v>|0200236211|19.10|0.00|1.200|0.0002180NBC</v>
          </cell>
          <cell r="B95" t="str">
            <v>|0200236211|19.10|0.00|1.200|0.000</v>
          </cell>
          <cell r="C95" t="str">
            <v>C07002</v>
          </cell>
          <cell r="D95" t="str">
            <v>SUZUKI</v>
          </cell>
          <cell r="E95" t="str">
            <v>KMV</v>
          </cell>
          <cell r="F95" t="str">
            <v>PS1</v>
          </cell>
          <cell r="G95" t="str">
            <v>STKMHT590</v>
          </cell>
          <cell r="H95" t="str">
            <v>C</v>
          </cell>
          <cell r="I95" t="str">
            <v>NBC</v>
          </cell>
          <cell r="J95">
            <v>19.100000000000001</v>
          </cell>
          <cell r="K95">
            <v>0</v>
          </cell>
          <cell r="L95">
            <v>1.2</v>
          </cell>
          <cell r="M95">
            <v>2180</v>
          </cell>
          <cell r="N95">
            <v>1.155</v>
          </cell>
          <cell r="O95" t="str">
            <v>Brushing</v>
          </cell>
          <cell r="P95" t="str">
            <v>E-G</v>
          </cell>
          <cell r="Q95" t="str">
            <v>SUZUKI</v>
          </cell>
          <cell r="R95" t="str">
            <v>46411-31G12-000Y</v>
          </cell>
          <cell r="S95" t="str">
            <v>TUBE, FR CARRIER NAME</v>
          </cell>
          <cell r="T95" t="str">
            <v>PCS</v>
          </cell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>
            <v>369</v>
          </cell>
          <cell r="BE95">
            <v>386</v>
          </cell>
          <cell r="BF95">
            <v>386</v>
          </cell>
          <cell r="BG95"/>
          <cell r="BH95"/>
          <cell r="BI95"/>
          <cell r="BJ95"/>
          <cell r="BK95"/>
          <cell r="BL95"/>
          <cell r="BM95"/>
          <cell r="BN95"/>
          <cell r="BO95"/>
        </row>
        <row r="96">
          <cell r="A96" t="str">
            <v>|0200220810|22.20|0.00|1.400|0.0002595NBC</v>
          </cell>
          <cell r="B96" t="str">
            <v>|0200220810|22.20|0.00|1.400|0.000</v>
          </cell>
          <cell r="C96" t="str">
            <v>C07002</v>
          </cell>
          <cell r="D96" t="str">
            <v>SUZUKI</v>
          </cell>
          <cell r="E96" t="str">
            <v>KMV</v>
          </cell>
          <cell r="F96" t="str">
            <v>PS1</v>
          </cell>
          <cell r="G96" t="str">
            <v>STKM13A</v>
          </cell>
          <cell r="H96" t="str">
            <v>P</v>
          </cell>
          <cell r="I96" t="str">
            <v>NBC</v>
          </cell>
          <cell r="J96">
            <v>22.2</v>
          </cell>
          <cell r="K96">
            <v>0</v>
          </cell>
          <cell r="L96">
            <v>1.4</v>
          </cell>
          <cell r="M96">
            <v>2595</v>
          </cell>
          <cell r="N96">
            <v>1.863</v>
          </cell>
          <cell r="O96" t="str">
            <v>Brushing</v>
          </cell>
          <cell r="P96" t="str">
            <v>E-G</v>
          </cell>
          <cell r="Q96" t="str">
            <v>SUZUKI</v>
          </cell>
          <cell r="R96" t="str">
            <v>46311-31G32-001Y</v>
          </cell>
          <cell r="S96" t="str">
            <v>TUBE, RR CARRIER FRAME</v>
          </cell>
          <cell r="T96" t="str">
            <v>PCS</v>
          </cell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>
            <v>375</v>
          </cell>
          <cell r="BE96">
            <v>386</v>
          </cell>
          <cell r="BF96">
            <v>386</v>
          </cell>
          <cell r="BG96"/>
          <cell r="BH96"/>
          <cell r="BI96"/>
          <cell r="BJ96"/>
          <cell r="BK96"/>
          <cell r="BL96"/>
          <cell r="BM96"/>
          <cell r="BN96"/>
          <cell r="BO96"/>
        </row>
        <row r="97">
          <cell r="A97" t="str">
            <v>|0200226700|46.00|38.00|4.000|0.00038IBC</v>
          </cell>
          <cell r="B97" t="str">
            <v>|0200226700|46.00|38.00|4.000|0.000</v>
          </cell>
          <cell r="C97" t="str">
            <v>C07002</v>
          </cell>
          <cell r="D97" t="str">
            <v>YAMAHA</v>
          </cell>
          <cell r="E97" t="str">
            <v>KMV</v>
          </cell>
          <cell r="F97" t="str">
            <v>WD1</v>
          </cell>
          <cell r="G97" t="str">
            <v>STKM13C</v>
          </cell>
          <cell r="H97" t="str">
            <v>P</v>
          </cell>
          <cell r="I97" t="str">
            <v>IBC</v>
          </cell>
          <cell r="J97">
            <v>46</v>
          </cell>
          <cell r="K97">
            <v>38</v>
          </cell>
          <cell r="L97">
            <v>4</v>
          </cell>
          <cell r="M97">
            <v>38</v>
          </cell>
          <cell r="N97">
            <v>0.157</v>
          </cell>
          <cell r="O97" t="str">
            <v>Chamfer</v>
          </cell>
          <cell r="P97" t="str">
            <v>E-C</v>
          </cell>
          <cell r="Q97"/>
          <cell r="R97" t="str">
            <v>TM-784A-1-2-0000</v>
          </cell>
          <cell r="S97" t="str">
            <v>BRACKET</v>
          </cell>
          <cell r="T97" t="str">
            <v>PCS</v>
          </cell>
          <cell r="U97">
            <v>200</v>
          </cell>
          <cell r="V97">
            <v>150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>
            <v>0</v>
          </cell>
          <cell r="BA97">
            <v>350</v>
          </cell>
          <cell r="BB97">
            <v>0</v>
          </cell>
          <cell r="BC97">
            <v>8754</v>
          </cell>
          <cell r="BD97">
            <v>21169</v>
          </cell>
          <cell r="BE97">
            <v>9076</v>
          </cell>
          <cell r="BF97">
            <v>9075</v>
          </cell>
          <cell r="BG97"/>
          <cell r="BH97"/>
          <cell r="BI97"/>
          <cell r="BJ97"/>
          <cell r="BK97"/>
          <cell r="BL97"/>
          <cell r="BM97"/>
          <cell r="BN97"/>
          <cell r="BO97"/>
        </row>
        <row r="98">
          <cell r="A98" t="str">
            <v>|0200220139|29.40|0.00|3.200|0.00041IBC</v>
          </cell>
          <cell r="B98" t="str">
            <v>|0200220139|29.40|0.00|3.200|0.000</v>
          </cell>
          <cell r="C98" t="str">
            <v>C07002</v>
          </cell>
          <cell r="D98" t="str">
            <v>YAMAHA</v>
          </cell>
          <cell r="E98" t="str">
            <v>KMV</v>
          </cell>
          <cell r="F98" t="str">
            <v>WD1</v>
          </cell>
          <cell r="G98" t="str">
            <v>STKM11A</v>
          </cell>
          <cell r="H98" t="str">
            <v>P</v>
          </cell>
          <cell r="I98" t="str">
            <v>IBC</v>
          </cell>
          <cell r="J98">
            <v>29.4</v>
          </cell>
          <cell r="K98">
            <v>0</v>
          </cell>
          <cell r="L98">
            <v>3.2</v>
          </cell>
          <cell r="M98">
            <v>41</v>
          </cell>
          <cell r="N98">
            <v>8.5000000000000006E-2</v>
          </cell>
          <cell r="O98" t="str">
            <v>Chamfer</v>
          </cell>
          <cell r="P98" t="str">
            <v>E-G</v>
          </cell>
          <cell r="Q98"/>
          <cell r="R98" t="str">
            <v>5HU-F2161-10-0000</v>
          </cell>
          <cell r="S98" t="str">
            <v>PIPE HEAD</v>
          </cell>
          <cell r="T98" t="str">
            <v>PCS</v>
          </cell>
          <cell r="U98">
            <v>1600</v>
          </cell>
          <cell r="V98">
            <v>2100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>
            <v>0</v>
          </cell>
          <cell r="BA98">
            <v>3700</v>
          </cell>
          <cell r="BB98">
            <v>0</v>
          </cell>
          <cell r="BC98">
            <v>67360</v>
          </cell>
          <cell r="BD98">
            <v>71618</v>
          </cell>
          <cell r="BE98">
            <v>48192</v>
          </cell>
          <cell r="BF98">
            <v>71462</v>
          </cell>
          <cell r="BG98"/>
          <cell r="BH98"/>
          <cell r="BI98"/>
          <cell r="BJ98"/>
          <cell r="BK98"/>
          <cell r="BL98"/>
          <cell r="BM98"/>
          <cell r="BN98"/>
          <cell r="BO98"/>
        </row>
        <row r="99">
          <cell r="A99" t="str">
            <v>|0200220139|25.40|0.00|3.200|0.00044.5NBC</v>
          </cell>
          <cell r="B99" t="str">
            <v>|0200220139|25.40|0.00|3.200|0.000</v>
          </cell>
          <cell r="C99" t="str">
            <v>C07002</v>
          </cell>
          <cell r="D99" t="str">
            <v>YAMAHA</v>
          </cell>
          <cell r="E99" t="str">
            <v>KMV</v>
          </cell>
          <cell r="F99" t="str">
            <v>WD2</v>
          </cell>
          <cell r="G99" t="str">
            <v>STKM11A</v>
          </cell>
          <cell r="H99" t="str">
            <v>P</v>
          </cell>
          <cell r="I99" t="str">
            <v>NBC</v>
          </cell>
          <cell r="J99">
            <v>25.4</v>
          </cell>
          <cell r="K99">
            <v>0</v>
          </cell>
          <cell r="L99">
            <v>3.2</v>
          </cell>
          <cell r="M99">
            <v>44.5</v>
          </cell>
          <cell r="N99">
            <v>7.8E-2</v>
          </cell>
          <cell r="O99" t="str">
            <v>Chamfer</v>
          </cell>
          <cell r="P99" t="str">
            <v>E-G</v>
          </cell>
          <cell r="Q99"/>
          <cell r="R99" t="str">
            <v>2HC-F3827-00-000Y</v>
          </cell>
          <cell r="S99" t="str">
            <v>BOSS STRG</v>
          </cell>
          <cell r="T99" t="str">
            <v>PCS</v>
          </cell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>
            <v>344</v>
          </cell>
          <cell r="BD99">
            <v>3920</v>
          </cell>
          <cell r="BE99"/>
          <cell r="BF99">
            <v>1960</v>
          </cell>
          <cell r="BG99"/>
          <cell r="BH99"/>
          <cell r="BI99"/>
          <cell r="BJ99"/>
          <cell r="BK99"/>
          <cell r="BL99"/>
          <cell r="BM99"/>
          <cell r="BN99"/>
          <cell r="BO99"/>
        </row>
        <row r="100">
          <cell r="A100" t="str">
            <v>|0200220139|34.00|0.00|3.500|0.00045IBC</v>
          </cell>
          <cell r="B100" t="str">
            <v>|0200220139|34.00|0.00|3.500|0.000</v>
          </cell>
          <cell r="C100" t="str">
            <v>C07002</v>
          </cell>
          <cell r="D100" t="str">
            <v>YAMAHA</v>
          </cell>
          <cell r="E100" t="str">
            <v>KMV</v>
          </cell>
          <cell r="F100" t="str">
            <v>PS1</v>
          </cell>
          <cell r="G100" t="str">
            <v>STKM11A</v>
          </cell>
          <cell r="H100" t="str">
            <v>P</v>
          </cell>
          <cell r="I100" t="str">
            <v>IBC</v>
          </cell>
          <cell r="J100">
            <v>34</v>
          </cell>
          <cell r="K100">
            <v>0</v>
          </cell>
          <cell r="L100">
            <v>3.5</v>
          </cell>
          <cell r="M100">
            <v>45</v>
          </cell>
          <cell r="N100">
            <v>0.11799999999999999</v>
          </cell>
          <cell r="O100" t="str">
            <v>Chamfer</v>
          </cell>
          <cell r="P100" t="str">
            <v>E-G</v>
          </cell>
          <cell r="Q100"/>
          <cell r="R100" t="str">
            <v>1NS-F2194-00-200Y</v>
          </cell>
          <cell r="S100" t="str">
            <v>BOSS</v>
          </cell>
          <cell r="T100" t="str">
            <v>PCS</v>
          </cell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>
            <v>230</v>
          </cell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</row>
        <row r="101">
          <cell r="A101" t="str">
            <v>|0200220139|25.40|0.00|3.200|0.00049.5NBC</v>
          </cell>
          <cell r="B101" t="str">
            <v>|0200220139|25.40|0.00|3.200|0.000</v>
          </cell>
          <cell r="C101" t="str">
            <v>C07002</v>
          </cell>
          <cell r="D101" t="str">
            <v>YAMAHA</v>
          </cell>
          <cell r="E101" t="str">
            <v>KMV</v>
          </cell>
          <cell r="F101" t="str">
            <v>WD2</v>
          </cell>
          <cell r="G101" t="str">
            <v>STKM11A</v>
          </cell>
          <cell r="H101" t="str">
            <v>P</v>
          </cell>
          <cell r="I101" t="str">
            <v>NBC</v>
          </cell>
          <cell r="J101">
            <v>25.4</v>
          </cell>
          <cell r="K101">
            <v>0</v>
          </cell>
          <cell r="L101">
            <v>3.2</v>
          </cell>
          <cell r="M101">
            <v>49.5</v>
          </cell>
          <cell r="N101">
            <v>8.6999999999999994E-2</v>
          </cell>
          <cell r="O101" t="str">
            <v>Chamfer</v>
          </cell>
          <cell r="P101" t="str">
            <v>E-G</v>
          </cell>
          <cell r="Q101"/>
          <cell r="R101" t="str">
            <v>1TD-F3576-00-000Y</v>
          </cell>
          <cell r="S101" t="str">
            <v>BOSS</v>
          </cell>
          <cell r="T101" t="str">
            <v>PCS</v>
          </cell>
          <cell r="U101"/>
          <cell r="V101">
            <v>480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>
            <v>0</v>
          </cell>
          <cell r="BA101">
            <v>480</v>
          </cell>
          <cell r="BB101">
            <v>0</v>
          </cell>
          <cell r="BC101">
            <v>6480</v>
          </cell>
          <cell r="BD101">
            <v>3360</v>
          </cell>
          <cell r="BE101">
            <v>2880</v>
          </cell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</row>
        <row r="102">
          <cell r="A102" t="str">
            <v>|0200220139|60.80|0.00|3.800|0.00055IBC</v>
          </cell>
          <cell r="B102" t="str">
            <v>|0200220139|60.80|0.00|3.800|0.000</v>
          </cell>
          <cell r="C102" t="str">
            <v>C07002</v>
          </cell>
          <cell r="D102" t="str">
            <v>YAMAHA</v>
          </cell>
          <cell r="E102" t="str">
            <v>KMV</v>
          </cell>
          <cell r="F102" t="str">
            <v>PS1</v>
          </cell>
          <cell r="G102" t="str">
            <v>STKM11A</v>
          </cell>
          <cell r="H102" t="str">
            <v>P</v>
          </cell>
          <cell r="I102" t="str">
            <v>IBC</v>
          </cell>
          <cell r="J102">
            <v>60.8</v>
          </cell>
          <cell r="K102">
            <v>0</v>
          </cell>
          <cell r="L102">
            <v>3.8</v>
          </cell>
          <cell r="M102">
            <v>55</v>
          </cell>
          <cell r="N102">
            <v>0.29399999999999998</v>
          </cell>
          <cell r="O102" t="str">
            <v>As Cut</v>
          </cell>
          <cell r="P102" t="str">
            <v>E-G</v>
          </cell>
          <cell r="Q102"/>
          <cell r="R102" t="str">
            <v>5WP-8181J-01-000Y</v>
          </cell>
          <cell r="S102" t="str">
            <v>YOKE</v>
          </cell>
          <cell r="T102" t="str">
            <v>PCS</v>
          </cell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>
            <v>1780</v>
          </cell>
          <cell r="BD102">
            <v>1720</v>
          </cell>
          <cell r="BE102">
            <v>920</v>
          </cell>
          <cell r="BF102">
            <v>1160</v>
          </cell>
          <cell r="BG102"/>
          <cell r="BH102"/>
          <cell r="BI102"/>
          <cell r="BJ102"/>
          <cell r="BK102"/>
          <cell r="BL102"/>
          <cell r="BM102"/>
          <cell r="BN102"/>
          <cell r="BO102"/>
        </row>
        <row r="103">
          <cell r="A103" t="str">
            <v>|0200226700|28.00|21.80|3.100|0.00055.4IBC</v>
          </cell>
          <cell r="B103" t="str">
            <v>|0200226700|28.00|21.80|3.100|0.000</v>
          </cell>
          <cell r="C103" t="str">
            <v>C07002</v>
          </cell>
          <cell r="D103" t="str">
            <v>YAMAHA</v>
          </cell>
          <cell r="E103" t="str">
            <v>KMV</v>
          </cell>
          <cell r="F103" t="str">
            <v>WD2</v>
          </cell>
          <cell r="G103" t="str">
            <v>STKM13C</v>
          </cell>
          <cell r="H103" t="str">
            <v>P</v>
          </cell>
          <cell r="I103" t="str">
            <v>IBC</v>
          </cell>
          <cell r="J103">
            <v>28</v>
          </cell>
          <cell r="K103">
            <v>21.8</v>
          </cell>
          <cell r="L103">
            <v>3.1</v>
          </cell>
          <cell r="M103">
            <v>55.4</v>
          </cell>
          <cell r="N103">
            <v>0.105</v>
          </cell>
          <cell r="O103" t="str">
            <v>Chamfer</v>
          </cell>
          <cell r="P103" t="str">
            <v>E-G</v>
          </cell>
          <cell r="Q103"/>
          <cell r="R103" t="str">
            <v>2HC-F2160-00-000Y</v>
          </cell>
          <cell r="S103" t="str">
            <v>HEAD, PIPE 2</v>
          </cell>
          <cell r="T103" t="str">
            <v>PCS</v>
          </cell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>
            <v>1760</v>
          </cell>
          <cell r="BE103">
            <v>1040</v>
          </cell>
          <cell r="BF103">
            <v>2240</v>
          </cell>
          <cell r="BG103"/>
          <cell r="BH103"/>
          <cell r="BI103"/>
          <cell r="BJ103"/>
          <cell r="BK103"/>
          <cell r="BL103"/>
          <cell r="BM103"/>
          <cell r="BN103"/>
          <cell r="BO103"/>
        </row>
        <row r="104">
          <cell r="A104" t="str">
            <v>|0200220139|15.90|0.00|1.600|0.00068.4NBC</v>
          </cell>
          <cell r="B104" t="str">
            <v>|0200220139|15.90|0.00|1.600|0.000</v>
          </cell>
          <cell r="C104" t="str">
            <v>C07002</v>
          </cell>
          <cell r="D104" t="str">
            <v>YAMAHA</v>
          </cell>
          <cell r="E104" t="str">
            <v>KMV</v>
          </cell>
          <cell r="F104" t="str">
            <v>PS1</v>
          </cell>
          <cell r="G104" t="str">
            <v>STKM11A</v>
          </cell>
          <cell r="H104" t="str">
            <v>P</v>
          </cell>
          <cell r="I104" t="str">
            <v>NBC</v>
          </cell>
          <cell r="J104">
            <v>15.9</v>
          </cell>
          <cell r="K104">
            <v>0</v>
          </cell>
          <cell r="L104">
            <v>1.6</v>
          </cell>
          <cell r="M104">
            <v>68.400000000000006</v>
          </cell>
          <cell r="N104">
            <v>3.9E-2</v>
          </cell>
          <cell r="O104" t="str">
            <v>Brushing</v>
          </cell>
          <cell r="P104" t="str">
            <v>E-G</v>
          </cell>
          <cell r="Q104"/>
          <cell r="R104" t="str">
            <v>1S9-F1197-00-000Y</v>
          </cell>
          <cell r="S104" t="str">
            <v>CROSS TUBE 2</v>
          </cell>
          <cell r="T104" t="str">
            <v>PCS</v>
          </cell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>
            <v>40</v>
          </cell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</row>
        <row r="105">
          <cell r="A105" t="str">
            <v>|0200230841|12.70|0.00|1.200|0.00080NBC</v>
          </cell>
          <cell r="B105" t="str">
            <v>|0200230841|12.70|0.00|1.200|0.000</v>
          </cell>
          <cell r="C105" t="str">
            <v>C07002</v>
          </cell>
          <cell r="D105" t="str">
            <v>YAMAHA</v>
          </cell>
          <cell r="E105" t="str">
            <v>KMV</v>
          </cell>
          <cell r="F105" t="str">
            <v>PS1</v>
          </cell>
          <cell r="G105" t="str">
            <v>STKM13A</v>
          </cell>
          <cell r="H105" t="str">
            <v>C</v>
          </cell>
          <cell r="I105" t="str">
            <v>NBC</v>
          </cell>
          <cell r="J105">
            <v>12.7</v>
          </cell>
          <cell r="K105">
            <v>0</v>
          </cell>
          <cell r="L105">
            <v>1.2</v>
          </cell>
          <cell r="M105">
            <v>80</v>
          </cell>
          <cell r="N105">
            <v>2.7E-2</v>
          </cell>
          <cell r="O105" t="str">
            <v>Brushing</v>
          </cell>
          <cell r="P105" t="str">
            <v>E-G</v>
          </cell>
          <cell r="Q105"/>
          <cell r="R105" t="str">
            <v>BEB-28356-00L-000Y</v>
          </cell>
          <cell r="S105" t="str">
            <v>PIPE 4</v>
          </cell>
          <cell r="T105" t="str">
            <v>PCS</v>
          </cell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>
            <v>1469</v>
          </cell>
          <cell r="BD105">
            <v>2080</v>
          </cell>
          <cell r="BE105">
            <v>1516</v>
          </cell>
          <cell r="BF105">
            <v>1120</v>
          </cell>
          <cell r="BG105"/>
          <cell r="BH105"/>
          <cell r="BI105"/>
          <cell r="BJ105"/>
          <cell r="BK105"/>
          <cell r="BL105"/>
          <cell r="BM105"/>
          <cell r="BN105"/>
          <cell r="BO105"/>
        </row>
        <row r="106">
          <cell r="A106" t="str">
            <v>|0200220139|15.90|0.00|1.600|0.00087NBC</v>
          </cell>
          <cell r="B106" t="str">
            <v>|0200220139|15.90|0.00|1.600|0.000</v>
          </cell>
          <cell r="C106" t="str">
            <v>C07002</v>
          </cell>
          <cell r="D106" t="str">
            <v>YAMAHA</v>
          </cell>
          <cell r="E106" t="str">
            <v>KMV</v>
          </cell>
          <cell r="F106" t="str">
            <v>PS1</v>
          </cell>
          <cell r="G106" t="str">
            <v>STKM11A</v>
          </cell>
          <cell r="H106" t="str">
            <v>P</v>
          </cell>
          <cell r="I106" t="str">
            <v>NBC</v>
          </cell>
          <cell r="J106">
            <v>15.9</v>
          </cell>
          <cell r="K106">
            <v>0</v>
          </cell>
          <cell r="L106">
            <v>1.6</v>
          </cell>
          <cell r="M106">
            <v>87</v>
          </cell>
          <cell r="N106">
            <v>4.9000000000000002E-2</v>
          </cell>
          <cell r="O106" t="str">
            <v>Brushing</v>
          </cell>
          <cell r="P106" t="str">
            <v>E-G</v>
          </cell>
          <cell r="Q106"/>
          <cell r="R106" t="str">
            <v>2ND-F119A-00-000Y</v>
          </cell>
          <cell r="S106" t="str">
            <v>PIPE,CROSS 6</v>
          </cell>
          <cell r="T106" t="str">
            <v>PCS</v>
          </cell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>
            <v>858</v>
          </cell>
          <cell r="BD106">
            <v>1720</v>
          </cell>
          <cell r="BE106">
            <v>969</v>
          </cell>
          <cell r="BF106">
            <v>1650</v>
          </cell>
          <cell r="BG106"/>
          <cell r="BH106"/>
          <cell r="BI106"/>
          <cell r="BJ106"/>
          <cell r="BK106"/>
          <cell r="BL106"/>
          <cell r="BM106"/>
          <cell r="BN106"/>
          <cell r="BO106"/>
        </row>
        <row r="107">
          <cell r="A107" t="str">
            <v>|0200220600|23.00|12.40|5.300|0.00096IBC</v>
          </cell>
          <cell r="B107" t="str">
            <v>|0200220600|23.00|12.40|5.300|0.000</v>
          </cell>
          <cell r="C107" t="str">
            <v>C07002</v>
          </cell>
          <cell r="D107" t="str">
            <v>YAMAHA</v>
          </cell>
          <cell r="E107" t="str">
            <v>KMV</v>
          </cell>
          <cell r="F107" t="str">
            <v>WD1</v>
          </cell>
          <cell r="G107" t="str">
            <v>STKM12C</v>
          </cell>
          <cell r="H107" t="str">
            <v>P</v>
          </cell>
          <cell r="I107" t="str">
            <v>IBC</v>
          </cell>
          <cell r="J107">
            <v>23</v>
          </cell>
          <cell r="K107">
            <v>12.4</v>
          </cell>
          <cell r="L107">
            <v>5.3</v>
          </cell>
          <cell r="M107">
            <v>96</v>
          </cell>
          <cell r="N107">
            <v>0.222</v>
          </cell>
          <cell r="O107" t="str">
            <v>Chamfer</v>
          </cell>
          <cell r="P107" t="str">
            <v>E-G</v>
          </cell>
          <cell r="Q107"/>
          <cell r="R107" t="str">
            <v>2D1408-12(1)-0000</v>
          </cell>
          <cell r="S107" t="str">
            <v>PIPE</v>
          </cell>
          <cell r="T107" t="str">
            <v>PCS</v>
          </cell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/>
          <cell r="AS107"/>
          <cell r="AT107"/>
          <cell r="AU107"/>
          <cell r="AV107"/>
          <cell r="AW107"/>
          <cell r="AX107"/>
          <cell r="AY107"/>
          <cell r="AZ107"/>
          <cell r="BA107"/>
          <cell r="BB107"/>
          <cell r="BC107">
            <v>10400</v>
          </cell>
          <cell r="BD107">
            <v>13400</v>
          </cell>
          <cell r="BE107">
            <v>7200</v>
          </cell>
          <cell r="BF107">
            <v>5200</v>
          </cell>
          <cell r="BG107"/>
          <cell r="BH107"/>
          <cell r="BI107"/>
          <cell r="BJ107"/>
          <cell r="BK107"/>
          <cell r="BL107"/>
          <cell r="BM107"/>
          <cell r="BN107"/>
          <cell r="BO107"/>
        </row>
        <row r="108">
          <cell r="A108" t="str">
            <v>|0200220139|15.90|0.00|1.600|0.000110NBC</v>
          </cell>
          <cell r="B108" t="str">
            <v>|0200220139|15.90|0.00|1.600|0.000</v>
          </cell>
          <cell r="C108" t="str">
            <v>C07002</v>
          </cell>
          <cell r="D108" t="str">
            <v>YAMAHA</v>
          </cell>
          <cell r="E108" t="str">
            <v>KMV</v>
          </cell>
          <cell r="F108" t="str">
            <v>PS1</v>
          </cell>
          <cell r="G108" t="str">
            <v>STKM11A</v>
          </cell>
          <cell r="H108" t="str">
            <v>P</v>
          </cell>
          <cell r="I108" t="str">
            <v>NBC</v>
          </cell>
          <cell r="J108">
            <v>15.9</v>
          </cell>
          <cell r="K108">
            <v>0</v>
          </cell>
          <cell r="L108">
            <v>1.6</v>
          </cell>
          <cell r="M108">
            <v>110</v>
          </cell>
          <cell r="N108">
            <v>6.2E-2</v>
          </cell>
          <cell r="O108" t="str">
            <v>Brushing</v>
          </cell>
          <cell r="P108" t="str">
            <v>E-G</v>
          </cell>
          <cell r="Q108"/>
          <cell r="R108" t="str">
            <v>1S9-F1199-00-000Y</v>
          </cell>
          <cell r="S108" t="str">
            <v>CROSS TUBE 4</v>
          </cell>
          <cell r="T108" t="str">
            <v>PCS</v>
          </cell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>
            <v>10</v>
          </cell>
          <cell r="BD108"/>
          <cell r="BE108"/>
          <cell r="BF108">
            <v>10</v>
          </cell>
          <cell r="BG108"/>
          <cell r="BH108"/>
          <cell r="BI108"/>
          <cell r="BJ108"/>
          <cell r="BK108"/>
          <cell r="BL108"/>
          <cell r="BM108"/>
          <cell r="BN108"/>
          <cell r="BO108"/>
        </row>
        <row r="109">
          <cell r="A109" t="str">
            <v>|0200220103|13.80|0.00|1.600|0.000120NBC</v>
          </cell>
          <cell r="B109" t="str">
            <v>|0200220103|13.80|0.00|1.600|0.000</v>
          </cell>
          <cell r="C109" t="str">
            <v>C07002</v>
          </cell>
          <cell r="D109" t="str">
            <v>YAMAHA</v>
          </cell>
          <cell r="E109" t="str">
            <v>KMV</v>
          </cell>
          <cell r="F109" t="str">
            <v>PS1</v>
          </cell>
          <cell r="G109" t="str">
            <v>STKM11A</v>
          </cell>
          <cell r="H109" t="str">
            <v>P</v>
          </cell>
          <cell r="I109" t="str">
            <v>NBC</v>
          </cell>
          <cell r="J109">
            <v>13.8</v>
          </cell>
          <cell r="K109">
            <v>0</v>
          </cell>
          <cell r="L109">
            <v>1.6</v>
          </cell>
          <cell r="M109">
            <v>120</v>
          </cell>
          <cell r="N109">
            <v>5.8000000000000003E-2</v>
          </cell>
          <cell r="O109" t="str">
            <v>Brushing</v>
          </cell>
          <cell r="P109" t="str">
            <v>E-G</v>
          </cell>
          <cell r="Q109"/>
          <cell r="R109" t="str">
            <v>2BM-F137F-00-001Y</v>
          </cell>
          <cell r="S109" t="str">
            <v>STAY</v>
          </cell>
          <cell r="T109" t="str">
            <v>PCS</v>
          </cell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>
            <v>50</v>
          </cell>
          <cell r="BD109"/>
          <cell r="BE109">
            <v>50</v>
          </cell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</row>
        <row r="110">
          <cell r="A110" t="str">
            <v>|0200220139|15.90|0.00|1.600|0.000120.4NBC</v>
          </cell>
          <cell r="B110" t="str">
            <v>|0200220139|15.90|0.00|1.600|0.000</v>
          </cell>
          <cell r="C110" t="str">
            <v>C07002</v>
          </cell>
          <cell r="D110" t="str">
            <v>YAMAHA</v>
          </cell>
          <cell r="E110" t="str">
            <v>KMV</v>
          </cell>
          <cell r="F110" t="str">
            <v>WD1</v>
          </cell>
          <cell r="G110" t="str">
            <v>STKM11A</v>
          </cell>
          <cell r="H110" t="str">
            <v>P</v>
          </cell>
          <cell r="I110" t="str">
            <v>NBC</v>
          </cell>
          <cell r="J110">
            <v>15.9</v>
          </cell>
          <cell r="K110">
            <v>0</v>
          </cell>
          <cell r="L110">
            <v>1.6</v>
          </cell>
          <cell r="M110">
            <v>120.4</v>
          </cell>
          <cell r="N110">
            <v>6.8000000000000005E-2</v>
          </cell>
          <cell r="O110" t="str">
            <v>Brushing</v>
          </cell>
          <cell r="P110" t="str">
            <v>E-G</v>
          </cell>
          <cell r="Q110"/>
          <cell r="R110" t="str">
            <v>2ND-F116X-00-0000</v>
          </cell>
          <cell r="S110" t="str">
            <v>PIPE, 3</v>
          </cell>
          <cell r="T110" t="str">
            <v>PCS</v>
          </cell>
          <cell r="U110">
            <v>100</v>
          </cell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>
            <v>0</v>
          </cell>
          <cell r="BA110">
            <v>100</v>
          </cell>
          <cell r="BB110">
            <v>0</v>
          </cell>
          <cell r="BC110">
            <v>1048</v>
          </cell>
          <cell r="BD110">
            <v>1720</v>
          </cell>
          <cell r="BE110">
            <v>969</v>
          </cell>
          <cell r="BF110">
            <v>1650</v>
          </cell>
          <cell r="BG110"/>
          <cell r="BH110"/>
          <cell r="BI110"/>
          <cell r="BJ110"/>
          <cell r="BK110"/>
          <cell r="BL110"/>
          <cell r="BM110"/>
          <cell r="BN110"/>
          <cell r="BO110"/>
        </row>
        <row r="111">
          <cell r="A111" t="str">
            <v>|0200220139|15.90|0.00|1.600|0.000121NBC</v>
          </cell>
          <cell r="B111" t="str">
            <v>|0200220139|15.90|0.00|1.600|0.000</v>
          </cell>
          <cell r="C111" t="str">
            <v>C07002</v>
          </cell>
          <cell r="D111" t="str">
            <v>YAMAHA</v>
          </cell>
          <cell r="E111" t="str">
            <v>KMV</v>
          </cell>
          <cell r="F111" t="str">
            <v>PS1</v>
          </cell>
          <cell r="G111" t="str">
            <v>STKM11A</v>
          </cell>
          <cell r="H111" t="str">
            <v>P</v>
          </cell>
          <cell r="I111" t="str">
            <v>NBC</v>
          </cell>
          <cell r="J111">
            <v>15.9</v>
          </cell>
          <cell r="K111">
            <v>0</v>
          </cell>
          <cell r="L111">
            <v>1.6</v>
          </cell>
          <cell r="M111">
            <v>121</v>
          </cell>
          <cell r="N111">
            <v>6.8000000000000005E-2</v>
          </cell>
          <cell r="O111" t="str">
            <v>Brushing</v>
          </cell>
          <cell r="P111" t="str">
            <v>E-G</v>
          </cell>
          <cell r="Q111"/>
          <cell r="R111" t="str">
            <v>1S9-F1198-00-000Y</v>
          </cell>
          <cell r="S111" t="str">
            <v>CROSS TUBE3</v>
          </cell>
          <cell r="T111" t="str">
            <v>PCS</v>
          </cell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>
            <v>30</v>
          </cell>
          <cell r="BD111"/>
          <cell r="BE111"/>
          <cell r="BF111">
            <v>30</v>
          </cell>
          <cell r="BG111"/>
          <cell r="BH111"/>
          <cell r="BI111"/>
          <cell r="BJ111"/>
          <cell r="BK111"/>
          <cell r="BL111"/>
          <cell r="BM111"/>
          <cell r="BN111"/>
          <cell r="BO111"/>
        </row>
        <row r="112">
          <cell r="A112" t="str">
            <v>|0200220139|15.90|0.00|1.600|0.000133NBC</v>
          </cell>
          <cell r="B112" t="str">
            <v>|0200220139|15.90|0.00|1.600|0.000</v>
          </cell>
          <cell r="C112" t="str">
            <v>C07002</v>
          </cell>
          <cell r="D112" t="str">
            <v>YAMAHA</v>
          </cell>
          <cell r="E112" t="str">
            <v>KMV</v>
          </cell>
          <cell r="F112" t="str">
            <v>PS1</v>
          </cell>
          <cell r="G112" t="str">
            <v>STKM11A</v>
          </cell>
          <cell r="H112" t="str">
            <v>P</v>
          </cell>
          <cell r="I112" t="str">
            <v>NBC</v>
          </cell>
          <cell r="J112">
            <v>15.9</v>
          </cell>
          <cell r="K112">
            <v>0</v>
          </cell>
          <cell r="L112">
            <v>1.6</v>
          </cell>
          <cell r="M112">
            <v>133</v>
          </cell>
          <cell r="N112">
            <v>7.4999999999999997E-2</v>
          </cell>
          <cell r="O112" t="str">
            <v>Brushing</v>
          </cell>
          <cell r="P112" t="str">
            <v>E-G</v>
          </cell>
          <cell r="Q112"/>
          <cell r="R112" t="str">
            <v>55P-F1199-00-000Y</v>
          </cell>
          <cell r="S112" t="str">
            <v>CROSS TUBE 4</v>
          </cell>
          <cell r="T112" t="str">
            <v>PCS</v>
          </cell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>
            <v>20</v>
          </cell>
          <cell r="BD112">
            <v>20</v>
          </cell>
          <cell r="BE112"/>
          <cell r="BF112">
            <v>20</v>
          </cell>
          <cell r="BG112"/>
          <cell r="BH112"/>
          <cell r="BI112"/>
          <cell r="BJ112"/>
          <cell r="BK112"/>
          <cell r="BL112"/>
          <cell r="BM112"/>
          <cell r="BN112"/>
          <cell r="BO112"/>
        </row>
        <row r="113">
          <cell r="A113" t="str">
            <v>|0200225939|19.10|0.00|1.600|0.000135NBC</v>
          </cell>
          <cell r="B113" t="str">
            <v>|0200225939|19.10|0.00|1.600|0.000</v>
          </cell>
          <cell r="C113" t="str">
            <v>C07002</v>
          </cell>
          <cell r="D113" t="str">
            <v>YAMAHA</v>
          </cell>
          <cell r="E113" t="str">
            <v>KMV</v>
          </cell>
          <cell r="F113" t="str">
            <v>PS1</v>
          </cell>
          <cell r="G113" t="str">
            <v>STAM290GA</v>
          </cell>
          <cell r="H113" t="str">
            <v>P</v>
          </cell>
          <cell r="I113" t="str">
            <v>NBC</v>
          </cell>
          <cell r="J113">
            <v>19.100000000000001</v>
          </cell>
          <cell r="K113">
            <v>0</v>
          </cell>
          <cell r="L113">
            <v>1.6</v>
          </cell>
          <cell r="M113">
            <v>135</v>
          </cell>
          <cell r="N113">
            <v>9.2999999999999999E-2</v>
          </cell>
          <cell r="O113" t="str">
            <v>Brushing</v>
          </cell>
          <cell r="P113" t="str">
            <v>E-G</v>
          </cell>
          <cell r="Q113"/>
          <cell r="R113" t="str">
            <v>51356-HP0-A000-H1-000Y</v>
          </cell>
          <cell r="S113" t="str">
            <v>PIPE R, CROSS</v>
          </cell>
          <cell r="T113" t="str">
            <v>PCS</v>
          </cell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AY113"/>
          <cell r="AZ113"/>
          <cell r="BA113"/>
          <cell r="BB113"/>
          <cell r="BC113"/>
          <cell r="BD113">
            <v>730</v>
          </cell>
          <cell r="BE113"/>
          <cell r="BF113">
            <v>730</v>
          </cell>
          <cell r="BG113"/>
          <cell r="BH113"/>
          <cell r="BI113"/>
          <cell r="BJ113"/>
          <cell r="BK113"/>
          <cell r="BL113"/>
          <cell r="BM113"/>
          <cell r="BN113"/>
          <cell r="BO113"/>
        </row>
        <row r="114">
          <cell r="A114" t="str">
            <v>|0200226117|25.40|0.00|2.000|0.000136NBC</v>
          </cell>
          <cell r="B114" t="str">
            <v>|0200226117|25.40|0.00|2.000|0.000</v>
          </cell>
          <cell r="C114" t="str">
            <v>C07002</v>
          </cell>
          <cell r="D114" t="str">
            <v>YAMAHA</v>
          </cell>
          <cell r="E114" t="str">
            <v>KMV</v>
          </cell>
          <cell r="F114" t="str">
            <v>PS1</v>
          </cell>
          <cell r="G114" t="str">
            <v>STKMHT490</v>
          </cell>
          <cell r="H114" t="str">
            <v>P</v>
          </cell>
          <cell r="I114" t="str">
            <v>NBC</v>
          </cell>
          <cell r="J114">
            <v>25.4</v>
          </cell>
          <cell r="K114">
            <v>0</v>
          </cell>
          <cell r="L114">
            <v>2</v>
          </cell>
          <cell r="M114">
            <v>136</v>
          </cell>
          <cell r="N114">
            <v>0.157</v>
          </cell>
          <cell r="O114" t="str">
            <v>Brushing</v>
          </cell>
          <cell r="P114" t="str">
            <v>E-G</v>
          </cell>
          <cell r="Q114"/>
          <cell r="R114" t="str">
            <v>B5U-21816-00-000Y</v>
          </cell>
          <cell r="S114" t="str">
            <v>PIPE, 1</v>
          </cell>
          <cell r="T114" t="str">
            <v>PCS</v>
          </cell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>
            <v>3183</v>
          </cell>
          <cell r="BD114">
            <v>3200</v>
          </cell>
          <cell r="BE114">
            <v>4800</v>
          </cell>
          <cell r="BF114">
            <v>1600</v>
          </cell>
          <cell r="BG114"/>
          <cell r="BH114"/>
          <cell r="BI114"/>
          <cell r="BJ114"/>
          <cell r="BK114"/>
          <cell r="BL114"/>
          <cell r="BM114"/>
          <cell r="BN114"/>
          <cell r="BO114"/>
        </row>
        <row r="115">
          <cell r="A115" t="str">
            <v>|0200220139|28.60|0.00|2.300|0.000139IBC</v>
          </cell>
          <cell r="B115" t="str">
            <v>|0200220139|28.60|0.00|2.300|0.000</v>
          </cell>
          <cell r="C115" t="str">
            <v>C07002</v>
          </cell>
          <cell r="D115" t="str">
            <v>YAMAHA</v>
          </cell>
          <cell r="E115" t="str">
            <v>KMV</v>
          </cell>
          <cell r="F115" t="str">
            <v>WD2</v>
          </cell>
          <cell r="G115" t="str">
            <v>STKM11A</v>
          </cell>
          <cell r="H115" t="str">
            <v>P</v>
          </cell>
          <cell r="I115" t="str">
            <v>IBC</v>
          </cell>
          <cell r="J115">
            <v>28.6</v>
          </cell>
          <cell r="K115">
            <v>0</v>
          </cell>
          <cell r="L115">
            <v>2.2999999999999998</v>
          </cell>
          <cell r="M115">
            <v>139</v>
          </cell>
          <cell r="N115">
            <v>0.20699999999999999</v>
          </cell>
          <cell r="O115" t="str">
            <v>Brushing</v>
          </cell>
          <cell r="P115" t="str">
            <v>E-G</v>
          </cell>
          <cell r="Q115"/>
          <cell r="R115" t="str">
            <v>1B9-2142B-00-0000</v>
          </cell>
          <cell r="S115" t="str">
            <v>PIPE2</v>
          </cell>
          <cell r="T115" t="str">
            <v>PCS</v>
          </cell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/>
          <cell r="AS115"/>
          <cell r="AT115"/>
          <cell r="AU115"/>
          <cell r="AV115"/>
          <cell r="AW115"/>
          <cell r="AX115"/>
          <cell r="AY115"/>
          <cell r="AZ115"/>
          <cell r="BA115"/>
          <cell r="BB115"/>
          <cell r="BC115"/>
          <cell r="BD115">
            <v>2</v>
          </cell>
          <cell r="BE115"/>
          <cell r="BF115"/>
          <cell r="BG115"/>
          <cell r="BH115"/>
          <cell r="BI115"/>
          <cell r="BJ115"/>
          <cell r="BK115"/>
          <cell r="BL115"/>
          <cell r="BM115"/>
          <cell r="BN115"/>
          <cell r="BO115"/>
        </row>
        <row r="116">
          <cell r="A116" t="str">
            <v>|0200220810|19.10|0.00|1.600|0.000148NBC</v>
          </cell>
          <cell r="B116" t="str">
            <v>|0200220810|19.10|0.00|1.600|0.000</v>
          </cell>
          <cell r="C116" t="str">
            <v>C07002</v>
          </cell>
          <cell r="D116" t="str">
            <v>YAMAHA</v>
          </cell>
          <cell r="E116" t="str">
            <v>KMV</v>
          </cell>
          <cell r="F116" t="str">
            <v>PS1</v>
          </cell>
          <cell r="G116" t="str">
            <v>STKM13A</v>
          </cell>
          <cell r="H116" t="str">
            <v>P</v>
          </cell>
          <cell r="I116" t="str">
            <v>NBC</v>
          </cell>
          <cell r="J116">
            <v>19.100000000000001</v>
          </cell>
          <cell r="K116">
            <v>0</v>
          </cell>
          <cell r="L116">
            <v>1.6</v>
          </cell>
          <cell r="M116">
            <v>148</v>
          </cell>
          <cell r="N116">
            <v>0.10199999999999999</v>
          </cell>
          <cell r="O116" t="str">
            <v>Brushing</v>
          </cell>
          <cell r="P116" t="str">
            <v>E-G</v>
          </cell>
          <cell r="Q116"/>
          <cell r="R116" t="str">
            <v>2ND-F119X-00-000Y</v>
          </cell>
          <cell r="S116" t="str">
            <v>PIPE,1</v>
          </cell>
          <cell r="T116" t="str">
            <v>PCS</v>
          </cell>
          <cell r="U116">
            <v>75</v>
          </cell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  <cell r="AR116"/>
          <cell r="AS116"/>
          <cell r="AT116"/>
          <cell r="AU116"/>
          <cell r="AV116"/>
          <cell r="AW116"/>
          <cell r="AX116"/>
          <cell r="AY116"/>
          <cell r="AZ116">
            <v>0</v>
          </cell>
          <cell r="BA116">
            <v>75</v>
          </cell>
          <cell r="BB116">
            <v>0</v>
          </cell>
          <cell r="BC116">
            <v>1797</v>
          </cell>
          <cell r="BD116">
            <v>3440</v>
          </cell>
          <cell r="BE116">
            <v>1938</v>
          </cell>
          <cell r="BF116">
            <v>3300</v>
          </cell>
          <cell r="BG116"/>
          <cell r="BH116"/>
          <cell r="BI116"/>
          <cell r="BJ116"/>
          <cell r="BK116"/>
          <cell r="BL116"/>
          <cell r="BM116"/>
          <cell r="BN116"/>
          <cell r="BO116"/>
        </row>
        <row r="117">
          <cell r="A117" t="str">
            <v>|0200226117|19.10|0.00|1.600|0.000163NBC</v>
          </cell>
          <cell r="B117" t="str">
            <v>|0200226117|19.10|0.00|1.600|0.000</v>
          </cell>
          <cell r="C117" t="str">
            <v>C07002</v>
          </cell>
          <cell r="D117" t="str">
            <v>YAMAHA</v>
          </cell>
          <cell r="E117" t="str">
            <v>KMV</v>
          </cell>
          <cell r="F117" t="str">
            <v>PS1</v>
          </cell>
          <cell r="G117" t="str">
            <v>STKMHT490</v>
          </cell>
          <cell r="H117" t="str">
            <v>P</v>
          </cell>
          <cell r="I117" t="str">
            <v>NBC</v>
          </cell>
          <cell r="J117">
            <v>19.100000000000001</v>
          </cell>
          <cell r="K117">
            <v>0</v>
          </cell>
          <cell r="L117">
            <v>1.6</v>
          </cell>
          <cell r="M117">
            <v>163</v>
          </cell>
          <cell r="N117">
            <v>0.112</v>
          </cell>
          <cell r="O117" t="str">
            <v>Brushing</v>
          </cell>
          <cell r="P117" t="str">
            <v>E-G</v>
          </cell>
          <cell r="Q117"/>
          <cell r="R117" t="str">
            <v>B5V-F119Y-00-000Y</v>
          </cell>
          <cell r="S117" t="str">
            <v>PIPE 2</v>
          </cell>
          <cell r="T117" t="str">
            <v>PCS</v>
          </cell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/>
          <cell r="AS117"/>
          <cell r="AT117"/>
          <cell r="AU117"/>
          <cell r="AV117"/>
          <cell r="AW117"/>
          <cell r="AX117"/>
          <cell r="AY117"/>
          <cell r="AZ117"/>
          <cell r="BA117"/>
          <cell r="BB117"/>
          <cell r="BC117">
            <v>5971</v>
          </cell>
          <cell r="BD117">
            <v>13132</v>
          </cell>
          <cell r="BE117">
            <v>12422</v>
          </cell>
          <cell r="BF117">
            <v>16800</v>
          </cell>
          <cell r="BG117"/>
          <cell r="BH117"/>
          <cell r="BI117"/>
          <cell r="BJ117"/>
          <cell r="BK117"/>
          <cell r="BL117"/>
          <cell r="BM117"/>
          <cell r="BN117"/>
          <cell r="BO117"/>
        </row>
        <row r="118">
          <cell r="A118" t="str">
            <v>|0200220139|28.60|0.00|2.600|0.000176IBC</v>
          </cell>
          <cell r="B118" t="str">
            <v>|0200220139|28.60|0.00|2.600|0.000</v>
          </cell>
          <cell r="C118" t="str">
            <v>C07002</v>
          </cell>
          <cell r="D118" t="str">
            <v>YAMAHA</v>
          </cell>
          <cell r="E118" t="str">
            <v>KMV</v>
          </cell>
          <cell r="F118" t="str">
            <v>PS1</v>
          </cell>
          <cell r="G118" t="str">
            <v>STKM11A</v>
          </cell>
          <cell r="H118" t="str">
            <v>P</v>
          </cell>
          <cell r="I118" t="str">
            <v>IBC</v>
          </cell>
          <cell r="J118">
            <v>28.6</v>
          </cell>
          <cell r="K118">
            <v>0</v>
          </cell>
          <cell r="L118">
            <v>2.6</v>
          </cell>
          <cell r="M118">
            <v>176</v>
          </cell>
          <cell r="N118">
            <v>0.29299999999999998</v>
          </cell>
          <cell r="O118" t="str">
            <v>Chamfer</v>
          </cell>
          <cell r="P118" t="str">
            <v>E-G</v>
          </cell>
          <cell r="Q118"/>
          <cell r="R118" t="str">
            <v>55P-F1196-00-000Y</v>
          </cell>
          <cell r="S118" t="str">
            <v>CROSS TUBE 1</v>
          </cell>
          <cell r="T118" t="str">
            <v>PCS</v>
          </cell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/>
          <cell r="AZ118"/>
          <cell r="BA118"/>
          <cell r="BB118"/>
          <cell r="BC118">
            <v>30</v>
          </cell>
          <cell r="BD118">
            <v>20</v>
          </cell>
          <cell r="BE118"/>
          <cell r="BF118">
            <v>30</v>
          </cell>
          <cell r="BG118"/>
          <cell r="BH118"/>
          <cell r="BI118"/>
          <cell r="BJ118"/>
          <cell r="BK118"/>
          <cell r="BL118"/>
          <cell r="BM118"/>
          <cell r="BN118"/>
          <cell r="BO118"/>
        </row>
        <row r="119">
          <cell r="A119" t="str">
            <v>|0200220139|15.90|0.00|2.000|0.000190NBC</v>
          </cell>
          <cell r="B119" t="str">
            <v>|0200220139|15.90|0.00|2.000|0.000</v>
          </cell>
          <cell r="C119" t="str">
            <v>C07002</v>
          </cell>
          <cell r="D119" t="str">
            <v>YAMAHA</v>
          </cell>
          <cell r="E119" t="str">
            <v>KMV</v>
          </cell>
          <cell r="F119" t="str">
            <v>PS1</v>
          </cell>
          <cell r="G119" t="str">
            <v>STKM11A</v>
          </cell>
          <cell r="H119" t="str">
            <v>P</v>
          </cell>
          <cell r="I119" t="str">
            <v>NBC</v>
          </cell>
          <cell r="J119">
            <v>15.9</v>
          </cell>
          <cell r="K119">
            <v>0</v>
          </cell>
          <cell r="L119">
            <v>2</v>
          </cell>
          <cell r="M119">
            <v>190</v>
          </cell>
          <cell r="N119">
            <v>0.13</v>
          </cell>
          <cell r="O119" t="str">
            <v>Brushing</v>
          </cell>
          <cell r="P119" t="str">
            <v>E-G</v>
          </cell>
          <cell r="Q119"/>
          <cell r="R119" t="str">
            <v>BPC-F115E-00-000Y</v>
          </cell>
          <cell r="S119" t="str">
            <v>MBR.,2</v>
          </cell>
          <cell r="T119" t="str">
            <v>PCS</v>
          </cell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>
            <v>140</v>
          </cell>
          <cell r="BD119">
            <v>623</v>
          </cell>
          <cell r="BE119">
            <v>757</v>
          </cell>
          <cell r="BF119">
            <v>1000</v>
          </cell>
          <cell r="BG119"/>
          <cell r="BH119"/>
          <cell r="BI119"/>
          <cell r="BJ119"/>
          <cell r="BK119"/>
          <cell r="BL119"/>
          <cell r="BM119"/>
          <cell r="BN119"/>
          <cell r="BO119"/>
        </row>
        <row r="120">
          <cell r="A120" t="str">
            <v>|0200226117|25.40|0.00|2.000|0.000190NBC</v>
          </cell>
          <cell r="B120" t="str">
            <v>|0200226117|25.40|0.00|2.000|0.000</v>
          </cell>
          <cell r="C120" t="str">
            <v>C07002</v>
          </cell>
          <cell r="D120" t="str">
            <v>YAMAHA</v>
          </cell>
          <cell r="E120" t="str">
            <v>KMV</v>
          </cell>
          <cell r="F120" t="str">
            <v>PS1</v>
          </cell>
          <cell r="G120" t="str">
            <v>STKMHT490</v>
          </cell>
          <cell r="H120" t="str">
            <v>P</v>
          </cell>
          <cell r="I120" t="str">
            <v>NBC</v>
          </cell>
          <cell r="J120">
            <v>25.4</v>
          </cell>
          <cell r="K120">
            <v>0</v>
          </cell>
          <cell r="L120">
            <v>2</v>
          </cell>
          <cell r="M120">
            <v>190</v>
          </cell>
          <cell r="N120">
            <v>0.219</v>
          </cell>
          <cell r="O120" t="str">
            <v>Brushing</v>
          </cell>
          <cell r="P120" t="str">
            <v>E-G</v>
          </cell>
          <cell r="Q120"/>
          <cell r="R120" t="str">
            <v>2HC-F119X-00-000Y</v>
          </cell>
          <cell r="S120" t="str">
            <v>PIPE 1</v>
          </cell>
          <cell r="T120" t="str">
            <v>PCS</v>
          </cell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>
            <v>201</v>
          </cell>
          <cell r="BE120">
            <v>280</v>
          </cell>
          <cell r="BF120">
            <v>288</v>
          </cell>
          <cell r="BG120"/>
          <cell r="BH120"/>
          <cell r="BI120"/>
          <cell r="BJ120"/>
          <cell r="BK120"/>
          <cell r="BL120"/>
          <cell r="BM120"/>
          <cell r="BN120"/>
          <cell r="BO120"/>
        </row>
        <row r="121">
          <cell r="A121" t="str">
            <v>|0200220126|42.70|0.00|3.500|0.000195IBC</v>
          </cell>
          <cell r="B121" t="str">
            <v>|0200220126|42.70|0.00|3.500|0.000</v>
          </cell>
          <cell r="C121" t="str">
            <v>C07002</v>
          </cell>
          <cell r="D121" t="str">
            <v>YAMAHA</v>
          </cell>
          <cell r="E121" t="str">
            <v>KMV</v>
          </cell>
          <cell r="F121" t="str">
            <v>WD1</v>
          </cell>
          <cell r="G121" t="str">
            <v>STKM11A</v>
          </cell>
          <cell r="H121" t="str">
            <v>P</v>
          </cell>
          <cell r="I121" t="str">
            <v>IBC</v>
          </cell>
          <cell r="J121">
            <v>42.7</v>
          </cell>
          <cell r="K121">
            <v>0</v>
          </cell>
          <cell r="L121">
            <v>3.5</v>
          </cell>
          <cell r="M121">
            <v>195</v>
          </cell>
          <cell r="N121">
            <v>0.66</v>
          </cell>
          <cell r="O121" t="str">
            <v>Chamfer</v>
          </cell>
          <cell r="P121" t="str">
            <v>E-G</v>
          </cell>
          <cell r="Q121"/>
          <cell r="R121" t="str">
            <v>2JH-F1311-00-001Y</v>
          </cell>
          <cell r="S121" t="str">
            <v>PIPE STEERING HEAD</v>
          </cell>
          <cell r="T121" t="str">
            <v>PCS</v>
          </cell>
          <cell r="U121">
            <v>300</v>
          </cell>
          <cell r="V121">
            <v>400</v>
          </cell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/>
          <cell r="AS121"/>
          <cell r="AT121"/>
          <cell r="AU121"/>
          <cell r="AV121"/>
          <cell r="AW121"/>
          <cell r="AX121"/>
          <cell r="AY121"/>
          <cell r="AZ121">
            <v>0</v>
          </cell>
          <cell r="BA121">
            <v>700</v>
          </cell>
          <cell r="BB121">
            <v>0</v>
          </cell>
          <cell r="BC121">
            <v>15179</v>
          </cell>
          <cell r="BD121">
            <v>20016</v>
          </cell>
          <cell r="BE121">
            <v>13373</v>
          </cell>
          <cell r="BF121">
            <v>20891</v>
          </cell>
          <cell r="BG121"/>
          <cell r="BH121"/>
          <cell r="BI121"/>
          <cell r="BJ121"/>
          <cell r="BK121"/>
          <cell r="BL121"/>
          <cell r="BM121"/>
          <cell r="BN121"/>
          <cell r="BO121"/>
        </row>
        <row r="122">
          <cell r="A122" t="str">
            <v>|0200220139|15.90|0.00|2.000|0.000196NBC</v>
          </cell>
          <cell r="B122" t="str">
            <v>|0200220139|15.90|0.00|2.000|0.000</v>
          </cell>
          <cell r="C122" t="str">
            <v>C07002</v>
          </cell>
          <cell r="D122" t="str">
            <v>YAMAHA</v>
          </cell>
          <cell r="E122" t="str">
            <v>KMV</v>
          </cell>
          <cell r="F122" t="str">
            <v>PS1</v>
          </cell>
          <cell r="G122" t="str">
            <v>STKM11A</v>
          </cell>
          <cell r="H122" t="str">
            <v>P</v>
          </cell>
          <cell r="I122" t="str">
            <v>NBC</v>
          </cell>
          <cell r="J122">
            <v>15.9</v>
          </cell>
          <cell r="K122">
            <v>0</v>
          </cell>
          <cell r="L122">
            <v>2</v>
          </cell>
          <cell r="M122">
            <v>196</v>
          </cell>
          <cell r="N122">
            <v>0.13400000000000001</v>
          </cell>
          <cell r="O122" t="str">
            <v>Brushing</v>
          </cell>
          <cell r="P122" t="str">
            <v>E-G</v>
          </cell>
          <cell r="Q122"/>
          <cell r="R122" t="str">
            <v>BPC-F115F-00-000Y</v>
          </cell>
          <cell r="S122" t="str">
            <v>MBR.,3</v>
          </cell>
          <cell r="T122" t="str">
            <v>PCS</v>
          </cell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>
            <v>400</v>
          </cell>
          <cell r="BD122">
            <v>1070</v>
          </cell>
          <cell r="BE122">
            <v>1514</v>
          </cell>
          <cell r="BF122">
            <v>2000</v>
          </cell>
          <cell r="BG122"/>
          <cell r="BH122"/>
          <cell r="BI122"/>
          <cell r="BJ122"/>
          <cell r="BK122"/>
          <cell r="BL122"/>
          <cell r="BM122"/>
          <cell r="BN122"/>
          <cell r="BO122"/>
        </row>
        <row r="123">
          <cell r="A123" t="str">
            <v>|0200220139|15.90|0.00|2.000|0.000198NBC</v>
          </cell>
          <cell r="B123" t="str">
            <v>|0200220139|15.90|0.00|2.000|0.000</v>
          </cell>
          <cell r="C123" t="str">
            <v>C07002</v>
          </cell>
          <cell r="D123" t="str">
            <v>YAMAHA</v>
          </cell>
          <cell r="E123" t="str">
            <v>KMV</v>
          </cell>
          <cell r="F123" t="str">
            <v>PS1</v>
          </cell>
          <cell r="G123" t="str">
            <v>STKM11A</v>
          </cell>
          <cell r="H123" t="str">
            <v>P</v>
          </cell>
          <cell r="I123" t="str">
            <v>NBC</v>
          </cell>
          <cell r="J123">
            <v>15.9</v>
          </cell>
          <cell r="K123">
            <v>0</v>
          </cell>
          <cell r="L123">
            <v>2</v>
          </cell>
          <cell r="M123">
            <v>198</v>
          </cell>
          <cell r="N123">
            <v>0.13600000000000001</v>
          </cell>
          <cell r="O123" t="str">
            <v>Brushing</v>
          </cell>
          <cell r="P123" t="str">
            <v>E-G</v>
          </cell>
          <cell r="Q123"/>
          <cell r="R123" t="str">
            <v>BPC-F115G-00-000Y</v>
          </cell>
          <cell r="S123" t="str">
            <v>MBR.,4</v>
          </cell>
          <cell r="T123" t="str">
            <v>PCS</v>
          </cell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/>
          <cell r="AS123"/>
          <cell r="AT123"/>
          <cell r="AU123"/>
          <cell r="AV123"/>
          <cell r="AW123"/>
          <cell r="AX123"/>
          <cell r="AY123"/>
          <cell r="AZ123"/>
          <cell r="BA123"/>
          <cell r="BB123"/>
          <cell r="BC123">
            <v>100</v>
          </cell>
          <cell r="BD123">
            <v>635</v>
          </cell>
          <cell r="BE123">
            <v>757</v>
          </cell>
          <cell r="BF123">
            <v>1000</v>
          </cell>
          <cell r="BG123"/>
          <cell r="BH123"/>
          <cell r="BI123"/>
          <cell r="BJ123"/>
          <cell r="BK123"/>
          <cell r="BL123"/>
          <cell r="BM123"/>
          <cell r="BN123"/>
          <cell r="BO123"/>
        </row>
        <row r="124">
          <cell r="A124" t="str">
            <v>|0200220139|25.40|0.00|3.200|0.000214NBC</v>
          </cell>
          <cell r="B124" t="str">
            <v>|0200220139|25.40|0.00|3.200|0.000</v>
          </cell>
          <cell r="C124" t="str">
            <v>C07002</v>
          </cell>
          <cell r="D124" t="str">
            <v>YAMAHA</v>
          </cell>
          <cell r="E124" t="str">
            <v>KMV</v>
          </cell>
          <cell r="F124" t="str">
            <v>WD2</v>
          </cell>
          <cell r="G124" t="str">
            <v>STKM11A</v>
          </cell>
          <cell r="H124" t="str">
            <v>P</v>
          </cell>
          <cell r="I124" t="str">
            <v>NBC</v>
          </cell>
          <cell r="J124">
            <v>25.4</v>
          </cell>
          <cell r="K124">
            <v>0</v>
          </cell>
          <cell r="L124">
            <v>3.2</v>
          </cell>
          <cell r="M124">
            <v>214</v>
          </cell>
          <cell r="N124">
            <v>0.375</v>
          </cell>
          <cell r="O124" t="str">
            <v>Chamfer</v>
          </cell>
          <cell r="P124" t="str">
            <v>E-G</v>
          </cell>
          <cell r="Q124"/>
          <cell r="R124" t="str">
            <v>2LS-F3545-00-000Y</v>
          </cell>
          <cell r="S124" t="str">
            <v>HEAD PIPE</v>
          </cell>
          <cell r="T124" t="str">
            <v>PCS</v>
          </cell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/>
          <cell r="AS124"/>
          <cell r="AT124"/>
          <cell r="AU124"/>
          <cell r="AV124"/>
          <cell r="AW124"/>
          <cell r="AX124"/>
          <cell r="AY124"/>
          <cell r="AZ124"/>
          <cell r="BA124"/>
          <cell r="BB124"/>
          <cell r="BC124">
            <v>480</v>
          </cell>
          <cell r="BD124">
            <v>1440</v>
          </cell>
          <cell r="BE124">
            <v>480</v>
          </cell>
          <cell r="BF124">
            <v>960</v>
          </cell>
          <cell r="BG124"/>
          <cell r="BH124"/>
          <cell r="BI124"/>
          <cell r="BJ124"/>
          <cell r="BK124"/>
          <cell r="BL124"/>
          <cell r="BM124"/>
          <cell r="BN124"/>
          <cell r="BO124"/>
        </row>
        <row r="125">
          <cell r="A125" t="str">
            <v>|0200220139|42.70|0.00|2.000|0.000214NBC</v>
          </cell>
          <cell r="B125" t="str">
            <v>|0200220139|42.70|0.00|2.000|0.000</v>
          </cell>
          <cell r="C125" t="str">
            <v>C07002</v>
          </cell>
          <cell r="D125" t="str">
            <v>YAMAHA</v>
          </cell>
          <cell r="E125" t="str">
            <v>KMV</v>
          </cell>
          <cell r="F125" t="str">
            <v>PS1</v>
          </cell>
          <cell r="G125" t="str">
            <v>STKM11A</v>
          </cell>
          <cell r="H125" t="str">
            <v>P</v>
          </cell>
          <cell r="I125" t="str">
            <v>NBC</v>
          </cell>
          <cell r="J125">
            <v>42.7</v>
          </cell>
          <cell r="K125">
            <v>0</v>
          </cell>
          <cell r="L125">
            <v>2</v>
          </cell>
          <cell r="M125">
            <v>214</v>
          </cell>
          <cell r="N125">
            <v>0.42899999999999999</v>
          </cell>
          <cell r="O125" t="str">
            <v>Brushing</v>
          </cell>
          <cell r="P125" t="str">
            <v>E-G</v>
          </cell>
          <cell r="Q125"/>
          <cell r="R125" t="str">
            <v>BJ7-F1196-00-000Y</v>
          </cell>
          <cell r="S125" t="str">
            <v>CROSS TUBE 1</v>
          </cell>
          <cell r="T125" t="str">
            <v>PCS</v>
          </cell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/>
          <cell r="BB125"/>
          <cell r="BC125">
            <v>1945</v>
          </cell>
          <cell r="BD125">
            <v>1479</v>
          </cell>
          <cell r="BE125">
            <v>878</v>
          </cell>
          <cell r="BF125">
            <v>1600</v>
          </cell>
          <cell r="BG125"/>
          <cell r="BH125"/>
          <cell r="BI125"/>
          <cell r="BJ125"/>
          <cell r="BK125"/>
          <cell r="BL125"/>
          <cell r="BM125"/>
          <cell r="BN125"/>
          <cell r="BO125"/>
        </row>
        <row r="126">
          <cell r="A126" t="str">
            <v>|0200236441|20.00|20.00|1.200|0.000220NBC</v>
          </cell>
          <cell r="B126" t="str">
            <v>|0200236441|20.00|20.00|1.200|0.000</v>
          </cell>
          <cell r="C126" t="str">
            <v>C07002</v>
          </cell>
          <cell r="D126" t="str">
            <v>YAMAHA</v>
          </cell>
          <cell r="E126" t="str">
            <v>KMV</v>
          </cell>
          <cell r="F126" t="str">
            <v>OUT-1541</v>
          </cell>
          <cell r="G126" t="str">
            <v>STKMRR370</v>
          </cell>
          <cell r="H126" t="str">
            <v>C</v>
          </cell>
          <cell r="I126" t="str">
            <v>NBC</v>
          </cell>
          <cell r="J126">
            <v>20</v>
          </cell>
          <cell r="K126">
            <v>20</v>
          </cell>
          <cell r="L126">
            <v>1.2</v>
          </cell>
          <cell r="M126">
            <v>220</v>
          </cell>
          <cell r="N126">
            <v>0.158</v>
          </cell>
          <cell r="O126" t="str">
            <v>Brushing</v>
          </cell>
          <cell r="P126" t="str">
            <v>E-G</v>
          </cell>
          <cell r="Q126"/>
          <cell r="R126" t="str">
            <v>1023011564-05-0010</v>
          </cell>
          <cell r="S126" t="str">
            <v>PIPE 5</v>
          </cell>
          <cell r="T126" t="str">
            <v>PCS</v>
          </cell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AY126"/>
          <cell r="AZ126"/>
          <cell r="BA126"/>
          <cell r="BB126"/>
          <cell r="BC126">
            <v>2765</v>
          </cell>
          <cell r="BD126">
            <v>2765</v>
          </cell>
          <cell r="BE126"/>
          <cell r="BF126">
            <v>2765</v>
          </cell>
          <cell r="BG126"/>
          <cell r="BH126"/>
          <cell r="BI126"/>
          <cell r="BJ126"/>
          <cell r="BK126"/>
          <cell r="BL126"/>
          <cell r="BM126"/>
          <cell r="BN126"/>
          <cell r="BO126"/>
        </row>
        <row r="127">
          <cell r="A127" t="str">
            <v>|0200226240|25.40|0.00|1.600|0.000222NBC</v>
          </cell>
          <cell r="B127" t="str">
            <v>|0200226240|25.40|0.00|1.600|0.000</v>
          </cell>
          <cell r="C127" t="str">
            <v>C07002</v>
          </cell>
          <cell r="D127" t="str">
            <v>YAMAHA</v>
          </cell>
          <cell r="E127" t="str">
            <v>KMV</v>
          </cell>
          <cell r="F127" t="str">
            <v>PS1</v>
          </cell>
          <cell r="G127" t="str">
            <v>STKMHT590</v>
          </cell>
          <cell r="H127" t="str">
            <v>P</v>
          </cell>
          <cell r="I127" t="str">
            <v>NBC</v>
          </cell>
          <cell r="J127">
            <v>25.4</v>
          </cell>
          <cell r="K127">
            <v>0</v>
          </cell>
          <cell r="L127">
            <v>1.6</v>
          </cell>
          <cell r="M127">
            <v>222</v>
          </cell>
          <cell r="N127">
            <v>0.20799999999999999</v>
          </cell>
          <cell r="O127" t="str">
            <v>Brushing</v>
          </cell>
          <cell r="P127" t="str">
            <v>E-G</v>
          </cell>
          <cell r="Q127"/>
          <cell r="R127" t="str">
            <v>BB5-F3361-00-000Y</v>
          </cell>
          <cell r="S127" t="str">
            <v>ARM, 1</v>
          </cell>
          <cell r="T127" t="str">
            <v>PCS</v>
          </cell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/>
          <cell r="AS127"/>
          <cell r="AT127"/>
          <cell r="AU127"/>
          <cell r="AV127"/>
          <cell r="AW127"/>
          <cell r="AX127"/>
          <cell r="AY127"/>
          <cell r="AZ127"/>
          <cell r="BA127"/>
          <cell r="BB127"/>
          <cell r="BC127"/>
          <cell r="BD127"/>
          <cell r="BE127"/>
          <cell r="BF127">
            <v>720</v>
          </cell>
          <cell r="BG127"/>
          <cell r="BH127"/>
          <cell r="BI127"/>
          <cell r="BJ127"/>
          <cell r="BK127"/>
          <cell r="BL127"/>
          <cell r="BM127"/>
          <cell r="BN127"/>
          <cell r="BO127"/>
        </row>
        <row r="128">
          <cell r="A128" t="str">
            <v>|0200226700|28.00|21.80|3.100|0.000224.1IBC</v>
          </cell>
          <cell r="B128" t="str">
            <v>|0200226700|28.00|21.80|3.100|0.000</v>
          </cell>
          <cell r="C128" t="str">
            <v>C07002</v>
          </cell>
          <cell r="D128" t="str">
            <v>YAMAHA</v>
          </cell>
          <cell r="E128" t="str">
            <v>KMV</v>
          </cell>
          <cell r="F128" t="str">
            <v>WD2</v>
          </cell>
          <cell r="G128" t="str">
            <v>STKM13C</v>
          </cell>
          <cell r="H128" t="str">
            <v>P</v>
          </cell>
          <cell r="I128" t="str">
            <v>IBC</v>
          </cell>
          <cell r="J128">
            <v>28</v>
          </cell>
          <cell r="K128">
            <v>21.8</v>
          </cell>
          <cell r="L128">
            <v>3.1</v>
          </cell>
          <cell r="M128">
            <v>224.1</v>
          </cell>
          <cell r="N128">
            <v>0.42699999999999999</v>
          </cell>
          <cell r="O128" t="str">
            <v>Chamfer</v>
          </cell>
          <cell r="P128" t="str">
            <v>E-G</v>
          </cell>
          <cell r="Q128"/>
          <cell r="R128" t="str">
            <v>2HC-F3545-00-000Y</v>
          </cell>
          <cell r="S128" t="str">
            <v>HEAD, PIPE</v>
          </cell>
          <cell r="T128" t="str">
            <v>PCS</v>
          </cell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  <cell r="AR128"/>
          <cell r="AS128"/>
          <cell r="AT128"/>
          <cell r="AU128"/>
          <cell r="AV128"/>
          <cell r="AW128"/>
          <cell r="AX128"/>
          <cell r="AY128"/>
          <cell r="AZ128"/>
          <cell r="BA128"/>
          <cell r="BB128"/>
          <cell r="BC128"/>
          <cell r="BD128">
            <v>440</v>
          </cell>
          <cell r="BE128">
            <v>320</v>
          </cell>
          <cell r="BF128">
            <v>600</v>
          </cell>
          <cell r="BG128"/>
          <cell r="BH128"/>
          <cell r="BI128"/>
          <cell r="BJ128"/>
          <cell r="BK128"/>
          <cell r="BL128"/>
          <cell r="BM128"/>
          <cell r="BN128"/>
          <cell r="BO128"/>
        </row>
        <row r="129">
          <cell r="A129" t="str">
            <v>|0200226240|19.10|0.00|1.600|0.000236NBC</v>
          </cell>
          <cell r="B129" t="str">
            <v>|0200226240|19.10|0.00|1.600|0.000</v>
          </cell>
          <cell r="C129" t="str">
            <v>C07002</v>
          </cell>
          <cell r="D129" t="str">
            <v>YAMAHA</v>
          </cell>
          <cell r="E129" t="str">
            <v>KMV</v>
          </cell>
          <cell r="F129" t="str">
            <v>PS1</v>
          </cell>
          <cell r="G129" t="str">
            <v>STKMHT590</v>
          </cell>
          <cell r="H129" t="str">
            <v>P</v>
          </cell>
          <cell r="I129" t="str">
            <v>NBC</v>
          </cell>
          <cell r="J129">
            <v>19.100000000000001</v>
          </cell>
          <cell r="K129">
            <v>0</v>
          </cell>
          <cell r="L129">
            <v>1.6</v>
          </cell>
          <cell r="M129">
            <v>236</v>
          </cell>
          <cell r="N129">
            <v>0.16300000000000001</v>
          </cell>
          <cell r="O129" t="str">
            <v>Brushing</v>
          </cell>
          <cell r="P129" t="str">
            <v>E-G</v>
          </cell>
          <cell r="Q129"/>
          <cell r="R129" t="str">
            <v>BB5-F3371-00-000Y</v>
          </cell>
          <cell r="S129" t="str">
            <v>ARM, 2</v>
          </cell>
          <cell r="T129" t="str">
            <v>PCS</v>
          </cell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/>
          <cell r="AR129"/>
          <cell r="AS129"/>
          <cell r="AT129"/>
          <cell r="AU129"/>
          <cell r="AV129"/>
          <cell r="AW129"/>
          <cell r="AX129"/>
          <cell r="AY129"/>
          <cell r="AZ129"/>
          <cell r="BA129"/>
          <cell r="BB129"/>
          <cell r="BC129"/>
          <cell r="BD129"/>
          <cell r="BE129"/>
          <cell r="BF129">
            <v>720</v>
          </cell>
          <cell r="BG129"/>
          <cell r="BH129"/>
          <cell r="BI129"/>
          <cell r="BJ129"/>
          <cell r="BK129"/>
          <cell r="BL129"/>
          <cell r="BM129"/>
          <cell r="BN129"/>
          <cell r="BO129"/>
        </row>
        <row r="130">
          <cell r="A130" t="str">
            <v>|0200220139|76.30|0.00|2.000|0.000238IBC</v>
          </cell>
          <cell r="B130" t="str">
            <v>|0200220139|76.30|0.00|2.000|0.000</v>
          </cell>
          <cell r="C130" t="str">
            <v>C07002</v>
          </cell>
          <cell r="D130" t="str">
            <v>YAMAHA</v>
          </cell>
          <cell r="E130" t="str">
            <v>KMV</v>
          </cell>
          <cell r="F130" t="str">
            <v>PS1</v>
          </cell>
          <cell r="G130" t="str">
            <v>STKM11A</v>
          </cell>
          <cell r="H130" t="str">
            <v>P</v>
          </cell>
          <cell r="I130" t="str">
            <v>IBC</v>
          </cell>
          <cell r="J130">
            <v>76.3</v>
          </cell>
          <cell r="K130">
            <v>0</v>
          </cell>
          <cell r="L130">
            <v>2</v>
          </cell>
          <cell r="M130">
            <v>238</v>
          </cell>
          <cell r="N130">
            <v>0.872</v>
          </cell>
          <cell r="O130" t="str">
            <v>Chamfer</v>
          </cell>
          <cell r="P130" t="str">
            <v>E-G</v>
          </cell>
          <cell r="Q130"/>
          <cell r="R130" t="str">
            <v>1NS-F2128-00-000Y</v>
          </cell>
          <cell r="S130" t="str">
            <v>COVER</v>
          </cell>
          <cell r="T130" t="str">
            <v>PCS</v>
          </cell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/>
          <cell r="AS130"/>
          <cell r="AT130"/>
          <cell r="AU130"/>
          <cell r="AV130"/>
          <cell r="AW130"/>
          <cell r="AX130"/>
          <cell r="AY130"/>
          <cell r="AZ130"/>
          <cell r="BA130"/>
          <cell r="BB130"/>
          <cell r="BC130"/>
          <cell r="BD130"/>
          <cell r="BE130">
            <v>100</v>
          </cell>
          <cell r="BF130"/>
          <cell r="BG130"/>
          <cell r="BH130"/>
          <cell r="BI130"/>
          <cell r="BJ130"/>
          <cell r="BK130"/>
          <cell r="BL130"/>
          <cell r="BM130"/>
          <cell r="BN130"/>
          <cell r="BO130"/>
        </row>
        <row r="131">
          <cell r="A131" t="str">
            <v>|0200220139|25.40|0.00|3.200|0.000242NBC</v>
          </cell>
          <cell r="B131" t="str">
            <v>|0200220139|25.40|0.00|3.200|0.000</v>
          </cell>
          <cell r="C131" t="str">
            <v>C07002</v>
          </cell>
          <cell r="D131" t="str">
            <v>YAMAHA</v>
          </cell>
          <cell r="E131" t="str">
            <v>KMV</v>
          </cell>
          <cell r="F131" t="str">
            <v>WD2</v>
          </cell>
          <cell r="G131" t="str">
            <v>STKM11A</v>
          </cell>
          <cell r="H131" t="str">
            <v>P</v>
          </cell>
          <cell r="I131" t="str">
            <v>NBC</v>
          </cell>
          <cell r="J131">
            <v>25.4</v>
          </cell>
          <cell r="K131">
            <v>0</v>
          </cell>
          <cell r="L131">
            <v>3.2</v>
          </cell>
          <cell r="M131">
            <v>242</v>
          </cell>
          <cell r="N131">
            <v>0.42399999999999999</v>
          </cell>
          <cell r="O131" t="str">
            <v>Chamfer</v>
          </cell>
          <cell r="P131" t="str">
            <v>E-G</v>
          </cell>
          <cell r="Q131"/>
          <cell r="R131" t="str">
            <v>1TD-F3545-00-000Y</v>
          </cell>
          <cell r="S131" t="str">
            <v>HEAD PIPE</v>
          </cell>
          <cell r="T131" t="str">
            <v>PCS</v>
          </cell>
          <cell r="U131"/>
          <cell r="V131">
            <v>450</v>
          </cell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  <cell r="AR131"/>
          <cell r="AS131"/>
          <cell r="AT131"/>
          <cell r="AU131"/>
          <cell r="AV131"/>
          <cell r="AW131"/>
          <cell r="AX131"/>
          <cell r="AY131"/>
          <cell r="AZ131">
            <v>0</v>
          </cell>
          <cell r="BA131">
            <v>450</v>
          </cell>
          <cell r="BB131">
            <v>0</v>
          </cell>
          <cell r="BC131">
            <v>900</v>
          </cell>
          <cell r="BD131">
            <v>900</v>
          </cell>
          <cell r="BE131">
            <v>900</v>
          </cell>
          <cell r="BF131">
            <v>450</v>
          </cell>
          <cell r="BG131"/>
          <cell r="BH131"/>
          <cell r="BI131"/>
          <cell r="BJ131"/>
          <cell r="BK131"/>
          <cell r="BL131"/>
          <cell r="BM131"/>
          <cell r="BN131"/>
          <cell r="BO131"/>
        </row>
        <row r="132">
          <cell r="A132" t="str">
            <v>|0200230120|15.90|0.00|1.200|0.000250NBC</v>
          </cell>
          <cell r="B132" t="str">
            <v>|0200230120|15.90|0.00|1.200|0.000</v>
          </cell>
          <cell r="C132" t="str">
            <v>C07002</v>
          </cell>
          <cell r="D132" t="str">
            <v>YAMAHA</v>
          </cell>
          <cell r="E132" t="str">
            <v>KMV</v>
          </cell>
          <cell r="F132" t="str">
            <v>PS1</v>
          </cell>
          <cell r="G132" t="str">
            <v>STKM11A</v>
          </cell>
          <cell r="H132" t="str">
            <v>C</v>
          </cell>
          <cell r="I132" t="str">
            <v>NBC</v>
          </cell>
          <cell r="J132">
            <v>15.9</v>
          </cell>
          <cell r="K132">
            <v>0</v>
          </cell>
          <cell r="L132">
            <v>1.2</v>
          </cell>
          <cell r="M132">
            <v>250</v>
          </cell>
          <cell r="N132">
            <v>0.109</v>
          </cell>
          <cell r="O132" t="str">
            <v>Brushing</v>
          </cell>
          <cell r="P132" t="str">
            <v>E-G</v>
          </cell>
          <cell r="Q132"/>
          <cell r="R132" t="str">
            <v>BEB-28356-00J-000Y</v>
          </cell>
          <cell r="S132" t="str">
            <v>PIPE 2</v>
          </cell>
          <cell r="T132" t="str">
            <v>PCS</v>
          </cell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>
            <v>4800</v>
          </cell>
          <cell r="BD132">
            <v>2697</v>
          </cell>
          <cell r="BE132">
            <v>3032</v>
          </cell>
          <cell r="BF132">
            <v>2240</v>
          </cell>
          <cell r="BG132"/>
          <cell r="BH132"/>
          <cell r="BI132"/>
          <cell r="BJ132"/>
          <cell r="BK132"/>
          <cell r="BL132"/>
          <cell r="BM132"/>
          <cell r="BN132"/>
          <cell r="BO132"/>
        </row>
        <row r="133">
          <cell r="A133" t="str">
            <v>|0200226240|28.60|0.00|2.300|0.000250NBC</v>
          </cell>
          <cell r="B133" t="str">
            <v>|0200226240|28.60|0.00|2.300|0.000</v>
          </cell>
          <cell r="C133" t="str">
            <v>C07002</v>
          </cell>
          <cell r="D133" t="str">
            <v>YAMAHA</v>
          </cell>
          <cell r="E133" t="str">
            <v>KMV</v>
          </cell>
          <cell r="F133" t="str">
            <v>PS1</v>
          </cell>
          <cell r="G133" t="str">
            <v>STKMHT590</v>
          </cell>
          <cell r="H133" t="str">
            <v>P</v>
          </cell>
          <cell r="I133" t="str">
            <v>NBC</v>
          </cell>
          <cell r="J133">
            <v>28.6</v>
          </cell>
          <cell r="K133">
            <v>0</v>
          </cell>
          <cell r="L133">
            <v>2.2999999999999998</v>
          </cell>
          <cell r="M133">
            <v>250</v>
          </cell>
          <cell r="N133">
            <v>0.373</v>
          </cell>
          <cell r="O133" t="str">
            <v>Brushing</v>
          </cell>
          <cell r="P133" t="str">
            <v>E-G</v>
          </cell>
          <cell r="Q133"/>
          <cell r="R133" t="str">
            <v>BG4-F3543-00-000Y</v>
          </cell>
          <cell r="S133" t="str">
            <v>ARM FR1</v>
          </cell>
          <cell r="T133" t="str">
            <v>PCS</v>
          </cell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  <cell r="AU133"/>
          <cell r="AV133"/>
          <cell r="AW133"/>
          <cell r="AX133"/>
          <cell r="AY133"/>
          <cell r="AZ133"/>
          <cell r="BA133"/>
          <cell r="BB133"/>
          <cell r="BC133">
            <v>737</v>
          </cell>
          <cell r="BD133">
            <v>497</v>
          </cell>
          <cell r="BE133">
            <v>300</v>
          </cell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</row>
        <row r="134">
          <cell r="A134" t="str">
            <v>|0200226240|60.50|0.00|2.000|0.000254.6NBC</v>
          </cell>
          <cell r="B134" t="str">
            <v>|0200226240|60.50|0.00|2.000|0.000</v>
          </cell>
          <cell r="C134" t="str">
            <v>C07002</v>
          </cell>
          <cell r="D134" t="str">
            <v>YAMAHA</v>
          </cell>
          <cell r="E134" t="str">
            <v>KMV</v>
          </cell>
          <cell r="F134" t="str">
            <v>WD1</v>
          </cell>
          <cell r="G134" t="str">
            <v>STKMHT590</v>
          </cell>
          <cell r="H134" t="str">
            <v>P</v>
          </cell>
          <cell r="I134" t="str">
            <v>NBC</v>
          </cell>
          <cell r="J134">
            <v>60.5</v>
          </cell>
          <cell r="K134">
            <v>0</v>
          </cell>
          <cell r="L134">
            <v>2</v>
          </cell>
          <cell r="M134">
            <v>254.6</v>
          </cell>
          <cell r="N134">
            <v>0.73499999999999999</v>
          </cell>
          <cell r="O134" t="str">
            <v>Chamfer</v>
          </cell>
          <cell r="P134" t="str">
            <v>E-G</v>
          </cell>
          <cell r="Q134"/>
          <cell r="R134" t="str">
            <v>1NS-G6541-00-0000</v>
          </cell>
          <cell r="S134" t="str">
            <v>HSG RR AXLE</v>
          </cell>
          <cell r="T134" t="str">
            <v>PCS</v>
          </cell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  <cell r="AN134"/>
          <cell r="AO134"/>
          <cell r="AP134"/>
          <cell r="AQ134"/>
          <cell r="AR134"/>
          <cell r="AS134"/>
          <cell r="AT134"/>
          <cell r="AU134"/>
          <cell r="AV134"/>
          <cell r="AW134"/>
          <cell r="AX134"/>
          <cell r="AY134"/>
          <cell r="AZ134"/>
          <cell r="BA134"/>
          <cell r="BB134"/>
          <cell r="BC134"/>
          <cell r="BD134"/>
          <cell r="BE134">
            <v>110</v>
          </cell>
          <cell r="BF134"/>
          <cell r="BG134"/>
          <cell r="BH134"/>
          <cell r="BI134"/>
          <cell r="BJ134"/>
          <cell r="BK134"/>
          <cell r="BL134"/>
          <cell r="BM134"/>
          <cell r="BN134"/>
          <cell r="BO134"/>
        </row>
        <row r="135">
          <cell r="A135" t="str">
            <v>|0200220139|38.10|0.00|2.600|0.000259.8NBC</v>
          </cell>
          <cell r="B135" t="str">
            <v>|0200220139|38.10|0.00|2.600|0.000</v>
          </cell>
          <cell r="C135" t="str">
            <v>C07002</v>
          </cell>
          <cell r="D135" t="str">
            <v>YAMAHA</v>
          </cell>
          <cell r="E135" t="str">
            <v>KMV</v>
          </cell>
          <cell r="F135" t="str">
            <v>WD2</v>
          </cell>
          <cell r="G135" t="str">
            <v>STKM11A</v>
          </cell>
          <cell r="H135" t="str">
            <v>P</v>
          </cell>
          <cell r="I135" t="str">
            <v>NBC</v>
          </cell>
          <cell r="J135">
            <v>38.1</v>
          </cell>
          <cell r="K135">
            <v>0</v>
          </cell>
          <cell r="L135">
            <v>2.6</v>
          </cell>
          <cell r="M135">
            <v>259.8</v>
          </cell>
          <cell r="N135">
            <v>0.59099999999999997</v>
          </cell>
          <cell r="O135" t="str">
            <v>Chamfer</v>
          </cell>
          <cell r="P135" t="str">
            <v>E-G</v>
          </cell>
          <cell r="Q135"/>
          <cell r="R135" t="str">
            <v>B9Y-F1414-00-0000</v>
          </cell>
          <cell r="S135"/>
          <cell r="T135" t="str">
            <v>PCS</v>
          </cell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>
            <v>600</v>
          </cell>
          <cell r="BD135">
            <v>2300</v>
          </cell>
          <cell r="BE135">
            <v>400</v>
          </cell>
          <cell r="BF135">
            <v>1000</v>
          </cell>
          <cell r="BG135"/>
          <cell r="BH135"/>
          <cell r="BI135"/>
          <cell r="BJ135"/>
          <cell r="BK135"/>
          <cell r="BL135"/>
          <cell r="BM135"/>
          <cell r="BN135"/>
          <cell r="BO135"/>
        </row>
        <row r="136">
          <cell r="A136" t="str">
            <v>|0200220126|42.70|0.00|3.500|0.000261IBC</v>
          </cell>
          <cell r="B136" t="str">
            <v>|0200220126|42.70|0.00|3.500|0.000</v>
          </cell>
          <cell r="C136" t="str">
            <v>C07002</v>
          </cell>
          <cell r="D136" t="str">
            <v>YAMAHA</v>
          </cell>
          <cell r="E136" t="str">
            <v>KMV</v>
          </cell>
          <cell r="F136" t="str">
            <v>WD1</v>
          </cell>
          <cell r="G136" t="str">
            <v>STKM11A</v>
          </cell>
          <cell r="H136" t="str">
            <v>P</v>
          </cell>
          <cell r="I136" t="str">
            <v>IBC</v>
          </cell>
          <cell r="J136">
            <v>42.7</v>
          </cell>
          <cell r="K136">
            <v>0</v>
          </cell>
          <cell r="L136">
            <v>3.5</v>
          </cell>
          <cell r="M136">
            <v>261</v>
          </cell>
          <cell r="N136">
            <v>0.88300000000000001</v>
          </cell>
          <cell r="O136" t="str">
            <v>Chamfer</v>
          </cell>
          <cell r="P136" t="str">
            <v>E-G</v>
          </cell>
          <cell r="Q136"/>
          <cell r="R136" t="str">
            <v>2TD-F1311-00-000Y</v>
          </cell>
          <cell r="S136" t="str">
            <v>PIPE, STEERING HEAD</v>
          </cell>
          <cell r="T136" t="str">
            <v>PCS</v>
          </cell>
          <cell r="U136">
            <v>200</v>
          </cell>
          <cell r="V136">
            <v>150</v>
          </cell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>
            <v>0</v>
          </cell>
          <cell r="BA136">
            <v>350</v>
          </cell>
          <cell r="BB136">
            <v>0</v>
          </cell>
          <cell r="BC136">
            <v>5453</v>
          </cell>
          <cell r="BD136">
            <v>5802</v>
          </cell>
          <cell r="BE136">
            <v>3452</v>
          </cell>
          <cell r="BF136">
            <v>6046</v>
          </cell>
          <cell r="BG136"/>
          <cell r="BH136"/>
          <cell r="BI136"/>
          <cell r="BJ136"/>
          <cell r="BK136"/>
          <cell r="BL136"/>
          <cell r="BM136"/>
          <cell r="BN136"/>
          <cell r="BO136"/>
        </row>
        <row r="137">
          <cell r="A137" t="str">
            <v>|0200220126|42.70|0.00|3.500|0.000263IBC</v>
          </cell>
          <cell r="B137" t="str">
            <v>|0200220126|42.70|0.00|3.500|0.000</v>
          </cell>
          <cell r="C137" t="str">
            <v>C07002</v>
          </cell>
          <cell r="D137" t="str">
            <v>YAMAHA</v>
          </cell>
          <cell r="E137" t="str">
            <v>KMV</v>
          </cell>
          <cell r="F137" t="str">
            <v>WD1</v>
          </cell>
          <cell r="G137" t="str">
            <v>STKM11A</v>
          </cell>
          <cell r="H137" t="str">
            <v>P</v>
          </cell>
          <cell r="I137" t="str">
            <v>IBC</v>
          </cell>
          <cell r="J137">
            <v>42.7</v>
          </cell>
          <cell r="K137">
            <v>0</v>
          </cell>
          <cell r="L137">
            <v>3.5</v>
          </cell>
          <cell r="M137">
            <v>263</v>
          </cell>
          <cell r="N137">
            <v>0.89</v>
          </cell>
          <cell r="O137" t="str">
            <v>Chamfer</v>
          </cell>
          <cell r="P137" t="str">
            <v>E-G</v>
          </cell>
          <cell r="Q137"/>
          <cell r="R137" t="str">
            <v>4D1-F1311-00-000Y</v>
          </cell>
          <cell r="S137" t="str">
            <v>PIPE STEERING HEAD</v>
          </cell>
          <cell r="T137" t="str">
            <v>PCS</v>
          </cell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/>
          <cell r="AU137"/>
          <cell r="AV137"/>
          <cell r="AW137"/>
          <cell r="AX137"/>
          <cell r="AY137"/>
          <cell r="AZ137"/>
          <cell r="BA137"/>
          <cell r="BB137"/>
          <cell r="BC137">
            <v>50</v>
          </cell>
          <cell r="BD137">
            <v>11</v>
          </cell>
          <cell r="BE137">
            <v>11</v>
          </cell>
          <cell r="BF137">
            <v>28</v>
          </cell>
          <cell r="BG137"/>
          <cell r="BH137"/>
          <cell r="BI137"/>
          <cell r="BJ137"/>
          <cell r="BK137"/>
          <cell r="BL137"/>
          <cell r="BM137"/>
          <cell r="BN137"/>
          <cell r="BO137"/>
        </row>
        <row r="138">
          <cell r="A138" t="str">
            <v>|0200220810|31.80|0.00|1.600|0.000265NBC</v>
          </cell>
          <cell r="B138" t="str">
            <v>|0200220810|31.80|0.00|1.600|0.000</v>
          </cell>
          <cell r="C138" t="str">
            <v>C07002</v>
          </cell>
          <cell r="D138" t="str">
            <v>YAMAHA</v>
          </cell>
          <cell r="E138" t="str">
            <v>KMV</v>
          </cell>
          <cell r="F138" t="str">
            <v>PS1</v>
          </cell>
          <cell r="G138" t="str">
            <v>STKM13A</v>
          </cell>
          <cell r="H138" t="str">
            <v>P</v>
          </cell>
          <cell r="I138" t="str">
            <v>NBC</v>
          </cell>
          <cell r="J138">
            <v>31.8</v>
          </cell>
          <cell r="K138">
            <v>0</v>
          </cell>
          <cell r="L138">
            <v>1.6</v>
          </cell>
          <cell r="M138">
            <v>265</v>
          </cell>
          <cell r="N138">
            <v>0.316</v>
          </cell>
          <cell r="O138" t="str">
            <v>Brushing</v>
          </cell>
          <cell r="P138" t="str">
            <v>E-G</v>
          </cell>
          <cell r="Q138"/>
          <cell r="R138" t="str">
            <v>2HC-F13K1-10-000Y</v>
          </cell>
          <cell r="S138" t="str">
            <v>PIPE</v>
          </cell>
          <cell r="T138" t="str">
            <v>PCS</v>
          </cell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/>
          <cell r="BB138"/>
          <cell r="BC138"/>
          <cell r="BD138"/>
          <cell r="BE138">
            <v>1061</v>
          </cell>
          <cell r="BF138"/>
          <cell r="BG138"/>
          <cell r="BH138"/>
          <cell r="BI138"/>
          <cell r="BJ138"/>
          <cell r="BK138"/>
          <cell r="BL138"/>
          <cell r="BM138"/>
          <cell r="BN138"/>
          <cell r="BO138"/>
        </row>
        <row r="139">
          <cell r="A139" t="str">
            <v>|0200226117|19.10|0.00|2.000|0.000266NBC</v>
          </cell>
          <cell r="B139" t="str">
            <v>|0200226117|19.10|0.00|2.000|0.000</v>
          </cell>
          <cell r="C139" t="str">
            <v>C07002</v>
          </cell>
          <cell r="D139" t="str">
            <v>YAMAHA</v>
          </cell>
          <cell r="E139" t="str">
            <v>KMV</v>
          </cell>
          <cell r="F139" t="str">
            <v>PS1</v>
          </cell>
          <cell r="G139" t="str">
            <v>STKMHT490</v>
          </cell>
          <cell r="H139" t="str">
            <v>P</v>
          </cell>
          <cell r="I139" t="str">
            <v>NBC</v>
          </cell>
          <cell r="J139">
            <v>19.100000000000001</v>
          </cell>
          <cell r="K139">
            <v>0</v>
          </cell>
          <cell r="L139">
            <v>2</v>
          </cell>
          <cell r="M139">
            <v>266</v>
          </cell>
          <cell r="N139">
            <v>0.224</v>
          </cell>
          <cell r="O139" t="str">
            <v>Brushing</v>
          </cell>
          <cell r="P139" t="str">
            <v>E-G</v>
          </cell>
          <cell r="Q139"/>
          <cell r="R139" t="str">
            <v>BG4-F3851-00-000Y</v>
          </cell>
          <cell r="S139" t="str">
            <v>ARM OUT SIDE 1</v>
          </cell>
          <cell r="T139" t="str">
            <v>PCS</v>
          </cell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/>
          <cell r="BB139"/>
          <cell r="BC139"/>
          <cell r="BD139">
            <v>1280</v>
          </cell>
          <cell r="BE139">
            <v>1897</v>
          </cell>
          <cell r="BF139">
            <v>1600</v>
          </cell>
          <cell r="BG139"/>
          <cell r="BH139"/>
          <cell r="BI139"/>
          <cell r="BJ139"/>
          <cell r="BK139"/>
          <cell r="BL139"/>
          <cell r="BM139"/>
          <cell r="BN139"/>
          <cell r="BO139"/>
        </row>
        <row r="140">
          <cell r="A140" t="str">
            <v>|0200226240|25.40|0.00|1.600|0.000266NBC</v>
          </cell>
          <cell r="B140" t="str">
            <v>|0200226240|25.40|0.00|1.600|0.000</v>
          </cell>
          <cell r="C140" t="str">
            <v>C07002</v>
          </cell>
          <cell r="D140" t="str">
            <v>YAMAHA</v>
          </cell>
          <cell r="E140" t="str">
            <v>KMV</v>
          </cell>
          <cell r="F140" t="str">
            <v>PS1</v>
          </cell>
          <cell r="G140" t="str">
            <v>STKMHT590</v>
          </cell>
          <cell r="H140" t="str">
            <v>P</v>
          </cell>
          <cell r="I140" t="str">
            <v>NBC</v>
          </cell>
          <cell r="J140">
            <v>25.4</v>
          </cell>
          <cell r="K140">
            <v>0</v>
          </cell>
          <cell r="L140">
            <v>1.6</v>
          </cell>
          <cell r="M140">
            <v>266</v>
          </cell>
          <cell r="N140">
            <v>0.25</v>
          </cell>
          <cell r="O140" t="str">
            <v>Brushing</v>
          </cell>
          <cell r="P140" t="str">
            <v>E-G</v>
          </cell>
          <cell r="Q140"/>
          <cell r="R140" t="str">
            <v>2BG-F3361-00-000Y</v>
          </cell>
          <cell r="S140" t="str">
            <v>ARM, 1</v>
          </cell>
          <cell r="T140" t="str">
            <v>PCS</v>
          </cell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>
            <v>1100</v>
          </cell>
          <cell r="BD140">
            <v>2137</v>
          </cell>
          <cell r="BE140">
            <v>1650</v>
          </cell>
          <cell r="BF140">
            <v>1650</v>
          </cell>
          <cell r="BG140"/>
          <cell r="BH140"/>
          <cell r="BI140"/>
          <cell r="BJ140"/>
          <cell r="BK140"/>
          <cell r="BL140"/>
          <cell r="BM140"/>
          <cell r="BN140"/>
          <cell r="BO140"/>
        </row>
        <row r="141">
          <cell r="A141" t="str">
            <v>|0200226240|28.60|0.00|2.300|0.000268NBC</v>
          </cell>
          <cell r="B141" t="str">
            <v>|0200226240|28.60|0.00|2.300|0.000</v>
          </cell>
          <cell r="C141" t="str">
            <v>C07002</v>
          </cell>
          <cell r="D141" t="str">
            <v>YAMAHA</v>
          </cell>
          <cell r="E141" t="str">
            <v>KMV</v>
          </cell>
          <cell r="F141" t="str">
            <v>PS1</v>
          </cell>
          <cell r="G141" t="str">
            <v>STKMHT590</v>
          </cell>
          <cell r="H141" t="str">
            <v>P</v>
          </cell>
          <cell r="I141" t="str">
            <v>NBC</v>
          </cell>
          <cell r="J141">
            <v>28.6</v>
          </cell>
          <cell r="K141">
            <v>0</v>
          </cell>
          <cell r="L141">
            <v>2.2999999999999998</v>
          </cell>
          <cell r="M141">
            <v>268</v>
          </cell>
          <cell r="N141">
            <v>0.4</v>
          </cell>
          <cell r="O141" t="str">
            <v>Brushing</v>
          </cell>
          <cell r="P141" t="str">
            <v>E-G</v>
          </cell>
          <cell r="Q141"/>
          <cell r="R141" t="str">
            <v>1XD-F3544-00-000Y</v>
          </cell>
          <cell r="S141" t="str">
            <v>ARM, 1</v>
          </cell>
          <cell r="T141" t="str">
            <v>PCS</v>
          </cell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/>
          <cell r="AQ141"/>
          <cell r="AR141"/>
          <cell r="AS141"/>
          <cell r="AT141"/>
          <cell r="AU141"/>
          <cell r="AV141"/>
          <cell r="AW141"/>
          <cell r="AX141"/>
          <cell r="AY141"/>
          <cell r="AZ141"/>
          <cell r="BA141"/>
          <cell r="BB141"/>
          <cell r="BC141">
            <v>640</v>
          </cell>
          <cell r="BD141">
            <v>640</v>
          </cell>
          <cell r="BE141">
            <v>640</v>
          </cell>
          <cell r="BF141">
            <v>640</v>
          </cell>
          <cell r="BG141"/>
          <cell r="BH141"/>
          <cell r="BI141"/>
          <cell r="BJ141"/>
          <cell r="BK141"/>
          <cell r="BL141"/>
          <cell r="BM141"/>
          <cell r="BN141"/>
          <cell r="BO141"/>
        </row>
        <row r="142">
          <cell r="A142" t="str">
            <v>|0200230120|15.90|0.00|1.200|0.000273NBC</v>
          </cell>
          <cell r="B142" t="str">
            <v>|0200230120|15.90|0.00|1.200|0.000</v>
          </cell>
          <cell r="C142" t="str">
            <v>C07002</v>
          </cell>
          <cell r="D142" t="str">
            <v>YAMAHA</v>
          </cell>
          <cell r="E142" t="str">
            <v>KMV</v>
          </cell>
          <cell r="F142" t="str">
            <v>PS1</v>
          </cell>
          <cell r="G142" t="str">
            <v>STKM11A</v>
          </cell>
          <cell r="H142" t="str">
            <v>C</v>
          </cell>
          <cell r="I142" t="str">
            <v>NBC</v>
          </cell>
          <cell r="J142">
            <v>15.9</v>
          </cell>
          <cell r="K142">
            <v>0</v>
          </cell>
          <cell r="L142">
            <v>1.2</v>
          </cell>
          <cell r="M142">
            <v>273</v>
          </cell>
          <cell r="N142">
            <v>0.11899999999999999</v>
          </cell>
          <cell r="O142" t="str">
            <v>Brushing</v>
          </cell>
          <cell r="P142" t="str">
            <v>E-G</v>
          </cell>
          <cell r="Q142"/>
          <cell r="R142" t="str">
            <v>BG4-F486G-00-000Y</v>
          </cell>
          <cell r="S142" t="str">
            <v>PIPE 3</v>
          </cell>
          <cell r="T142" t="str">
            <v>PCS</v>
          </cell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>
            <v>3690</v>
          </cell>
          <cell r="BD142">
            <v>1986</v>
          </cell>
          <cell r="BE142">
            <v>4950</v>
          </cell>
          <cell r="BF142">
            <v>3470</v>
          </cell>
          <cell r="BG142"/>
          <cell r="BH142"/>
          <cell r="BI142"/>
          <cell r="BJ142"/>
          <cell r="BK142"/>
          <cell r="BL142"/>
          <cell r="BM142"/>
          <cell r="BN142"/>
          <cell r="BO142"/>
        </row>
        <row r="143">
          <cell r="A143" t="str">
            <v>|0200226240|19.10|0.00|2.000|0.000276NBC</v>
          </cell>
          <cell r="B143" t="str">
            <v>|0200226240|19.10|0.00|2.000|0.000</v>
          </cell>
          <cell r="C143" t="str">
            <v>C07002</v>
          </cell>
          <cell r="D143" t="str">
            <v>YAMAHA</v>
          </cell>
          <cell r="E143" t="str">
            <v>KMV</v>
          </cell>
          <cell r="F143" t="str">
            <v>PS1</v>
          </cell>
          <cell r="G143" t="str">
            <v>STKMHT590</v>
          </cell>
          <cell r="H143" t="str">
            <v>P</v>
          </cell>
          <cell r="I143" t="str">
            <v>NBC</v>
          </cell>
          <cell r="J143">
            <v>19.100000000000001</v>
          </cell>
          <cell r="K143">
            <v>0</v>
          </cell>
          <cell r="L143">
            <v>2</v>
          </cell>
          <cell r="M143">
            <v>276</v>
          </cell>
          <cell r="N143">
            <v>0.23300000000000001</v>
          </cell>
          <cell r="O143" t="str">
            <v>Brushing</v>
          </cell>
          <cell r="P143" t="str">
            <v>E-G</v>
          </cell>
          <cell r="Q143"/>
          <cell r="R143" t="str">
            <v>2BG-F3371-00-000Y</v>
          </cell>
          <cell r="S143" t="str">
            <v>ARM, 1</v>
          </cell>
          <cell r="T143" t="str">
            <v>PCS</v>
          </cell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/>
          <cell r="AQ143"/>
          <cell r="AR143"/>
          <cell r="AS143"/>
          <cell r="AT143"/>
          <cell r="AU143"/>
          <cell r="AV143"/>
          <cell r="AW143"/>
          <cell r="AX143"/>
          <cell r="AY143"/>
          <cell r="AZ143"/>
          <cell r="BA143"/>
          <cell r="BB143"/>
          <cell r="BC143">
            <v>1120</v>
          </cell>
          <cell r="BD143">
            <v>2112</v>
          </cell>
          <cell r="BE143">
            <v>1650</v>
          </cell>
          <cell r="BF143">
            <v>1650</v>
          </cell>
          <cell r="BG143"/>
          <cell r="BH143"/>
          <cell r="BI143"/>
          <cell r="BJ143"/>
          <cell r="BK143"/>
          <cell r="BL143"/>
          <cell r="BM143"/>
          <cell r="BN143"/>
          <cell r="BO143"/>
        </row>
        <row r="144">
          <cell r="A144" t="str">
            <v>|0200226117|15.90|0.00|1.600|0.000279NBC</v>
          </cell>
          <cell r="B144" t="str">
            <v>|0200226117|15.90|0.00|1.600|0.000</v>
          </cell>
          <cell r="C144" t="str">
            <v>C07002</v>
          </cell>
          <cell r="D144" t="str">
            <v>YAMAHA</v>
          </cell>
          <cell r="E144" t="str">
            <v>KMV</v>
          </cell>
          <cell r="F144" t="str">
            <v>PS1</v>
          </cell>
          <cell r="G144" t="str">
            <v>STKMHT490</v>
          </cell>
          <cell r="H144" t="str">
            <v>P</v>
          </cell>
          <cell r="I144" t="str">
            <v>NBC</v>
          </cell>
          <cell r="J144">
            <v>15.9</v>
          </cell>
          <cell r="K144">
            <v>0</v>
          </cell>
          <cell r="L144">
            <v>1.6</v>
          </cell>
          <cell r="M144">
            <v>279</v>
          </cell>
          <cell r="N144">
            <v>0.157</v>
          </cell>
          <cell r="O144" t="str">
            <v>Brushing</v>
          </cell>
          <cell r="P144" t="str">
            <v>E-G</v>
          </cell>
          <cell r="Q144"/>
          <cell r="R144" t="str">
            <v>2TD-F119X-00-000Y</v>
          </cell>
          <cell r="S144" t="str">
            <v>PIPE 1</v>
          </cell>
          <cell r="T144" t="str">
            <v>PCS</v>
          </cell>
          <cell r="U144"/>
          <cell r="V144">
            <v>320</v>
          </cell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/>
          <cell r="AQ144"/>
          <cell r="AR144"/>
          <cell r="AS144"/>
          <cell r="AT144"/>
          <cell r="AU144"/>
          <cell r="AV144"/>
          <cell r="AW144"/>
          <cell r="AX144"/>
          <cell r="AY144"/>
          <cell r="AZ144">
            <v>0</v>
          </cell>
          <cell r="BA144">
            <v>320</v>
          </cell>
          <cell r="BB144">
            <v>0</v>
          </cell>
          <cell r="BC144">
            <v>640</v>
          </cell>
          <cell r="BD144">
            <v>1307</v>
          </cell>
          <cell r="BE144">
            <v>715</v>
          </cell>
          <cell r="BF144">
            <v>1696</v>
          </cell>
          <cell r="BG144"/>
          <cell r="BH144"/>
          <cell r="BI144"/>
          <cell r="BJ144"/>
          <cell r="BK144"/>
          <cell r="BL144"/>
          <cell r="BM144"/>
          <cell r="BN144"/>
          <cell r="BO144"/>
        </row>
        <row r="145">
          <cell r="A145" t="str">
            <v>|0200226240|28.60|0.00|2.300|0.000280NBC</v>
          </cell>
          <cell r="B145" t="str">
            <v>|0200226240|28.60|0.00|2.300|0.000</v>
          </cell>
          <cell r="C145" t="str">
            <v>C07002</v>
          </cell>
          <cell r="D145" t="str">
            <v>YAMAHA</v>
          </cell>
          <cell r="E145" t="str">
            <v>KMV</v>
          </cell>
          <cell r="F145" t="str">
            <v>PS1</v>
          </cell>
          <cell r="G145" t="str">
            <v>STKMHT590</v>
          </cell>
          <cell r="H145" t="str">
            <v>P</v>
          </cell>
          <cell r="I145" t="str">
            <v>NBC</v>
          </cell>
          <cell r="J145">
            <v>28.6</v>
          </cell>
          <cell r="K145">
            <v>0</v>
          </cell>
          <cell r="L145">
            <v>2.2999999999999998</v>
          </cell>
          <cell r="M145">
            <v>280</v>
          </cell>
          <cell r="N145">
            <v>0.41799999999999998</v>
          </cell>
          <cell r="O145" t="str">
            <v>Brushing</v>
          </cell>
          <cell r="P145" t="str">
            <v>E-G</v>
          </cell>
          <cell r="Q145"/>
          <cell r="R145" t="str">
            <v>BG4-F382E-00-000Y</v>
          </cell>
          <cell r="S145" t="str">
            <v>ARM FR1</v>
          </cell>
          <cell r="T145" t="str">
            <v>PCS</v>
          </cell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/>
          <cell r="AR145"/>
          <cell r="AS145"/>
          <cell r="AT145"/>
          <cell r="AU145"/>
          <cell r="AV145"/>
          <cell r="AW145"/>
          <cell r="AX145"/>
          <cell r="AY145"/>
          <cell r="AZ145"/>
          <cell r="BA145"/>
          <cell r="BB145"/>
          <cell r="BC145">
            <v>737</v>
          </cell>
          <cell r="BD145">
            <v>497</v>
          </cell>
          <cell r="BE145">
            <v>300</v>
          </cell>
          <cell r="BF145"/>
          <cell r="BG145"/>
          <cell r="BH145"/>
          <cell r="BI145"/>
          <cell r="BJ145"/>
          <cell r="BK145"/>
          <cell r="BL145"/>
          <cell r="BM145"/>
          <cell r="BN145"/>
          <cell r="BO145"/>
        </row>
        <row r="146">
          <cell r="A146" t="str">
            <v>|0200226240|28.60|0.00|2.300|0.000281NBC</v>
          </cell>
          <cell r="B146" t="str">
            <v>|0200226240|28.60|0.00|2.300|0.000</v>
          </cell>
          <cell r="C146" t="str">
            <v>C07002</v>
          </cell>
          <cell r="D146" t="str">
            <v>YAMAHA</v>
          </cell>
          <cell r="E146" t="str">
            <v>KMV</v>
          </cell>
          <cell r="F146" t="str">
            <v>PS1</v>
          </cell>
          <cell r="G146" t="str">
            <v>STKMHT590</v>
          </cell>
          <cell r="H146" t="str">
            <v>P</v>
          </cell>
          <cell r="I146" t="str">
            <v>NBC</v>
          </cell>
          <cell r="J146">
            <v>28.6</v>
          </cell>
          <cell r="K146">
            <v>0</v>
          </cell>
          <cell r="L146">
            <v>2.2999999999999998</v>
          </cell>
          <cell r="M146">
            <v>281</v>
          </cell>
          <cell r="N146">
            <v>0.41899999999999998</v>
          </cell>
          <cell r="O146" t="str">
            <v>Brushing</v>
          </cell>
          <cell r="P146" t="str">
            <v>E-G</v>
          </cell>
          <cell r="Q146"/>
          <cell r="R146" t="str">
            <v>BB5-F2155-00-000Y</v>
          </cell>
          <cell r="S146" t="str">
            <v>PIPE</v>
          </cell>
          <cell r="T146" t="str">
            <v>PCS</v>
          </cell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/>
          <cell r="AR146"/>
          <cell r="AS146"/>
          <cell r="AT146"/>
          <cell r="AU146"/>
          <cell r="AV146"/>
          <cell r="AW146"/>
          <cell r="AX146"/>
          <cell r="AY146"/>
          <cell r="AZ146"/>
          <cell r="BA146"/>
          <cell r="BB146"/>
          <cell r="BC146"/>
          <cell r="BD146"/>
          <cell r="BE146"/>
          <cell r="BF146">
            <v>490</v>
          </cell>
          <cell r="BG146"/>
          <cell r="BH146"/>
          <cell r="BI146"/>
          <cell r="BJ146"/>
          <cell r="BK146"/>
          <cell r="BL146"/>
          <cell r="BM146"/>
          <cell r="BN146"/>
          <cell r="BO146"/>
        </row>
        <row r="147">
          <cell r="A147" t="str">
            <v>|0200220139|19.10|0.00|1.400|0.000286NBC</v>
          </cell>
          <cell r="B147" t="str">
            <v>|0200220139|19.10|0.00|1.400|0.000</v>
          </cell>
          <cell r="C147" t="str">
            <v>C07002</v>
          </cell>
          <cell r="D147" t="str">
            <v>YAMAHA</v>
          </cell>
          <cell r="E147" t="str">
            <v>KMV</v>
          </cell>
          <cell r="F147" t="str">
            <v>PS1</v>
          </cell>
          <cell r="G147" t="str">
            <v>STKM11A</v>
          </cell>
          <cell r="H147" t="str">
            <v>P</v>
          </cell>
          <cell r="I147" t="str">
            <v>NBC</v>
          </cell>
          <cell r="J147">
            <v>19.100000000000001</v>
          </cell>
          <cell r="K147">
            <v>0</v>
          </cell>
          <cell r="L147">
            <v>1.4</v>
          </cell>
          <cell r="M147">
            <v>286</v>
          </cell>
          <cell r="N147">
            <v>0.17499999999999999</v>
          </cell>
          <cell r="O147" t="str">
            <v>Brushing</v>
          </cell>
          <cell r="P147" t="str">
            <v>E-G</v>
          </cell>
          <cell r="Q147"/>
          <cell r="R147" t="str">
            <v>2TD-F1197-00-000Y</v>
          </cell>
          <cell r="S147" t="str">
            <v>CROSS TUBE 2</v>
          </cell>
          <cell r="T147" t="str">
            <v>PCS</v>
          </cell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/>
          <cell r="AQ147"/>
          <cell r="AR147"/>
          <cell r="AS147"/>
          <cell r="AT147"/>
          <cell r="AU147"/>
          <cell r="AV147"/>
          <cell r="AW147"/>
          <cell r="AX147"/>
          <cell r="AY147"/>
          <cell r="AZ147"/>
          <cell r="BA147"/>
          <cell r="BB147"/>
          <cell r="BC147">
            <v>640</v>
          </cell>
          <cell r="BD147">
            <v>1318</v>
          </cell>
          <cell r="BE147">
            <v>715</v>
          </cell>
          <cell r="BF147">
            <v>1696</v>
          </cell>
          <cell r="BG147"/>
          <cell r="BH147"/>
          <cell r="BI147"/>
          <cell r="BJ147"/>
          <cell r="BK147"/>
          <cell r="BL147"/>
          <cell r="BM147"/>
          <cell r="BN147"/>
          <cell r="BO147"/>
        </row>
        <row r="148">
          <cell r="A148" t="str">
            <v>|0200226240|25.40|0.00|2.300|0.000286NBC</v>
          </cell>
          <cell r="B148" t="str">
            <v>|0200226240|25.40|0.00|2.300|0.000</v>
          </cell>
          <cell r="C148" t="str">
            <v>C07002</v>
          </cell>
          <cell r="D148" t="str">
            <v>YAMAHA</v>
          </cell>
          <cell r="E148" t="str">
            <v>KMV</v>
          </cell>
          <cell r="F148" t="str">
            <v>PS1</v>
          </cell>
          <cell r="G148" t="str">
            <v>STKMHT590</v>
          </cell>
          <cell r="H148" t="str">
            <v>P</v>
          </cell>
          <cell r="I148" t="str">
            <v>NBC</v>
          </cell>
          <cell r="J148">
            <v>25.4</v>
          </cell>
          <cell r="K148">
            <v>0</v>
          </cell>
          <cell r="L148">
            <v>2.2999999999999998</v>
          </cell>
          <cell r="M148">
            <v>286</v>
          </cell>
          <cell r="N148">
            <v>0.375</v>
          </cell>
          <cell r="O148" t="str">
            <v>Brushing</v>
          </cell>
          <cell r="P148" t="str">
            <v>E-G</v>
          </cell>
          <cell r="Q148"/>
          <cell r="R148" t="str">
            <v>BB5-F3562-00-000Y</v>
          </cell>
          <cell r="S148" t="str">
            <v>ARM, FR1</v>
          </cell>
          <cell r="T148" t="str">
            <v>PCS</v>
          </cell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/>
          <cell r="AQ148"/>
          <cell r="AR148"/>
          <cell r="AS148"/>
          <cell r="AT148"/>
          <cell r="AU148"/>
          <cell r="AV148"/>
          <cell r="AW148"/>
          <cell r="AX148"/>
          <cell r="AY148"/>
          <cell r="AZ148"/>
          <cell r="BA148"/>
          <cell r="BB148"/>
          <cell r="BC148"/>
          <cell r="BD148"/>
          <cell r="BE148"/>
          <cell r="BF148">
            <v>720</v>
          </cell>
          <cell r="BG148"/>
          <cell r="BH148"/>
          <cell r="BI148"/>
          <cell r="BJ148"/>
          <cell r="BK148"/>
          <cell r="BL148"/>
          <cell r="BM148"/>
          <cell r="BN148"/>
          <cell r="BO148"/>
        </row>
        <row r="149">
          <cell r="A149" t="str">
            <v>|0200226240|19.10|0.00|1.600|0.000296NBC</v>
          </cell>
          <cell r="B149" t="str">
            <v>|0200226240|19.10|0.00|1.600|0.000</v>
          </cell>
          <cell r="C149" t="str">
            <v>c07002</v>
          </cell>
          <cell r="D149" t="str">
            <v>YAMAHA</v>
          </cell>
          <cell r="E149" t="str">
            <v>KMV</v>
          </cell>
          <cell r="F149" t="str">
            <v>PS1</v>
          </cell>
          <cell r="G149" t="str">
            <v>STKMHT590</v>
          </cell>
          <cell r="H149" t="str">
            <v>P</v>
          </cell>
          <cell r="I149" t="str">
            <v>NBC</v>
          </cell>
          <cell r="J149">
            <v>19.100000000000001</v>
          </cell>
          <cell r="K149">
            <v>0</v>
          </cell>
          <cell r="L149">
            <v>1.6</v>
          </cell>
          <cell r="M149">
            <v>296</v>
          </cell>
          <cell r="N149">
            <v>0.20399999999999999</v>
          </cell>
          <cell r="O149" t="str">
            <v>Brushing</v>
          </cell>
          <cell r="P149" t="str">
            <v>E-G</v>
          </cell>
          <cell r="Q149"/>
          <cell r="R149" t="str">
            <v>2LS-F3371-00-000Y</v>
          </cell>
          <cell r="S149" t="str">
            <v>ARM, 1</v>
          </cell>
          <cell r="T149" t="str">
            <v>PCS</v>
          </cell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  <cell r="AN149"/>
          <cell r="AO149"/>
          <cell r="AP149"/>
          <cell r="AQ149"/>
          <cell r="AR149"/>
          <cell r="AS149"/>
          <cell r="AT149"/>
          <cell r="AU149"/>
          <cell r="AV149"/>
          <cell r="AW149"/>
          <cell r="AX149"/>
          <cell r="AY149"/>
          <cell r="AZ149"/>
          <cell r="BA149"/>
          <cell r="BB149"/>
          <cell r="BC149">
            <v>520</v>
          </cell>
          <cell r="BD149">
            <v>1908</v>
          </cell>
          <cell r="BE149"/>
          <cell r="BF149">
            <v>920</v>
          </cell>
          <cell r="BG149"/>
          <cell r="BH149"/>
          <cell r="BI149"/>
          <cell r="BJ149"/>
          <cell r="BK149"/>
          <cell r="BL149"/>
          <cell r="BM149"/>
          <cell r="BN149"/>
          <cell r="BO149"/>
        </row>
        <row r="150">
          <cell r="A150" t="str">
            <v>|0200226240|28.60|0.00|2.300|0.000296NBC</v>
          </cell>
          <cell r="B150" t="str">
            <v>|0200226240|28.60|0.00|2.300|0.000</v>
          </cell>
          <cell r="C150" t="str">
            <v>C07002</v>
          </cell>
          <cell r="D150" t="str">
            <v>YAMAHA</v>
          </cell>
          <cell r="E150" t="str">
            <v>KMV</v>
          </cell>
          <cell r="F150" t="str">
            <v>PS1</v>
          </cell>
          <cell r="G150" t="str">
            <v>STKMHT590</v>
          </cell>
          <cell r="H150" t="str">
            <v>P</v>
          </cell>
          <cell r="I150" t="str">
            <v>NBC</v>
          </cell>
          <cell r="J150">
            <v>28.6</v>
          </cell>
          <cell r="K150">
            <v>0</v>
          </cell>
          <cell r="L150">
            <v>2.2999999999999998</v>
          </cell>
          <cell r="M150">
            <v>296</v>
          </cell>
          <cell r="N150">
            <v>0.442</v>
          </cell>
          <cell r="O150" t="str">
            <v>Brushing</v>
          </cell>
          <cell r="P150" t="str">
            <v>E-G</v>
          </cell>
          <cell r="Q150"/>
          <cell r="R150" t="str">
            <v>1XD-F3543-00-000Y</v>
          </cell>
          <cell r="S150" t="str">
            <v>ARM, 1</v>
          </cell>
          <cell r="T150" t="str">
            <v>PCS</v>
          </cell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>
            <v>640</v>
          </cell>
          <cell r="BD150">
            <v>640</v>
          </cell>
          <cell r="BE150">
            <v>640</v>
          </cell>
          <cell r="BF150">
            <v>640</v>
          </cell>
          <cell r="BG150"/>
          <cell r="BH150"/>
          <cell r="BI150"/>
          <cell r="BJ150"/>
          <cell r="BK150"/>
          <cell r="BL150"/>
          <cell r="BM150"/>
          <cell r="BN150"/>
          <cell r="BO150"/>
        </row>
        <row r="151">
          <cell r="A151" t="str">
            <v>|0200226117|19.10|0.00|1.600|0.000297NBC</v>
          </cell>
          <cell r="B151" t="str">
            <v>|0200226117|19.10|0.00|1.600|0.000</v>
          </cell>
          <cell r="C151" t="str">
            <v>C07002</v>
          </cell>
          <cell r="D151" t="str">
            <v>YAMAHA</v>
          </cell>
          <cell r="E151" t="str">
            <v>KMV</v>
          </cell>
          <cell r="F151" t="str">
            <v>PS1</v>
          </cell>
          <cell r="G151" t="str">
            <v>STKMHT490</v>
          </cell>
          <cell r="H151" t="str">
            <v>P</v>
          </cell>
          <cell r="I151" t="str">
            <v>NBC</v>
          </cell>
          <cell r="J151">
            <v>19.100000000000001</v>
          </cell>
          <cell r="K151">
            <v>0</v>
          </cell>
          <cell r="L151">
            <v>1.6</v>
          </cell>
          <cell r="M151">
            <v>297</v>
          </cell>
          <cell r="N151">
            <v>0.20499999999999999</v>
          </cell>
          <cell r="O151" t="str">
            <v>Brushing</v>
          </cell>
          <cell r="P151" t="str">
            <v>E-G</v>
          </cell>
          <cell r="Q151"/>
          <cell r="R151" t="str">
            <v>2TD-F116F-00-000Y</v>
          </cell>
          <cell r="S151" t="str">
            <v>STAY REAR</v>
          </cell>
          <cell r="T151" t="str">
            <v>PCS</v>
          </cell>
          <cell r="U151"/>
          <cell r="V151">
            <v>320</v>
          </cell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>
            <v>0</v>
          </cell>
          <cell r="BA151">
            <v>320</v>
          </cell>
          <cell r="BB151">
            <v>0</v>
          </cell>
          <cell r="BC151">
            <v>640</v>
          </cell>
          <cell r="BD151">
            <v>1307</v>
          </cell>
          <cell r="BE151">
            <v>715</v>
          </cell>
          <cell r="BF151">
            <v>1696</v>
          </cell>
          <cell r="BG151"/>
          <cell r="BH151"/>
          <cell r="BI151"/>
          <cell r="BJ151"/>
          <cell r="BK151"/>
          <cell r="BL151"/>
          <cell r="BM151"/>
          <cell r="BN151"/>
          <cell r="BO151"/>
        </row>
        <row r="152">
          <cell r="A152" t="str">
            <v>|0200226240|22.20|0.00|2.000|0.000299NBC</v>
          </cell>
          <cell r="B152" t="str">
            <v>|0200226240|22.20|0.00|2.000|0.000</v>
          </cell>
          <cell r="C152" t="str">
            <v>C07002</v>
          </cell>
          <cell r="D152" t="str">
            <v>YAMAHA</v>
          </cell>
          <cell r="E152" t="str">
            <v>KMV</v>
          </cell>
          <cell r="F152" t="str">
            <v>PS1</v>
          </cell>
          <cell r="G152" t="str">
            <v>STKMHT590</v>
          </cell>
          <cell r="H152" t="str">
            <v>P</v>
          </cell>
          <cell r="I152" t="str">
            <v>NBC</v>
          </cell>
          <cell r="J152">
            <v>22.2</v>
          </cell>
          <cell r="K152">
            <v>0</v>
          </cell>
          <cell r="L152">
            <v>2</v>
          </cell>
          <cell r="M152">
            <v>299</v>
          </cell>
          <cell r="N152">
            <v>0.29799999999999999</v>
          </cell>
          <cell r="O152" t="str">
            <v>Brushing</v>
          </cell>
          <cell r="P152" t="str">
            <v>E-G</v>
          </cell>
          <cell r="Q152"/>
          <cell r="R152" t="str">
            <v>51354-HS2G-A500-H1-000Y</v>
          </cell>
          <cell r="S152" t="str">
            <v>PIPE A, FR ARM R</v>
          </cell>
          <cell r="T152" t="str">
            <v>PCS</v>
          </cell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/>
          <cell r="AY152"/>
          <cell r="AZ152"/>
          <cell r="BA152"/>
          <cell r="BB152"/>
          <cell r="BC152"/>
          <cell r="BD152">
            <v>720</v>
          </cell>
          <cell r="BE152"/>
          <cell r="BF152">
            <v>720</v>
          </cell>
          <cell r="BG152"/>
          <cell r="BH152"/>
          <cell r="BI152"/>
          <cell r="BJ152"/>
          <cell r="BK152"/>
          <cell r="BL152"/>
          <cell r="BM152"/>
          <cell r="BN152"/>
          <cell r="BO152"/>
        </row>
        <row r="153">
          <cell r="A153" t="str">
            <v>|0200226240|31.80|0.00|2.000|0.000303NBC</v>
          </cell>
          <cell r="B153" t="str">
            <v>|0200226240|31.80|0.00|2.000|0.000</v>
          </cell>
          <cell r="C153" t="str">
            <v>C07002</v>
          </cell>
          <cell r="D153" t="str">
            <v>YAMAHA</v>
          </cell>
          <cell r="E153" t="str">
            <v>KMV</v>
          </cell>
          <cell r="F153" t="str">
            <v>PS1</v>
          </cell>
          <cell r="G153" t="str">
            <v>STKMHT590</v>
          </cell>
          <cell r="H153" t="str">
            <v>P</v>
          </cell>
          <cell r="I153" t="str">
            <v>NBC</v>
          </cell>
          <cell r="J153">
            <v>31.8</v>
          </cell>
          <cell r="K153">
            <v>0</v>
          </cell>
          <cell r="L153">
            <v>2</v>
          </cell>
          <cell r="M153">
            <v>303</v>
          </cell>
          <cell r="N153">
            <v>0.44500000000000001</v>
          </cell>
          <cell r="O153" t="str">
            <v>Brushing</v>
          </cell>
          <cell r="P153" t="str">
            <v>E-G</v>
          </cell>
          <cell r="Q153"/>
          <cell r="R153" t="str">
            <v>2BG-F3562-00-000Y</v>
          </cell>
          <cell r="S153" t="str">
            <v>ARM, FR. 1</v>
          </cell>
          <cell r="T153" t="str">
            <v>PCS</v>
          </cell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/>
          <cell r="AQ153"/>
          <cell r="AR153"/>
          <cell r="AS153"/>
          <cell r="AT153"/>
          <cell r="AU153"/>
          <cell r="AV153"/>
          <cell r="AW153"/>
          <cell r="AX153"/>
          <cell r="AY153"/>
          <cell r="AZ153"/>
          <cell r="BA153"/>
          <cell r="BB153"/>
          <cell r="BC153">
            <v>1076</v>
          </cell>
          <cell r="BD153">
            <v>2660</v>
          </cell>
          <cell r="BE153">
            <v>1620</v>
          </cell>
          <cell r="BF153">
            <v>1080</v>
          </cell>
          <cell r="BG153"/>
          <cell r="BH153"/>
          <cell r="BI153"/>
          <cell r="BJ153"/>
          <cell r="BK153"/>
          <cell r="BL153"/>
          <cell r="BM153"/>
          <cell r="BN153"/>
          <cell r="BO153"/>
        </row>
        <row r="154">
          <cell r="A154" t="str">
            <v>|0200226240|19.10|0.00|1.600|0.000306NBC</v>
          </cell>
          <cell r="B154" t="str">
            <v>|0200226240|19.10|0.00|1.600|0.000</v>
          </cell>
          <cell r="C154" t="str">
            <v>C07002</v>
          </cell>
          <cell r="D154" t="str">
            <v>YAMAHA</v>
          </cell>
          <cell r="E154" t="str">
            <v>KMV</v>
          </cell>
          <cell r="F154" t="str">
            <v>PS1</v>
          </cell>
          <cell r="G154" t="str">
            <v>STKMHT590</v>
          </cell>
          <cell r="H154" t="str">
            <v>P</v>
          </cell>
          <cell r="I154" t="str">
            <v>NBC</v>
          </cell>
          <cell r="J154">
            <v>19.100000000000001</v>
          </cell>
          <cell r="K154">
            <v>0</v>
          </cell>
          <cell r="L154">
            <v>1.6</v>
          </cell>
          <cell r="M154">
            <v>306</v>
          </cell>
          <cell r="N154">
            <v>0.21099999999999999</v>
          </cell>
          <cell r="O154" t="str">
            <v>Brushing</v>
          </cell>
          <cell r="P154" t="str">
            <v>E-G</v>
          </cell>
          <cell r="Q154"/>
          <cell r="R154" t="str">
            <v>2LS-F3543-00-000Y</v>
          </cell>
          <cell r="S154" t="str">
            <v>ARM, 1</v>
          </cell>
          <cell r="T154" t="str">
            <v>PCS</v>
          </cell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>
            <v>520</v>
          </cell>
          <cell r="BD154">
            <v>1901</v>
          </cell>
          <cell r="BE154"/>
          <cell r="BF154">
            <v>920</v>
          </cell>
          <cell r="BG154"/>
          <cell r="BH154"/>
          <cell r="BI154"/>
          <cell r="BJ154"/>
          <cell r="BK154"/>
          <cell r="BL154"/>
          <cell r="BM154"/>
          <cell r="BN154"/>
          <cell r="BO154"/>
        </row>
        <row r="155">
          <cell r="A155" t="str">
            <v>|0200226240|35.00|0.00|2.600|0.000308NBC</v>
          </cell>
          <cell r="B155" t="str">
            <v>|0200226240|35.00|0.00|2.600|0.000</v>
          </cell>
          <cell r="C155" t="str">
            <v>C07002</v>
          </cell>
          <cell r="D155" t="str">
            <v>YAMAHA</v>
          </cell>
          <cell r="E155" t="str">
            <v>KMV</v>
          </cell>
          <cell r="F155" t="str">
            <v>PS1</v>
          </cell>
          <cell r="G155" t="str">
            <v>STKMHT590</v>
          </cell>
          <cell r="H155" t="str">
            <v>P</v>
          </cell>
          <cell r="I155" t="str">
            <v>NBC</v>
          </cell>
          <cell r="J155">
            <v>35</v>
          </cell>
          <cell r="K155">
            <v>0</v>
          </cell>
          <cell r="L155">
            <v>2.6</v>
          </cell>
          <cell r="M155">
            <v>308</v>
          </cell>
          <cell r="N155">
            <v>0.64</v>
          </cell>
          <cell r="O155" t="str">
            <v>Brushing</v>
          </cell>
          <cell r="P155" t="str">
            <v>E-G</v>
          </cell>
          <cell r="Q155"/>
          <cell r="R155" t="str">
            <v>BFN-F382E-00-000Y</v>
          </cell>
          <cell r="S155" t="str">
            <v>Non-YMVN</v>
          </cell>
          <cell r="T155" t="str">
            <v>PCS</v>
          </cell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/>
          <cell r="AY155"/>
          <cell r="AZ155"/>
          <cell r="BA155"/>
          <cell r="BB155"/>
          <cell r="BC155"/>
          <cell r="BD155"/>
          <cell r="BE155">
            <v>510</v>
          </cell>
          <cell r="BF155"/>
          <cell r="BG155"/>
          <cell r="BH155"/>
          <cell r="BI155"/>
          <cell r="BJ155"/>
          <cell r="BK155"/>
          <cell r="BL155"/>
          <cell r="BM155"/>
          <cell r="BN155"/>
          <cell r="BO155"/>
        </row>
        <row r="156">
          <cell r="A156" t="str">
            <v>|0200220139|38.10|0.00|2.300|0.000308NBC</v>
          </cell>
          <cell r="B156" t="str">
            <v>|0200220139|38.10|0.00|2.300|0.000</v>
          </cell>
          <cell r="C156" t="str">
            <v>C07002</v>
          </cell>
          <cell r="D156" t="str">
            <v>YAMAHA</v>
          </cell>
          <cell r="E156" t="str">
            <v>KMV</v>
          </cell>
          <cell r="F156" t="str">
            <v>PS1</v>
          </cell>
          <cell r="G156" t="str">
            <v>STKM11A</v>
          </cell>
          <cell r="H156" t="str">
            <v>P</v>
          </cell>
          <cell r="I156" t="str">
            <v>NBC</v>
          </cell>
          <cell r="J156">
            <v>38.1</v>
          </cell>
          <cell r="K156">
            <v>0</v>
          </cell>
          <cell r="L156">
            <v>2.2999999999999998</v>
          </cell>
          <cell r="M156">
            <v>308</v>
          </cell>
          <cell r="N156">
            <v>0.626</v>
          </cell>
          <cell r="O156" t="str">
            <v>Brushing</v>
          </cell>
          <cell r="P156" t="str">
            <v>E-G</v>
          </cell>
          <cell r="Q156"/>
          <cell r="R156" t="str">
            <v>B63-F1196-00-000Y</v>
          </cell>
          <cell r="S156" t="str">
            <v>CROSS TUBE 1</v>
          </cell>
          <cell r="T156" t="str">
            <v>PCS</v>
          </cell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>
            <v>400</v>
          </cell>
          <cell r="BD156">
            <v>831</v>
          </cell>
          <cell r="BE156">
            <v>508</v>
          </cell>
          <cell r="BF156">
            <v>800</v>
          </cell>
          <cell r="BG156"/>
          <cell r="BH156"/>
          <cell r="BI156"/>
          <cell r="BJ156"/>
          <cell r="BK156"/>
          <cell r="BL156"/>
          <cell r="BM156"/>
          <cell r="BN156"/>
          <cell r="BO156"/>
        </row>
        <row r="157">
          <cell r="A157" t="str">
            <v>|0200226117|28.60|0.00|2.000|0.000312NBC</v>
          </cell>
          <cell r="B157" t="str">
            <v>|0200226117|28.60|0.00|2.000|0.000</v>
          </cell>
          <cell r="C157" t="str">
            <v>C07002</v>
          </cell>
          <cell r="D157" t="str">
            <v>YAMAHA</v>
          </cell>
          <cell r="E157" t="str">
            <v>KMV</v>
          </cell>
          <cell r="F157" t="str">
            <v>PS1</v>
          </cell>
          <cell r="G157" t="str">
            <v>STKMHT490</v>
          </cell>
          <cell r="H157" t="str">
            <v>P</v>
          </cell>
          <cell r="I157" t="str">
            <v>NBC</v>
          </cell>
          <cell r="J157">
            <v>28.6</v>
          </cell>
          <cell r="K157">
            <v>0</v>
          </cell>
          <cell r="L157">
            <v>2</v>
          </cell>
          <cell r="M157">
            <v>312</v>
          </cell>
          <cell r="N157">
            <v>0.40899999999999997</v>
          </cell>
          <cell r="O157" t="str">
            <v>Brushing</v>
          </cell>
          <cell r="P157" t="str">
            <v>E-G</v>
          </cell>
          <cell r="Q157"/>
          <cell r="R157" t="str">
            <v>1RC-21123-00-000Y</v>
          </cell>
          <cell r="S157" t="str">
            <v>BACK STAY RH</v>
          </cell>
          <cell r="T157" t="str">
            <v>PCS</v>
          </cell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>
            <v>198</v>
          </cell>
          <cell r="BD157">
            <v>363</v>
          </cell>
          <cell r="BE157">
            <v>384</v>
          </cell>
          <cell r="BF157">
            <v>200</v>
          </cell>
          <cell r="BG157"/>
          <cell r="BH157"/>
          <cell r="BI157"/>
          <cell r="BJ157"/>
          <cell r="BK157"/>
          <cell r="BL157"/>
          <cell r="BM157"/>
          <cell r="BN157"/>
          <cell r="BO157"/>
        </row>
        <row r="158">
          <cell r="A158" t="str">
            <v>|0200236441|20.00|20.00|1.200|0.000315NBC</v>
          </cell>
          <cell r="B158" t="str">
            <v>|0200236441|20.00|20.00|1.200|0.000</v>
          </cell>
          <cell r="C158" t="str">
            <v>C07002</v>
          </cell>
          <cell r="D158" t="str">
            <v>YAMAHA</v>
          </cell>
          <cell r="E158" t="str">
            <v>KMV</v>
          </cell>
          <cell r="F158" t="str">
            <v>OUT-1541</v>
          </cell>
          <cell r="G158" t="str">
            <v>STKMRR370</v>
          </cell>
          <cell r="H158" t="str">
            <v>C</v>
          </cell>
          <cell r="I158" t="str">
            <v>NBC</v>
          </cell>
          <cell r="J158">
            <v>20</v>
          </cell>
          <cell r="K158">
            <v>20</v>
          </cell>
          <cell r="L158">
            <v>1.2</v>
          </cell>
          <cell r="M158">
            <v>315</v>
          </cell>
          <cell r="N158">
            <v>0.22600000000000001</v>
          </cell>
          <cell r="O158" t="str">
            <v>Brushing</v>
          </cell>
          <cell r="P158" t="str">
            <v>E-G</v>
          </cell>
          <cell r="Q158"/>
          <cell r="R158" t="str">
            <v>1023011563A-04-001Y</v>
          </cell>
          <cell r="S158" t="str">
            <v>PIPE 4</v>
          </cell>
          <cell r="T158" t="str">
            <v>PCS</v>
          </cell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>
            <v>2765</v>
          </cell>
          <cell r="BD158">
            <v>2765</v>
          </cell>
          <cell r="BE158"/>
          <cell r="BF158">
            <v>2765</v>
          </cell>
          <cell r="BG158"/>
          <cell r="BH158"/>
          <cell r="BI158"/>
          <cell r="BJ158"/>
          <cell r="BK158"/>
          <cell r="BL158"/>
          <cell r="BM158"/>
          <cell r="BN158"/>
          <cell r="BO158"/>
        </row>
        <row r="159">
          <cell r="A159" t="str">
            <v>|0200230841|15.90|0.00|1.200|0.000316NBC</v>
          </cell>
          <cell r="B159" t="str">
            <v>|0200230841|15.90|0.00|1.200|0.000</v>
          </cell>
          <cell r="C159" t="str">
            <v>C07002</v>
          </cell>
          <cell r="D159" t="str">
            <v>YAMAHA</v>
          </cell>
          <cell r="E159" t="str">
            <v>KMV</v>
          </cell>
          <cell r="F159" t="str">
            <v>PS1</v>
          </cell>
          <cell r="G159" t="str">
            <v>STKM13A</v>
          </cell>
          <cell r="H159" t="str">
            <v>C</v>
          </cell>
          <cell r="I159" t="str">
            <v>NBC</v>
          </cell>
          <cell r="J159">
            <v>15.9</v>
          </cell>
          <cell r="K159">
            <v>0</v>
          </cell>
          <cell r="L159">
            <v>1.2</v>
          </cell>
          <cell r="M159">
            <v>316</v>
          </cell>
          <cell r="N159">
            <v>0.13700000000000001</v>
          </cell>
          <cell r="O159" t="str">
            <v>Brushing</v>
          </cell>
          <cell r="P159" t="str">
            <v>E-G</v>
          </cell>
          <cell r="Q159"/>
          <cell r="R159" t="str">
            <v>56163-34K00-001Y</v>
          </cell>
          <cell r="S159" t="str">
            <v>TUBE, HANDLE COVER BRACE</v>
          </cell>
          <cell r="T159" t="str">
            <v>PCS</v>
          </cell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  <cell r="AW159"/>
          <cell r="AX159"/>
          <cell r="AY159"/>
          <cell r="AZ159"/>
          <cell r="BA159"/>
          <cell r="BB159"/>
          <cell r="BC159"/>
          <cell r="BD159">
            <v>648</v>
          </cell>
          <cell r="BE159">
            <v>660</v>
          </cell>
          <cell r="BF159">
            <v>660</v>
          </cell>
          <cell r="BG159"/>
          <cell r="BH159"/>
          <cell r="BI159"/>
          <cell r="BJ159"/>
          <cell r="BK159"/>
          <cell r="BL159"/>
          <cell r="BM159"/>
          <cell r="BN159"/>
          <cell r="BO159"/>
        </row>
        <row r="160">
          <cell r="A160" t="str">
            <v>|0200226117|28.60|0.00|2.000|0.000326IBC</v>
          </cell>
          <cell r="B160" t="str">
            <v>|0200226117|28.60|0.00|2.000|0.000</v>
          </cell>
          <cell r="C160" t="str">
            <v>C07002</v>
          </cell>
          <cell r="D160" t="str">
            <v>YAMAHA</v>
          </cell>
          <cell r="E160" t="str">
            <v>KMV</v>
          </cell>
          <cell r="F160" t="str">
            <v>PS1</v>
          </cell>
          <cell r="G160" t="str">
            <v>STKMHT490</v>
          </cell>
          <cell r="H160" t="str">
            <v>P</v>
          </cell>
          <cell r="I160" t="str">
            <v>IBC</v>
          </cell>
          <cell r="J160">
            <v>28.6</v>
          </cell>
          <cell r="K160">
            <v>0</v>
          </cell>
          <cell r="L160">
            <v>2</v>
          </cell>
          <cell r="M160">
            <v>326</v>
          </cell>
          <cell r="N160">
            <v>0.42799999999999999</v>
          </cell>
          <cell r="O160" t="str">
            <v>Brushing</v>
          </cell>
          <cell r="P160" t="str">
            <v>E-G</v>
          </cell>
          <cell r="Q160"/>
          <cell r="R160" t="str">
            <v>B67-21123-00-000Y</v>
          </cell>
          <cell r="S160" t="str">
            <v>BACK STAY LH</v>
          </cell>
          <cell r="T160" t="str">
            <v>PCS</v>
          </cell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  <cell r="BB160"/>
          <cell r="BC160">
            <v>680</v>
          </cell>
          <cell r="BD160">
            <v>680</v>
          </cell>
          <cell r="BE160">
            <v>680</v>
          </cell>
          <cell r="BF160">
            <v>680</v>
          </cell>
          <cell r="BG160"/>
          <cell r="BH160"/>
          <cell r="BI160"/>
          <cell r="BJ160"/>
          <cell r="BK160"/>
          <cell r="BL160"/>
          <cell r="BM160"/>
          <cell r="BN160"/>
          <cell r="BO160"/>
        </row>
        <row r="161">
          <cell r="A161" t="str">
            <v>|0200226117|22.20|0.00|2.300|0.000331NBC</v>
          </cell>
          <cell r="B161" t="str">
            <v>|0200226117|22.20|0.00|2.300|0.000</v>
          </cell>
          <cell r="C161" t="str">
            <v>C07002</v>
          </cell>
          <cell r="D161" t="str">
            <v>YAMAHA</v>
          </cell>
          <cell r="E161" t="str">
            <v>KMV</v>
          </cell>
          <cell r="F161" t="str">
            <v>PS1</v>
          </cell>
          <cell r="G161" t="str">
            <v>STKMHT490</v>
          </cell>
          <cell r="H161" t="str">
            <v>P</v>
          </cell>
          <cell r="I161" t="str">
            <v>NBC</v>
          </cell>
          <cell r="J161">
            <v>22.2</v>
          </cell>
          <cell r="K161">
            <v>0</v>
          </cell>
          <cell r="L161">
            <v>2.2999999999999998</v>
          </cell>
          <cell r="M161">
            <v>331</v>
          </cell>
          <cell r="N161">
            <v>0.374</v>
          </cell>
          <cell r="O161" t="str">
            <v>Brushing</v>
          </cell>
          <cell r="P161" t="str">
            <v>E-G</v>
          </cell>
          <cell r="Q161"/>
          <cell r="R161" t="str">
            <v>BG4-F486H-00-000Y</v>
          </cell>
          <cell r="S161" t="str">
            <v>LOWER STAY., 1</v>
          </cell>
          <cell r="T161" t="str">
            <v>PCS</v>
          </cell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  <cell r="AW161"/>
          <cell r="AX161"/>
          <cell r="AY161"/>
          <cell r="AZ161"/>
          <cell r="BA161"/>
          <cell r="BB161"/>
          <cell r="BC161"/>
          <cell r="BD161">
            <v>680</v>
          </cell>
          <cell r="BE161">
            <v>2871</v>
          </cell>
          <cell r="BF161">
            <v>1800</v>
          </cell>
          <cell r="BG161"/>
          <cell r="BH161"/>
          <cell r="BI161"/>
          <cell r="BJ161"/>
          <cell r="BK161"/>
          <cell r="BL161"/>
          <cell r="BM161"/>
          <cell r="BN161"/>
          <cell r="BO161"/>
        </row>
        <row r="162">
          <cell r="A162" t="str">
            <v>|0200226240|28.60|0.00|1.600|0.000341NBC</v>
          </cell>
          <cell r="B162" t="str">
            <v>|0200226240|28.60|0.00|1.600|0.000</v>
          </cell>
          <cell r="C162" t="str">
            <v>C07002</v>
          </cell>
          <cell r="D162" t="str">
            <v>YAMAHA</v>
          </cell>
          <cell r="E162" t="str">
            <v>KMV</v>
          </cell>
          <cell r="F162" t="str">
            <v>PS1</v>
          </cell>
          <cell r="G162" t="str">
            <v>STKMHT590</v>
          </cell>
          <cell r="H162" t="str">
            <v>P</v>
          </cell>
          <cell r="I162" t="str">
            <v>NBC</v>
          </cell>
          <cell r="J162">
            <v>28.6</v>
          </cell>
          <cell r="K162">
            <v>0</v>
          </cell>
          <cell r="L162">
            <v>1.6</v>
          </cell>
          <cell r="M162">
            <v>341</v>
          </cell>
          <cell r="N162">
            <v>0.36299999999999999</v>
          </cell>
          <cell r="O162" t="str">
            <v>Brushing</v>
          </cell>
          <cell r="P162" t="str">
            <v>E-G</v>
          </cell>
          <cell r="Q162"/>
          <cell r="R162" t="str">
            <v>1PE-F3562-00-000Y</v>
          </cell>
          <cell r="S162" t="str">
            <v>ARM FR1</v>
          </cell>
          <cell r="T162" t="str">
            <v>PCS</v>
          </cell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/>
          <cell r="AY162"/>
          <cell r="AZ162"/>
          <cell r="BA162"/>
          <cell r="BB162"/>
          <cell r="BC162">
            <v>1055</v>
          </cell>
          <cell r="BD162">
            <v>1080</v>
          </cell>
          <cell r="BE162">
            <v>1080</v>
          </cell>
          <cell r="BF162">
            <v>720</v>
          </cell>
          <cell r="BG162"/>
          <cell r="BH162"/>
          <cell r="BI162"/>
          <cell r="BJ162"/>
          <cell r="BK162"/>
          <cell r="BL162"/>
          <cell r="BM162"/>
          <cell r="BN162"/>
          <cell r="BO162"/>
        </row>
        <row r="163">
          <cell r="A163" t="str">
            <v>|0200226240|22.20|0.00|1.600|0.000348NBC</v>
          </cell>
          <cell r="B163" t="str">
            <v>|0200226240|22.20|0.00|1.600|0.000</v>
          </cell>
          <cell r="C163" t="str">
            <v>C07002</v>
          </cell>
          <cell r="D163" t="str">
            <v>YAMAHA</v>
          </cell>
          <cell r="E163" t="str">
            <v>KMV</v>
          </cell>
          <cell r="F163" t="str">
            <v>PS1</v>
          </cell>
          <cell r="G163" t="str">
            <v>STKMHT590</v>
          </cell>
          <cell r="H163" t="str">
            <v>P</v>
          </cell>
          <cell r="I163" t="str">
            <v>NBC</v>
          </cell>
          <cell r="J163">
            <v>22.2</v>
          </cell>
          <cell r="K163">
            <v>0</v>
          </cell>
          <cell r="L163">
            <v>1.6</v>
          </cell>
          <cell r="M163">
            <v>348</v>
          </cell>
          <cell r="N163">
            <v>0.28299999999999997</v>
          </cell>
          <cell r="O163" t="str">
            <v>Brushing</v>
          </cell>
          <cell r="P163" t="str">
            <v>E-G</v>
          </cell>
          <cell r="Q163"/>
          <cell r="R163" t="str">
            <v>2BG-F3563-00-000Y</v>
          </cell>
          <cell r="S163" t="str">
            <v>ARM, FR. 2</v>
          </cell>
          <cell r="T163" t="str">
            <v>PCS</v>
          </cell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  <cell r="AN163"/>
          <cell r="AO163"/>
          <cell r="AP163"/>
          <cell r="AQ163"/>
          <cell r="AR163"/>
          <cell r="AS163"/>
          <cell r="AT163"/>
          <cell r="AU163"/>
          <cell r="AV163"/>
          <cell r="AW163"/>
          <cell r="AX163"/>
          <cell r="AY163"/>
          <cell r="AZ163"/>
          <cell r="BA163"/>
          <cell r="BB163"/>
          <cell r="BC163">
            <v>1065</v>
          </cell>
          <cell r="BD163">
            <v>2646</v>
          </cell>
          <cell r="BE163">
            <v>1620</v>
          </cell>
          <cell r="BF163">
            <v>1080</v>
          </cell>
          <cell r="BG163"/>
          <cell r="BH163"/>
          <cell r="BI163"/>
          <cell r="BJ163"/>
          <cell r="BK163"/>
          <cell r="BL163"/>
          <cell r="BM163"/>
          <cell r="BN163"/>
          <cell r="BO163"/>
        </row>
        <row r="164">
          <cell r="A164" t="str">
            <v>|0200220810|31.80|0.00|2.600|0.000351NBC</v>
          </cell>
          <cell r="B164" t="str">
            <v>|0200220810|31.80|0.00|2.600|0.000</v>
          </cell>
          <cell r="C164" t="str">
            <v>C07002</v>
          </cell>
          <cell r="D164" t="str">
            <v>YAMAHA</v>
          </cell>
          <cell r="E164" t="str">
            <v>KMV</v>
          </cell>
          <cell r="F164" t="str">
            <v>PS1</v>
          </cell>
          <cell r="G164" t="str">
            <v>STKM13A</v>
          </cell>
          <cell r="H164" t="str">
            <v>P</v>
          </cell>
          <cell r="I164" t="str">
            <v>NBC</v>
          </cell>
          <cell r="J164">
            <v>31.8</v>
          </cell>
          <cell r="K164">
            <v>0</v>
          </cell>
          <cell r="L164">
            <v>2.6</v>
          </cell>
          <cell r="M164">
            <v>351</v>
          </cell>
          <cell r="N164">
            <v>0.65700000000000003</v>
          </cell>
          <cell r="O164" t="str">
            <v>Brushing</v>
          </cell>
          <cell r="P164" t="str">
            <v>E-G</v>
          </cell>
          <cell r="Q164"/>
          <cell r="R164" t="str">
            <v>BAS-F840B-00-000Y</v>
          </cell>
          <cell r="S164" t="str">
            <v>PIPE 1</v>
          </cell>
          <cell r="T164" t="str">
            <v>PCS</v>
          </cell>
          <cell r="U164"/>
          <cell r="V164">
            <v>107</v>
          </cell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/>
          <cell r="AQ164"/>
          <cell r="AR164"/>
          <cell r="AS164"/>
          <cell r="AT164"/>
          <cell r="AU164"/>
          <cell r="AV164"/>
          <cell r="AW164"/>
          <cell r="AX164"/>
          <cell r="AY164"/>
          <cell r="AZ164">
            <v>0</v>
          </cell>
          <cell r="BA164">
            <v>107</v>
          </cell>
          <cell r="BB164">
            <v>0</v>
          </cell>
          <cell r="BC164">
            <v>107</v>
          </cell>
          <cell r="BD164"/>
          <cell r="BE164"/>
          <cell r="BF164">
            <v>380</v>
          </cell>
          <cell r="BG164"/>
          <cell r="BH164"/>
          <cell r="BI164"/>
          <cell r="BJ164"/>
          <cell r="BK164"/>
          <cell r="BL164"/>
          <cell r="BM164"/>
          <cell r="BN164"/>
          <cell r="BO164"/>
        </row>
        <row r="165">
          <cell r="A165" t="str">
            <v>|0200220139|22.20|0.00|2.000|0.000353NBC</v>
          </cell>
          <cell r="B165" t="str">
            <v>|0200220139|22.20|0.00|2.000|0.000</v>
          </cell>
          <cell r="C165" t="str">
            <v>C07002</v>
          </cell>
          <cell r="D165" t="str">
            <v>YAMAHA</v>
          </cell>
          <cell r="E165" t="str">
            <v>KMV</v>
          </cell>
          <cell r="F165" t="str">
            <v>PS1</v>
          </cell>
          <cell r="G165" t="str">
            <v>STKM11A</v>
          </cell>
          <cell r="H165" t="str">
            <v>P</v>
          </cell>
          <cell r="I165" t="str">
            <v>NBC</v>
          </cell>
          <cell r="J165">
            <v>22.2</v>
          </cell>
          <cell r="K165">
            <v>0</v>
          </cell>
          <cell r="L165">
            <v>2</v>
          </cell>
          <cell r="M165">
            <v>353</v>
          </cell>
          <cell r="N165">
            <v>0.35199999999999998</v>
          </cell>
          <cell r="O165" t="str">
            <v>Brushing</v>
          </cell>
          <cell r="P165" t="str">
            <v>E-G</v>
          </cell>
          <cell r="Q165"/>
          <cell r="R165" t="str">
            <v>3S4-F1123-00-000Y</v>
          </cell>
          <cell r="S165" t="str">
            <v>BACK STAY LH</v>
          </cell>
          <cell r="T165" t="str">
            <v>PCS</v>
          </cell>
          <cell r="U165"/>
          <cell r="V165">
            <v>440</v>
          </cell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/>
          <cell r="AZ165">
            <v>0</v>
          </cell>
          <cell r="BA165">
            <v>440</v>
          </cell>
          <cell r="BB165">
            <v>0</v>
          </cell>
          <cell r="BC165">
            <v>10048</v>
          </cell>
          <cell r="BD165">
            <v>11730</v>
          </cell>
          <cell r="BE165">
            <v>6193</v>
          </cell>
          <cell r="BF165">
            <v>10841</v>
          </cell>
          <cell r="BG165"/>
          <cell r="BH165"/>
          <cell r="BI165"/>
          <cell r="BJ165"/>
          <cell r="BK165"/>
          <cell r="BL165"/>
          <cell r="BM165"/>
          <cell r="BN165"/>
          <cell r="BO165"/>
        </row>
        <row r="166">
          <cell r="A166" t="str">
            <v>|0200226117|25.40|0.00|1.600|0.000355NBC</v>
          </cell>
          <cell r="B166" t="str">
            <v>|0200226117|25.40|0.00|1.600|0.000</v>
          </cell>
          <cell r="C166" t="str">
            <v>C07002</v>
          </cell>
          <cell r="D166" t="str">
            <v>YAMAHA</v>
          </cell>
          <cell r="E166" t="str">
            <v>KMV</v>
          </cell>
          <cell r="F166" t="str">
            <v>PS1</v>
          </cell>
          <cell r="G166" t="str">
            <v>STKMHT490</v>
          </cell>
          <cell r="H166" t="str">
            <v>P</v>
          </cell>
          <cell r="I166" t="str">
            <v>NBC</v>
          </cell>
          <cell r="J166">
            <v>25.4</v>
          </cell>
          <cell r="K166">
            <v>0</v>
          </cell>
          <cell r="L166">
            <v>1.6</v>
          </cell>
          <cell r="M166">
            <v>355</v>
          </cell>
          <cell r="N166">
            <v>0.33300000000000002</v>
          </cell>
          <cell r="O166" t="str">
            <v>Brushing</v>
          </cell>
          <cell r="P166" t="str">
            <v>E-G</v>
          </cell>
          <cell r="Q166"/>
          <cell r="R166" t="str">
            <v>2TD-F1198-00-000Y</v>
          </cell>
          <cell r="S166" t="str">
            <v>CROSS TUBE 3</v>
          </cell>
          <cell r="T166" t="str">
            <v>PCS</v>
          </cell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/>
          <cell r="AZ166"/>
          <cell r="BA166"/>
          <cell r="BB166"/>
          <cell r="BC166">
            <v>640</v>
          </cell>
          <cell r="BD166">
            <v>1375</v>
          </cell>
          <cell r="BE166">
            <v>715</v>
          </cell>
          <cell r="BF166">
            <v>1696</v>
          </cell>
          <cell r="BG166"/>
          <cell r="BH166"/>
          <cell r="BI166"/>
          <cell r="BJ166"/>
          <cell r="BK166"/>
          <cell r="BL166"/>
          <cell r="BM166"/>
          <cell r="BN166"/>
          <cell r="BO166"/>
        </row>
        <row r="167">
          <cell r="A167" t="str">
            <v>|0200226240|19.10|0.00|1.600|0.000362NBC</v>
          </cell>
          <cell r="B167" t="str">
            <v>|0200226240|19.10|0.00|1.600|0.000</v>
          </cell>
          <cell r="C167" t="str">
            <v>C07002</v>
          </cell>
          <cell r="D167" t="str">
            <v>YAMAHA</v>
          </cell>
          <cell r="E167" t="str">
            <v>KMV</v>
          </cell>
          <cell r="F167" t="str">
            <v>PS1</v>
          </cell>
          <cell r="G167" t="str">
            <v>STKMHT590</v>
          </cell>
          <cell r="H167" t="str">
            <v>P</v>
          </cell>
          <cell r="I167" t="str">
            <v>NBC</v>
          </cell>
          <cell r="J167">
            <v>19.100000000000001</v>
          </cell>
          <cell r="K167">
            <v>0</v>
          </cell>
          <cell r="L167">
            <v>1.6</v>
          </cell>
          <cell r="M167">
            <v>362</v>
          </cell>
          <cell r="N167">
            <v>0.25</v>
          </cell>
          <cell r="O167" t="str">
            <v>Brushing</v>
          </cell>
          <cell r="P167" t="str">
            <v>E-G</v>
          </cell>
          <cell r="Q167"/>
          <cell r="R167" t="str">
            <v>1TD-F3375-00-000Y</v>
          </cell>
          <cell r="S167" t="str">
            <v>ARM, 1</v>
          </cell>
          <cell r="T167" t="str">
            <v>PCS</v>
          </cell>
          <cell r="U167">
            <v>440</v>
          </cell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/>
          <cell r="AQ167"/>
          <cell r="AR167"/>
          <cell r="AS167"/>
          <cell r="AT167"/>
          <cell r="AU167"/>
          <cell r="AV167"/>
          <cell r="AW167"/>
          <cell r="AX167"/>
          <cell r="AY167"/>
          <cell r="AZ167">
            <v>0</v>
          </cell>
          <cell r="BA167">
            <v>440</v>
          </cell>
          <cell r="BB167">
            <v>0</v>
          </cell>
          <cell r="BC167">
            <v>889</v>
          </cell>
          <cell r="BD167">
            <v>1800</v>
          </cell>
          <cell r="BE167"/>
          <cell r="BF167">
            <v>450</v>
          </cell>
          <cell r="BG167"/>
          <cell r="BH167"/>
          <cell r="BI167"/>
          <cell r="BJ167"/>
          <cell r="BK167"/>
          <cell r="BL167"/>
          <cell r="BM167"/>
          <cell r="BN167"/>
          <cell r="BO167"/>
        </row>
        <row r="168">
          <cell r="A168" t="str">
            <v>|0200226240|28.60|0.00|1.600|0.000363NBC</v>
          </cell>
          <cell r="B168" t="str">
            <v>|0200226240|28.60|0.00|1.600|0.000</v>
          </cell>
          <cell r="C168" t="str">
            <v>C07002</v>
          </cell>
          <cell r="D168" t="str">
            <v>YAMAHA</v>
          </cell>
          <cell r="E168" t="str">
            <v>KMV</v>
          </cell>
          <cell r="F168" t="str">
            <v>PS1</v>
          </cell>
          <cell r="G168" t="str">
            <v>STKMHT590</v>
          </cell>
          <cell r="H168" t="str">
            <v>P</v>
          </cell>
          <cell r="I168" t="str">
            <v>NBC</v>
          </cell>
          <cell r="J168">
            <v>28.6</v>
          </cell>
          <cell r="K168">
            <v>0</v>
          </cell>
          <cell r="L168">
            <v>1.6</v>
          </cell>
          <cell r="M168">
            <v>363</v>
          </cell>
          <cell r="N168">
            <v>0.38700000000000001</v>
          </cell>
          <cell r="O168" t="str">
            <v>Brushing</v>
          </cell>
          <cell r="P168" t="str">
            <v>E-G</v>
          </cell>
          <cell r="Q168"/>
          <cell r="R168" t="str">
            <v>1PE-F3564-00-000Y</v>
          </cell>
          <cell r="S168" t="str">
            <v>ARM FR3</v>
          </cell>
          <cell r="T168" t="str">
            <v>PCS</v>
          </cell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  <cell r="AN168"/>
          <cell r="AO168"/>
          <cell r="AP168"/>
          <cell r="AQ168"/>
          <cell r="AR168"/>
          <cell r="AS168"/>
          <cell r="AT168"/>
          <cell r="AU168"/>
          <cell r="AV168"/>
          <cell r="AW168"/>
          <cell r="AX168"/>
          <cell r="AY168"/>
          <cell r="AZ168"/>
          <cell r="BA168"/>
          <cell r="BB168"/>
          <cell r="BC168">
            <v>1045</v>
          </cell>
          <cell r="BD168">
            <v>1080</v>
          </cell>
          <cell r="BE168">
            <v>1080</v>
          </cell>
          <cell r="BF168">
            <v>720</v>
          </cell>
          <cell r="BG168"/>
          <cell r="BH168"/>
          <cell r="BI168"/>
          <cell r="BJ168"/>
          <cell r="BK168"/>
          <cell r="BL168"/>
          <cell r="BM168"/>
          <cell r="BN168"/>
          <cell r="BO168"/>
        </row>
        <row r="169">
          <cell r="A169" t="str">
            <v>|0200220139|22.20|0.00|2.000|0.000366NBC</v>
          </cell>
          <cell r="B169" t="str">
            <v>|0200220139|22.20|0.00|2.000|0.000</v>
          </cell>
          <cell r="C169" t="str">
            <v>C07002</v>
          </cell>
          <cell r="D169" t="str">
            <v>YAMAHA</v>
          </cell>
          <cell r="E169" t="str">
            <v>KMV</v>
          </cell>
          <cell r="F169" t="str">
            <v>PS1</v>
          </cell>
          <cell r="G169" t="str">
            <v>STKM11A</v>
          </cell>
          <cell r="H169" t="str">
            <v>P</v>
          </cell>
          <cell r="I169" t="str">
            <v>NBC</v>
          </cell>
          <cell r="J169">
            <v>22.2</v>
          </cell>
          <cell r="K169">
            <v>0</v>
          </cell>
          <cell r="L169">
            <v>2</v>
          </cell>
          <cell r="M169">
            <v>366</v>
          </cell>
          <cell r="N169">
            <v>0.36499999999999999</v>
          </cell>
          <cell r="O169" t="str">
            <v>Brushing</v>
          </cell>
          <cell r="P169" t="str">
            <v>E-G</v>
          </cell>
          <cell r="Q169"/>
          <cell r="R169" t="str">
            <v>3S4-F1124-00-000Y</v>
          </cell>
          <cell r="S169" t="str">
            <v>BACK STAY RH</v>
          </cell>
          <cell r="T169" t="str">
            <v>PCS</v>
          </cell>
          <cell r="U169"/>
          <cell r="V169">
            <v>400</v>
          </cell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>
            <v>0</v>
          </cell>
          <cell r="BA169">
            <v>400</v>
          </cell>
          <cell r="BB169">
            <v>0</v>
          </cell>
          <cell r="BC169">
            <v>10069</v>
          </cell>
          <cell r="BD169">
            <v>11730</v>
          </cell>
          <cell r="BE169">
            <v>6193</v>
          </cell>
          <cell r="BF169">
            <v>10841</v>
          </cell>
          <cell r="BG169"/>
          <cell r="BH169"/>
          <cell r="BI169"/>
          <cell r="BJ169"/>
          <cell r="BK169"/>
          <cell r="BL169"/>
          <cell r="BM169"/>
          <cell r="BN169"/>
          <cell r="BO169"/>
        </row>
        <row r="170">
          <cell r="A170" t="str">
            <v>|0200220810|25.40|0.00|2.000|0.000369NBC</v>
          </cell>
          <cell r="B170" t="str">
            <v>|0200220810|25.40|0.00|2.000|0.000</v>
          </cell>
          <cell r="C170" t="str">
            <v>C07002</v>
          </cell>
          <cell r="D170" t="str">
            <v>YAMAHA</v>
          </cell>
          <cell r="E170" t="str">
            <v>KMV</v>
          </cell>
          <cell r="F170" t="str">
            <v>PS1</v>
          </cell>
          <cell r="G170" t="str">
            <v>STKM13A</v>
          </cell>
          <cell r="H170" t="str">
            <v>P</v>
          </cell>
          <cell r="I170" t="str">
            <v>NBC</v>
          </cell>
          <cell r="J170">
            <v>25.4</v>
          </cell>
          <cell r="K170">
            <v>0</v>
          </cell>
          <cell r="L170">
            <v>2</v>
          </cell>
          <cell r="M170">
            <v>369</v>
          </cell>
          <cell r="N170">
            <v>0.42599999999999999</v>
          </cell>
          <cell r="O170" t="str">
            <v>Brushing</v>
          </cell>
          <cell r="P170" t="str">
            <v>E-G</v>
          </cell>
          <cell r="Q170"/>
          <cell r="R170" t="str">
            <v>2ND-F111J-00-000Y</v>
          </cell>
          <cell r="S170" t="str">
            <v>MBR., SIDE 1</v>
          </cell>
          <cell r="T170" t="str">
            <v>PCS</v>
          </cell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  <cell r="BB170"/>
          <cell r="BC170">
            <v>1755</v>
          </cell>
          <cell r="BD170">
            <v>3440</v>
          </cell>
          <cell r="BE170">
            <v>1938</v>
          </cell>
          <cell r="BF170">
            <v>3300</v>
          </cell>
          <cell r="BG170"/>
          <cell r="BH170"/>
          <cell r="BI170"/>
          <cell r="BJ170"/>
          <cell r="BK170"/>
          <cell r="BL170"/>
          <cell r="BM170"/>
          <cell r="BN170"/>
          <cell r="BO170"/>
        </row>
        <row r="171">
          <cell r="A171" t="str">
            <v>|0200226240|28.60|0.00|2.300|0.000376NBC</v>
          </cell>
          <cell r="B171" t="str">
            <v>|0200226240|28.60|0.00|2.300|0.000</v>
          </cell>
          <cell r="C171" t="str">
            <v>C07002</v>
          </cell>
          <cell r="D171" t="str">
            <v>YAMAHA</v>
          </cell>
          <cell r="E171" t="str">
            <v>KMV</v>
          </cell>
          <cell r="F171" t="str">
            <v>PS1</v>
          </cell>
          <cell r="G171" t="str">
            <v>STKMHT590</v>
          </cell>
          <cell r="H171" t="str">
            <v>P</v>
          </cell>
          <cell r="I171" t="str">
            <v>NBC</v>
          </cell>
          <cell r="J171">
            <v>28.6</v>
          </cell>
          <cell r="K171">
            <v>0</v>
          </cell>
          <cell r="L171">
            <v>2.2999999999999998</v>
          </cell>
          <cell r="M171">
            <v>376</v>
          </cell>
          <cell r="N171">
            <v>0.56100000000000005</v>
          </cell>
          <cell r="O171" t="str">
            <v>Brushing</v>
          </cell>
          <cell r="P171" t="str">
            <v>E-G</v>
          </cell>
          <cell r="Q171"/>
          <cell r="R171" t="str">
            <v>2HC-F3543-00-000Y</v>
          </cell>
          <cell r="S171" t="str">
            <v>ARM 1</v>
          </cell>
          <cell r="T171" t="str">
            <v>PCS</v>
          </cell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  <cell r="BB171"/>
          <cell r="BC171"/>
          <cell r="BD171">
            <v>423</v>
          </cell>
          <cell r="BE171">
            <v>360</v>
          </cell>
          <cell r="BF171">
            <v>680</v>
          </cell>
          <cell r="BG171"/>
          <cell r="BH171"/>
          <cell r="BI171"/>
          <cell r="BJ171"/>
          <cell r="BK171"/>
          <cell r="BL171"/>
          <cell r="BM171"/>
          <cell r="BN171"/>
          <cell r="BO171"/>
        </row>
        <row r="172">
          <cell r="A172" t="str">
            <v>|0200220810|38.10|0.00|2.300|0.000377NBC</v>
          </cell>
          <cell r="B172" t="str">
            <v>|0200220810|38.10|0.00|2.300|0.000</v>
          </cell>
          <cell r="C172" t="str">
            <v>C07002</v>
          </cell>
          <cell r="D172" t="str">
            <v>YAMAHA</v>
          </cell>
          <cell r="E172" t="str">
            <v>KMV</v>
          </cell>
          <cell r="F172" t="str">
            <v>PS1</v>
          </cell>
          <cell r="G172" t="str">
            <v>STKM13A</v>
          </cell>
          <cell r="H172" t="str">
            <v>P</v>
          </cell>
          <cell r="I172" t="str">
            <v>NBC</v>
          </cell>
          <cell r="J172">
            <v>38.1</v>
          </cell>
          <cell r="K172">
            <v>0</v>
          </cell>
          <cell r="L172">
            <v>2.2999999999999998</v>
          </cell>
          <cell r="M172">
            <v>377</v>
          </cell>
          <cell r="N172">
            <v>0.76600000000000001</v>
          </cell>
          <cell r="O172" t="str">
            <v>Brushing</v>
          </cell>
          <cell r="P172" t="str">
            <v>E-G</v>
          </cell>
          <cell r="Q172"/>
          <cell r="R172" t="str">
            <v>B4J-F840B-00-000Y</v>
          </cell>
          <cell r="S172" t="str">
            <v>PIPE,1</v>
          </cell>
          <cell r="T172" t="str">
            <v>PCS</v>
          </cell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/>
          <cell r="BA172"/>
          <cell r="BB172"/>
          <cell r="BC172"/>
          <cell r="BD172">
            <v>600</v>
          </cell>
          <cell r="BE172">
            <v>600</v>
          </cell>
          <cell r="BF172">
            <v>1200</v>
          </cell>
          <cell r="BG172"/>
          <cell r="BH172"/>
          <cell r="BI172"/>
          <cell r="BJ172"/>
          <cell r="BK172"/>
          <cell r="BL172"/>
          <cell r="BM172"/>
          <cell r="BN172"/>
          <cell r="BO172"/>
        </row>
        <row r="173">
          <cell r="A173" t="str">
            <v>|0200220139|22.20|0.00|2.000|0.000379NBC</v>
          </cell>
          <cell r="B173" t="str">
            <v>|0200220139|22.20|0.00|2.000|0.000</v>
          </cell>
          <cell r="C173" t="str">
            <v>C07002</v>
          </cell>
          <cell r="D173" t="str">
            <v>YAMAHA</v>
          </cell>
          <cell r="E173" t="str">
            <v>KMV</v>
          </cell>
          <cell r="F173" t="str">
            <v>PS1</v>
          </cell>
          <cell r="G173" t="str">
            <v>STKM11A</v>
          </cell>
          <cell r="H173" t="str">
            <v>P</v>
          </cell>
          <cell r="I173" t="str">
            <v>NBC</v>
          </cell>
          <cell r="J173">
            <v>22.2</v>
          </cell>
          <cell r="K173">
            <v>0</v>
          </cell>
          <cell r="L173">
            <v>2</v>
          </cell>
          <cell r="M173">
            <v>379</v>
          </cell>
          <cell r="N173">
            <v>0.377</v>
          </cell>
          <cell r="O173" t="str">
            <v>Brushing</v>
          </cell>
          <cell r="P173" t="str">
            <v>E-G</v>
          </cell>
          <cell r="Q173"/>
          <cell r="R173" t="str">
            <v>1FC-F1123-00-000Y</v>
          </cell>
          <cell r="S173" t="str">
            <v>BACK STAY LH</v>
          </cell>
          <cell r="T173" t="str">
            <v>PCS</v>
          </cell>
          <cell r="U173">
            <v>600</v>
          </cell>
          <cell r="V173">
            <v>550</v>
          </cell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/>
          <cell r="AW173"/>
          <cell r="AX173"/>
          <cell r="AY173"/>
          <cell r="AZ173">
            <v>0</v>
          </cell>
          <cell r="BA173">
            <v>1150</v>
          </cell>
          <cell r="BB173">
            <v>0</v>
          </cell>
          <cell r="BC173">
            <v>10900</v>
          </cell>
          <cell r="BD173">
            <v>10903</v>
          </cell>
          <cell r="BE173">
            <v>6359</v>
          </cell>
          <cell r="BF173">
            <v>12550</v>
          </cell>
          <cell r="BG173"/>
          <cell r="BH173"/>
          <cell r="BI173"/>
          <cell r="BJ173"/>
          <cell r="BK173"/>
          <cell r="BL173"/>
          <cell r="BM173"/>
          <cell r="BN173"/>
          <cell r="BO173"/>
        </row>
        <row r="174">
          <cell r="A174" t="str">
            <v>|0200226240|19.10|0.00|1.600|0.000380NBC</v>
          </cell>
          <cell r="B174" t="str">
            <v>|0200226240|19.10|0.00|1.600|0.000</v>
          </cell>
          <cell r="C174" t="str">
            <v>C07002</v>
          </cell>
          <cell r="D174" t="str">
            <v>YAMAHA</v>
          </cell>
          <cell r="E174" t="str">
            <v>KMV</v>
          </cell>
          <cell r="F174" t="str">
            <v>PS1</v>
          </cell>
          <cell r="G174" t="str">
            <v>STKMHT590</v>
          </cell>
          <cell r="H174" t="str">
            <v>P</v>
          </cell>
          <cell r="I174" t="str">
            <v>NBC</v>
          </cell>
          <cell r="J174">
            <v>19.100000000000001</v>
          </cell>
          <cell r="K174">
            <v>0</v>
          </cell>
          <cell r="L174">
            <v>1.6</v>
          </cell>
          <cell r="M174">
            <v>380</v>
          </cell>
          <cell r="N174">
            <v>0.26200000000000001</v>
          </cell>
          <cell r="O174" t="str">
            <v>Brushing</v>
          </cell>
          <cell r="P174" t="str">
            <v>E-G</v>
          </cell>
          <cell r="Q174"/>
          <cell r="R174" t="str">
            <v>1TD-F3361-00-000Y</v>
          </cell>
          <cell r="S174" t="str">
            <v>ARM, 1</v>
          </cell>
          <cell r="T174" t="str">
            <v>PCS</v>
          </cell>
          <cell r="U174">
            <v>450</v>
          </cell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  <cell r="AR174"/>
          <cell r="AS174"/>
          <cell r="AT174"/>
          <cell r="AU174"/>
          <cell r="AV174"/>
          <cell r="AW174"/>
          <cell r="AX174"/>
          <cell r="AY174"/>
          <cell r="AZ174">
            <v>0</v>
          </cell>
          <cell r="BA174">
            <v>450</v>
          </cell>
          <cell r="BB174">
            <v>0</v>
          </cell>
          <cell r="BC174">
            <v>889</v>
          </cell>
          <cell r="BD174">
            <v>1800</v>
          </cell>
          <cell r="BE174"/>
          <cell r="BF174">
            <v>450</v>
          </cell>
          <cell r="BG174"/>
          <cell r="BH174"/>
          <cell r="BI174"/>
          <cell r="BJ174"/>
          <cell r="BK174"/>
          <cell r="BL174"/>
          <cell r="BM174"/>
          <cell r="BN174"/>
          <cell r="BO174"/>
        </row>
        <row r="175">
          <cell r="A175" t="str">
            <v>|0200226240|28.60|0.00|2.300|0.000383NBC</v>
          </cell>
          <cell r="B175" t="str">
            <v>|0200226240|28.60|0.00|2.300|0.000</v>
          </cell>
          <cell r="C175" t="str">
            <v>C07002</v>
          </cell>
          <cell r="D175" t="str">
            <v>YAMAHA</v>
          </cell>
          <cell r="E175" t="str">
            <v>KMV</v>
          </cell>
          <cell r="F175" t="str">
            <v>PS1</v>
          </cell>
          <cell r="G175" t="str">
            <v>STKMHT590</v>
          </cell>
          <cell r="H175" t="str">
            <v>P</v>
          </cell>
          <cell r="I175" t="str">
            <v>NBC</v>
          </cell>
          <cell r="J175">
            <v>28.6</v>
          </cell>
          <cell r="K175">
            <v>0</v>
          </cell>
          <cell r="L175">
            <v>2.2999999999999998</v>
          </cell>
          <cell r="M175">
            <v>383</v>
          </cell>
          <cell r="N175">
            <v>0.57099999999999995</v>
          </cell>
          <cell r="O175" t="str">
            <v>Brushing</v>
          </cell>
          <cell r="P175" t="str">
            <v>E-G</v>
          </cell>
          <cell r="Q175"/>
          <cell r="R175" t="str">
            <v>BG4-F3562-00-000Y</v>
          </cell>
          <cell r="S175" t="str">
            <v>ARM FR1</v>
          </cell>
          <cell r="T175" t="str">
            <v>PCS</v>
          </cell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/>
          <cell r="AW175"/>
          <cell r="AX175"/>
          <cell r="AY175"/>
          <cell r="AZ175"/>
          <cell r="BA175"/>
          <cell r="BB175"/>
          <cell r="BC175">
            <v>1964</v>
          </cell>
          <cell r="BD175">
            <v>1160</v>
          </cell>
          <cell r="BE175">
            <v>800</v>
          </cell>
          <cell r="BF175"/>
          <cell r="BG175"/>
          <cell r="BH175"/>
          <cell r="BI175"/>
          <cell r="BJ175"/>
          <cell r="BK175"/>
          <cell r="BL175"/>
          <cell r="BM175"/>
          <cell r="BN175"/>
          <cell r="BO175"/>
        </row>
        <row r="176">
          <cell r="A176" t="str">
            <v>|0200220139|22.20|0.00|2.000|0.000384NBC</v>
          </cell>
          <cell r="B176" t="str">
            <v>|0200220139|22.20|0.00|2.000|0.000</v>
          </cell>
          <cell r="C176" t="str">
            <v>C07002</v>
          </cell>
          <cell r="D176" t="str">
            <v>YAMAHA</v>
          </cell>
          <cell r="E176" t="str">
            <v>KMV</v>
          </cell>
          <cell r="F176" t="str">
            <v>PS1</v>
          </cell>
          <cell r="G176" t="str">
            <v>STKM11A</v>
          </cell>
          <cell r="H176" t="str">
            <v>P</v>
          </cell>
          <cell r="I176" t="str">
            <v>NBC</v>
          </cell>
          <cell r="J176">
            <v>22.2</v>
          </cell>
          <cell r="K176">
            <v>0</v>
          </cell>
          <cell r="L176">
            <v>2</v>
          </cell>
          <cell r="M176">
            <v>384</v>
          </cell>
          <cell r="N176">
            <v>0.38200000000000001</v>
          </cell>
          <cell r="O176" t="str">
            <v>Brushing</v>
          </cell>
          <cell r="P176" t="str">
            <v>E-G</v>
          </cell>
          <cell r="Q176"/>
          <cell r="R176" t="str">
            <v>31C-F1123-00-000Y</v>
          </cell>
          <cell r="S176" t="str">
            <v>BACK STAY LH</v>
          </cell>
          <cell r="T176" t="str">
            <v>PCS</v>
          </cell>
          <cell r="U176">
            <v>600</v>
          </cell>
          <cell r="V176">
            <v>550</v>
          </cell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  <cell r="AR176"/>
          <cell r="AS176"/>
          <cell r="AT176"/>
          <cell r="AU176"/>
          <cell r="AV176"/>
          <cell r="AW176"/>
          <cell r="AX176"/>
          <cell r="AY176"/>
          <cell r="AZ176">
            <v>0</v>
          </cell>
          <cell r="BA176">
            <v>1150</v>
          </cell>
          <cell r="BB176">
            <v>0</v>
          </cell>
          <cell r="BC176">
            <v>10900</v>
          </cell>
          <cell r="BD176">
            <v>10903</v>
          </cell>
          <cell r="BE176">
            <v>6359</v>
          </cell>
          <cell r="BF176">
            <v>12550</v>
          </cell>
          <cell r="BG176"/>
          <cell r="BH176"/>
          <cell r="BI176"/>
          <cell r="BJ176"/>
          <cell r="BK176"/>
          <cell r="BL176"/>
          <cell r="BM176"/>
          <cell r="BN176"/>
          <cell r="BO176"/>
        </row>
        <row r="177">
          <cell r="A177" t="str">
            <v>|0200226117|28.60|0.00|2.000|0.000388IBC</v>
          </cell>
          <cell r="B177" t="str">
            <v>|0200226117|28.60|0.00|2.000|0.000</v>
          </cell>
          <cell r="C177" t="str">
            <v>C07002</v>
          </cell>
          <cell r="D177" t="str">
            <v>YAMAHA</v>
          </cell>
          <cell r="E177" t="str">
            <v>KMV</v>
          </cell>
          <cell r="F177" t="str">
            <v>PS1</v>
          </cell>
          <cell r="G177" t="str">
            <v>STKMHT490</v>
          </cell>
          <cell r="H177" t="str">
            <v>P</v>
          </cell>
          <cell r="I177" t="str">
            <v>IBC</v>
          </cell>
          <cell r="J177">
            <v>28.6</v>
          </cell>
          <cell r="K177">
            <v>0</v>
          </cell>
          <cell r="L177">
            <v>2</v>
          </cell>
          <cell r="M177">
            <v>388</v>
          </cell>
          <cell r="N177">
            <v>0.50900000000000001</v>
          </cell>
          <cell r="O177" t="str">
            <v>Brushing</v>
          </cell>
          <cell r="P177" t="str">
            <v>E-G</v>
          </cell>
          <cell r="Q177"/>
          <cell r="R177" t="str">
            <v>BEA-21123-00-000Y</v>
          </cell>
          <cell r="S177" t="str">
            <v>BACK, STAY LH</v>
          </cell>
          <cell r="T177" t="str">
            <v>PCS</v>
          </cell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/>
          <cell r="AW177"/>
          <cell r="AX177"/>
          <cell r="AY177"/>
          <cell r="AZ177"/>
          <cell r="BA177"/>
          <cell r="BB177"/>
          <cell r="BC177">
            <v>1200</v>
          </cell>
          <cell r="BD177">
            <v>1600</v>
          </cell>
          <cell r="BE177">
            <v>400</v>
          </cell>
          <cell r="BF177">
            <v>1200</v>
          </cell>
          <cell r="BG177"/>
          <cell r="BH177"/>
          <cell r="BI177"/>
          <cell r="BJ177"/>
          <cell r="BK177"/>
          <cell r="BL177"/>
          <cell r="BM177"/>
          <cell r="BN177"/>
          <cell r="BO177"/>
        </row>
        <row r="178">
          <cell r="A178" t="str">
            <v>|0200226240|25.40|0.00|2.300|0.000401NBC</v>
          </cell>
          <cell r="B178" t="str">
            <v>|0200226240|25.40|0.00|2.300|0.000</v>
          </cell>
          <cell r="C178" t="str">
            <v>C07002</v>
          </cell>
          <cell r="D178" t="str">
            <v>YAMAHA</v>
          </cell>
          <cell r="E178" t="str">
            <v>KMV</v>
          </cell>
          <cell r="F178" t="str">
            <v>PS1</v>
          </cell>
          <cell r="G178" t="str">
            <v>STKMHT590</v>
          </cell>
          <cell r="H178" t="str">
            <v>P</v>
          </cell>
          <cell r="I178" t="str">
            <v>NBC</v>
          </cell>
          <cell r="J178">
            <v>25.4</v>
          </cell>
          <cell r="K178">
            <v>0</v>
          </cell>
          <cell r="L178">
            <v>2.2999999999999998</v>
          </cell>
          <cell r="M178">
            <v>401</v>
          </cell>
          <cell r="N178">
            <v>0.52500000000000002</v>
          </cell>
          <cell r="O178" t="str">
            <v>Brushing</v>
          </cell>
          <cell r="P178" t="str">
            <v>E-G</v>
          </cell>
          <cell r="Q178"/>
          <cell r="R178" t="str">
            <v>1XD-F3562-00-000Y</v>
          </cell>
          <cell r="S178" t="str">
            <v>ARM, FR. 1</v>
          </cell>
          <cell r="T178" t="str">
            <v>PCS</v>
          </cell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  <cell r="AR178"/>
          <cell r="AS178"/>
          <cell r="AT178"/>
          <cell r="AU178"/>
          <cell r="AV178"/>
          <cell r="AW178"/>
          <cell r="AX178"/>
          <cell r="AY178"/>
          <cell r="AZ178"/>
          <cell r="BA178"/>
          <cell r="BB178"/>
          <cell r="BC178">
            <v>1600</v>
          </cell>
          <cell r="BD178">
            <v>990</v>
          </cell>
          <cell r="BE178">
            <v>800</v>
          </cell>
          <cell r="BF178">
            <v>1400</v>
          </cell>
          <cell r="BG178"/>
          <cell r="BH178"/>
          <cell r="BI178"/>
          <cell r="BJ178"/>
          <cell r="BK178"/>
          <cell r="BL178"/>
          <cell r="BM178"/>
          <cell r="BN178"/>
          <cell r="BO178"/>
        </row>
        <row r="179">
          <cell r="A179" t="str">
            <v>|0200220139|25.40|0.00|1.600|0.000406NBC</v>
          </cell>
          <cell r="B179" t="str">
            <v>|0200220139|25.40|0.00|1.600|0.000</v>
          </cell>
          <cell r="C179" t="str">
            <v>C07002</v>
          </cell>
          <cell r="D179" t="str">
            <v>YAMAHA</v>
          </cell>
          <cell r="E179" t="str">
            <v>KMV</v>
          </cell>
          <cell r="F179" t="str">
            <v>PS1</v>
          </cell>
          <cell r="G179" t="str">
            <v>STKM11A</v>
          </cell>
          <cell r="H179" t="str">
            <v>P</v>
          </cell>
          <cell r="I179" t="str">
            <v>NBC</v>
          </cell>
          <cell r="J179">
            <v>25.4</v>
          </cell>
          <cell r="K179">
            <v>0</v>
          </cell>
          <cell r="L179">
            <v>1.6</v>
          </cell>
          <cell r="M179">
            <v>406</v>
          </cell>
          <cell r="N179">
            <v>0.38100000000000001</v>
          </cell>
          <cell r="O179" t="str">
            <v>Brushing</v>
          </cell>
          <cell r="P179" t="str">
            <v>E-G</v>
          </cell>
          <cell r="Q179"/>
          <cell r="R179" t="str">
            <v>BJ7-F1197-00-000Y</v>
          </cell>
          <cell r="S179" t="str">
            <v>CROSS TUBE 2</v>
          </cell>
          <cell r="T179" t="str">
            <v>PCS</v>
          </cell>
          <cell r="U179"/>
          <cell r="V179">
            <v>300</v>
          </cell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/>
          <cell r="AQ179"/>
          <cell r="AR179"/>
          <cell r="AS179"/>
          <cell r="AT179"/>
          <cell r="AU179"/>
          <cell r="AV179"/>
          <cell r="AW179"/>
          <cell r="AX179"/>
          <cell r="AY179"/>
          <cell r="AZ179">
            <v>0</v>
          </cell>
          <cell r="BA179">
            <v>300</v>
          </cell>
          <cell r="BB179">
            <v>0</v>
          </cell>
          <cell r="BC179">
            <v>1940</v>
          </cell>
          <cell r="BD179">
            <v>1479</v>
          </cell>
          <cell r="BE179">
            <v>878</v>
          </cell>
          <cell r="BF179">
            <v>1600</v>
          </cell>
          <cell r="BG179"/>
          <cell r="BH179"/>
          <cell r="BI179"/>
          <cell r="BJ179"/>
          <cell r="BK179"/>
          <cell r="BL179"/>
          <cell r="BM179"/>
          <cell r="BN179"/>
          <cell r="BO179"/>
        </row>
        <row r="180">
          <cell r="A180" t="str">
            <v>|0200226240|25.40|0.00|1.600|0.000410IBC</v>
          </cell>
          <cell r="B180" t="str">
            <v>|0200226240|25.40|0.00|1.600|0.000</v>
          </cell>
          <cell r="C180" t="str">
            <v>C07002</v>
          </cell>
          <cell r="D180" t="str">
            <v>YAMAHA</v>
          </cell>
          <cell r="E180" t="str">
            <v>KMV</v>
          </cell>
          <cell r="F180" t="str">
            <v>PS1</v>
          </cell>
          <cell r="G180" t="str">
            <v>STKMHT590</v>
          </cell>
          <cell r="H180" t="str">
            <v>P</v>
          </cell>
          <cell r="I180" t="str">
            <v>IBC</v>
          </cell>
          <cell r="J180">
            <v>25.4</v>
          </cell>
          <cell r="K180">
            <v>0</v>
          </cell>
          <cell r="L180">
            <v>1.6</v>
          </cell>
          <cell r="M180">
            <v>410</v>
          </cell>
          <cell r="N180">
            <v>0.38500000000000001</v>
          </cell>
          <cell r="O180" t="str">
            <v>Brushing</v>
          </cell>
          <cell r="P180" t="str">
            <v>E-G</v>
          </cell>
          <cell r="Q180"/>
          <cell r="R180" t="str">
            <v>2BG-F218Y-00-000Y</v>
          </cell>
          <cell r="S180" t="str">
            <v>PIPE, ARM 1</v>
          </cell>
          <cell r="T180" t="str">
            <v>PCS</v>
          </cell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  <cell r="AR180"/>
          <cell r="AS180"/>
          <cell r="AT180"/>
          <cell r="AU180"/>
          <cell r="AV180"/>
          <cell r="AW180"/>
          <cell r="AX180"/>
          <cell r="AY180"/>
          <cell r="AZ180"/>
          <cell r="BA180"/>
          <cell r="BB180"/>
          <cell r="BC180">
            <v>1304</v>
          </cell>
          <cell r="BD180">
            <v>2260</v>
          </cell>
          <cell r="BE180">
            <v>1760</v>
          </cell>
          <cell r="BF180">
            <v>1320</v>
          </cell>
          <cell r="BG180"/>
          <cell r="BH180"/>
          <cell r="BI180"/>
          <cell r="BJ180"/>
          <cell r="BK180"/>
          <cell r="BL180"/>
          <cell r="BM180"/>
          <cell r="BN180"/>
          <cell r="BO180"/>
        </row>
        <row r="181">
          <cell r="A181" t="str">
            <v>|0200220139|12.70|0.00|1.600|0.000411.8NBC</v>
          </cell>
          <cell r="B181" t="str">
            <v>|0200220139|12.70|0.00|1.600|0.000</v>
          </cell>
          <cell r="C181" t="str">
            <v>C07002</v>
          </cell>
          <cell r="D181" t="str">
            <v>YAMAHA</v>
          </cell>
          <cell r="E181" t="str">
            <v>KMV</v>
          </cell>
          <cell r="F181" t="str">
            <v>WD2</v>
          </cell>
          <cell r="G181" t="str">
            <v>STKM11A</v>
          </cell>
          <cell r="H181" t="str">
            <v>P</v>
          </cell>
          <cell r="I181" t="str">
            <v>NBC</v>
          </cell>
          <cell r="J181">
            <v>12.7</v>
          </cell>
          <cell r="K181">
            <v>0</v>
          </cell>
          <cell r="L181">
            <v>1.6</v>
          </cell>
          <cell r="M181">
            <v>411.8</v>
          </cell>
          <cell r="N181">
            <v>0.18</v>
          </cell>
          <cell r="O181" t="str">
            <v>Brushing</v>
          </cell>
          <cell r="P181" t="str">
            <v>E-G</v>
          </cell>
          <cell r="Q181"/>
          <cell r="R181" t="str">
            <v>J0G-F214A-00-0000</v>
          </cell>
          <cell r="S181" t="str">
            <v>REINF</v>
          </cell>
          <cell r="T181" t="str">
            <v>PCS</v>
          </cell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/>
          <cell r="BA181"/>
          <cell r="BB181"/>
          <cell r="BC181">
            <v>280</v>
          </cell>
          <cell r="BD181">
            <v>960</v>
          </cell>
          <cell r="BE181">
            <v>1360</v>
          </cell>
          <cell r="BF181">
            <v>760</v>
          </cell>
          <cell r="BG181"/>
          <cell r="BH181"/>
          <cell r="BI181"/>
          <cell r="BJ181"/>
          <cell r="BK181"/>
          <cell r="BL181"/>
          <cell r="BM181"/>
          <cell r="BN181"/>
          <cell r="BO181"/>
        </row>
        <row r="182">
          <cell r="A182" t="str">
            <v>|0200226117|19.10|0.00|2.000|0.000418NBC</v>
          </cell>
          <cell r="B182" t="str">
            <v>|0200226117|19.10|0.00|2.000|0.000</v>
          </cell>
          <cell r="C182" t="str">
            <v>C07002</v>
          </cell>
          <cell r="D182" t="str">
            <v>YAMAHA</v>
          </cell>
          <cell r="E182" t="str">
            <v>KMV</v>
          </cell>
          <cell r="F182" t="str">
            <v>PS1</v>
          </cell>
          <cell r="G182" t="str">
            <v>STKMHT490</v>
          </cell>
          <cell r="H182" t="str">
            <v>P</v>
          </cell>
          <cell r="I182" t="str">
            <v>NBC</v>
          </cell>
          <cell r="J182">
            <v>19.100000000000001</v>
          </cell>
          <cell r="K182">
            <v>0</v>
          </cell>
          <cell r="L182">
            <v>2</v>
          </cell>
          <cell r="M182">
            <v>418</v>
          </cell>
          <cell r="N182">
            <v>0.35199999999999998</v>
          </cell>
          <cell r="O182" t="str">
            <v>Brushing</v>
          </cell>
          <cell r="P182" t="str">
            <v>E-G</v>
          </cell>
          <cell r="Q182"/>
          <cell r="R182" t="str">
            <v>B4J-F4315-00-000Y</v>
          </cell>
          <cell r="S182" t="str">
            <v>PIPE 5</v>
          </cell>
          <cell r="T182" t="str">
            <v>PCS</v>
          </cell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>
            <v>3657</v>
          </cell>
          <cell r="BE182"/>
          <cell r="BF182">
            <v>1800</v>
          </cell>
          <cell r="BG182"/>
          <cell r="BH182"/>
          <cell r="BI182"/>
          <cell r="BJ182"/>
          <cell r="BK182"/>
          <cell r="BL182"/>
          <cell r="BM182"/>
          <cell r="BN182"/>
          <cell r="BO182"/>
        </row>
        <row r="183">
          <cell r="A183" t="str">
            <v>|0200226240|28.60|0.00|2.300|0.000425NBC</v>
          </cell>
          <cell r="B183" t="str">
            <v>|0200226240|28.60|0.00|2.300|0.000</v>
          </cell>
          <cell r="C183" t="str">
            <v>C07002</v>
          </cell>
          <cell r="D183" t="str">
            <v>YAMAHA</v>
          </cell>
          <cell r="E183" t="str">
            <v>KMV</v>
          </cell>
          <cell r="F183" t="str">
            <v>PS1</v>
          </cell>
          <cell r="G183" t="str">
            <v>STKMHT590</v>
          </cell>
          <cell r="H183" t="str">
            <v>P</v>
          </cell>
          <cell r="I183" t="str">
            <v>NBC</v>
          </cell>
          <cell r="J183">
            <v>28.6</v>
          </cell>
          <cell r="K183">
            <v>0</v>
          </cell>
          <cell r="L183">
            <v>2.2999999999999998</v>
          </cell>
          <cell r="M183">
            <v>425</v>
          </cell>
          <cell r="N183">
            <v>0.63400000000000001</v>
          </cell>
          <cell r="O183" t="str">
            <v>Brushing</v>
          </cell>
          <cell r="P183" t="str">
            <v>E-G</v>
          </cell>
          <cell r="Q183"/>
          <cell r="R183" t="str">
            <v>BAR-F254C-00-000Y</v>
          </cell>
          <cell r="S183" t="str">
            <v>PIPE, 2</v>
          </cell>
          <cell r="T183" t="str">
            <v>PCS</v>
          </cell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>
            <v>700</v>
          </cell>
          <cell r="BD183">
            <v>1200</v>
          </cell>
          <cell r="BE183">
            <v>380</v>
          </cell>
          <cell r="BF183">
            <v>380</v>
          </cell>
          <cell r="BG183"/>
          <cell r="BH183"/>
          <cell r="BI183"/>
          <cell r="BJ183"/>
          <cell r="BK183"/>
          <cell r="BL183"/>
          <cell r="BM183"/>
          <cell r="BN183"/>
          <cell r="BO183"/>
        </row>
        <row r="184">
          <cell r="A184" t="str">
            <v>|0200220810|38.10|0.00|2.300|0.000426NBC</v>
          </cell>
          <cell r="B184" t="str">
            <v>|0200220810|38.10|0.00|2.300|0.000</v>
          </cell>
          <cell r="C184" t="str">
            <v>C07002</v>
          </cell>
          <cell r="D184" t="str">
            <v>YAMAHA</v>
          </cell>
          <cell r="E184" t="str">
            <v>KMV</v>
          </cell>
          <cell r="F184" t="str">
            <v>PS1</v>
          </cell>
          <cell r="G184" t="str">
            <v>STKM13A</v>
          </cell>
          <cell r="H184" t="str">
            <v>P</v>
          </cell>
          <cell r="I184" t="str">
            <v>NBC</v>
          </cell>
          <cell r="J184">
            <v>38.1</v>
          </cell>
          <cell r="K184">
            <v>0</v>
          </cell>
          <cell r="L184">
            <v>2.2999999999999998</v>
          </cell>
          <cell r="M184">
            <v>426</v>
          </cell>
          <cell r="N184">
            <v>0.86499999999999999</v>
          </cell>
          <cell r="O184" t="str">
            <v>Brushing</v>
          </cell>
          <cell r="P184" t="str">
            <v>E-G</v>
          </cell>
          <cell r="Q184"/>
          <cell r="R184" t="str">
            <v>J0G-F3315-00-000Y</v>
          </cell>
          <cell r="S184" t="str">
            <v>MBR.,CROSS</v>
          </cell>
          <cell r="T184" t="str">
            <v>PCS</v>
          </cell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>
            <v>260</v>
          </cell>
          <cell r="BD184">
            <v>960</v>
          </cell>
          <cell r="BE184">
            <v>1360</v>
          </cell>
          <cell r="BF184">
            <v>760</v>
          </cell>
          <cell r="BG184"/>
          <cell r="BH184"/>
          <cell r="BI184"/>
          <cell r="BJ184"/>
          <cell r="BK184"/>
          <cell r="BL184"/>
          <cell r="BM184"/>
          <cell r="BN184"/>
          <cell r="BO184"/>
        </row>
        <row r="185">
          <cell r="A185" t="str">
            <v>|0200226339|40.00|20.00|1.600|0.000428NBC</v>
          </cell>
          <cell r="B185" t="str">
            <v>|0200226339|40.00|20.00|1.600|0.000</v>
          </cell>
          <cell r="C185" t="str">
            <v>C07002</v>
          </cell>
          <cell r="D185" t="str">
            <v>YAMAHA</v>
          </cell>
          <cell r="E185" t="str">
            <v>KMV</v>
          </cell>
          <cell r="F185" t="str">
            <v>WD1</v>
          </cell>
          <cell r="G185" t="str">
            <v>STKMRR290</v>
          </cell>
          <cell r="H185" t="str">
            <v>P</v>
          </cell>
          <cell r="I185" t="str">
            <v>NBC</v>
          </cell>
          <cell r="J185">
            <v>40</v>
          </cell>
          <cell r="K185">
            <v>20</v>
          </cell>
          <cell r="L185">
            <v>1.6</v>
          </cell>
          <cell r="M185">
            <v>428</v>
          </cell>
          <cell r="N185">
            <v>0.61599999999999999</v>
          </cell>
          <cell r="O185" t="str">
            <v>Grind Face</v>
          </cell>
          <cell r="P185" t="str">
            <v>E-G</v>
          </cell>
          <cell r="Q185"/>
          <cell r="R185" t="str">
            <v>3S4-F2171-00-100Y</v>
          </cell>
          <cell r="S185" t="str">
            <v>ARM RR</v>
          </cell>
          <cell r="T185" t="str">
            <v>PCS</v>
          </cell>
          <cell r="U185"/>
          <cell r="V185">
            <v>500</v>
          </cell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/>
          <cell r="AQ185"/>
          <cell r="AR185"/>
          <cell r="AS185"/>
          <cell r="AT185"/>
          <cell r="AU185"/>
          <cell r="AV185"/>
          <cell r="AW185"/>
          <cell r="AX185"/>
          <cell r="AY185"/>
          <cell r="AZ185">
            <v>0</v>
          </cell>
          <cell r="BA185">
            <v>500</v>
          </cell>
          <cell r="BB185">
            <v>0</v>
          </cell>
          <cell r="BC185">
            <v>30086</v>
          </cell>
          <cell r="BD185">
            <v>29126</v>
          </cell>
          <cell r="BE185">
            <v>17774</v>
          </cell>
          <cell r="BF185">
            <v>24392</v>
          </cell>
          <cell r="BG185"/>
          <cell r="BH185"/>
          <cell r="BI185"/>
          <cell r="BJ185"/>
          <cell r="BK185"/>
          <cell r="BL185"/>
          <cell r="BM185"/>
          <cell r="BN185"/>
          <cell r="BO185"/>
        </row>
        <row r="186">
          <cell r="A186" t="str">
            <v>|0200226240|25.40|0.00|2.300|0.000433NBC</v>
          </cell>
          <cell r="B186" t="str">
            <v>|0200226240|25.40|0.00|2.300|0.000</v>
          </cell>
          <cell r="C186" t="str">
            <v>C07002</v>
          </cell>
          <cell r="D186" t="str">
            <v>YAMAHA</v>
          </cell>
          <cell r="E186" t="str">
            <v>KMV</v>
          </cell>
          <cell r="F186" t="str">
            <v>PS1</v>
          </cell>
          <cell r="G186" t="str">
            <v>STKMHT590</v>
          </cell>
          <cell r="H186" t="str">
            <v>P</v>
          </cell>
          <cell r="I186" t="str">
            <v>NBC</v>
          </cell>
          <cell r="J186">
            <v>25.4</v>
          </cell>
          <cell r="K186">
            <v>0</v>
          </cell>
          <cell r="L186">
            <v>2.2999999999999998</v>
          </cell>
          <cell r="M186">
            <v>433</v>
          </cell>
          <cell r="N186">
            <v>0.56699999999999995</v>
          </cell>
          <cell r="O186" t="str">
            <v>Brushing</v>
          </cell>
          <cell r="P186" t="str">
            <v>E-G</v>
          </cell>
          <cell r="Q186"/>
          <cell r="R186" t="str">
            <v>J0B-F2155-00-000Y</v>
          </cell>
          <cell r="S186" t="str">
            <v>PIPE</v>
          </cell>
          <cell r="T186" t="str">
            <v>PCS</v>
          </cell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/>
          <cell r="BA186"/>
          <cell r="BB186"/>
          <cell r="BC186">
            <v>1820</v>
          </cell>
          <cell r="BD186">
            <v>3440</v>
          </cell>
          <cell r="BE186">
            <v>7920</v>
          </cell>
          <cell r="BF186">
            <v>4680</v>
          </cell>
          <cell r="BG186"/>
          <cell r="BH186"/>
          <cell r="BI186"/>
          <cell r="BJ186"/>
          <cell r="BK186"/>
          <cell r="BL186"/>
          <cell r="BM186"/>
          <cell r="BN186"/>
          <cell r="BO186"/>
        </row>
        <row r="187">
          <cell r="A187" t="str">
            <v>|0200226240|28.60|0.00|2.300|0.000435NBC</v>
          </cell>
          <cell r="B187" t="str">
            <v>|0200226240|28.60|0.00|2.300|0.000</v>
          </cell>
          <cell r="C187" t="str">
            <v>C07002</v>
          </cell>
          <cell r="D187" t="str">
            <v>YAMAHA</v>
          </cell>
          <cell r="E187" t="str">
            <v>KMV</v>
          </cell>
          <cell r="F187" t="str">
            <v>PS1</v>
          </cell>
          <cell r="G187" t="str">
            <v>STKMHT590</v>
          </cell>
          <cell r="H187" t="str">
            <v>P</v>
          </cell>
          <cell r="I187" t="str">
            <v>NBC</v>
          </cell>
          <cell r="J187">
            <v>28.6</v>
          </cell>
          <cell r="K187">
            <v>0</v>
          </cell>
          <cell r="L187">
            <v>2.2999999999999998</v>
          </cell>
          <cell r="M187">
            <v>435</v>
          </cell>
          <cell r="N187">
            <v>0.64900000000000002</v>
          </cell>
          <cell r="O187" t="str">
            <v>Brushing</v>
          </cell>
          <cell r="P187" t="str">
            <v>E-G</v>
          </cell>
          <cell r="Q187"/>
          <cell r="R187" t="str">
            <v>2HC-F3564-00-000Y</v>
          </cell>
          <cell r="S187" t="str">
            <v>ARM FR 3</v>
          </cell>
          <cell r="T187" t="str">
            <v>PCS</v>
          </cell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/>
          <cell r="BB187"/>
          <cell r="BC187"/>
          <cell r="BD187">
            <v>423</v>
          </cell>
          <cell r="BE187">
            <v>360</v>
          </cell>
          <cell r="BF187">
            <v>680</v>
          </cell>
          <cell r="BG187"/>
          <cell r="BH187"/>
          <cell r="BI187"/>
          <cell r="BJ187"/>
          <cell r="BK187"/>
          <cell r="BL187"/>
          <cell r="BM187"/>
          <cell r="BN187"/>
          <cell r="BO187"/>
        </row>
        <row r="188">
          <cell r="A188" t="str">
            <v>|0200226240|25.40|0.00|2.300|0.000443NBC</v>
          </cell>
          <cell r="B188" t="str">
            <v>|0200226240|25.40|0.00|2.300|0.000</v>
          </cell>
          <cell r="C188" t="str">
            <v>C07002</v>
          </cell>
          <cell r="D188" t="str">
            <v>YAMAHA</v>
          </cell>
          <cell r="E188" t="str">
            <v>KMV</v>
          </cell>
          <cell r="F188" t="str">
            <v>PS1</v>
          </cell>
          <cell r="G188" t="str">
            <v>STKMHT590</v>
          </cell>
          <cell r="H188" t="str">
            <v>P</v>
          </cell>
          <cell r="I188" t="str">
            <v>NBC</v>
          </cell>
          <cell r="J188">
            <v>25.4</v>
          </cell>
          <cell r="K188">
            <v>0</v>
          </cell>
          <cell r="L188">
            <v>2.2999999999999998</v>
          </cell>
          <cell r="M188">
            <v>443</v>
          </cell>
          <cell r="N188">
            <v>0.57999999999999996</v>
          </cell>
          <cell r="O188" t="str">
            <v>Brushing</v>
          </cell>
          <cell r="P188" t="str">
            <v>E-G</v>
          </cell>
          <cell r="Q188"/>
          <cell r="R188" t="str">
            <v>2HC-F2131-00-000Y</v>
          </cell>
          <cell r="S188" t="str">
            <v>STAY 1</v>
          </cell>
          <cell r="T188" t="str">
            <v>PCS</v>
          </cell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/>
          <cell r="BA188"/>
          <cell r="BB188"/>
          <cell r="BC188"/>
          <cell r="BD188">
            <v>440</v>
          </cell>
          <cell r="BE188">
            <v>320</v>
          </cell>
          <cell r="BF188">
            <v>600</v>
          </cell>
          <cell r="BG188"/>
          <cell r="BH188"/>
          <cell r="BI188"/>
          <cell r="BJ188"/>
          <cell r="BK188"/>
          <cell r="BL188"/>
          <cell r="BM188"/>
          <cell r="BN188"/>
          <cell r="BO188"/>
        </row>
        <row r="189">
          <cell r="A189" t="str">
            <v>|0200226339|40.00|20.00|1.600|0.000444.5NBC</v>
          </cell>
          <cell r="B189" t="str">
            <v>|0200226339|40.00|20.00|1.600|0.000</v>
          </cell>
          <cell r="C189" t="str">
            <v>C07002</v>
          </cell>
          <cell r="D189" t="str">
            <v>YAMAHA</v>
          </cell>
          <cell r="E189" t="str">
            <v>KMV</v>
          </cell>
          <cell r="F189" t="str">
            <v>PS1</v>
          </cell>
          <cell r="G189" t="str">
            <v>STKMRR290</v>
          </cell>
          <cell r="H189" t="str">
            <v>P</v>
          </cell>
          <cell r="I189" t="str">
            <v>NBC</v>
          </cell>
          <cell r="J189">
            <v>40</v>
          </cell>
          <cell r="K189">
            <v>20</v>
          </cell>
          <cell r="L189">
            <v>1.6</v>
          </cell>
          <cell r="M189">
            <v>444.5</v>
          </cell>
          <cell r="N189">
            <v>0.64</v>
          </cell>
          <cell r="O189" t="str">
            <v>Grind Face</v>
          </cell>
          <cell r="P189" t="str">
            <v>E-G</v>
          </cell>
          <cell r="Q189"/>
          <cell r="R189" t="str">
            <v>16S-F2130-00-000Y</v>
          </cell>
          <cell r="S189" t="str">
            <v>ARM RR1</v>
          </cell>
          <cell r="T189" t="str">
            <v>PCS</v>
          </cell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>
            <v>280</v>
          </cell>
          <cell r="BD189"/>
          <cell r="BE189">
            <v>140</v>
          </cell>
          <cell r="BF189">
            <v>140</v>
          </cell>
          <cell r="BG189"/>
          <cell r="BH189"/>
          <cell r="BI189"/>
          <cell r="BJ189"/>
          <cell r="BK189"/>
          <cell r="BL189"/>
          <cell r="BM189"/>
          <cell r="BN189"/>
          <cell r="BO189"/>
        </row>
        <row r="190">
          <cell r="A190" t="str">
            <v>|0200226339|40.00|20.00|1.600|0.000453.3NBC</v>
          </cell>
          <cell r="B190" t="str">
            <v>|0200226339|40.00|20.00|1.600|0.000</v>
          </cell>
          <cell r="C190" t="str">
            <v>C07002</v>
          </cell>
          <cell r="D190" t="str">
            <v>YAMAHA</v>
          </cell>
          <cell r="E190" t="str">
            <v>KMV</v>
          </cell>
          <cell r="F190" t="str">
            <v>WD1</v>
          </cell>
          <cell r="G190" t="str">
            <v>STKMRR290</v>
          </cell>
          <cell r="H190" t="str">
            <v>P</v>
          </cell>
          <cell r="I190" t="str">
            <v>NBC</v>
          </cell>
          <cell r="J190">
            <v>40</v>
          </cell>
          <cell r="K190">
            <v>20</v>
          </cell>
          <cell r="L190">
            <v>1.6</v>
          </cell>
          <cell r="M190">
            <v>453.3</v>
          </cell>
          <cell r="N190">
            <v>0.65300000000000002</v>
          </cell>
          <cell r="O190" t="str">
            <v>Grind Face</v>
          </cell>
          <cell r="P190" t="str">
            <v>E-G</v>
          </cell>
          <cell r="Q190"/>
          <cell r="R190" t="str">
            <v>1FC-F2130-00-000Y</v>
          </cell>
          <cell r="S190" t="str">
            <v>ARM RR ,1</v>
          </cell>
          <cell r="T190" t="str">
            <v>PCS</v>
          </cell>
          <cell r="U190">
            <v>1200</v>
          </cell>
          <cell r="V190">
            <v>1100</v>
          </cell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>
            <v>0</v>
          </cell>
          <cell r="BA190">
            <v>2300</v>
          </cell>
          <cell r="BB190">
            <v>0</v>
          </cell>
          <cell r="BC190">
            <v>23344</v>
          </cell>
          <cell r="BD190">
            <v>22316</v>
          </cell>
          <cell r="BE190">
            <v>13186</v>
          </cell>
          <cell r="BF190">
            <v>25348</v>
          </cell>
          <cell r="BG190"/>
          <cell r="BH190"/>
          <cell r="BI190"/>
          <cell r="BJ190"/>
          <cell r="BK190"/>
          <cell r="BL190"/>
          <cell r="BM190"/>
          <cell r="BN190"/>
          <cell r="BO190"/>
        </row>
        <row r="191">
          <cell r="A191" t="str">
            <v>|0200220139|25.40|0.00|1.600|0.000458NBC</v>
          </cell>
          <cell r="B191" t="str">
            <v>|0200220139|25.40|0.00|1.600|0.000</v>
          </cell>
          <cell r="C191" t="str">
            <v>C07002</v>
          </cell>
          <cell r="D191" t="str">
            <v>YAMAHA</v>
          </cell>
          <cell r="E191" t="str">
            <v>KMV</v>
          </cell>
          <cell r="F191" t="str">
            <v>PS1</v>
          </cell>
          <cell r="G191" t="str">
            <v>STKM11A</v>
          </cell>
          <cell r="H191" t="str">
            <v>P</v>
          </cell>
          <cell r="I191" t="str">
            <v>NBC</v>
          </cell>
          <cell r="J191">
            <v>25.4</v>
          </cell>
          <cell r="K191">
            <v>0</v>
          </cell>
          <cell r="L191">
            <v>1.6</v>
          </cell>
          <cell r="M191">
            <v>458</v>
          </cell>
          <cell r="N191">
            <v>0.43</v>
          </cell>
          <cell r="O191" t="str">
            <v>Brushing</v>
          </cell>
          <cell r="P191" t="str">
            <v>E-G</v>
          </cell>
          <cell r="Q191"/>
          <cell r="R191" t="str">
            <v>B63-F1197-00-000Y</v>
          </cell>
          <cell r="S191" t="str">
            <v>CROSS TUBE 1</v>
          </cell>
          <cell r="T191" t="str">
            <v>PCS</v>
          </cell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>
            <v>400</v>
          </cell>
          <cell r="BD191">
            <v>836</v>
          </cell>
          <cell r="BE191">
            <v>509</v>
          </cell>
          <cell r="BF191">
            <v>800</v>
          </cell>
          <cell r="BG191"/>
          <cell r="BH191"/>
          <cell r="BI191"/>
          <cell r="BJ191"/>
          <cell r="BK191"/>
          <cell r="BL191"/>
          <cell r="BM191"/>
          <cell r="BN191"/>
          <cell r="BO191"/>
        </row>
        <row r="192">
          <cell r="A192" t="str">
            <v>|0200226240|31.80|0.00|2.000|0.000461NBC</v>
          </cell>
          <cell r="B192" t="str">
            <v>|0200226240|31.80|0.00|2.000|0.000</v>
          </cell>
          <cell r="C192" t="str">
            <v>C07002</v>
          </cell>
          <cell r="D192" t="str">
            <v>YAMAHA</v>
          </cell>
          <cell r="E192" t="str">
            <v>KMV</v>
          </cell>
          <cell r="F192" t="str">
            <v>PS1</v>
          </cell>
          <cell r="G192" t="str">
            <v>STKMHT590</v>
          </cell>
          <cell r="H192" t="str">
            <v>P</v>
          </cell>
          <cell r="I192" t="str">
            <v>NBC</v>
          </cell>
          <cell r="J192">
            <v>31.8</v>
          </cell>
          <cell r="K192">
            <v>0</v>
          </cell>
          <cell r="L192">
            <v>2</v>
          </cell>
          <cell r="M192">
            <v>461</v>
          </cell>
          <cell r="N192">
            <v>0.67800000000000005</v>
          </cell>
          <cell r="O192" t="str">
            <v>Brushing</v>
          </cell>
          <cell r="P192" t="str">
            <v>E-G</v>
          </cell>
          <cell r="Q192"/>
          <cell r="R192" t="str">
            <v>B4M-F119Y-00-000Y</v>
          </cell>
          <cell r="S192" t="str">
            <v>PIPE, 2</v>
          </cell>
          <cell r="T192" t="str">
            <v>PCS</v>
          </cell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>
            <v>864</v>
          </cell>
          <cell r="BE192"/>
          <cell r="BF192">
            <v>600</v>
          </cell>
          <cell r="BG192"/>
          <cell r="BH192"/>
          <cell r="BI192"/>
          <cell r="BJ192"/>
          <cell r="BK192"/>
          <cell r="BL192"/>
          <cell r="BM192"/>
          <cell r="BN192"/>
          <cell r="BO192"/>
        </row>
        <row r="193">
          <cell r="A193" t="str">
            <v>|0200226240|35.00|0.00|2.600|0.000463NBC</v>
          </cell>
          <cell r="B193" t="str">
            <v>|0200226240|35.00|0.00|2.600|0.000</v>
          </cell>
          <cell r="C193" t="str">
            <v>C07002</v>
          </cell>
          <cell r="D193" t="str">
            <v>YAMAHA</v>
          </cell>
          <cell r="E193" t="str">
            <v>KMV</v>
          </cell>
          <cell r="F193" t="str">
            <v>PS1</v>
          </cell>
          <cell r="G193" t="str">
            <v>STKMHT590</v>
          </cell>
          <cell r="H193" t="str">
            <v>P</v>
          </cell>
          <cell r="I193" t="str">
            <v>NBC</v>
          </cell>
          <cell r="J193">
            <v>35</v>
          </cell>
          <cell r="K193">
            <v>0</v>
          </cell>
          <cell r="L193">
            <v>2.6</v>
          </cell>
          <cell r="M193">
            <v>463</v>
          </cell>
          <cell r="N193">
            <v>0.96199999999999997</v>
          </cell>
          <cell r="O193" t="str">
            <v>Brushing</v>
          </cell>
          <cell r="P193" t="str">
            <v>E-G</v>
          </cell>
          <cell r="Q193"/>
          <cell r="R193" t="str">
            <v>B4J-F3562-00-000Y</v>
          </cell>
          <cell r="S193" t="str">
            <v>ARM, 1</v>
          </cell>
          <cell r="T193" t="str">
            <v>PCS</v>
          </cell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  <cell r="AN193"/>
          <cell r="AO193"/>
          <cell r="AP193"/>
          <cell r="AQ193"/>
          <cell r="AR193"/>
          <cell r="AS193"/>
          <cell r="AT193"/>
          <cell r="AU193"/>
          <cell r="AV193"/>
          <cell r="AW193"/>
          <cell r="AX193"/>
          <cell r="AY193"/>
          <cell r="AZ193"/>
          <cell r="BA193"/>
          <cell r="BB193"/>
          <cell r="BC193"/>
          <cell r="BD193">
            <v>1445</v>
          </cell>
          <cell r="BE193"/>
          <cell r="BF193">
            <v>960</v>
          </cell>
          <cell r="BG193"/>
          <cell r="BH193"/>
          <cell r="BI193"/>
          <cell r="BJ193"/>
          <cell r="BK193"/>
          <cell r="BL193"/>
          <cell r="BM193"/>
          <cell r="BN193"/>
          <cell r="BO193"/>
        </row>
        <row r="194">
          <cell r="A194" t="str">
            <v>|0200226240|31.80|0.00|3.200|0.000469NBC</v>
          </cell>
          <cell r="B194" t="str">
            <v>|0200226240|31.80|0.00|3.200|0.000</v>
          </cell>
          <cell r="C194" t="str">
            <v>C07002</v>
          </cell>
          <cell r="D194" t="str">
            <v>YAMAHA</v>
          </cell>
          <cell r="E194" t="str">
            <v>KMV</v>
          </cell>
          <cell r="F194" t="str">
            <v>PS1</v>
          </cell>
          <cell r="G194" t="str">
            <v>STKMHT590</v>
          </cell>
          <cell r="H194" t="str">
            <v>P</v>
          </cell>
          <cell r="I194" t="str">
            <v>NBC</v>
          </cell>
          <cell r="J194">
            <v>31.8</v>
          </cell>
          <cell r="K194">
            <v>0</v>
          </cell>
          <cell r="L194">
            <v>3.2</v>
          </cell>
          <cell r="M194">
            <v>469</v>
          </cell>
          <cell r="N194">
            <v>1.0589999999999999</v>
          </cell>
          <cell r="O194" t="str">
            <v>Brushing</v>
          </cell>
          <cell r="P194" t="str">
            <v>E-G</v>
          </cell>
          <cell r="Q194"/>
          <cell r="R194" t="str">
            <v>2HC-F3563-00-000Y</v>
          </cell>
          <cell r="S194" t="str">
            <v>ARM FR 3</v>
          </cell>
          <cell r="T194" t="str">
            <v>PCS</v>
          </cell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  <cell r="AN194"/>
          <cell r="AO194"/>
          <cell r="AP194"/>
          <cell r="AQ194"/>
          <cell r="AR194"/>
          <cell r="AS194"/>
          <cell r="AT194"/>
          <cell r="AU194"/>
          <cell r="AV194"/>
          <cell r="AW194"/>
          <cell r="AX194"/>
          <cell r="AY194"/>
          <cell r="AZ194"/>
          <cell r="BA194"/>
          <cell r="BB194"/>
          <cell r="BC194"/>
          <cell r="BD194">
            <v>440</v>
          </cell>
          <cell r="BE194">
            <v>200</v>
          </cell>
          <cell r="BF194">
            <v>400</v>
          </cell>
          <cell r="BG194"/>
          <cell r="BH194"/>
          <cell r="BI194"/>
          <cell r="BJ194"/>
          <cell r="BK194"/>
          <cell r="BL194"/>
          <cell r="BM194"/>
          <cell r="BN194"/>
          <cell r="BO194"/>
        </row>
        <row r="195">
          <cell r="A195" t="str">
            <v>|0200226240|31.80|0.00|3.200|0.000481NBC</v>
          </cell>
          <cell r="B195" t="str">
            <v>|0200226240|31.80|0.00|3.200|0.000</v>
          </cell>
          <cell r="C195" t="str">
            <v>C07002</v>
          </cell>
          <cell r="D195" t="str">
            <v>YAMAHA</v>
          </cell>
          <cell r="E195" t="str">
            <v>KMV</v>
          </cell>
          <cell r="F195" t="str">
            <v>PS1</v>
          </cell>
          <cell r="G195" t="str">
            <v>STKMHT590</v>
          </cell>
          <cell r="H195" t="str">
            <v>P</v>
          </cell>
          <cell r="I195" t="str">
            <v>NBC</v>
          </cell>
          <cell r="J195">
            <v>31.8</v>
          </cell>
          <cell r="K195">
            <v>0</v>
          </cell>
          <cell r="L195">
            <v>3.2</v>
          </cell>
          <cell r="M195">
            <v>481</v>
          </cell>
          <cell r="N195">
            <v>1.0860000000000001</v>
          </cell>
          <cell r="O195" t="str">
            <v>Brushing</v>
          </cell>
          <cell r="P195" t="str">
            <v>E-G</v>
          </cell>
          <cell r="Q195"/>
          <cell r="R195" t="str">
            <v>2HC-F3562-00-000Y</v>
          </cell>
          <cell r="S195" t="str">
            <v>ARM FR 1</v>
          </cell>
          <cell r="T195" t="str">
            <v>PCS</v>
          </cell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  <cell r="AN195"/>
          <cell r="AO195"/>
          <cell r="AP195"/>
          <cell r="AQ195"/>
          <cell r="AR195"/>
          <cell r="AS195"/>
          <cell r="AT195"/>
          <cell r="AU195"/>
          <cell r="AV195"/>
          <cell r="AW195"/>
          <cell r="AX195"/>
          <cell r="AY195"/>
          <cell r="AZ195"/>
          <cell r="BA195"/>
          <cell r="BB195"/>
          <cell r="BC195"/>
          <cell r="BD195">
            <v>440</v>
          </cell>
          <cell r="BE195">
            <v>200</v>
          </cell>
          <cell r="BF195">
            <v>400</v>
          </cell>
          <cell r="BG195"/>
          <cell r="BH195"/>
          <cell r="BI195"/>
          <cell r="BJ195"/>
          <cell r="BK195"/>
          <cell r="BL195"/>
          <cell r="BM195"/>
          <cell r="BN195"/>
          <cell r="BO195"/>
        </row>
        <row r="196">
          <cell r="A196" t="str">
            <v>|0200226240|28.60|0.00|2.300|0.000483NBC</v>
          </cell>
          <cell r="B196" t="str">
            <v>|0200226240|28.60|0.00|2.300|0.000</v>
          </cell>
          <cell r="C196" t="str">
            <v>C07002</v>
          </cell>
          <cell r="D196" t="str">
            <v>YAMAHA</v>
          </cell>
          <cell r="E196" t="str">
            <v>KMV</v>
          </cell>
          <cell r="F196" t="str">
            <v>PS1</v>
          </cell>
          <cell r="G196" t="str">
            <v>STKMHT590</v>
          </cell>
          <cell r="H196" t="str">
            <v>P</v>
          </cell>
          <cell r="I196" t="str">
            <v>NBC</v>
          </cell>
          <cell r="J196">
            <v>28.6</v>
          </cell>
          <cell r="K196">
            <v>0</v>
          </cell>
          <cell r="L196">
            <v>2.2999999999999998</v>
          </cell>
          <cell r="M196">
            <v>483</v>
          </cell>
          <cell r="N196">
            <v>0.72099999999999997</v>
          </cell>
          <cell r="O196" t="str">
            <v>Brushing</v>
          </cell>
          <cell r="P196" t="str">
            <v>E-G</v>
          </cell>
          <cell r="Q196"/>
          <cell r="R196" t="str">
            <v>BB5-F218Y-00-000Y</v>
          </cell>
          <cell r="S196" t="str">
            <v>PIPE, ARM 1</v>
          </cell>
          <cell r="T196" t="str">
            <v>PCS</v>
          </cell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>
            <v>490</v>
          </cell>
          <cell r="BG196"/>
          <cell r="BH196"/>
          <cell r="BI196"/>
          <cell r="BJ196"/>
          <cell r="BK196"/>
          <cell r="BL196"/>
          <cell r="BM196"/>
          <cell r="BN196"/>
          <cell r="BO196"/>
        </row>
        <row r="197">
          <cell r="A197" t="str">
            <v>|0200226117|22.20|0.00|2.300|0.000484NBC</v>
          </cell>
          <cell r="B197" t="str">
            <v>|0200226117|22.20|0.00|2.300|0.000</v>
          </cell>
          <cell r="C197" t="str">
            <v>C07002</v>
          </cell>
          <cell r="D197" t="str">
            <v>YAMAHA</v>
          </cell>
          <cell r="E197" t="str">
            <v>KMV</v>
          </cell>
          <cell r="F197" t="str">
            <v>PS1</v>
          </cell>
          <cell r="G197" t="str">
            <v>STKMHT490</v>
          </cell>
          <cell r="H197" t="str">
            <v>P</v>
          </cell>
          <cell r="I197" t="str">
            <v>NBC</v>
          </cell>
          <cell r="J197">
            <v>22.2</v>
          </cell>
          <cell r="K197">
            <v>0</v>
          </cell>
          <cell r="L197">
            <v>2.2999999999999998</v>
          </cell>
          <cell r="M197">
            <v>484</v>
          </cell>
          <cell r="N197">
            <v>0.54600000000000004</v>
          </cell>
          <cell r="O197" t="str">
            <v>Brushing</v>
          </cell>
          <cell r="P197" t="str">
            <v>E-G</v>
          </cell>
          <cell r="Q197"/>
          <cell r="R197" t="str">
            <v>BG4-F6136-00-000Y</v>
          </cell>
          <cell r="S197" t="str">
            <v>PIPE 2</v>
          </cell>
          <cell r="T197" t="str">
            <v>PCS</v>
          </cell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>
            <v>680</v>
          </cell>
          <cell r="BE197">
            <v>2874</v>
          </cell>
          <cell r="BF197">
            <v>1800</v>
          </cell>
          <cell r="BG197"/>
          <cell r="BH197"/>
          <cell r="BI197"/>
          <cell r="BJ197"/>
          <cell r="BK197"/>
          <cell r="BL197"/>
          <cell r="BM197"/>
          <cell r="BN197"/>
          <cell r="BO197"/>
        </row>
        <row r="198">
          <cell r="A198" t="str">
            <v>|0200226240|35.00|0.00|2.600|0.000492.5NBC</v>
          </cell>
          <cell r="B198" t="str">
            <v>|0200226240|35.00|0.00|2.600|0.000</v>
          </cell>
          <cell r="C198" t="str">
            <v>C07002</v>
          </cell>
          <cell r="D198" t="str">
            <v>YAMAHA</v>
          </cell>
          <cell r="E198" t="str">
            <v>KMV</v>
          </cell>
          <cell r="F198" t="str">
            <v>PS1</v>
          </cell>
          <cell r="G198" t="str">
            <v>STKMHT590</v>
          </cell>
          <cell r="H198" t="str">
            <v>P</v>
          </cell>
          <cell r="I198" t="str">
            <v>NBC</v>
          </cell>
          <cell r="J198">
            <v>35</v>
          </cell>
          <cell r="K198">
            <v>0</v>
          </cell>
          <cell r="L198">
            <v>2.6</v>
          </cell>
          <cell r="M198">
            <v>492.5</v>
          </cell>
          <cell r="N198">
            <v>1.0229999999999999</v>
          </cell>
          <cell r="O198" t="str">
            <v>Brushing</v>
          </cell>
          <cell r="P198" t="str">
            <v>E-G</v>
          </cell>
          <cell r="Q198"/>
          <cell r="R198" t="str">
            <v>B4J-F3564-00-000Y</v>
          </cell>
          <cell r="S198" t="str">
            <v>ARM, 3</v>
          </cell>
          <cell r="T198" t="str">
            <v>PCS</v>
          </cell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  <cell r="AK198"/>
          <cell r="AL198"/>
          <cell r="AM198"/>
          <cell r="AN198"/>
          <cell r="AO198"/>
          <cell r="AP198"/>
          <cell r="AQ198"/>
          <cell r="AR198"/>
          <cell r="AS198"/>
          <cell r="AT198"/>
          <cell r="AU198"/>
          <cell r="AV198"/>
          <cell r="AW198"/>
          <cell r="AX198"/>
          <cell r="AY198"/>
          <cell r="AZ198"/>
          <cell r="BA198"/>
          <cell r="BB198"/>
          <cell r="BC198"/>
          <cell r="BD198">
            <v>1403</v>
          </cell>
          <cell r="BE198"/>
          <cell r="BF198">
            <v>960</v>
          </cell>
          <cell r="BG198"/>
          <cell r="BH198"/>
          <cell r="BI198"/>
          <cell r="BJ198"/>
          <cell r="BK198"/>
          <cell r="BL198"/>
          <cell r="BM198"/>
          <cell r="BN198"/>
          <cell r="BO198"/>
        </row>
        <row r="199">
          <cell r="A199" t="str">
            <v>|0200226240|28.60|0.00|2.300|0.000565NBC</v>
          </cell>
          <cell r="B199" t="str">
            <v>|0200226240|28.60|0.00|2.300|0.000</v>
          </cell>
          <cell r="C199" t="str">
            <v>C07002</v>
          </cell>
          <cell r="D199" t="str">
            <v>YAMAHA</v>
          </cell>
          <cell r="E199" t="str">
            <v>KMV</v>
          </cell>
          <cell r="F199" t="str">
            <v>PS1</v>
          </cell>
          <cell r="G199" t="str">
            <v>STKMHT590</v>
          </cell>
          <cell r="H199" t="str">
            <v>P</v>
          </cell>
          <cell r="I199" t="str">
            <v>NBC</v>
          </cell>
          <cell r="J199">
            <v>28.6</v>
          </cell>
          <cell r="K199">
            <v>0</v>
          </cell>
          <cell r="L199">
            <v>2.2999999999999998</v>
          </cell>
          <cell r="M199">
            <v>565</v>
          </cell>
          <cell r="N199">
            <v>0.84299999999999997</v>
          </cell>
          <cell r="O199" t="str">
            <v>Brushing</v>
          </cell>
          <cell r="P199" t="str">
            <v>E-G</v>
          </cell>
          <cell r="Q199"/>
          <cell r="R199" t="str">
            <v>BAR-F2155-00-000Y</v>
          </cell>
          <cell r="S199" t="str">
            <v>PIPE</v>
          </cell>
          <cell r="T199" t="str">
            <v>PCS</v>
          </cell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  <cell r="AN199"/>
          <cell r="AO199"/>
          <cell r="AP199"/>
          <cell r="AQ199"/>
          <cell r="AR199"/>
          <cell r="AS199"/>
          <cell r="AT199"/>
          <cell r="AU199"/>
          <cell r="AV199"/>
          <cell r="AW199"/>
          <cell r="AX199"/>
          <cell r="AY199"/>
          <cell r="AZ199"/>
          <cell r="BA199"/>
          <cell r="BB199"/>
          <cell r="BC199">
            <v>700</v>
          </cell>
          <cell r="BD199">
            <v>1200</v>
          </cell>
          <cell r="BE199">
            <v>380</v>
          </cell>
          <cell r="BF199">
            <v>380</v>
          </cell>
          <cell r="BG199"/>
          <cell r="BH199"/>
          <cell r="BI199"/>
          <cell r="BJ199"/>
          <cell r="BK199"/>
          <cell r="BL199"/>
          <cell r="BM199"/>
          <cell r="BN199"/>
          <cell r="BO199"/>
        </row>
        <row r="200">
          <cell r="A200" t="str">
            <v>|0200226117|19.10|0.00|2.000|0.000570NBC</v>
          </cell>
          <cell r="B200" t="str">
            <v>|0200226117|19.10|0.00|2.000|0.000</v>
          </cell>
          <cell r="C200" t="str">
            <v>C07002</v>
          </cell>
          <cell r="D200" t="str">
            <v>YAMAHA</v>
          </cell>
          <cell r="E200" t="str">
            <v>KMV</v>
          </cell>
          <cell r="F200" t="str">
            <v>PS1</v>
          </cell>
          <cell r="G200" t="str">
            <v>STKMHT490</v>
          </cell>
          <cell r="H200" t="str">
            <v>P</v>
          </cell>
          <cell r="I200" t="str">
            <v>NBC</v>
          </cell>
          <cell r="J200">
            <v>19.100000000000001</v>
          </cell>
          <cell r="K200">
            <v>0</v>
          </cell>
          <cell r="L200">
            <v>2</v>
          </cell>
          <cell r="M200">
            <v>570</v>
          </cell>
          <cell r="N200">
            <v>0.48099999999999998</v>
          </cell>
          <cell r="O200" t="str">
            <v>Brushing</v>
          </cell>
          <cell r="P200" t="str">
            <v>E-G</v>
          </cell>
          <cell r="Q200"/>
          <cell r="R200" t="str">
            <v>2HC-F3871-00-000Y</v>
          </cell>
          <cell r="S200" t="str">
            <v>GATE STREERING</v>
          </cell>
          <cell r="T200" t="str">
            <v>PCS</v>
          </cell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  <cell r="AN200"/>
          <cell r="AO200"/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/>
          <cell r="BB200"/>
          <cell r="BC200">
            <v>180</v>
          </cell>
          <cell r="BD200">
            <v>180</v>
          </cell>
          <cell r="BE200">
            <v>180</v>
          </cell>
          <cell r="BF200">
            <v>180</v>
          </cell>
          <cell r="BG200"/>
          <cell r="BH200"/>
          <cell r="BI200"/>
          <cell r="BJ200"/>
          <cell r="BK200"/>
          <cell r="BL200"/>
          <cell r="BM200"/>
          <cell r="BN200"/>
          <cell r="BO200"/>
        </row>
        <row r="201">
          <cell r="A201" t="str">
            <v>|0200226117|28.60|0.00|2.000|0.000594IBC</v>
          </cell>
          <cell r="B201" t="str">
            <v>|0200226117|28.60|0.00|2.000|0.000</v>
          </cell>
          <cell r="C201" t="str">
            <v>C07002</v>
          </cell>
          <cell r="D201" t="str">
            <v>YAMAHA</v>
          </cell>
          <cell r="E201" t="str">
            <v>KMV</v>
          </cell>
          <cell r="F201" t="str">
            <v>PS1</v>
          </cell>
          <cell r="G201" t="str">
            <v>STKMHT490</v>
          </cell>
          <cell r="H201" t="str">
            <v>P</v>
          </cell>
          <cell r="I201" t="str">
            <v>IBC</v>
          </cell>
          <cell r="J201">
            <v>28.6</v>
          </cell>
          <cell r="K201">
            <v>0</v>
          </cell>
          <cell r="L201">
            <v>2</v>
          </cell>
          <cell r="M201">
            <v>594</v>
          </cell>
          <cell r="N201">
            <v>0.77900000000000003</v>
          </cell>
          <cell r="O201" t="str">
            <v>Brushing</v>
          </cell>
          <cell r="P201" t="str">
            <v>E-G</v>
          </cell>
          <cell r="Q201"/>
          <cell r="R201" t="str">
            <v>B5U-21123-00-000Y</v>
          </cell>
          <cell r="S201" t="str">
            <v>BLACK, STAY LH</v>
          </cell>
          <cell r="T201" t="str">
            <v>PCS</v>
          </cell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  <cell r="AK201"/>
          <cell r="AL201"/>
          <cell r="AM201"/>
          <cell r="AN201"/>
          <cell r="AO201"/>
          <cell r="AP201"/>
          <cell r="AQ201"/>
          <cell r="AR201"/>
          <cell r="AS201"/>
          <cell r="AT201"/>
          <cell r="AU201"/>
          <cell r="AV201"/>
          <cell r="AW201"/>
          <cell r="AX201"/>
          <cell r="AY201"/>
          <cell r="AZ201"/>
          <cell r="BA201"/>
          <cell r="BB201"/>
          <cell r="BC201">
            <v>3076</v>
          </cell>
          <cell r="BD201">
            <v>3200</v>
          </cell>
          <cell r="BE201">
            <v>4800</v>
          </cell>
          <cell r="BF201">
            <v>1600</v>
          </cell>
          <cell r="BG201"/>
          <cell r="BH201"/>
          <cell r="BI201"/>
          <cell r="BJ201"/>
          <cell r="BK201"/>
          <cell r="BL201"/>
          <cell r="BM201"/>
          <cell r="BN201"/>
          <cell r="BO201"/>
        </row>
        <row r="202">
          <cell r="A202" t="str">
            <v>|0200226240|31.80|0.00|2.000|0.000594NBC</v>
          </cell>
          <cell r="B202" t="str">
            <v>|0200226240|31.80|0.00|2.000|0.000</v>
          </cell>
          <cell r="C202" t="str">
            <v>C07002</v>
          </cell>
          <cell r="D202" t="str">
            <v>YAMAHA</v>
          </cell>
          <cell r="E202" t="str">
            <v>KMV</v>
          </cell>
          <cell r="F202" t="str">
            <v>PS1</v>
          </cell>
          <cell r="G202" t="str">
            <v>STKMHT590</v>
          </cell>
          <cell r="H202" t="str">
            <v>P</v>
          </cell>
          <cell r="I202" t="str">
            <v>NBC</v>
          </cell>
          <cell r="J202">
            <v>31.8</v>
          </cell>
          <cell r="K202">
            <v>0</v>
          </cell>
          <cell r="L202">
            <v>2</v>
          </cell>
          <cell r="M202">
            <v>594</v>
          </cell>
          <cell r="N202">
            <v>0.873</v>
          </cell>
          <cell r="O202" t="str">
            <v>Brushing</v>
          </cell>
          <cell r="P202" t="str">
            <v>E-G</v>
          </cell>
          <cell r="Q202"/>
          <cell r="R202" t="str">
            <v>B4M-F119X-00-000Y</v>
          </cell>
          <cell r="S202" t="str">
            <v>PIPE, 1</v>
          </cell>
          <cell r="T202" t="str">
            <v>PCS</v>
          </cell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  <cell r="AN202"/>
          <cell r="AO202"/>
          <cell r="AP202"/>
          <cell r="AQ202"/>
          <cell r="AR202"/>
          <cell r="AS202"/>
          <cell r="AT202"/>
          <cell r="AU202"/>
          <cell r="AV202"/>
          <cell r="AW202"/>
          <cell r="AX202"/>
          <cell r="AY202"/>
          <cell r="AZ202"/>
          <cell r="BA202"/>
          <cell r="BB202"/>
          <cell r="BC202"/>
          <cell r="BD202">
            <v>855</v>
          </cell>
          <cell r="BE202"/>
          <cell r="BF202">
            <v>600</v>
          </cell>
          <cell r="BG202"/>
          <cell r="BH202"/>
          <cell r="BI202"/>
          <cell r="BJ202"/>
          <cell r="BK202"/>
          <cell r="BL202"/>
          <cell r="BM202"/>
          <cell r="BN202"/>
          <cell r="BO202"/>
        </row>
        <row r="203">
          <cell r="A203" t="str">
            <v>|0200220139|22.20|0.00|1.600|0.000595NBC</v>
          </cell>
          <cell r="B203" t="str">
            <v>|0200220139|22.20|0.00|1.600|0.000</v>
          </cell>
          <cell r="C203" t="str">
            <v>C07002</v>
          </cell>
          <cell r="D203" t="str">
            <v>YAMAHA</v>
          </cell>
          <cell r="E203" t="str">
            <v>KMV</v>
          </cell>
          <cell r="F203" t="str">
            <v>PS1</v>
          </cell>
          <cell r="G203" t="str">
            <v>STKM11A</v>
          </cell>
          <cell r="H203" t="str">
            <v>P</v>
          </cell>
          <cell r="I203" t="str">
            <v>NBC</v>
          </cell>
          <cell r="J203">
            <v>22.2</v>
          </cell>
          <cell r="K203">
            <v>0</v>
          </cell>
          <cell r="L203">
            <v>1.6</v>
          </cell>
          <cell r="M203">
            <v>595</v>
          </cell>
          <cell r="N203">
            <v>0.48399999999999999</v>
          </cell>
          <cell r="O203" t="str">
            <v>Brushing</v>
          </cell>
          <cell r="P203" t="str">
            <v>E-G</v>
          </cell>
          <cell r="Q203"/>
          <cell r="R203" t="str">
            <v>1S9-F1123-00-001Y</v>
          </cell>
          <cell r="S203" t="str">
            <v>BACK STAY LH</v>
          </cell>
          <cell r="T203" t="str">
            <v>PCS</v>
          </cell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  <cell r="AN203"/>
          <cell r="AO203"/>
          <cell r="AP203"/>
          <cell r="AQ203"/>
          <cell r="AR203"/>
          <cell r="AS203"/>
          <cell r="AT203"/>
          <cell r="AU203"/>
          <cell r="AV203"/>
          <cell r="AW203"/>
          <cell r="AX203"/>
          <cell r="AY203"/>
          <cell r="AZ203"/>
          <cell r="BA203"/>
          <cell r="BB203"/>
          <cell r="BC203">
            <v>40</v>
          </cell>
          <cell r="BD203">
            <v>40</v>
          </cell>
          <cell r="BE203"/>
          <cell r="BF203">
            <v>40</v>
          </cell>
          <cell r="BG203"/>
          <cell r="BH203"/>
          <cell r="BI203"/>
          <cell r="BJ203"/>
          <cell r="BK203"/>
          <cell r="BL203"/>
          <cell r="BM203"/>
          <cell r="BN203"/>
          <cell r="BO203"/>
        </row>
        <row r="204">
          <cell r="A204" t="str">
            <v>|0200226117|31.80|0.00|2.000|0.000606NBC</v>
          </cell>
          <cell r="B204" t="str">
            <v>|0200226117|31.80|0.00|2.000|0.000</v>
          </cell>
          <cell r="C204" t="str">
            <v>C07002</v>
          </cell>
          <cell r="D204" t="str">
            <v>YAMAHA</v>
          </cell>
          <cell r="E204" t="str">
            <v>KMV</v>
          </cell>
          <cell r="F204" t="str">
            <v>PS1</v>
          </cell>
          <cell r="G204" t="str">
            <v>STKMHT490</v>
          </cell>
          <cell r="H204" t="str">
            <v>P</v>
          </cell>
          <cell r="I204" t="str">
            <v>NBC</v>
          </cell>
          <cell r="J204">
            <v>31.8</v>
          </cell>
          <cell r="K204">
            <v>0</v>
          </cell>
          <cell r="L204">
            <v>2</v>
          </cell>
          <cell r="M204">
            <v>606</v>
          </cell>
          <cell r="N204">
            <v>0.89100000000000001</v>
          </cell>
          <cell r="O204" t="str">
            <v>Brushing</v>
          </cell>
          <cell r="P204" t="str">
            <v>E-G</v>
          </cell>
          <cell r="Q204"/>
          <cell r="R204" t="str">
            <v>2HC-F1941-10-000Y</v>
          </cell>
          <cell r="S204" t="str">
            <v>PIPE,PIVOT 1</v>
          </cell>
          <cell r="T204" t="str">
            <v>PCS</v>
          </cell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  <cell r="AN204"/>
          <cell r="AO204"/>
          <cell r="AP204"/>
          <cell r="AQ204"/>
          <cell r="AR204"/>
          <cell r="AS204"/>
          <cell r="AT204"/>
          <cell r="AU204"/>
          <cell r="AV204"/>
          <cell r="AW204"/>
          <cell r="AX204"/>
          <cell r="AY204"/>
          <cell r="AZ204"/>
          <cell r="BA204"/>
          <cell r="BB204"/>
          <cell r="BC204"/>
          <cell r="BD204">
            <v>600</v>
          </cell>
          <cell r="BE204">
            <v>600</v>
          </cell>
          <cell r="BF204"/>
          <cell r="BG204"/>
          <cell r="BH204"/>
          <cell r="BI204"/>
          <cell r="BJ204"/>
          <cell r="BK204"/>
          <cell r="BL204"/>
          <cell r="BM204"/>
          <cell r="BN204"/>
          <cell r="BO204"/>
        </row>
        <row r="205">
          <cell r="A205" t="str">
            <v>|0200220810|31.80|0.00|1.600|0.000620NBC</v>
          </cell>
          <cell r="B205" t="str">
            <v>|0200220810|31.80|0.00|1.600|0.000</v>
          </cell>
          <cell r="C205" t="str">
            <v>C07002</v>
          </cell>
          <cell r="D205" t="str">
            <v>YAMAHA</v>
          </cell>
          <cell r="E205" t="str">
            <v>KMV</v>
          </cell>
          <cell r="F205" t="str">
            <v>PS1</v>
          </cell>
          <cell r="G205" t="str">
            <v>STKM13A</v>
          </cell>
          <cell r="H205" t="str">
            <v>P</v>
          </cell>
          <cell r="I205" t="str">
            <v>NBC</v>
          </cell>
          <cell r="J205">
            <v>31.8</v>
          </cell>
          <cell r="K205">
            <v>0</v>
          </cell>
          <cell r="L205">
            <v>1.6</v>
          </cell>
          <cell r="M205">
            <v>620</v>
          </cell>
          <cell r="N205">
            <v>0.73899999999999999</v>
          </cell>
          <cell r="O205" t="str">
            <v>Brushing</v>
          </cell>
          <cell r="P205" t="str">
            <v>E-G</v>
          </cell>
          <cell r="Q205"/>
          <cell r="R205" t="str">
            <v>2TD-F119Y-00-000Y</v>
          </cell>
          <cell r="S205" t="str">
            <v>PIPE 2</v>
          </cell>
          <cell r="T205" t="str">
            <v>PCS</v>
          </cell>
          <cell r="U205"/>
          <cell r="V205">
            <v>320</v>
          </cell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/>
          <cell r="AQ205"/>
          <cell r="AR205"/>
          <cell r="AS205"/>
          <cell r="AT205"/>
          <cell r="AU205"/>
          <cell r="AV205"/>
          <cell r="AW205"/>
          <cell r="AX205"/>
          <cell r="AY205"/>
          <cell r="AZ205">
            <v>0</v>
          </cell>
          <cell r="BA205">
            <v>320</v>
          </cell>
          <cell r="BB205">
            <v>0</v>
          </cell>
          <cell r="BC205">
            <v>640</v>
          </cell>
          <cell r="BD205">
            <v>1328</v>
          </cell>
          <cell r="BE205">
            <v>715</v>
          </cell>
          <cell r="BF205">
            <v>1696</v>
          </cell>
          <cell r="BG205"/>
          <cell r="BH205"/>
          <cell r="BI205"/>
          <cell r="BJ205"/>
          <cell r="BK205"/>
          <cell r="BL205"/>
          <cell r="BM205"/>
          <cell r="BN205"/>
          <cell r="BO205"/>
        </row>
        <row r="206">
          <cell r="A206" t="str">
            <v>|0200220139|50.80|0.00|1.600|0.000630.6NBC</v>
          </cell>
          <cell r="B206" t="str">
            <v>|0200220139|50.80|0.00|1.600|0.000</v>
          </cell>
          <cell r="C206" t="str">
            <v>C07002</v>
          </cell>
          <cell r="D206" t="str">
            <v>YAMAHA</v>
          </cell>
          <cell r="E206" t="str">
            <v>KMV</v>
          </cell>
          <cell r="F206" t="str">
            <v>WD2</v>
          </cell>
          <cell r="G206" t="str">
            <v>STKM11A</v>
          </cell>
          <cell r="H206" t="str">
            <v>P</v>
          </cell>
          <cell r="I206" t="str">
            <v>NBC</v>
          </cell>
          <cell r="J206">
            <v>50.8</v>
          </cell>
          <cell r="K206">
            <v>0</v>
          </cell>
          <cell r="L206">
            <v>1.6</v>
          </cell>
          <cell r="M206">
            <v>630.6</v>
          </cell>
          <cell r="N206">
            <v>1.224</v>
          </cell>
          <cell r="O206" t="str">
            <v>Brushing</v>
          </cell>
          <cell r="P206" t="str">
            <v>E-G</v>
          </cell>
          <cell r="Q206"/>
          <cell r="R206" t="str">
            <v>TA300216-1-1-0000</v>
          </cell>
          <cell r="S206" t="str">
            <v>Pipe 1</v>
          </cell>
          <cell r="T206" t="str">
            <v>PCS</v>
          </cell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  <cell r="AN206"/>
          <cell r="AO206"/>
          <cell r="AP206"/>
          <cell r="AQ206"/>
          <cell r="AR206"/>
          <cell r="AS206"/>
          <cell r="AT206"/>
          <cell r="AU206"/>
          <cell r="AV206"/>
          <cell r="AW206"/>
          <cell r="AX206"/>
          <cell r="AY206"/>
          <cell r="AZ206"/>
          <cell r="BA206"/>
          <cell r="BB206"/>
          <cell r="BC206"/>
          <cell r="BD206">
            <v>848</v>
          </cell>
          <cell r="BE206"/>
          <cell r="BF206"/>
          <cell r="BG206"/>
          <cell r="BH206"/>
          <cell r="BI206"/>
          <cell r="BJ206"/>
          <cell r="BK206"/>
          <cell r="BL206"/>
          <cell r="BM206"/>
          <cell r="BN206"/>
          <cell r="BO206"/>
        </row>
        <row r="207">
          <cell r="A207" t="str">
            <v>|0200226240|19.10|0.00|2.000|0.000634NBC</v>
          </cell>
          <cell r="B207" t="str">
            <v>|0200226240|19.10|0.00|2.000|0.000</v>
          </cell>
          <cell r="C207" t="str">
            <v>C07002</v>
          </cell>
          <cell r="D207" t="str">
            <v>YAMAHA</v>
          </cell>
          <cell r="E207" t="str">
            <v>KMV</v>
          </cell>
          <cell r="F207" t="str">
            <v>PS1</v>
          </cell>
          <cell r="G207" t="str">
            <v>STKMHT590</v>
          </cell>
          <cell r="H207" t="str">
            <v>P</v>
          </cell>
          <cell r="I207" t="str">
            <v>NBC</v>
          </cell>
          <cell r="J207">
            <v>19.100000000000001</v>
          </cell>
          <cell r="K207">
            <v>0</v>
          </cell>
          <cell r="L207">
            <v>2</v>
          </cell>
          <cell r="M207">
            <v>634</v>
          </cell>
          <cell r="N207">
            <v>0.53400000000000003</v>
          </cell>
          <cell r="O207" t="str">
            <v>Brushing</v>
          </cell>
          <cell r="P207" t="str">
            <v>E-G</v>
          </cell>
          <cell r="Q207"/>
          <cell r="R207" t="str">
            <v>2BG-F2155-00-000Y</v>
          </cell>
          <cell r="S207" t="str">
            <v>PIPE</v>
          </cell>
          <cell r="T207" t="str">
            <v>PCS</v>
          </cell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/>
          <cell r="AQ207"/>
          <cell r="AR207"/>
          <cell r="AS207"/>
          <cell r="AT207"/>
          <cell r="AU207"/>
          <cell r="AV207"/>
          <cell r="AW207"/>
          <cell r="AX207"/>
          <cell r="AY207"/>
          <cell r="AZ207"/>
          <cell r="BA207"/>
          <cell r="BB207"/>
          <cell r="BC207">
            <v>1600</v>
          </cell>
          <cell r="BD207">
            <v>2035</v>
          </cell>
          <cell r="BE207">
            <v>1800</v>
          </cell>
          <cell r="BF207">
            <v>1350</v>
          </cell>
          <cell r="BG207"/>
          <cell r="BH207"/>
          <cell r="BI207"/>
          <cell r="BJ207"/>
          <cell r="BK207"/>
          <cell r="BL207"/>
          <cell r="BM207"/>
          <cell r="BN207"/>
          <cell r="BO207"/>
        </row>
        <row r="208">
          <cell r="A208" t="str">
            <v>|0200226117|25.40|0.00|1.600|0.000635NBC</v>
          </cell>
          <cell r="B208" t="str">
            <v>|0200226117|25.40|0.00|1.600|0.000</v>
          </cell>
          <cell r="C208" t="str">
            <v>C07002</v>
          </cell>
          <cell r="D208" t="str">
            <v>YAMAHA</v>
          </cell>
          <cell r="E208" t="str">
            <v>KMV</v>
          </cell>
          <cell r="F208" t="str">
            <v>PS1</v>
          </cell>
          <cell r="G208" t="str">
            <v>STKMHT490</v>
          </cell>
          <cell r="H208" t="str">
            <v>P</v>
          </cell>
          <cell r="I208" t="str">
            <v>NBC</v>
          </cell>
          <cell r="J208">
            <v>25.4</v>
          </cell>
          <cell r="K208">
            <v>0</v>
          </cell>
          <cell r="L208">
            <v>1.6</v>
          </cell>
          <cell r="M208">
            <v>635</v>
          </cell>
          <cell r="N208">
            <v>0.59599999999999997</v>
          </cell>
          <cell r="O208" t="str">
            <v>Brushing</v>
          </cell>
          <cell r="P208" t="str">
            <v>E-G</v>
          </cell>
          <cell r="Q208"/>
          <cell r="R208" t="str">
            <v>BS2-21195-00-000Y</v>
          </cell>
          <cell r="S208" t="str">
            <v>SEAT RAIL1</v>
          </cell>
          <cell r="T208" t="str">
            <v>PCS</v>
          </cell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  <cell r="AN208"/>
          <cell r="AO208"/>
          <cell r="AP208"/>
          <cell r="AQ208"/>
          <cell r="AR208"/>
          <cell r="AS208"/>
          <cell r="AT208"/>
          <cell r="AU208"/>
          <cell r="AV208"/>
          <cell r="AW208"/>
          <cell r="AX208"/>
          <cell r="AY208"/>
          <cell r="AZ208"/>
          <cell r="BA208"/>
          <cell r="BB208"/>
          <cell r="BC208">
            <v>200</v>
          </cell>
          <cell r="BD208">
            <v>353</v>
          </cell>
          <cell r="BE208">
            <v>384</v>
          </cell>
          <cell r="BF208">
            <v>200</v>
          </cell>
          <cell r="BG208"/>
          <cell r="BH208"/>
          <cell r="BI208"/>
          <cell r="BJ208"/>
          <cell r="BK208"/>
          <cell r="BL208"/>
          <cell r="BM208"/>
          <cell r="BN208"/>
          <cell r="BO208"/>
        </row>
        <row r="209">
          <cell r="A209" t="str">
            <v>|0200226117|25.40|0.00|1.600|0.000647NBC</v>
          </cell>
          <cell r="B209" t="str">
            <v>|0200226117|25.40|0.00|1.600|0.000</v>
          </cell>
          <cell r="C209" t="str">
            <v>C07002</v>
          </cell>
          <cell r="D209" t="str">
            <v>YAMAHA</v>
          </cell>
          <cell r="E209" t="str">
            <v>KMV</v>
          </cell>
          <cell r="F209" t="str">
            <v>PS1</v>
          </cell>
          <cell r="G209" t="str">
            <v>STKMHT490</v>
          </cell>
          <cell r="H209" t="str">
            <v>P</v>
          </cell>
          <cell r="I209" t="str">
            <v>NBC</v>
          </cell>
          <cell r="J209">
            <v>25.4</v>
          </cell>
          <cell r="K209">
            <v>0</v>
          </cell>
          <cell r="L209">
            <v>1.6</v>
          </cell>
          <cell r="M209">
            <v>647</v>
          </cell>
          <cell r="N209">
            <v>0.60799999999999998</v>
          </cell>
          <cell r="O209" t="str">
            <v>Brushing</v>
          </cell>
          <cell r="P209" t="str">
            <v>E-G</v>
          </cell>
          <cell r="Q209"/>
          <cell r="R209" t="str">
            <v>B5Y-21195-00-000Y</v>
          </cell>
          <cell r="S209" t="str">
            <v>SEAT RAIL 1</v>
          </cell>
          <cell r="T209" t="str">
            <v>PCS</v>
          </cell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  <cell r="AN209"/>
          <cell r="AO209"/>
          <cell r="AP209"/>
          <cell r="AQ209"/>
          <cell r="AR209"/>
          <cell r="AS209"/>
          <cell r="AT209"/>
          <cell r="AU209"/>
          <cell r="AV209"/>
          <cell r="AW209"/>
          <cell r="AX209"/>
          <cell r="AY209"/>
          <cell r="AZ209"/>
          <cell r="BA209"/>
          <cell r="BB209"/>
          <cell r="BC209">
            <v>680</v>
          </cell>
          <cell r="BD209">
            <v>680</v>
          </cell>
          <cell r="BE209">
            <v>680</v>
          </cell>
          <cell r="BF209">
            <v>680</v>
          </cell>
          <cell r="BG209"/>
          <cell r="BH209"/>
          <cell r="BI209"/>
          <cell r="BJ209"/>
          <cell r="BK209"/>
          <cell r="BL209"/>
          <cell r="BM209"/>
          <cell r="BN209"/>
          <cell r="BO209"/>
        </row>
        <row r="210">
          <cell r="A210" t="str">
            <v>|0200226117|28.60|0.00|2.000|0.000664IBC</v>
          </cell>
          <cell r="B210" t="str">
            <v>|0200226117|28.60|0.00|2.000|0.000</v>
          </cell>
          <cell r="C210" t="str">
            <v>C07002</v>
          </cell>
          <cell r="D210" t="str">
            <v>YAMAHA</v>
          </cell>
          <cell r="E210" t="str">
            <v>KMV</v>
          </cell>
          <cell r="F210" t="str">
            <v>PS1</v>
          </cell>
          <cell r="G210" t="str">
            <v>STKMHT490</v>
          </cell>
          <cell r="H210" t="str">
            <v>P</v>
          </cell>
          <cell r="I210" t="str">
            <v>IBC</v>
          </cell>
          <cell r="J210">
            <v>28.6</v>
          </cell>
          <cell r="K210">
            <v>0</v>
          </cell>
          <cell r="L210">
            <v>2</v>
          </cell>
          <cell r="M210">
            <v>664</v>
          </cell>
          <cell r="N210">
            <v>0.871</v>
          </cell>
          <cell r="O210" t="str">
            <v>Brushing</v>
          </cell>
          <cell r="P210" t="str">
            <v>E-G</v>
          </cell>
          <cell r="Q210"/>
          <cell r="R210" t="str">
            <v>BEA-21195-00-000Y</v>
          </cell>
          <cell r="S210" t="str">
            <v>SEAT RAIL 1</v>
          </cell>
          <cell r="T210" t="str">
            <v>PCS</v>
          </cell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/>
          <cell r="AQ210"/>
          <cell r="AR210"/>
          <cell r="AS210"/>
          <cell r="AT210"/>
          <cell r="AU210"/>
          <cell r="AV210"/>
          <cell r="AW210"/>
          <cell r="AX210"/>
          <cell r="AY210"/>
          <cell r="AZ210"/>
          <cell r="BA210"/>
          <cell r="BB210"/>
          <cell r="BC210">
            <v>1500</v>
          </cell>
          <cell r="BD210">
            <v>1600</v>
          </cell>
          <cell r="BE210">
            <v>1600</v>
          </cell>
          <cell r="BF210"/>
          <cell r="BG210"/>
          <cell r="BH210"/>
          <cell r="BI210"/>
          <cell r="BJ210"/>
          <cell r="BK210"/>
          <cell r="BL210"/>
          <cell r="BM210"/>
          <cell r="BN210"/>
          <cell r="BO210"/>
        </row>
        <row r="211">
          <cell r="A211" t="str">
            <v>|0200226240|25.40|0.00|2.000|0.000683NBC</v>
          </cell>
          <cell r="B211" t="str">
            <v>|0200226240|25.40|0.00|2.000|0.000</v>
          </cell>
          <cell r="C211" t="str">
            <v>C07002</v>
          </cell>
          <cell r="D211" t="str">
            <v>YAMAHA</v>
          </cell>
          <cell r="E211" t="str">
            <v>KMV</v>
          </cell>
          <cell r="F211" t="str">
            <v>PS1</v>
          </cell>
          <cell r="G211" t="str">
            <v>STKMHT590</v>
          </cell>
          <cell r="H211" t="str">
            <v>P</v>
          </cell>
          <cell r="I211" t="str">
            <v>NBC</v>
          </cell>
          <cell r="J211">
            <v>25.4</v>
          </cell>
          <cell r="K211">
            <v>0</v>
          </cell>
          <cell r="L211">
            <v>2</v>
          </cell>
          <cell r="M211">
            <v>683</v>
          </cell>
          <cell r="N211">
            <v>0.78800000000000003</v>
          </cell>
          <cell r="O211" t="str">
            <v>Brushing</v>
          </cell>
          <cell r="P211" t="str">
            <v>E-G</v>
          </cell>
          <cell r="Q211"/>
          <cell r="R211" t="str">
            <v>2HC-F2132-00-000Y</v>
          </cell>
          <cell r="S211" t="str">
            <v>STAY 2</v>
          </cell>
          <cell r="T211" t="str">
            <v>PCS</v>
          </cell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>
            <v>440</v>
          </cell>
          <cell r="BE211">
            <v>320</v>
          </cell>
          <cell r="BF211">
            <v>600</v>
          </cell>
          <cell r="BG211"/>
          <cell r="BH211"/>
          <cell r="BI211"/>
          <cell r="BJ211"/>
          <cell r="BK211"/>
          <cell r="BL211"/>
          <cell r="BM211"/>
          <cell r="BN211"/>
          <cell r="BO211"/>
        </row>
        <row r="212">
          <cell r="A212" t="str">
            <v>|0200226339|50.00|25.00|2.300|0.000686NBC</v>
          </cell>
          <cell r="B212" t="str">
            <v>|0200226339|50.00|25.00|2.300|0.000</v>
          </cell>
          <cell r="C212" t="str">
            <v>C07002</v>
          </cell>
          <cell r="D212" t="str">
            <v>YAMAHA</v>
          </cell>
          <cell r="E212" t="str">
            <v>KMV</v>
          </cell>
          <cell r="F212" t="str">
            <v>PS1</v>
          </cell>
          <cell r="G212" t="str">
            <v>STKMRR290</v>
          </cell>
          <cell r="H212" t="str">
            <v>P</v>
          </cell>
          <cell r="I212" t="str">
            <v>NBC</v>
          </cell>
          <cell r="J212">
            <v>50</v>
          </cell>
          <cell r="K212">
            <v>25</v>
          </cell>
          <cell r="L212">
            <v>2.2999999999999998</v>
          </cell>
          <cell r="M212">
            <v>686</v>
          </cell>
          <cell r="N212">
            <v>1.8009999999999999</v>
          </cell>
          <cell r="O212" t="str">
            <v>Brushing</v>
          </cell>
          <cell r="P212" t="str">
            <v>E-G</v>
          </cell>
          <cell r="Q212"/>
          <cell r="R212" t="str">
            <v>J5A-F2198-00-000Y</v>
          </cell>
          <cell r="S212" t="str">
            <v>TUBE</v>
          </cell>
          <cell r="T212" t="str">
            <v>PCS</v>
          </cell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>
            <v>1600</v>
          </cell>
          <cell r="BD212">
            <v>3000</v>
          </cell>
          <cell r="BE212"/>
          <cell r="BF212">
            <v>2200</v>
          </cell>
          <cell r="BG212"/>
          <cell r="BH212"/>
          <cell r="BI212"/>
          <cell r="BJ212"/>
          <cell r="BK212"/>
          <cell r="BL212"/>
          <cell r="BM212"/>
          <cell r="BN212"/>
          <cell r="BO212"/>
        </row>
        <row r="213">
          <cell r="A213" t="str">
            <v>|0200226240|25.40|0.00|2.300|0.000696NBC</v>
          </cell>
          <cell r="B213" t="str">
            <v>|0200226240|25.40|0.00|2.300|0.000</v>
          </cell>
          <cell r="C213" t="str">
            <v>C07002</v>
          </cell>
          <cell r="D213" t="str">
            <v>YAMAHA</v>
          </cell>
          <cell r="E213" t="str">
            <v>KMV</v>
          </cell>
          <cell r="F213" t="str">
            <v>PS1</v>
          </cell>
          <cell r="G213" t="str">
            <v>STKMHT590</v>
          </cell>
          <cell r="H213" t="str">
            <v>P</v>
          </cell>
          <cell r="I213" t="str">
            <v>NBC</v>
          </cell>
          <cell r="J213">
            <v>25.4</v>
          </cell>
          <cell r="K213">
            <v>0</v>
          </cell>
          <cell r="L213">
            <v>2.2999999999999998</v>
          </cell>
          <cell r="M213">
            <v>696</v>
          </cell>
          <cell r="N213">
            <v>0.91200000000000003</v>
          </cell>
          <cell r="O213" t="str">
            <v>Brushing</v>
          </cell>
          <cell r="P213" t="str">
            <v>E-G</v>
          </cell>
          <cell r="Q213"/>
          <cell r="R213" t="str">
            <v>1XD-F2155-00-000Y</v>
          </cell>
          <cell r="S213" t="str">
            <v>PIPE</v>
          </cell>
          <cell r="T213" t="str">
            <v>PCS</v>
          </cell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>
            <v>800</v>
          </cell>
          <cell r="BD213">
            <v>400</v>
          </cell>
          <cell r="BE213">
            <v>400</v>
          </cell>
          <cell r="BF213">
            <v>597</v>
          </cell>
          <cell r="BG213"/>
          <cell r="BH213"/>
          <cell r="BI213"/>
          <cell r="BJ213"/>
          <cell r="BK213"/>
          <cell r="BL213"/>
          <cell r="BM213"/>
          <cell r="BN213"/>
          <cell r="BO213"/>
        </row>
        <row r="214">
          <cell r="A214" t="str">
            <v>|0200220810|48.60|0.00|3.200|0.000701NBC</v>
          </cell>
          <cell r="B214" t="str">
            <v>|0200220810|48.60|0.00|3.200|0.000</v>
          </cell>
          <cell r="C214" t="str">
            <v>C07002</v>
          </cell>
          <cell r="D214" t="str">
            <v>YAMAHA</v>
          </cell>
          <cell r="E214" t="str">
            <v>KMV</v>
          </cell>
          <cell r="F214" t="str">
            <v>PS1</v>
          </cell>
          <cell r="G214" t="str">
            <v>STKM13A</v>
          </cell>
          <cell r="H214" t="str">
            <v>P</v>
          </cell>
          <cell r="I214" t="str">
            <v>NBC</v>
          </cell>
          <cell r="J214">
            <v>48.6</v>
          </cell>
          <cell r="K214">
            <v>0</v>
          </cell>
          <cell r="L214">
            <v>3.2</v>
          </cell>
          <cell r="M214">
            <v>701</v>
          </cell>
          <cell r="N214">
            <v>2.512</v>
          </cell>
          <cell r="O214" t="str">
            <v>Brushing</v>
          </cell>
          <cell r="P214" t="str">
            <v>E-G</v>
          </cell>
          <cell r="Q214"/>
          <cell r="R214" t="str">
            <v>3S4-F1115-00-000Y</v>
          </cell>
          <cell r="S214" t="str">
            <v>PIPE MAIN</v>
          </cell>
          <cell r="T214" t="str">
            <v>PCS</v>
          </cell>
          <cell r="U214"/>
          <cell r="V214">
            <v>420</v>
          </cell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>
            <v>0</v>
          </cell>
          <cell r="BA214">
            <v>420</v>
          </cell>
          <cell r="BB214">
            <v>0</v>
          </cell>
          <cell r="BC214">
            <v>10598</v>
          </cell>
          <cell r="BD214">
            <v>11730</v>
          </cell>
          <cell r="BE214">
            <v>6193</v>
          </cell>
          <cell r="BF214">
            <v>10841</v>
          </cell>
          <cell r="BG214"/>
          <cell r="BH214"/>
          <cell r="BI214"/>
          <cell r="BJ214"/>
          <cell r="BK214"/>
          <cell r="BL214"/>
          <cell r="BM214"/>
          <cell r="BN214"/>
          <cell r="BO214"/>
        </row>
        <row r="215">
          <cell r="A215" t="str">
            <v>|0200220139|22.20|0.00|1.600|0.000705NBC</v>
          </cell>
          <cell r="B215" t="str">
            <v>|0200220139|22.20|0.00|1.600|0.000</v>
          </cell>
          <cell r="C215" t="str">
            <v>C07002</v>
          </cell>
          <cell r="D215" t="str">
            <v>YAMAHA</v>
          </cell>
          <cell r="E215" t="str">
            <v>KMV</v>
          </cell>
          <cell r="F215" t="str">
            <v>PS1</v>
          </cell>
          <cell r="G215" t="str">
            <v>STKM11A</v>
          </cell>
          <cell r="H215" t="str">
            <v>P</v>
          </cell>
          <cell r="I215" t="str">
            <v>NBC</v>
          </cell>
          <cell r="J215">
            <v>22.2</v>
          </cell>
          <cell r="K215">
            <v>0</v>
          </cell>
          <cell r="L215">
            <v>1.6</v>
          </cell>
          <cell r="M215">
            <v>705</v>
          </cell>
          <cell r="N215">
            <v>0.57299999999999995</v>
          </cell>
          <cell r="O215" t="str">
            <v>Brushing</v>
          </cell>
          <cell r="P215" t="str">
            <v>E-G</v>
          </cell>
          <cell r="Q215"/>
          <cell r="R215" t="str">
            <v>B4J-F4316-00-000Y</v>
          </cell>
          <cell r="S215" t="str">
            <v>PIPE, 6</v>
          </cell>
          <cell r="T215" t="str">
            <v>PCS</v>
          </cell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>
            <v>841</v>
          </cell>
          <cell r="BG215"/>
          <cell r="BH215"/>
          <cell r="BI215"/>
          <cell r="BJ215"/>
          <cell r="BK215"/>
          <cell r="BL215"/>
          <cell r="BM215"/>
          <cell r="BN215"/>
          <cell r="BO215"/>
        </row>
        <row r="216">
          <cell r="A216" t="str">
            <v>|0200220810|48.60|0.00|3.200|0.000709NBC</v>
          </cell>
          <cell r="B216" t="str">
            <v>|0200220810|48.60|0.00|3.200|0.000</v>
          </cell>
          <cell r="C216" t="str">
            <v>C07002</v>
          </cell>
          <cell r="D216" t="str">
            <v>YAMAHA</v>
          </cell>
          <cell r="E216" t="str">
            <v>KMV</v>
          </cell>
          <cell r="F216" t="str">
            <v>PS1</v>
          </cell>
          <cell r="G216" t="str">
            <v>STKM13A</v>
          </cell>
          <cell r="H216" t="str">
            <v>P</v>
          </cell>
          <cell r="I216" t="str">
            <v>NBC</v>
          </cell>
          <cell r="J216">
            <v>48.6</v>
          </cell>
          <cell r="K216">
            <v>0</v>
          </cell>
          <cell r="L216">
            <v>3.2</v>
          </cell>
          <cell r="M216">
            <v>709</v>
          </cell>
          <cell r="N216">
            <v>2.54</v>
          </cell>
          <cell r="O216" t="str">
            <v>Brushing</v>
          </cell>
          <cell r="P216" t="str">
            <v>E-G</v>
          </cell>
          <cell r="Q216"/>
          <cell r="R216" t="str">
            <v>5TN-F1115-00-000Y</v>
          </cell>
          <cell r="S216" t="str">
            <v>PIPE MAIN</v>
          </cell>
          <cell r="T216" t="str">
            <v>PCS</v>
          </cell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  <cell r="AN216"/>
          <cell r="AO216"/>
          <cell r="AP216"/>
          <cell r="AQ216"/>
          <cell r="AR216"/>
          <cell r="AS216"/>
          <cell r="AT216"/>
          <cell r="AU216"/>
          <cell r="AV216"/>
          <cell r="AW216"/>
          <cell r="AX216"/>
          <cell r="AY216"/>
          <cell r="AZ216"/>
          <cell r="BA216"/>
          <cell r="BB216"/>
          <cell r="BC216">
            <v>394</v>
          </cell>
          <cell r="BD216">
            <v>403</v>
          </cell>
          <cell r="BE216">
            <v>102</v>
          </cell>
          <cell r="BF216">
            <v>250</v>
          </cell>
          <cell r="BG216"/>
          <cell r="BH216"/>
          <cell r="BI216"/>
          <cell r="BJ216"/>
          <cell r="BK216"/>
          <cell r="BL216"/>
          <cell r="BM216"/>
          <cell r="BN216"/>
          <cell r="BO216"/>
        </row>
        <row r="217">
          <cell r="A217" t="str">
            <v>|0200226117|19.10|0.00|2.000|0.000726NBC</v>
          </cell>
          <cell r="B217" t="str">
            <v>|0200226117|19.10|0.00|2.000|0.000</v>
          </cell>
          <cell r="C217" t="str">
            <v>C07002</v>
          </cell>
          <cell r="D217" t="str">
            <v>YAMAHA</v>
          </cell>
          <cell r="E217" t="str">
            <v>KMV</v>
          </cell>
          <cell r="F217" t="str">
            <v>PS1</v>
          </cell>
          <cell r="G217" t="str">
            <v>STKMHT490</v>
          </cell>
          <cell r="H217" t="str">
            <v>P</v>
          </cell>
          <cell r="I217" t="str">
            <v>NBC</v>
          </cell>
          <cell r="J217">
            <v>19.100000000000001</v>
          </cell>
          <cell r="K217">
            <v>0</v>
          </cell>
          <cell r="L217">
            <v>2</v>
          </cell>
          <cell r="M217">
            <v>726</v>
          </cell>
          <cell r="N217">
            <v>0.61199999999999999</v>
          </cell>
          <cell r="O217" t="str">
            <v>Brushing</v>
          </cell>
          <cell r="P217" t="str">
            <v>E-G</v>
          </cell>
          <cell r="Q217"/>
          <cell r="R217" t="str">
            <v>B4J-F4314-00-000Y</v>
          </cell>
          <cell r="S217" t="str">
            <v>PIPE 4</v>
          </cell>
          <cell r="T217" t="str">
            <v>PCS</v>
          </cell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>
            <v>3664</v>
          </cell>
          <cell r="BE217"/>
          <cell r="BF217">
            <v>1800</v>
          </cell>
          <cell r="BG217"/>
          <cell r="BH217"/>
          <cell r="BI217"/>
          <cell r="BJ217"/>
          <cell r="BK217"/>
          <cell r="BL217"/>
          <cell r="BM217"/>
          <cell r="BN217"/>
          <cell r="BO217"/>
        </row>
        <row r="218">
          <cell r="A218" t="str">
            <v>|0200226240|31.80|0.00|1.600|0.000745NBC</v>
          </cell>
          <cell r="B218" t="str">
            <v>|0200226240|31.80|0.00|1.600|0.000</v>
          </cell>
          <cell r="C218" t="str">
            <v>C07002</v>
          </cell>
          <cell r="D218" t="str">
            <v>YAMAHA</v>
          </cell>
          <cell r="E218" t="str">
            <v>KMV</v>
          </cell>
          <cell r="F218" t="str">
            <v>PS1</v>
          </cell>
          <cell r="G218" t="str">
            <v>STKMHT590</v>
          </cell>
          <cell r="H218" t="str">
            <v>P</v>
          </cell>
          <cell r="I218" t="str">
            <v>NBC</v>
          </cell>
          <cell r="J218">
            <v>31.8</v>
          </cell>
          <cell r="K218">
            <v>0</v>
          </cell>
          <cell r="L218">
            <v>1.6</v>
          </cell>
          <cell r="M218">
            <v>745</v>
          </cell>
          <cell r="N218">
            <v>0.88800000000000001</v>
          </cell>
          <cell r="O218" t="str">
            <v>Brushing</v>
          </cell>
          <cell r="P218" t="str">
            <v>E-G</v>
          </cell>
          <cell r="Q218"/>
          <cell r="R218" t="str">
            <v>B5V-F1185-00-000Y</v>
          </cell>
          <cell r="S218" t="str">
            <v>SEAT RAIL 2</v>
          </cell>
          <cell r="T218" t="str">
            <v>PCS</v>
          </cell>
          <cell r="U218"/>
          <cell r="V218">
            <v>800</v>
          </cell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>
            <v>0</v>
          </cell>
          <cell r="BA218">
            <v>800</v>
          </cell>
          <cell r="BB218">
            <v>0</v>
          </cell>
          <cell r="BC218">
            <v>6602</v>
          </cell>
          <cell r="BD218">
            <v>13132</v>
          </cell>
          <cell r="BE218">
            <v>12422</v>
          </cell>
          <cell r="BF218">
            <v>16800</v>
          </cell>
          <cell r="BG218"/>
          <cell r="BH218"/>
          <cell r="BI218"/>
          <cell r="BJ218"/>
          <cell r="BK218"/>
          <cell r="BL218"/>
          <cell r="BM218"/>
          <cell r="BN218"/>
          <cell r="BO218"/>
        </row>
        <row r="219">
          <cell r="A219" t="str">
            <v>|0200226240|35.00|0.00|2.600|0.000765NBC</v>
          </cell>
          <cell r="B219" t="str">
            <v>|0200226240|35.00|0.00|2.600|0.000</v>
          </cell>
          <cell r="C219" t="str">
            <v>C07002</v>
          </cell>
          <cell r="D219" t="str">
            <v>YAMAHA</v>
          </cell>
          <cell r="E219" t="str">
            <v>KMV</v>
          </cell>
          <cell r="F219" t="str">
            <v>PS1</v>
          </cell>
          <cell r="G219" t="str">
            <v>STKMHT590</v>
          </cell>
          <cell r="H219" t="str">
            <v>P</v>
          </cell>
          <cell r="I219" t="str">
            <v>NBC</v>
          </cell>
          <cell r="J219">
            <v>35</v>
          </cell>
          <cell r="K219">
            <v>0</v>
          </cell>
          <cell r="L219">
            <v>2.6</v>
          </cell>
          <cell r="M219">
            <v>765</v>
          </cell>
          <cell r="N219">
            <v>1.589</v>
          </cell>
          <cell r="O219" t="str">
            <v>Brushing</v>
          </cell>
          <cell r="P219" t="str">
            <v>E-G</v>
          </cell>
          <cell r="Q219"/>
          <cell r="R219" t="str">
            <v>1XD-F218Y-00-000Y</v>
          </cell>
          <cell r="S219" t="str">
            <v>PIPE, ARM 1</v>
          </cell>
          <cell r="T219" t="str">
            <v>PCS</v>
          </cell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>
            <v>500</v>
          </cell>
          <cell r="BD219">
            <v>440</v>
          </cell>
          <cell r="BE219">
            <v>240</v>
          </cell>
          <cell r="BF219">
            <v>600</v>
          </cell>
          <cell r="BG219"/>
          <cell r="BH219"/>
          <cell r="BI219"/>
          <cell r="BJ219"/>
          <cell r="BK219"/>
          <cell r="BL219"/>
          <cell r="BM219"/>
          <cell r="BN219"/>
          <cell r="BO219"/>
        </row>
        <row r="220">
          <cell r="A220" t="str">
            <v>|0200220139|31.80|0.00|2.000|0.000799NBC</v>
          </cell>
          <cell r="B220" t="str">
            <v>|0200220139|31.80|0.00|2.000|0.000</v>
          </cell>
          <cell r="C220" t="str">
            <v>C07002</v>
          </cell>
          <cell r="D220" t="str">
            <v>YAMAHA</v>
          </cell>
          <cell r="E220" t="str">
            <v>KMV</v>
          </cell>
          <cell r="F220" t="str">
            <v>PS1</v>
          </cell>
          <cell r="G220" t="str">
            <v>STKM11A</v>
          </cell>
          <cell r="H220" t="str">
            <v>P</v>
          </cell>
          <cell r="I220" t="str">
            <v>NBC</v>
          </cell>
          <cell r="J220">
            <v>31.8</v>
          </cell>
          <cell r="K220">
            <v>0</v>
          </cell>
          <cell r="L220">
            <v>2</v>
          </cell>
          <cell r="M220">
            <v>799</v>
          </cell>
          <cell r="N220">
            <v>1.175</v>
          </cell>
          <cell r="O220" t="str">
            <v>Brushing</v>
          </cell>
          <cell r="P220" t="str">
            <v>E-G</v>
          </cell>
          <cell r="Q220"/>
          <cell r="R220" t="str">
            <v>B5H-F840B-00-000Y</v>
          </cell>
          <cell r="S220" t="str">
            <v>PIPE 1</v>
          </cell>
          <cell r="T220" t="str">
            <v>PCS</v>
          </cell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>
            <v>145</v>
          </cell>
          <cell r="BE220">
            <v>150</v>
          </cell>
          <cell r="BF220">
            <v>150</v>
          </cell>
          <cell r="BG220"/>
          <cell r="BH220"/>
          <cell r="BI220"/>
          <cell r="BJ220"/>
          <cell r="BK220"/>
          <cell r="BL220"/>
          <cell r="BM220"/>
          <cell r="BN220"/>
          <cell r="BO220"/>
        </row>
        <row r="221">
          <cell r="A221" t="str">
            <v>|0200220810|38.10|0.00|2.600|0.000824.7NBC</v>
          </cell>
          <cell r="B221" t="str">
            <v>|0200220810|38.10|0.00|2.600|0.000</v>
          </cell>
          <cell r="C221" t="str">
            <v>C07002</v>
          </cell>
          <cell r="D221" t="str">
            <v>YAMAHA</v>
          </cell>
          <cell r="E221" t="str">
            <v>KMV</v>
          </cell>
          <cell r="F221" t="str">
            <v>PS1</v>
          </cell>
          <cell r="G221" t="str">
            <v>STKM13A</v>
          </cell>
          <cell r="H221" t="str">
            <v>P</v>
          </cell>
          <cell r="I221" t="str">
            <v>NBC</v>
          </cell>
          <cell r="J221">
            <v>38.1</v>
          </cell>
          <cell r="K221">
            <v>0</v>
          </cell>
          <cell r="L221">
            <v>2.6</v>
          </cell>
          <cell r="M221">
            <v>824.7</v>
          </cell>
          <cell r="N221">
            <v>1.877</v>
          </cell>
          <cell r="O221" t="str">
            <v>Brushing</v>
          </cell>
          <cell r="P221" t="str">
            <v>E-G</v>
          </cell>
          <cell r="Q221"/>
          <cell r="R221" t="str">
            <v>BAS-F840D-00-000Y</v>
          </cell>
          <cell r="S221" t="str">
            <v>PIPE 3</v>
          </cell>
          <cell r="T221" t="str">
            <v>PCS</v>
          </cell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>
            <v>50</v>
          </cell>
          <cell r="BD221"/>
          <cell r="BE221"/>
          <cell r="BF221">
            <v>189</v>
          </cell>
          <cell r="BG221"/>
          <cell r="BH221"/>
          <cell r="BI221"/>
          <cell r="BJ221"/>
          <cell r="BK221"/>
          <cell r="BL221"/>
          <cell r="BM221"/>
          <cell r="BN221"/>
          <cell r="BO221"/>
        </row>
        <row r="222">
          <cell r="A222" t="str">
            <v>|0200220810|31.80|0.00|2.300|0.000844NBC</v>
          </cell>
          <cell r="B222" t="str">
            <v>|0200220810|31.80|0.00|2.300|0.000</v>
          </cell>
          <cell r="C222" t="str">
            <v>C07002</v>
          </cell>
          <cell r="D222" t="str">
            <v>YAMAHA</v>
          </cell>
          <cell r="E222" t="str">
            <v>KMV</v>
          </cell>
          <cell r="F222" t="str">
            <v>PS1</v>
          </cell>
          <cell r="G222" t="str">
            <v>STKM13A</v>
          </cell>
          <cell r="H222" t="str">
            <v>P</v>
          </cell>
          <cell r="I222" t="str">
            <v>NBC</v>
          </cell>
          <cell r="J222">
            <v>31.8</v>
          </cell>
          <cell r="K222">
            <v>0</v>
          </cell>
          <cell r="L222">
            <v>2.2999999999999998</v>
          </cell>
          <cell r="M222">
            <v>844</v>
          </cell>
          <cell r="N222">
            <v>1.4119999999999999</v>
          </cell>
          <cell r="O222" t="str">
            <v>Brushing</v>
          </cell>
          <cell r="P222" t="str">
            <v>E-G</v>
          </cell>
          <cell r="Q222"/>
          <cell r="R222" t="str">
            <v>B4J-F840D-00-000Y</v>
          </cell>
          <cell r="S222" t="str">
            <v>PIPE, 3</v>
          </cell>
          <cell r="T222" t="str">
            <v>PCS</v>
          </cell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>
            <v>360</v>
          </cell>
          <cell r="BE222">
            <v>360</v>
          </cell>
          <cell r="BF222">
            <v>360</v>
          </cell>
          <cell r="BG222"/>
          <cell r="BH222"/>
          <cell r="BI222"/>
          <cell r="BJ222"/>
          <cell r="BK222"/>
          <cell r="BL222"/>
          <cell r="BM222"/>
          <cell r="BN222"/>
          <cell r="BO222"/>
        </row>
        <row r="223">
          <cell r="A223" t="str">
            <v>|0200226117|22.20|0.00|2.300|0.000845NBC</v>
          </cell>
          <cell r="B223" t="str">
            <v>|0200226117|22.20|0.00|2.300|0.000</v>
          </cell>
          <cell r="C223" t="str">
            <v>C07002</v>
          </cell>
          <cell r="D223" t="str">
            <v>YAMAHA</v>
          </cell>
          <cell r="E223" t="str">
            <v>KMV</v>
          </cell>
          <cell r="F223" t="str">
            <v>PS1</v>
          </cell>
          <cell r="G223" t="str">
            <v>STKMHT490</v>
          </cell>
          <cell r="H223" t="str">
            <v>P</v>
          </cell>
          <cell r="I223" t="str">
            <v>NBC</v>
          </cell>
          <cell r="J223">
            <v>22.2</v>
          </cell>
          <cell r="K223">
            <v>0</v>
          </cell>
          <cell r="L223">
            <v>2.2999999999999998</v>
          </cell>
          <cell r="M223">
            <v>845</v>
          </cell>
          <cell r="N223">
            <v>0.95399999999999996</v>
          </cell>
          <cell r="O223" t="str">
            <v>Brushing</v>
          </cell>
          <cell r="P223" t="str">
            <v>E-G</v>
          </cell>
          <cell r="Q223"/>
          <cell r="R223" t="str">
            <v>J0G-K8361-00-000Y</v>
          </cell>
          <cell r="S223" t="str">
            <v>ARMREST 1</v>
          </cell>
          <cell r="T223" t="str">
            <v>PCS</v>
          </cell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>
            <v>260</v>
          </cell>
          <cell r="BD223">
            <v>493</v>
          </cell>
          <cell r="BE223"/>
          <cell r="BF223">
            <v>250</v>
          </cell>
          <cell r="BG223"/>
          <cell r="BH223"/>
          <cell r="BI223"/>
          <cell r="BJ223"/>
          <cell r="BK223"/>
          <cell r="BL223"/>
          <cell r="BM223"/>
          <cell r="BN223"/>
          <cell r="BO223"/>
        </row>
        <row r="224">
          <cell r="A224" t="str">
            <v>|0200220139|25.40|0.00|1.600|0.000845NBC</v>
          </cell>
          <cell r="B224" t="str">
            <v>|0200220139|25.40|0.00|1.600|0.000</v>
          </cell>
          <cell r="C224" t="str">
            <v>C07002</v>
          </cell>
          <cell r="D224" t="str">
            <v>YAMAHA</v>
          </cell>
          <cell r="E224" t="str">
            <v>KMV</v>
          </cell>
          <cell r="F224" t="str">
            <v>PS1</v>
          </cell>
          <cell r="G224" t="str">
            <v>STKM11A</v>
          </cell>
          <cell r="H224" t="str">
            <v>P</v>
          </cell>
          <cell r="I224" t="str">
            <v>NBC</v>
          </cell>
          <cell r="J224">
            <v>25.4</v>
          </cell>
          <cell r="K224">
            <v>0</v>
          </cell>
          <cell r="L224">
            <v>1.6</v>
          </cell>
          <cell r="M224">
            <v>845</v>
          </cell>
          <cell r="N224">
            <v>0.79300000000000004</v>
          </cell>
          <cell r="O224" t="str">
            <v>Brushing</v>
          </cell>
          <cell r="P224" t="str">
            <v>E-G</v>
          </cell>
          <cell r="Q224"/>
          <cell r="R224" t="str">
            <v>1FC-F1185-00-000Y</v>
          </cell>
          <cell r="S224" t="str">
            <v>SEAT,RAIL 1</v>
          </cell>
          <cell r="T224" t="str">
            <v>PCS</v>
          </cell>
          <cell r="U224">
            <v>1100</v>
          </cell>
          <cell r="V224">
            <v>1200</v>
          </cell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  <cell r="AN224"/>
          <cell r="AO224"/>
          <cell r="AP224"/>
          <cell r="AQ224"/>
          <cell r="AR224"/>
          <cell r="AS224"/>
          <cell r="AT224"/>
          <cell r="AU224"/>
          <cell r="AV224"/>
          <cell r="AW224"/>
          <cell r="AX224"/>
          <cell r="AY224"/>
          <cell r="AZ224">
            <v>0</v>
          </cell>
          <cell r="BA224">
            <v>2300</v>
          </cell>
          <cell r="BB224">
            <v>0</v>
          </cell>
          <cell r="BC224">
            <v>22900</v>
          </cell>
          <cell r="BD224">
            <v>21806</v>
          </cell>
          <cell r="BE224">
            <v>12718</v>
          </cell>
          <cell r="BF224">
            <v>25100</v>
          </cell>
          <cell r="BG224"/>
          <cell r="BH224"/>
          <cell r="BI224"/>
          <cell r="BJ224"/>
          <cell r="BK224"/>
          <cell r="BL224"/>
          <cell r="BM224"/>
          <cell r="BN224"/>
          <cell r="BO224"/>
        </row>
        <row r="225">
          <cell r="A225" t="str">
            <v>|0200226117|22.20|0.00|2.300|0.000875NBC</v>
          </cell>
          <cell r="B225" t="str">
            <v>|0200226117|22.20|0.00|2.300|0.000</v>
          </cell>
          <cell r="C225" t="str">
            <v>C07002</v>
          </cell>
          <cell r="D225" t="str">
            <v>YAMAHA</v>
          </cell>
          <cell r="E225" t="str">
            <v>KMV</v>
          </cell>
          <cell r="F225" t="str">
            <v>PS1</v>
          </cell>
          <cell r="G225" t="str">
            <v>STKMHT490</v>
          </cell>
          <cell r="H225" t="str">
            <v>P</v>
          </cell>
          <cell r="I225" t="str">
            <v>NBC</v>
          </cell>
          <cell r="J225">
            <v>22.2</v>
          </cell>
          <cell r="K225">
            <v>0</v>
          </cell>
          <cell r="L225">
            <v>2.2999999999999998</v>
          </cell>
          <cell r="M225">
            <v>875</v>
          </cell>
          <cell r="N225">
            <v>0.98799999999999999</v>
          </cell>
          <cell r="O225" t="str">
            <v>Brushing</v>
          </cell>
          <cell r="P225" t="str">
            <v>E-G</v>
          </cell>
          <cell r="Q225"/>
          <cell r="R225" t="str">
            <v>J0G-K8362-00-000Y</v>
          </cell>
          <cell r="S225" t="str">
            <v>ARMREST 2</v>
          </cell>
          <cell r="T225" t="str">
            <v>PCS</v>
          </cell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  <cell r="AN225"/>
          <cell r="AO225"/>
          <cell r="AP225"/>
          <cell r="AQ225"/>
          <cell r="AR225"/>
          <cell r="AS225"/>
          <cell r="AT225"/>
          <cell r="AU225"/>
          <cell r="AV225"/>
          <cell r="AW225"/>
          <cell r="AX225"/>
          <cell r="AY225"/>
          <cell r="AZ225"/>
          <cell r="BA225"/>
          <cell r="BB225"/>
          <cell r="BC225">
            <v>318</v>
          </cell>
          <cell r="BD225">
            <v>520</v>
          </cell>
          <cell r="BE225"/>
          <cell r="BF225">
            <v>230</v>
          </cell>
          <cell r="BG225"/>
          <cell r="BH225"/>
          <cell r="BI225"/>
          <cell r="BJ225"/>
          <cell r="BK225"/>
          <cell r="BL225"/>
          <cell r="BM225"/>
          <cell r="BN225"/>
          <cell r="BO225"/>
        </row>
        <row r="226">
          <cell r="A226" t="str">
            <v>|0200226240|35.00|0.00|2.600|0.000897NBC</v>
          </cell>
          <cell r="B226" t="str">
            <v>|0200226240|35.00|0.00|2.600|0.000</v>
          </cell>
          <cell r="C226" t="str">
            <v>C07002</v>
          </cell>
          <cell r="D226" t="str">
            <v>YAMAHA</v>
          </cell>
          <cell r="E226" t="str">
            <v>KMV</v>
          </cell>
          <cell r="F226" t="str">
            <v>PS1</v>
          </cell>
          <cell r="G226" t="str">
            <v>STKMHT590</v>
          </cell>
          <cell r="H226" t="str">
            <v>P</v>
          </cell>
          <cell r="I226" t="str">
            <v>NBC</v>
          </cell>
          <cell r="J226">
            <v>35</v>
          </cell>
          <cell r="K226">
            <v>0</v>
          </cell>
          <cell r="L226">
            <v>2.6</v>
          </cell>
          <cell r="M226">
            <v>897</v>
          </cell>
          <cell r="N226">
            <v>1.863</v>
          </cell>
          <cell r="O226" t="str">
            <v>Brushing</v>
          </cell>
          <cell r="P226" t="str">
            <v>E-G</v>
          </cell>
          <cell r="Q226"/>
          <cell r="R226" t="str">
            <v>BAR-F218Y-00-000Y</v>
          </cell>
          <cell r="S226" t="str">
            <v>PIPE ARM 1</v>
          </cell>
          <cell r="T226" t="str">
            <v>PCS</v>
          </cell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  <cell r="AN226"/>
          <cell r="AO226"/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/>
          <cell r="BB226"/>
          <cell r="BC226">
            <v>980</v>
          </cell>
          <cell r="BD226">
            <v>760</v>
          </cell>
          <cell r="BE226">
            <v>400</v>
          </cell>
          <cell r="BF226"/>
          <cell r="BG226"/>
          <cell r="BH226"/>
          <cell r="BI226"/>
          <cell r="BJ226"/>
          <cell r="BK226"/>
          <cell r="BL226"/>
          <cell r="BM226"/>
          <cell r="BN226"/>
          <cell r="BO226"/>
        </row>
        <row r="227">
          <cell r="A227" t="str">
            <v>|0200220139|22.20|0.00|1.600|0.000908NBC</v>
          </cell>
          <cell r="B227" t="str">
            <v>|0200220139|22.20|0.00|1.600|0.000</v>
          </cell>
          <cell r="C227" t="str">
            <v>C07002</v>
          </cell>
          <cell r="D227" t="str">
            <v>YAMAHA</v>
          </cell>
          <cell r="E227" t="str">
            <v>KMV</v>
          </cell>
          <cell r="F227" t="str">
            <v>PS1</v>
          </cell>
          <cell r="G227" t="str">
            <v>STKM11A</v>
          </cell>
          <cell r="H227" t="str">
            <v>P</v>
          </cell>
          <cell r="I227" t="str">
            <v>NBC</v>
          </cell>
          <cell r="J227">
            <v>22.2</v>
          </cell>
          <cell r="K227">
            <v>0</v>
          </cell>
          <cell r="L227">
            <v>1.6</v>
          </cell>
          <cell r="M227">
            <v>908</v>
          </cell>
          <cell r="N227">
            <v>0.73799999999999999</v>
          </cell>
          <cell r="O227" t="str">
            <v>Brushing</v>
          </cell>
          <cell r="P227" t="str">
            <v>E-G</v>
          </cell>
          <cell r="Q227"/>
          <cell r="R227" t="str">
            <v>B4J-F4321-00-000Y</v>
          </cell>
          <cell r="S227" t="str">
            <v>PIPE, 10</v>
          </cell>
          <cell r="T227" t="str">
            <v>PCS</v>
          </cell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  <cell r="AN227"/>
          <cell r="AO227"/>
          <cell r="AP227"/>
          <cell r="AQ227"/>
          <cell r="AR227"/>
          <cell r="AS227"/>
          <cell r="AT227"/>
          <cell r="AU227"/>
          <cell r="AV227"/>
          <cell r="AW227"/>
          <cell r="AX227"/>
          <cell r="AY227"/>
          <cell r="AZ227"/>
          <cell r="BA227"/>
          <cell r="BB227"/>
          <cell r="BC227"/>
          <cell r="BD227"/>
          <cell r="BE227"/>
          <cell r="BF227">
            <v>812</v>
          </cell>
          <cell r="BG227"/>
          <cell r="BH227"/>
          <cell r="BI227"/>
          <cell r="BJ227"/>
          <cell r="BK227"/>
          <cell r="BL227"/>
          <cell r="BM227"/>
          <cell r="BN227"/>
          <cell r="BO227"/>
        </row>
        <row r="228">
          <cell r="A228" t="str">
            <v>|0200220139|60.50|0.00|2.000|0.0001020NBC</v>
          </cell>
          <cell r="B228" t="str">
            <v>|0200220139|60.50|0.00|2.000|0.000</v>
          </cell>
          <cell r="C228" t="str">
            <v>C07002</v>
          </cell>
          <cell r="D228" t="str">
            <v>YAMAHA</v>
          </cell>
          <cell r="E228" t="str">
            <v>KMV</v>
          </cell>
          <cell r="F228" t="str">
            <v>PS1</v>
          </cell>
          <cell r="G228" t="str">
            <v>STKM11A</v>
          </cell>
          <cell r="H228" t="str">
            <v>P</v>
          </cell>
          <cell r="I228" t="str">
            <v>NBC</v>
          </cell>
          <cell r="J228">
            <v>60.5</v>
          </cell>
          <cell r="K228">
            <v>0</v>
          </cell>
          <cell r="L228">
            <v>2</v>
          </cell>
          <cell r="M228">
            <v>1020</v>
          </cell>
          <cell r="N228">
            <v>2.9430000000000001</v>
          </cell>
          <cell r="O228" t="str">
            <v>Chamfer</v>
          </cell>
          <cell r="P228" t="str">
            <v>E-G</v>
          </cell>
          <cell r="Q228"/>
          <cell r="R228" t="str">
            <v>BJ7-F1115-00-000Y</v>
          </cell>
          <cell r="S228" t="str">
            <v>PIPE, MAIN</v>
          </cell>
          <cell r="T228" t="str">
            <v>PCS</v>
          </cell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>
            <v>968</v>
          </cell>
          <cell r="BD228">
            <v>739</v>
          </cell>
          <cell r="BE228">
            <v>439</v>
          </cell>
          <cell r="BF228">
            <v>800</v>
          </cell>
          <cell r="BG228"/>
          <cell r="BH228"/>
          <cell r="BI228"/>
          <cell r="BJ228"/>
          <cell r="BK228"/>
          <cell r="BL228"/>
          <cell r="BM228"/>
          <cell r="BN228"/>
          <cell r="BO228"/>
        </row>
        <row r="229">
          <cell r="A229" t="str">
            <v>|0200226240|22.20|0.00|2.300|0.0001030NBC</v>
          </cell>
          <cell r="B229" t="str">
            <v>|0200226240|22.20|0.00|2.300|0.000</v>
          </cell>
          <cell r="C229" t="str">
            <v>C07002</v>
          </cell>
          <cell r="D229" t="str">
            <v>YAMAHA</v>
          </cell>
          <cell r="E229" t="str">
            <v>KMV</v>
          </cell>
          <cell r="F229" t="str">
            <v>PS1</v>
          </cell>
          <cell r="G229" t="str">
            <v>STKMHT590</v>
          </cell>
          <cell r="H229" t="str">
            <v>P</v>
          </cell>
          <cell r="I229" t="str">
            <v>NBC</v>
          </cell>
          <cell r="J229">
            <v>22.2</v>
          </cell>
          <cell r="K229">
            <v>0</v>
          </cell>
          <cell r="L229">
            <v>2.2999999999999998</v>
          </cell>
          <cell r="M229">
            <v>1030</v>
          </cell>
          <cell r="N229">
            <v>1.163</v>
          </cell>
          <cell r="O229" t="str">
            <v>Chamfer</v>
          </cell>
          <cell r="P229" t="str">
            <v>E-G</v>
          </cell>
          <cell r="Q229"/>
          <cell r="R229" t="str">
            <v>BB5-F6111-02-000Y</v>
          </cell>
          <cell r="S229" t="str">
            <v>HANDLE COMP</v>
          </cell>
          <cell r="T229" t="str">
            <v>PCS</v>
          </cell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>
            <v>200</v>
          </cell>
          <cell r="BG229"/>
          <cell r="BH229"/>
          <cell r="BI229"/>
          <cell r="BJ229"/>
          <cell r="BK229"/>
          <cell r="BL229"/>
          <cell r="BM229"/>
          <cell r="BN229"/>
          <cell r="BO229"/>
        </row>
        <row r="230">
          <cell r="A230" t="str">
            <v>|0200220810|60.50|0.00|2.000|0.0001036NBC</v>
          </cell>
          <cell r="B230" t="str">
            <v>|0200220810|60.50|0.00|2.000|0.000</v>
          </cell>
          <cell r="C230" t="str">
            <v>C07002</v>
          </cell>
          <cell r="D230" t="str">
            <v>YAMAHA</v>
          </cell>
          <cell r="E230" t="str">
            <v>KMV</v>
          </cell>
          <cell r="F230" t="str">
            <v>PS1</v>
          </cell>
          <cell r="G230" t="str">
            <v>STKM13A</v>
          </cell>
          <cell r="H230" t="str">
            <v>P</v>
          </cell>
          <cell r="I230" t="str">
            <v>NBC</v>
          </cell>
          <cell r="J230">
            <v>60.5</v>
          </cell>
          <cell r="K230">
            <v>0</v>
          </cell>
          <cell r="L230">
            <v>2</v>
          </cell>
          <cell r="M230">
            <v>1036</v>
          </cell>
          <cell r="N230">
            <v>2.9889999999999999</v>
          </cell>
          <cell r="O230" t="str">
            <v>Brushing</v>
          </cell>
          <cell r="P230" t="str">
            <v>E-G</v>
          </cell>
          <cell r="Q230"/>
          <cell r="R230" t="str">
            <v>2TD-F1191-00-000Y</v>
          </cell>
          <cell r="S230" t="str">
            <v>DOWN TUBE 1</v>
          </cell>
          <cell r="T230" t="str">
            <v>PCS</v>
          </cell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  <cell r="AN230"/>
          <cell r="AO230"/>
          <cell r="AP230"/>
          <cell r="AQ230"/>
          <cell r="AR230"/>
          <cell r="AS230"/>
          <cell r="AT230"/>
          <cell r="AU230"/>
          <cell r="AV230"/>
          <cell r="AW230"/>
          <cell r="AX230"/>
          <cell r="AY230"/>
          <cell r="AZ230"/>
          <cell r="BA230"/>
          <cell r="BB230"/>
          <cell r="BC230">
            <v>320</v>
          </cell>
          <cell r="BD230">
            <v>658</v>
          </cell>
          <cell r="BE230">
            <v>357</v>
          </cell>
          <cell r="BF230">
            <v>848</v>
          </cell>
          <cell r="BG230"/>
          <cell r="BH230"/>
          <cell r="BI230"/>
          <cell r="BJ230"/>
          <cell r="BK230"/>
          <cell r="BL230"/>
          <cell r="BM230"/>
          <cell r="BN230"/>
          <cell r="BO230"/>
        </row>
        <row r="231">
          <cell r="A231" t="str">
            <v>|0200220139|60.50|0.00|2.000|0.0001060NBC</v>
          </cell>
          <cell r="B231" t="str">
            <v>|0200220139|60.50|0.00|2.000|0.000</v>
          </cell>
          <cell r="C231" t="str">
            <v>C07002</v>
          </cell>
          <cell r="D231" t="str">
            <v>YAMAHA</v>
          </cell>
          <cell r="E231" t="str">
            <v>KMV</v>
          </cell>
          <cell r="F231" t="str">
            <v>PS1</v>
          </cell>
          <cell r="G231" t="str">
            <v>STKM11A</v>
          </cell>
          <cell r="H231" t="str">
            <v>P</v>
          </cell>
          <cell r="I231" t="str">
            <v>NBC</v>
          </cell>
          <cell r="J231">
            <v>60.5</v>
          </cell>
          <cell r="K231">
            <v>0</v>
          </cell>
          <cell r="L231">
            <v>2</v>
          </cell>
          <cell r="M231">
            <v>1060</v>
          </cell>
          <cell r="N231">
            <v>3.0579999999999998</v>
          </cell>
          <cell r="O231" t="str">
            <v>Chamfer</v>
          </cell>
          <cell r="P231" t="str">
            <v>E-G</v>
          </cell>
          <cell r="Q231"/>
          <cell r="R231" t="str">
            <v>B63-F1115-00-000Y</v>
          </cell>
          <cell r="S231" t="str">
            <v>PIPE MAIN</v>
          </cell>
          <cell r="T231" t="str">
            <v>PCS</v>
          </cell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/>
          <cell r="AQ231"/>
          <cell r="AR231"/>
          <cell r="AS231"/>
          <cell r="AT231"/>
          <cell r="AU231"/>
          <cell r="AV231"/>
          <cell r="AW231"/>
          <cell r="AX231"/>
          <cell r="AY231"/>
          <cell r="AZ231"/>
          <cell r="BA231"/>
          <cell r="BB231"/>
          <cell r="BC231">
            <v>200</v>
          </cell>
          <cell r="BD231">
            <v>428</v>
          </cell>
          <cell r="BE231">
            <v>255</v>
          </cell>
          <cell r="BF231">
            <v>400</v>
          </cell>
          <cell r="BG231"/>
          <cell r="BH231"/>
          <cell r="BI231"/>
          <cell r="BJ231"/>
          <cell r="BK231"/>
          <cell r="BL231"/>
          <cell r="BM231"/>
          <cell r="BN231"/>
          <cell r="BO231"/>
        </row>
        <row r="232">
          <cell r="A232" t="str">
            <v>|0200220139|60.50|0.00|2.000|0.0001064NBC</v>
          </cell>
          <cell r="B232" t="str">
            <v>|0200220139|60.50|0.00|2.000|0.000</v>
          </cell>
          <cell r="C232" t="str">
            <v>C07002</v>
          </cell>
          <cell r="D232" t="str">
            <v>YAMAHA</v>
          </cell>
          <cell r="E232" t="str">
            <v>KMV</v>
          </cell>
          <cell r="F232" t="str">
            <v>PS1</v>
          </cell>
          <cell r="G232" t="str">
            <v>STKM11A</v>
          </cell>
          <cell r="H232" t="str">
            <v>P</v>
          </cell>
          <cell r="I232" t="str">
            <v>NBC</v>
          </cell>
          <cell r="J232">
            <v>60.5</v>
          </cell>
          <cell r="K232">
            <v>0</v>
          </cell>
          <cell r="L232">
            <v>2</v>
          </cell>
          <cell r="M232">
            <v>1064</v>
          </cell>
          <cell r="N232">
            <v>3.07</v>
          </cell>
          <cell r="O232" t="str">
            <v>Chamfer</v>
          </cell>
          <cell r="P232" t="str">
            <v>E-G</v>
          </cell>
          <cell r="Q232"/>
          <cell r="R232" t="str">
            <v>4D1-F1115-00-000Y</v>
          </cell>
          <cell r="S232" t="str">
            <v>PIPE MAIN</v>
          </cell>
          <cell r="T232" t="str">
            <v>PCS</v>
          </cell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>
            <v>9</v>
          </cell>
          <cell r="BG232"/>
          <cell r="BH232"/>
          <cell r="BI232"/>
          <cell r="BJ232"/>
          <cell r="BK232"/>
          <cell r="BL232"/>
          <cell r="BM232"/>
          <cell r="BN232"/>
          <cell r="BO232"/>
        </row>
        <row r="233">
          <cell r="A233" t="str">
            <v>|0200220139|28.60|0.00|2.000|0.0001070NBC</v>
          </cell>
          <cell r="B233" t="str">
            <v>|0200220139|28.60|0.00|2.000|0.000</v>
          </cell>
          <cell r="C233" t="str">
            <v>C07002</v>
          </cell>
          <cell r="D233" t="str">
            <v>YAMAHA</v>
          </cell>
          <cell r="E233" t="str">
            <v>KMV</v>
          </cell>
          <cell r="F233" t="str">
            <v>PS1</v>
          </cell>
          <cell r="G233" t="str">
            <v>STKM11A</v>
          </cell>
          <cell r="H233" t="str">
            <v>P</v>
          </cell>
          <cell r="I233" t="str">
            <v>NBC</v>
          </cell>
          <cell r="J233">
            <v>28.6</v>
          </cell>
          <cell r="K233">
            <v>0</v>
          </cell>
          <cell r="L233">
            <v>2</v>
          </cell>
          <cell r="M233">
            <v>1070</v>
          </cell>
          <cell r="N233">
            <v>1.4039999999999999</v>
          </cell>
          <cell r="O233" t="str">
            <v>Brushing</v>
          </cell>
          <cell r="P233" t="str">
            <v>E-G</v>
          </cell>
          <cell r="Q233"/>
          <cell r="R233" t="str">
            <v>BG4-F486A-00-000Y</v>
          </cell>
          <cell r="S233" t="str">
            <v>PIPE</v>
          </cell>
          <cell r="T233" t="str">
            <v>PCS</v>
          </cell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>
            <v>480</v>
          </cell>
          <cell r="BD233">
            <v>584</v>
          </cell>
          <cell r="BE233">
            <v>860</v>
          </cell>
          <cell r="BF233">
            <v>560</v>
          </cell>
          <cell r="BG233"/>
          <cell r="BH233"/>
          <cell r="BI233"/>
          <cell r="BJ233"/>
          <cell r="BK233"/>
          <cell r="BL233"/>
          <cell r="BM233"/>
          <cell r="BN233"/>
          <cell r="BO233"/>
        </row>
        <row r="234">
          <cell r="A234" t="str">
            <v>|0200226117|45.00|0.00|2.300|0.0001195NBC</v>
          </cell>
          <cell r="B234" t="str">
            <v>|0200226117|45.00|0.00|2.300|0.000</v>
          </cell>
          <cell r="C234" t="str">
            <v>C07002</v>
          </cell>
          <cell r="D234" t="str">
            <v>YAMAHA</v>
          </cell>
          <cell r="E234" t="str">
            <v>KMV</v>
          </cell>
          <cell r="F234" t="str">
            <v>PS1</v>
          </cell>
          <cell r="G234" t="str">
            <v>STKMHT490</v>
          </cell>
          <cell r="H234" t="str">
            <v>P</v>
          </cell>
          <cell r="I234" t="str">
            <v>NBC</v>
          </cell>
          <cell r="J234">
            <v>45</v>
          </cell>
          <cell r="K234">
            <v>0</v>
          </cell>
          <cell r="L234">
            <v>2.2999999999999998</v>
          </cell>
          <cell r="M234">
            <v>1195</v>
          </cell>
          <cell r="N234">
            <v>2.8940000000000001</v>
          </cell>
          <cell r="O234" t="str">
            <v>Brushing</v>
          </cell>
          <cell r="P234" t="str">
            <v>E-G</v>
          </cell>
          <cell r="Q234"/>
          <cell r="R234" t="str">
            <v>BJ7-F1191-00-000Y</v>
          </cell>
          <cell r="S234" t="str">
            <v>DOWN TUBE 1</v>
          </cell>
          <cell r="T234" t="str">
            <v>PCS</v>
          </cell>
          <cell r="U234"/>
          <cell r="V234">
            <v>600</v>
          </cell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>
            <v>0</v>
          </cell>
          <cell r="BA234">
            <v>600</v>
          </cell>
          <cell r="BB234">
            <v>0</v>
          </cell>
          <cell r="BC234">
            <v>3878</v>
          </cell>
          <cell r="BD234">
            <v>2958</v>
          </cell>
          <cell r="BE234">
            <v>1756</v>
          </cell>
          <cell r="BF234">
            <v>3200</v>
          </cell>
          <cell r="BG234"/>
          <cell r="BH234"/>
          <cell r="BI234"/>
          <cell r="BJ234"/>
          <cell r="BK234"/>
          <cell r="BL234"/>
          <cell r="BM234"/>
          <cell r="BN234"/>
          <cell r="BO234"/>
        </row>
        <row r="235">
          <cell r="A235" t="str">
            <v>|0200226117|45.00|0.00|2.300|0.0001220NBC</v>
          </cell>
          <cell r="B235" t="str">
            <v>|0200226117|45.00|0.00|2.300|0.000</v>
          </cell>
          <cell r="C235" t="str">
            <v>C07002</v>
          </cell>
          <cell r="D235" t="str">
            <v>YAMAHA</v>
          </cell>
          <cell r="E235" t="str">
            <v>KMV</v>
          </cell>
          <cell r="F235" t="str">
            <v>PS1</v>
          </cell>
          <cell r="G235" t="str">
            <v>STKMHT490</v>
          </cell>
          <cell r="H235" t="str">
            <v>P</v>
          </cell>
          <cell r="I235" t="str">
            <v>NBC</v>
          </cell>
          <cell r="J235">
            <v>45</v>
          </cell>
          <cell r="K235">
            <v>0</v>
          </cell>
          <cell r="L235">
            <v>2.2999999999999998</v>
          </cell>
          <cell r="M235">
            <v>1220</v>
          </cell>
          <cell r="N235">
            <v>2.9550000000000001</v>
          </cell>
          <cell r="O235" t="str">
            <v>Brushing</v>
          </cell>
          <cell r="P235" t="str">
            <v>E-G</v>
          </cell>
          <cell r="Q235"/>
          <cell r="R235" t="str">
            <v>B63-F1191-00-000Y</v>
          </cell>
          <cell r="S235" t="str">
            <v>DOWN TUBE 1</v>
          </cell>
          <cell r="T235" t="str">
            <v>PCS</v>
          </cell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>
            <v>408</v>
          </cell>
          <cell r="BD235">
            <v>861</v>
          </cell>
          <cell r="BE235">
            <v>508</v>
          </cell>
          <cell r="BF235">
            <v>800</v>
          </cell>
          <cell r="BG235"/>
          <cell r="BH235"/>
          <cell r="BI235"/>
          <cell r="BJ235"/>
          <cell r="BK235"/>
          <cell r="BL235"/>
          <cell r="BM235"/>
          <cell r="BN235"/>
          <cell r="BO235"/>
        </row>
        <row r="236">
          <cell r="A236" t="str">
            <v>|0200226117|28.60|0.00|2.000|0.0001254NBC</v>
          </cell>
          <cell r="B236" t="str">
            <v>|0200226117|28.60|0.00|2.000|0.000</v>
          </cell>
          <cell r="C236" t="str">
            <v>C07002</v>
          </cell>
          <cell r="D236" t="str">
            <v>YAMAHA</v>
          </cell>
          <cell r="E236" t="str">
            <v>KMV</v>
          </cell>
          <cell r="F236" t="str">
            <v>PS1</v>
          </cell>
          <cell r="G236" t="str">
            <v>STKMHT490</v>
          </cell>
          <cell r="H236" t="str">
            <v>P</v>
          </cell>
          <cell r="I236" t="str">
            <v>NBC</v>
          </cell>
          <cell r="J236">
            <v>28.6</v>
          </cell>
          <cell r="K236">
            <v>0</v>
          </cell>
          <cell r="L236">
            <v>2</v>
          </cell>
          <cell r="M236">
            <v>1254</v>
          </cell>
          <cell r="N236">
            <v>1.645</v>
          </cell>
          <cell r="O236" t="str">
            <v>Brushing</v>
          </cell>
          <cell r="P236" t="str">
            <v>E-G</v>
          </cell>
          <cell r="Q236"/>
          <cell r="R236" t="str">
            <v>J0P-K8423-00-1-000Y</v>
          </cell>
          <cell r="S236" t="str">
            <v>PIPE</v>
          </cell>
          <cell r="T236" t="str">
            <v>PCS</v>
          </cell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>
            <v>73</v>
          </cell>
          <cell r="BD236">
            <v>88</v>
          </cell>
          <cell r="BE236"/>
          <cell r="BF236">
            <v>80</v>
          </cell>
          <cell r="BG236"/>
          <cell r="BH236"/>
          <cell r="BI236"/>
          <cell r="BJ236"/>
          <cell r="BK236"/>
          <cell r="BL236"/>
          <cell r="BM236"/>
          <cell r="BN236"/>
          <cell r="BO236"/>
        </row>
        <row r="237">
          <cell r="A237" t="str">
            <v>|0200226117|45.00|0.00|2.300|0.0001260NBC</v>
          </cell>
          <cell r="B237" t="str">
            <v>|0200226117|45.00|0.00|2.300|0.000</v>
          </cell>
          <cell r="C237" t="str">
            <v>C07002</v>
          </cell>
          <cell r="D237" t="str">
            <v>YAMAHA</v>
          </cell>
          <cell r="E237" t="str">
            <v>KMV</v>
          </cell>
          <cell r="F237" t="str">
            <v>PS1</v>
          </cell>
          <cell r="G237" t="str">
            <v>STKMHT490</v>
          </cell>
          <cell r="H237" t="str">
            <v>P</v>
          </cell>
          <cell r="I237" t="str">
            <v>NBC</v>
          </cell>
          <cell r="J237">
            <v>45</v>
          </cell>
          <cell r="K237">
            <v>0</v>
          </cell>
          <cell r="L237">
            <v>2.2999999999999998</v>
          </cell>
          <cell r="M237">
            <v>1260</v>
          </cell>
          <cell r="N237">
            <v>3.052</v>
          </cell>
          <cell r="O237" t="str">
            <v>Brushing</v>
          </cell>
          <cell r="P237" t="str">
            <v>E-G</v>
          </cell>
          <cell r="Q237"/>
          <cell r="R237" t="str">
            <v>B63-F1192-00-000Y</v>
          </cell>
          <cell r="S237" t="str">
            <v>DOWN TUBE 2</v>
          </cell>
          <cell r="T237" t="str">
            <v>PCS</v>
          </cell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/>
          <cell r="AQ237"/>
          <cell r="AR237"/>
          <cell r="AS237"/>
          <cell r="AT237"/>
          <cell r="AU237"/>
          <cell r="AV237"/>
          <cell r="AW237"/>
          <cell r="AX237"/>
          <cell r="AY237"/>
          <cell r="AZ237"/>
          <cell r="BA237"/>
          <cell r="BB237"/>
          <cell r="BC237">
            <v>408</v>
          </cell>
          <cell r="BD237">
            <v>862</v>
          </cell>
          <cell r="BE237">
            <v>509</v>
          </cell>
          <cell r="BF237">
            <v>800</v>
          </cell>
          <cell r="BG237"/>
          <cell r="BH237"/>
          <cell r="BI237"/>
          <cell r="BJ237"/>
          <cell r="BK237"/>
          <cell r="BL237"/>
          <cell r="BM237"/>
          <cell r="BN237"/>
          <cell r="BO237"/>
        </row>
        <row r="238">
          <cell r="A238" t="str">
            <v>|0200226117|19.10|0.00|2.000|0.0001282NBC</v>
          </cell>
          <cell r="B238" t="str">
            <v>|0200226117|19.10|0.00|2.000|0.000</v>
          </cell>
          <cell r="C238" t="str">
            <v>C07002</v>
          </cell>
          <cell r="D238" t="str">
            <v>YAMAHA</v>
          </cell>
          <cell r="E238" t="str">
            <v>KMV</v>
          </cell>
          <cell r="F238" t="str">
            <v>PS1</v>
          </cell>
          <cell r="G238" t="str">
            <v>STKMHT490</v>
          </cell>
          <cell r="H238" t="str">
            <v>P</v>
          </cell>
          <cell r="I238" t="str">
            <v>NBC</v>
          </cell>
          <cell r="J238">
            <v>19.100000000000001</v>
          </cell>
          <cell r="K238">
            <v>0</v>
          </cell>
          <cell r="L238">
            <v>2</v>
          </cell>
          <cell r="M238">
            <v>1282</v>
          </cell>
          <cell r="N238">
            <v>1.081</v>
          </cell>
          <cell r="O238" t="str">
            <v>Brushing</v>
          </cell>
          <cell r="P238" t="str">
            <v>E-G</v>
          </cell>
          <cell r="Q238"/>
          <cell r="R238" t="str">
            <v>B4J-F4312-00-000Y</v>
          </cell>
          <cell r="S238" t="str">
            <v>PIPE, 2</v>
          </cell>
          <cell r="T238" t="str">
            <v>PCS</v>
          </cell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>
            <v>2030</v>
          </cell>
          <cell r="BE238">
            <v>1520</v>
          </cell>
          <cell r="BF238">
            <v>1800</v>
          </cell>
          <cell r="BG238"/>
          <cell r="BH238"/>
          <cell r="BI238"/>
          <cell r="BJ238"/>
          <cell r="BK238"/>
          <cell r="BL238"/>
          <cell r="BM238"/>
          <cell r="BN238"/>
          <cell r="BO238"/>
        </row>
        <row r="239">
          <cell r="A239" t="str">
            <v>|0200226117|38.10|0.00|1.800|0.0001285NBC</v>
          </cell>
          <cell r="B239" t="str">
            <v>|0200226117|38.10|0.00|1.800|0.000</v>
          </cell>
          <cell r="C239" t="str">
            <v>C07002</v>
          </cell>
          <cell r="D239" t="str">
            <v>YAMAHA</v>
          </cell>
          <cell r="E239" t="str">
            <v>KMV</v>
          </cell>
          <cell r="F239" t="str">
            <v>PS1</v>
          </cell>
          <cell r="G239" t="str">
            <v>STKMHT490</v>
          </cell>
          <cell r="H239" t="str">
            <v>P</v>
          </cell>
          <cell r="I239" t="str">
            <v>NBC</v>
          </cell>
          <cell r="J239">
            <v>38.1</v>
          </cell>
          <cell r="K239">
            <v>0</v>
          </cell>
          <cell r="L239">
            <v>1.8</v>
          </cell>
          <cell r="M239">
            <v>1285</v>
          </cell>
          <cell r="N239">
            <v>2.0699999999999998</v>
          </cell>
          <cell r="O239" t="str">
            <v>Brushing</v>
          </cell>
          <cell r="P239" t="str">
            <v>E-G</v>
          </cell>
          <cell r="Q239"/>
          <cell r="R239" t="str">
            <v>2TD-F1123-00-000Y</v>
          </cell>
          <cell r="S239" t="str">
            <v>BACKSTAY LH</v>
          </cell>
          <cell r="T239" t="str">
            <v>PCS</v>
          </cell>
          <cell r="U239"/>
          <cell r="V239">
            <v>620</v>
          </cell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>
            <v>0</v>
          </cell>
          <cell r="BA239">
            <v>620</v>
          </cell>
          <cell r="BB239">
            <v>0</v>
          </cell>
          <cell r="BC239">
            <v>1240</v>
          </cell>
          <cell r="BD239">
            <v>2695</v>
          </cell>
          <cell r="BE239">
            <v>1430</v>
          </cell>
          <cell r="BF239">
            <v>3392</v>
          </cell>
          <cell r="BG239"/>
          <cell r="BH239"/>
          <cell r="BI239"/>
          <cell r="BJ239"/>
          <cell r="BK239"/>
          <cell r="BL239"/>
          <cell r="BM239"/>
          <cell r="BN239"/>
          <cell r="BO239"/>
        </row>
        <row r="240">
          <cell r="A240" t="str">
            <v>|0200226117|15.90|0.00|1.600|0.0001677NBC</v>
          </cell>
          <cell r="B240" t="str">
            <v>|0200226117|15.90|0.00|1.600|0.000</v>
          </cell>
          <cell r="C240" t="str">
            <v>C07002</v>
          </cell>
          <cell r="D240" t="str">
            <v>YAMAHA</v>
          </cell>
          <cell r="E240" t="str">
            <v>KMV</v>
          </cell>
          <cell r="F240" t="str">
            <v>PS1</v>
          </cell>
          <cell r="G240" t="str">
            <v>STKMHT490</v>
          </cell>
          <cell r="H240" t="str">
            <v>P</v>
          </cell>
          <cell r="I240" t="str">
            <v>NBC</v>
          </cell>
          <cell r="J240">
            <v>15.9</v>
          </cell>
          <cell r="K240">
            <v>0</v>
          </cell>
          <cell r="L240">
            <v>1.6</v>
          </cell>
          <cell r="M240">
            <v>1677</v>
          </cell>
          <cell r="N240">
            <v>0.94599999999999995</v>
          </cell>
          <cell r="O240" t="str">
            <v>Brushing</v>
          </cell>
          <cell r="P240" t="str">
            <v>E-G</v>
          </cell>
          <cell r="Q240"/>
          <cell r="R240" t="str">
            <v>B8K-K7173-00-000Y</v>
          </cell>
          <cell r="S240" t="str">
            <v>LEVEL LATCH 1</v>
          </cell>
          <cell r="T240" t="str">
            <v>PCS</v>
          </cell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>
            <v>380</v>
          </cell>
          <cell r="BE240">
            <v>500</v>
          </cell>
          <cell r="BF240">
            <v>600</v>
          </cell>
          <cell r="BG240"/>
          <cell r="BH240"/>
          <cell r="BI240"/>
          <cell r="BJ240"/>
          <cell r="BK240"/>
          <cell r="BL240"/>
          <cell r="BM240"/>
          <cell r="BN240"/>
          <cell r="BO240"/>
        </row>
        <row r="241">
          <cell r="A241" t="str">
            <v>|0200220139|48.60|0.00|2.000|0.0001804NBC</v>
          </cell>
          <cell r="B241" t="str">
            <v>|0200220139|48.60|0.00|2.000|0.000</v>
          </cell>
          <cell r="C241" t="str">
            <v>C07002</v>
          </cell>
          <cell r="D241" t="str">
            <v>YAMAHA</v>
          </cell>
          <cell r="E241" t="str">
            <v>KMV</v>
          </cell>
          <cell r="F241" t="str">
            <v>PS1</v>
          </cell>
          <cell r="G241" t="str">
            <v>STKM11A</v>
          </cell>
          <cell r="H241" t="str">
            <v>P</v>
          </cell>
          <cell r="I241" t="str">
            <v>NBC</v>
          </cell>
          <cell r="J241">
            <v>48.6</v>
          </cell>
          <cell r="K241">
            <v>0</v>
          </cell>
          <cell r="L241">
            <v>2</v>
          </cell>
          <cell r="M241">
            <v>1804</v>
          </cell>
          <cell r="N241">
            <v>4.1459999999999999</v>
          </cell>
          <cell r="O241" t="str">
            <v>Brushing</v>
          </cell>
          <cell r="P241" t="str">
            <v>E-G</v>
          </cell>
          <cell r="Q241"/>
          <cell r="R241" t="str">
            <v>J0A-F2191-00-000Y</v>
          </cell>
          <cell r="S241" t="str">
            <v>MBR LH</v>
          </cell>
          <cell r="T241" t="str">
            <v>PCS</v>
          </cell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>
            <v>210</v>
          </cell>
          <cell r="BD241">
            <v>580</v>
          </cell>
          <cell r="BE241">
            <v>1180</v>
          </cell>
          <cell r="BF241">
            <v>660</v>
          </cell>
          <cell r="BG241"/>
          <cell r="BH241"/>
          <cell r="BI241"/>
          <cell r="BJ241"/>
          <cell r="BK241"/>
          <cell r="BL241"/>
          <cell r="BM241"/>
          <cell r="BN241"/>
          <cell r="BO241"/>
        </row>
        <row r="242">
          <cell r="A242" t="str">
            <v>|0200220139|48.60|0.00|3.100|0.0001830NBC</v>
          </cell>
          <cell r="B242" t="str">
            <v>|0200220139|48.60|0.00|3.100|0.000</v>
          </cell>
          <cell r="C242" t="str">
            <v>C07002</v>
          </cell>
          <cell r="D242" t="str">
            <v>YAMAHA</v>
          </cell>
          <cell r="E242" t="str">
            <v>KMV</v>
          </cell>
          <cell r="F242" t="str">
            <v>PS1</v>
          </cell>
          <cell r="G242" t="str">
            <v>STKM11A</v>
          </cell>
          <cell r="H242" t="str">
            <v>P</v>
          </cell>
          <cell r="I242" t="str">
            <v>NBC</v>
          </cell>
          <cell r="J242">
            <v>48.6</v>
          </cell>
          <cell r="K242">
            <v>0</v>
          </cell>
          <cell r="L242">
            <v>3.1</v>
          </cell>
          <cell r="M242">
            <v>1830</v>
          </cell>
          <cell r="N242">
            <v>6.3650000000000002</v>
          </cell>
          <cell r="O242" t="str">
            <v>Brushing</v>
          </cell>
          <cell r="P242" t="str">
            <v>E-G</v>
          </cell>
          <cell r="Q242"/>
          <cell r="R242" t="str">
            <v>J0G-F2191-00-000Y</v>
          </cell>
          <cell r="S242" t="str">
            <v>MBR., LH</v>
          </cell>
          <cell r="T242" t="str">
            <v>PCS</v>
          </cell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>
            <v>120</v>
          </cell>
          <cell r="BD242">
            <v>300</v>
          </cell>
          <cell r="BE242">
            <v>180</v>
          </cell>
          <cell r="BF242">
            <v>120</v>
          </cell>
          <cell r="BG242"/>
          <cell r="BH242"/>
          <cell r="BI242"/>
          <cell r="BJ242"/>
          <cell r="BK242"/>
          <cell r="BL242"/>
          <cell r="BM242"/>
          <cell r="BN242"/>
          <cell r="BO242"/>
        </row>
        <row r="243">
          <cell r="A243" t="str">
            <v>|0200226117|28.60|0.00|2.000|0.0001855NBC</v>
          </cell>
          <cell r="B243" t="str">
            <v>|0200226117|28.60|0.00|2.000|0.000</v>
          </cell>
          <cell r="C243" t="str">
            <v>C07002</v>
          </cell>
          <cell r="D243" t="str">
            <v>YAMAHA</v>
          </cell>
          <cell r="E243" t="str">
            <v>KMV</v>
          </cell>
          <cell r="F243" t="str">
            <v>PS1</v>
          </cell>
          <cell r="G243" t="str">
            <v>STKMHT490</v>
          </cell>
          <cell r="H243" t="str">
            <v>P</v>
          </cell>
          <cell r="I243" t="str">
            <v>NBC</v>
          </cell>
          <cell r="J243">
            <v>28.6</v>
          </cell>
          <cell r="K243">
            <v>0</v>
          </cell>
          <cell r="L243">
            <v>2</v>
          </cell>
          <cell r="M243">
            <v>1855</v>
          </cell>
          <cell r="N243">
            <v>2.4340000000000002</v>
          </cell>
          <cell r="O243" t="str">
            <v>Brushing</v>
          </cell>
          <cell r="P243" t="str">
            <v>E-G</v>
          </cell>
          <cell r="Q243"/>
          <cell r="R243" t="str">
            <v>J0F-F6135-00-000Y</v>
          </cell>
          <cell r="S243" t="str">
            <v>PIPE 1</v>
          </cell>
          <cell r="T243" t="str">
            <v>PCS</v>
          </cell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>
            <v>30</v>
          </cell>
          <cell r="BE243">
            <v>30</v>
          </cell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</row>
        <row r="244">
          <cell r="A244" t="str">
            <v>|0200226117|28.60|0.00|2.000|0.0002075NBC</v>
          </cell>
          <cell r="B244" t="str">
            <v>|0200226117|28.60|0.00|2.000|0.000</v>
          </cell>
          <cell r="C244" t="str">
            <v>C07002</v>
          </cell>
          <cell r="D244" t="str">
            <v>YAMAHA</v>
          </cell>
          <cell r="E244" t="str">
            <v>KMV</v>
          </cell>
          <cell r="F244" t="str">
            <v>PS1</v>
          </cell>
          <cell r="G244" t="str">
            <v>STKMHT490</v>
          </cell>
          <cell r="H244" t="str">
            <v>P</v>
          </cell>
          <cell r="I244" t="str">
            <v>NBC</v>
          </cell>
          <cell r="J244">
            <v>28.6</v>
          </cell>
          <cell r="K244">
            <v>0</v>
          </cell>
          <cell r="L244">
            <v>2</v>
          </cell>
          <cell r="M244">
            <v>2075</v>
          </cell>
          <cell r="N244">
            <v>2.722</v>
          </cell>
          <cell r="O244" t="str">
            <v>Brushing</v>
          </cell>
          <cell r="P244" t="str">
            <v>E-G</v>
          </cell>
          <cell r="Q244"/>
          <cell r="R244" t="str">
            <v>J0G-F6135-00-000Y</v>
          </cell>
          <cell r="S244" t="str">
            <v>PIPE 1</v>
          </cell>
          <cell r="T244" t="str">
            <v>PCS</v>
          </cell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>
            <v>567</v>
          </cell>
          <cell r="BD244">
            <v>980</v>
          </cell>
          <cell r="BE244"/>
          <cell r="BF244">
            <v>450</v>
          </cell>
          <cell r="BG244"/>
          <cell r="BH244"/>
          <cell r="BI244"/>
          <cell r="BJ244"/>
          <cell r="BK244"/>
          <cell r="BL244"/>
          <cell r="BM244"/>
          <cell r="BN244"/>
          <cell r="BO244"/>
        </row>
        <row r="245">
          <cell r="A245" t="str">
            <v>|0200226117|28.60|0.00|2.000|0.0002083NBC</v>
          </cell>
          <cell r="B245" t="str">
            <v>|0200226117|28.60|0.00|2.000|0.000</v>
          </cell>
          <cell r="C245" t="str">
            <v>C07002</v>
          </cell>
          <cell r="D245" t="str">
            <v>YAMAHA</v>
          </cell>
          <cell r="E245" t="str">
            <v>KMV</v>
          </cell>
          <cell r="F245" t="str">
            <v>PS1</v>
          </cell>
          <cell r="G245" t="str">
            <v>STKMHT490</v>
          </cell>
          <cell r="H245" t="str">
            <v>P</v>
          </cell>
          <cell r="I245" t="str">
            <v>NBC</v>
          </cell>
          <cell r="J245">
            <v>28.6</v>
          </cell>
          <cell r="K245">
            <v>0</v>
          </cell>
          <cell r="L245">
            <v>2</v>
          </cell>
          <cell r="M245">
            <v>2083</v>
          </cell>
          <cell r="N245">
            <v>2.7330000000000001</v>
          </cell>
          <cell r="O245" t="str">
            <v>Brushing</v>
          </cell>
          <cell r="P245" t="str">
            <v>E-G</v>
          </cell>
          <cell r="Q245"/>
          <cell r="R245" t="str">
            <v>B4J-F6135-00-000Y</v>
          </cell>
          <cell r="S245" t="str">
            <v>PIPE, 1</v>
          </cell>
          <cell r="T245" t="str">
            <v>PCS</v>
          </cell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/>
          <cell r="AR245"/>
          <cell r="AS245"/>
          <cell r="AT245"/>
          <cell r="AU245"/>
          <cell r="AV245"/>
          <cell r="AW245"/>
          <cell r="AX245"/>
          <cell r="AY245"/>
          <cell r="AZ245"/>
          <cell r="BA245"/>
          <cell r="BB245"/>
          <cell r="BC245"/>
          <cell r="BD245">
            <v>630</v>
          </cell>
          <cell r="BE245">
            <v>2947</v>
          </cell>
          <cell r="BF245">
            <v>1800</v>
          </cell>
          <cell r="BG245"/>
          <cell r="BH245"/>
          <cell r="BI245"/>
          <cell r="BJ245"/>
          <cell r="BK245"/>
          <cell r="BL245"/>
          <cell r="BM245"/>
          <cell r="BN245"/>
          <cell r="BO245"/>
        </row>
        <row r="246">
          <cell r="A246" t="str">
            <v>|0200220600|23.00|12.40|5.300|0.00080IBC</v>
          </cell>
          <cell r="B246" t="str">
            <v>|0200220600|23.00|12.40|5.300|0.000</v>
          </cell>
          <cell r="C246" t="str">
            <v>C07002</v>
          </cell>
          <cell r="D246" t="str">
            <v>YAMAHA</v>
          </cell>
          <cell r="E246" t="str">
            <v>KMV</v>
          </cell>
          <cell r="F246" t="str">
            <v>WD1</v>
          </cell>
          <cell r="G246" t="str">
            <v>STKM12C</v>
          </cell>
          <cell r="H246" t="str">
            <v>P</v>
          </cell>
          <cell r="I246" t="str">
            <v>IBC</v>
          </cell>
          <cell r="J246">
            <v>23</v>
          </cell>
          <cell r="K246">
            <v>12.4</v>
          </cell>
          <cell r="L246">
            <v>5.3</v>
          </cell>
          <cell r="M246">
            <v>80</v>
          </cell>
          <cell r="N246">
            <v>0.185</v>
          </cell>
          <cell r="O246" t="str">
            <v>Chamfer</v>
          </cell>
          <cell r="P246" t="str">
            <v>E-G</v>
          </cell>
          <cell r="Q246"/>
          <cell r="R246" t="str">
            <v>2D1411-12(1)-0000</v>
          </cell>
          <cell r="S246" t="str">
            <v>PIPE</v>
          </cell>
          <cell r="T246" t="str">
            <v>PCS</v>
          </cell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  <cell r="AR246"/>
          <cell r="AS246"/>
          <cell r="AT246"/>
          <cell r="AU246"/>
          <cell r="AV246"/>
          <cell r="AW246"/>
          <cell r="AX246"/>
          <cell r="AY246"/>
          <cell r="AZ246"/>
          <cell r="BA246"/>
          <cell r="BB246"/>
          <cell r="BC246"/>
          <cell r="BD246"/>
          <cell r="BE246"/>
          <cell r="BF246"/>
          <cell r="BG246"/>
          <cell r="BH246"/>
          <cell r="BI246"/>
          <cell r="BJ246"/>
          <cell r="BK246"/>
          <cell r="BL246"/>
          <cell r="BM246"/>
          <cell r="BN246"/>
          <cell r="BO246"/>
        </row>
        <row r="247">
          <cell r="A247" t="str">
            <v>|0200220600|15.00|10.30|2.350|0.000103IBC</v>
          </cell>
          <cell r="B247" t="str">
            <v>|0200220600|15.00|10.30|2.350|0.000</v>
          </cell>
          <cell r="C247" t="str">
            <v>C07002</v>
          </cell>
          <cell r="D247" t="str">
            <v>YAMAHA</v>
          </cell>
          <cell r="E247" t="str">
            <v>KMV</v>
          </cell>
          <cell r="F247" t="str">
            <v>WD2</v>
          </cell>
          <cell r="G247" t="str">
            <v>STKM12C</v>
          </cell>
          <cell r="H247" t="str">
            <v>P</v>
          </cell>
          <cell r="I247" t="str">
            <v>IBC</v>
          </cell>
          <cell r="J247">
            <v>15</v>
          </cell>
          <cell r="K247">
            <v>10.3</v>
          </cell>
          <cell r="L247">
            <v>2.35</v>
          </cell>
          <cell r="M247">
            <v>103</v>
          </cell>
          <cell r="N247">
            <v>7.4999999999999997E-2</v>
          </cell>
          <cell r="O247" t="str">
            <v>Chamfer</v>
          </cell>
          <cell r="P247" t="str">
            <v>E-G</v>
          </cell>
          <cell r="Q247"/>
          <cell r="R247" t="str">
            <v>B4J-E8155-00-0000</v>
          </cell>
          <cell r="S247" t="str">
            <v>SHAFT, SHIFT 2</v>
          </cell>
          <cell r="T247" t="str">
            <v>PCS</v>
          </cell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  <cell r="AK247"/>
          <cell r="AL247"/>
          <cell r="AM247"/>
          <cell r="AN247"/>
          <cell r="AO247"/>
          <cell r="AP247"/>
          <cell r="AQ247"/>
          <cell r="AR247"/>
          <cell r="AS247"/>
          <cell r="AT247"/>
          <cell r="AU247"/>
          <cell r="AV247"/>
          <cell r="AW247"/>
          <cell r="AX247"/>
          <cell r="AY247"/>
          <cell r="AZ247"/>
          <cell r="BA247"/>
          <cell r="BB247"/>
          <cell r="BC247"/>
          <cell r="BD247"/>
          <cell r="BE247"/>
          <cell r="BF247"/>
          <cell r="BG247"/>
          <cell r="BH247"/>
          <cell r="BI247"/>
          <cell r="BJ247"/>
          <cell r="BK247"/>
          <cell r="BL247"/>
          <cell r="BM247"/>
          <cell r="BN247"/>
          <cell r="BO247"/>
        </row>
        <row r="248">
          <cell r="A248" t="str">
            <v>|0200226117|19.10|0.00|2.000|0.000269NBC</v>
          </cell>
          <cell r="B248" t="str">
            <v>|0200226117|19.10|0.00|2.000|0.000</v>
          </cell>
          <cell r="C248" t="str">
            <v>C07002</v>
          </cell>
          <cell r="D248" t="str">
            <v>YAMAHA</v>
          </cell>
          <cell r="E248" t="str">
            <v>KMV</v>
          </cell>
          <cell r="F248" t="str">
            <v>PS1</v>
          </cell>
          <cell r="G248" t="str">
            <v>STKMHT490</v>
          </cell>
          <cell r="H248" t="str">
            <v>P</v>
          </cell>
          <cell r="I248" t="str">
            <v>NBC</v>
          </cell>
          <cell r="J248">
            <v>19.100000000000001</v>
          </cell>
          <cell r="K248">
            <v>0</v>
          </cell>
          <cell r="L248">
            <v>2</v>
          </cell>
          <cell r="M248">
            <v>269</v>
          </cell>
          <cell r="N248">
            <v>0.22700000000000001</v>
          </cell>
          <cell r="O248" t="str">
            <v>Brushing</v>
          </cell>
          <cell r="P248" t="str">
            <v>E-G</v>
          </cell>
          <cell r="Q248" t="str">
            <v>BKP</v>
          </cell>
          <cell r="R248" t="str">
            <v>BKP-F3851-00-000Y</v>
          </cell>
          <cell r="S248" t="str">
            <v>ARM,OUT SIDE 1</v>
          </cell>
          <cell r="T248" t="str">
            <v>PCS</v>
          </cell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/>
          <cell r="AR248"/>
          <cell r="AS248"/>
          <cell r="AT248"/>
          <cell r="AU248"/>
          <cell r="AV248"/>
          <cell r="AW248"/>
          <cell r="AX248"/>
          <cell r="AY248"/>
          <cell r="AZ248"/>
          <cell r="BA248"/>
          <cell r="BB248"/>
          <cell r="BC248"/>
          <cell r="BD248"/>
          <cell r="BE248"/>
          <cell r="BF248"/>
          <cell r="BG248"/>
          <cell r="BH248"/>
          <cell r="BI248"/>
          <cell r="BJ248"/>
          <cell r="BK248"/>
          <cell r="BL248"/>
          <cell r="BM248"/>
          <cell r="BN248"/>
          <cell r="BO248"/>
        </row>
        <row r="249">
          <cell r="A249" t="str">
            <v>|0200220139|38.10|0.00|2.000|0.000274NBC</v>
          </cell>
          <cell r="B249" t="str">
            <v>|0200220139|38.10|0.00|2.000|0.000</v>
          </cell>
          <cell r="C249" t="str">
            <v>C07002</v>
          </cell>
          <cell r="D249" t="str">
            <v>YAMAHA</v>
          </cell>
          <cell r="E249" t="str">
            <v>KMV</v>
          </cell>
          <cell r="F249"/>
          <cell r="G249" t="str">
            <v>STKM11A</v>
          </cell>
          <cell r="H249" t="str">
            <v>P</v>
          </cell>
          <cell r="I249" t="str">
            <v>NBC</v>
          </cell>
          <cell r="J249">
            <v>38.1</v>
          </cell>
          <cell r="K249">
            <v>0</v>
          </cell>
          <cell r="L249">
            <v>2</v>
          </cell>
          <cell r="M249">
            <v>274</v>
          </cell>
          <cell r="N249">
            <v>0.48799999999999999</v>
          </cell>
          <cell r="O249" t="str">
            <v>Brushing</v>
          </cell>
          <cell r="P249" t="str">
            <v>E-G</v>
          </cell>
          <cell r="Q249"/>
          <cell r="R249" t="str">
            <v>1DR-F1196-00-000Y</v>
          </cell>
          <cell r="S249" t="str">
            <v>CROSS TUBE 1</v>
          </cell>
          <cell r="T249" t="str">
            <v>PCS</v>
          </cell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</row>
        <row r="250">
          <cell r="A250" t="str">
            <v>|0200226117|19.10|0.00|2.000|0.000275NBC</v>
          </cell>
          <cell r="B250" t="str">
            <v>|0200226117|19.10|0.00|2.000|0.000</v>
          </cell>
          <cell r="C250" t="str">
            <v>C07002</v>
          </cell>
          <cell r="D250" t="str">
            <v>YAMAHA</v>
          </cell>
          <cell r="E250" t="str">
            <v>KMV</v>
          </cell>
          <cell r="F250" t="str">
            <v>PS1</v>
          </cell>
          <cell r="G250" t="str">
            <v>STKMHT490</v>
          </cell>
          <cell r="H250" t="str">
            <v>P</v>
          </cell>
          <cell r="I250" t="str">
            <v>NBC</v>
          </cell>
          <cell r="J250">
            <v>19.100000000000001</v>
          </cell>
          <cell r="K250">
            <v>0</v>
          </cell>
          <cell r="L250">
            <v>2</v>
          </cell>
          <cell r="M250">
            <v>275</v>
          </cell>
          <cell r="N250">
            <v>0.23200000000000001</v>
          </cell>
          <cell r="O250" t="str">
            <v>Brushing</v>
          </cell>
          <cell r="P250" t="str">
            <v>E-G</v>
          </cell>
          <cell r="Q250"/>
          <cell r="R250" t="str">
            <v>BKP-F3851-00-000Y</v>
          </cell>
          <cell r="S250" t="str">
            <v>ARM, OUT SIDE 1</v>
          </cell>
          <cell r="T250" t="str">
            <v>PCS</v>
          </cell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</row>
        <row r="251">
          <cell r="A251" t="str">
            <v>|0200220139|38.10|0.00|2.300|0.000290NBC</v>
          </cell>
          <cell r="B251" t="str">
            <v>|0200220139|38.10|0.00|2.300|0.000</v>
          </cell>
          <cell r="C251" t="str">
            <v>C07002</v>
          </cell>
          <cell r="D251" t="str">
            <v>YAMAHA</v>
          </cell>
          <cell r="E251" t="str">
            <v>KMV</v>
          </cell>
          <cell r="F251" t="str">
            <v>PS1</v>
          </cell>
          <cell r="G251" t="str">
            <v>STKM11A</v>
          </cell>
          <cell r="H251" t="str">
            <v>P</v>
          </cell>
          <cell r="I251" t="str">
            <v>NBC</v>
          </cell>
          <cell r="J251">
            <v>38.1</v>
          </cell>
          <cell r="K251">
            <v>0</v>
          </cell>
          <cell r="L251">
            <v>2.2999999999999998</v>
          </cell>
          <cell r="M251">
            <v>290</v>
          </cell>
          <cell r="N251">
            <v>0.58899999999999997</v>
          </cell>
          <cell r="O251" t="str">
            <v>Brushing</v>
          </cell>
          <cell r="P251" t="str">
            <v>E-G</v>
          </cell>
          <cell r="Q251"/>
          <cell r="R251" t="str">
            <v>5WP-F1192-00-001Y</v>
          </cell>
          <cell r="S251" t="str">
            <v>DOWN TUBE2</v>
          </cell>
          <cell r="T251" t="str">
            <v>PCS</v>
          </cell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  <cell r="AN251"/>
          <cell r="AO251"/>
          <cell r="AP251"/>
          <cell r="AQ251"/>
          <cell r="AR251"/>
          <cell r="AS251"/>
          <cell r="AT251"/>
          <cell r="AU251"/>
          <cell r="AV251"/>
          <cell r="AW251"/>
          <cell r="AX251"/>
          <cell r="AY251"/>
          <cell r="AZ251"/>
          <cell r="BA251"/>
          <cell r="BB251"/>
          <cell r="BC251"/>
          <cell r="BD251"/>
          <cell r="BE251"/>
          <cell r="BF251"/>
          <cell r="BG251"/>
          <cell r="BH251"/>
          <cell r="BI251"/>
          <cell r="BJ251"/>
          <cell r="BK251"/>
          <cell r="BL251"/>
          <cell r="BM251"/>
          <cell r="BN251"/>
          <cell r="BO251"/>
        </row>
        <row r="252">
          <cell r="A252" t="str">
            <v>|0200226240|28.60|0.00|2.300|0.000354NBC</v>
          </cell>
          <cell r="B252" t="str">
            <v>|0200226240|28.60|0.00|2.300|0.000</v>
          </cell>
          <cell r="C252" t="str">
            <v>C07002</v>
          </cell>
          <cell r="D252" t="str">
            <v>YAMAHA</v>
          </cell>
          <cell r="E252" t="str">
            <v>KMV</v>
          </cell>
          <cell r="F252" t="str">
            <v xml:space="preserve"> PS1 </v>
          </cell>
          <cell r="G252" t="str">
            <v>STKMHT590</v>
          </cell>
          <cell r="H252" t="str">
            <v>P</v>
          </cell>
          <cell r="I252" t="str">
            <v>NBC</v>
          </cell>
          <cell r="J252">
            <v>28.6</v>
          </cell>
          <cell r="K252">
            <v>0</v>
          </cell>
          <cell r="L252">
            <v>2.2999999999999998</v>
          </cell>
          <cell r="M252">
            <v>354</v>
          </cell>
          <cell r="N252">
            <v>0.52800000000000002</v>
          </cell>
          <cell r="O252" t="str">
            <v>Brushing</v>
          </cell>
          <cell r="P252" t="str">
            <v>E-G</v>
          </cell>
          <cell r="Q252"/>
          <cell r="R252" t="str">
            <v>BG4-F254C-00-000Y</v>
          </cell>
          <cell r="S252" t="str">
            <v xml:space="preserve"> PIPE 2 </v>
          </cell>
          <cell r="T252" t="str">
            <v>PCS</v>
          </cell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  <cell r="AN252"/>
          <cell r="AO252"/>
          <cell r="AP252"/>
          <cell r="AQ252"/>
          <cell r="AR252"/>
          <cell r="AS252"/>
          <cell r="AT252"/>
          <cell r="AU252"/>
          <cell r="AV252"/>
          <cell r="AW252"/>
          <cell r="AX252"/>
          <cell r="AY252"/>
          <cell r="AZ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</row>
        <row r="253">
          <cell r="A253" t="str">
            <v>|0200226240|28.60|0.00|2.300|0.000401NBC</v>
          </cell>
          <cell r="B253" t="str">
            <v>|0200226240|28.60|0.00|2.300|0.000</v>
          </cell>
          <cell r="C253" t="str">
            <v>C07002</v>
          </cell>
          <cell r="D253" t="str">
            <v>YAMAHA</v>
          </cell>
          <cell r="E253" t="str">
            <v>KMV</v>
          </cell>
          <cell r="F253" t="str">
            <v xml:space="preserve"> PS1 </v>
          </cell>
          <cell r="G253" t="str">
            <v>STKMHT590</v>
          </cell>
          <cell r="H253" t="str">
            <v>P</v>
          </cell>
          <cell r="I253" t="str">
            <v>NBC</v>
          </cell>
          <cell r="J253">
            <v>28.6</v>
          </cell>
          <cell r="K253">
            <v>0</v>
          </cell>
          <cell r="L253">
            <v>2.2999999999999998</v>
          </cell>
          <cell r="M253">
            <v>401</v>
          </cell>
          <cell r="N253">
            <v>0.59799999999999998</v>
          </cell>
          <cell r="O253" t="str">
            <v>Brushing</v>
          </cell>
          <cell r="P253" t="str">
            <v>E-G</v>
          </cell>
          <cell r="Q253"/>
          <cell r="R253" t="str">
            <v>2MB-F3562-00-000Y</v>
          </cell>
          <cell r="S253" t="str">
            <v xml:space="preserve"> ARM, FR. 1 </v>
          </cell>
          <cell r="T253" t="str">
            <v>PCS</v>
          </cell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</row>
        <row r="254">
          <cell r="A254" t="str">
            <v>|0200220139|31.80|0.00|2.000|0.000422NBC</v>
          </cell>
          <cell r="B254" t="str">
            <v>|0200220139|31.80|0.00|2.000|0.000</v>
          </cell>
          <cell r="C254" t="str">
            <v>C07002</v>
          </cell>
          <cell r="D254" t="str">
            <v>YAMAHA</v>
          </cell>
          <cell r="E254" t="str">
            <v>KMV</v>
          </cell>
          <cell r="F254"/>
          <cell r="G254" t="str">
            <v>STKM11A</v>
          </cell>
          <cell r="H254" t="str">
            <v>P</v>
          </cell>
          <cell r="I254" t="str">
            <v>NBC</v>
          </cell>
          <cell r="J254">
            <v>31.8</v>
          </cell>
          <cell r="K254">
            <v>0</v>
          </cell>
          <cell r="L254">
            <v>2</v>
          </cell>
          <cell r="M254">
            <v>422</v>
          </cell>
          <cell r="N254">
            <v>0.62</v>
          </cell>
          <cell r="O254" t="str">
            <v>Brushing</v>
          </cell>
          <cell r="P254" t="str">
            <v>E-G</v>
          </cell>
          <cell r="Q254"/>
          <cell r="R254" t="str">
            <v>1DR-F1197-00-000Y</v>
          </cell>
          <cell r="S254" t="str">
            <v>CROSS TUBE 2</v>
          </cell>
          <cell r="T254" t="str">
            <v>PCS</v>
          </cell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</row>
        <row r="255">
          <cell r="A255" t="str">
            <v>|0200226240|35.00|0.00|2.600|0.000432NBC</v>
          </cell>
          <cell r="B255" t="str">
            <v>|0200226240|35.00|0.00|2.600|0.000</v>
          </cell>
          <cell r="C255" t="str">
            <v>C07002</v>
          </cell>
          <cell r="D255" t="str">
            <v>YAMAHA</v>
          </cell>
          <cell r="E255" t="str">
            <v>KMV</v>
          </cell>
          <cell r="F255" t="str">
            <v>PS1</v>
          </cell>
          <cell r="G255" t="str">
            <v>STKMHT590</v>
          </cell>
          <cell r="H255" t="str">
            <v>P</v>
          </cell>
          <cell r="I255" t="str">
            <v>NBC</v>
          </cell>
          <cell r="J255">
            <v>35</v>
          </cell>
          <cell r="K255">
            <v>0</v>
          </cell>
          <cell r="L255">
            <v>2.6</v>
          </cell>
          <cell r="M255">
            <v>432</v>
          </cell>
          <cell r="N255">
            <v>0.89700000000000002</v>
          </cell>
          <cell r="O255" t="str">
            <v>Brushing</v>
          </cell>
          <cell r="P255" t="str">
            <v>E-G</v>
          </cell>
          <cell r="Q255"/>
          <cell r="R255" t="str">
            <v>BFN-F3562-00-000Y</v>
          </cell>
          <cell r="S255" t="str">
            <v>Non-YMVN</v>
          </cell>
          <cell r="T255" t="str">
            <v>PCS</v>
          </cell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</row>
        <row r="256">
          <cell r="A256" t="str">
            <v>|0200226240|28.60|0.00|2.300|0.000505NBC</v>
          </cell>
          <cell r="B256" t="str">
            <v>|0200226240|28.60|0.00|2.300|0.000</v>
          </cell>
          <cell r="C256" t="str">
            <v>C07002</v>
          </cell>
          <cell r="D256" t="str">
            <v>YAMAHA</v>
          </cell>
          <cell r="E256" t="str">
            <v>KMV</v>
          </cell>
          <cell r="F256" t="str">
            <v xml:space="preserve"> PS1 </v>
          </cell>
          <cell r="G256" t="str">
            <v>STKMHT590</v>
          </cell>
          <cell r="H256" t="str">
            <v>P</v>
          </cell>
          <cell r="I256" t="str">
            <v>NBC</v>
          </cell>
          <cell r="J256">
            <v>28.6</v>
          </cell>
          <cell r="K256">
            <v>0</v>
          </cell>
          <cell r="L256">
            <v>2.2999999999999998</v>
          </cell>
          <cell r="M256">
            <v>505</v>
          </cell>
          <cell r="N256">
            <v>0.753</v>
          </cell>
          <cell r="O256" t="str">
            <v>Brushing</v>
          </cell>
          <cell r="P256" t="str">
            <v>E-G</v>
          </cell>
          <cell r="Q256"/>
          <cell r="R256" t="str">
            <v>BG4-F2155-00-000Y</v>
          </cell>
          <cell r="S256" t="str">
            <v xml:space="preserve"> PIPE </v>
          </cell>
          <cell r="T256" t="str">
            <v>PCS</v>
          </cell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</row>
        <row r="257">
          <cell r="A257" t="str">
            <v>|0200226240|28.60|0.00|2.300|0.000664IBC</v>
          </cell>
          <cell r="B257" t="str">
            <v>|0200226240|28.60|0.00|2.300|0.000</v>
          </cell>
          <cell r="C257" t="str">
            <v>C07002</v>
          </cell>
          <cell r="D257" t="str">
            <v>YAMAHA</v>
          </cell>
          <cell r="E257" t="str">
            <v>KMV</v>
          </cell>
          <cell r="F257"/>
          <cell r="G257" t="str">
            <v>STKMHT590</v>
          </cell>
          <cell r="H257" t="str">
            <v>P</v>
          </cell>
          <cell r="I257" t="str">
            <v>IBC</v>
          </cell>
          <cell r="J257">
            <v>28.6</v>
          </cell>
          <cell r="K257">
            <v>0</v>
          </cell>
          <cell r="L257">
            <v>2.2999999999999998</v>
          </cell>
          <cell r="M257">
            <v>664</v>
          </cell>
          <cell r="N257">
            <v>0.99099999999999999</v>
          </cell>
          <cell r="O257" t="str">
            <v>Brushing</v>
          </cell>
          <cell r="P257" t="str">
            <v>E-G</v>
          </cell>
          <cell r="Q257"/>
          <cell r="R257" t="str">
            <v>BMG-21185-00-000Y</v>
          </cell>
          <cell r="S257" t="str">
            <v>SEAT RAIL 1</v>
          </cell>
          <cell r="T257" t="str">
            <v>PCS</v>
          </cell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</row>
        <row r="258">
          <cell r="A258" t="str">
            <v>|0200226117|25.40|0.00|1.600|0.000665NBC</v>
          </cell>
          <cell r="B258" t="str">
            <v>|0200226117|25.40|0.00|1.600|0.000</v>
          </cell>
          <cell r="C258" t="str">
            <v>C07002</v>
          </cell>
          <cell r="D258" t="str">
            <v>YAMAHA</v>
          </cell>
          <cell r="E258" t="str">
            <v>KMV</v>
          </cell>
          <cell r="F258" t="str">
            <v xml:space="preserve"> PS1 </v>
          </cell>
          <cell r="G258" t="str">
            <v>STKMHT490</v>
          </cell>
          <cell r="H258" t="str">
            <v>P</v>
          </cell>
          <cell r="I258" t="str">
            <v>NBC</v>
          </cell>
          <cell r="J258">
            <v>25.4</v>
          </cell>
          <cell r="K258">
            <v>0</v>
          </cell>
          <cell r="L258">
            <v>1.6</v>
          </cell>
          <cell r="M258">
            <v>665</v>
          </cell>
          <cell r="N258">
            <v>0.624</v>
          </cell>
          <cell r="O258" t="str">
            <v>Brushing</v>
          </cell>
          <cell r="P258" t="str">
            <v>E-G</v>
          </cell>
          <cell r="Q258"/>
          <cell r="R258" t="str">
            <v>1RC-21195-00-000Y</v>
          </cell>
          <cell r="S258" t="str">
            <v xml:space="preserve"> SEAT RAIL1 </v>
          </cell>
          <cell r="T258" t="str">
            <v>PCS</v>
          </cell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  <cell r="AN258"/>
          <cell r="AO258"/>
          <cell r="AP258"/>
          <cell r="AQ258"/>
          <cell r="AR258"/>
          <cell r="AS258"/>
          <cell r="AT258"/>
          <cell r="AU258"/>
          <cell r="AV258"/>
          <cell r="AW258"/>
          <cell r="AX258"/>
          <cell r="AY258"/>
          <cell r="AZ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</row>
        <row r="259">
          <cell r="A259" t="str">
            <v>|0200226117|25.40|0.00|1.600|0.000667IBC</v>
          </cell>
          <cell r="B259" t="str">
            <v>|0200226117|25.40|0.00|1.600|0.000</v>
          </cell>
          <cell r="C259" t="str">
            <v>C07002</v>
          </cell>
          <cell r="D259" t="str">
            <v>YAMAHA</v>
          </cell>
          <cell r="E259" t="str">
            <v>KMV</v>
          </cell>
          <cell r="F259" t="str">
            <v xml:space="preserve"> PS1 </v>
          </cell>
          <cell r="G259" t="str">
            <v>STKMHT490</v>
          </cell>
          <cell r="H259" t="str">
            <v>P</v>
          </cell>
          <cell r="I259" t="str">
            <v>IBC</v>
          </cell>
          <cell r="J259">
            <v>25.4</v>
          </cell>
          <cell r="K259">
            <v>0</v>
          </cell>
          <cell r="L259">
            <v>1.6</v>
          </cell>
          <cell r="M259">
            <v>667</v>
          </cell>
          <cell r="N259">
            <v>0.626</v>
          </cell>
          <cell r="O259" t="str">
            <v>Brushing</v>
          </cell>
          <cell r="P259" t="str">
            <v>E-G</v>
          </cell>
          <cell r="Q259"/>
          <cell r="R259" t="str">
            <v>B67-21195-00-000Y</v>
          </cell>
          <cell r="S259" t="str">
            <v xml:space="preserve"> SEAT RAIL 1 </v>
          </cell>
          <cell r="T259" t="str">
            <v>PCS</v>
          </cell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</row>
        <row r="260">
          <cell r="A260" t="str">
            <v>|0200226240|31.80|0.00|1.600|0.000743NBC</v>
          </cell>
          <cell r="B260" t="str">
            <v>|0200226240|31.80|0.00|1.600|0.000</v>
          </cell>
          <cell r="C260" t="str">
            <v>C07002</v>
          </cell>
          <cell r="D260" t="str">
            <v>YAMAHA</v>
          </cell>
          <cell r="E260" t="str">
            <v>KMV</v>
          </cell>
          <cell r="F260"/>
          <cell r="G260" t="str">
            <v>STKMHT590</v>
          </cell>
          <cell r="H260" t="str">
            <v>P</v>
          </cell>
          <cell r="I260" t="str">
            <v>NBC</v>
          </cell>
          <cell r="J260">
            <v>31.8</v>
          </cell>
          <cell r="K260">
            <v>0</v>
          </cell>
          <cell r="L260">
            <v>1.6</v>
          </cell>
          <cell r="M260">
            <v>743</v>
          </cell>
          <cell r="N260">
            <v>0.88600000000000001</v>
          </cell>
          <cell r="O260" t="str">
            <v>Brushing</v>
          </cell>
          <cell r="P260" t="str">
            <v>E-G</v>
          </cell>
          <cell r="Q260"/>
          <cell r="R260"/>
          <cell r="S260"/>
          <cell r="T260" t="str">
            <v>PCS</v>
          </cell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</row>
        <row r="261">
          <cell r="A261" t="str">
            <v>|0200226240|35.00|0.00|2.600|0.000863NBC</v>
          </cell>
          <cell r="B261" t="str">
            <v>|0200226240|35.00|0.00|2.600|0.000</v>
          </cell>
          <cell r="C261" t="str">
            <v>C07002</v>
          </cell>
          <cell r="D261" t="str">
            <v>YAMAHA</v>
          </cell>
          <cell r="E261" t="str">
            <v>KMV</v>
          </cell>
          <cell r="F261" t="str">
            <v xml:space="preserve"> PS1 </v>
          </cell>
          <cell r="G261" t="str">
            <v>STKMHT590</v>
          </cell>
          <cell r="H261" t="str">
            <v>P</v>
          </cell>
          <cell r="I261" t="str">
            <v>NBC</v>
          </cell>
          <cell r="J261">
            <v>35</v>
          </cell>
          <cell r="K261">
            <v>0</v>
          </cell>
          <cell r="L261">
            <v>2.6</v>
          </cell>
          <cell r="M261">
            <v>863</v>
          </cell>
          <cell r="N261">
            <v>1.792</v>
          </cell>
          <cell r="O261" t="str">
            <v>Brushing</v>
          </cell>
          <cell r="P261" t="str">
            <v>E-G</v>
          </cell>
          <cell r="Q261"/>
          <cell r="R261" t="str">
            <v>BG4-F218Y-00-000Y</v>
          </cell>
          <cell r="S261" t="str">
            <v xml:space="preserve"> PIPE ARM 1 </v>
          </cell>
          <cell r="T261" t="str">
            <v>PCS</v>
          </cell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</row>
        <row r="262">
          <cell r="A262" t="str">
            <v>|0200220810|45.00|0.00|2.300|0.000963NBC</v>
          </cell>
          <cell r="B262" t="str">
            <v>|0200220810|45.00|0.00|2.300|0.000</v>
          </cell>
          <cell r="C262" t="str">
            <v>C07002</v>
          </cell>
          <cell r="D262" t="str">
            <v>YAMAHA</v>
          </cell>
          <cell r="E262" t="str">
            <v>KMV</v>
          </cell>
          <cell r="F262" t="str">
            <v xml:space="preserve"> PS1 </v>
          </cell>
          <cell r="G262" t="str">
            <v>STKM13A</v>
          </cell>
          <cell r="H262" t="str">
            <v>P</v>
          </cell>
          <cell r="I262" t="str">
            <v>NBC</v>
          </cell>
          <cell r="J262">
            <v>45</v>
          </cell>
          <cell r="K262">
            <v>0</v>
          </cell>
          <cell r="L262">
            <v>2.2999999999999998</v>
          </cell>
          <cell r="M262">
            <v>963</v>
          </cell>
          <cell r="N262">
            <v>2.3319999999999999</v>
          </cell>
          <cell r="O262" t="str">
            <v>Brushing</v>
          </cell>
          <cell r="P262" t="str">
            <v>E-G</v>
          </cell>
          <cell r="Q262"/>
          <cell r="R262" t="str">
            <v>B4J-F841D-00-000Y</v>
          </cell>
          <cell r="S262" t="str">
            <v xml:space="preserve"> PIPE, 3 </v>
          </cell>
          <cell r="T262" t="str">
            <v>PCS</v>
          </cell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</row>
        <row r="263">
          <cell r="A263" t="str">
            <v>|0200220139|60.50|0.00|2.000|0.0001014NBC</v>
          </cell>
          <cell r="B263" t="str">
            <v>|0200220139|60.50|0.00|2.000|0.000</v>
          </cell>
          <cell r="C263" t="str">
            <v>C07002</v>
          </cell>
          <cell r="D263" t="str">
            <v>YAMAHA</v>
          </cell>
          <cell r="E263" t="str">
            <v>KMV</v>
          </cell>
          <cell r="F263"/>
          <cell r="G263" t="str">
            <v>STKM11A</v>
          </cell>
          <cell r="H263" t="str">
            <v>P</v>
          </cell>
          <cell r="I263" t="str">
            <v>NBC</v>
          </cell>
          <cell r="J263">
            <v>60.5</v>
          </cell>
          <cell r="K263">
            <v>0</v>
          </cell>
          <cell r="L263">
            <v>2</v>
          </cell>
          <cell r="M263">
            <v>1014</v>
          </cell>
          <cell r="N263">
            <v>2.9249999999999998</v>
          </cell>
          <cell r="O263" t="str">
            <v>Chamfer</v>
          </cell>
          <cell r="P263" t="str">
            <v>E-G</v>
          </cell>
          <cell r="Q263"/>
          <cell r="R263" t="str">
            <v>44S-F1115-00-000Y</v>
          </cell>
          <cell r="S263" t="str">
            <v>PIPE MAIN</v>
          </cell>
          <cell r="T263" t="str">
            <v>PCS</v>
          </cell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</row>
        <row r="264">
          <cell r="A264" t="str">
            <v>|0200226339|40.00|20.00|2.300|0.0001055NBC</v>
          </cell>
          <cell r="B264" t="str">
            <v>|0200226339|40.00|20.00|2.300|0.000</v>
          </cell>
          <cell r="C264" t="str">
            <v>C07002</v>
          </cell>
          <cell r="D264" t="str">
            <v>YAMAHA</v>
          </cell>
          <cell r="E264" t="str">
            <v>KMV</v>
          </cell>
          <cell r="F264" t="str">
            <v xml:space="preserve"> PS1 </v>
          </cell>
          <cell r="G264" t="str">
            <v>STKMRR290</v>
          </cell>
          <cell r="H264" t="str">
            <v>P</v>
          </cell>
          <cell r="I264" t="str">
            <v>NBC</v>
          </cell>
          <cell r="J264">
            <v>40</v>
          </cell>
          <cell r="K264">
            <v>20</v>
          </cell>
          <cell r="L264">
            <v>2.2999999999999998</v>
          </cell>
          <cell r="M264">
            <v>1055</v>
          </cell>
          <cell r="N264">
            <v>2.1429999999999998</v>
          </cell>
          <cell r="O264" t="str">
            <v>Brushing</v>
          </cell>
          <cell r="P264" t="str">
            <v>E-G</v>
          </cell>
          <cell r="Q264"/>
          <cell r="R264" t="str">
            <v>1DB-F1185-00-000Y</v>
          </cell>
          <cell r="S264" t="str">
            <v xml:space="preserve"> SEAT RAIL 2 </v>
          </cell>
          <cell r="T264" t="str">
            <v>PCS</v>
          </cell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</row>
        <row r="265">
          <cell r="A265" t="str">
            <v>|0200226339|40.00|20.00|2.300|0.0001064NBC</v>
          </cell>
          <cell r="B265" t="str">
            <v>|0200226339|40.00|20.00|2.300|0.000</v>
          </cell>
          <cell r="C265" t="str">
            <v>C07002</v>
          </cell>
          <cell r="D265" t="str">
            <v>YAMAHA</v>
          </cell>
          <cell r="E265" t="str">
            <v>KMV</v>
          </cell>
          <cell r="F265" t="str">
            <v xml:space="preserve"> PS1 </v>
          </cell>
          <cell r="G265" t="str">
            <v>STKMRR290</v>
          </cell>
          <cell r="H265" t="str">
            <v>P</v>
          </cell>
          <cell r="I265" t="str">
            <v>NBC</v>
          </cell>
          <cell r="J265">
            <v>40</v>
          </cell>
          <cell r="K265">
            <v>20</v>
          </cell>
          <cell r="L265">
            <v>2.2999999999999998</v>
          </cell>
          <cell r="M265">
            <v>1064</v>
          </cell>
          <cell r="N265">
            <v>2.161</v>
          </cell>
          <cell r="O265" t="str">
            <v>Brushing</v>
          </cell>
          <cell r="P265" t="str">
            <v>E-G</v>
          </cell>
          <cell r="Q265"/>
          <cell r="R265" t="str">
            <v>1DB-F1195-00-000Y</v>
          </cell>
          <cell r="S265" t="str">
            <v xml:space="preserve"> SEAT RAIL 1 </v>
          </cell>
          <cell r="T265" t="str">
            <v>PCS</v>
          </cell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</row>
        <row r="266">
          <cell r="A266" t="str">
            <v>|0200220810|48.60|0.00|2.300|0.0001148NBC</v>
          </cell>
          <cell r="B266" t="str">
            <v>|0200220810|48.60|0.00|2.300|0.000</v>
          </cell>
          <cell r="C266" t="str">
            <v>C07002</v>
          </cell>
          <cell r="D266" t="str">
            <v>YAMAHA</v>
          </cell>
          <cell r="E266" t="str">
            <v>KMV</v>
          </cell>
          <cell r="F266"/>
          <cell r="G266" t="str">
            <v>STKM13A</v>
          </cell>
          <cell r="H266" t="str">
            <v>P</v>
          </cell>
          <cell r="I266" t="str">
            <v>NBC</v>
          </cell>
          <cell r="J266">
            <v>48.6</v>
          </cell>
          <cell r="K266">
            <v>0</v>
          </cell>
          <cell r="L266">
            <v>2.2999999999999998</v>
          </cell>
          <cell r="M266">
            <v>1148</v>
          </cell>
          <cell r="N266">
            <v>3.0150000000000001</v>
          </cell>
          <cell r="O266" t="str">
            <v>Brushing</v>
          </cell>
          <cell r="P266" t="str">
            <v>E-G</v>
          </cell>
          <cell r="Q266"/>
          <cell r="R266" t="str">
            <v>1DR-F1191-00-000Y</v>
          </cell>
          <cell r="S266" t="str">
            <v>DOWN TUBE 1</v>
          </cell>
          <cell r="T266" t="str">
            <v>PCS</v>
          </cell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  <cell r="AN266"/>
          <cell r="AO266"/>
          <cell r="AP266"/>
          <cell r="AQ266"/>
          <cell r="AR266"/>
          <cell r="AS266"/>
          <cell r="AT266"/>
          <cell r="AU266"/>
          <cell r="AV266"/>
          <cell r="AW266"/>
          <cell r="AX266"/>
          <cell r="AY266"/>
          <cell r="AZ266"/>
          <cell r="BA266"/>
          <cell r="BB266"/>
          <cell r="BC266"/>
          <cell r="BD266"/>
          <cell r="BE266"/>
          <cell r="BF266"/>
          <cell r="BG266"/>
          <cell r="BH266"/>
          <cell r="BI266"/>
          <cell r="BJ266"/>
          <cell r="BK266"/>
          <cell r="BL266"/>
          <cell r="BM266"/>
          <cell r="BN266"/>
          <cell r="BO266"/>
        </row>
        <row r="267">
          <cell r="A267" t="str">
            <v>|0200220810|32.00|32.00|2.300|0.0001190NBC</v>
          </cell>
          <cell r="B267" t="str">
            <v>|0200220810|32.00|32.00|2.300|0.000</v>
          </cell>
          <cell r="C267" t="str">
            <v>C07002</v>
          </cell>
          <cell r="D267" t="str">
            <v>YAMAHA</v>
          </cell>
          <cell r="E267" t="str">
            <v>KMV</v>
          </cell>
          <cell r="F267" t="str">
            <v xml:space="preserve"> PS1 </v>
          </cell>
          <cell r="G267" t="str">
            <v>STKM13A</v>
          </cell>
          <cell r="H267" t="str">
            <v>P</v>
          </cell>
          <cell r="I267" t="str">
            <v>NBC</v>
          </cell>
          <cell r="J267">
            <v>32</v>
          </cell>
          <cell r="K267">
            <v>32</v>
          </cell>
          <cell r="L267">
            <v>2.2999999999999998</v>
          </cell>
          <cell r="M267">
            <v>1190</v>
          </cell>
          <cell r="N267">
            <v>2.6120000000000001</v>
          </cell>
          <cell r="O267" t="str">
            <v>Brushing</v>
          </cell>
          <cell r="P267" t="str">
            <v>E-G</v>
          </cell>
          <cell r="Q267"/>
          <cell r="R267" t="str">
            <v>J0P-K8121-00-000Y</v>
          </cell>
          <cell r="S267" t="str">
            <v xml:space="preserve"> REINF </v>
          </cell>
          <cell r="T267" t="str">
            <v>PCS</v>
          </cell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  <cell r="AN267"/>
          <cell r="AO267"/>
          <cell r="AP267"/>
          <cell r="AQ267"/>
          <cell r="AR267"/>
          <cell r="AS267"/>
          <cell r="AT267"/>
          <cell r="AU267"/>
          <cell r="AV267"/>
          <cell r="AW267"/>
          <cell r="AX267"/>
          <cell r="AY267"/>
          <cell r="AZ267"/>
          <cell r="BA267"/>
          <cell r="BB267"/>
          <cell r="BC267"/>
          <cell r="BD267"/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</row>
        <row r="268">
          <cell r="A268" t="str">
            <v>|0200220810|38.10|0.00|2.300|0.0001193NBC</v>
          </cell>
          <cell r="B268" t="str">
            <v>|0200220810|38.10|0.00|2.300|0.000</v>
          </cell>
          <cell r="C268" t="str">
            <v>C07002</v>
          </cell>
          <cell r="D268" t="str">
            <v>YAMAHA</v>
          </cell>
          <cell r="E268" t="str">
            <v>KMV</v>
          </cell>
          <cell r="F268"/>
          <cell r="G268" t="str">
            <v>STKM13A</v>
          </cell>
          <cell r="H268" t="str">
            <v>P</v>
          </cell>
          <cell r="I268" t="str">
            <v>NBC</v>
          </cell>
          <cell r="J268">
            <v>38.1</v>
          </cell>
          <cell r="K268">
            <v>0</v>
          </cell>
          <cell r="L268">
            <v>2.2999999999999998</v>
          </cell>
          <cell r="M268">
            <v>1193</v>
          </cell>
          <cell r="N268">
            <v>2.423</v>
          </cell>
          <cell r="O268" t="str">
            <v>Brushing</v>
          </cell>
          <cell r="P268" t="str">
            <v>E-G</v>
          </cell>
          <cell r="Q268"/>
          <cell r="R268" t="str">
            <v>1DR-F1124-00-000Y</v>
          </cell>
          <cell r="S268" t="str">
            <v>BACK STAY RH</v>
          </cell>
          <cell r="T268" t="str">
            <v>PCS</v>
          </cell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  <cell r="AN268"/>
          <cell r="AO268"/>
          <cell r="AP268"/>
          <cell r="AQ268"/>
          <cell r="AR268"/>
          <cell r="AS268"/>
          <cell r="AT268"/>
          <cell r="AU268"/>
          <cell r="AV268"/>
          <cell r="AW268"/>
          <cell r="AX268"/>
          <cell r="AY268"/>
          <cell r="AZ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</row>
        <row r="269">
          <cell r="A269" t="str">
            <v>|0200220810|38.10|0.00|2.300|0.0001225NBC</v>
          </cell>
          <cell r="B269" t="str">
            <v>|0200220810|38.10|0.00|2.300|0.000</v>
          </cell>
          <cell r="C269" t="str">
            <v>C07002</v>
          </cell>
          <cell r="D269" t="str">
            <v>YAMAHA</v>
          </cell>
          <cell r="E269" t="str">
            <v>KMV</v>
          </cell>
          <cell r="F269"/>
          <cell r="G269" t="str">
            <v>STKM13A</v>
          </cell>
          <cell r="H269" t="str">
            <v>P</v>
          </cell>
          <cell r="I269" t="str">
            <v>NBC</v>
          </cell>
          <cell r="J269">
            <v>38.1</v>
          </cell>
          <cell r="K269">
            <v>0</v>
          </cell>
          <cell r="L269">
            <v>2.2999999999999998</v>
          </cell>
          <cell r="M269">
            <v>1225</v>
          </cell>
          <cell r="N269">
            <v>2.488</v>
          </cell>
          <cell r="O269" t="str">
            <v>Brushing</v>
          </cell>
          <cell r="P269" t="str">
            <v>E-G</v>
          </cell>
          <cell r="Q269"/>
          <cell r="R269" t="str">
            <v>1DR-F1123-00-000Y</v>
          </cell>
          <cell r="S269" t="str">
            <v>BACK STAY LH</v>
          </cell>
          <cell r="T269" t="str">
            <v>PCS</v>
          </cell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  <cell r="AN269"/>
          <cell r="AO269"/>
          <cell r="AP269"/>
          <cell r="AQ269"/>
          <cell r="AR269"/>
          <cell r="AS269"/>
          <cell r="AT269"/>
          <cell r="AU269"/>
          <cell r="AV269"/>
          <cell r="AW269"/>
          <cell r="AX269"/>
          <cell r="AY269"/>
          <cell r="AZ269"/>
          <cell r="BA269"/>
          <cell r="BB269"/>
          <cell r="BC269"/>
          <cell r="BD269"/>
          <cell r="BE269"/>
          <cell r="BF269"/>
          <cell r="BG269"/>
          <cell r="BH269"/>
          <cell r="BI269"/>
          <cell r="BJ269"/>
          <cell r="BK269"/>
          <cell r="BL269"/>
          <cell r="BM269"/>
          <cell r="BN269"/>
          <cell r="BO269"/>
        </row>
        <row r="270">
          <cell r="A270" t="str">
            <v>|0200220810|19.10|0.00|1.600|0.0001316NBC</v>
          </cell>
          <cell r="B270" t="str">
            <v>|0200220810|19.10|0.00|1.600|0.000</v>
          </cell>
          <cell r="C270" t="str">
            <v>C07002</v>
          </cell>
          <cell r="D270" t="str">
            <v>YAMAHA</v>
          </cell>
          <cell r="E270" t="str">
            <v>KMV</v>
          </cell>
          <cell r="F270"/>
          <cell r="G270" t="str">
            <v>STKM13A</v>
          </cell>
          <cell r="H270" t="str">
            <v>P</v>
          </cell>
          <cell r="I270" t="str">
            <v>NBC</v>
          </cell>
          <cell r="J270">
            <v>19.100000000000001</v>
          </cell>
          <cell r="K270">
            <v>0</v>
          </cell>
          <cell r="L270">
            <v>1.6</v>
          </cell>
          <cell r="M270">
            <v>1316</v>
          </cell>
          <cell r="N270">
            <v>0.90800000000000003</v>
          </cell>
          <cell r="O270" t="str">
            <v>Brushing</v>
          </cell>
          <cell r="P270" t="str">
            <v>E-G</v>
          </cell>
          <cell r="Q270"/>
          <cell r="R270"/>
          <cell r="S270"/>
          <cell r="T270" t="str">
            <v>PCS</v>
          </cell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</row>
        <row r="271">
          <cell r="A271" t="str">
            <v>|0200226240|19.10|0.00|1.600|0.0001745NBC</v>
          </cell>
          <cell r="B271" t="str">
            <v>|0200226240|19.10|0.00|1.600|0.000</v>
          </cell>
          <cell r="C271" t="str">
            <v>C07002</v>
          </cell>
          <cell r="D271" t="str">
            <v>YAMAHA</v>
          </cell>
          <cell r="E271" t="str">
            <v>KMV</v>
          </cell>
          <cell r="F271" t="str">
            <v>PS1</v>
          </cell>
          <cell r="G271" t="str">
            <v>STKMHT590</v>
          </cell>
          <cell r="H271" t="str">
            <v>P</v>
          </cell>
          <cell r="I271" t="str">
            <v>NBC</v>
          </cell>
          <cell r="J271">
            <v>19.100000000000001</v>
          </cell>
          <cell r="K271">
            <v>0</v>
          </cell>
          <cell r="L271">
            <v>1.6</v>
          </cell>
          <cell r="M271">
            <v>1745</v>
          </cell>
          <cell r="N271">
            <v>1.204</v>
          </cell>
          <cell r="O271" t="str">
            <v>Brushing</v>
          </cell>
          <cell r="P271" t="str">
            <v>E-G</v>
          </cell>
          <cell r="Q271" t="str">
            <v>Suzuki</v>
          </cell>
          <cell r="R271" t="str">
            <v>46410-Sample Raw1</v>
          </cell>
          <cell r="S271"/>
          <cell r="T271" t="str">
            <v>PCS</v>
          </cell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  <cell r="AK271"/>
          <cell r="AL271"/>
          <cell r="AM271"/>
          <cell r="AN271"/>
          <cell r="AO271"/>
          <cell r="AP271"/>
          <cell r="AQ271"/>
          <cell r="AR271"/>
          <cell r="AS271"/>
          <cell r="AT271"/>
          <cell r="AU271"/>
          <cell r="AV271"/>
          <cell r="AW271"/>
          <cell r="AX271"/>
          <cell r="AY271"/>
          <cell r="AZ271"/>
          <cell r="BA271"/>
          <cell r="BB271"/>
          <cell r="BC271"/>
          <cell r="BD271"/>
          <cell r="BE271"/>
          <cell r="BF271"/>
          <cell r="BG271"/>
          <cell r="BH271"/>
          <cell r="BI271"/>
          <cell r="BJ271"/>
          <cell r="BK271"/>
          <cell r="BL271"/>
          <cell r="BM271"/>
          <cell r="BN271"/>
          <cell r="BO271"/>
        </row>
        <row r="272">
          <cell r="A272" t="str">
            <v>|0200226117|28.60|0.00|2.000|0.0002099NBC</v>
          </cell>
          <cell r="B272" t="str">
            <v>|0200226117|28.60|0.00|2.000|0.000</v>
          </cell>
          <cell r="C272" t="str">
            <v>C07002</v>
          </cell>
          <cell r="D272" t="str">
            <v>YAMAHA</v>
          </cell>
          <cell r="E272" t="str">
            <v>KMV</v>
          </cell>
          <cell r="F272" t="str">
            <v xml:space="preserve"> PS1 </v>
          </cell>
          <cell r="G272" t="str">
            <v>STKMHT490</v>
          </cell>
          <cell r="H272" t="str">
            <v>P</v>
          </cell>
          <cell r="I272" t="str">
            <v>NBC</v>
          </cell>
          <cell r="J272">
            <v>28.6</v>
          </cell>
          <cell r="K272">
            <v>0</v>
          </cell>
          <cell r="L272">
            <v>2</v>
          </cell>
          <cell r="M272">
            <v>2099</v>
          </cell>
          <cell r="N272">
            <v>2.754</v>
          </cell>
          <cell r="O272" t="str">
            <v>Brushing</v>
          </cell>
          <cell r="P272" t="str">
            <v>E-G</v>
          </cell>
          <cell r="Q272"/>
          <cell r="R272" t="str">
            <v>BG4-F6135-00-000Y</v>
          </cell>
          <cell r="S272" t="str">
            <v xml:space="preserve"> PIPE </v>
          </cell>
          <cell r="T272" t="str">
            <v>PCS</v>
          </cell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/>
          <cell r="AS272"/>
          <cell r="AT272"/>
          <cell r="AU272"/>
          <cell r="AV272"/>
          <cell r="AW272"/>
          <cell r="AX272"/>
          <cell r="AY272"/>
          <cell r="AZ272"/>
          <cell r="BA272"/>
          <cell r="BB272"/>
          <cell r="BC272"/>
          <cell r="BD272"/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</row>
        <row r="273">
          <cell r="A273" t="str">
            <v>|0200220810|22.20|0.00|1.400|0.0002581IBC</v>
          </cell>
          <cell r="B273" t="str">
            <v>|0200220810|22.20|0.00|1.400|0.000</v>
          </cell>
          <cell r="C273" t="str">
            <v>C07002</v>
          </cell>
          <cell r="D273" t="str">
            <v>YAMAHA</v>
          </cell>
          <cell r="E273" t="str">
            <v>KMV</v>
          </cell>
          <cell r="F273" t="str">
            <v>PS1</v>
          </cell>
          <cell r="G273" t="str">
            <v>STKM13A</v>
          </cell>
          <cell r="H273" t="str">
            <v>P</v>
          </cell>
          <cell r="I273" t="str">
            <v>IBC</v>
          </cell>
          <cell r="J273">
            <v>22.2</v>
          </cell>
          <cell r="K273">
            <v>0</v>
          </cell>
          <cell r="L273">
            <v>1.4</v>
          </cell>
          <cell r="M273">
            <v>2581</v>
          </cell>
          <cell r="N273">
            <v>1.853</v>
          </cell>
          <cell r="O273" t="str">
            <v>Brushing</v>
          </cell>
          <cell r="P273" t="str">
            <v>E-G</v>
          </cell>
          <cell r="Q273" t="str">
            <v>Suzuki</v>
          </cell>
          <cell r="R273" t="str">
            <v>46410-Sample Raw2</v>
          </cell>
          <cell r="S273"/>
          <cell r="T273" t="str">
            <v>PCS</v>
          </cell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/>
          <cell r="AR273"/>
          <cell r="AS273"/>
          <cell r="AT273"/>
          <cell r="AU273"/>
          <cell r="AV273"/>
          <cell r="AW273"/>
          <cell r="AX273"/>
          <cell r="AY273"/>
          <cell r="AZ273"/>
          <cell r="BA273"/>
          <cell r="BB273"/>
          <cell r="BC273"/>
          <cell r="BD273"/>
          <cell r="BE273"/>
          <cell r="BF273"/>
          <cell r="BG273"/>
          <cell r="BH273"/>
          <cell r="BI273"/>
          <cell r="BJ273"/>
          <cell r="BK273"/>
          <cell r="BL273"/>
          <cell r="BM273"/>
          <cell r="BN273"/>
          <cell r="BO273"/>
        </row>
        <row r="274">
          <cell r="A274" t="str">
            <v>|0200220139|22.20|0.00|2.300|0.000726NBC</v>
          </cell>
          <cell r="B274" t="str">
            <v>|0200220139|22.20|0.00|2.300|0.000</v>
          </cell>
          <cell r="C274" t="str">
            <v>C07005</v>
          </cell>
          <cell r="D274" t="str">
            <v>YAMAHA</v>
          </cell>
          <cell r="E274" t="str">
            <v>SHVN</v>
          </cell>
          <cell r="F274" t="str">
            <v>SHVN</v>
          </cell>
          <cell r="G274" t="str">
            <v>STKM11A</v>
          </cell>
          <cell r="H274" t="str">
            <v>P</v>
          </cell>
          <cell r="I274" t="str">
            <v>NBC</v>
          </cell>
          <cell r="J274">
            <v>22.2</v>
          </cell>
          <cell r="K274">
            <v>0</v>
          </cell>
          <cell r="L274">
            <v>2.2999999999999998</v>
          </cell>
          <cell r="M274">
            <v>726</v>
          </cell>
          <cell r="N274">
            <v>0.82</v>
          </cell>
          <cell r="O274" t="str">
            <v>Chamfer</v>
          </cell>
          <cell r="P274" t="str">
            <v>E-G</v>
          </cell>
          <cell r="Q274"/>
          <cell r="R274"/>
          <cell r="S274"/>
          <cell r="T274" t="str">
            <v>PCS</v>
          </cell>
          <cell r="U274"/>
          <cell r="V274"/>
          <cell r="W274"/>
          <cell r="X274"/>
          <cell r="Y274">
            <v>10</v>
          </cell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/>
          <cell r="AQ274"/>
          <cell r="AR274"/>
          <cell r="AS274"/>
          <cell r="AT274"/>
          <cell r="AU274"/>
          <cell r="AV274"/>
          <cell r="AW274"/>
          <cell r="AX274"/>
          <cell r="AY274"/>
          <cell r="AZ274">
            <v>0</v>
          </cell>
          <cell r="BA274">
            <v>10</v>
          </cell>
          <cell r="BB274">
            <v>0</v>
          </cell>
          <cell r="BC274">
            <v>7</v>
          </cell>
          <cell r="BD274">
            <v>5</v>
          </cell>
          <cell r="BE274">
            <v>5</v>
          </cell>
          <cell r="BF274"/>
          <cell r="BG274"/>
          <cell r="BH274"/>
          <cell r="BI274"/>
          <cell r="BJ274"/>
          <cell r="BK274"/>
          <cell r="BL274"/>
          <cell r="BM274"/>
          <cell r="BN274"/>
          <cell r="BO274"/>
        </row>
        <row r="275">
          <cell r="A275" t="str">
            <v>|0200262901|45.00|0.00|1.200|0.0001000NBC</v>
          </cell>
          <cell r="B275" t="str">
            <v>|0200262901|45.00|0.00|1.200|0.000</v>
          </cell>
          <cell r="C275" t="str">
            <v>C07005</v>
          </cell>
          <cell r="D275" t="str">
            <v>YAMAHA</v>
          </cell>
          <cell r="E275" t="str">
            <v>SHVN</v>
          </cell>
          <cell r="F275" t="str">
            <v>SHVN</v>
          </cell>
          <cell r="G275" t="str">
            <v>SUS409L</v>
          </cell>
          <cell r="H275" t="str">
            <v>C</v>
          </cell>
          <cell r="I275" t="str">
            <v>NBC</v>
          </cell>
          <cell r="J275">
            <v>45</v>
          </cell>
          <cell r="K275">
            <v>0</v>
          </cell>
          <cell r="L275">
            <v>1.2</v>
          </cell>
          <cell r="M275">
            <v>1000</v>
          </cell>
          <cell r="N275">
            <v>1.296</v>
          </cell>
          <cell r="O275" t="str">
            <v>Brushing</v>
          </cell>
          <cell r="P275" t="str">
            <v>E-G</v>
          </cell>
          <cell r="Q275"/>
          <cell r="R275"/>
          <cell r="S275"/>
          <cell r="T275" t="str">
            <v>PCS</v>
          </cell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  <cell r="AS275"/>
          <cell r="AT275"/>
          <cell r="AU275"/>
          <cell r="AV275"/>
          <cell r="AW275"/>
          <cell r="AX275"/>
          <cell r="AY275">
            <v>10</v>
          </cell>
          <cell r="AZ275">
            <v>0</v>
          </cell>
          <cell r="BA275">
            <v>10</v>
          </cell>
          <cell r="BB275">
            <v>0</v>
          </cell>
          <cell r="BC275">
            <v>4</v>
          </cell>
          <cell r="BD275">
            <v>18</v>
          </cell>
          <cell r="BE275">
            <v>9</v>
          </cell>
          <cell r="BF275">
            <v>21</v>
          </cell>
          <cell r="BG275"/>
          <cell r="BH275"/>
          <cell r="BI275"/>
          <cell r="BJ275"/>
          <cell r="BK275"/>
          <cell r="BL275"/>
          <cell r="BM275"/>
          <cell r="BN275"/>
          <cell r="BO275"/>
        </row>
        <row r="276">
          <cell r="A276" t="str">
            <v>|0200230120|28.60|0.00|1.200|0.0005300IBC</v>
          </cell>
          <cell r="B276" t="str">
            <v>|0200230120|28.60|0.00|1.200|0.000</v>
          </cell>
          <cell r="C276" t="str">
            <v>C07005</v>
          </cell>
          <cell r="D276" t="str">
            <v>YAMAHA</v>
          </cell>
          <cell r="E276" t="str">
            <v>SHVN</v>
          </cell>
          <cell r="F276" t="str">
            <v>SHVN</v>
          </cell>
          <cell r="G276" t="str">
            <v>STKM11A</v>
          </cell>
          <cell r="H276" t="str">
            <v>C</v>
          </cell>
          <cell r="I276" t="str">
            <v>IBC</v>
          </cell>
          <cell r="J276">
            <v>28.6</v>
          </cell>
          <cell r="K276">
            <v>0</v>
          </cell>
          <cell r="L276">
            <v>1.2</v>
          </cell>
          <cell r="M276">
            <v>5300</v>
          </cell>
          <cell r="N276">
            <v>4.298</v>
          </cell>
          <cell r="O276" t="str">
            <v>Piping(Pre-End)</v>
          </cell>
          <cell r="P276" t="str">
            <v>E-G</v>
          </cell>
          <cell r="Q276"/>
          <cell r="R276"/>
          <cell r="S276"/>
          <cell r="T276" t="str">
            <v>PCS</v>
          </cell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  <cell r="AN276"/>
          <cell r="AO276"/>
          <cell r="AP276"/>
          <cell r="AQ276"/>
          <cell r="AR276"/>
          <cell r="AS276"/>
          <cell r="AT276"/>
          <cell r="AU276"/>
          <cell r="AV276"/>
          <cell r="AW276"/>
          <cell r="AX276"/>
          <cell r="AY276">
            <v>60</v>
          </cell>
          <cell r="AZ276">
            <v>0</v>
          </cell>
          <cell r="BA276">
            <v>60</v>
          </cell>
          <cell r="BB276">
            <v>0</v>
          </cell>
          <cell r="BC276">
            <v>118</v>
          </cell>
          <cell r="BD276">
            <v>190</v>
          </cell>
          <cell r="BE276">
            <v>113</v>
          </cell>
          <cell r="BF276">
            <v>159</v>
          </cell>
          <cell r="BG276"/>
          <cell r="BH276"/>
          <cell r="BI276"/>
          <cell r="BJ276"/>
          <cell r="BK276"/>
          <cell r="BL276"/>
          <cell r="BM276"/>
          <cell r="BN276"/>
          <cell r="BO276"/>
        </row>
        <row r="277">
          <cell r="A277" t="str">
            <v>|0200226240|22.20|0.00|1.600|0.0005400IBC</v>
          </cell>
          <cell r="B277" t="str">
            <v>|0200226240|22.20|0.00|1.600|0.000</v>
          </cell>
          <cell r="C277" t="str">
            <v>C07005</v>
          </cell>
          <cell r="D277" t="str">
            <v>YAMAHA</v>
          </cell>
          <cell r="E277" t="str">
            <v>SHVN</v>
          </cell>
          <cell r="F277" t="str">
            <v>SHVN</v>
          </cell>
          <cell r="G277" t="str">
            <v>STKMHT590</v>
          </cell>
          <cell r="H277" t="str">
            <v>P</v>
          </cell>
          <cell r="I277" t="str">
            <v>IBC</v>
          </cell>
          <cell r="J277">
            <v>22.2</v>
          </cell>
          <cell r="K277">
            <v>0</v>
          </cell>
          <cell r="L277">
            <v>1.6</v>
          </cell>
          <cell r="M277">
            <v>5400</v>
          </cell>
          <cell r="N277">
            <v>4.3899999999999997</v>
          </cell>
          <cell r="O277" t="str">
            <v>Piping(Pre-End)</v>
          </cell>
          <cell r="P277" t="str">
            <v>E-G</v>
          </cell>
          <cell r="Q277"/>
          <cell r="R277"/>
          <cell r="S277"/>
          <cell r="T277" t="str">
            <v>PCS</v>
          </cell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/>
          <cell r="AQ277"/>
          <cell r="AR277"/>
          <cell r="AS277"/>
          <cell r="AT277"/>
          <cell r="AU277"/>
          <cell r="AV277"/>
          <cell r="AW277"/>
          <cell r="AX277"/>
          <cell r="AY277"/>
          <cell r="AZ277"/>
          <cell r="BA277"/>
          <cell r="BB277"/>
          <cell r="BC277">
            <v>143</v>
          </cell>
          <cell r="BD277">
            <v>130</v>
          </cell>
          <cell r="BE277">
            <v>135</v>
          </cell>
          <cell r="BF277">
            <v>131</v>
          </cell>
          <cell r="BG277"/>
          <cell r="BH277"/>
          <cell r="BI277"/>
          <cell r="BJ277"/>
          <cell r="BK277"/>
          <cell r="BL277"/>
          <cell r="BM277"/>
          <cell r="BN277"/>
          <cell r="BO277"/>
        </row>
        <row r="278">
          <cell r="A278" t="str">
            <v>|0200226240|25.40|0.00|2.000|0.0005400IBC</v>
          </cell>
          <cell r="B278" t="str">
            <v>|0200226240|25.40|0.00|2.000|0.000</v>
          </cell>
          <cell r="C278" t="str">
            <v>C07005</v>
          </cell>
          <cell r="D278" t="str">
            <v>YAMAHA</v>
          </cell>
          <cell r="E278" t="str">
            <v>SHVN</v>
          </cell>
          <cell r="F278" t="str">
            <v>SHVN</v>
          </cell>
          <cell r="G278" t="str">
            <v>STKMHT590</v>
          </cell>
          <cell r="H278" t="str">
            <v>P</v>
          </cell>
          <cell r="I278" t="str">
            <v>IBC</v>
          </cell>
          <cell r="J278">
            <v>25.4</v>
          </cell>
          <cell r="K278">
            <v>0</v>
          </cell>
          <cell r="L278">
            <v>2</v>
          </cell>
          <cell r="M278">
            <v>5400</v>
          </cell>
          <cell r="N278">
            <v>6.2320000000000002</v>
          </cell>
          <cell r="O278" t="str">
            <v>Piping(Pre-End)</v>
          </cell>
          <cell r="P278" t="str">
            <v>E-G</v>
          </cell>
          <cell r="Q278"/>
          <cell r="R278"/>
          <cell r="S278"/>
          <cell r="T278" t="str">
            <v>PCS</v>
          </cell>
          <cell r="U278"/>
          <cell r="V278"/>
          <cell r="W278"/>
          <cell r="X278"/>
          <cell r="Y278">
            <v>127</v>
          </cell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  <cell r="AN278"/>
          <cell r="AO278"/>
          <cell r="AP278"/>
          <cell r="AQ278"/>
          <cell r="AR278"/>
          <cell r="AS278"/>
          <cell r="AT278"/>
          <cell r="AU278"/>
          <cell r="AV278"/>
          <cell r="AW278"/>
          <cell r="AX278"/>
          <cell r="AY278"/>
          <cell r="AZ278">
            <v>0</v>
          </cell>
          <cell r="BA278">
            <v>127</v>
          </cell>
          <cell r="BB278">
            <v>0</v>
          </cell>
          <cell r="BC278">
            <v>87</v>
          </cell>
          <cell r="BD278">
            <v>109</v>
          </cell>
          <cell r="BE278">
            <v>76</v>
          </cell>
          <cell r="BF278">
            <v>76</v>
          </cell>
          <cell r="BG278"/>
          <cell r="BH278"/>
          <cell r="BI278"/>
          <cell r="BJ278"/>
          <cell r="BK278"/>
          <cell r="BL278"/>
          <cell r="BM278"/>
          <cell r="BN278"/>
          <cell r="BO278"/>
        </row>
        <row r="279">
          <cell r="A279" t="str">
            <v>|0200230120|38.10|0.00|1.200|0.0005450IBC</v>
          </cell>
          <cell r="B279" t="str">
            <v>|0200230120|38.10|0.00|1.200|0.000</v>
          </cell>
          <cell r="C279" t="str">
            <v>C07005</v>
          </cell>
          <cell r="D279" t="str">
            <v>YAMAHA</v>
          </cell>
          <cell r="E279" t="str">
            <v>SHVN</v>
          </cell>
          <cell r="F279" t="str">
            <v>SHVN</v>
          </cell>
          <cell r="G279" t="str">
            <v>STKM11A</v>
          </cell>
          <cell r="H279" t="str">
            <v>C</v>
          </cell>
          <cell r="I279" t="str">
            <v>IBC</v>
          </cell>
          <cell r="J279">
            <v>38.1</v>
          </cell>
          <cell r="K279">
            <v>0</v>
          </cell>
          <cell r="L279">
            <v>1.2</v>
          </cell>
          <cell r="M279">
            <v>5450</v>
          </cell>
          <cell r="N279">
            <v>5.9509999999999996</v>
          </cell>
          <cell r="O279" t="str">
            <v>Piping(Pre-End)</v>
          </cell>
          <cell r="P279" t="str">
            <v>E-G</v>
          </cell>
          <cell r="Q279"/>
          <cell r="R279"/>
          <cell r="S279"/>
          <cell r="T279" t="str">
            <v>PCS</v>
          </cell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/>
          <cell r="AO279"/>
          <cell r="AP279"/>
          <cell r="AQ279"/>
          <cell r="AR279"/>
          <cell r="AS279"/>
          <cell r="AT279"/>
          <cell r="AU279"/>
          <cell r="AV279"/>
          <cell r="AW279"/>
          <cell r="AX279"/>
          <cell r="AY279"/>
          <cell r="AZ279"/>
          <cell r="BA279"/>
          <cell r="BB279"/>
          <cell r="BC279">
            <v>39</v>
          </cell>
          <cell r="BD279">
            <v>63</v>
          </cell>
          <cell r="BE279">
            <v>38</v>
          </cell>
          <cell r="BF279">
            <v>53</v>
          </cell>
          <cell r="BG279"/>
          <cell r="BH279"/>
          <cell r="BI279"/>
          <cell r="BJ279"/>
          <cell r="BK279"/>
          <cell r="BL279"/>
          <cell r="BM279"/>
          <cell r="BN279"/>
          <cell r="BO279"/>
        </row>
        <row r="280">
          <cell r="A280" t="str">
            <v>|0200226240|25.40|0.00|1.600|0.0005500IBC</v>
          </cell>
          <cell r="B280" t="str">
            <v>|0200226240|25.40|0.00|1.600|0.000</v>
          </cell>
          <cell r="C280" t="str">
            <v>C07005</v>
          </cell>
          <cell r="D280" t="str">
            <v>YAMAHA</v>
          </cell>
          <cell r="E280" t="str">
            <v>SHVN</v>
          </cell>
          <cell r="F280" t="str">
            <v>SHVN</v>
          </cell>
          <cell r="G280" t="str">
            <v>STKMHT590</v>
          </cell>
          <cell r="H280" t="str">
            <v>P</v>
          </cell>
          <cell r="I280" t="str">
            <v>IBC</v>
          </cell>
          <cell r="J280">
            <v>25.4</v>
          </cell>
          <cell r="K280">
            <v>0</v>
          </cell>
          <cell r="L280">
            <v>1.6</v>
          </cell>
          <cell r="M280">
            <v>5500</v>
          </cell>
          <cell r="N280">
            <v>5.165</v>
          </cell>
          <cell r="O280" t="str">
            <v>Piping(Pre-End)</v>
          </cell>
          <cell r="P280" t="str">
            <v>E-G</v>
          </cell>
          <cell r="Q280"/>
          <cell r="R280"/>
          <cell r="S280"/>
          <cell r="T280" t="str">
            <v>PCS</v>
          </cell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/>
          <cell r="AQ280"/>
          <cell r="AR280"/>
          <cell r="AS280"/>
          <cell r="AT280"/>
          <cell r="AU280"/>
          <cell r="AV280"/>
          <cell r="AW280"/>
          <cell r="AX280"/>
          <cell r="AY280">
            <v>30</v>
          </cell>
          <cell r="AZ280">
            <v>0</v>
          </cell>
          <cell r="BA280">
            <v>30</v>
          </cell>
          <cell r="BB280">
            <v>0</v>
          </cell>
          <cell r="BC280">
            <v>35</v>
          </cell>
          <cell r="BD280">
            <v>41</v>
          </cell>
          <cell r="BE280">
            <v>47</v>
          </cell>
          <cell r="BF280">
            <v>28</v>
          </cell>
          <cell r="BG280"/>
          <cell r="BH280"/>
          <cell r="BI280"/>
          <cell r="BJ280"/>
          <cell r="BK280"/>
          <cell r="BL280"/>
          <cell r="BM280"/>
          <cell r="BN280"/>
          <cell r="BO280"/>
        </row>
        <row r="281">
          <cell r="A281" t="str">
            <v>|0200226240|22.20|0.00|2.000|0.0005550IBC</v>
          </cell>
          <cell r="B281" t="str">
            <v>|0200226240|22.20|0.00|2.000|0.000</v>
          </cell>
          <cell r="C281" t="str">
            <v>C07005</v>
          </cell>
          <cell r="D281" t="str">
            <v>YAMAHA</v>
          </cell>
          <cell r="E281" t="str">
            <v>SHVN</v>
          </cell>
          <cell r="F281" t="str">
            <v>SHVN</v>
          </cell>
          <cell r="G281" t="str">
            <v>STKMHT590</v>
          </cell>
          <cell r="H281" t="str">
            <v>P</v>
          </cell>
          <cell r="I281" t="str">
            <v>IBC</v>
          </cell>
          <cell r="J281">
            <v>22.2</v>
          </cell>
          <cell r="K281">
            <v>0</v>
          </cell>
          <cell r="L281">
            <v>2</v>
          </cell>
          <cell r="M281">
            <v>5550</v>
          </cell>
          <cell r="N281">
            <v>5.5279999999999996</v>
          </cell>
          <cell r="O281" t="str">
            <v>Piping(Pre-End)</v>
          </cell>
          <cell r="P281" t="str">
            <v>E-G</v>
          </cell>
          <cell r="Q281"/>
          <cell r="R281"/>
          <cell r="S281"/>
          <cell r="T281" t="str">
            <v>PCS</v>
          </cell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  <cell r="AN281"/>
          <cell r="AO281"/>
          <cell r="AP281"/>
          <cell r="AQ281"/>
          <cell r="AR281"/>
          <cell r="AS281"/>
          <cell r="AT281"/>
          <cell r="AU281"/>
          <cell r="AV281"/>
          <cell r="AW281"/>
          <cell r="AX281"/>
          <cell r="AY281"/>
          <cell r="AZ281"/>
          <cell r="BA281"/>
          <cell r="BB281"/>
          <cell r="BC281">
            <v>213</v>
          </cell>
          <cell r="BD281">
            <v>200</v>
          </cell>
          <cell r="BE281">
            <v>193</v>
          </cell>
          <cell r="BF281">
            <v>195</v>
          </cell>
          <cell r="BG281"/>
          <cell r="BH281"/>
          <cell r="BI281"/>
          <cell r="BJ281"/>
          <cell r="BK281"/>
          <cell r="BL281"/>
          <cell r="BM281"/>
          <cell r="BN281"/>
          <cell r="BO281"/>
        </row>
        <row r="282">
          <cell r="A282" t="str">
            <v>|0200230119|45.00|0.00|1.200|0.0005600IBC</v>
          </cell>
          <cell r="B282" t="str">
            <v>|0200230119|45.00|0.00|1.200|0.000</v>
          </cell>
          <cell r="C282" t="str">
            <v>C07005</v>
          </cell>
          <cell r="D282" t="str">
            <v>YAMAHA</v>
          </cell>
          <cell r="E282" t="str">
            <v>SHVN</v>
          </cell>
          <cell r="F282" t="str">
            <v>SHVN</v>
          </cell>
          <cell r="G282" t="str">
            <v>STKM11A</v>
          </cell>
          <cell r="H282" t="str">
            <v>C</v>
          </cell>
          <cell r="I282" t="str">
            <v>IBC</v>
          </cell>
          <cell r="J282">
            <v>45</v>
          </cell>
          <cell r="K282">
            <v>0</v>
          </cell>
          <cell r="L282">
            <v>1.2</v>
          </cell>
          <cell r="M282">
            <v>5600</v>
          </cell>
          <cell r="N282">
            <v>7.258</v>
          </cell>
          <cell r="O282" t="str">
            <v>Piping(Pre-End)</v>
          </cell>
          <cell r="P282" t="str">
            <v>E-G</v>
          </cell>
          <cell r="Q282"/>
          <cell r="R282"/>
          <cell r="S282"/>
          <cell r="T282" t="str">
            <v>PCS</v>
          </cell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  <cell r="AN282"/>
          <cell r="AO282"/>
          <cell r="AP282"/>
          <cell r="AQ282"/>
          <cell r="AR282"/>
          <cell r="AS282"/>
          <cell r="AT282"/>
          <cell r="AU282"/>
          <cell r="AV282"/>
          <cell r="AW282"/>
          <cell r="AX282"/>
          <cell r="AY282">
            <v>50</v>
          </cell>
          <cell r="AZ282">
            <v>0</v>
          </cell>
          <cell r="BA282">
            <v>50</v>
          </cell>
          <cell r="BB282">
            <v>0</v>
          </cell>
          <cell r="BC282">
            <v>59</v>
          </cell>
          <cell r="BD282">
            <v>62</v>
          </cell>
          <cell r="BE282">
            <v>28</v>
          </cell>
          <cell r="BF282">
            <v>9</v>
          </cell>
          <cell r="BG282"/>
          <cell r="BH282"/>
          <cell r="BI282"/>
          <cell r="BJ282"/>
          <cell r="BK282"/>
          <cell r="BL282"/>
          <cell r="BM282"/>
          <cell r="BN282"/>
          <cell r="BO282"/>
        </row>
        <row r="283">
          <cell r="A283" t="str">
            <v>|0200230119|22.20|0.00|1.200|0.0005670IBC</v>
          </cell>
          <cell r="B283" t="str">
            <v>|0200230119|22.20|0.00|1.200|0.000</v>
          </cell>
          <cell r="C283" t="str">
            <v>C07005</v>
          </cell>
          <cell r="D283" t="str">
            <v>YAMAHA</v>
          </cell>
          <cell r="E283" t="str">
            <v>SHVN</v>
          </cell>
          <cell r="F283" t="str">
            <v>SHVN</v>
          </cell>
          <cell r="G283" t="str">
            <v>STKM11A</v>
          </cell>
          <cell r="H283" t="str">
            <v>C</v>
          </cell>
          <cell r="I283" t="str">
            <v>IBC</v>
          </cell>
          <cell r="J283">
            <v>22.2</v>
          </cell>
          <cell r="K283">
            <v>0</v>
          </cell>
          <cell r="L283">
            <v>1.2</v>
          </cell>
          <cell r="M283">
            <v>5670</v>
          </cell>
          <cell r="N283">
            <v>3.5209999999999999</v>
          </cell>
          <cell r="O283" t="str">
            <v>Piping(Pre-End)</v>
          </cell>
          <cell r="P283" t="str">
            <v>E-G</v>
          </cell>
          <cell r="Q283"/>
          <cell r="R283"/>
          <cell r="S283"/>
          <cell r="T283" t="str">
            <v>PCS</v>
          </cell>
          <cell r="U283"/>
          <cell r="V283"/>
          <cell r="W283"/>
          <cell r="X283"/>
          <cell r="Y283">
            <v>12</v>
          </cell>
          <cell r="Z283"/>
          <cell r="AA283"/>
          <cell r="AB283"/>
          <cell r="AC283"/>
          <cell r="AD283"/>
          <cell r="AE283"/>
          <cell r="AF283"/>
          <cell r="AG283">
            <v>20</v>
          </cell>
          <cell r="AH283"/>
          <cell r="AI283"/>
          <cell r="AJ283"/>
          <cell r="AK283"/>
          <cell r="AL283"/>
          <cell r="AM283"/>
          <cell r="AN283"/>
          <cell r="AO283"/>
          <cell r="AP283"/>
          <cell r="AQ283"/>
          <cell r="AR283"/>
          <cell r="AS283"/>
          <cell r="AT283"/>
          <cell r="AU283"/>
          <cell r="AV283"/>
          <cell r="AW283"/>
          <cell r="AX283"/>
          <cell r="AY283">
            <v>120</v>
          </cell>
          <cell r="AZ283">
            <v>0</v>
          </cell>
          <cell r="BA283">
            <v>152</v>
          </cell>
          <cell r="BB283">
            <v>0</v>
          </cell>
          <cell r="BC283">
            <v>197</v>
          </cell>
          <cell r="BD283">
            <v>92</v>
          </cell>
          <cell r="BE283"/>
          <cell r="BF283">
            <v>116</v>
          </cell>
          <cell r="BG283"/>
          <cell r="BH283"/>
          <cell r="BI283"/>
          <cell r="BJ283"/>
          <cell r="BK283"/>
          <cell r="BL283"/>
          <cell r="BM283"/>
          <cell r="BN283"/>
          <cell r="BO283"/>
        </row>
        <row r="284">
          <cell r="A284" t="str">
            <v>|0200226240|22.20|0.00|2.000|0.0005710IBC</v>
          </cell>
          <cell r="B284" t="str">
            <v>|0200226240|22.20|0.00|2.000|0.000</v>
          </cell>
          <cell r="C284" t="str">
            <v>C07005</v>
          </cell>
          <cell r="D284" t="str">
            <v>YAMAHA</v>
          </cell>
          <cell r="E284" t="str">
            <v>SHVN</v>
          </cell>
          <cell r="F284" t="str">
            <v>SHVN</v>
          </cell>
          <cell r="G284" t="str">
            <v>STKMHT590</v>
          </cell>
          <cell r="H284" t="str">
            <v>P</v>
          </cell>
          <cell r="I284" t="str">
            <v>IBC</v>
          </cell>
          <cell r="J284">
            <v>22.2</v>
          </cell>
          <cell r="K284">
            <v>0</v>
          </cell>
          <cell r="L284">
            <v>2</v>
          </cell>
          <cell r="M284">
            <v>5710</v>
          </cell>
          <cell r="N284">
            <v>5.6870000000000003</v>
          </cell>
          <cell r="O284" t="str">
            <v>Piping(Pre-End)</v>
          </cell>
          <cell r="P284" t="str">
            <v>E-G</v>
          </cell>
          <cell r="Q284"/>
          <cell r="R284"/>
          <cell r="S284"/>
          <cell r="T284" t="str">
            <v>PCS</v>
          </cell>
          <cell r="U284"/>
          <cell r="V284"/>
          <cell r="W284"/>
          <cell r="X284"/>
          <cell r="Y284">
            <v>254</v>
          </cell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/>
          <cell r="AQ284"/>
          <cell r="AR284"/>
          <cell r="AS284"/>
          <cell r="AT284"/>
          <cell r="AU284"/>
          <cell r="AV284"/>
          <cell r="AW284"/>
          <cell r="AX284"/>
          <cell r="AY284"/>
          <cell r="AZ284">
            <v>0</v>
          </cell>
          <cell r="BA284">
            <v>254</v>
          </cell>
          <cell r="BB284">
            <v>0</v>
          </cell>
          <cell r="BC284">
            <v>477</v>
          </cell>
          <cell r="BD284">
            <v>542</v>
          </cell>
          <cell r="BE284">
            <v>577</v>
          </cell>
          <cell r="BF284">
            <v>583</v>
          </cell>
          <cell r="BG284"/>
          <cell r="BH284"/>
          <cell r="BI284"/>
          <cell r="BJ284"/>
          <cell r="BK284"/>
          <cell r="BL284"/>
          <cell r="BM284"/>
          <cell r="BN284"/>
          <cell r="BO284"/>
        </row>
        <row r="285">
          <cell r="A285" t="str">
            <v>|0200226240|25.40|0.00|2.300|0.0005760IBC</v>
          </cell>
          <cell r="B285" t="str">
            <v>|0200226240|25.40|0.00|2.300|0.000</v>
          </cell>
          <cell r="C285" t="str">
            <v>C07005</v>
          </cell>
          <cell r="D285" t="str">
            <v>YAMAHA</v>
          </cell>
          <cell r="E285" t="str">
            <v>SHVN</v>
          </cell>
          <cell r="F285" t="str">
            <v>SHVN</v>
          </cell>
          <cell r="G285" t="str">
            <v>STKMHT590</v>
          </cell>
          <cell r="H285" t="str">
            <v>P</v>
          </cell>
          <cell r="I285" t="str">
            <v>IBC</v>
          </cell>
          <cell r="J285">
            <v>25.4</v>
          </cell>
          <cell r="K285">
            <v>0</v>
          </cell>
          <cell r="L285">
            <v>2.2999999999999998</v>
          </cell>
          <cell r="M285">
            <v>5760</v>
          </cell>
          <cell r="N285">
            <v>7.5460000000000003</v>
          </cell>
          <cell r="O285" t="str">
            <v>Piping(Pre-End)</v>
          </cell>
          <cell r="P285" t="str">
            <v>E-G</v>
          </cell>
          <cell r="Q285"/>
          <cell r="R285"/>
          <cell r="S285"/>
          <cell r="T285" t="str">
            <v>PCS</v>
          </cell>
          <cell r="U285"/>
          <cell r="V285"/>
          <cell r="W285"/>
          <cell r="X285"/>
          <cell r="Y285">
            <v>127</v>
          </cell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  <cell r="AN285"/>
          <cell r="AO285"/>
          <cell r="AP285"/>
          <cell r="AQ285"/>
          <cell r="AR285"/>
          <cell r="AS285"/>
          <cell r="AT285"/>
          <cell r="AU285"/>
          <cell r="AV285"/>
          <cell r="AW285"/>
          <cell r="AX285"/>
          <cell r="AY285"/>
          <cell r="AZ285">
            <v>0</v>
          </cell>
          <cell r="BA285">
            <v>127</v>
          </cell>
          <cell r="BB285">
            <v>0</v>
          </cell>
          <cell r="BC285">
            <v>308</v>
          </cell>
          <cell r="BD285">
            <v>325</v>
          </cell>
          <cell r="BE285">
            <v>278</v>
          </cell>
          <cell r="BF285">
            <v>278</v>
          </cell>
          <cell r="BG285"/>
          <cell r="BH285"/>
          <cell r="BI285"/>
          <cell r="BJ285"/>
          <cell r="BK285"/>
          <cell r="BL285"/>
          <cell r="BM285"/>
          <cell r="BN285"/>
          <cell r="BO285"/>
        </row>
        <row r="286">
          <cell r="A286" t="str">
            <v>|0200230120|19.10|0.00|1.000|0.0005800NBC</v>
          </cell>
          <cell r="B286" t="str">
            <v>|0200230120|19.10|0.00|1.000|0.000</v>
          </cell>
          <cell r="C286" t="str">
            <v>C07005</v>
          </cell>
          <cell r="D286" t="str">
            <v>YAMAHA</v>
          </cell>
          <cell r="E286" t="str">
            <v>SHVN</v>
          </cell>
          <cell r="F286" t="str">
            <v>SHVN</v>
          </cell>
          <cell r="G286" t="str">
            <v>STKM11A</v>
          </cell>
          <cell r="H286" t="str">
            <v>C</v>
          </cell>
          <cell r="I286" t="str">
            <v>NBC</v>
          </cell>
          <cell r="J286">
            <v>19.100000000000001</v>
          </cell>
          <cell r="K286">
            <v>0</v>
          </cell>
          <cell r="L286">
            <v>1</v>
          </cell>
          <cell r="M286">
            <v>5800</v>
          </cell>
          <cell r="N286">
            <v>2.5870000000000002</v>
          </cell>
          <cell r="O286" t="str">
            <v>Piping(Pre-End)</v>
          </cell>
          <cell r="P286" t="str">
            <v>E-G</v>
          </cell>
          <cell r="Q286"/>
          <cell r="R286"/>
          <cell r="S286"/>
          <cell r="T286" t="str">
            <v>PCS</v>
          </cell>
          <cell r="U286"/>
          <cell r="V286"/>
          <cell r="W286"/>
          <cell r="X286"/>
          <cell r="Y286">
            <v>40</v>
          </cell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  <cell r="AN286"/>
          <cell r="AO286"/>
          <cell r="AP286"/>
          <cell r="AQ286"/>
          <cell r="AR286"/>
          <cell r="AS286"/>
          <cell r="AT286"/>
          <cell r="AU286"/>
          <cell r="AV286"/>
          <cell r="AW286"/>
          <cell r="AX286"/>
          <cell r="AY286">
            <v>169</v>
          </cell>
          <cell r="AZ286">
            <v>0</v>
          </cell>
          <cell r="BA286">
            <v>209</v>
          </cell>
          <cell r="BB286">
            <v>0</v>
          </cell>
          <cell r="BC286">
            <v>145</v>
          </cell>
          <cell r="BD286">
            <v>89</v>
          </cell>
          <cell r="BE286">
            <v>75</v>
          </cell>
          <cell r="BF286">
            <v>43</v>
          </cell>
          <cell r="BG286"/>
          <cell r="BH286"/>
          <cell r="BI286"/>
          <cell r="BJ286"/>
          <cell r="BK286"/>
          <cell r="BL286"/>
          <cell r="BM286"/>
          <cell r="BN286"/>
          <cell r="BO286"/>
        </row>
        <row r="287">
          <cell r="A287" t="str">
            <v>|0200220139|22.20|0.00|2.000|0.0005800IBC</v>
          </cell>
          <cell r="B287" t="str">
            <v>|0200220139|22.20|0.00|2.000|0.000</v>
          </cell>
          <cell r="C287" t="str">
            <v>C07005</v>
          </cell>
          <cell r="D287" t="str">
            <v>YAMAHA</v>
          </cell>
          <cell r="E287" t="str">
            <v>SHVN</v>
          </cell>
          <cell r="F287" t="str">
            <v>SHVN</v>
          </cell>
          <cell r="G287" t="str">
            <v>STKM11A</v>
          </cell>
          <cell r="H287" t="str">
            <v>P</v>
          </cell>
          <cell r="I287" t="str">
            <v>IBC</v>
          </cell>
          <cell r="J287">
            <v>22.2</v>
          </cell>
          <cell r="K287">
            <v>0</v>
          </cell>
          <cell r="L287">
            <v>2</v>
          </cell>
          <cell r="M287">
            <v>5800</v>
          </cell>
          <cell r="N287">
            <v>5.7770000000000001</v>
          </cell>
          <cell r="O287" t="str">
            <v>Piping(Pre-End)</v>
          </cell>
          <cell r="P287" t="str">
            <v>E-G</v>
          </cell>
          <cell r="Q287"/>
          <cell r="R287"/>
          <cell r="S287"/>
          <cell r="T287" t="str">
            <v>PCS</v>
          </cell>
          <cell r="U287"/>
          <cell r="V287"/>
          <cell r="W287"/>
          <cell r="X287"/>
          <cell r="Y287">
            <v>169</v>
          </cell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/>
          <cell r="AQ287"/>
          <cell r="AR287"/>
          <cell r="AS287"/>
          <cell r="AT287"/>
          <cell r="AU287"/>
          <cell r="AV287"/>
          <cell r="AW287"/>
          <cell r="AX287"/>
          <cell r="AY287">
            <v>169</v>
          </cell>
          <cell r="AZ287">
            <v>0</v>
          </cell>
          <cell r="BA287">
            <v>338</v>
          </cell>
          <cell r="BB287">
            <v>0</v>
          </cell>
          <cell r="BC287">
            <v>529</v>
          </cell>
          <cell r="BD287">
            <v>554</v>
          </cell>
          <cell r="BE287">
            <v>350</v>
          </cell>
          <cell r="BF287">
            <v>580</v>
          </cell>
          <cell r="BG287"/>
          <cell r="BH287"/>
          <cell r="BI287"/>
          <cell r="BJ287"/>
          <cell r="BK287"/>
          <cell r="BL287"/>
          <cell r="BM287"/>
          <cell r="BN287"/>
          <cell r="BO287"/>
        </row>
        <row r="288">
          <cell r="A288" t="str">
            <v>|0200220139|22.20|0.00|2.300|0.0005800NBC</v>
          </cell>
          <cell r="B288" t="str">
            <v>|0200220139|22.20|0.00|2.300|0.000</v>
          </cell>
          <cell r="C288" t="str">
            <v>C07005</v>
          </cell>
          <cell r="D288" t="str">
            <v>YAMAHA</v>
          </cell>
          <cell r="E288" t="str">
            <v>SHVN</v>
          </cell>
          <cell r="F288" t="str">
            <v>SHVN</v>
          </cell>
          <cell r="G288" t="str">
            <v>STKM11A</v>
          </cell>
          <cell r="H288" t="str">
            <v>P</v>
          </cell>
          <cell r="I288" t="str">
            <v>NBC</v>
          </cell>
          <cell r="J288">
            <v>22.2</v>
          </cell>
          <cell r="K288">
            <v>0</v>
          </cell>
          <cell r="L288">
            <v>2.2999999999999998</v>
          </cell>
          <cell r="M288">
            <v>5800</v>
          </cell>
          <cell r="N288">
            <v>6.548</v>
          </cell>
          <cell r="O288" t="str">
            <v>Piping(Pre-End)</v>
          </cell>
          <cell r="P288" t="str">
            <v>E-G</v>
          </cell>
          <cell r="Q288"/>
          <cell r="R288"/>
          <cell r="S288"/>
          <cell r="T288" t="str">
            <v>PCS</v>
          </cell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>
            <v>20</v>
          </cell>
          <cell r="AH288"/>
          <cell r="AI288"/>
          <cell r="AJ288"/>
          <cell r="AK288"/>
          <cell r="AL288"/>
          <cell r="AM288"/>
          <cell r="AN288"/>
          <cell r="AO288"/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>
            <v>0</v>
          </cell>
          <cell r="BA288">
            <v>20</v>
          </cell>
          <cell r="BB288">
            <v>0</v>
          </cell>
          <cell r="BC288">
            <v>60</v>
          </cell>
          <cell r="BD288">
            <v>41</v>
          </cell>
          <cell r="BE288">
            <v>38</v>
          </cell>
          <cell r="BF288">
            <v>20</v>
          </cell>
          <cell r="BG288"/>
          <cell r="BH288"/>
          <cell r="BI288"/>
          <cell r="BJ288"/>
          <cell r="BK288"/>
          <cell r="BL288"/>
          <cell r="BM288"/>
          <cell r="BN288"/>
          <cell r="BO288"/>
        </row>
        <row r="289">
          <cell r="A289" t="str">
            <v>|0200230119|22.20|0.00|1.200|0.0005800IBC</v>
          </cell>
          <cell r="B289" t="str">
            <v>|0200230119|22.20|0.00|1.200|0.000</v>
          </cell>
          <cell r="C289" t="str">
            <v>C07005</v>
          </cell>
          <cell r="D289" t="str">
            <v>YAMAHA</v>
          </cell>
          <cell r="E289" t="str">
            <v>SHVN</v>
          </cell>
          <cell r="F289" t="str">
            <v>SHVN</v>
          </cell>
          <cell r="G289" t="str">
            <v>STKM11A</v>
          </cell>
          <cell r="H289" t="str">
            <v>C</v>
          </cell>
          <cell r="I289" t="str">
            <v>IBC</v>
          </cell>
          <cell r="J289">
            <v>22.2</v>
          </cell>
          <cell r="K289">
            <v>0</v>
          </cell>
          <cell r="L289">
            <v>1.2</v>
          </cell>
          <cell r="M289">
            <v>5800</v>
          </cell>
          <cell r="N289">
            <v>3.6019999999999999</v>
          </cell>
          <cell r="O289" t="str">
            <v>Piping(Pre-End)</v>
          </cell>
          <cell r="P289" t="str">
            <v>E-G</v>
          </cell>
          <cell r="Q289"/>
          <cell r="R289"/>
          <cell r="S289"/>
          <cell r="T289" t="str">
            <v>PCS</v>
          </cell>
          <cell r="U289"/>
          <cell r="V289"/>
          <cell r="W289"/>
          <cell r="X289"/>
          <cell r="Y289">
            <v>169</v>
          </cell>
          <cell r="Z289"/>
          <cell r="AA289"/>
          <cell r="AB289"/>
          <cell r="AC289"/>
          <cell r="AD289"/>
          <cell r="AE289"/>
          <cell r="AF289"/>
          <cell r="AG289">
            <v>169</v>
          </cell>
          <cell r="AH289"/>
          <cell r="AI289"/>
          <cell r="AJ289"/>
          <cell r="AK289"/>
          <cell r="AL289"/>
          <cell r="AM289"/>
          <cell r="AN289"/>
          <cell r="AO289"/>
          <cell r="AP289"/>
          <cell r="AQ289"/>
          <cell r="AR289"/>
          <cell r="AS289"/>
          <cell r="AT289"/>
          <cell r="AU289"/>
          <cell r="AV289"/>
          <cell r="AW289"/>
          <cell r="AX289"/>
          <cell r="AY289">
            <v>507</v>
          </cell>
          <cell r="AZ289">
            <v>0</v>
          </cell>
          <cell r="BA289">
            <v>845</v>
          </cell>
          <cell r="BB289">
            <v>0</v>
          </cell>
          <cell r="BC289">
            <v>1347</v>
          </cell>
          <cell r="BD289">
            <v>1080</v>
          </cell>
          <cell r="BE289">
            <v>658</v>
          </cell>
          <cell r="BF289">
            <v>728</v>
          </cell>
          <cell r="BG289"/>
          <cell r="BH289"/>
          <cell r="BI289"/>
          <cell r="BJ289"/>
          <cell r="BK289"/>
          <cell r="BL289"/>
          <cell r="BM289"/>
          <cell r="BN289"/>
          <cell r="BO289"/>
        </row>
        <row r="290">
          <cell r="A290" t="str">
            <v>|0200220139|22.20|0.00|1.600|0.0006000IBC</v>
          </cell>
          <cell r="B290" t="str">
            <v>|0200220139|22.20|0.00|1.600|0.000</v>
          </cell>
          <cell r="C290" t="str">
            <v>C07005</v>
          </cell>
          <cell r="D290" t="str">
            <v>YAMAHA</v>
          </cell>
          <cell r="E290" t="str">
            <v>SHVN</v>
          </cell>
          <cell r="F290" t="str">
            <v>SHVN</v>
          </cell>
          <cell r="G290" t="str">
            <v>STKM11A</v>
          </cell>
          <cell r="H290" t="str">
            <v>P</v>
          </cell>
          <cell r="I290" t="str">
            <v>IBC</v>
          </cell>
          <cell r="J290">
            <v>22.2</v>
          </cell>
          <cell r="K290">
            <v>0</v>
          </cell>
          <cell r="L290">
            <v>1.6</v>
          </cell>
          <cell r="M290">
            <v>6000</v>
          </cell>
          <cell r="N290">
            <v>4.8780000000000001</v>
          </cell>
          <cell r="O290" t="str">
            <v>Piping(Pre-End)</v>
          </cell>
          <cell r="P290" t="str">
            <v>E-G</v>
          </cell>
          <cell r="Q290"/>
          <cell r="R290"/>
          <cell r="S290"/>
          <cell r="T290" t="str">
            <v>PCS</v>
          </cell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>
            <v>169</v>
          </cell>
          <cell r="AH290"/>
          <cell r="AI290"/>
          <cell r="AJ290"/>
          <cell r="AK290"/>
          <cell r="AL290"/>
          <cell r="AM290"/>
          <cell r="AN290"/>
          <cell r="AO290"/>
          <cell r="AP290"/>
          <cell r="AQ290"/>
          <cell r="AR290"/>
          <cell r="AS290"/>
          <cell r="AT290"/>
          <cell r="AU290"/>
          <cell r="AV290"/>
          <cell r="AW290"/>
          <cell r="AX290"/>
          <cell r="AY290"/>
          <cell r="AZ290">
            <v>0</v>
          </cell>
          <cell r="BA290">
            <v>169</v>
          </cell>
          <cell r="BB290">
            <v>0</v>
          </cell>
          <cell r="BC290">
            <v>299</v>
          </cell>
          <cell r="BD290">
            <v>370</v>
          </cell>
          <cell r="BE290">
            <v>146</v>
          </cell>
          <cell r="BF290">
            <v>257</v>
          </cell>
          <cell r="BG290"/>
          <cell r="BH290"/>
          <cell r="BI290"/>
          <cell r="BJ290"/>
          <cell r="BK290"/>
          <cell r="BL290"/>
          <cell r="BM290"/>
          <cell r="BN290"/>
          <cell r="BO290"/>
        </row>
        <row r="291">
          <cell r="A291" t="str">
            <v>|0200226240|22.20|0.00|2.300|0.0006253NBC</v>
          </cell>
          <cell r="B291" t="str">
            <v>|0200226240|22.20|0.00|2.300|0.000</v>
          </cell>
          <cell r="C291" t="str">
            <v>C07005</v>
          </cell>
          <cell r="D291" t="str">
            <v>YAMAHA</v>
          </cell>
          <cell r="E291" t="str">
            <v>SHVN</v>
          </cell>
          <cell r="F291" t="str">
            <v>SHVN</v>
          </cell>
          <cell r="G291" t="str">
            <v>STKMHT590</v>
          </cell>
          <cell r="H291" t="str">
            <v>P</v>
          </cell>
          <cell r="I291" t="str">
            <v>NBC</v>
          </cell>
          <cell r="J291">
            <v>22.2</v>
          </cell>
          <cell r="K291">
            <v>0</v>
          </cell>
          <cell r="L291">
            <v>2.2999999999999998</v>
          </cell>
          <cell r="M291">
            <v>6253</v>
          </cell>
          <cell r="N291">
            <v>7.06</v>
          </cell>
          <cell r="O291" t="str">
            <v>Piping(Pre-End)</v>
          </cell>
          <cell r="P291" t="str">
            <v>E-G</v>
          </cell>
          <cell r="Q291"/>
          <cell r="R291"/>
          <cell r="S291"/>
          <cell r="T291" t="str">
            <v>PCS</v>
          </cell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/>
          <cell r="AQ291"/>
          <cell r="AR291"/>
          <cell r="AS291"/>
          <cell r="AT291"/>
          <cell r="AU291"/>
          <cell r="AV291"/>
          <cell r="AW291"/>
          <cell r="AX291"/>
          <cell r="AY291"/>
          <cell r="AZ291"/>
          <cell r="BA291"/>
          <cell r="BB291"/>
          <cell r="BC291">
            <v>3</v>
          </cell>
          <cell r="BD291">
            <v>16</v>
          </cell>
          <cell r="BE291">
            <v>3</v>
          </cell>
          <cell r="BF291">
            <v>3</v>
          </cell>
          <cell r="BG291"/>
          <cell r="BH291"/>
          <cell r="BI291"/>
          <cell r="BJ291"/>
          <cell r="BK291"/>
          <cell r="BL291"/>
          <cell r="BM291"/>
          <cell r="BN291"/>
          <cell r="BO291"/>
        </row>
        <row r="292">
          <cell r="A292" t="str">
            <v>|0200220139|17.30|0.00|2.300|0.0005500NBC</v>
          </cell>
          <cell r="B292" t="str">
            <v>|0200220139|17.30|0.00|2.300|0.000</v>
          </cell>
          <cell r="C292" t="str">
            <v>C07005</v>
          </cell>
          <cell r="D292" t="str">
            <v>YAMAHA</v>
          </cell>
          <cell r="E292" t="str">
            <v>SHVN</v>
          </cell>
          <cell r="F292" t="str">
            <v>SHVN</v>
          </cell>
          <cell r="G292" t="str">
            <v>STKM11A</v>
          </cell>
          <cell r="H292" t="str">
            <v>P</v>
          </cell>
          <cell r="I292" t="str">
            <v>NBC</v>
          </cell>
          <cell r="J292">
            <v>17.3</v>
          </cell>
          <cell r="K292">
            <v>0</v>
          </cell>
          <cell r="L292">
            <v>2.2999999999999998</v>
          </cell>
          <cell r="M292">
            <v>5500</v>
          </cell>
          <cell r="N292">
            <v>4.681</v>
          </cell>
          <cell r="O292" t="str">
            <v>Piping(Pre-End)</v>
          </cell>
          <cell r="P292" t="str">
            <v>E-G</v>
          </cell>
          <cell r="Q292"/>
          <cell r="R292"/>
          <cell r="S292"/>
          <cell r="T292" t="str">
            <v>PCS</v>
          </cell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/>
          <cell r="AQ292"/>
          <cell r="AR292"/>
          <cell r="AS292"/>
          <cell r="AT292"/>
          <cell r="AU292"/>
          <cell r="AV292"/>
          <cell r="AW292"/>
          <cell r="AX292"/>
          <cell r="AY292"/>
          <cell r="AZ292"/>
          <cell r="BA292"/>
          <cell r="BB292"/>
          <cell r="BC292"/>
          <cell r="BD292"/>
          <cell r="BE292"/>
          <cell r="BF292"/>
          <cell r="BG292"/>
          <cell r="BH292"/>
          <cell r="BI292"/>
          <cell r="BJ292"/>
          <cell r="BK292"/>
          <cell r="BL292"/>
          <cell r="BM292"/>
          <cell r="BN292"/>
          <cell r="BO292"/>
        </row>
        <row r="293">
          <cell r="A293" t="str">
            <v>|0200220810|21.70|0.00|2.000|0.0005500NBC</v>
          </cell>
          <cell r="B293" t="str">
            <v>|0200220810|21.70|0.00|2.000|0.000</v>
          </cell>
          <cell r="C293" t="str">
            <v>C07005</v>
          </cell>
          <cell r="D293" t="str">
            <v>YAMAHA</v>
          </cell>
          <cell r="E293" t="str">
            <v>SHVN</v>
          </cell>
          <cell r="F293" t="str">
            <v>SHVN</v>
          </cell>
          <cell r="G293" t="str">
            <v>STKM13A</v>
          </cell>
          <cell r="H293" t="str">
            <v>P</v>
          </cell>
          <cell r="I293" t="str">
            <v>NBC</v>
          </cell>
          <cell r="J293">
            <v>21.7</v>
          </cell>
          <cell r="K293">
            <v>0</v>
          </cell>
          <cell r="L293">
            <v>2</v>
          </cell>
          <cell r="M293">
            <v>5500</v>
          </cell>
          <cell r="N293">
            <v>5.3460000000000001</v>
          </cell>
          <cell r="O293" t="str">
            <v>Piping(Pre-End)</v>
          </cell>
          <cell r="P293" t="str">
            <v>E-G</v>
          </cell>
          <cell r="Q293"/>
          <cell r="R293"/>
          <cell r="S293"/>
          <cell r="T293" t="str">
            <v>PCS</v>
          </cell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/>
          <cell r="AQ293"/>
          <cell r="AR293"/>
          <cell r="AS293"/>
          <cell r="AT293"/>
          <cell r="AU293"/>
          <cell r="AV293"/>
          <cell r="AW293"/>
          <cell r="AX293"/>
          <cell r="AY293"/>
          <cell r="AZ293"/>
          <cell r="BA293"/>
          <cell r="BB293"/>
          <cell r="BC293"/>
          <cell r="BD293"/>
          <cell r="BE293"/>
          <cell r="BF293"/>
          <cell r="BG293"/>
          <cell r="BH293"/>
          <cell r="BI293"/>
          <cell r="BJ293"/>
          <cell r="BK293"/>
          <cell r="BL293"/>
          <cell r="BM293"/>
          <cell r="BN293"/>
          <cell r="BO293"/>
        </row>
        <row r="294">
          <cell r="A294" t="str">
            <v>|0200220810|21.70|0.00|2.800|0.0005500NBC</v>
          </cell>
          <cell r="B294" t="str">
            <v>|0200220810|21.70|0.00|2.800|0.000</v>
          </cell>
          <cell r="C294" t="str">
            <v>C07005</v>
          </cell>
          <cell r="D294" t="str">
            <v>YAMAHA</v>
          </cell>
          <cell r="E294" t="str">
            <v>SHVN</v>
          </cell>
          <cell r="F294" t="str">
            <v>SHVN</v>
          </cell>
          <cell r="G294" t="str">
            <v>STKM13A</v>
          </cell>
          <cell r="H294" t="str">
            <v>P</v>
          </cell>
          <cell r="I294" t="str">
            <v>NBC</v>
          </cell>
          <cell r="J294">
            <v>21.7</v>
          </cell>
          <cell r="K294">
            <v>0</v>
          </cell>
          <cell r="L294">
            <v>2.8</v>
          </cell>
          <cell r="M294">
            <v>5500</v>
          </cell>
          <cell r="N294">
            <v>7.1779999999999999</v>
          </cell>
          <cell r="O294" t="str">
            <v>Piping(Pre-End)</v>
          </cell>
          <cell r="P294" t="str">
            <v>E-G</v>
          </cell>
          <cell r="Q294"/>
          <cell r="R294"/>
          <cell r="S294"/>
          <cell r="T294" t="str">
            <v>PCS</v>
          </cell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  <cell r="AN294"/>
          <cell r="AO294"/>
          <cell r="AP294"/>
          <cell r="AQ294"/>
          <cell r="AR294"/>
          <cell r="AS294"/>
          <cell r="AT294"/>
          <cell r="AU294"/>
          <cell r="AV294"/>
          <cell r="AW294"/>
          <cell r="AX294"/>
          <cell r="AY294"/>
          <cell r="AZ294"/>
          <cell r="BA294"/>
          <cell r="BB294"/>
          <cell r="BC294"/>
          <cell r="BD294"/>
          <cell r="BE294"/>
          <cell r="BF294"/>
          <cell r="BG294"/>
          <cell r="BH294"/>
          <cell r="BI294"/>
          <cell r="BJ294"/>
          <cell r="BK294"/>
          <cell r="BL294"/>
          <cell r="BM294"/>
          <cell r="BN294"/>
          <cell r="BO294"/>
        </row>
        <row r="295">
          <cell r="A295" t="str">
            <v>|0200220139|25.40|0.00|2.000|0.0005500NBC</v>
          </cell>
          <cell r="B295" t="str">
            <v>|0200220139|25.40|0.00|2.000|0.000</v>
          </cell>
          <cell r="C295" t="str">
            <v>C07005</v>
          </cell>
          <cell r="D295" t="str">
            <v>YAMAHA</v>
          </cell>
          <cell r="E295" t="str">
            <v>SHVN</v>
          </cell>
          <cell r="F295" t="str">
            <v>SHVN</v>
          </cell>
          <cell r="G295" t="str">
            <v>STKM11A</v>
          </cell>
          <cell r="H295" t="str">
            <v>P</v>
          </cell>
          <cell r="I295" t="str">
            <v>NBC</v>
          </cell>
          <cell r="J295">
            <v>25.4</v>
          </cell>
          <cell r="K295">
            <v>0</v>
          </cell>
          <cell r="L295">
            <v>2</v>
          </cell>
          <cell r="M295">
            <v>5500</v>
          </cell>
          <cell r="N295">
            <v>6.3470000000000004</v>
          </cell>
          <cell r="O295" t="str">
            <v>Piping(Pre-End)</v>
          </cell>
          <cell r="P295" t="str">
            <v>E-G</v>
          </cell>
          <cell r="Q295"/>
          <cell r="R295"/>
          <cell r="S295"/>
          <cell r="T295" t="str">
            <v>PCS</v>
          </cell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/>
          <cell r="AQ295"/>
          <cell r="AR295"/>
          <cell r="AS295"/>
          <cell r="AT295"/>
          <cell r="AU295"/>
          <cell r="AV295"/>
          <cell r="AW295"/>
          <cell r="AX295"/>
          <cell r="AY295"/>
          <cell r="AZ295"/>
          <cell r="BA295"/>
          <cell r="BB295"/>
          <cell r="BC295"/>
          <cell r="BD295"/>
          <cell r="BE295"/>
          <cell r="BF295"/>
          <cell r="BG295"/>
          <cell r="BH295"/>
          <cell r="BI295"/>
          <cell r="BJ295"/>
          <cell r="BK295"/>
          <cell r="BL295"/>
          <cell r="BM295"/>
          <cell r="BN295"/>
          <cell r="BO295"/>
        </row>
        <row r="296">
          <cell r="A296" t="str">
            <v>|0200226240|22.20|0.00|2.000|0.0005800NBC</v>
          </cell>
          <cell r="B296" t="str">
            <v>|0200226240|22.20|0.00|2.000|0.000</v>
          </cell>
          <cell r="C296" t="str">
            <v>C07005</v>
          </cell>
          <cell r="D296" t="str">
            <v>YAMAHA</v>
          </cell>
          <cell r="E296" t="str">
            <v>SHVN</v>
          </cell>
          <cell r="F296" t="str">
            <v>SHVN</v>
          </cell>
          <cell r="G296" t="str">
            <v>STKMHT590</v>
          </cell>
          <cell r="H296" t="str">
            <v>P</v>
          </cell>
          <cell r="I296" t="str">
            <v>NBC</v>
          </cell>
          <cell r="J296">
            <v>22.2</v>
          </cell>
          <cell r="K296">
            <v>0</v>
          </cell>
          <cell r="L296">
            <v>2</v>
          </cell>
          <cell r="M296">
            <v>5800</v>
          </cell>
          <cell r="N296">
            <v>5.7770000000000001</v>
          </cell>
          <cell r="O296" t="str">
            <v>Piping(Pre-End)</v>
          </cell>
          <cell r="P296" t="str">
            <v>E-G</v>
          </cell>
          <cell r="Q296"/>
          <cell r="R296"/>
          <cell r="S296"/>
          <cell r="T296" t="str">
            <v>PCS</v>
          </cell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/>
          <cell r="AQ296"/>
          <cell r="AR296"/>
          <cell r="AS296"/>
          <cell r="AT296"/>
          <cell r="AU296"/>
          <cell r="AV296"/>
          <cell r="AW296"/>
          <cell r="AX296"/>
          <cell r="AY296"/>
          <cell r="AZ296"/>
          <cell r="BA296"/>
          <cell r="BB296"/>
          <cell r="BC296"/>
          <cell r="BD296"/>
          <cell r="BE296"/>
          <cell r="BF296"/>
          <cell r="BG296"/>
          <cell r="BH296"/>
          <cell r="BI296"/>
          <cell r="BJ296"/>
          <cell r="BK296"/>
          <cell r="BL296"/>
          <cell r="BM296"/>
          <cell r="BN296"/>
          <cell r="BO296"/>
        </row>
        <row r="297">
          <cell r="A297" t="str">
            <v>|0200230120|35.00|0.00|1.200|0.0005800NBC</v>
          </cell>
          <cell r="B297" t="str">
            <v>|0200230120|35.00|0.00|1.200|0.000</v>
          </cell>
          <cell r="C297" t="str">
            <v>C07005</v>
          </cell>
          <cell r="D297" t="str">
            <v>YAMAHA</v>
          </cell>
          <cell r="E297" t="str">
            <v>SHVN</v>
          </cell>
          <cell r="F297" t="str">
            <v>SHVN</v>
          </cell>
          <cell r="G297" t="str">
            <v>STKM11A</v>
          </cell>
          <cell r="H297" t="str">
            <v>C</v>
          </cell>
          <cell r="I297" t="str">
            <v>NBC</v>
          </cell>
          <cell r="J297">
            <v>35</v>
          </cell>
          <cell r="K297">
            <v>0</v>
          </cell>
          <cell r="L297">
            <v>1.2</v>
          </cell>
          <cell r="M297">
            <v>5800</v>
          </cell>
          <cell r="N297">
            <v>5.8</v>
          </cell>
          <cell r="O297" t="str">
            <v>Piping(Pre-End)</v>
          </cell>
          <cell r="P297" t="str">
            <v>E-G</v>
          </cell>
          <cell r="Q297"/>
          <cell r="R297"/>
          <cell r="S297"/>
          <cell r="T297" t="str">
            <v>PCS</v>
          </cell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/>
          <cell r="AQ297"/>
          <cell r="AR297"/>
          <cell r="AS297"/>
          <cell r="AT297"/>
          <cell r="AU297"/>
          <cell r="AV297"/>
          <cell r="AW297"/>
          <cell r="AX297"/>
          <cell r="AY297"/>
          <cell r="AZ297"/>
          <cell r="BA297"/>
          <cell r="BB297"/>
          <cell r="BC297"/>
          <cell r="BD297"/>
          <cell r="BE297"/>
          <cell r="BF297"/>
          <cell r="BG297"/>
          <cell r="BH297"/>
          <cell r="BI297"/>
          <cell r="BJ297"/>
          <cell r="BK297"/>
          <cell r="BL297"/>
          <cell r="BM297"/>
          <cell r="BN297"/>
          <cell r="BO297"/>
        </row>
        <row r="298">
          <cell r="A298" t="str">
            <v>|0200230119|22.20|0.00|1.200|0.0006000IBC</v>
          </cell>
          <cell r="B298" t="str">
            <v>|0200230119|22.20|0.00|1.200|0.000</v>
          </cell>
          <cell r="C298" t="str">
            <v>C07005</v>
          </cell>
          <cell r="D298" t="str">
            <v>YAMAHA</v>
          </cell>
          <cell r="E298" t="str">
            <v>SHVN</v>
          </cell>
          <cell r="F298" t="str">
            <v>SHVN</v>
          </cell>
          <cell r="G298" t="str">
            <v>STKM11A</v>
          </cell>
          <cell r="H298" t="str">
            <v>C</v>
          </cell>
          <cell r="I298" t="str">
            <v>IBC</v>
          </cell>
          <cell r="J298">
            <v>22.2</v>
          </cell>
          <cell r="K298">
            <v>0</v>
          </cell>
          <cell r="L298">
            <v>1.2</v>
          </cell>
          <cell r="M298">
            <v>6000</v>
          </cell>
          <cell r="N298">
            <v>3.726</v>
          </cell>
          <cell r="O298" t="str">
            <v>Piping(Pre-End)</v>
          </cell>
          <cell r="P298" t="str">
            <v>E-G</v>
          </cell>
          <cell r="Q298"/>
          <cell r="R298"/>
          <cell r="S298"/>
          <cell r="T298" t="str">
            <v>PCS</v>
          </cell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/>
          <cell r="AQ298"/>
          <cell r="AR298"/>
          <cell r="AS298"/>
          <cell r="AT298"/>
          <cell r="AU298"/>
          <cell r="AV298"/>
          <cell r="AW298"/>
          <cell r="AX298"/>
          <cell r="AY298"/>
          <cell r="AZ298"/>
          <cell r="BA298"/>
          <cell r="BB298"/>
          <cell r="BC298"/>
          <cell r="BD298"/>
          <cell r="BE298"/>
          <cell r="BF298"/>
          <cell r="BG298"/>
          <cell r="BH298"/>
          <cell r="BI298"/>
          <cell r="BJ298"/>
          <cell r="BK298"/>
          <cell r="BL298"/>
          <cell r="BM298"/>
          <cell r="BN298"/>
          <cell r="BO298"/>
        </row>
        <row r="299">
          <cell r="A299" t="str">
            <v>|0200220139|31.80|0.00|2.000|0.0006475NBC</v>
          </cell>
          <cell r="B299" t="str">
            <v>|0200220139|31.80|0.00|2.000|0.000</v>
          </cell>
          <cell r="C299" t="str">
            <v>C07005</v>
          </cell>
          <cell r="D299" t="str">
            <v>YAMAHA</v>
          </cell>
          <cell r="E299" t="str">
            <v>SHVN</v>
          </cell>
          <cell r="F299" t="str">
            <v>SHVN</v>
          </cell>
          <cell r="G299" t="str">
            <v>STKM11A</v>
          </cell>
          <cell r="H299" t="str">
            <v>P</v>
          </cell>
          <cell r="I299" t="str">
            <v>NBC</v>
          </cell>
          <cell r="J299">
            <v>31.8</v>
          </cell>
          <cell r="K299">
            <v>0</v>
          </cell>
          <cell r="L299">
            <v>2</v>
          </cell>
          <cell r="M299">
            <v>6475</v>
          </cell>
          <cell r="N299">
            <v>9.5180000000000007</v>
          </cell>
          <cell r="O299" t="str">
            <v>Piping(Pre-End)</v>
          </cell>
          <cell r="P299" t="str">
            <v>E-G</v>
          </cell>
          <cell r="Q299"/>
          <cell r="R299"/>
          <cell r="S299"/>
          <cell r="T299" t="str">
            <v>PCS</v>
          </cell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/>
          <cell r="AL299"/>
          <cell r="AM299"/>
          <cell r="AN299"/>
          <cell r="AO299"/>
          <cell r="AP299"/>
          <cell r="AQ299"/>
          <cell r="AR299"/>
          <cell r="AS299"/>
          <cell r="AT299"/>
          <cell r="AU299"/>
          <cell r="AV299"/>
          <cell r="AW299"/>
          <cell r="AX299"/>
          <cell r="AY299"/>
          <cell r="AZ299"/>
          <cell r="BA299"/>
          <cell r="BB299"/>
          <cell r="BC299"/>
          <cell r="BD299"/>
          <cell r="BE299"/>
          <cell r="BF299"/>
          <cell r="BG299"/>
          <cell r="BH299"/>
          <cell r="BI299"/>
          <cell r="BJ299"/>
          <cell r="BK299"/>
          <cell r="BL299"/>
          <cell r="BM299"/>
          <cell r="BN299"/>
          <cell r="BO299"/>
        </row>
        <row r="300">
          <cell r="A300" t="str">
            <v>|0200226010|31.80|0.00|2.600|0.000206.4NBC</v>
          </cell>
          <cell r="B300" t="str">
            <v>|0200226010|31.80|0.00|2.600|0.000</v>
          </cell>
          <cell r="C300" t="str">
            <v>C07008</v>
          </cell>
          <cell r="D300" t="str">
            <v>HONDA</v>
          </cell>
          <cell r="E300" t="str">
            <v>TSVN</v>
          </cell>
          <cell r="F300"/>
          <cell r="G300" t="str">
            <v>STAM390G</v>
          </cell>
          <cell r="H300" t="str">
            <v>P</v>
          </cell>
          <cell r="I300" t="str">
            <v>NBC</v>
          </cell>
          <cell r="J300">
            <v>31.8</v>
          </cell>
          <cell r="K300">
            <v>0</v>
          </cell>
          <cell r="L300">
            <v>2.6</v>
          </cell>
          <cell r="M300">
            <v>206.4</v>
          </cell>
          <cell r="N300">
            <v>0.38600000000000001</v>
          </cell>
          <cell r="O300" t="str">
            <v>Brushing</v>
          </cell>
          <cell r="P300" t="str">
            <v>E-G</v>
          </cell>
          <cell r="Q300"/>
          <cell r="R300"/>
          <cell r="S300"/>
          <cell r="T300" t="str">
            <v>PCS</v>
          </cell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  <cell r="AN300"/>
          <cell r="AO300"/>
          <cell r="AP300"/>
          <cell r="AQ300"/>
          <cell r="AR300"/>
          <cell r="AS300"/>
          <cell r="AT300"/>
          <cell r="AU300"/>
          <cell r="AV300"/>
          <cell r="AW300"/>
          <cell r="AX300"/>
          <cell r="AY300"/>
          <cell r="AZ300"/>
          <cell r="BA300"/>
          <cell r="BB300"/>
          <cell r="BC300">
            <v>2</v>
          </cell>
          <cell r="BD300"/>
          <cell r="BE300"/>
          <cell r="BF300"/>
          <cell r="BG300">
            <v>50</v>
          </cell>
          <cell r="BH300"/>
          <cell r="BI300"/>
          <cell r="BJ300"/>
          <cell r="BK300"/>
          <cell r="BL300"/>
          <cell r="BM300">
            <v>50</v>
          </cell>
          <cell r="BN300"/>
          <cell r="BO300" t="str">
            <v>22/11/2023</v>
          </cell>
        </row>
        <row r="301">
          <cell r="A301" t="str">
            <v>|0200226010|54.00|20.00|2.000|0.000565NBC</v>
          </cell>
          <cell r="B301" t="str">
            <v>|0200226010|54.00|20.00|2.000|0.000</v>
          </cell>
          <cell r="C301" t="str">
            <v>C07008</v>
          </cell>
          <cell r="D301" t="str">
            <v>HONDA</v>
          </cell>
          <cell r="E301" t="str">
            <v>TSVN</v>
          </cell>
          <cell r="F301"/>
          <cell r="G301" t="str">
            <v>STAM390G</v>
          </cell>
          <cell r="H301" t="str">
            <v>P</v>
          </cell>
          <cell r="I301" t="str">
            <v>NBC</v>
          </cell>
          <cell r="J301">
            <v>54</v>
          </cell>
          <cell r="K301">
            <v>20</v>
          </cell>
          <cell r="L301">
            <v>2</v>
          </cell>
          <cell r="M301">
            <v>565</v>
          </cell>
          <cell r="N301">
            <v>1.1339999999999999</v>
          </cell>
          <cell r="O301" t="str">
            <v>Brushing</v>
          </cell>
          <cell r="P301" t="str">
            <v>E-G</v>
          </cell>
          <cell r="Q301"/>
          <cell r="R301"/>
          <cell r="S301"/>
          <cell r="T301" t="str">
            <v>PCS</v>
          </cell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>
            <v>2</v>
          </cell>
          <cell r="BD301"/>
          <cell r="BE301"/>
          <cell r="BF301"/>
          <cell r="BG301">
            <v>50</v>
          </cell>
          <cell r="BH301"/>
          <cell r="BI301"/>
          <cell r="BJ301"/>
          <cell r="BK301"/>
          <cell r="BL301"/>
          <cell r="BM301">
            <v>50</v>
          </cell>
          <cell r="BN301"/>
          <cell r="BO301" t="str">
            <v>22/11/2023</v>
          </cell>
        </row>
        <row r="302">
          <cell r="A302" t="str">
            <v>|0200220126|42.70|0.00|3.500|0.000273IBC</v>
          </cell>
          <cell r="B302" t="str">
            <v>|0200220126|42.70|0.00|3.500|0.000</v>
          </cell>
          <cell r="C302" t="str">
            <v>C07008</v>
          </cell>
          <cell r="D302" t="str">
            <v>VINFAST</v>
          </cell>
          <cell r="E302" t="str">
            <v>TSVN</v>
          </cell>
          <cell r="F302"/>
          <cell r="G302" t="str">
            <v>STKM11A</v>
          </cell>
          <cell r="H302" t="str">
            <v>P</v>
          </cell>
          <cell r="I302" t="str">
            <v>IBC</v>
          </cell>
          <cell r="J302">
            <v>42.7</v>
          </cell>
          <cell r="K302">
            <v>0</v>
          </cell>
          <cell r="L302">
            <v>3.5</v>
          </cell>
          <cell r="M302">
            <v>273</v>
          </cell>
          <cell r="N302">
            <v>0.92400000000000004</v>
          </cell>
          <cell r="O302" t="str">
            <v>Chamfer</v>
          </cell>
          <cell r="P302" t="str">
            <v>E-G</v>
          </cell>
          <cell r="Q302"/>
          <cell r="R302"/>
          <cell r="S302"/>
          <cell r="T302" t="str">
            <v>PCS</v>
          </cell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  <cell r="AN302"/>
          <cell r="AO302"/>
          <cell r="AP302"/>
          <cell r="AQ302"/>
          <cell r="AR302"/>
          <cell r="AS302"/>
          <cell r="AT302"/>
          <cell r="AU302"/>
          <cell r="AV302"/>
          <cell r="AW302"/>
          <cell r="AX302"/>
          <cell r="AY302"/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/>
          <cell r="BK302"/>
          <cell r="BL302"/>
          <cell r="BM302"/>
          <cell r="BN302"/>
          <cell r="BO302"/>
        </row>
        <row r="303">
          <cell r="A303" t="str">
            <v>|0200220139|25.40|0.00|2.600|0.000274.7NBC</v>
          </cell>
          <cell r="B303" t="str">
            <v>|0200220139|25.40|0.00|2.600|0.000</v>
          </cell>
          <cell r="C303" t="str">
            <v>C07008</v>
          </cell>
          <cell r="D303" t="str">
            <v>VINFAST</v>
          </cell>
          <cell r="E303" t="str">
            <v>TSVN</v>
          </cell>
          <cell r="F303"/>
          <cell r="G303" t="str">
            <v>STKM11A</v>
          </cell>
          <cell r="H303" t="str">
            <v>P</v>
          </cell>
          <cell r="I303" t="str">
            <v>NBC</v>
          </cell>
          <cell r="J303">
            <v>25.4</v>
          </cell>
          <cell r="K303">
            <v>0</v>
          </cell>
          <cell r="L303">
            <v>2.6</v>
          </cell>
          <cell r="M303">
            <v>274.7</v>
          </cell>
          <cell r="N303">
            <v>0.40200000000000002</v>
          </cell>
          <cell r="O303" t="str">
            <v>Brushing</v>
          </cell>
          <cell r="P303" t="str">
            <v>E-G</v>
          </cell>
          <cell r="Q303"/>
          <cell r="R303"/>
          <cell r="S303"/>
          <cell r="T303" t="str">
            <v>PCS</v>
          </cell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/>
          <cell r="AQ303"/>
          <cell r="AR303"/>
          <cell r="AS303"/>
          <cell r="AT303"/>
          <cell r="AU303"/>
          <cell r="AV303"/>
          <cell r="AW303"/>
          <cell r="AX303"/>
          <cell r="AY303"/>
          <cell r="AZ303"/>
          <cell r="BA303"/>
          <cell r="BB303"/>
          <cell r="BC303"/>
          <cell r="BD303"/>
          <cell r="BE303"/>
          <cell r="BF303"/>
          <cell r="BG303"/>
          <cell r="BH303"/>
          <cell r="BI303"/>
          <cell r="BJ303"/>
          <cell r="BK303"/>
          <cell r="BL303"/>
          <cell r="BM303"/>
          <cell r="BN303"/>
          <cell r="BO303"/>
        </row>
        <row r="304">
          <cell r="A304" t="str">
            <v>|0200220810|48.60|0.00|2.600|0.000805IBC</v>
          </cell>
          <cell r="B304" t="str">
            <v>|0200220810|48.60|0.00|2.600|0.000</v>
          </cell>
          <cell r="C304" t="str">
            <v>C07008</v>
          </cell>
          <cell r="D304" t="str">
            <v>VINFAST</v>
          </cell>
          <cell r="E304" t="str">
            <v>TSVN</v>
          </cell>
          <cell r="F304"/>
          <cell r="G304" t="str">
            <v>STKM13A</v>
          </cell>
          <cell r="H304" t="str">
            <v>P</v>
          </cell>
          <cell r="I304" t="str">
            <v>IBC</v>
          </cell>
          <cell r="J304">
            <v>48.6</v>
          </cell>
          <cell r="K304">
            <v>0</v>
          </cell>
          <cell r="L304">
            <v>2.6</v>
          </cell>
          <cell r="M304">
            <v>805</v>
          </cell>
          <cell r="N304">
            <v>2.3740000000000001</v>
          </cell>
          <cell r="O304" t="str">
            <v>Brushing</v>
          </cell>
          <cell r="P304" t="str">
            <v>E-G</v>
          </cell>
          <cell r="Q304" t="str">
            <v>V5 CITY, V5 LIFE</v>
          </cell>
          <cell r="R304"/>
          <cell r="S304" t="str">
            <v>MAIN TUBE</v>
          </cell>
          <cell r="T304" t="str">
            <v>PCS</v>
          </cell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/>
          <cell r="AQ304"/>
          <cell r="AR304"/>
          <cell r="AS304"/>
          <cell r="AT304"/>
          <cell r="AU304"/>
          <cell r="AV304"/>
          <cell r="AW304"/>
          <cell r="AX304"/>
          <cell r="AY304"/>
          <cell r="AZ304"/>
          <cell r="BA304"/>
          <cell r="BB304"/>
          <cell r="BC304"/>
          <cell r="BD304"/>
          <cell r="BE304"/>
          <cell r="BF304"/>
          <cell r="BG304"/>
          <cell r="BH304"/>
          <cell r="BI304"/>
          <cell r="BJ304"/>
          <cell r="BK304"/>
          <cell r="BL304"/>
          <cell r="BM304"/>
          <cell r="BN304"/>
          <cell r="BO304"/>
        </row>
        <row r="305">
          <cell r="A305" t="str">
            <v>|0200220810|34.00|0.00|2.600|0.0001415IBC</v>
          </cell>
          <cell r="B305" t="str">
            <v>|0200220810|34.00|0.00|2.600|0.000</v>
          </cell>
          <cell r="C305" t="str">
            <v>C07008</v>
          </cell>
          <cell r="D305" t="str">
            <v>VINFAST</v>
          </cell>
          <cell r="E305" t="str">
            <v>TSVN</v>
          </cell>
          <cell r="F305"/>
          <cell r="G305" t="str">
            <v>STKM13A</v>
          </cell>
          <cell r="H305" t="str">
            <v>P</v>
          </cell>
          <cell r="I305" t="str">
            <v>IBC</v>
          </cell>
          <cell r="J305">
            <v>34</v>
          </cell>
          <cell r="K305">
            <v>0</v>
          </cell>
          <cell r="L305">
            <v>2.6</v>
          </cell>
          <cell r="M305">
            <v>1415</v>
          </cell>
          <cell r="N305">
            <v>2.8479999999999999</v>
          </cell>
          <cell r="O305" t="str">
            <v>Brushing</v>
          </cell>
          <cell r="P305" t="str">
            <v>E-G</v>
          </cell>
          <cell r="Q305" t="str">
            <v>V5 LIFE</v>
          </cell>
          <cell r="R305"/>
          <cell r="S305" t="str">
            <v>DOWN TUBE RH/LH</v>
          </cell>
          <cell r="T305" t="str">
            <v>PCS</v>
          </cell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  <cell r="AN305"/>
          <cell r="AO305"/>
          <cell r="AP305"/>
          <cell r="AQ305"/>
          <cell r="AR305"/>
          <cell r="AS305"/>
          <cell r="AT305"/>
          <cell r="AU305"/>
          <cell r="AV305"/>
          <cell r="AW305"/>
          <cell r="AX305"/>
          <cell r="AY305"/>
          <cell r="AZ305"/>
          <cell r="BA305"/>
          <cell r="BB305"/>
          <cell r="BC305"/>
          <cell r="BD305"/>
          <cell r="BE305"/>
          <cell r="BF305"/>
          <cell r="BG305"/>
          <cell r="BH305"/>
          <cell r="BI305"/>
          <cell r="BJ305"/>
          <cell r="BK305"/>
          <cell r="BL305"/>
          <cell r="BM305"/>
          <cell r="BN305"/>
          <cell r="BO305"/>
        </row>
        <row r="306">
          <cell r="A306" t="str">
            <v>|0200220139|15.90|0.00|2.300|0.000270NBC</v>
          </cell>
          <cell r="B306" t="str">
            <v>|0200220139|15.90|0.00|2.300|0.000</v>
          </cell>
          <cell r="C306" t="str">
            <v>C07008</v>
          </cell>
          <cell r="D306" t="str">
            <v>YAMAHA</v>
          </cell>
          <cell r="E306" t="str">
            <v>TSVN</v>
          </cell>
          <cell r="F306"/>
          <cell r="G306" t="str">
            <v>STKM11A</v>
          </cell>
          <cell r="H306" t="str">
            <v>P</v>
          </cell>
          <cell r="I306" t="str">
            <v>NBC</v>
          </cell>
          <cell r="J306">
            <v>15.9</v>
          </cell>
          <cell r="K306">
            <v>0</v>
          </cell>
          <cell r="L306">
            <v>2.2999999999999998</v>
          </cell>
          <cell r="M306">
            <v>270</v>
          </cell>
          <cell r="N306">
            <v>0.20799999999999999</v>
          </cell>
          <cell r="O306" t="str">
            <v>Brushing</v>
          </cell>
          <cell r="P306" t="str">
            <v>E-G</v>
          </cell>
          <cell r="Q306" t="str">
            <v>BFM</v>
          </cell>
          <cell r="R306"/>
          <cell r="S306"/>
          <cell r="T306" t="str">
            <v>PCS</v>
          </cell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  <cell r="AN306"/>
          <cell r="AO306"/>
          <cell r="AP306"/>
          <cell r="AQ306"/>
          <cell r="AR306"/>
          <cell r="AS306"/>
          <cell r="AT306"/>
          <cell r="AU306"/>
          <cell r="AV306"/>
          <cell r="AW306"/>
          <cell r="AX306"/>
          <cell r="AY306"/>
          <cell r="AZ306"/>
          <cell r="BA306"/>
          <cell r="BB306"/>
          <cell r="BC306">
            <v>50</v>
          </cell>
          <cell r="BD306"/>
          <cell r="BE306"/>
          <cell r="BF306">
            <v>47</v>
          </cell>
          <cell r="BG306">
            <v>250</v>
          </cell>
          <cell r="BH306">
            <v>50</v>
          </cell>
          <cell r="BI306">
            <v>600</v>
          </cell>
          <cell r="BJ306">
            <v>250</v>
          </cell>
          <cell r="BK306">
            <v>150</v>
          </cell>
          <cell r="BL306">
            <v>50</v>
          </cell>
          <cell r="BM306">
            <v>200</v>
          </cell>
          <cell r="BN306">
            <v>600</v>
          </cell>
          <cell r="BO306" t="str">
            <v>22/11/2023</v>
          </cell>
        </row>
        <row r="307">
          <cell r="A307" t="str">
            <v>|0200220139|12.70|0.00|2.000|0.000280.5NBC</v>
          </cell>
          <cell r="B307" t="str">
            <v>|0200220139|12.70|0.00|2.000|0.000</v>
          </cell>
          <cell r="C307" t="str">
            <v>C07008</v>
          </cell>
          <cell r="D307" t="str">
            <v>YAMAHA</v>
          </cell>
          <cell r="E307" t="str">
            <v>TSVN</v>
          </cell>
          <cell r="F307"/>
          <cell r="G307" t="str">
            <v>STKM11A</v>
          </cell>
          <cell r="H307" t="str">
            <v>P</v>
          </cell>
          <cell r="I307" t="str">
            <v>NBC</v>
          </cell>
          <cell r="J307">
            <v>12.7</v>
          </cell>
          <cell r="K307">
            <v>0</v>
          </cell>
          <cell r="L307">
            <v>2</v>
          </cell>
          <cell r="M307">
            <v>280.5</v>
          </cell>
          <cell r="N307">
            <v>0.14799999999999999</v>
          </cell>
          <cell r="O307" t="str">
            <v>Brushing</v>
          </cell>
          <cell r="P307" t="str">
            <v>E-G</v>
          </cell>
          <cell r="Q307" t="str">
            <v>BFM</v>
          </cell>
          <cell r="R307"/>
          <cell r="S307"/>
          <cell r="T307" t="str">
            <v>PCS</v>
          </cell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  <cell r="AK307"/>
          <cell r="AL307"/>
          <cell r="AM307"/>
          <cell r="AN307"/>
          <cell r="AO307"/>
          <cell r="AP307"/>
          <cell r="AQ307"/>
          <cell r="AR307"/>
          <cell r="AS307"/>
          <cell r="AT307"/>
          <cell r="AU307"/>
          <cell r="AV307"/>
          <cell r="AW307"/>
          <cell r="AX307"/>
          <cell r="AY307"/>
          <cell r="AZ307"/>
          <cell r="BA307"/>
          <cell r="BB307"/>
          <cell r="BC307">
            <v>50</v>
          </cell>
          <cell r="BD307"/>
          <cell r="BE307"/>
          <cell r="BF307">
            <v>47</v>
          </cell>
          <cell r="BG307">
            <v>250</v>
          </cell>
          <cell r="BH307">
            <v>50</v>
          </cell>
          <cell r="BI307">
            <v>600</v>
          </cell>
          <cell r="BJ307">
            <v>250</v>
          </cell>
          <cell r="BK307">
            <v>150</v>
          </cell>
          <cell r="BL307">
            <v>50</v>
          </cell>
          <cell r="BM307">
            <v>200</v>
          </cell>
          <cell r="BN307">
            <v>600</v>
          </cell>
          <cell r="BO307" t="str">
            <v>22/11/2023</v>
          </cell>
        </row>
        <row r="308">
          <cell r="A308" t="str">
            <v>|0200220139|38.10|0.00|2.000|0.000390NBC</v>
          </cell>
          <cell r="B308" t="str">
            <v>|0200220139|38.10|0.00|2.000|0.000</v>
          </cell>
          <cell r="C308" t="str">
            <v>C07008</v>
          </cell>
          <cell r="D308" t="str">
            <v>YAMAHA</v>
          </cell>
          <cell r="E308" t="str">
            <v>TSVN</v>
          </cell>
          <cell r="F308"/>
          <cell r="G308" t="str">
            <v>STKM11A</v>
          </cell>
          <cell r="H308" t="str">
            <v>P</v>
          </cell>
          <cell r="I308" t="str">
            <v>NBC</v>
          </cell>
          <cell r="J308">
            <v>38.1</v>
          </cell>
          <cell r="K308">
            <v>0</v>
          </cell>
          <cell r="L308">
            <v>2</v>
          </cell>
          <cell r="M308">
            <v>390</v>
          </cell>
          <cell r="N308">
            <v>0.69399999999999995</v>
          </cell>
          <cell r="O308" t="str">
            <v>Brushing</v>
          </cell>
          <cell r="P308" t="str">
            <v>E-G</v>
          </cell>
          <cell r="Q308"/>
          <cell r="R308"/>
          <cell r="S308"/>
          <cell r="T308" t="str">
            <v>PCS</v>
          </cell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/>
          <cell r="AQ308"/>
          <cell r="AR308"/>
          <cell r="AS308"/>
          <cell r="AT308"/>
          <cell r="AU308"/>
          <cell r="AV308"/>
          <cell r="AW308"/>
          <cell r="AX308"/>
          <cell r="AY308"/>
          <cell r="AZ308"/>
          <cell r="BA308"/>
          <cell r="BB308"/>
          <cell r="BC308">
            <v>1110</v>
          </cell>
          <cell r="BD308"/>
          <cell r="BE308"/>
          <cell r="BF308">
            <v>586</v>
          </cell>
          <cell r="BG308">
            <v>495</v>
          </cell>
          <cell r="BH308">
            <v>585</v>
          </cell>
          <cell r="BI308">
            <v>435</v>
          </cell>
          <cell r="BJ308">
            <v>675</v>
          </cell>
          <cell r="BK308">
            <v>600</v>
          </cell>
          <cell r="BL308">
            <v>630</v>
          </cell>
          <cell r="BM308">
            <v>645</v>
          </cell>
          <cell r="BN308">
            <v>705</v>
          </cell>
          <cell r="BO308" t="str">
            <v>22/11/2023</v>
          </cell>
        </row>
        <row r="309">
          <cell r="A309" t="str">
            <v>|0200226117|38.10|0.00|1.800|0.000390NBC</v>
          </cell>
          <cell r="B309" t="str">
            <v>|0200226117|38.10|0.00|1.800|0.000</v>
          </cell>
          <cell r="C309" t="str">
            <v>C07008</v>
          </cell>
          <cell r="D309" t="str">
            <v>YAMAHA</v>
          </cell>
          <cell r="E309" t="str">
            <v>TSVN</v>
          </cell>
          <cell r="F309"/>
          <cell r="G309" t="str">
            <v>STKMHT490</v>
          </cell>
          <cell r="H309" t="str">
            <v>P</v>
          </cell>
          <cell r="I309" t="str">
            <v>NBC</v>
          </cell>
          <cell r="J309">
            <v>38.1</v>
          </cell>
          <cell r="K309">
            <v>0</v>
          </cell>
          <cell r="L309">
            <v>1.8</v>
          </cell>
          <cell r="M309">
            <v>390</v>
          </cell>
          <cell r="N309">
            <v>0.628</v>
          </cell>
          <cell r="O309" t="str">
            <v>Brushing</v>
          </cell>
          <cell r="P309" t="str">
            <v>E-G</v>
          </cell>
          <cell r="Q309" t="str">
            <v>BFM</v>
          </cell>
          <cell r="R309"/>
          <cell r="S309"/>
          <cell r="T309" t="str">
            <v>PCS</v>
          </cell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  <cell r="AN309"/>
          <cell r="AO309"/>
          <cell r="AP309"/>
          <cell r="AQ309"/>
          <cell r="AR309"/>
          <cell r="AS309"/>
          <cell r="AT309"/>
          <cell r="AU309"/>
          <cell r="AV309"/>
          <cell r="AW309"/>
          <cell r="AX309"/>
          <cell r="AY309"/>
          <cell r="AZ309"/>
          <cell r="BA309"/>
          <cell r="BB309"/>
          <cell r="BC309">
            <v>50</v>
          </cell>
          <cell r="BD309"/>
          <cell r="BE309"/>
          <cell r="BF309">
            <v>47</v>
          </cell>
          <cell r="BG309">
            <v>250</v>
          </cell>
          <cell r="BH309">
            <v>50</v>
          </cell>
          <cell r="BI309">
            <v>600</v>
          </cell>
          <cell r="BJ309">
            <v>250</v>
          </cell>
          <cell r="BK309">
            <v>150</v>
          </cell>
          <cell r="BL309">
            <v>50</v>
          </cell>
          <cell r="BM309">
            <v>200</v>
          </cell>
          <cell r="BN309">
            <v>600</v>
          </cell>
          <cell r="BO309" t="str">
            <v>22/11/2023</v>
          </cell>
        </row>
        <row r="310">
          <cell r="A310" t="str">
            <v>|0200226117|38.10|0.00|1.800|0.000100IBC</v>
          </cell>
          <cell r="B310" t="str">
            <v>|0200226117|38.10|0.00|1.800|0.000</v>
          </cell>
          <cell r="C310" t="str">
            <v>C07008</v>
          </cell>
          <cell r="D310" t="str">
            <v>YAMAHA</v>
          </cell>
          <cell r="E310" t="str">
            <v>TSVN</v>
          </cell>
          <cell r="F310"/>
          <cell r="G310" t="str">
            <v>STKMHT490</v>
          </cell>
          <cell r="H310" t="str">
            <v>P</v>
          </cell>
          <cell r="I310" t="str">
            <v>IBC</v>
          </cell>
          <cell r="J310">
            <v>38.1</v>
          </cell>
          <cell r="K310">
            <v>0</v>
          </cell>
          <cell r="L310">
            <v>1.8</v>
          </cell>
          <cell r="M310">
            <v>100</v>
          </cell>
          <cell r="N310">
            <v>0.161</v>
          </cell>
          <cell r="O310" t="str">
            <v>Brushing</v>
          </cell>
          <cell r="P310" t="str">
            <v>E-G</v>
          </cell>
          <cell r="Q310"/>
          <cell r="R310"/>
          <cell r="S310"/>
          <cell r="T310" t="str">
            <v>PCS</v>
          </cell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  <cell r="AN310"/>
          <cell r="AO310"/>
          <cell r="AP310"/>
          <cell r="AQ310"/>
          <cell r="AR310"/>
          <cell r="AS310"/>
          <cell r="AT310"/>
          <cell r="AU310"/>
          <cell r="AV310"/>
          <cell r="AW310"/>
          <cell r="AX310"/>
          <cell r="AY310"/>
          <cell r="AZ310"/>
          <cell r="BA310"/>
          <cell r="BB310"/>
          <cell r="BC310"/>
          <cell r="BD310"/>
          <cell r="BE310"/>
          <cell r="BF310"/>
          <cell r="BG310"/>
          <cell r="BH310"/>
          <cell r="BI310"/>
          <cell r="BJ310"/>
          <cell r="BK310"/>
          <cell r="BL310"/>
          <cell r="BM310"/>
          <cell r="BN310"/>
          <cell r="BO310"/>
        </row>
        <row r="311">
          <cell r="A311" t="str">
            <v>|0200220139|28.60|0.00|2.000|0.000219NBC</v>
          </cell>
          <cell r="B311" t="str">
            <v>|0200220139|28.60|0.00|2.000|0.000</v>
          </cell>
          <cell r="C311" t="str">
            <v>C07008</v>
          </cell>
          <cell r="D311" t="str">
            <v>YAMAHA</v>
          </cell>
          <cell r="E311" t="str">
            <v>TSVN</v>
          </cell>
          <cell r="F311"/>
          <cell r="G311" t="str">
            <v>STKM11A</v>
          </cell>
          <cell r="H311" t="str">
            <v>P</v>
          </cell>
          <cell r="I311" t="str">
            <v>NBC</v>
          </cell>
          <cell r="J311">
            <v>28.6</v>
          </cell>
          <cell r="K311">
            <v>0</v>
          </cell>
          <cell r="L311">
            <v>2</v>
          </cell>
          <cell r="M311">
            <v>219</v>
          </cell>
          <cell r="N311">
            <v>0.28699999999999998</v>
          </cell>
          <cell r="O311" t="str">
            <v>Brushing</v>
          </cell>
          <cell r="P311" t="str">
            <v>E-G</v>
          </cell>
          <cell r="Q311"/>
          <cell r="R311"/>
          <cell r="S311"/>
          <cell r="T311" t="str">
            <v>PCS</v>
          </cell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/>
          <cell r="AQ311"/>
          <cell r="AR311"/>
          <cell r="AS311"/>
          <cell r="AT311"/>
          <cell r="AU311"/>
          <cell r="AV311"/>
          <cell r="AW311"/>
          <cell r="AX311"/>
          <cell r="AY311"/>
          <cell r="AZ311"/>
          <cell r="BA311"/>
          <cell r="BB311"/>
          <cell r="BC311"/>
          <cell r="BD311"/>
          <cell r="BE311"/>
          <cell r="BF311"/>
          <cell r="BG311"/>
          <cell r="BH311"/>
          <cell r="BI311"/>
          <cell r="BJ311"/>
          <cell r="BK311"/>
          <cell r="BL311"/>
          <cell r="BM311"/>
          <cell r="BN311"/>
          <cell r="BO311"/>
        </row>
        <row r="312">
          <cell r="A312" t="str">
            <v>|0200230742|25.00|55.00|1.600|0.0005780IBC</v>
          </cell>
          <cell r="B312" t="str">
            <v>|0200230742|25.00|55.00|1.600|0.000</v>
          </cell>
          <cell r="C312" t="str">
            <v>C07010</v>
          </cell>
          <cell r="D312" t="str">
            <v>HONDA</v>
          </cell>
          <cell r="E312" t="str">
            <v>HTVN</v>
          </cell>
          <cell r="F312"/>
          <cell r="G312" t="str">
            <v>HSST590C</v>
          </cell>
          <cell r="H312" t="str">
            <v>C</v>
          </cell>
          <cell r="I312" t="str">
            <v>IBC</v>
          </cell>
          <cell r="J312">
            <v>25</v>
          </cell>
          <cell r="K312">
            <v>55</v>
          </cell>
          <cell r="L312">
            <v>1.6</v>
          </cell>
          <cell r="M312">
            <v>5780</v>
          </cell>
          <cell r="N312">
            <v>11.218999999999999</v>
          </cell>
          <cell r="O312" t="str">
            <v>As Cut</v>
          </cell>
          <cell r="P312" t="str">
            <v>E-G</v>
          </cell>
          <cell r="Q312"/>
          <cell r="R312"/>
          <cell r="S312"/>
          <cell r="T312" t="str">
            <v>PCS</v>
          </cell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/>
          <cell r="AQ312"/>
          <cell r="AR312"/>
          <cell r="AS312"/>
          <cell r="AT312"/>
          <cell r="AU312"/>
          <cell r="AV312"/>
          <cell r="AW312"/>
          <cell r="AX312"/>
          <cell r="AY312"/>
          <cell r="AZ312"/>
          <cell r="BA312"/>
          <cell r="BB312"/>
          <cell r="BC312"/>
          <cell r="BD312">
            <v>936</v>
          </cell>
          <cell r="BE312">
            <v>936</v>
          </cell>
          <cell r="BF312">
            <v>936</v>
          </cell>
          <cell r="BG312">
            <v>936</v>
          </cell>
          <cell r="BH312"/>
          <cell r="BI312"/>
          <cell r="BJ312"/>
          <cell r="BK312"/>
          <cell r="BL312"/>
          <cell r="BM312"/>
          <cell r="BN312"/>
          <cell r="BO312"/>
        </row>
        <row r="313">
          <cell r="A313" t="str">
            <v>|0200230742|25.00|55.00|1.600|0.000551IBC</v>
          </cell>
          <cell r="B313" t="str">
            <v>|0200230742|25.00|55.00|1.600|0.000</v>
          </cell>
          <cell r="C313" t="str">
            <v>C07011</v>
          </cell>
          <cell r="D313" t="str">
            <v>HONDA</v>
          </cell>
          <cell r="E313" t="str">
            <v>KKTL</v>
          </cell>
          <cell r="F313" t="str">
            <v>NM3</v>
          </cell>
          <cell r="G313" t="str">
            <v>HSST590C</v>
          </cell>
          <cell r="H313" t="str">
            <v>C</v>
          </cell>
          <cell r="I313" t="str">
            <v>IBC</v>
          </cell>
          <cell r="J313">
            <v>25</v>
          </cell>
          <cell r="K313">
            <v>55</v>
          </cell>
          <cell r="L313">
            <v>1.6</v>
          </cell>
          <cell r="M313">
            <v>551</v>
          </cell>
          <cell r="N313">
            <v>1.069</v>
          </cell>
          <cell r="O313" t="str">
            <v>Grind Face</v>
          </cell>
          <cell r="P313" t="str">
            <v>E-G</v>
          </cell>
          <cell r="Q313" t="str">
            <v>K56R/K2PF/K2PA</v>
          </cell>
          <cell r="R313"/>
          <cell r="S313"/>
          <cell r="T313" t="str">
            <v>PCS</v>
          </cell>
          <cell r="U313"/>
          <cell r="V313"/>
          <cell r="W313"/>
          <cell r="X313"/>
          <cell r="Y313"/>
          <cell r="Z313"/>
          <cell r="AA313">
            <v>1200</v>
          </cell>
          <cell r="AB313"/>
          <cell r="AC313"/>
          <cell r="AD313"/>
          <cell r="AE313"/>
          <cell r="AF313"/>
          <cell r="AG313"/>
          <cell r="AH313">
            <v>1200</v>
          </cell>
          <cell r="AI313">
            <v>720</v>
          </cell>
          <cell r="AJ313"/>
          <cell r="AK313"/>
          <cell r="AL313"/>
          <cell r="AM313"/>
          <cell r="AN313"/>
          <cell r="AO313"/>
          <cell r="AP313"/>
          <cell r="AQ313"/>
          <cell r="AR313"/>
          <cell r="AS313"/>
          <cell r="AT313"/>
          <cell r="AU313"/>
          <cell r="AV313"/>
          <cell r="AW313"/>
          <cell r="AX313"/>
          <cell r="AY313">
            <v>3600</v>
          </cell>
          <cell r="AZ313">
            <v>0</v>
          </cell>
          <cell r="BA313">
            <v>6720</v>
          </cell>
          <cell r="BB313">
            <v>0</v>
          </cell>
          <cell r="BC313">
            <v>8640</v>
          </cell>
          <cell r="BD313">
            <v>8800</v>
          </cell>
          <cell r="BE313">
            <v>2700</v>
          </cell>
          <cell r="BF313">
            <v>1900</v>
          </cell>
          <cell r="BG313"/>
          <cell r="BH313"/>
          <cell r="BI313"/>
          <cell r="BJ313"/>
          <cell r="BK313"/>
          <cell r="BL313"/>
          <cell r="BM313"/>
          <cell r="BN313"/>
          <cell r="BO313" t="str">
            <v>06/10/2023</v>
          </cell>
        </row>
        <row r="314">
          <cell r="A314" t="str">
            <v>|0200230742|25.00|55.00|1.600|0.000552IBC</v>
          </cell>
          <cell r="B314" t="str">
            <v>|0200230742|25.00|55.00|1.600|0.000</v>
          </cell>
          <cell r="C314" t="str">
            <v>C07011</v>
          </cell>
          <cell r="D314" t="str">
            <v>HONDA</v>
          </cell>
          <cell r="E314" t="str">
            <v>KKTL</v>
          </cell>
          <cell r="F314" t="str">
            <v>NM3</v>
          </cell>
          <cell r="G314" t="str">
            <v>HSST590C</v>
          </cell>
          <cell r="H314" t="str">
            <v>C</v>
          </cell>
          <cell r="I314" t="str">
            <v>IBC</v>
          </cell>
          <cell r="J314">
            <v>25</v>
          </cell>
          <cell r="K314">
            <v>55</v>
          </cell>
          <cell r="L314">
            <v>1.6</v>
          </cell>
          <cell r="M314">
            <v>552</v>
          </cell>
          <cell r="N314">
            <v>1.071</v>
          </cell>
          <cell r="O314" t="str">
            <v>Grind Face</v>
          </cell>
          <cell r="P314" t="str">
            <v>E-G</v>
          </cell>
          <cell r="Q314" t="str">
            <v>K56R/K2PF/K2PA</v>
          </cell>
          <cell r="R314"/>
          <cell r="S314"/>
          <cell r="T314" t="str">
            <v>PCS</v>
          </cell>
          <cell r="U314"/>
          <cell r="V314"/>
          <cell r="W314"/>
          <cell r="X314"/>
          <cell r="Y314"/>
          <cell r="Z314"/>
          <cell r="AA314">
            <v>1200</v>
          </cell>
          <cell r="AB314"/>
          <cell r="AC314"/>
          <cell r="AD314"/>
          <cell r="AE314"/>
          <cell r="AF314"/>
          <cell r="AG314"/>
          <cell r="AH314">
            <v>1200</v>
          </cell>
          <cell r="AI314">
            <v>720</v>
          </cell>
          <cell r="AJ314"/>
          <cell r="AK314"/>
          <cell r="AL314"/>
          <cell r="AM314"/>
          <cell r="AN314"/>
          <cell r="AO314"/>
          <cell r="AP314"/>
          <cell r="AQ314"/>
          <cell r="AR314"/>
          <cell r="AS314"/>
          <cell r="AT314"/>
          <cell r="AU314"/>
          <cell r="AV314"/>
          <cell r="AW314"/>
          <cell r="AX314"/>
          <cell r="AY314">
            <v>3600</v>
          </cell>
          <cell r="AZ314">
            <v>0</v>
          </cell>
          <cell r="BA314">
            <v>6720</v>
          </cell>
          <cell r="BB314">
            <v>0</v>
          </cell>
          <cell r="BC314">
            <v>8640</v>
          </cell>
          <cell r="BD314">
            <v>8800</v>
          </cell>
          <cell r="BE314">
            <v>2700</v>
          </cell>
          <cell r="BF314">
            <v>1900</v>
          </cell>
          <cell r="BG314"/>
          <cell r="BH314"/>
          <cell r="BI314"/>
          <cell r="BJ314"/>
          <cell r="BK314"/>
          <cell r="BL314"/>
          <cell r="BM314"/>
          <cell r="BN314"/>
          <cell r="BO314" t="str">
            <v>06/10/2023</v>
          </cell>
        </row>
        <row r="315">
          <cell r="A315" t="str">
            <v>|0200226010|48.60|0.00|3.500|0.0005750IBC</v>
          </cell>
          <cell r="B315" t="str">
            <v>|0200226010|48.60|0.00|3.500|0.000</v>
          </cell>
          <cell r="C315" t="str">
            <v>C07011</v>
          </cell>
          <cell r="D315" t="str">
            <v>HONDA</v>
          </cell>
          <cell r="E315" t="str">
            <v>KKTL</v>
          </cell>
          <cell r="F315" t="str">
            <v>NM3</v>
          </cell>
          <cell r="G315" t="str">
            <v>STAM390G</v>
          </cell>
          <cell r="H315" t="str">
            <v>P</v>
          </cell>
          <cell r="I315" t="str">
            <v>IBC</v>
          </cell>
          <cell r="J315">
            <v>48.6</v>
          </cell>
          <cell r="K315">
            <v>0</v>
          </cell>
          <cell r="L315">
            <v>3.5</v>
          </cell>
          <cell r="M315">
            <v>5750</v>
          </cell>
          <cell r="N315">
            <v>22.385000000000002</v>
          </cell>
          <cell r="O315" t="str">
            <v>Piping(Pre-End)</v>
          </cell>
          <cell r="P315" t="str">
            <v>E-G</v>
          </cell>
          <cell r="Q315"/>
          <cell r="R315"/>
          <cell r="S315"/>
          <cell r="T315" t="str">
            <v>PCS</v>
          </cell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  <cell r="AN315"/>
          <cell r="AO315"/>
          <cell r="AP315"/>
          <cell r="AQ315"/>
          <cell r="AR315"/>
          <cell r="AS315"/>
          <cell r="AT315"/>
          <cell r="AU315"/>
          <cell r="AV315"/>
          <cell r="AW315"/>
          <cell r="AX315"/>
          <cell r="AY315">
            <v>854</v>
          </cell>
          <cell r="AZ315">
            <v>0</v>
          </cell>
          <cell r="BA315">
            <v>854</v>
          </cell>
          <cell r="BB315">
            <v>0</v>
          </cell>
          <cell r="BC315">
            <v>822</v>
          </cell>
          <cell r="BD315">
            <v>751</v>
          </cell>
          <cell r="BE315">
            <v>567</v>
          </cell>
          <cell r="BF315">
            <v>755</v>
          </cell>
          <cell r="BG315"/>
          <cell r="BH315"/>
          <cell r="BI315"/>
          <cell r="BJ315"/>
          <cell r="BK315"/>
          <cell r="BL315"/>
          <cell r="BM315"/>
          <cell r="BN315"/>
          <cell r="BO315" t="str">
            <v>06/10/2023</v>
          </cell>
        </row>
        <row r="316">
          <cell r="A316" t="str">
            <v>|0200226010|31.80|0.00|1.600|0.0005820IBC</v>
          </cell>
          <cell r="B316" t="str">
            <v>|0200226010|31.80|0.00|1.600|0.000</v>
          </cell>
          <cell r="C316" t="str">
            <v>C07011</v>
          </cell>
          <cell r="D316" t="str">
            <v>HONDA</v>
          </cell>
          <cell r="E316" t="str">
            <v>KKTL</v>
          </cell>
          <cell r="F316" t="str">
            <v>NM3</v>
          </cell>
          <cell r="G316" t="str">
            <v>STAM390G</v>
          </cell>
          <cell r="H316" t="str">
            <v>P</v>
          </cell>
          <cell r="I316" t="str">
            <v>IBC</v>
          </cell>
          <cell r="J316">
            <v>31.8</v>
          </cell>
          <cell r="K316">
            <v>0</v>
          </cell>
          <cell r="L316">
            <v>1.6</v>
          </cell>
          <cell r="M316">
            <v>5820</v>
          </cell>
          <cell r="N316">
            <v>6.9370000000000003</v>
          </cell>
          <cell r="O316" t="str">
            <v>Piping(Pre-End)</v>
          </cell>
          <cell r="P316" t="str">
            <v>E-G</v>
          </cell>
          <cell r="Q316"/>
          <cell r="R316"/>
          <cell r="S316"/>
          <cell r="T316" t="str">
            <v>PCS</v>
          </cell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/>
          <cell r="AQ316"/>
          <cell r="AR316"/>
          <cell r="AS316"/>
          <cell r="AT316"/>
          <cell r="AU316"/>
          <cell r="AV316"/>
          <cell r="AW316"/>
          <cell r="AX316"/>
          <cell r="AY316">
            <v>2002</v>
          </cell>
          <cell r="AZ316">
            <v>0</v>
          </cell>
          <cell r="BA316">
            <v>2002</v>
          </cell>
          <cell r="BB316">
            <v>0</v>
          </cell>
          <cell r="BC316">
            <v>2090</v>
          </cell>
          <cell r="BD316">
            <v>1183</v>
          </cell>
          <cell r="BE316">
            <v>1159</v>
          </cell>
          <cell r="BF316">
            <v>1455</v>
          </cell>
          <cell r="BG316"/>
          <cell r="BH316"/>
          <cell r="BI316"/>
          <cell r="BJ316"/>
          <cell r="BK316"/>
          <cell r="BL316"/>
          <cell r="BM316"/>
          <cell r="BN316"/>
          <cell r="BO316" t="str">
            <v>06/10/2023</v>
          </cell>
        </row>
        <row r="317">
          <cell r="A317" t="str">
            <v>|0200226010|48.60|0.00|3.500|0.0005880IBC</v>
          </cell>
          <cell r="B317" t="str">
            <v>|0200226010|48.60|0.00|3.500|0.000</v>
          </cell>
          <cell r="C317" t="str">
            <v>C07011</v>
          </cell>
          <cell r="D317" t="str">
            <v>HONDA</v>
          </cell>
          <cell r="E317" t="str">
            <v>KKTL</v>
          </cell>
          <cell r="F317" t="str">
            <v>NM 3</v>
          </cell>
          <cell r="G317" t="str">
            <v>STAM390G</v>
          </cell>
          <cell r="H317" t="str">
            <v>P</v>
          </cell>
          <cell r="I317" t="str">
            <v>IBC</v>
          </cell>
          <cell r="J317">
            <v>48.6</v>
          </cell>
          <cell r="K317">
            <v>0</v>
          </cell>
          <cell r="L317">
            <v>3.5</v>
          </cell>
          <cell r="M317">
            <v>5880</v>
          </cell>
          <cell r="N317">
            <v>22.890999999999998</v>
          </cell>
          <cell r="O317" t="str">
            <v>Piping(Pre-End)</v>
          </cell>
          <cell r="P317" t="str">
            <v>E-G</v>
          </cell>
          <cell r="Q317" t="str">
            <v>K2CA/K2CF/K1NA/K1NF/K2TA/K2ZA</v>
          </cell>
          <cell r="R317"/>
          <cell r="S317"/>
          <cell r="T317" t="str">
            <v>PCS</v>
          </cell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/>
          <cell r="AQ317"/>
          <cell r="AR317"/>
          <cell r="AS317"/>
          <cell r="AT317"/>
          <cell r="AU317"/>
          <cell r="AV317"/>
          <cell r="AW317"/>
          <cell r="AX317"/>
          <cell r="AY317">
            <v>3721</v>
          </cell>
          <cell r="AZ317">
            <v>0</v>
          </cell>
          <cell r="BA317">
            <v>3721</v>
          </cell>
          <cell r="BB317">
            <v>0</v>
          </cell>
          <cell r="BC317">
            <v>3349</v>
          </cell>
          <cell r="BD317">
            <v>3420</v>
          </cell>
          <cell r="BE317">
            <v>2011</v>
          </cell>
          <cell r="BF317">
            <v>2822</v>
          </cell>
          <cell r="BG317"/>
          <cell r="BH317"/>
          <cell r="BI317"/>
          <cell r="BJ317"/>
          <cell r="BK317"/>
          <cell r="BL317"/>
          <cell r="BM317"/>
          <cell r="BN317"/>
          <cell r="BO317" t="str">
            <v>06/10/2023</v>
          </cell>
        </row>
        <row r="318">
          <cell r="A318" t="str">
            <v>|0200226010|22.20|0.00|2.300|0.0006000IBC</v>
          </cell>
          <cell r="B318" t="str">
            <v>|0200226010|22.20|0.00|2.300|0.000</v>
          </cell>
          <cell r="C318" t="str">
            <v>C07011</v>
          </cell>
          <cell r="D318" t="str">
            <v>HONDA</v>
          </cell>
          <cell r="E318" t="str">
            <v>KKTL</v>
          </cell>
          <cell r="F318"/>
          <cell r="G318" t="str">
            <v>STAM390G</v>
          </cell>
          <cell r="H318" t="str">
            <v>P</v>
          </cell>
          <cell r="I318" t="str">
            <v>IBC</v>
          </cell>
          <cell r="J318">
            <v>22.2</v>
          </cell>
          <cell r="K318">
            <v>0</v>
          </cell>
          <cell r="L318">
            <v>2.2999999999999998</v>
          </cell>
          <cell r="M318">
            <v>6000</v>
          </cell>
          <cell r="N318">
            <v>6.774</v>
          </cell>
          <cell r="O318" t="str">
            <v>Piping(Pre-End)</v>
          </cell>
          <cell r="P318" t="str">
            <v>E-G</v>
          </cell>
          <cell r="Q318" t="str">
            <v>K2TA</v>
          </cell>
          <cell r="R318"/>
          <cell r="S318"/>
          <cell r="T318" t="str">
            <v>PCS</v>
          </cell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  <cell r="AN318"/>
          <cell r="AO318"/>
          <cell r="AP318"/>
          <cell r="AQ318"/>
          <cell r="AR318"/>
          <cell r="AS318"/>
          <cell r="AT318"/>
          <cell r="AU318"/>
          <cell r="AV318"/>
          <cell r="AW318"/>
          <cell r="AX318"/>
          <cell r="AY318">
            <v>868</v>
          </cell>
          <cell r="AZ318">
            <v>0</v>
          </cell>
          <cell r="BA318">
            <v>868</v>
          </cell>
          <cell r="BB318">
            <v>0</v>
          </cell>
          <cell r="BC318">
            <v>905</v>
          </cell>
          <cell r="BD318">
            <v>827</v>
          </cell>
          <cell r="BE318">
            <v>623</v>
          </cell>
          <cell r="BF318">
            <v>831</v>
          </cell>
          <cell r="BG318"/>
          <cell r="BH318"/>
          <cell r="BI318"/>
          <cell r="BJ318"/>
          <cell r="BK318"/>
          <cell r="BL318"/>
          <cell r="BM318"/>
          <cell r="BN318"/>
          <cell r="BO318" t="str">
            <v>06/10/2023</v>
          </cell>
        </row>
        <row r="319">
          <cell r="A319" t="str">
            <v>|0200230742|25.00|55.00|1.600|0.000548IBC</v>
          </cell>
          <cell r="B319" t="str">
            <v>|0200230742|25.00|55.00|1.600|0.000</v>
          </cell>
          <cell r="C319" t="str">
            <v>C07011</v>
          </cell>
          <cell r="D319" t="str">
            <v>HONDA</v>
          </cell>
          <cell r="E319" t="str">
            <v>KKTL</v>
          </cell>
          <cell r="F319" t="str">
            <v>NM 3</v>
          </cell>
          <cell r="G319" t="str">
            <v>HSST590C</v>
          </cell>
          <cell r="H319" t="str">
            <v>C</v>
          </cell>
          <cell r="I319" t="str">
            <v>IBC</v>
          </cell>
          <cell r="J319">
            <v>25</v>
          </cell>
          <cell r="K319">
            <v>55</v>
          </cell>
          <cell r="L319">
            <v>1.6</v>
          </cell>
          <cell r="M319">
            <v>548</v>
          </cell>
          <cell r="N319">
            <v>1.0640000000000001</v>
          </cell>
          <cell r="O319" t="str">
            <v>Grind Face</v>
          </cell>
          <cell r="P319" t="str">
            <v>E-G</v>
          </cell>
          <cell r="Q319"/>
          <cell r="R319"/>
          <cell r="S319"/>
          <cell r="T319" t="str">
            <v>PCS</v>
          </cell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  <cell r="BC319"/>
          <cell r="BD319"/>
          <cell r="BE319"/>
          <cell r="BF319"/>
          <cell r="BG319"/>
          <cell r="BH319"/>
          <cell r="BI319"/>
          <cell r="BJ319"/>
          <cell r="BK319"/>
          <cell r="BL319"/>
          <cell r="BM319"/>
          <cell r="BN319"/>
          <cell r="BO319"/>
        </row>
        <row r="320">
          <cell r="A320" t="str">
            <v>|0200230742|25.00|55.00|1.600|0.000549IBC</v>
          </cell>
          <cell r="B320" t="str">
            <v>|0200230742|25.00|55.00|1.600|0.000</v>
          </cell>
          <cell r="C320" t="str">
            <v>C07011</v>
          </cell>
          <cell r="D320" t="str">
            <v>HONDA</v>
          </cell>
          <cell r="E320" t="str">
            <v>KKTL</v>
          </cell>
          <cell r="F320" t="str">
            <v>NM 3</v>
          </cell>
          <cell r="G320" t="str">
            <v>HSST590C</v>
          </cell>
          <cell r="H320" t="str">
            <v>C</v>
          </cell>
          <cell r="I320" t="str">
            <v>IBC</v>
          </cell>
          <cell r="J320">
            <v>25</v>
          </cell>
          <cell r="K320">
            <v>55</v>
          </cell>
          <cell r="L320">
            <v>1.6</v>
          </cell>
          <cell r="M320">
            <v>549</v>
          </cell>
          <cell r="N320">
            <v>1.0660000000000001</v>
          </cell>
          <cell r="O320" t="str">
            <v>Grind Face</v>
          </cell>
          <cell r="P320" t="str">
            <v>E-G</v>
          </cell>
          <cell r="Q320"/>
          <cell r="R320"/>
          <cell r="S320"/>
          <cell r="T320" t="str">
            <v>PCS</v>
          </cell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  <cell r="AK320"/>
          <cell r="AL320"/>
          <cell r="AM320"/>
          <cell r="AN320"/>
          <cell r="AO320"/>
          <cell r="AP320"/>
          <cell r="AQ320"/>
          <cell r="AR320"/>
          <cell r="AS320"/>
          <cell r="AT320"/>
          <cell r="AU320"/>
          <cell r="AV320"/>
          <cell r="AW320"/>
          <cell r="AX320"/>
          <cell r="AY320"/>
          <cell r="AZ320"/>
          <cell r="BA320"/>
          <cell r="BB320"/>
          <cell r="BC320"/>
          <cell r="BD320"/>
          <cell r="BE320"/>
          <cell r="BF320"/>
          <cell r="BG320"/>
          <cell r="BH320"/>
          <cell r="BI320"/>
          <cell r="BJ320"/>
          <cell r="BK320"/>
          <cell r="BL320"/>
          <cell r="BM320"/>
          <cell r="BN320"/>
          <cell r="BO320"/>
        </row>
        <row r="321">
          <cell r="A321" t="str">
            <v>|0200226010|25.40|0.00|1.600|0.0005100IBC</v>
          </cell>
          <cell r="B321" t="str">
            <v>|0200226010|25.40|0.00|1.600|0.000</v>
          </cell>
          <cell r="C321" t="str">
            <v>C07011</v>
          </cell>
          <cell r="D321" t="str">
            <v>HONDA</v>
          </cell>
          <cell r="E321" t="str">
            <v>KKTL</v>
          </cell>
          <cell r="F321" t="str">
            <v>NM3</v>
          </cell>
          <cell r="G321" t="str">
            <v>STAM390G</v>
          </cell>
          <cell r="H321" t="str">
            <v>P</v>
          </cell>
          <cell r="I321" t="str">
            <v>IBC</v>
          </cell>
          <cell r="J321">
            <v>25.4</v>
          </cell>
          <cell r="K321">
            <v>0</v>
          </cell>
          <cell r="L321">
            <v>1.6</v>
          </cell>
          <cell r="M321">
            <v>5100</v>
          </cell>
          <cell r="N321">
            <v>4.7889999999999997</v>
          </cell>
          <cell r="O321" t="str">
            <v>Piping(Pre-End)</v>
          </cell>
          <cell r="P321" t="str">
            <v>E-G</v>
          </cell>
          <cell r="Q321"/>
          <cell r="R321"/>
          <cell r="S321"/>
          <cell r="T321" t="str">
            <v>PCS</v>
          </cell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/>
          <cell r="AQ321"/>
          <cell r="AR321"/>
          <cell r="AS321"/>
          <cell r="AT321"/>
          <cell r="AU321"/>
          <cell r="AV321"/>
          <cell r="AW321"/>
          <cell r="AX321"/>
          <cell r="AY321"/>
          <cell r="AZ321"/>
          <cell r="BA321"/>
          <cell r="BB321"/>
          <cell r="BC321"/>
          <cell r="BD321"/>
          <cell r="BE321"/>
          <cell r="BF321"/>
          <cell r="BG321"/>
          <cell r="BH321"/>
          <cell r="BI321"/>
          <cell r="BJ321"/>
          <cell r="BK321"/>
          <cell r="BL321"/>
          <cell r="BM321"/>
          <cell r="BN321"/>
          <cell r="BO321"/>
        </row>
        <row r="322">
          <cell r="A322" t="str">
            <v>|0200235920|38.10|0.00|1.200|0.0005450IBC</v>
          </cell>
          <cell r="B322" t="str">
            <v>|0200235920|38.10|0.00|1.200|0.000</v>
          </cell>
          <cell r="C322" t="str">
            <v>C07011</v>
          </cell>
          <cell r="D322" t="str">
            <v>HONDA</v>
          </cell>
          <cell r="E322" t="str">
            <v>KKTL</v>
          </cell>
          <cell r="F322" t="str">
            <v>NM3</v>
          </cell>
          <cell r="G322" t="str">
            <v>STAM290GA</v>
          </cell>
          <cell r="H322" t="str">
            <v>C</v>
          </cell>
          <cell r="I322" t="str">
            <v>IBC</v>
          </cell>
          <cell r="J322">
            <v>38.1</v>
          </cell>
          <cell r="K322">
            <v>0</v>
          </cell>
          <cell r="L322">
            <v>1.2</v>
          </cell>
          <cell r="M322">
            <v>5450</v>
          </cell>
          <cell r="N322">
            <v>5.9509999999999996</v>
          </cell>
          <cell r="O322" t="str">
            <v>Piping(Pre-End)</v>
          </cell>
          <cell r="P322" t="str">
            <v>E-G</v>
          </cell>
          <cell r="Q322"/>
          <cell r="R322"/>
          <cell r="S322"/>
          <cell r="T322" t="str">
            <v>PCS</v>
          </cell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/>
          <cell r="AQ322"/>
          <cell r="AR322"/>
          <cell r="AS322"/>
          <cell r="AT322"/>
          <cell r="AU322"/>
          <cell r="AV322"/>
          <cell r="AW322"/>
          <cell r="AX322"/>
          <cell r="AY322"/>
          <cell r="AZ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</row>
        <row r="323">
          <cell r="A323" t="str">
            <v>|0200226010|32.00|32.00|2.300|0.0005500IBC</v>
          </cell>
          <cell r="B323" t="str">
            <v>|0200226010|32.00|32.00|2.300|0.000</v>
          </cell>
          <cell r="C323" t="str">
            <v>C07011</v>
          </cell>
          <cell r="D323" t="str">
            <v>HONDA</v>
          </cell>
          <cell r="E323" t="str">
            <v>KKTL</v>
          </cell>
          <cell r="F323" t="str">
            <v>NM1</v>
          </cell>
          <cell r="G323" t="str">
            <v>STAM390G</v>
          </cell>
          <cell r="H323" t="str">
            <v>P</v>
          </cell>
          <cell r="I323" t="str">
            <v>IBC</v>
          </cell>
          <cell r="J323">
            <v>32</v>
          </cell>
          <cell r="K323">
            <v>32</v>
          </cell>
          <cell r="L323">
            <v>2.2999999999999998</v>
          </cell>
          <cell r="M323">
            <v>5500</v>
          </cell>
          <cell r="N323">
            <v>12.073</v>
          </cell>
          <cell r="O323" t="str">
            <v>As Cut</v>
          </cell>
          <cell r="P323" t="str">
            <v>E-G</v>
          </cell>
          <cell r="Q323"/>
          <cell r="R323"/>
          <cell r="S323"/>
          <cell r="T323" t="str">
            <v>PCS</v>
          </cell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/>
          <cell r="AQ323"/>
          <cell r="AR323"/>
          <cell r="AS323"/>
          <cell r="AT323"/>
          <cell r="AU323"/>
          <cell r="AV323"/>
          <cell r="AW323"/>
          <cell r="AX323"/>
          <cell r="AY323"/>
          <cell r="AZ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</row>
        <row r="324">
          <cell r="A324" t="str">
            <v>|0200226010|31.80|0.00|1.600|0.0005750IBC</v>
          </cell>
          <cell r="B324" t="str">
            <v>|0200226010|31.80|0.00|1.600|0.000</v>
          </cell>
          <cell r="C324" t="str">
            <v>C07011</v>
          </cell>
          <cell r="D324" t="str">
            <v>HONDA</v>
          </cell>
          <cell r="E324" t="str">
            <v>KKTL</v>
          </cell>
          <cell r="F324" t="str">
            <v>NM3</v>
          </cell>
          <cell r="G324" t="str">
            <v>STAM390G</v>
          </cell>
          <cell r="H324" t="str">
            <v>P</v>
          </cell>
          <cell r="I324" t="str">
            <v>IBC</v>
          </cell>
          <cell r="J324">
            <v>31.8</v>
          </cell>
          <cell r="K324">
            <v>0</v>
          </cell>
          <cell r="L324">
            <v>1.6</v>
          </cell>
          <cell r="M324">
            <v>5750</v>
          </cell>
          <cell r="N324">
            <v>6.8540000000000001</v>
          </cell>
          <cell r="O324" t="str">
            <v>Piping(Pre-End)</v>
          </cell>
          <cell r="P324" t="str">
            <v>E-G</v>
          </cell>
          <cell r="Q324" t="str">
            <v>K2ZA/K3AA</v>
          </cell>
          <cell r="R324"/>
          <cell r="S324"/>
          <cell r="T324" t="str">
            <v>PCS</v>
          </cell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/>
          <cell r="AQ324"/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</row>
        <row r="325">
          <cell r="A325" t="str">
            <v>|0200226010|31.80|0.00|1.600|0.0005900IBC</v>
          </cell>
          <cell r="B325" t="str">
            <v>|0200226010|31.80|0.00|1.600|0.000</v>
          </cell>
          <cell r="C325" t="str">
            <v>C07011</v>
          </cell>
          <cell r="D325" t="str">
            <v>HONDA</v>
          </cell>
          <cell r="E325" t="str">
            <v>KKTL</v>
          </cell>
          <cell r="F325" t="str">
            <v>NM3</v>
          </cell>
          <cell r="G325" t="str">
            <v>STAM390G</v>
          </cell>
          <cell r="H325" t="str">
            <v>P</v>
          </cell>
          <cell r="I325" t="str">
            <v>IBC</v>
          </cell>
          <cell r="J325">
            <v>31.8</v>
          </cell>
          <cell r="K325">
            <v>0</v>
          </cell>
          <cell r="L325">
            <v>1.6</v>
          </cell>
          <cell r="M325">
            <v>5900</v>
          </cell>
          <cell r="N325">
            <v>7.0330000000000004</v>
          </cell>
          <cell r="O325" t="str">
            <v>Piping(Pre-End)</v>
          </cell>
          <cell r="P325" t="str">
            <v>E-G</v>
          </cell>
          <cell r="Q325"/>
          <cell r="R325"/>
          <cell r="S325"/>
          <cell r="T325" t="str">
            <v>PCS</v>
          </cell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</row>
        <row r="326">
          <cell r="A326" t="str">
            <v>|0200220139|31.80|0.00|2.600|0.0005950IBC</v>
          </cell>
          <cell r="B326" t="str">
            <v>|0200220139|31.80|0.00|2.600|0.000</v>
          </cell>
          <cell r="C326" t="str">
            <v>C07011</v>
          </cell>
          <cell r="D326" t="str">
            <v>HONDA</v>
          </cell>
          <cell r="E326" t="str">
            <v>KKTL</v>
          </cell>
          <cell r="F326" t="str">
            <v>NM 1</v>
          </cell>
          <cell r="G326" t="str">
            <v>STKM11A</v>
          </cell>
          <cell r="H326" t="str">
            <v>P</v>
          </cell>
          <cell r="I326" t="str">
            <v>IBC</v>
          </cell>
          <cell r="J326">
            <v>31.8</v>
          </cell>
          <cell r="K326">
            <v>0</v>
          </cell>
          <cell r="L326">
            <v>2.6</v>
          </cell>
          <cell r="M326">
            <v>5950</v>
          </cell>
          <cell r="N326">
            <v>11.138</v>
          </cell>
          <cell r="O326" t="str">
            <v>Piping(Pre-End)</v>
          </cell>
          <cell r="P326" t="str">
            <v>E-G</v>
          </cell>
          <cell r="Q326"/>
          <cell r="R326"/>
          <cell r="S326"/>
          <cell r="T326" t="str">
            <v>PCS</v>
          </cell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  <cell r="AS326"/>
          <cell r="AT326"/>
          <cell r="AU326"/>
          <cell r="AV326"/>
          <cell r="AW326"/>
          <cell r="AX326"/>
          <cell r="AY326"/>
          <cell r="AZ326"/>
          <cell r="BA326"/>
          <cell r="BB326"/>
          <cell r="BC326"/>
          <cell r="BD326"/>
          <cell r="BE326"/>
          <cell r="BF326"/>
          <cell r="BG326"/>
          <cell r="BH326"/>
          <cell r="BI326"/>
          <cell r="BJ326"/>
          <cell r="BK326"/>
          <cell r="BL326"/>
          <cell r="BM326"/>
          <cell r="BN326"/>
          <cell r="BO326"/>
        </row>
        <row r="327">
          <cell r="A327" t="str">
            <v>|0200225939|19.10|0.00|2.600|0.0006000NBC</v>
          </cell>
          <cell r="B327" t="str">
            <v>|0200225939|19.10|0.00|2.600|0.000</v>
          </cell>
          <cell r="C327" t="str">
            <v>C07011</v>
          </cell>
          <cell r="D327" t="str">
            <v>HONDA</v>
          </cell>
          <cell r="E327" t="str">
            <v>KKTL</v>
          </cell>
          <cell r="F327"/>
          <cell r="G327" t="str">
            <v>STAM290GA</v>
          </cell>
          <cell r="H327" t="str">
            <v>P</v>
          </cell>
          <cell r="I327" t="str">
            <v>NBC</v>
          </cell>
          <cell r="J327">
            <v>19.100000000000001</v>
          </cell>
          <cell r="K327">
            <v>0</v>
          </cell>
          <cell r="L327">
            <v>2.6</v>
          </cell>
          <cell r="M327">
            <v>6000</v>
          </cell>
          <cell r="N327">
            <v>6.3479999999999999</v>
          </cell>
          <cell r="O327" t="str">
            <v>Piping(Pre-End)</v>
          </cell>
          <cell r="P327" t="str">
            <v>E-G</v>
          </cell>
          <cell r="Q327"/>
          <cell r="R327"/>
          <cell r="S327"/>
          <cell r="T327" t="str">
            <v>PCS</v>
          </cell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  <cell r="AR327"/>
          <cell r="AS327"/>
          <cell r="AT327"/>
          <cell r="AU327"/>
          <cell r="AV327"/>
          <cell r="AW327"/>
          <cell r="AX327"/>
          <cell r="AY327"/>
          <cell r="AZ327"/>
          <cell r="BA327"/>
          <cell r="BB327"/>
          <cell r="BC327"/>
          <cell r="BD327"/>
          <cell r="BE327"/>
          <cell r="BF327"/>
          <cell r="BG327"/>
          <cell r="BH327"/>
          <cell r="BI327"/>
          <cell r="BJ327"/>
          <cell r="BK327"/>
          <cell r="BL327"/>
          <cell r="BM327"/>
          <cell r="BN327"/>
          <cell r="BO327"/>
        </row>
        <row r="328">
          <cell r="A328" t="str">
            <v>|0200226010|32.00|32.00|2.300|0.0006000NBC</v>
          </cell>
          <cell r="B328" t="str">
            <v>|0200226010|32.00|32.00|2.300|0.000</v>
          </cell>
          <cell r="C328" t="str">
            <v>C07011</v>
          </cell>
          <cell r="D328" t="str">
            <v>HONDA</v>
          </cell>
          <cell r="E328" t="str">
            <v>KKTL</v>
          </cell>
          <cell r="F328" t="str">
            <v>NM 1</v>
          </cell>
          <cell r="G328" t="str">
            <v>STAM390G</v>
          </cell>
          <cell r="H328" t="str">
            <v>P</v>
          </cell>
          <cell r="I328" t="str">
            <v>NBC</v>
          </cell>
          <cell r="J328">
            <v>32</v>
          </cell>
          <cell r="K328">
            <v>32</v>
          </cell>
          <cell r="L328">
            <v>2.2999999999999998</v>
          </cell>
          <cell r="M328">
            <v>6000</v>
          </cell>
          <cell r="N328">
            <v>13.17</v>
          </cell>
          <cell r="O328" t="str">
            <v>Piping(Pre-End)</v>
          </cell>
          <cell r="P328" t="str">
            <v>E-G</v>
          </cell>
          <cell r="Q328"/>
          <cell r="R328"/>
          <cell r="S328"/>
          <cell r="T328" t="str">
            <v>PCS</v>
          </cell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  <cell r="AS328"/>
          <cell r="AT328"/>
          <cell r="AU328"/>
          <cell r="AV328"/>
          <cell r="AW328"/>
          <cell r="AX328"/>
          <cell r="AY328"/>
          <cell r="AZ328"/>
          <cell r="BA328"/>
          <cell r="BB328"/>
          <cell r="BC328"/>
          <cell r="BD328"/>
          <cell r="BE328"/>
          <cell r="BF328"/>
          <cell r="BG328"/>
          <cell r="BH328"/>
          <cell r="BI328"/>
          <cell r="BJ328"/>
          <cell r="BK328"/>
          <cell r="BL328"/>
          <cell r="BM328"/>
          <cell r="BN328"/>
          <cell r="BO328"/>
        </row>
        <row r="329">
          <cell r="A329" t="str">
            <v>|0200226010|32.00|32.00|2.300|0.0006050NBC</v>
          </cell>
          <cell r="B329" t="str">
            <v>|0200226010|32.00|32.00|2.300|0.000</v>
          </cell>
          <cell r="C329" t="str">
            <v>C07011</v>
          </cell>
          <cell r="D329" t="str">
            <v>HONDA</v>
          </cell>
          <cell r="E329" t="str">
            <v>KKTL</v>
          </cell>
          <cell r="F329"/>
          <cell r="G329" t="str">
            <v>STAM390G</v>
          </cell>
          <cell r="H329" t="str">
            <v>P</v>
          </cell>
          <cell r="I329" t="str">
            <v>NBC</v>
          </cell>
          <cell r="J329">
            <v>32</v>
          </cell>
          <cell r="K329">
            <v>32</v>
          </cell>
          <cell r="L329">
            <v>2.2999999999999998</v>
          </cell>
          <cell r="M329">
            <v>6050</v>
          </cell>
          <cell r="N329">
            <v>13.28</v>
          </cell>
          <cell r="O329" t="str">
            <v>As Cut</v>
          </cell>
          <cell r="P329" t="str">
            <v>E-G</v>
          </cell>
          <cell r="Q329"/>
          <cell r="R329"/>
          <cell r="S329"/>
          <cell r="T329" t="str">
            <v>PCS</v>
          </cell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  <cell r="BB329"/>
          <cell r="BC329"/>
          <cell r="BD329"/>
          <cell r="BE329"/>
          <cell r="BF329"/>
          <cell r="BG329"/>
          <cell r="BH329"/>
          <cell r="BI329"/>
          <cell r="BJ329"/>
          <cell r="BK329"/>
          <cell r="BL329"/>
          <cell r="BM329"/>
          <cell r="BN329"/>
          <cell r="BO329"/>
        </row>
        <row r="330">
          <cell r="A330" t="str">
            <v>|0200226240|31.80|0.00|3.200|0.0005851NBC</v>
          </cell>
          <cell r="B330" t="str">
            <v>|0200226240|31.80|0.00|3.200|0.000</v>
          </cell>
          <cell r="C330" t="str">
            <v>C07011</v>
          </cell>
          <cell r="D330" t="str">
            <v>OTHER</v>
          </cell>
          <cell r="E330" t="str">
            <v>KKTL</v>
          </cell>
          <cell r="F330" t="str">
            <v>NM6</v>
          </cell>
          <cell r="G330" t="str">
            <v>STKMHT590</v>
          </cell>
          <cell r="H330" t="str">
            <v>P</v>
          </cell>
          <cell r="I330" t="str">
            <v>NBC</v>
          </cell>
          <cell r="J330">
            <v>31.8</v>
          </cell>
          <cell r="K330">
            <v>0</v>
          </cell>
          <cell r="L330">
            <v>3.2</v>
          </cell>
          <cell r="M330">
            <v>5851</v>
          </cell>
          <cell r="N330">
            <v>13.206</v>
          </cell>
          <cell r="O330" t="str">
            <v>Piping(Pre-End)</v>
          </cell>
          <cell r="P330" t="str">
            <v>E-G</v>
          </cell>
          <cell r="Q330"/>
          <cell r="R330"/>
          <cell r="S330"/>
          <cell r="T330" t="str">
            <v>PCS</v>
          </cell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</row>
        <row r="331">
          <cell r="A331" t="str">
            <v>|0200226010|28.60|0.00|2.000|0.0005500IBC</v>
          </cell>
          <cell r="B331" t="str">
            <v>|0200226010|28.60|0.00|2.000|0.000</v>
          </cell>
          <cell r="C331" t="str">
            <v>C07011</v>
          </cell>
          <cell r="D331" t="str">
            <v>VINFAST</v>
          </cell>
          <cell r="E331" t="str">
            <v>KKTL</v>
          </cell>
          <cell r="F331" t="str">
            <v>NM3</v>
          </cell>
          <cell r="G331" t="str">
            <v>STAM390G</v>
          </cell>
          <cell r="H331" t="str">
            <v>P</v>
          </cell>
          <cell r="I331" t="str">
            <v>IBC</v>
          </cell>
          <cell r="J331">
            <v>28.6</v>
          </cell>
          <cell r="K331">
            <v>0</v>
          </cell>
          <cell r="L331">
            <v>2</v>
          </cell>
          <cell r="M331">
            <v>5500</v>
          </cell>
          <cell r="N331">
            <v>7.2160000000000002</v>
          </cell>
          <cell r="O331" t="str">
            <v>Piping(Pre-End)</v>
          </cell>
          <cell r="P331" t="str">
            <v>E-G</v>
          </cell>
          <cell r="Q331"/>
          <cell r="R331"/>
          <cell r="S331"/>
          <cell r="T331" t="str">
            <v>PCS</v>
          </cell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  <cell r="BB331"/>
          <cell r="BC331"/>
          <cell r="BD331"/>
          <cell r="BE331"/>
          <cell r="BF331"/>
          <cell r="BG331"/>
          <cell r="BH331"/>
          <cell r="BI331"/>
          <cell r="BJ331"/>
          <cell r="BK331"/>
          <cell r="BL331"/>
          <cell r="BM331"/>
          <cell r="BN331"/>
          <cell r="BO331"/>
        </row>
        <row r="332">
          <cell r="A332" t="str">
            <v>|0200226010|15.90|0.00|2.000|0.0005600NBC</v>
          </cell>
          <cell r="B332" t="str">
            <v>|0200226010|15.90|0.00|2.000|0.000</v>
          </cell>
          <cell r="C332" t="str">
            <v>C07011</v>
          </cell>
          <cell r="D332" t="str">
            <v>VINFAST</v>
          </cell>
          <cell r="E332" t="str">
            <v>KKTL</v>
          </cell>
          <cell r="F332"/>
          <cell r="G332" t="str">
            <v>STAM390G</v>
          </cell>
          <cell r="H332" t="str">
            <v>P</v>
          </cell>
          <cell r="I332" t="str">
            <v>NBC</v>
          </cell>
          <cell r="J332">
            <v>15.9</v>
          </cell>
          <cell r="K332">
            <v>0</v>
          </cell>
          <cell r="L332">
            <v>2</v>
          </cell>
          <cell r="M332">
            <v>5600</v>
          </cell>
          <cell r="N332">
            <v>3.8420000000000001</v>
          </cell>
          <cell r="O332" t="str">
            <v>Piping(Pre-End)</v>
          </cell>
          <cell r="P332" t="str">
            <v>E-G</v>
          </cell>
          <cell r="Q332"/>
          <cell r="R332"/>
          <cell r="S332"/>
          <cell r="T332" t="str">
            <v>PCS</v>
          </cell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</row>
        <row r="333">
          <cell r="A333" t="str">
            <v>|0200226010|15.90|0.00|1.600|0.0005670NBC</v>
          </cell>
          <cell r="B333" t="str">
            <v>|0200226010|15.90|0.00|1.600|0.000</v>
          </cell>
          <cell r="C333" t="str">
            <v>C07011</v>
          </cell>
          <cell r="D333" t="str">
            <v>VINFAST</v>
          </cell>
          <cell r="E333" t="str">
            <v>KKTL</v>
          </cell>
          <cell r="F333" t="str">
            <v>NM3</v>
          </cell>
          <cell r="G333" t="str">
            <v>STAM390G</v>
          </cell>
          <cell r="H333" t="str">
            <v>P</v>
          </cell>
          <cell r="I333" t="str">
            <v>NBC</v>
          </cell>
          <cell r="J333">
            <v>15.9</v>
          </cell>
          <cell r="K333">
            <v>0</v>
          </cell>
          <cell r="L333">
            <v>1.6</v>
          </cell>
          <cell r="M333">
            <v>5670</v>
          </cell>
          <cell r="N333">
            <v>3.198</v>
          </cell>
          <cell r="O333" t="str">
            <v>Piping(Pre-End)</v>
          </cell>
          <cell r="P333" t="str">
            <v>E-G</v>
          </cell>
          <cell r="Q333"/>
          <cell r="R333"/>
          <cell r="S333"/>
          <cell r="T333" t="str">
            <v>PCS</v>
          </cell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  <cell r="BB333"/>
          <cell r="BC333"/>
          <cell r="BD333"/>
          <cell r="BE333"/>
          <cell r="BF333"/>
          <cell r="BG333"/>
          <cell r="BH333"/>
          <cell r="BI333"/>
          <cell r="BJ333"/>
          <cell r="BK333"/>
          <cell r="BL333"/>
          <cell r="BM333"/>
          <cell r="BN333"/>
          <cell r="BO333"/>
        </row>
        <row r="334">
          <cell r="A334" t="str">
            <v>|0200226010|19.10|0.00|2.000|0.0005700NBC</v>
          </cell>
          <cell r="B334" t="str">
            <v>|0200226010|19.10|0.00|2.000|0.000</v>
          </cell>
          <cell r="C334" t="str">
            <v>C07011</v>
          </cell>
          <cell r="D334" t="str">
            <v>VINFAST</v>
          </cell>
          <cell r="E334" t="str">
            <v>KKTL</v>
          </cell>
          <cell r="F334" t="str">
            <v>NM3</v>
          </cell>
          <cell r="G334" t="str">
            <v>STAM390G</v>
          </cell>
          <cell r="H334" t="str">
            <v>P</v>
          </cell>
          <cell r="I334" t="str">
            <v>NBC</v>
          </cell>
          <cell r="J334">
            <v>19.100000000000001</v>
          </cell>
          <cell r="K334">
            <v>0</v>
          </cell>
          <cell r="L334">
            <v>2</v>
          </cell>
          <cell r="M334">
            <v>5700</v>
          </cell>
          <cell r="N334">
            <v>4.8049999999999997</v>
          </cell>
          <cell r="O334" t="str">
            <v>Piping(Pre-End)</v>
          </cell>
          <cell r="P334" t="str">
            <v>E-G</v>
          </cell>
          <cell r="Q334"/>
          <cell r="R334"/>
          <cell r="S334"/>
          <cell r="T334" t="str">
            <v>PCS</v>
          </cell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  <cell r="BB334"/>
          <cell r="BC334"/>
          <cell r="BD334"/>
          <cell r="BE334"/>
          <cell r="BF334"/>
          <cell r="BG334"/>
          <cell r="BH334"/>
          <cell r="BI334"/>
          <cell r="BJ334"/>
          <cell r="BK334"/>
          <cell r="BL334"/>
          <cell r="BM334"/>
          <cell r="BN334"/>
          <cell r="BO334"/>
        </row>
        <row r="335">
          <cell r="A335" t="str">
            <v>|0200225939|15.90|0.00|1.600|0.0005800NBC</v>
          </cell>
          <cell r="B335" t="str">
            <v>|0200225939|15.90|0.00|1.600|0.000</v>
          </cell>
          <cell r="C335" t="str">
            <v>C07011</v>
          </cell>
          <cell r="D335" t="str">
            <v>VINFAST</v>
          </cell>
          <cell r="E335" t="str">
            <v>KKTL</v>
          </cell>
          <cell r="F335" t="str">
            <v>NM3</v>
          </cell>
          <cell r="G335" t="str">
            <v>STAM290GA</v>
          </cell>
          <cell r="H335" t="str">
            <v>P</v>
          </cell>
          <cell r="I335" t="str">
            <v>NBC</v>
          </cell>
          <cell r="J335">
            <v>15.9</v>
          </cell>
          <cell r="K335">
            <v>0</v>
          </cell>
          <cell r="L335">
            <v>1.6</v>
          </cell>
          <cell r="M335">
            <v>5800</v>
          </cell>
          <cell r="N335">
            <v>3.2709999999999999</v>
          </cell>
          <cell r="O335" t="str">
            <v>Piping(Pre-End)</v>
          </cell>
          <cell r="P335" t="str">
            <v>E-G</v>
          </cell>
          <cell r="Q335"/>
          <cell r="R335"/>
          <cell r="S335"/>
          <cell r="T335" t="str">
            <v>PCS</v>
          </cell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  <cell r="BB335"/>
          <cell r="BC335"/>
          <cell r="BD335"/>
          <cell r="BE335"/>
          <cell r="BF335"/>
          <cell r="BG335"/>
          <cell r="BH335"/>
          <cell r="BI335"/>
          <cell r="BJ335"/>
          <cell r="BK335"/>
          <cell r="BL335"/>
          <cell r="BM335"/>
          <cell r="BN335"/>
          <cell r="BO335"/>
        </row>
        <row r="336">
          <cell r="A336" t="str">
            <v>|0200226010|28.60|0.00|2.000|0.0005820IBC</v>
          </cell>
          <cell r="B336" t="str">
            <v>|0200226010|28.60|0.00|2.000|0.000</v>
          </cell>
          <cell r="C336" t="str">
            <v>C07011</v>
          </cell>
          <cell r="D336" t="str">
            <v>VINFAST</v>
          </cell>
          <cell r="E336" t="str">
            <v>KKTL</v>
          </cell>
          <cell r="F336" t="str">
            <v>NM6</v>
          </cell>
          <cell r="G336" t="str">
            <v>STAM390G</v>
          </cell>
          <cell r="H336" t="str">
            <v>P</v>
          </cell>
          <cell r="I336" t="str">
            <v>IBC</v>
          </cell>
          <cell r="J336">
            <v>28.6</v>
          </cell>
          <cell r="K336">
            <v>0</v>
          </cell>
          <cell r="L336">
            <v>2</v>
          </cell>
          <cell r="M336">
            <v>5820</v>
          </cell>
          <cell r="N336">
            <v>7.6360000000000001</v>
          </cell>
          <cell r="O336" t="str">
            <v>Piping(Pre-End)</v>
          </cell>
          <cell r="P336" t="str">
            <v>E-G</v>
          </cell>
          <cell r="Q336"/>
          <cell r="R336"/>
          <cell r="S336"/>
          <cell r="T336" t="str">
            <v>PCS</v>
          </cell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  <cell r="BB336"/>
          <cell r="BC336"/>
          <cell r="BD336"/>
          <cell r="BE336"/>
          <cell r="BF336"/>
          <cell r="BG336"/>
          <cell r="BH336"/>
          <cell r="BI336"/>
          <cell r="BJ336"/>
          <cell r="BK336"/>
          <cell r="BL336"/>
          <cell r="BM336"/>
          <cell r="BN336"/>
          <cell r="BO336"/>
        </row>
        <row r="337">
          <cell r="A337" t="str">
            <v>|0200220139|25.40|0.00|2.000|0.0005870IBC</v>
          </cell>
          <cell r="B337" t="str">
            <v>|0200220139|25.40|0.00|2.000|0.000</v>
          </cell>
          <cell r="C337" t="str">
            <v>C07011</v>
          </cell>
          <cell r="D337" t="str">
            <v>VINFAST</v>
          </cell>
          <cell r="E337" t="str">
            <v>KKTL</v>
          </cell>
          <cell r="F337"/>
          <cell r="G337" t="str">
            <v>STKM11A</v>
          </cell>
          <cell r="H337" t="str">
            <v>P</v>
          </cell>
          <cell r="I337" t="str">
            <v>IBC</v>
          </cell>
          <cell r="J337">
            <v>25.4</v>
          </cell>
          <cell r="K337">
            <v>0</v>
          </cell>
          <cell r="L337">
            <v>2</v>
          </cell>
          <cell r="M337">
            <v>5870</v>
          </cell>
          <cell r="N337">
            <v>6.774</v>
          </cell>
          <cell r="O337" t="str">
            <v>Piping(Pre-End)</v>
          </cell>
          <cell r="P337" t="str">
            <v>E-G</v>
          </cell>
          <cell r="Q337"/>
          <cell r="R337"/>
          <cell r="S337"/>
          <cell r="T337" t="str">
            <v>PCS</v>
          </cell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/>
          <cell r="BG337"/>
          <cell r="BH337"/>
          <cell r="BI337"/>
          <cell r="BJ337"/>
          <cell r="BK337"/>
          <cell r="BL337"/>
          <cell r="BM337"/>
          <cell r="BN337"/>
          <cell r="BO337"/>
        </row>
        <row r="338">
          <cell r="A338" t="str">
            <v>|0200226010|22.20|0.00|2.000|0.0005999IBC</v>
          </cell>
          <cell r="B338" t="str">
            <v>|0200226010|22.20|0.00|2.000|0.000</v>
          </cell>
          <cell r="C338" t="str">
            <v>C07011</v>
          </cell>
          <cell r="D338" t="str">
            <v>VINFAST</v>
          </cell>
          <cell r="E338" t="str">
            <v>KKTL</v>
          </cell>
          <cell r="F338" t="str">
            <v>NM3</v>
          </cell>
          <cell r="G338" t="str">
            <v>STAM390G</v>
          </cell>
          <cell r="H338" t="str">
            <v>P</v>
          </cell>
          <cell r="I338" t="str">
            <v>IBC</v>
          </cell>
          <cell r="J338">
            <v>22.2</v>
          </cell>
          <cell r="K338">
            <v>0</v>
          </cell>
          <cell r="L338">
            <v>2</v>
          </cell>
          <cell r="M338">
            <v>5999</v>
          </cell>
          <cell r="N338">
            <v>5.9749999999999996</v>
          </cell>
          <cell r="O338" t="str">
            <v>Piping(Pre-End)</v>
          </cell>
          <cell r="P338" t="str">
            <v>E-G</v>
          </cell>
          <cell r="Q338"/>
          <cell r="R338"/>
          <cell r="S338"/>
          <cell r="T338" t="str">
            <v>PCS</v>
          </cell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</row>
        <row r="339">
          <cell r="A339" t="str">
            <v>|0200226010|28.60|0.00|2.000|0.0006000IBC</v>
          </cell>
          <cell r="B339" t="str">
            <v>|0200226010|28.60|0.00|2.000|0.000</v>
          </cell>
          <cell r="C339" t="str">
            <v>C07011</v>
          </cell>
          <cell r="D339" t="str">
            <v>VINFAST</v>
          </cell>
          <cell r="E339" t="str">
            <v>KKTL</v>
          </cell>
          <cell r="F339" t="str">
            <v>NM3</v>
          </cell>
          <cell r="G339" t="str">
            <v>STAM390G</v>
          </cell>
          <cell r="H339" t="str">
            <v>P</v>
          </cell>
          <cell r="I339" t="str">
            <v>IBC</v>
          </cell>
          <cell r="J339">
            <v>28.6</v>
          </cell>
          <cell r="K339">
            <v>0</v>
          </cell>
          <cell r="L339">
            <v>2</v>
          </cell>
          <cell r="M339">
            <v>6000</v>
          </cell>
          <cell r="N339">
            <v>7.8719999999999999</v>
          </cell>
          <cell r="O339" t="str">
            <v>Piping(Pre-End)</v>
          </cell>
          <cell r="P339" t="str">
            <v>E-G</v>
          </cell>
          <cell r="Q339"/>
          <cell r="R339"/>
          <cell r="S339"/>
          <cell r="T339" t="str">
            <v>PCS</v>
          </cell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  <cell r="BB339"/>
          <cell r="BC339"/>
          <cell r="BD339"/>
          <cell r="BE339"/>
          <cell r="BF339"/>
          <cell r="BG339"/>
          <cell r="BH339"/>
          <cell r="BI339"/>
          <cell r="BJ339"/>
          <cell r="BK339"/>
          <cell r="BL339"/>
          <cell r="BM339"/>
          <cell r="BN339"/>
          <cell r="BO339"/>
        </row>
        <row r="340">
          <cell r="A340" t="str">
            <v>|0200226010|34.00|0.00|2.000|0.0006000IBC</v>
          </cell>
          <cell r="B340" t="str">
            <v>|0200226010|34.00|0.00|2.000|0.000</v>
          </cell>
          <cell r="C340" t="str">
            <v>C07011</v>
          </cell>
          <cell r="D340" t="str">
            <v>VINFAST</v>
          </cell>
          <cell r="E340" t="str">
            <v>KKTL</v>
          </cell>
          <cell r="F340" t="str">
            <v>NM3</v>
          </cell>
          <cell r="G340" t="str">
            <v>STAM390G</v>
          </cell>
          <cell r="H340" t="str">
            <v>P</v>
          </cell>
          <cell r="I340" t="str">
            <v>IBC</v>
          </cell>
          <cell r="J340">
            <v>34</v>
          </cell>
          <cell r="K340">
            <v>0</v>
          </cell>
          <cell r="L340">
            <v>2</v>
          </cell>
          <cell r="M340">
            <v>6000</v>
          </cell>
          <cell r="N340">
            <v>9.468</v>
          </cell>
          <cell r="O340" t="str">
            <v>Piping(Pre-End)</v>
          </cell>
          <cell r="P340" t="str">
            <v>E-G</v>
          </cell>
          <cell r="Q340"/>
          <cell r="R340"/>
          <cell r="S340"/>
          <cell r="T340" t="str">
            <v>PCS</v>
          </cell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  <cell r="BB340"/>
          <cell r="BC340"/>
          <cell r="BD340"/>
          <cell r="BE340"/>
          <cell r="BF340"/>
          <cell r="BG340"/>
          <cell r="BH340"/>
          <cell r="BI340"/>
          <cell r="BJ340"/>
          <cell r="BK340"/>
          <cell r="BL340"/>
          <cell r="BM340"/>
          <cell r="BN340"/>
          <cell r="BO340"/>
        </row>
        <row r="341">
          <cell r="A341" t="str">
            <v>|0200226010|19.10|0.00|2.000|0.0006300NBC</v>
          </cell>
          <cell r="B341" t="str">
            <v>|0200226010|19.10|0.00|2.000|0.000</v>
          </cell>
          <cell r="C341" t="str">
            <v>C07011</v>
          </cell>
          <cell r="D341" t="str">
            <v>VINFAST</v>
          </cell>
          <cell r="E341" t="str">
            <v>KKTL</v>
          </cell>
          <cell r="F341" t="str">
            <v>NM3</v>
          </cell>
          <cell r="G341" t="str">
            <v>STAM390G</v>
          </cell>
          <cell r="H341" t="str">
            <v>P</v>
          </cell>
          <cell r="I341" t="str">
            <v>NBC</v>
          </cell>
          <cell r="J341">
            <v>19.100000000000001</v>
          </cell>
          <cell r="K341">
            <v>0</v>
          </cell>
          <cell r="L341">
            <v>2</v>
          </cell>
          <cell r="M341">
            <v>6300</v>
          </cell>
          <cell r="N341">
            <v>5.3109999999999999</v>
          </cell>
          <cell r="O341" t="str">
            <v>Piping(Pre-End)</v>
          </cell>
          <cell r="P341" t="str">
            <v>E-G</v>
          </cell>
          <cell r="Q341"/>
          <cell r="R341"/>
          <cell r="S341"/>
          <cell r="T341" t="str">
            <v>PCS</v>
          </cell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/>
          <cell r="AQ341"/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  <cell r="BB341"/>
          <cell r="BC341"/>
          <cell r="BD341"/>
          <cell r="BE341"/>
          <cell r="BF341"/>
          <cell r="BG341"/>
          <cell r="BH341"/>
          <cell r="BI341"/>
          <cell r="BJ341"/>
          <cell r="BK341"/>
          <cell r="BL341"/>
          <cell r="BM341"/>
          <cell r="BN341"/>
          <cell r="BO341"/>
        </row>
        <row r="342">
          <cell r="A342" t="str">
            <v>|0200230841|38.10|0.00|1.200|0.0005000NBC</v>
          </cell>
          <cell r="B342" t="str">
            <v>|0200230841|38.10|0.00|1.200|0.000</v>
          </cell>
          <cell r="C342" t="str">
            <v>C07019</v>
          </cell>
          <cell r="D342"/>
          <cell r="E342" t="str">
            <v>MITSUI VN</v>
          </cell>
          <cell r="F342" t="str">
            <v>MITSUI VN</v>
          </cell>
          <cell r="G342" t="str">
            <v>STKM13A</v>
          </cell>
          <cell r="H342" t="str">
            <v>C</v>
          </cell>
          <cell r="I342" t="str">
            <v>NBC</v>
          </cell>
          <cell r="J342">
            <v>38.1</v>
          </cell>
          <cell r="K342">
            <v>0</v>
          </cell>
          <cell r="L342">
            <v>1.2</v>
          </cell>
          <cell r="M342">
            <v>5000</v>
          </cell>
          <cell r="N342">
            <v>5.46</v>
          </cell>
          <cell r="O342" t="str">
            <v>Piping(Pre-End)</v>
          </cell>
          <cell r="P342" t="str">
            <v>E-G</v>
          </cell>
          <cell r="Q342"/>
          <cell r="R342"/>
          <cell r="S342"/>
          <cell r="T342" t="str">
            <v>PCS</v>
          </cell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  <cell r="AN342"/>
          <cell r="AO342"/>
          <cell r="AP342"/>
          <cell r="AQ342"/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  <cell r="BB342"/>
          <cell r="BC342"/>
          <cell r="BD342"/>
          <cell r="BE342"/>
          <cell r="BF342"/>
          <cell r="BG342"/>
          <cell r="BH342"/>
          <cell r="BI342"/>
          <cell r="BJ342"/>
          <cell r="BK342"/>
          <cell r="BL342"/>
          <cell r="BM342"/>
          <cell r="BN342"/>
          <cell r="BO342"/>
        </row>
        <row r="343">
          <cell r="A343" t="str">
            <v>|0200230841|38.10|0.00|1.200|0.0006000NBC</v>
          </cell>
          <cell r="B343" t="str">
            <v>|0200230841|38.10|0.00|1.200|0.000</v>
          </cell>
          <cell r="C343" t="str">
            <v>C07019</v>
          </cell>
          <cell r="D343"/>
          <cell r="E343" t="str">
            <v>MITSUI VN</v>
          </cell>
          <cell r="F343" t="str">
            <v>MITSUI VN</v>
          </cell>
          <cell r="G343" t="str">
            <v>STKM13A</v>
          </cell>
          <cell r="H343" t="str">
            <v>C</v>
          </cell>
          <cell r="I343" t="str">
            <v>NBC</v>
          </cell>
          <cell r="J343">
            <v>38.1</v>
          </cell>
          <cell r="K343">
            <v>0</v>
          </cell>
          <cell r="L343">
            <v>1.2</v>
          </cell>
          <cell r="M343">
            <v>6000</v>
          </cell>
          <cell r="N343">
            <v>6.5519999999999996</v>
          </cell>
          <cell r="O343" t="str">
            <v>Piping(Pre-End)</v>
          </cell>
          <cell r="P343" t="str">
            <v>E-G</v>
          </cell>
          <cell r="Q343"/>
          <cell r="R343"/>
          <cell r="S343"/>
          <cell r="T343" t="str">
            <v>PCS</v>
          </cell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/>
          <cell r="AQ343"/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</row>
        <row r="344">
          <cell r="A344" t="str">
            <v>|0200230120|35.00|0.00|1.200|0.0005800IBC</v>
          </cell>
          <cell r="B344" t="str">
            <v>|0200230120|35.00|0.00|1.200|0.000</v>
          </cell>
          <cell r="C344" t="str">
            <v>C07027</v>
          </cell>
          <cell r="D344" t="str">
            <v>HONDA</v>
          </cell>
          <cell r="E344" t="str">
            <v>LEGROUP</v>
          </cell>
          <cell r="F344"/>
          <cell r="G344" t="str">
            <v>STKM11A</v>
          </cell>
          <cell r="H344" t="str">
            <v>C</v>
          </cell>
          <cell r="I344" t="str">
            <v>IBC</v>
          </cell>
          <cell r="J344">
            <v>35</v>
          </cell>
          <cell r="K344">
            <v>0</v>
          </cell>
          <cell r="L344">
            <v>1.2</v>
          </cell>
          <cell r="M344">
            <v>5800</v>
          </cell>
          <cell r="N344">
            <v>5.8</v>
          </cell>
          <cell r="O344" t="str">
            <v>Piping(Pre-End)</v>
          </cell>
          <cell r="P344" t="str">
            <v>E-G</v>
          </cell>
          <cell r="Q344"/>
          <cell r="R344"/>
          <cell r="S344"/>
          <cell r="T344" t="str">
            <v>PCS</v>
          </cell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  <cell r="AN344"/>
          <cell r="AO344"/>
          <cell r="AP344"/>
          <cell r="AQ344"/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  <cell r="BB344"/>
          <cell r="BC344"/>
          <cell r="BD344"/>
          <cell r="BE344"/>
          <cell r="BF344"/>
          <cell r="BG344"/>
          <cell r="BH344"/>
          <cell r="BI344"/>
          <cell r="BJ344"/>
          <cell r="BK344"/>
          <cell r="BL344"/>
          <cell r="BM344"/>
          <cell r="BN344"/>
          <cell r="BO344"/>
        </row>
        <row r="345">
          <cell r="A345" t="str">
            <v>|0200230120|35.00|0.00|1.200|0.0005000NBC</v>
          </cell>
          <cell r="B345" t="str">
            <v>|0200230120|35.00|0.00|1.200|0.000</v>
          </cell>
          <cell r="C345" t="str">
            <v>C07027</v>
          </cell>
          <cell r="D345" t="str">
            <v>OTHER</v>
          </cell>
          <cell r="E345" t="str">
            <v>LEGROUP</v>
          </cell>
          <cell r="F345"/>
          <cell r="G345" t="str">
            <v>STKM11A</v>
          </cell>
          <cell r="H345" t="str">
            <v>C</v>
          </cell>
          <cell r="I345" t="str">
            <v>NBC</v>
          </cell>
          <cell r="J345">
            <v>35</v>
          </cell>
          <cell r="K345">
            <v>0</v>
          </cell>
          <cell r="L345">
            <v>1.2</v>
          </cell>
          <cell r="M345">
            <v>5000</v>
          </cell>
          <cell r="N345">
            <v>5</v>
          </cell>
          <cell r="O345" t="str">
            <v>Piping(Pre-End)</v>
          </cell>
          <cell r="P345" t="str">
            <v>E-G</v>
          </cell>
          <cell r="Q345" t="str">
            <v>CMS</v>
          </cell>
          <cell r="R345"/>
          <cell r="S345"/>
          <cell r="T345" t="str">
            <v>PCS</v>
          </cell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  <cell r="AN345"/>
          <cell r="AO345"/>
          <cell r="AP345"/>
          <cell r="AQ345"/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</row>
        <row r="346">
          <cell r="A346" t="str">
            <v>|0200220139|35.00|0.00|1.500|0.0005210IBC</v>
          </cell>
          <cell r="B346" t="str">
            <v>|0200220139|35.00|0.00|1.500|0.000</v>
          </cell>
          <cell r="C346" t="str">
            <v>C07027</v>
          </cell>
          <cell r="D346" t="str">
            <v>OTHER</v>
          </cell>
          <cell r="E346" t="str">
            <v>LEGROUP</v>
          </cell>
          <cell r="F346"/>
          <cell r="G346" t="str">
            <v>STKM11A</v>
          </cell>
          <cell r="H346" t="str">
            <v>P</v>
          </cell>
          <cell r="I346" t="str">
            <v>IBC</v>
          </cell>
          <cell r="J346">
            <v>35</v>
          </cell>
          <cell r="K346">
            <v>0</v>
          </cell>
          <cell r="L346">
            <v>1.5</v>
          </cell>
          <cell r="M346">
            <v>5210</v>
          </cell>
          <cell r="N346">
            <v>6.4550000000000001</v>
          </cell>
          <cell r="O346" t="str">
            <v>Piping(Pre-End)</v>
          </cell>
          <cell r="P346" t="str">
            <v>E-G</v>
          </cell>
          <cell r="Q346" t="str">
            <v>CMS</v>
          </cell>
          <cell r="R346"/>
          <cell r="S346"/>
          <cell r="T346" t="str">
            <v>PCS</v>
          </cell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  <cell r="BB346"/>
          <cell r="BC346"/>
          <cell r="BD346"/>
          <cell r="BE346"/>
          <cell r="BF346"/>
          <cell r="BG346"/>
          <cell r="BH346"/>
          <cell r="BI346"/>
          <cell r="BJ346"/>
          <cell r="BK346"/>
          <cell r="BL346"/>
          <cell r="BM346"/>
          <cell r="BN346"/>
          <cell r="BO346"/>
        </row>
        <row r="347">
          <cell r="A347" t="str">
            <v>|0200230120|28.60|0.00|1.200|0.0005510IBC</v>
          </cell>
          <cell r="B347" t="str">
            <v>|0200230120|28.60|0.00|1.200|0.000</v>
          </cell>
          <cell r="C347" t="str">
            <v>C07027</v>
          </cell>
          <cell r="D347" t="str">
            <v>OTHER</v>
          </cell>
          <cell r="E347" t="str">
            <v>LEGROUP</v>
          </cell>
          <cell r="F347"/>
          <cell r="G347" t="str">
            <v>STKM11A</v>
          </cell>
          <cell r="H347" t="str">
            <v>C</v>
          </cell>
          <cell r="I347" t="str">
            <v>IBC</v>
          </cell>
          <cell r="J347">
            <v>28.6</v>
          </cell>
          <cell r="K347">
            <v>0</v>
          </cell>
          <cell r="L347">
            <v>1.2</v>
          </cell>
          <cell r="M347">
            <v>5510</v>
          </cell>
          <cell r="N347">
            <v>4.4690000000000003</v>
          </cell>
          <cell r="O347" t="str">
            <v>Piping(Pre-End)</v>
          </cell>
          <cell r="P347" t="str">
            <v>E-G</v>
          </cell>
          <cell r="Q347" t="str">
            <v>CMS</v>
          </cell>
          <cell r="R347"/>
          <cell r="S347"/>
          <cell r="T347" t="str">
            <v>PCS</v>
          </cell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  <cell r="BB347"/>
          <cell r="BC347"/>
          <cell r="BD347"/>
          <cell r="BE347"/>
          <cell r="BF347"/>
          <cell r="BG347"/>
          <cell r="BH347"/>
          <cell r="BI347"/>
          <cell r="BJ347"/>
          <cell r="BK347"/>
          <cell r="BL347"/>
          <cell r="BM347"/>
          <cell r="BN347"/>
          <cell r="BO347"/>
        </row>
        <row r="348">
          <cell r="A348" t="str">
            <v>|0200226010|31.80|0.00|1.400|0.0005510IBC</v>
          </cell>
          <cell r="B348" t="str">
            <v>|0200226010|31.80|0.00|1.400|0.000</v>
          </cell>
          <cell r="C348" t="str">
            <v>C07027</v>
          </cell>
          <cell r="D348" t="str">
            <v>OTHER</v>
          </cell>
          <cell r="E348" t="str">
            <v>LEGROUP</v>
          </cell>
          <cell r="F348"/>
          <cell r="G348" t="str">
            <v>STAM390G</v>
          </cell>
          <cell r="H348" t="str">
            <v>P</v>
          </cell>
          <cell r="I348" t="str">
            <v>IBC</v>
          </cell>
          <cell r="J348">
            <v>31.8</v>
          </cell>
          <cell r="K348">
            <v>0</v>
          </cell>
          <cell r="L348">
            <v>1.4</v>
          </cell>
          <cell r="M348">
            <v>5510</v>
          </cell>
          <cell r="N348">
            <v>5.7859999999999996</v>
          </cell>
          <cell r="O348" t="str">
            <v>Piping(Pre-End)</v>
          </cell>
          <cell r="P348" t="str">
            <v>E-G</v>
          </cell>
          <cell r="Q348" t="str">
            <v>CMS</v>
          </cell>
          <cell r="R348"/>
          <cell r="S348"/>
          <cell r="T348" t="str">
            <v>PCS</v>
          </cell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  <cell r="BB348"/>
          <cell r="BC348"/>
          <cell r="BD348"/>
          <cell r="BE348"/>
          <cell r="BF348"/>
          <cell r="BG348"/>
          <cell r="BH348"/>
          <cell r="BI348"/>
          <cell r="BJ348"/>
          <cell r="BK348"/>
          <cell r="BL348"/>
          <cell r="BM348"/>
          <cell r="BN348"/>
          <cell r="BO348"/>
        </row>
        <row r="349">
          <cell r="A349" t="str">
            <v>|0200230120|28.60|0.00|1.200|0.0005650IBC</v>
          </cell>
          <cell r="B349" t="str">
            <v>|0200230120|28.60|0.00|1.200|0.000</v>
          </cell>
          <cell r="C349" t="str">
            <v>C07027</v>
          </cell>
          <cell r="D349" t="str">
            <v>OTHER</v>
          </cell>
          <cell r="E349" t="str">
            <v>LEGROUP</v>
          </cell>
          <cell r="F349"/>
          <cell r="G349" t="str">
            <v>STKM11A</v>
          </cell>
          <cell r="H349" t="str">
            <v>C</v>
          </cell>
          <cell r="I349" t="str">
            <v>IBC</v>
          </cell>
          <cell r="J349">
            <v>28.6</v>
          </cell>
          <cell r="K349">
            <v>0</v>
          </cell>
          <cell r="L349">
            <v>1.2</v>
          </cell>
          <cell r="M349">
            <v>5650</v>
          </cell>
          <cell r="N349">
            <v>4.5819999999999999</v>
          </cell>
          <cell r="O349" t="str">
            <v>Piping(Pre-End)</v>
          </cell>
          <cell r="P349" t="str">
            <v>E-G</v>
          </cell>
          <cell r="Q349" t="str">
            <v>CMS</v>
          </cell>
          <cell r="R349"/>
          <cell r="S349"/>
          <cell r="T349" t="str">
            <v>PCS</v>
          </cell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  <cell r="BB349"/>
          <cell r="BC349"/>
          <cell r="BD349"/>
          <cell r="BE349"/>
          <cell r="BF349"/>
          <cell r="BG349"/>
          <cell r="BH349"/>
          <cell r="BI349"/>
          <cell r="BJ349"/>
          <cell r="BK349"/>
          <cell r="BL349"/>
          <cell r="BM349"/>
          <cell r="BN349"/>
          <cell r="BO349"/>
        </row>
        <row r="350">
          <cell r="A350" t="str">
            <v>|0200226010|31.80|0.00|1.400|0.0005650IBC</v>
          </cell>
          <cell r="B350" t="str">
            <v>|0200226010|31.80|0.00|1.400|0.000</v>
          </cell>
          <cell r="C350" t="str">
            <v>C07027</v>
          </cell>
          <cell r="D350" t="str">
            <v>OTHER</v>
          </cell>
          <cell r="E350" t="str">
            <v>LEGROUP</v>
          </cell>
          <cell r="F350"/>
          <cell r="G350" t="str">
            <v>STAM390G</v>
          </cell>
          <cell r="H350" t="str">
            <v>P</v>
          </cell>
          <cell r="I350" t="str">
            <v>IBC</v>
          </cell>
          <cell r="J350">
            <v>31.8</v>
          </cell>
          <cell r="K350">
            <v>0</v>
          </cell>
          <cell r="L350">
            <v>1.4</v>
          </cell>
          <cell r="M350">
            <v>5650</v>
          </cell>
          <cell r="N350">
            <v>5.9329999999999998</v>
          </cell>
          <cell r="O350" t="str">
            <v>Piping(Pre-End)</v>
          </cell>
          <cell r="P350" t="str">
            <v>E-G</v>
          </cell>
          <cell r="Q350" t="str">
            <v>CMS</v>
          </cell>
          <cell r="R350"/>
          <cell r="S350"/>
          <cell r="T350" t="str">
            <v>PCS</v>
          </cell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/>
          <cell r="BG350"/>
          <cell r="BH350"/>
          <cell r="BI350"/>
          <cell r="BJ350"/>
          <cell r="BK350"/>
          <cell r="BL350"/>
          <cell r="BM350"/>
          <cell r="BN350"/>
          <cell r="BO350"/>
        </row>
        <row r="351">
          <cell r="A351" t="str">
            <v>|0200230120|28.60|0.00|1.200|0.0005750IBC</v>
          </cell>
          <cell r="B351" t="str">
            <v>|0200230120|28.60|0.00|1.200|0.000</v>
          </cell>
          <cell r="C351" t="str">
            <v>C07027</v>
          </cell>
          <cell r="D351" t="str">
            <v>OTHER</v>
          </cell>
          <cell r="E351" t="str">
            <v>LEGROUP</v>
          </cell>
          <cell r="F351"/>
          <cell r="G351" t="str">
            <v>STKM11A</v>
          </cell>
          <cell r="H351" t="str">
            <v>C</v>
          </cell>
          <cell r="I351" t="str">
            <v>IBC</v>
          </cell>
          <cell r="J351">
            <v>28.6</v>
          </cell>
          <cell r="K351">
            <v>0</v>
          </cell>
          <cell r="L351">
            <v>1.2</v>
          </cell>
          <cell r="M351">
            <v>5750</v>
          </cell>
          <cell r="N351">
            <v>4.6630000000000003</v>
          </cell>
          <cell r="O351" t="str">
            <v>Piping(Pre-End)</v>
          </cell>
          <cell r="P351" t="str">
            <v>E-G</v>
          </cell>
          <cell r="Q351" t="str">
            <v>CMS</v>
          </cell>
          <cell r="R351"/>
          <cell r="S351"/>
          <cell r="T351" t="str">
            <v>PCS</v>
          </cell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</row>
        <row r="352">
          <cell r="A352" t="str">
            <v>|0200226010|31.80|0.00|1.400|0.0005750IBC</v>
          </cell>
          <cell r="B352" t="str">
            <v>|0200226010|31.80|0.00|1.400|0.000</v>
          </cell>
          <cell r="C352" t="str">
            <v>C07027</v>
          </cell>
          <cell r="D352" t="str">
            <v>OTHER</v>
          </cell>
          <cell r="E352" t="str">
            <v>LEGROUP</v>
          </cell>
          <cell r="F352"/>
          <cell r="G352" t="str">
            <v>STAM390G</v>
          </cell>
          <cell r="H352" t="str">
            <v>P</v>
          </cell>
          <cell r="I352" t="str">
            <v>IBC</v>
          </cell>
          <cell r="J352">
            <v>31.8</v>
          </cell>
          <cell r="K352">
            <v>0</v>
          </cell>
          <cell r="L352">
            <v>1.4</v>
          </cell>
          <cell r="M352">
            <v>5750</v>
          </cell>
          <cell r="N352">
            <v>6.0380000000000003</v>
          </cell>
          <cell r="O352" t="str">
            <v>Piping(Pre-End)</v>
          </cell>
          <cell r="P352" t="str">
            <v>E-G</v>
          </cell>
          <cell r="Q352" t="str">
            <v>CMS</v>
          </cell>
          <cell r="R352"/>
          <cell r="S352"/>
          <cell r="T352" t="str">
            <v>PCS</v>
          </cell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  <cell r="BB352"/>
          <cell r="BC352"/>
          <cell r="BD352"/>
          <cell r="BE352"/>
          <cell r="BF352"/>
          <cell r="BG352"/>
          <cell r="BH352"/>
          <cell r="BI352"/>
          <cell r="BJ352"/>
          <cell r="BK352"/>
          <cell r="BL352"/>
          <cell r="BM352"/>
          <cell r="BN352"/>
          <cell r="BO352"/>
        </row>
        <row r="353">
          <cell r="A353" t="str">
            <v>|0200230120|28.60|0.00|1.200|0.0005850IBC</v>
          </cell>
          <cell r="B353" t="str">
            <v>|0200230120|28.60|0.00|1.200|0.000</v>
          </cell>
          <cell r="C353" t="str">
            <v>C07027</v>
          </cell>
          <cell r="D353" t="str">
            <v>OTHER</v>
          </cell>
          <cell r="E353" t="str">
            <v>LEGROUP</v>
          </cell>
          <cell r="F353"/>
          <cell r="G353" t="str">
            <v>STKM11A</v>
          </cell>
          <cell r="H353" t="str">
            <v>C</v>
          </cell>
          <cell r="I353" t="str">
            <v>IBC</v>
          </cell>
          <cell r="J353">
            <v>28.6</v>
          </cell>
          <cell r="K353">
            <v>0</v>
          </cell>
          <cell r="L353">
            <v>1.2</v>
          </cell>
          <cell r="M353">
            <v>5850</v>
          </cell>
          <cell r="N353">
            <v>4.7439999999999998</v>
          </cell>
          <cell r="O353" t="str">
            <v>Piping(Pre-End)</v>
          </cell>
          <cell r="P353" t="str">
            <v>E-G</v>
          </cell>
          <cell r="Q353" t="str">
            <v>CMS</v>
          </cell>
          <cell r="R353"/>
          <cell r="S353"/>
          <cell r="T353" t="str">
            <v>PCS</v>
          </cell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  <cell r="BB353"/>
          <cell r="BC353"/>
          <cell r="BD353"/>
          <cell r="BE353"/>
          <cell r="BF353"/>
          <cell r="BG353"/>
          <cell r="BH353"/>
          <cell r="BI353"/>
          <cell r="BJ353"/>
          <cell r="BK353"/>
          <cell r="BL353"/>
          <cell r="BM353"/>
          <cell r="BN353"/>
          <cell r="BO353"/>
        </row>
        <row r="354">
          <cell r="A354" t="str">
            <v>|0200226010|31.80|0.00|1.400|0.0005850IBC</v>
          </cell>
          <cell r="B354" t="str">
            <v>|0200226010|31.80|0.00|1.400|0.000</v>
          </cell>
          <cell r="C354" t="str">
            <v>C07027</v>
          </cell>
          <cell r="D354" t="str">
            <v>OTHER</v>
          </cell>
          <cell r="E354" t="str">
            <v>LEGROUP</v>
          </cell>
          <cell r="F354"/>
          <cell r="G354" t="str">
            <v>STAM390G</v>
          </cell>
          <cell r="H354" t="str">
            <v>P</v>
          </cell>
          <cell r="I354" t="str">
            <v>IBC</v>
          </cell>
          <cell r="J354">
            <v>31.8</v>
          </cell>
          <cell r="K354">
            <v>0</v>
          </cell>
          <cell r="L354">
            <v>1.4</v>
          </cell>
          <cell r="M354">
            <v>5850</v>
          </cell>
          <cell r="N354">
            <v>6.1429999999999998</v>
          </cell>
          <cell r="O354" t="str">
            <v>Piping(Pre-End)</v>
          </cell>
          <cell r="P354" t="str">
            <v>E-G</v>
          </cell>
          <cell r="Q354" t="str">
            <v>CMS</v>
          </cell>
          <cell r="R354"/>
          <cell r="S354"/>
          <cell r="T354" t="str">
            <v>PCS</v>
          </cell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  <cell r="BB354"/>
          <cell r="BC354"/>
          <cell r="BD354"/>
          <cell r="BE354"/>
          <cell r="BF354"/>
          <cell r="BG354"/>
          <cell r="BH354"/>
          <cell r="BI354"/>
          <cell r="BJ354"/>
          <cell r="BK354"/>
          <cell r="BL354"/>
          <cell r="BM354"/>
          <cell r="BN354"/>
          <cell r="BO354"/>
        </row>
        <row r="355">
          <cell r="A355" t="str">
            <v>|0200236041|28.60|0.00|1.200|0.0005070NBC</v>
          </cell>
          <cell r="B355" t="str">
            <v>|0200236041|28.60|0.00|1.200|0.000</v>
          </cell>
          <cell r="C355" t="str">
            <v>C07029</v>
          </cell>
          <cell r="D355" t="str">
            <v>HONDA</v>
          </cell>
          <cell r="E355" t="str">
            <v>INNOTEK</v>
          </cell>
          <cell r="F355" t="str">
            <v>INT</v>
          </cell>
          <cell r="G355" t="str">
            <v>STAM390G</v>
          </cell>
          <cell r="H355" t="str">
            <v>C</v>
          </cell>
          <cell r="I355" t="str">
            <v>NBC</v>
          </cell>
          <cell r="J355">
            <v>28.6</v>
          </cell>
          <cell r="K355">
            <v>0</v>
          </cell>
          <cell r="L355">
            <v>1.2</v>
          </cell>
          <cell r="M355">
            <v>5070</v>
          </cell>
          <cell r="N355">
            <v>4.1120000000000001</v>
          </cell>
          <cell r="O355" t="str">
            <v>Piping(Pre-End)</v>
          </cell>
          <cell r="P355" t="str">
            <v>E-G</v>
          </cell>
          <cell r="Q355"/>
          <cell r="R355"/>
          <cell r="S355"/>
          <cell r="T355" t="str">
            <v>PCS</v>
          </cell>
          <cell r="U355">
            <v>507</v>
          </cell>
          <cell r="V355"/>
          <cell r="W355"/>
          <cell r="X355">
            <v>338</v>
          </cell>
          <cell r="Y355">
            <v>169</v>
          </cell>
          <cell r="Z355">
            <v>338</v>
          </cell>
          <cell r="AA355">
            <v>169</v>
          </cell>
          <cell r="AB355"/>
          <cell r="AC355"/>
          <cell r="AD355"/>
          <cell r="AE355">
            <v>338</v>
          </cell>
          <cell r="AF355">
            <v>169</v>
          </cell>
          <cell r="AG355">
            <v>338</v>
          </cell>
          <cell r="AH355">
            <v>507</v>
          </cell>
          <cell r="AI355"/>
          <cell r="AJ355"/>
          <cell r="AK355"/>
          <cell r="AL355"/>
          <cell r="AM355">
            <v>338</v>
          </cell>
          <cell r="AN355">
            <v>338</v>
          </cell>
          <cell r="AO355">
            <v>338</v>
          </cell>
          <cell r="AP355">
            <v>169</v>
          </cell>
          <cell r="AQ355"/>
          <cell r="AR355"/>
          <cell r="AS355">
            <v>338</v>
          </cell>
          <cell r="AT355">
            <v>338</v>
          </cell>
          <cell r="AU355">
            <v>169</v>
          </cell>
          <cell r="AV355">
            <v>338</v>
          </cell>
          <cell r="AW355">
            <v>169</v>
          </cell>
          <cell r="AX355"/>
          <cell r="AY355"/>
          <cell r="AZ355">
            <v>0</v>
          </cell>
          <cell r="BA355">
            <v>5408</v>
          </cell>
          <cell r="BB355">
            <v>0</v>
          </cell>
          <cell r="BC355">
            <v>4355</v>
          </cell>
          <cell r="BD355">
            <v>4599</v>
          </cell>
          <cell r="BE355">
            <v>2902</v>
          </cell>
          <cell r="BF355">
            <v>3650</v>
          </cell>
          <cell r="BG355"/>
          <cell r="BH355"/>
          <cell r="BI355"/>
          <cell r="BJ355"/>
          <cell r="BK355"/>
          <cell r="BL355"/>
          <cell r="BM355"/>
          <cell r="BN355"/>
          <cell r="BO355" t="str">
            <v>14/11/2023</v>
          </cell>
        </row>
        <row r="356">
          <cell r="A356" t="str">
            <v>|0200226010|42.70|0.00|2.300|0.0005090NBC</v>
          </cell>
          <cell r="B356" t="str">
            <v>|0200226010|42.70|0.00|2.300|0.000</v>
          </cell>
          <cell r="C356" t="str">
            <v>C07029</v>
          </cell>
          <cell r="D356" t="str">
            <v>HONDA</v>
          </cell>
          <cell r="E356" t="str">
            <v>INNOTEK</v>
          </cell>
          <cell r="F356" t="str">
            <v>INT</v>
          </cell>
          <cell r="G356" t="str">
            <v>STAM390G</v>
          </cell>
          <cell r="H356" t="str">
            <v>P</v>
          </cell>
          <cell r="I356" t="str">
            <v>NBC</v>
          </cell>
          <cell r="J356">
            <v>42.7</v>
          </cell>
          <cell r="K356">
            <v>0</v>
          </cell>
          <cell r="L356">
            <v>2.2999999999999998</v>
          </cell>
          <cell r="M356">
            <v>5090</v>
          </cell>
          <cell r="N356">
            <v>11.661</v>
          </cell>
          <cell r="O356" t="str">
            <v>Piping(Pre-End)</v>
          </cell>
          <cell r="P356" t="str">
            <v>E-G</v>
          </cell>
          <cell r="Q356"/>
          <cell r="R356"/>
          <cell r="S356"/>
          <cell r="T356" t="str">
            <v>PCS</v>
          </cell>
          <cell r="U356">
            <v>61</v>
          </cell>
          <cell r="V356"/>
          <cell r="W356"/>
          <cell r="X356">
            <v>61</v>
          </cell>
          <cell r="Y356">
            <v>61</v>
          </cell>
          <cell r="Z356"/>
          <cell r="AA356">
            <v>61</v>
          </cell>
          <cell r="AB356"/>
          <cell r="AC356"/>
          <cell r="AD356"/>
          <cell r="AE356">
            <v>61</v>
          </cell>
          <cell r="AF356">
            <v>61</v>
          </cell>
          <cell r="AG356">
            <v>61</v>
          </cell>
          <cell r="AH356">
            <v>61</v>
          </cell>
          <cell r="AI356"/>
          <cell r="AJ356"/>
          <cell r="AK356"/>
          <cell r="AL356">
            <v>61</v>
          </cell>
          <cell r="AM356">
            <v>61</v>
          </cell>
          <cell r="AN356">
            <v>61</v>
          </cell>
          <cell r="AO356">
            <v>61</v>
          </cell>
          <cell r="AP356">
            <v>61</v>
          </cell>
          <cell r="AQ356"/>
          <cell r="AR356"/>
          <cell r="AS356">
            <v>61</v>
          </cell>
          <cell r="AT356">
            <v>61</v>
          </cell>
          <cell r="AU356">
            <v>61</v>
          </cell>
          <cell r="AV356">
            <v>61</v>
          </cell>
          <cell r="AW356">
            <v>61</v>
          </cell>
          <cell r="AX356"/>
          <cell r="AY356"/>
          <cell r="AZ356">
            <v>0</v>
          </cell>
          <cell r="BA356">
            <v>1098</v>
          </cell>
          <cell r="BB356">
            <v>0</v>
          </cell>
          <cell r="BC356">
            <v>978</v>
          </cell>
          <cell r="BD356">
            <v>972</v>
          </cell>
          <cell r="BE356">
            <v>736</v>
          </cell>
          <cell r="BF356">
            <v>1066</v>
          </cell>
          <cell r="BG356"/>
          <cell r="BH356"/>
          <cell r="BI356"/>
          <cell r="BJ356"/>
          <cell r="BK356"/>
          <cell r="BL356"/>
          <cell r="BM356"/>
          <cell r="BN356"/>
          <cell r="BO356" t="str">
            <v>14/11/2023</v>
          </cell>
        </row>
        <row r="357">
          <cell r="A357" t="str">
            <v>|0200226010|19.10|0.00|1.400|0.0005100NBC</v>
          </cell>
          <cell r="B357" t="str">
            <v>|0200226010|19.10|0.00|1.400|0.000</v>
          </cell>
          <cell r="C357" t="str">
            <v>C07029</v>
          </cell>
          <cell r="D357" t="str">
            <v>HONDA</v>
          </cell>
          <cell r="E357" t="str">
            <v>INNOTEK</v>
          </cell>
          <cell r="F357" t="str">
            <v>INT</v>
          </cell>
          <cell r="G357" t="str">
            <v>STAM390G</v>
          </cell>
          <cell r="H357" t="str">
            <v>P</v>
          </cell>
          <cell r="I357" t="str">
            <v>NBC</v>
          </cell>
          <cell r="J357">
            <v>19.100000000000001</v>
          </cell>
          <cell r="K357">
            <v>0</v>
          </cell>
          <cell r="L357">
            <v>1.4</v>
          </cell>
          <cell r="M357">
            <v>5100</v>
          </cell>
          <cell r="N357">
            <v>3.1160000000000001</v>
          </cell>
          <cell r="O357" t="str">
            <v>Piping(Pre-End)</v>
          </cell>
          <cell r="P357" t="str">
            <v>E-G</v>
          </cell>
          <cell r="Q357"/>
          <cell r="R357"/>
          <cell r="S357"/>
          <cell r="T357" t="str">
            <v>PCS</v>
          </cell>
          <cell r="U357"/>
          <cell r="V357">
            <v>217</v>
          </cell>
          <cell r="W357"/>
          <cell r="X357"/>
          <cell r="Y357"/>
          <cell r="Z357"/>
          <cell r="AA357">
            <v>217</v>
          </cell>
          <cell r="AB357"/>
          <cell r="AC357"/>
          <cell r="AD357"/>
          <cell r="AE357"/>
          <cell r="AF357">
            <v>217</v>
          </cell>
          <cell r="AG357"/>
          <cell r="AH357"/>
          <cell r="AI357"/>
          <cell r="AJ357"/>
          <cell r="AK357"/>
          <cell r="AL357">
            <v>217</v>
          </cell>
          <cell r="AM357"/>
          <cell r="AN357"/>
          <cell r="AO357">
            <v>217</v>
          </cell>
          <cell r="AP357"/>
          <cell r="AQ357"/>
          <cell r="AR357"/>
          <cell r="AS357">
            <v>217</v>
          </cell>
          <cell r="AT357"/>
          <cell r="AU357"/>
          <cell r="AV357">
            <v>217</v>
          </cell>
          <cell r="AW357"/>
          <cell r="AX357"/>
          <cell r="AY357"/>
          <cell r="AZ357">
            <v>0</v>
          </cell>
          <cell r="BA357">
            <v>1519</v>
          </cell>
          <cell r="BB357">
            <v>0</v>
          </cell>
          <cell r="BC357">
            <v>1279</v>
          </cell>
          <cell r="BD357">
            <v>1270</v>
          </cell>
          <cell r="BE357">
            <v>963</v>
          </cell>
          <cell r="BF357">
            <v>1394</v>
          </cell>
          <cell r="BG357"/>
          <cell r="BH357"/>
          <cell r="BI357"/>
          <cell r="BJ357"/>
          <cell r="BK357"/>
          <cell r="BL357"/>
          <cell r="BM357"/>
          <cell r="BN357"/>
          <cell r="BO357" t="str">
            <v>14/11/2023</v>
          </cell>
        </row>
        <row r="358">
          <cell r="A358" t="str">
            <v>|0200226010|22.20|0.00|2.000|0.0005160NBC</v>
          </cell>
          <cell r="B358" t="str">
            <v>|0200226010|22.20|0.00|2.000|0.000</v>
          </cell>
          <cell r="C358" t="str">
            <v>C07029</v>
          </cell>
          <cell r="D358" t="str">
            <v>HONDA</v>
          </cell>
          <cell r="E358" t="str">
            <v>INNOTEK</v>
          </cell>
          <cell r="F358" t="str">
            <v>INT</v>
          </cell>
          <cell r="G358" t="str">
            <v>STAM390G</v>
          </cell>
          <cell r="H358" t="str">
            <v>P</v>
          </cell>
          <cell r="I358" t="str">
            <v>NBC</v>
          </cell>
          <cell r="J358">
            <v>22.2</v>
          </cell>
          <cell r="K358">
            <v>0</v>
          </cell>
          <cell r="L358">
            <v>2</v>
          </cell>
          <cell r="M358">
            <v>5160</v>
          </cell>
          <cell r="N358">
            <v>5.1390000000000002</v>
          </cell>
          <cell r="O358" t="str">
            <v>Piping(Pre-End)</v>
          </cell>
          <cell r="P358" t="str">
            <v>E-G</v>
          </cell>
          <cell r="Q358"/>
          <cell r="R358"/>
          <cell r="S358"/>
          <cell r="T358" t="str">
            <v>PCS</v>
          </cell>
          <cell r="U358"/>
          <cell r="V358"/>
          <cell r="W358"/>
          <cell r="X358"/>
          <cell r="Y358"/>
          <cell r="Z358">
            <v>169</v>
          </cell>
          <cell r="AA358"/>
          <cell r="AB358"/>
          <cell r="AC358"/>
          <cell r="AD358"/>
          <cell r="AE358">
            <v>169</v>
          </cell>
          <cell r="AF358"/>
          <cell r="AG358"/>
          <cell r="AH358">
            <v>169</v>
          </cell>
          <cell r="AI358"/>
          <cell r="AJ358"/>
          <cell r="AK358"/>
          <cell r="AL358"/>
          <cell r="AM358">
            <v>169</v>
          </cell>
          <cell r="AN358"/>
          <cell r="AO358">
            <v>169</v>
          </cell>
          <cell r="AP358"/>
          <cell r="AQ358"/>
          <cell r="AR358"/>
          <cell r="AS358">
            <v>169</v>
          </cell>
          <cell r="AT358">
            <v>169</v>
          </cell>
          <cell r="AU358"/>
          <cell r="AV358"/>
          <cell r="AW358">
            <v>169</v>
          </cell>
          <cell r="AX358"/>
          <cell r="AY358"/>
          <cell r="AZ358">
            <v>0</v>
          </cell>
          <cell r="BA358">
            <v>1352</v>
          </cell>
          <cell r="BB358">
            <v>0</v>
          </cell>
          <cell r="BC358">
            <v>1509</v>
          </cell>
          <cell r="BD358">
            <v>1501</v>
          </cell>
          <cell r="BE358">
            <v>1135</v>
          </cell>
          <cell r="BF358">
            <v>1647</v>
          </cell>
          <cell r="BG358"/>
          <cell r="BH358"/>
          <cell r="BI358"/>
          <cell r="BJ358"/>
          <cell r="BK358"/>
          <cell r="BL358"/>
          <cell r="BM358"/>
          <cell r="BN358"/>
          <cell r="BO358" t="str">
            <v>14/11/2023</v>
          </cell>
        </row>
        <row r="359">
          <cell r="A359" t="str">
            <v>|0200226010|22.20|0.00|1.400|0.0005190IBC</v>
          </cell>
          <cell r="B359" t="str">
            <v>|0200226010|22.20|0.00|1.400|0.000</v>
          </cell>
          <cell r="C359" t="str">
            <v>C07029</v>
          </cell>
          <cell r="D359" t="str">
            <v>HONDA</v>
          </cell>
          <cell r="E359" t="str">
            <v>INNOTEK</v>
          </cell>
          <cell r="F359" t="str">
            <v>INT</v>
          </cell>
          <cell r="G359" t="str">
            <v>STAM390G</v>
          </cell>
          <cell r="H359" t="str">
            <v>P</v>
          </cell>
          <cell r="I359" t="str">
            <v>IBC</v>
          </cell>
          <cell r="J359">
            <v>22.2</v>
          </cell>
          <cell r="K359">
            <v>0</v>
          </cell>
          <cell r="L359">
            <v>1.4</v>
          </cell>
          <cell r="M359">
            <v>5190</v>
          </cell>
          <cell r="N359">
            <v>3.726</v>
          </cell>
          <cell r="O359" t="str">
            <v>Piping(Pre-End)</v>
          </cell>
          <cell r="P359" t="str">
            <v>E-G</v>
          </cell>
          <cell r="Q359" t="str">
            <v>K1W</v>
          </cell>
          <cell r="R359" t="str">
            <v>204.3</v>
          </cell>
          <cell r="S359"/>
          <cell r="T359" t="str">
            <v>PCS</v>
          </cell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/>
          <cell r="AQ359"/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  <cell r="BB359"/>
          <cell r="BC359">
            <v>1188</v>
          </cell>
          <cell r="BD359">
            <v>1180</v>
          </cell>
          <cell r="BE359">
            <v>894</v>
          </cell>
          <cell r="BF359">
            <v>1322</v>
          </cell>
          <cell r="BG359"/>
          <cell r="BH359"/>
          <cell r="BI359"/>
          <cell r="BJ359"/>
          <cell r="BK359"/>
          <cell r="BL359"/>
          <cell r="BM359"/>
          <cell r="BN359"/>
          <cell r="BO359" t="str">
            <v>14/11/2023</v>
          </cell>
        </row>
        <row r="360">
          <cell r="A360" t="str">
            <v>|0200226010|31.80|0.00|1.400|0.0005240NBC</v>
          </cell>
          <cell r="B360" t="str">
            <v>|0200226010|31.80|0.00|1.400|0.000</v>
          </cell>
          <cell r="C360" t="str">
            <v>C07029</v>
          </cell>
          <cell r="D360" t="str">
            <v>HONDA</v>
          </cell>
          <cell r="E360" t="str">
            <v>INNOTEK</v>
          </cell>
          <cell r="F360" t="str">
            <v>INT</v>
          </cell>
          <cell r="G360" t="str">
            <v>STAM390G</v>
          </cell>
          <cell r="H360" t="str">
            <v>P</v>
          </cell>
          <cell r="I360" t="str">
            <v>NBC</v>
          </cell>
          <cell r="J360">
            <v>31.8</v>
          </cell>
          <cell r="K360">
            <v>0</v>
          </cell>
          <cell r="L360">
            <v>1.4</v>
          </cell>
          <cell r="M360">
            <v>5240</v>
          </cell>
          <cell r="N360">
            <v>5.5019999999999998</v>
          </cell>
          <cell r="O360" t="str">
            <v>Piping(Pre-End)</v>
          </cell>
          <cell r="P360" t="str">
            <v>E-G</v>
          </cell>
          <cell r="Q360"/>
          <cell r="R360"/>
          <cell r="S360"/>
          <cell r="T360" t="str">
            <v>PCS</v>
          </cell>
          <cell r="U360"/>
          <cell r="V360"/>
          <cell r="W360"/>
          <cell r="X360">
            <v>91</v>
          </cell>
          <cell r="Y360"/>
          <cell r="Z360">
            <v>91</v>
          </cell>
          <cell r="AA360"/>
          <cell r="AB360"/>
          <cell r="AC360"/>
          <cell r="AD360"/>
          <cell r="AE360">
            <v>91</v>
          </cell>
          <cell r="AF360"/>
          <cell r="AG360">
            <v>91</v>
          </cell>
          <cell r="AH360"/>
          <cell r="AI360"/>
          <cell r="AJ360"/>
          <cell r="AK360"/>
          <cell r="AL360">
            <v>91</v>
          </cell>
          <cell r="AM360"/>
          <cell r="AN360">
            <v>91</v>
          </cell>
          <cell r="AO360"/>
          <cell r="AP360">
            <v>91</v>
          </cell>
          <cell r="AQ360"/>
          <cell r="AR360"/>
          <cell r="AS360"/>
          <cell r="AT360">
            <v>91</v>
          </cell>
          <cell r="AU360"/>
          <cell r="AV360"/>
          <cell r="AW360">
            <v>91</v>
          </cell>
          <cell r="AX360"/>
          <cell r="AY360"/>
          <cell r="AZ360">
            <v>0</v>
          </cell>
          <cell r="BA360">
            <v>819</v>
          </cell>
          <cell r="BB360">
            <v>0</v>
          </cell>
          <cell r="BC360">
            <v>700</v>
          </cell>
          <cell r="BD360">
            <v>630</v>
          </cell>
          <cell r="BE360">
            <v>321</v>
          </cell>
          <cell r="BF360">
            <v>687</v>
          </cell>
          <cell r="BG360"/>
          <cell r="BH360"/>
          <cell r="BI360"/>
          <cell r="BJ360"/>
          <cell r="BK360"/>
          <cell r="BL360"/>
          <cell r="BM360"/>
          <cell r="BN360"/>
          <cell r="BO360" t="str">
            <v>14/11/2023</v>
          </cell>
        </row>
        <row r="361">
          <cell r="A361" t="str">
            <v>|0200226010|22.20|0.00|2.000|0.0005330NBC</v>
          </cell>
          <cell r="B361" t="str">
            <v>|0200226010|22.20|0.00|2.000|0.000</v>
          </cell>
          <cell r="C361" t="str">
            <v>C07029</v>
          </cell>
          <cell r="D361" t="str">
            <v>HONDA</v>
          </cell>
          <cell r="E361" t="str">
            <v>INNOTEK</v>
          </cell>
          <cell r="F361" t="str">
            <v>INT</v>
          </cell>
          <cell r="G361" t="str">
            <v>STAM390G</v>
          </cell>
          <cell r="H361" t="str">
            <v>P</v>
          </cell>
          <cell r="I361" t="str">
            <v>NBC</v>
          </cell>
          <cell r="J361">
            <v>22.2</v>
          </cell>
          <cell r="K361">
            <v>0</v>
          </cell>
          <cell r="L361">
            <v>2</v>
          </cell>
          <cell r="M361">
            <v>5330</v>
          </cell>
          <cell r="N361">
            <v>5.3090000000000002</v>
          </cell>
          <cell r="O361" t="str">
            <v>Piping(Pre-End)</v>
          </cell>
          <cell r="P361" t="str">
            <v>E-G</v>
          </cell>
          <cell r="Q361"/>
          <cell r="R361"/>
          <cell r="S361"/>
          <cell r="T361" t="str">
            <v>PCS</v>
          </cell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  <cell r="BB361"/>
          <cell r="BC361">
            <v>980</v>
          </cell>
          <cell r="BD361">
            <v>880</v>
          </cell>
          <cell r="BE361">
            <v>450</v>
          </cell>
          <cell r="BF361">
            <v>960</v>
          </cell>
          <cell r="BG361"/>
          <cell r="BH361"/>
          <cell r="BI361"/>
          <cell r="BJ361"/>
          <cell r="BK361"/>
          <cell r="BL361"/>
          <cell r="BM361"/>
          <cell r="BN361"/>
          <cell r="BO361" t="str">
            <v>14/11/2023</v>
          </cell>
        </row>
        <row r="362">
          <cell r="A362" t="str">
            <v>|0200230742|22.20|0.00|1.400|0.0005350NBC</v>
          </cell>
          <cell r="B362" t="str">
            <v>|0200230742|22.20|0.00|1.400|0.000</v>
          </cell>
          <cell r="C362" t="str">
            <v>C07029</v>
          </cell>
          <cell r="D362" t="str">
            <v>HONDA</v>
          </cell>
          <cell r="E362" t="str">
            <v>INNOTEK</v>
          </cell>
          <cell r="F362" t="str">
            <v>INT</v>
          </cell>
          <cell r="G362" t="str">
            <v>HSST590C</v>
          </cell>
          <cell r="H362" t="str">
            <v>C</v>
          </cell>
          <cell r="I362" t="str">
            <v>NBC</v>
          </cell>
          <cell r="J362">
            <v>22.2</v>
          </cell>
          <cell r="K362">
            <v>0</v>
          </cell>
          <cell r="L362">
            <v>1.4</v>
          </cell>
          <cell r="M362">
            <v>5350</v>
          </cell>
          <cell r="N362">
            <v>3.8410000000000002</v>
          </cell>
          <cell r="O362" t="str">
            <v>Piping(Pre-End)</v>
          </cell>
          <cell r="P362" t="str">
            <v>E-G</v>
          </cell>
          <cell r="Q362"/>
          <cell r="R362"/>
          <cell r="S362"/>
          <cell r="T362" t="str">
            <v>PCS</v>
          </cell>
          <cell r="U362"/>
          <cell r="V362"/>
          <cell r="W362"/>
          <cell r="X362">
            <v>169</v>
          </cell>
          <cell r="Y362">
            <v>169</v>
          </cell>
          <cell r="Z362"/>
          <cell r="AA362">
            <v>169</v>
          </cell>
          <cell r="AB362"/>
          <cell r="AC362"/>
          <cell r="AD362"/>
          <cell r="AE362"/>
          <cell r="AF362">
            <v>169</v>
          </cell>
          <cell r="AG362"/>
          <cell r="AH362">
            <v>169</v>
          </cell>
          <cell r="AI362"/>
          <cell r="AJ362"/>
          <cell r="AK362"/>
          <cell r="AL362">
            <v>169</v>
          </cell>
          <cell r="AM362"/>
          <cell r="AN362">
            <v>169</v>
          </cell>
          <cell r="AO362"/>
          <cell r="AP362">
            <v>169</v>
          </cell>
          <cell r="AQ362"/>
          <cell r="AR362"/>
          <cell r="AS362"/>
          <cell r="AT362">
            <v>169</v>
          </cell>
          <cell r="AU362">
            <v>169</v>
          </cell>
          <cell r="AV362"/>
          <cell r="AW362">
            <v>100</v>
          </cell>
          <cell r="AX362"/>
          <cell r="AY362"/>
          <cell r="AZ362">
            <v>0</v>
          </cell>
          <cell r="BA362">
            <v>1790</v>
          </cell>
          <cell r="BB362">
            <v>0</v>
          </cell>
          <cell r="BC362">
            <v>1878</v>
          </cell>
          <cell r="BD362">
            <v>1685</v>
          </cell>
          <cell r="BE362">
            <v>1033</v>
          </cell>
          <cell r="BF362">
            <v>1287</v>
          </cell>
          <cell r="BG362"/>
          <cell r="BH362"/>
          <cell r="BI362"/>
          <cell r="BJ362"/>
          <cell r="BK362"/>
          <cell r="BL362"/>
          <cell r="BM362"/>
          <cell r="BN362"/>
          <cell r="BO362" t="str">
            <v>14/11/2023</v>
          </cell>
        </row>
        <row r="363">
          <cell r="A363" t="str">
            <v>|0200226010|31.80|0.00|2.600|0.0005350NBC</v>
          </cell>
          <cell r="B363" t="str">
            <v>|0200226010|31.80|0.00|2.600|0.000</v>
          </cell>
          <cell r="C363" t="str">
            <v>C07029</v>
          </cell>
          <cell r="D363" t="str">
            <v>HONDA</v>
          </cell>
          <cell r="E363" t="str">
            <v>INNOTEK</v>
          </cell>
          <cell r="F363" t="str">
            <v>INT</v>
          </cell>
          <cell r="G363" t="str">
            <v>STAM390G</v>
          </cell>
          <cell r="H363" t="str">
            <v>P</v>
          </cell>
          <cell r="I363" t="str">
            <v>NBC</v>
          </cell>
          <cell r="J363">
            <v>31.8</v>
          </cell>
          <cell r="K363">
            <v>0</v>
          </cell>
          <cell r="L363">
            <v>2.6</v>
          </cell>
          <cell r="M363">
            <v>5350</v>
          </cell>
          <cell r="N363">
            <v>10.015000000000001</v>
          </cell>
          <cell r="O363" t="str">
            <v>Piping(Pre-End)</v>
          </cell>
          <cell r="P363" t="str">
            <v>E-G</v>
          </cell>
          <cell r="Q363"/>
          <cell r="R363"/>
          <cell r="S363"/>
          <cell r="T363" t="str">
            <v>PCS</v>
          </cell>
          <cell r="U363"/>
          <cell r="V363"/>
          <cell r="W363"/>
          <cell r="X363"/>
          <cell r="Y363"/>
          <cell r="Z363"/>
          <cell r="AA363">
            <v>91</v>
          </cell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>
            <v>91</v>
          </cell>
          <cell r="AN363"/>
          <cell r="AO363"/>
          <cell r="AP363"/>
          <cell r="AQ363"/>
          <cell r="AR363"/>
          <cell r="AS363"/>
          <cell r="AT363"/>
          <cell r="AU363"/>
          <cell r="AV363"/>
          <cell r="AW363">
            <v>91</v>
          </cell>
          <cell r="AX363"/>
          <cell r="AY363"/>
          <cell r="AZ363">
            <v>0</v>
          </cell>
          <cell r="BA363">
            <v>273</v>
          </cell>
          <cell r="BB363">
            <v>0</v>
          </cell>
          <cell r="BC363">
            <v>207</v>
          </cell>
          <cell r="BD363">
            <v>119</v>
          </cell>
          <cell r="BE363">
            <v>150</v>
          </cell>
          <cell r="BF363">
            <v>119</v>
          </cell>
          <cell r="BG363"/>
          <cell r="BH363"/>
          <cell r="BI363"/>
          <cell r="BJ363"/>
          <cell r="BK363"/>
          <cell r="BL363"/>
          <cell r="BM363"/>
          <cell r="BN363"/>
          <cell r="BO363" t="str">
            <v>14/11/2023</v>
          </cell>
        </row>
        <row r="364">
          <cell r="A364" t="str">
            <v>|0200226010|22.20|0.00|1.600|0.0005370NBC</v>
          </cell>
          <cell r="B364" t="str">
            <v>|0200226010|22.20|0.00|1.600|0.000</v>
          </cell>
          <cell r="C364" t="str">
            <v>C07029</v>
          </cell>
          <cell r="D364" t="str">
            <v>HONDA</v>
          </cell>
          <cell r="E364" t="str">
            <v>INNOTEK</v>
          </cell>
          <cell r="F364" t="str">
            <v>INT</v>
          </cell>
          <cell r="G364" t="str">
            <v>STAM390G</v>
          </cell>
          <cell r="H364" t="str">
            <v>P</v>
          </cell>
          <cell r="I364" t="str">
            <v>NBC</v>
          </cell>
          <cell r="J364">
            <v>22.2</v>
          </cell>
          <cell r="K364">
            <v>0</v>
          </cell>
          <cell r="L364">
            <v>1.6</v>
          </cell>
          <cell r="M364">
            <v>5370</v>
          </cell>
          <cell r="N364">
            <v>4.3659999999999997</v>
          </cell>
          <cell r="O364" t="str">
            <v>Piping(Pre-End)</v>
          </cell>
          <cell r="P364" t="str">
            <v>E-G</v>
          </cell>
          <cell r="Q364" t="str">
            <v>K2ZA</v>
          </cell>
          <cell r="R364"/>
          <cell r="S364"/>
          <cell r="T364" t="str">
            <v>PCS</v>
          </cell>
          <cell r="U364"/>
          <cell r="V364"/>
          <cell r="W364"/>
          <cell r="X364">
            <v>169</v>
          </cell>
          <cell r="Y364"/>
          <cell r="Z364"/>
          <cell r="AA364"/>
          <cell r="AB364"/>
          <cell r="AC364"/>
          <cell r="AD364"/>
          <cell r="AE364">
            <v>169</v>
          </cell>
          <cell r="AF364"/>
          <cell r="AG364"/>
          <cell r="AH364"/>
          <cell r="AI364"/>
          <cell r="AJ364"/>
          <cell r="AK364"/>
          <cell r="AL364"/>
          <cell r="AM364">
            <v>169</v>
          </cell>
          <cell r="AN364"/>
          <cell r="AO364"/>
          <cell r="AP364"/>
          <cell r="AQ364"/>
          <cell r="AR364"/>
          <cell r="AS364"/>
          <cell r="AT364"/>
          <cell r="AU364">
            <v>169</v>
          </cell>
          <cell r="AV364"/>
          <cell r="AW364"/>
          <cell r="AX364"/>
          <cell r="AY364"/>
          <cell r="AZ364">
            <v>0</v>
          </cell>
          <cell r="BA364">
            <v>676</v>
          </cell>
          <cell r="BB364">
            <v>0</v>
          </cell>
          <cell r="BC364">
            <v>551</v>
          </cell>
          <cell r="BD364">
            <v>824</v>
          </cell>
          <cell r="BE364">
            <v>396</v>
          </cell>
          <cell r="BF364">
            <v>887</v>
          </cell>
          <cell r="BG364"/>
          <cell r="BH364"/>
          <cell r="BI364"/>
          <cell r="BJ364"/>
          <cell r="BK364"/>
          <cell r="BL364"/>
          <cell r="BM364"/>
          <cell r="BN364"/>
          <cell r="BO364" t="str">
            <v>14/11/2023</v>
          </cell>
        </row>
        <row r="365">
          <cell r="A365" t="str">
            <v>|0200226010|19.10|0.00|1.600|0.0005460NBC</v>
          </cell>
          <cell r="B365" t="str">
            <v>|0200226010|19.10|0.00|1.600|0.000</v>
          </cell>
          <cell r="C365" t="str">
            <v>C07029</v>
          </cell>
          <cell r="D365" t="str">
            <v>HONDA</v>
          </cell>
          <cell r="E365" t="str">
            <v>INNOTEK</v>
          </cell>
          <cell r="F365" t="str">
            <v>INT</v>
          </cell>
          <cell r="G365" t="str">
            <v>STAM390G</v>
          </cell>
          <cell r="H365" t="str">
            <v>P</v>
          </cell>
          <cell r="I365" t="str">
            <v>NBC</v>
          </cell>
          <cell r="J365">
            <v>19.100000000000001</v>
          </cell>
          <cell r="K365">
            <v>0</v>
          </cell>
          <cell r="L365">
            <v>1.6</v>
          </cell>
          <cell r="M365">
            <v>5460</v>
          </cell>
          <cell r="N365">
            <v>3.7669999999999999</v>
          </cell>
          <cell r="O365" t="str">
            <v>Piping(Pre-End)</v>
          </cell>
          <cell r="P365" t="str">
            <v>E-G</v>
          </cell>
          <cell r="Q365"/>
          <cell r="R365"/>
          <cell r="S365"/>
          <cell r="T365" t="str">
            <v>PCS</v>
          </cell>
          <cell r="U365">
            <v>217</v>
          </cell>
          <cell r="V365"/>
          <cell r="W365"/>
          <cell r="X365">
            <v>217</v>
          </cell>
          <cell r="Y365"/>
          <cell r="Z365">
            <v>217</v>
          </cell>
          <cell r="AA365">
            <v>217</v>
          </cell>
          <cell r="AB365"/>
          <cell r="AC365"/>
          <cell r="AD365"/>
          <cell r="AE365"/>
          <cell r="AF365">
            <v>217</v>
          </cell>
          <cell r="AG365">
            <v>217</v>
          </cell>
          <cell r="AH365"/>
          <cell r="AI365"/>
          <cell r="AJ365"/>
          <cell r="AK365"/>
          <cell r="AL365">
            <v>217</v>
          </cell>
          <cell r="AM365">
            <v>217</v>
          </cell>
          <cell r="AN365">
            <v>217</v>
          </cell>
          <cell r="AO365"/>
          <cell r="AP365">
            <v>217</v>
          </cell>
          <cell r="AQ365"/>
          <cell r="AR365"/>
          <cell r="AS365">
            <v>217</v>
          </cell>
          <cell r="AT365"/>
          <cell r="AU365">
            <v>217</v>
          </cell>
          <cell r="AV365">
            <v>217</v>
          </cell>
          <cell r="AW365"/>
          <cell r="AX365"/>
          <cell r="AY365"/>
          <cell r="AZ365">
            <v>0</v>
          </cell>
          <cell r="BA365">
            <v>2821</v>
          </cell>
          <cell r="BB365">
            <v>0</v>
          </cell>
          <cell r="BC365">
            <v>2443</v>
          </cell>
          <cell r="BD365">
            <v>2552</v>
          </cell>
          <cell r="BE365">
            <v>1261</v>
          </cell>
          <cell r="BF365">
            <v>1714</v>
          </cell>
          <cell r="BG365"/>
          <cell r="BH365"/>
          <cell r="BI365"/>
          <cell r="BJ365"/>
          <cell r="BK365"/>
          <cell r="BL365"/>
          <cell r="BM365"/>
          <cell r="BN365"/>
          <cell r="BO365" t="str">
            <v>14/11/2023</v>
          </cell>
        </row>
        <row r="366">
          <cell r="A366" t="str">
            <v>|0200226010|25.40|0.00|1.400|0.0005470NBC</v>
          </cell>
          <cell r="B366" t="str">
            <v>|0200226010|25.40|0.00|1.400|0.000</v>
          </cell>
          <cell r="C366" t="str">
            <v>C07029</v>
          </cell>
          <cell r="D366" t="str">
            <v>HONDA</v>
          </cell>
          <cell r="E366" t="str">
            <v>INNOTEK</v>
          </cell>
          <cell r="F366" t="str">
            <v>INT</v>
          </cell>
          <cell r="G366" t="str">
            <v>STAM390G</v>
          </cell>
          <cell r="H366" t="str">
            <v>P</v>
          </cell>
          <cell r="I366" t="str">
            <v>NBC</v>
          </cell>
          <cell r="J366">
            <v>25.4</v>
          </cell>
          <cell r="K366">
            <v>0</v>
          </cell>
          <cell r="L366">
            <v>1.4</v>
          </cell>
          <cell r="M366">
            <v>5470</v>
          </cell>
          <cell r="N366">
            <v>4.5350000000000001</v>
          </cell>
          <cell r="O366" t="str">
            <v>Piping(Pre-End)</v>
          </cell>
          <cell r="P366" t="str">
            <v>E-G</v>
          </cell>
          <cell r="Q366"/>
          <cell r="R366"/>
          <cell r="S366"/>
          <cell r="T366" t="str">
            <v>PCS</v>
          </cell>
          <cell r="U366">
            <v>127</v>
          </cell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/>
          <cell r="AQ366"/>
          <cell r="AR366"/>
          <cell r="AS366"/>
          <cell r="AT366"/>
          <cell r="AU366"/>
          <cell r="AV366"/>
          <cell r="AW366"/>
          <cell r="AX366"/>
          <cell r="AY366"/>
          <cell r="AZ366">
            <v>0</v>
          </cell>
          <cell r="BA366">
            <v>127</v>
          </cell>
          <cell r="BB366">
            <v>0</v>
          </cell>
          <cell r="BC366">
            <v>122</v>
          </cell>
          <cell r="BD366">
            <v>300</v>
          </cell>
          <cell r="BE366">
            <v>295</v>
          </cell>
          <cell r="BF366">
            <v>388</v>
          </cell>
          <cell r="BG366"/>
          <cell r="BH366"/>
          <cell r="BI366"/>
          <cell r="BJ366"/>
          <cell r="BK366"/>
          <cell r="BL366"/>
          <cell r="BM366"/>
          <cell r="BN366"/>
          <cell r="BO366" t="str">
            <v>14/11/2023</v>
          </cell>
        </row>
        <row r="367">
          <cell r="A367" t="str">
            <v>|0200236041|22.20|0.00|1.200|0.0005480NBC</v>
          </cell>
          <cell r="B367" t="str">
            <v>|0200236041|22.20|0.00|1.200|0.000</v>
          </cell>
          <cell r="C367" t="str">
            <v>C07029</v>
          </cell>
          <cell r="D367" t="str">
            <v>HONDA</v>
          </cell>
          <cell r="E367" t="str">
            <v>INNOTEK</v>
          </cell>
          <cell r="F367" t="str">
            <v>INT</v>
          </cell>
          <cell r="G367" t="str">
            <v>STAM390G</v>
          </cell>
          <cell r="H367" t="str">
            <v>C</v>
          </cell>
          <cell r="I367" t="str">
            <v>NBC</v>
          </cell>
          <cell r="J367">
            <v>22.2</v>
          </cell>
          <cell r="K367">
            <v>0</v>
          </cell>
          <cell r="L367">
            <v>1.2</v>
          </cell>
          <cell r="M367">
            <v>5480</v>
          </cell>
          <cell r="N367">
            <v>3.403</v>
          </cell>
          <cell r="O367" t="str">
            <v>Piping(Pre-End)</v>
          </cell>
          <cell r="P367" t="str">
            <v>E-G</v>
          </cell>
          <cell r="Q367"/>
          <cell r="R367"/>
          <cell r="S367"/>
          <cell r="T367" t="str">
            <v>PCS</v>
          </cell>
          <cell r="U367"/>
          <cell r="V367"/>
          <cell r="W367"/>
          <cell r="X367">
            <v>169</v>
          </cell>
          <cell r="Y367">
            <v>169</v>
          </cell>
          <cell r="Z367"/>
          <cell r="AA367">
            <v>169</v>
          </cell>
          <cell r="AB367"/>
          <cell r="AC367"/>
          <cell r="AD367"/>
          <cell r="AE367"/>
          <cell r="AF367">
            <v>169</v>
          </cell>
          <cell r="AG367">
            <v>169</v>
          </cell>
          <cell r="AH367"/>
          <cell r="AI367"/>
          <cell r="AJ367"/>
          <cell r="AK367"/>
          <cell r="AL367">
            <v>169</v>
          </cell>
          <cell r="AM367">
            <v>169</v>
          </cell>
          <cell r="AN367"/>
          <cell r="AO367">
            <v>169</v>
          </cell>
          <cell r="AP367"/>
          <cell r="AQ367"/>
          <cell r="AR367"/>
          <cell r="AS367">
            <v>169</v>
          </cell>
          <cell r="AT367">
            <v>169</v>
          </cell>
          <cell r="AU367"/>
          <cell r="AV367">
            <v>169</v>
          </cell>
          <cell r="AW367"/>
          <cell r="AX367"/>
          <cell r="AY367"/>
          <cell r="AZ367">
            <v>0</v>
          </cell>
          <cell r="BA367">
            <v>1859</v>
          </cell>
          <cell r="BB367">
            <v>0</v>
          </cell>
          <cell r="BC367">
            <v>1817</v>
          </cell>
          <cell r="BD367">
            <v>1870</v>
          </cell>
          <cell r="BE367">
            <v>913</v>
          </cell>
          <cell r="BF367">
            <v>1288</v>
          </cell>
          <cell r="BG367"/>
          <cell r="BH367"/>
          <cell r="BI367"/>
          <cell r="BJ367"/>
          <cell r="BK367"/>
          <cell r="BL367"/>
          <cell r="BM367"/>
          <cell r="BN367"/>
          <cell r="BO367" t="str">
            <v>14/11/2023</v>
          </cell>
        </row>
        <row r="368">
          <cell r="A368" t="str">
            <v>|0200226010|19.10|0.00|2.300|0.0005570NBC</v>
          </cell>
          <cell r="B368" t="str">
            <v>|0200226010|19.10|0.00|2.300|0.000</v>
          </cell>
          <cell r="C368" t="str">
            <v>C07029</v>
          </cell>
          <cell r="D368" t="str">
            <v>HONDA</v>
          </cell>
          <cell r="E368" t="str">
            <v>INNOTEK</v>
          </cell>
          <cell r="F368" t="str">
            <v>INT</v>
          </cell>
          <cell r="G368" t="str">
            <v>STAM390G</v>
          </cell>
          <cell r="H368" t="str">
            <v>P</v>
          </cell>
          <cell r="I368" t="str">
            <v>NBC</v>
          </cell>
          <cell r="J368">
            <v>19.100000000000001</v>
          </cell>
          <cell r="K368">
            <v>0</v>
          </cell>
          <cell r="L368">
            <v>2.2999999999999998</v>
          </cell>
          <cell r="M368">
            <v>5570</v>
          </cell>
          <cell r="N368">
            <v>5.3079999999999998</v>
          </cell>
          <cell r="O368" t="str">
            <v>Piping(Pre-End)</v>
          </cell>
          <cell r="P368" t="str">
            <v>E-G</v>
          </cell>
          <cell r="Q368"/>
          <cell r="R368"/>
          <cell r="S368"/>
          <cell r="T368" t="str">
            <v>PCS</v>
          </cell>
          <cell r="U368"/>
          <cell r="V368"/>
          <cell r="W368"/>
          <cell r="X368"/>
          <cell r="Y368">
            <v>217</v>
          </cell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  <cell r="AK368"/>
          <cell r="AL368">
            <v>217</v>
          </cell>
          <cell r="AM368"/>
          <cell r="AN368"/>
          <cell r="AO368"/>
          <cell r="AP368"/>
          <cell r="AQ368"/>
          <cell r="AR368"/>
          <cell r="AS368"/>
          <cell r="AT368"/>
          <cell r="AU368">
            <v>100</v>
          </cell>
          <cell r="AV368"/>
          <cell r="AW368"/>
          <cell r="AX368"/>
          <cell r="AY368"/>
          <cell r="AZ368">
            <v>0</v>
          </cell>
          <cell r="BA368">
            <v>534</v>
          </cell>
          <cell r="BB368">
            <v>0</v>
          </cell>
          <cell r="BC368">
            <v>521</v>
          </cell>
          <cell r="BD368">
            <v>507</v>
          </cell>
          <cell r="BE368">
            <v>344</v>
          </cell>
          <cell r="BF368">
            <v>417</v>
          </cell>
          <cell r="BG368"/>
          <cell r="BH368"/>
          <cell r="BI368"/>
          <cell r="BJ368"/>
          <cell r="BK368"/>
          <cell r="BL368"/>
          <cell r="BM368"/>
          <cell r="BN368"/>
          <cell r="BO368" t="str">
            <v>14/11/2023</v>
          </cell>
        </row>
        <row r="369">
          <cell r="A369" t="str">
            <v>|0200226010|22.20|0.00|2.000|0.0005680NBC</v>
          </cell>
          <cell r="B369" t="str">
            <v>|0200226010|22.20|0.00|2.000|0.000</v>
          </cell>
          <cell r="C369" t="str">
            <v>C07029</v>
          </cell>
          <cell r="D369" t="str">
            <v>HONDA</v>
          </cell>
          <cell r="E369" t="str">
            <v>INNOTEK</v>
          </cell>
          <cell r="F369" t="str">
            <v>INT</v>
          </cell>
          <cell r="G369" t="str">
            <v>STAM390G</v>
          </cell>
          <cell r="H369" t="str">
            <v>P</v>
          </cell>
          <cell r="I369" t="str">
            <v>NBC</v>
          </cell>
          <cell r="J369">
            <v>22.2</v>
          </cell>
          <cell r="K369">
            <v>0</v>
          </cell>
          <cell r="L369">
            <v>2</v>
          </cell>
          <cell r="M369">
            <v>5680</v>
          </cell>
          <cell r="N369">
            <v>5.657</v>
          </cell>
          <cell r="O369" t="str">
            <v>Piping(Pre-End)</v>
          </cell>
          <cell r="P369" t="str">
            <v>E-G</v>
          </cell>
          <cell r="Q369" t="str">
            <v>K2TA</v>
          </cell>
          <cell r="R369" t="str">
            <v>128.4</v>
          </cell>
          <cell r="S369"/>
          <cell r="T369" t="str">
            <v>PCS</v>
          </cell>
          <cell r="U369">
            <v>169</v>
          </cell>
          <cell r="V369"/>
          <cell r="W369"/>
          <cell r="X369"/>
          <cell r="Y369">
            <v>169</v>
          </cell>
          <cell r="Z369">
            <v>169</v>
          </cell>
          <cell r="AA369"/>
          <cell r="AB369"/>
          <cell r="AC369"/>
          <cell r="AD369"/>
          <cell r="AE369">
            <v>169</v>
          </cell>
          <cell r="AF369"/>
          <cell r="AG369">
            <v>169</v>
          </cell>
          <cell r="AH369"/>
          <cell r="AI369"/>
          <cell r="AJ369"/>
          <cell r="AK369"/>
          <cell r="AL369">
            <v>169</v>
          </cell>
          <cell r="AM369"/>
          <cell r="AN369">
            <v>169</v>
          </cell>
          <cell r="AO369"/>
          <cell r="AP369">
            <v>169</v>
          </cell>
          <cell r="AQ369"/>
          <cell r="AR369"/>
          <cell r="AS369"/>
          <cell r="AT369"/>
          <cell r="AU369">
            <v>169</v>
          </cell>
          <cell r="AV369">
            <v>169</v>
          </cell>
          <cell r="AW369">
            <v>169</v>
          </cell>
          <cell r="AX369"/>
          <cell r="AY369"/>
          <cell r="AZ369">
            <v>0</v>
          </cell>
          <cell r="BA369">
            <v>1859</v>
          </cell>
          <cell r="BB369">
            <v>0</v>
          </cell>
          <cell r="BC369">
            <v>1794</v>
          </cell>
          <cell r="BD369">
            <v>2621</v>
          </cell>
          <cell r="BE369">
            <v>1499</v>
          </cell>
          <cell r="BF369">
            <v>2936</v>
          </cell>
          <cell r="BG369"/>
          <cell r="BH369"/>
          <cell r="BI369"/>
          <cell r="BJ369"/>
          <cell r="BK369"/>
          <cell r="BL369"/>
          <cell r="BM369"/>
          <cell r="BN369"/>
          <cell r="BO369" t="str">
            <v>14/11/2023</v>
          </cell>
        </row>
        <row r="370">
          <cell r="A370" t="str">
            <v>|0200226010|19.10|0.00|1.600|0.0005860NBC</v>
          </cell>
          <cell r="B370" t="str">
            <v>|0200226010|19.10|0.00|1.600|0.000</v>
          </cell>
          <cell r="C370" t="str">
            <v>C07029</v>
          </cell>
          <cell r="D370" t="str">
            <v>HONDA</v>
          </cell>
          <cell r="E370" t="str">
            <v>INNOTEK</v>
          </cell>
          <cell r="F370" t="str">
            <v>INT</v>
          </cell>
          <cell r="G370" t="str">
            <v>STAM390G</v>
          </cell>
          <cell r="H370" t="str">
            <v>P</v>
          </cell>
          <cell r="I370" t="str">
            <v>NBC</v>
          </cell>
          <cell r="J370">
            <v>19.100000000000001</v>
          </cell>
          <cell r="K370">
            <v>0</v>
          </cell>
          <cell r="L370">
            <v>1.6</v>
          </cell>
          <cell r="M370">
            <v>5860</v>
          </cell>
          <cell r="N370">
            <v>4.0430000000000001</v>
          </cell>
          <cell r="O370" t="str">
            <v>Piping(Pre-End)</v>
          </cell>
          <cell r="P370" t="str">
            <v>E-G</v>
          </cell>
          <cell r="Q370"/>
          <cell r="R370"/>
          <cell r="S370"/>
          <cell r="T370" t="str">
            <v>PCS</v>
          </cell>
          <cell r="U370"/>
          <cell r="V370"/>
          <cell r="W370"/>
          <cell r="X370">
            <v>217</v>
          </cell>
          <cell r="Y370"/>
          <cell r="Z370"/>
          <cell r="AA370"/>
          <cell r="AB370"/>
          <cell r="AC370"/>
          <cell r="AD370"/>
          <cell r="AE370"/>
          <cell r="AF370">
            <v>217</v>
          </cell>
          <cell r="AG370"/>
          <cell r="AH370"/>
          <cell r="AI370"/>
          <cell r="AJ370"/>
          <cell r="AK370"/>
          <cell r="AL370"/>
          <cell r="AM370"/>
          <cell r="AN370"/>
          <cell r="AO370">
            <v>217</v>
          </cell>
          <cell r="AP370"/>
          <cell r="AQ370"/>
          <cell r="AR370"/>
          <cell r="AS370"/>
          <cell r="AT370"/>
          <cell r="AU370"/>
          <cell r="AV370">
            <v>217</v>
          </cell>
          <cell r="AW370"/>
          <cell r="AX370"/>
          <cell r="AY370"/>
          <cell r="AZ370">
            <v>0</v>
          </cell>
          <cell r="BA370">
            <v>868</v>
          </cell>
          <cell r="BB370">
            <v>0</v>
          </cell>
          <cell r="BC370">
            <v>692</v>
          </cell>
          <cell r="BD370">
            <v>688</v>
          </cell>
          <cell r="BE370">
            <v>520</v>
          </cell>
          <cell r="BF370">
            <v>755</v>
          </cell>
          <cell r="BG370"/>
          <cell r="BH370"/>
          <cell r="BI370"/>
          <cell r="BJ370"/>
          <cell r="BK370"/>
          <cell r="BL370"/>
          <cell r="BM370"/>
          <cell r="BN370"/>
          <cell r="BO370" t="str">
            <v>14/11/2023</v>
          </cell>
        </row>
        <row r="371">
          <cell r="A371" t="str">
            <v>|0200225900|15.00|10.30|2.350|0.0006200IBC</v>
          </cell>
          <cell r="B371" t="str">
            <v>|0200225900|15.00|10.30|2.350|0.000</v>
          </cell>
          <cell r="C371" t="str">
            <v>C07029</v>
          </cell>
          <cell r="D371" t="str">
            <v>HONDA</v>
          </cell>
          <cell r="E371" t="str">
            <v>INNOTEK</v>
          </cell>
          <cell r="F371" t="str">
            <v>INT</v>
          </cell>
          <cell r="G371" t="str">
            <v>STAM290GA</v>
          </cell>
          <cell r="H371" t="str">
            <v>P</v>
          </cell>
          <cell r="I371" t="str">
            <v>IBC</v>
          </cell>
          <cell r="J371">
            <v>15</v>
          </cell>
          <cell r="K371">
            <v>10.3</v>
          </cell>
          <cell r="L371">
            <v>2.35</v>
          </cell>
          <cell r="M371">
            <v>6200</v>
          </cell>
          <cell r="N371">
            <v>4.5449999999999999</v>
          </cell>
          <cell r="O371" t="str">
            <v>Piping(Pre-End)</v>
          </cell>
          <cell r="P371" t="str">
            <v>E-C</v>
          </cell>
          <cell r="Q371" t="str">
            <v>K2ZA</v>
          </cell>
          <cell r="R371" t="str">
            <v>133.2</v>
          </cell>
          <cell r="S371"/>
          <cell r="T371" t="str">
            <v>PCS</v>
          </cell>
          <cell r="U371"/>
          <cell r="V371"/>
          <cell r="W371"/>
          <cell r="X371"/>
          <cell r="Y371">
            <v>169</v>
          </cell>
          <cell r="Z371">
            <v>169</v>
          </cell>
          <cell r="AA371"/>
          <cell r="AB371"/>
          <cell r="AC371"/>
          <cell r="AD371"/>
          <cell r="AE371">
            <v>169</v>
          </cell>
          <cell r="AF371"/>
          <cell r="AG371">
            <v>169</v>
          </cell>
          <cell r="AH371">
            <v>169</v>
          </cell>
          <cell r="AI371"/>
          <cell r="AJ371"/>
          <cell r="AK371"/>
          <cell r="AL371"/>
          <cell r="AM371">
            <v>169</v>
          </cell>
          <cell r="AN371">
            <v>169</v>
          </cell>
          <cell r="AO371"/>
          <cell r="AP371">
            <v>169</v>
          </cell>
          <cell r="AQ371"/>
          <cell r="AR371"/>
          <cell r="AS371"/>
          <cell r="AT371">
            <v>169</v>
          </cell>
          <cell r="AU371">
            <v>169</v>
          </cell>
          <cell r="AV371"/>
          <cell r="AW371">
            <v>169</v>
          </cell>
          <cell r="AX371"/>
          <cell r="AY371"/>
          <cell r="AZ371">
            <v>0</v>
          </cell>
          <cell r="BA371">
            <v>1859</v>
          </cell>
          <cell r="BB371">
            <v>0</v>
          </cell>
          <cell r="BC371">
            <v>2100</v>
          </cell>
          <cell r="BD371">
            <v>2004</v>
          </cell>
          <cell r="BE371">
            <v>1385</v>
          </cell>
          <cell r="BF371">
            <v>1890</v>
          </cell>
          <cell r="BG371"/>
          <cell r="BH371"/>
          <cell r="BI371"/>
          <cell r="BJ371"/>
          <cell r="BK371"/>
          <cell r="BL371"/>
          <cell r="BM371"/>
          <cell r="BN371"/>
          <cell r="BO371" t="str">
            <v>14/11/2023</v>
          </cell>
        </row>
        <row r="372">
          <cell r="A372" t="str">
            <v>|0200226010|28.60|0.00|1.600|0.0006300NBC</v>
          </cell>
          <cell r="B372" t="str">
            <v>|0200226010|28.60|0.00|1.600|0.000</v>
          </cell>
          <cell r="C372" t="str">
            <v>C07029</v>
          </cell>
          <cell r="D372" t="str">
            <v>HONDA</v>
          </cell>
          <cell r="E372" t="str">
            <v>INNOTEK</v>
          </cell>
          <cell r="F372" t="str">
            <v>INT</v>
          </cell>
          <cell r="G372" t="str">
            <v>STAM390G</v>
          </cell>
          <cell r="H372" t="str">
            <v>P</v>
          </cell>
          <cell r="I372" t="str">
            <v>NBC</v>
          </cell>
          <cell r="J372">
            <v>28.6</v>
          </cell>
          <cell r="K372">
            <v>0</v>
          </cell>
          <cell r="L372">
            <v>1.6</v>
          </cell>
          <cell r="M372">
            <v>6300</v>
          </cell>
          <cell r="N372">
            <v>6.71</v>
          </cell>
          <cell r="O372" t="str">
            <v>Piping(Pre-End)</v>
          </cell>
          <cell r="P372" t="str">
            <v>E-G</v>
          </cell>
          <cell r="Q372" t="str">
            <v>K1W</v>
          </cell>
          <cell r="R372" t="str">
            <v>248</v>
          </cell>
          <cell r="S372"/>
          <cell r="T372" t="str">
            <v>PCS</v>
          </cell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  <cell r="AN372"/>
          <cell r="AO372"/>
          <cell r="AP372"/>
          <cell r="AQ372"/>
          <cell r="AR372"/>
          <cell r="AS372"/>
          <cell r="AT372"/>
          <cell r="AU372"/>
          <cell r="AV372"/>
          <cell r="AW372"/>
          <cell r="AX372"/>
          <cell r="AY372"/>
          <cell r="AZ372"/>
          <cell r="BA372"/>
          <cell r="BB372"/>
          <cell r="BC372"/>
          <cell r="BD372"/>
          <cell r="BE372"/>
          <cell r="BF372">
            <v>42</v>
          </cell>
          <cell r="BG372"/>
          <cell r="BH372"/>
          <cell r="BI372"/>
          <cell r="BJ372"/>
          <cell r="BK372"/>
          <cell r="BL372"/>
          <cell r="BM372"/>
          <cell r="BN372"/>
          <cell r="BO372" t="str">
            <v>14/11/2023</v>
          </cell>
        </row>
        <row r="373">
          <cell r="A373" t="str">
            <v>|0200226010|28.60|0.00|1.600|0.0005220IBC</v>
          </cell>
          <cell r="B373" t="str">
            <v>|0200226010|28.60|0.00|1.600|0.000</v>
          </cell>
          <cell r="C373" t="str">
            <v>C07029</v>
          </cell>
          <cell r="D373" t="str">
            <v>HONDA</v>
          </cell>
          <cell r="E373" t="str">
            <v>INNOTEK</v>
          </cell>
          <cell r="F373" t="str">
            <v>INT</v>
          </cell>
          <cell r="G373" t="str">
            <v>STAM390G</v>
          </cell>
          <cell r="H373" t="str">
            <v>P</v>
          </cell>
          <cell r="I373" t="str">
            <v>IBC</v>
          </cell>
          <cell r="J373">
            <v>28.6</v>
          </cell>
          <cell r="K373">
            <v>0</v>
          </cell>
          <cell r="L373">
            <v>1.6</v>
          </cell>
          <cell r="M373">
            <v>5220</v>
          </cell>
          <cell r="N373">
            <v>5.5590000000000002</v>
          </cell>
          <cell r="O373" t="str">
            <v>Piping(Pre-End)</v>
          </cell>
          <cell r="P373" t="str">
            <v>E-G</v>
          </cell>
          <cell r="Q373"/>
          <cell r="R373"/>
          <cell r="S373"/>
          <cell r="T373" t="str">
            <v>PCS</v>
          </cell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  <cell r="AS373"/>
          <cell r="AT373"/>
          <cell r="AU373"/>
          <cell r="AV373"/>
          <cell r="AW373"/>
          <cell r="AX373"/>
          <cell r="AY373"/>
          <cell r="AZ373"/>
          <cell r="BA373"/>
          <cell r="BB373"/>
          <cell r="BC373"/>
          <cell r="BD373"/>
          <cell r="BE373"/>
          <cell r="BF373"/>
          <cell r="BG373"/>
          <cell r="BH373"/>
          <cell r="BI373"/>
          <cell r="BJ373"/>
          <cell r="BK373"/>
          <cell r="BL373"/>
          <cell r="BM373"/>
          <cell r="BN373"/>
          <cell r="BO373"/>
        </row>
        <row r="374">
          <cell r="A374" t="str">
            <v>|0200226010|22.20|0.00|2.000|0.0005250NBC</v>
          </cell>
          <cell r="B374" t="str">
            <v>|0200226010|22.20|0.00|2.000|0.000</v>
          </cell>
          <cell r="C374" t="str">
            <v>C07029</v>
          </cell>
          <cell r="D374" t="str">
            <v>HONDA</v>
          </cell>
          <cell r="E374" t="str">
            <v>INNOTEK</v>
          </cell>
          <cell r="F374" t="str">
            <v>INT</v>
          </cell>
          <cell r="G374" t="str">
            <v>STAM390G</v>
          </cell>
          <cell r="H374" t="str">
            <v>P</v>
          </cell>
          <cell r="I374" t="str">
            <v>NBC</v>
          </cell>
          <cell r="J374">
            <v>22.2</v>
          </cell>
          <cell r="K374">
            <v>0</v>
          </cell>
          <cell r="L374">
            <v>2</v>
          </cell>
          <cell r="M374">
            <v>5250</v>
          </cell>
          <cell r="N374">
            <v>5.2290000000000001</v>
          </cell>
          <cell r="O374" t="str">
            <v>Piping(Pre-End)</v>
          </cell>
          <cell r="P374" t="str">
            <v>E-G</v>
          </cell>
          <cell r="Q374" t="str">
            <v>K2TA</v>
          </cell>
          <cell r="R374" t="str">
            <v>128.4</v>
          </cell>
          <cell r="S374"/>
          <cell r="T374" t="str">
            <v>PCS</v>
          </cell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  <cell r="AN374"/>
          <cell r="AO374"/>
          <cell r="AP374"/>
          <cell r="AQ374"/>
          <cell r="AR374"/>
          <cell r="AS374"/>
          <cell r="AT374"/>
          <cell r="AU374"/>
          <cell r="AV374"/>
          <cell r="AW374"/>
          <cell r="AX374"/>
          <cell r="AY374"/>
          <cell r="AZ374"/>
          <cell r="BA374"/>
          <cell r="BB374"/>
          <cell r="BC374"/>
          <cell r="BD374"/>
          <cell r="BE374"/>
          <cell r="BF374"/>
          <cell r="BG374"/>
          <cell r="BH374"/>
          <cell r="BI374"/>
          <cell r="BJ374"/>
          <cell r="BK374"/>
          <cell r="BL374"/>
          <cell r="BM374"/>
          <cell r="BN374"/>
          <cell r="BO374"/>
        </row>
        <row r="375">
          <cell r="A375" t="str">
            <v>|0200226010|17.30|0.00|1.400|0.0005300NBC</v>
          </cell>
          <cell r="B375" t="str">
            <v>|0200226010|17.30|0.00|1.400|0.000</v>
          </cell>
          <cell r="C375" t="str">
            <v>C07029</v>
          </cell>
          <cell r="D375" t="str">
            <v>HONDA</v>
          </cell>
          <cell r="E375" t="str">
            <v>INNOTEK</v>
          </cell>
          <cell r="F375" t="str">
            <v>INT</v>
          </cell>
          <cell r="G375" t="str">
            <v>STAM390G</v>
          </cell>
          <cell r="H375" t="str">
            <v>P</v>
          </cell>
          <cell r="I375" t="str">
            <v>NBC</v>
          </cell>
          <cell r="J375">
            <v>17.3</v>
          </cell>
          <cell r="K375">
            <v>0</v>
          </cell>
          <cell r="L375">
            <v>1.4</v>
          </cell>
          <cell r="M375">
            <v>5300</v>
          </cell>
          <cell r="N375">
            <v>2.91</v>
          </cell>
          <cell r="O375" t="str">
            <v>Piping(Pre-End)</v>
          </cell>
          <cell r="P375" t="str">
            <v>E-G</v>
          </cell>
          <cell r="Q375" t="str">
            <v>K1YA/K1ZA</v>
          </cell>
          <cell r="R375" t="str">
            <v>211</v>
          </cell>
          <cell r="S375"/>
          <cell r="T375" t="str">
            <v>PCS</v>
          </cell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  <cell r="AK375"/>
          <cell r="AL375"/>
          <cell r="AM375"/>
          <cell r="AN375"/>
          <cell r="AO375"/>
          <cell r="AP375"/>
          <cell r="AQ375"/>
          <cell r="AR375"/>
          <cell r="AS375"/>
          <cell r="AT375"/>
          <cell r="AU375"/>
          <cell r="AV375"/>
          <cell r="AW375"/>
          <cell r="AX375"/>
          <cell r="AY375"/>
          <cell r="AZ375"/>
          <cell r="BA375"/>
          <cell r="BB375"/>
          <cell r="BC375"/>
          <cell r="BD375"/>
          <cell r="BE375"/>
          <cell r="BF375"/>
          <cell r="BG375"/>
          <cell r="BH375"/>
          <cell r="BI375"/>
          <cell r="BJ375"/>
          <cell r="BK375"/>
          <cell r="BL375"/>
          <cell r="BM375"/>
          <cell r="BN375"/>
          <cell r="BO375"/>
        </row>
        <row r="376">
          <cell r="A376" t="str">
            <v>|0200226010|22.20|0.00|1.400|0.0005420IBC</v>
          </cell>
          <cell r="B376" t="str">
            <v>|0200226010|22.20|0.00|1.400|0.000</v>
          </cell>
          <cell r="C376" t="str">
            <v>C07029</v>
          </cell>
          <cell r="D376" t="str">
            <v>HONDA</v>
          </cell>
          <cell r="E376" t="str">
            <v>INNOTEK</v>
          </cell>
          <cell r="F376" t="str">
            <v>INT</v>
          </cell>
          <cell r="G376" t="str">
            <v>STAM390G</v>
          </cell>
          <cell r="H376" t="str">
            <v>P</v>
          </cell>
          <cell r="I376" t="str">
            <v>IBC</v>
          </cell>
          <cell r="J376">
            <v>22.2</v>
          </cell>
          <cell r="K376">
            <v>0</v>
          </cell>
          <cell r="L376">
            <v>1.4</v>
          </cell>
          <cell r="M376">
            <v>5420</v>
          </cell>
          <cell r="N376">
            <v>3.8919999999999999</v>
          </cell>
          <cell r="O376" t="str">
            <v>Piping(Pre-End)</v>
          </cell>
          <cell r="P376" t="str">
            <v>E-G</v>
          </cell>
          <cell r="Q376"/>
          <cell r="R376"/>
          <cell r="S376"/>
          <cell r="T376" t="str">
            <v>PCS</v>
          </cell>
          <cell r="U376">
            <v>169</v>
          </cell>
          <cell r="V376"/>
          <cell r="W376"/>
          <cell r="X376"/>
          <cell r="Y376">
            <v>169</v>
          </cell>
          <cell r="Z376"/>
          <cell r="AA376"/>
          <cell r="AB376"/>
          <cell r="AC376"/>
          <cell r="AD376"/>
          <cell r="AE376">
            <v>169</v>
          </cell>
          <cell r="AF376"/>
          <cell r="AG376">
            <v>169</v>
          </cell>
          <cell r="AH376"/>
          <cell r="AI376"/>
          <cell r="AJ376"/>
          <cell r="AK376"/>
          <cell r="AL376">
            <v>169</v>
          </cell>
          <cell r="AM376"/>
          <cell r="AN376"/>
          <cell r="AO376">
            <v>169</v>
          </cell>
          <cell r="AP376"/>
          <cell r="AQ376"/>
          <cell r="AR376"/>
          <cell r="AS376">
            <v>169</v>
          </cell>
          <cell r="AT376"/>
          <cell r="AU376">
            <v>169</v>
          </cell>
          <cell r="AV376"/>
          <cell r="AW376"/>
          <cell r="AX376"/>
          <cell r="AY376"/>
          <cell r="AZ376">
            <v>0</v>
          </cell>
          <cell r="BA376">
            <v>1352</v>
          </cell>
          <cell r="BB376">
            <v>0</v>
          </cell>
          <cell r="BC376"/>
          <cell r="BD376"/>
          <cell r="BE376"/>
          <cell r="BF376"/>
          <cell r="BG376"/>
          <cell r="BH376"/>
          <cell r="BI376"/>
          <cell r="BJ376"/>
          <cell r="BK376"/>
          <cell r="BL376"/>
          <cell r="BM376"/>
          <cell r="BN376"/>
          <cell r="BO376"/>
        </row>
        <row r="377">
          <cell r="A377" t="str">
            <v>|0200226010|19.10|0.00|2.000|0.0005800NBC</v>
          </cell>
          <cell r="B377" t="str">
            <v>|0200226010|19.10|0.00|2.000|0.000</v>
          </cell>
          <cell r="C377" t="str">
            <v>C07029</v>
          </cell>
          <cell r="D377" t="str">
            <v>HONDA</v>
          </cell>
          <cell r="E377" t="str">
            <v>INNOTEK</v>
          </cell>
          <cell r="F377" t="str">
            <v>INT</v>
          </cell>
          <cell r="G377" t="str">
            <v>STAM390G</v>
          </cell>
          <cell r="H377" t="str">
            <v>P</v>
          </cell>
          <cell r="I377" t="str">
            <v>NBC</v>
          </cell>
          <cell r="J377">
            <v>19.100000000000001</v>
          </cell>
          <cell r="K377">
            <v>0</v>
          </cell>
          <cell r="L377">
            <v>2</v>
          </cell>
          <cell r="M377">
            <v>5800</v>
          </cell>
          <cell r="N377">
            <v>4.8890000000000002</v>
          </cell>
          <cell r="O377" t="str">
            <v>Piping(Pre-End)</v>
          </cell>
          <cell r="P377" t="str">
            <v>E-G</v>
          </cell>
          <cell r="Q377" t="str">
            <v>K66</v>
          </cell>
          <cell r="R377" t="str">
            <v>217</v>
          </cell>
          <cell r="S377"/>
          <cell r="T377" t="str">
            <v>PCS</v>
          </cell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  <cell r="AN377"/>
          <cell r="AO377"/>
          <cell r="AP377"/>
          <cell r="AQ377"/>
          <cell r="AR377"/>
          <cell r="AS377"/>
          <cell r="AT377"/>
          <cell r="AU377"/>
          <cell r="AV377"/>
          <cell r="AW377"/>
          <cell r="AX377"/>
          <cell r="AY377"/>
          <cell r="AZ377"/>
          <cell r="BA377"/>
          <cell r="BB377"/>
          <cell r="BC377"/>
          <cell r="BD377"/>
          <cell r="BE377"/>
          <cell r="BF377"/>
          <cell r="BG377"/>
          <cell r="BH377"/>
          <cell r="BI377"/>
          <cell r="BJ377"/>
          <cell r="BK377"/>
          <cell r="BL377"/>
          <cell r="BM377"/>
          <cell r="BN377"/>
          <cell r="BO377"/>
        </row>
        <row r="378">
          <cell r="A378" t="str">
            <v>|0200226010|25.40|0.00|1.600|0.0005861IBC</v>
          </cell>
          <cell r="B378" t="str">
            <v>|0200226010|25.40|0.00|1.600|0.000</v>
          </cell>
          <cell r="C378" t="str">
            <v>C07029</v>
          </cell>
          <cell r="D378" t="str">
            <v>HONDA</v>
          </cell>
          <cell r="E378" t="str">
            <v>INNOTEK</v>
          </cell>
          <cell r="F378" t="str">
            <v>INT</v>
          </cell>
          <cell r="G378" t="str">
            <v>STAM390G</v>
          </cell>
          <cell r="H378" t="str">
            <v>P</v>
          </cell>
          <cell r="I378" t="str">
            <v>IBC</v>
          </cell>
          <cell r="J378">
            <v>25.4</v>
          </cell>
          <cell r="K378">
            <v>0</v>
          </cell>
          <cell r="L378">
            <v>1.6</v>
          </cell>
          <cell r="M378">
            <v>5861</v>
          </cell>
          <cell r="N378">
            <v>5.5030000000000001</v>
          </cell>
          <cell r="O378" t="str">
            <v>Piping(Pre-End)</v>
          </cell>
          <cell r="P378" t="str">
            <v>E-G</v>
          </cell>
          <cell r="Q378"/>
          <cell r="R378"/>
          <cell r="S378"/>
          <cell r="T378" t="str">
            <v>PCS</v>
          </cell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  <cell r="AN378"/>
          <cell r="AO378"/>
          <cell r="AP378"/>
          <cell r="AQ378"/>
          <cell r="AR378"/>
          <cell r="AS378"/>
          <cell r="AT378"/>
          <cell r="AU378"/>
          <cell r="AV378"/>
          <cell r="AW378"/>
          <cell r="AX378"/>
          <cell r="AY378"/>
          <cell r="AZ378"/>
          <cell r="BA378"/>
          <cell r="BB378"/>
          <cell r="BC378"/>
          <cell r="BD378"/>
          <cell r="BE378"/>
          <cell r="BF378"/>
          <cell r="BG378"/>
          <cell r="BH378"/>
          <cell r="BI378"/>
          <cell r="BJ378"/>
          <cell r="BK378"/>
          <cell r="BL378"/>
          <cell r="BM378"/>
          <cell r="BN378"/>
          <cell r="BO378"/>
        </row>
        <row r="379">
          <cell r="A379" t="str">
            <v>|0200225900|15.00|10.30|2.350|0.0005900IBC</v>
          </cell>
          <cell r="B379" t="str">
            <v>|0200225900|15.00|10.30|2.350|0.000</v>
          </cell>
          <cell r="C379" t="str">
            <v>C07029</v>
          </cell>
          <cell r="D379" t="str">
            <v>HONDA</v>
          </cell>
          <cell r="E379" t="str">
            <v>INNOTEK</v>
          </cell>
          <cell r="F379" t="str">
            <v>INT</v>
          </cell>
          <cell r="G379" t="str">
            <v>STAM290GA</v>
          </cell>
          <cell r="H379" t="str">
            <v>P</v>
          </cell>
          <cell r="I379" t="str">
            <v>IBC</v>
          </cell>
          <cell r="J379">
            <v>15</v>
          </cell>
          <cell r="K379">
            <v>10.3</v>
          </cell>
          <cell r="L379">
            <v>2.35</v>
          </cell>
          <cell r="M379">
            <v>5900</v>
          </cell>
          <cell r="N379">
            <v>4.3250000000000002</v>
          </cell>
          <cell r="O379" t="str">
            <v>Piping(Pre-End)</v>
          </cell>
          <cell r="P379" t="str">
            <v>E-C</v>
          </cell>
          <cell r="Q379" t="str">
            <v>K0RA</v>
          </cell>
          <cell r="R379" t="str">
            <v>133.1</v>
          </cell>
          <cell r="S379"/>
          <cell r="T379" t="str">
            <v>PCS</v>
          </cell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  <cell r="AN379"/>
          <cell r="AO379"/>
          <cell r="AP379"/>
          <cell r="AQ379"/>
          <cell r="AR379"/>
          <cell r="AS379"/>
          <cell r="AT379"/>
          <cell r="AU379"/>
          <cell r="AV379"/>
          <cell r="AW379"/>
          <cell r="AX379"/>
          <cell r="AY379"/>
          <cell r="AZ379"/>
          <cell r="BA379"/>
          <cell r="BB379"/>
          <cell r="BC379"/>
          <cell r="BD379"/>
          <cell r="BE379"/>
          <cell r="BF379"/>
          <cell r="BG379"/>
          <cell r="BH379"/>
          <cell r="BI379"/>
          <cell r="BJ379"/>
          <cell r="BK379"/>
          <cell r="BL379"/>
          <cell r="BM379"/>
          <cell r="BN379"/>
          <cell r="BO379"/>
        </row>
        <row r="380">
          <cell r="A380" t="str">
            <v>|0200236041|22.20|0.00|1.200|0.0006020NBC</v>
          </cell>
          <cell r="B380" t="str">
            <v>|0200236041|22.20|0.00|1.200|0.000</v>
          </cell>
          <cell r="C380" t="str">
            <v>C07029</v>
          </cell>
          <cell r="D380" t="str">
            <v>HONDA</v>
          </cell>
          <cell r="E380" t="str">
            <v>INNOTEK</v>
          </cell>
          <cell r="F380" t="str">
            <v>INT</v>
          </cell>
          <cell r="G380" t="str">
            <v>STAM390G</v>
          </cell>
          <cell r="H380" t="str">
            <v>C</v>
          </cell>
          <cell r="I380" t="str">
            <v>NBC</v>
          </cell>
          <cell r="J380">
            <v>22.2</v>
          </cell>
          <cell r="K380">
            <v>0</v>
          </cell>
          <cell r="L380">
            <v>1.2</v>
          </cell>
          <cell r="M380">
            <v>6020</v>
          </cell>
          <cell r="N380">
            <v>3.738</v>
          </cell>
          <cell r="O380" t="str">
            <v>Piping(Pre-End)</v>
          </cell>
          <cell r="P380" t="str">
            <v>E-G</v>
          </cell>
          <cell r="Q380" t="str">
            <v>K2CA</v>
          </cell>
          <cell r="R380" t="str">
            <v>202.1</v>
          </cell>
          <cell r="S380"/>
          <cell r="T380" t="str">
            <v>PCS</v>
          </cell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  <cell r="AK380"/>
          <cell r="AL380"/>
          <cell r="AM380"/>
          <cell r="AN380"/>
          <cell r="AO380"/>
          <cell r="AP380"/>
          <cell r="AQ380"/>
          <cell r="AR380"/>
          <cell r="AS380"/>
          <cell r="AT380"/>
          <cell r="AU380"/>
          <cell r="AV380"/>
          <cell r="AW380"/>
          <cell r="AX380"/>
          <cell r="AY380"/>
          <cell r="AZ380"/>
          <cell r="BA380"/>
          <cell r="BB380"/>
          <cell r="BC380"/>
          <cell r="BD380"/>
          <cell r="BE380"/>
          <cell r="BF380"/>
          <cell r="BG380"/>
          <cell r="BH380"/>
          <cell r="BI380"/>
          <cell r="BJ380"/>
          <cell r="BK380"/>
          <cell r="BL380"/>
          <cell r="BM380"/>
          <cell r="BN380"/>
          <cell r="BO380"/>
        </row>
        <row r="381">
          <cell r="A381" t="str">
            <v>|0200226010|19.10|0.00|1.400|0.0006030NBC</v>
          </cell>
          <cell r="B381" t="str">
            <v>|0200226010|19.10|0.00|1.400|0.000</v>
          </cell>
          <cell r="C381" t="str">
            <v>C07029</v>
          </cell>
          <cell r="D381" t="str">
            <v>HONDA</v>
          </cell>
          <cell r="E381" t="str">
            <v>INNOTEK</v>
          </cell>
          <cell r="F381" t="str">
            <v>INT</v>
          </cell>
          <cell r="G381" t="str">
            <v>STAM390G</v>
          </cell>
          <cell r="H381" t="str">
            <v>P</v>
          </cell>
          <cell r="I381" t="str">
            <v>NBC</v>
          </cell>
          <cell r="J381">
            <v>19.100000000000001</v>
          </cell>
          <cell r="K381">
            <v>0</v>
          </cell>
          <cell r="L381">
            <v>1.4</v>
          </cell>
          <cell r="M381">
            <v>6030</v>
          </cell>
          <cell r="N381">
            <v>3.6840000000000002</v>
          </cell>
          <cell r="O381" t="str">
            <v>Piping(Pre-End)</v>
          </cell>
          <cell r="P381" t="str">
            <v>E-G</v>
          </cell>
          <cell r="Q381" t="str">
            <v>K2TA</v>
          </cell>
          <cell r="R381" t="str">
            <v>103.5</v>
          </cell>
          <cell r="S381"/>
          <cell r="T381" t="str">
            <v>PCS</v>
          </cell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  <cell r="AN381"/>
          <cell r="AO381"/>
          <cell r="AP381"/>
          <cell r="AQ381"/>
          <cell r="AR381"/>
          <cell r="AS381"/>
          <cell r="AT381"/>
          <cell r="AU381"/>
          <cell r="AV381"/>
          <cell r="AW381"/>
          <cell r="AX381"/>
          <cell r="AY381"/>
          <cell r="AZ381"/>
          <cell r="BA381"/>
          <cell r="BB381"/>
          <cell r="BC381"/>
          <cell r="BD381"/>
          <cell r="BE381"/>
          <cell r="BF381"/>
          <cell r="BG381"/>
          <cell r="BH381"/>
          <cell r="BI381"/>
          <cell r="BJ381"/>
          <cell r="BK381"/>
          <cell r="BL381"/>
          <cell r="BM381"/>
          <cell r="BN381"/>
          <cell r="BO381"/>
        </row>
        <row r="382">
          <cell r="A382" t="str">
            <v>|0200230742|22.20|0.00|1.400|0.0006035NBC</v>
          </cell>
          <cell r="B382" t="str">
            <v>|0200230742|22.20|0.00|1.400|0.000</v>
          </cell>
          <cell r="C382" t="str">
            <v>C07029</v>
          </cell>
          <cell r="D382" t="str">
            <v>HONDA</v>
          </cell>
          <cell r="E382" t="str">
            <v>INNOTEK</v>
          </cell>
          <cell r="F382" t="str">
            <v>INT</v>
          </cell>
          <cell r="G382" t="str">
            <v>HSST590C</v>
          </cell>
          <cell r="H382" t="str">
            <v>C</v>
          </cell>
          <cell r="I382" t="str">
            <v>NBC</v>
          </cell>
          <cell r="J382">
            <v>22.2</v>
          </cell>
          <cell r="K382">
            <v>0</v>
          </cell>
          <cell r="L382">
            <v>1.4</v>
          </cell>
          <cell r="M382">
            <v>6035</v>
          </cell>
          <cell r="N382">
            <v>4.3330000000000002</v>
          </cell>
          <cell r="O382" t="str">
            <v>Piping(Pre-End)</v>
          </cell>
          <cell r="P382" t="str">
            <v>E-G</v>
          </cell>
          <cell r="Q382" t="str">
            <v>K2CA</v>
          </cell>
          <cell r="R382" t="str">
            <v>204.2</v>
          </cell>
          <cell r="S382"/>
          <cell r="T382" t="str">
            <v>PCS</v>
          </cell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  <cell r="AK382"/>
          <cell r="AL382"/>
          <cell r="AM382"/>
          <cell r="AN382"/>
          <cell r="AO382"/>
          <cell r="AP382"/>
          <cell r="AQ382"/>
          <cell r="AR382"/>
          <cell r="AS382"/>
          <cell r="AT382"/>
          <cell r="AU382"/>
          <cell r="AV382"/>
          <cell r="AW382"/>
          <cell r="AX382"/>
          <cell r="AY382"/>
          <cell r="AZ382"/>
          <cell r="BA382"/>
          <cell r="BB382"/>
          <cell r="BC382"/>
          <cell r="BD382"/>
          <cell r="BE382"/>
          <cell r="BF382"/>
          <cell r="BG382"/>
          <cell r="BH382"/>
          <cell r="BI382"/>
          <cell r="BJ382"/>
          <cell r="BK382"/>
          <cell r="BL382"/>
          <cell r="BM382"/>
          <cell r="BN382"/>
          <cell r="BO382"/>
        </row>
        <row r="383">
          <cell r="A383" t="str">
            <v>|0200226010|19.10|0.00|2.000|0.0006050NBC</v>
          </cell>
          <cell r="B383" t="str">
            <v>|0200226010|19.10|0.00|2.000|0.000</v>
          </cell>
          <cell r="C383" t="str">
            <v>C07029</v>
          </cell>
          <cell r="D383" t="str">
            <v>HONDA</v>
          </cell>
          <cell r="E383" t="str">
            <v>INNOTEK</v>
          </cell>
          <cell r="F383" t="str">
            <v>INT</v>
          </cell>
          <cell r="G383" t="str">
            <v>STAM390G</v>
          </cell>
          <cell r="H383" t="str">
            <v>P</v>
          </cell>
          <cell r="I383" t="str">
            <v>NBC</v>
          </cell>
          <cell r="J383">
            <v>19.100000000000001</v>
          </cell>
          <cell r="K383">
            <v>0</v>
          </cell>
          <cell r="L383">
            <v>2</v>
          </cell>
          <cell r="M383">
            <v>6050</v>
          </cell>
          <cell r="N383">
            <v>5.0999999999999996</v>
          </cell>
          <cell r="O383" t="str">
            <v>Piping(Pre-End)</v>
          </cell>
          <cell r="P383" t="str">
            <v>E-G</v>
          </cell>
          <cell r="Q383" t="str">
            <v>K12M</v>
          </cell>
          <cell r="R383" t="str">
            <v>217.2</v>
          </cell>
          <cell r="S383"/>
          <cell r="T383" t="str">
            <v>PCS</v>
          </cell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  <cell r="AS383"/>
          <cell r="AT383"/>
          <cell r="AU383"/>
          <cell r="AV383"/>
          <cell r="AW383"/>
          <cell r="AX383"/>
          <cell r="AY383"/>
          <cell r="AZ383"/>
          <cell r="BA383"/>
          <cell r="BB383"/>
          <cell r="BC383"/>
          <cell r="BD383"/>
          <cell r="BE383"/>
          <cell r="BF383"/>
          <cell r="BG383"/>
          <cell r="BH383"/>
          <cell r="BI383"/>
          <cell r="BJ383"/>
          <cell r="BK383"/>
          <cell r="BL383"/>
          <cell r="BM383"/>
          <cell r="BN383"/>
          <cell r="BO383"/>
        </row>
        <row r="384">
          <cell r="A384" t="str">
            <v>|0200226010|42.70|0.00|2.000|0.0006078IBC</v>
          </cell>
          <cell r="B384" t="str">
            <v>|0200226010|42.70|0.00|2.000|0.000</v>
          </cell>
          <cell r="C384" t="str">
            <v>C07029</v>
          </cell>
          <cell r="D384" t="str">
            <v>HONDA</v>
          </cell>
          <cell r="E384" t="str">
            <v>INNOTEK</v>
          </cell>
          <cell r="F384" t="str">
            <v>INT</v>
          </cell>
          <cell r="G384" t="str">
            <v>STAM390G</v>
          </cell>
          <cell r="H384" t="str">
            <v>P</v>
          </cell>
          <cell r="I384" t="str">
            <v>IBC</v>
          </cell>
          <cell r="J384">
            <v>42.7</v>
          </cell>
          <cell r="K384">
            <v>0</v>
          </cell>
          <cell r="L384">
            <v>2</v>
          </cell>
          <cell r="M384">
            <v>6078</v>
          </cell>
          <cell r="N384">
            <v>12.199</v>
          </cell>
          <cell r="O384" t="str">
            <v>Piping(Pre-End)</v>
          </cell>
          <cell r="P384" t="str">
            <v>E-G</v>
          </cell>
          <cell r="Q384"/>
          <cell r="R384"/>
          <cell r="S384"/>
          <cell r="T384" t="str">
            <v>PCS</v>
          </cell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  <cell r="AK384"/>
          <cell r="AL384"/>
          <cell r="AM384"/>
          <cell r="AN384"/>
          <cell r="AO384"/>
          <cell r="AP384"/>
          <cell r="AQ384"/>
          <cell r="AR384"/>
          <cell r="AS384"/>
          <cell r="AT384"/>
          <cell r="AU384"/>
          <cell r="AV384"/>
          <cell r="AW384"/>
          <cell r="AX384"/>
          <cell r="AY384"/>
          <cell r="AZ384"/>
          <cell r="BA384"/>
          <cell r="BB384"/>
          <cell r="BC384"/>
          <cell r="BD384"/>
          <cell r="BE384"/>
          <cell r="BF384"/>
          <cell r="BG384"/>
          <cell r="BH384"/>
          <cell r="BI384"/>
          <cell r="BJ384"/>
          <cell r="BK384"/>
          <cell r="BL384"/>
          <cell r="BM384"/>
          <cell r="BN384"/>
          <cell r="BO384"/>
        </row>
        <row r="385">
          <cell r="A385" t="str">
            <v>|0200226010|25.40|0.00|1.400|0.0006100NBC</v>
          </cell>
          <cell r="B385" t="str">
            <v>|0200226010|25.40|0.00|1.400|0.000</v>
          </cell>
          <cell r="C385" t="str">
            <v>C07029</v>
          </cell>
          <cell r="D385" t="str">
            <v>HONDA</v>
          </cell>
          <cell r="E385" t="str">
            <v>INNOTEK</v>
          </cell>
          <cell r="F385" t="str">
            <v>INT</v>
          </cell>
          <cell r="G385" t="str">
            <v>STAM390G</v>
          </cell>
          <cell r="H385" t="str">
            <v>P</v>
          </cell>
          <cell r="I385" t="str">
            <v>NBC</v>
          </cell>
          <cell r="J385">
            <v>25.4</v>
          </cell>
          <cell r="K385">
            <v>0</v>
          </cell>
          <cell r="L385">
            <v>1.4</v>
          </cell>
          <cell r="M385">
            <v>6100</v>
          </cell>
          <cell r="N385">
            <v>5.0570000000000004</v>
          </cell>
          <cell r="O385" t="str">
            <v>Piping(Pre-End)</v>
          </cell>
          <cell r="P385" t="str">
            <v>E-G</v>
          </cell>
          <cell r="Q385" t="str">
            <v>K2ZA.K3AA</v>
          </cell>
          <cell r="R385" t="str">
            <v>84.1</v>
          </cell>
          <cell r="S385"/>
          <cell r="T385" t="str">
            <v>PCS</v>
          </cell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  <cell r="AK385"/>
          <cell r="AL385"/>
          <cell r="AM385"/>
          <cell r="AN385"/>
          <cell r="AO385"/>
          <cell r="AP385"/>
          <cell r="AQ385"/>
          <cell r="AR385"/>
          <cell r="AS385"/>
          <cell r="AT385"/>
          <cell r="AU385"/>
          <cell r="AV385"/>
          <cell r="AW385"/>
          <cell r="AX385"/>
          <cell r="AY385"/>
          <cell r="AZ385"/>
          <cell r="BA385"/>
          <cell r="BB385"/>
          <cell r="BC385"/>
          <cell r="BD385"/>
          <cell r="BE385"/>
          <cell r="BF385"/>
          <cell r="BG385"/>
          <cell r="BH385"/>
          <cell r="BI385"/>
          <cell r="BJ385"/>
          <cell r="BK385"/>
          <cell r="BL385"/>
          <cell r="BM385"/>
          <cell r="BN385"/>
          <cell r="BO385"/>
        </row>
        <row r="386">
          <cell r="A386" t="str">
            <v>|0200226010|42.70|0.00|2.300|0.0006100NBC</v>
          </cell>
          <cell r="B386" t="str">
            <v>|0200226010|42.70|0.00|2.300|0.000</v>
          </cell>
          <cell r="C386" t="str">
            <v>C07029</v>
          </cell>
          <cell r="D386" t="str">
            <v>HONDA</v>
          </cell>
          <cell r="E386" t="str">
            <v>INNOTEK</v>
          </cell>
          <cell r="F386" t="str">
            <v>INT</v>
          </cell>
          <cell r="G386" t="str">
            <v>STAM390G</v>
          </cell>
          <cell r="H386" t="str">
            <v>P</v>
          </cell>
          <cell r="I386" t="str">
            <v>NBC</v>
          </cell>
          <cell r="J386">
            <v>42.7</v>
          </cell>
          <cell r="K386">
            <v>0</v>
          </cell>
          <cell r="L386">
            <v>2.2999999999999998</v>
          </cell>
          <cell r="M386">
            <v>6100</v>
          </cell>
          <cell r="N386">
            <v>13.975</v>
          </cell>
          <cell r="O386" t="str">
            <v>Piping(Pre-End)</v>
          </cell>
          <cell r="P386" t="str">
            <v>E-G</v>
          </cell>
          <cell r="Q386" t="str">
            <v>K2TA</v>
          </cell>
          <cell r="R386" t="str">
            <v>230</v>
          </cell>
          <cell r="S386"/>
          <cell r="T386" t="str">
            <v>PCS</v>
          </cell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  <cell r="AK386"/>
          <cell r="AL386"/>
          <cell r="AM386"/>
          <cell r="AN386"/>
          <cell r="AO386"/>
          <cell r="AP386"/>
          <cell r="AQ386"/>
          <cell r="AR386"/>
          <cell r="AS386"/>
          <cell r="AT386"/>
          <cell r="AU386"/>
          <cell r="AV386"/>
          <cell r="AW386"/>
          <cell r="AX386"/>
          <cell r="AY386"/>
          <cell r="AZ386"/>
          <cell r="BA386"/>
          <cell r="BB386"/>
          <cell r="BC386"/>
          <cell r="BD386"/>
          <cell r="BE386"/>
          <cell r="BF386"/>
          <cell r="BG386"/>
          <cell r="BH386"/>
          <cell r="BI386"/>
          <cell r="BJ386"/>
          <cell r="BK386"/>
          <cell r="BL386"/>
          <cell r="BM386"/>
          <cell r="BN386"/>
          <cell r="BO386"/>
        </row>
        <row r="387">
          <cell r="A387" t="str">
            <v>|0200226010|31.80|0.00|2.600|0.0006122NBC</v>
          </cell>
          <cell r="B387" t="str">
            <v>|0200226010|31.80|0.00|2.600|0.000</v>
          </cell>
          <cell r="C387" t="str">
            <v>C07029</v>
          </cell>
          <cell r="D387" t="str">
            <v>HONDA</v>
          </cell>
          <cell r="E387" t="str">
            <v>INNOTEK</v>
          </cell>
          <cell r="F387" t="str">
            <v>INT</v>
          </cell>
          <cell r="G387" t="str">
            <v>STAM390G</v>
          </cell>
          <cell r="H387" t="str">
            <v>P</v>
          </cell>
          <cell r="I387" t="str">
            <v>NBC</v>
          </cell>
          <cell r="J387">
            <v>31.8</v>
          </cell>
          <cell r="K387">
            <v>0</v>
          </cell>
          <cell r="L387">
            <v>2.6</v>
          </cell>
          <cell r="M387">
            <v>6122</v>
          </cell>
          <cell r="N387">
            <v>11.46</v>
          </cell>
          <cell r="O387" t="str">
            <v>Piping(Pre-End)</v>
          </cell>
          <cell r="P387" t="str">
            <v>E-G</v>
          </cell>
          <cell r="Q387" t="str">
            <v>K56</v>
          </cell>
          <cell r="R387" t="str">
            <v>216</v>
          </cell>
          <cell r="S387"/>
          <cell r="T387" t="str">
            <v>PCS</v>
          </cell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  <cell r="AN387"/>
          <cell r="AO387"/>
          <cell r="AP387"/>
          <cell r="AQ387"/>
          <cell r="AR387"/>
          <cell r="AS387"/>
          <cell r="AT387"/>
          <cell r="AU387"/>
          <cell r="AV387"/>
          <cell r="AW387"/>
          <cell r="AX387"/>
          <cell r="AY387"/>
          <cell r="AZ387"/>
          <cell r="BA387"/>
          <cell r="BB387"/>
          <cell r="BC387"/>
          <cell r="BD387"/>
          <cell r="BE387"/>
          <cell r="BF387"/>
          <cell r="BG387"/>
          <cell r="BH387"/>
          <cell r="BI387"/>
          <cell r="BJ387"/>
          <cell r="BK387"/>
          <cell r="BL387"/>
          <cell r="BM387"/>
          <cell r="BN387"/>
          <cell r="BO387"/>
        </row>
        <row r="388">
          <cell r="A388" t="str">
            <v>|0200226010|19.10|0.00|1.600|0.0006175NBC</v>
          </cell>
          <cell r="B388" t="str">
            <v>|0200226010|19.10|0.00|1.600|0.000</v>
          </cell>
          <cell r="C388" t="str">
            <v>C07029</v>
          </cell>
          <cell r="D388" t="str">
            <v>HONDA</v>
          </cell>
          <cell r="E388" t="str">
            <v>INNOTEK</v>
          </cell>
          <cell r="F388" t="str">
            <v>INT</v>
          </cell>
          <cell r="G388" t="str">
            <v>STAM390G</v>
          </cell>
          <cell r="H388" t="str">
            <v>P</v>
          </cell>
          <cell r="I388" t="str">
            <v>NBC</v>
          </cell>
          <cell r="J388">
            <v>19.100000000000001</v>
          </cell>
          <cell r="K388">
            <v>0</v>
          </cell>
          <cell r="L388">
            <v>1.6</v>
          </cell>
          <cell r="M388">
            <v>6175</v>
          </cell>
          <cell r="N388">
            <v>4.2610000000000001</v>
          </cell>
          <cell r="O388" t="str">
            <v>Piping(Pre-End)</v>
          </cell>
          <cell r="P388" t="str">
            <v>E-G</v>
          </cell>
          <cell r="Q388" t="str">
            <v>K2CA</v>
          </cell>
          <cell r="R388" t="str">
            <v>2</v>
          </cell>
          <cell r="S388"/>
          <cell r="T388" t="str">
            <v>PCS</v>
          </cell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  <cell r="AK388"/>
          <cell r="AL388"/>
          <cell r="AM388"/>
          <cell r="AN388"/>
          <cell r="AO388"/>
          <cell r="AP388"/>
          <cell r="AQ388"/>
          <cell r="AR388"/>
          <cell r="AS388"/>
          <cell r="AT388"/>
          <cell r="AU388"/>
          <cell r="AV388"/>
          <cell r="AW388"/>
          <cell r="AX388"/>
          <cell r="AY388"/>
          <cell r="AZ388"/>
          <cell r="BA388"/>
          <cell r="BB388"/>
          <cell r="BC388"/>
          <cell r="BD388"/>
          <cell r="BE388"/>
          <cell r="BF388"/>
          <cell r="BG388"/>
          <cell r="BH388"/>
          <cell r="BI388"/>
          <cell r="BJ388"/>
          <cell r="BK388"/>
          <cell r="BL388"/>
          <cell r="BM388"/>
          <cell r="BN388"/>
          <cell r="BO388"/>
        </row>
        <row r="389">
          <cell r="A389" t="str">
            <v>|0200236041|28.60|0.00|1.200|0.0006200NBC</v>
          </cell>
          <cell r="B389" t="str">
            <v>|0200236041|28.60|0.00|1.200|0.000</v>
          </cell>
          <cell r="C389" t="str">
            <v>C07029</v>
          </cell>
          <cell r="D389" t="str">
            <v>HONDA</v>
          </cell>
          <cell r="E389" t="str">
            <v>INNOTEK</v>
          </cell>
          <cell r="F389" t="str">
            <v>INT</v>
          </cell>
          <cell r="G389" t="str">
            <v>STAM390G</v>
          </cell>
          <cell r="H389" t="str">
            <v>C</v>
          </cell>
          <cell r="I389" t="str">
            <v>NBC</v>
          </cell>
          <cell r="J389">
            <v>28.6</v>
          </cell>
          <cell r="K389">
            <v>0</v>
          </cell>
          <cell r="L389">
            <v>1.2</v>
          </cell>
          <cell r="M389">
            <v>6200</v>
          </cell>
          <cell r="N389">
            <v>5.0279999999999996</v>
          </cell>
          <cell r="O389" t="str">
            <v>Piping(Pre-End)</v>
          </cell>
          <cell r="P389" t="str">
            <v>E-G</v>
          </cell>
          <cell r="Q389" t="str">
            <v>K1NA</v>
          </cell>
          <cell r="R389" t="str">
            <v>187</v>
          </cell>
          <cell r="S389"/>
          <cell r="T389" t="str">
            <v>PCS</v>
          </cell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  <cell r="AN389"/>
          <cell r="AO389"/>
          <cell r="AP389"/>
          <cell r="AQ389"/>
          <cell r="AR389"/>
          <cell r="AS389"/>
          <cell r="AT389"/>
          <cell r="AU389"/>
          <cell r="AV389"/>
          <cell r="AW389"/>
          <cell r="AX389"/>
          <cell r="AY389"/>
          <cell r="AZ389"/>
          <cell r="BA389"/>
          <cell r="BB389"/>
          <cell r="BC389"/>
          <cell r="BD389"/>
          <cell r="BE389"/>
          <cell r="BF389"/>
          <cell r="BG389"/>
          <cell r="BH389"/>
          <cell r="BI389"/>
          <cell r="BJ389"/>
          <cell r="BK389"/>
          <cell r="BL389"/>
          <cell r="BM389"/>
          <cell r="BN389"/>
          <cell r="BO389"/>
        </row>
        <row r="390">
          <cell r="A390" t="str">
            <v>|0200226010|22.20|0.00|2.000|0.0006250NBC</v>
          </cell>
          <cell r="B390" t="str">
            <v>|0200226010|22.20|0.00|2.000|0.000</v>
          </cell>
          <cell r="C390" t="str">
            <v>C07029</v>
          </cell>
          <cell r="D390" t="str">
            <v>HONDA</v>
          </cell>
          <cell r="E390" t="str">
            <v>INNOTEK</v>
          </cell>
          <cell r="F390" t="str">
            <v>INT</v>
          </cell>
          <cell r="G390" t="str">
            <v>STAM390G</v>
          </cell>
          <cell r="H390" t="str">
            <v>P</v>
          </cell>
          <cell r="I390" t="str">
            <v>NBC</v>
          </cell>
          <cell r="J390">
            <v>22.2</v>
          </cell>
          <cell r="K390">
            <v>0</v>
          </cell>
          <cell r="L390">
            <v>2</v>
          </cell>
          <cell r="M390">
            <v>6250</v>
          </cell>
          <cell r="N390">
            <v>6.2249999999999996</v>
          </cell>
          <cell r="O390" t="str">
            <v>Piping(Pre-End)</v>
          </cell>
          <cell r="P390" t="str">
            <v>E-G</v>
          </cell>
          <cell r="Q390" t="str">
            <v>K12M</v>
          </cell>
          <cell r="R390" t="str">
            <v>128</v>
          </cell>
          <cell r="S390"/>
          <cell r="T390" t="str">
            <v>PCS</v>
          </cell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  <cell r="AK390"/>
          <cell r="AL390"/>
          <cell r="AM390"/>
          <cell r="AN390"/>
          <cell r="AO390"/>
          <cell r="AP390"/>
          <cell r="AQ390"/>
          <cell r="AR390"/>
          <cell r="AS390"/>
          <cell r="AT390"/>
          <cell r="AU390"/>
          <cell r="AV390"/>
          <cell r="AW390"/>
          <cell r="AX390"/>
          <cell r="AY390"/>
          <cell r="AZ390"/>
          <cell r="BA390"/>
          <cell r="BB390"/>
          <cell r="BC390"/>
          <cell r="BD390"/>
          <cell r="BE390"/>
          <cell r="BF390"/>
          <cell r="BG390"/>
          <cell r="BH390"/>
          <cell r="BI390"/>
          <cell r="BJ390"/>
          <cell r="BK390"/>
          <cell r="BL390"/>
          <cell r="BM390"/>
          <cell r="BN390"/>
          <cell r="BO390"/>
        </row>
        <row r="391">
          <cell r="A391" t="str">
            <v>|0200226010|19.10|0.00|2.300|0.0006265NBC</v>
          </cell>
          <cell r="B391" t="str">
            <v>|0200226010|19.10|0.00|2.300|0.000</v>
          </cell>
          <cell r="C391" t="str">
            <v>C07029</v>
          </cell>
          <cell r="D391" t="str">
            <v>HONDA</v>
          </cell>
          <cell r="E391" t="str">
            <v>INNOTEK</v>
          </cell>
          <cell r="F391" t="str">
            <v>INT</v>
          </cell>
          <cell r="G391" t="str">
            <v>STAM390G</v>
          </cell>
          <cell r="H391" t="str">
            <v>P</v>
          </cell>
          <cell r="I391" t="str">
            <v>NBC</v>
          </cell>
          <cell r="J391">
            <v>19.100000000000001</v>
          </cell>
          <cell r="K391">
            <v>0</v>
          </cell>
          <cell r="L391">
            <v>2.2999999999999998</v>
          </cell>
          <cell r="M391">
            <v>6265</v>
          </cell>
          <cell r="N391">
            <v>5.9710000000000001</v>
          </cell>
          <cell r="O391" t="str">
            <v>Piping(Pre-End)</v>
          </cell>
          <cell r="P391" t="str">
            <v>E-G</v>
          </cell>
          <cell r="Q391" t="str">
            <v>K1NA</v>
          </cell>
          <cell r="R391" t="str">
            <v>177</v>
          </cell>
          <cell r="S391"/>
          <cell r="T391" t="str">
            <v>PCS</v>
          </cell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  <cell r="AK391"/>
          <cell r="AL391"/>
          <cell r="AM391"/>
          <cell r="AN391"/>
          <cell r="AO391"/>
          <cell r="AP391"/>
          <cell r="AQ391"/>
          <cell r="AR391"/>
          <cell r="AS391"/>
          <cell r="AT391"/>
          <cell r="AU391"/>
          <cell r="AV391"/>
          <cell r="AW391"/>
          <cell r="AX391"/>
          <cell r="AY391"/>
          <cell r="AZ391"/>
          <cell r="BA391"/>
          <cell r="BB391"/>
          <cell r="BC391"/>
          <cell r="BD391"/>
          <cell r="BE391"/>
          <cell r="BF391"/>
          <cell r="BG391"/>
          <cell r="BH391"/>
          <cell r="BI391"/>
          <cell r="BJ391"/>
          <cell r="BK391"/>
          <cell r="BL391"/>
          <cell r="BM391"/>
          <cell r="BN391"/>
          <cell r="BO391"/>
        </row>
        <row r="392">
          <cell r="A392" t="str">
            <v>|0200236041|22.20|0.00|1.200|0.0006290NBC</v>
          </cell>
          <cell r="B392" t="str">
            <v>|0200236041|22.20|0.00|1.200|0.000</v>
          </cell>
          <cell r="C392" t="str">
            <v>C07029</v>
          </cell>
          <cell r="D392" t="str">
            <v>HONDA</v>
          </cell>
          <cell r="E392" t="str">
            <v>INNOTEK</v>
          </cell>
          <cell r="F392" t="str">
            <v>INT</v>
          </cell>
          <cell r="G392" t="str">
            <v>STAM390G</v>
          </cell>
          <cell r="H392" t="str">
            <v>C</v>
          </cell>
          <cell r="I392" t="str">
            <v>NBC</v>
          </cell>
          <cell r="J392">
            <v>22.2</v>
          </cell>
          <cell r="K392">
            <v>0</v>
          </cell>
          <cell r="L392">
            <v>1.2</v>
          </cell>
          <cell r="M392">
            <v>6290</v>
          </cell>
          <cell r="N392">
            <v>3.9060000000000001</v>
          </cell>
          <cell r="O392" t="str">
            <v>Piping(Pre-End)</v>
          </cell>
          <cell r="P392" t="str">
            <v>E-G</v>
          </cell>
          <cell r="Q392" t="str">
            <v>K2CA</v>
          </cell>
          <cell r="R392" t="str">
            <v>202</v>
          </cell>
          <cell r="S392"/>
          <cell r="T392" t="str">
            <v>PCS</v>
          </cell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  <cell r="AN392"/>
          <cell r="AO392"/>
          <cell r="AP392"/>
          <cell r="AQ392"/>
          <cell r="AR392"/>
          <cell r="AS392"/>
          <cell r="AT392"/>
          <cell r="AU392"/>
          <cell r="AV392"/>
          <cell r="AW392"/>
          <cell r="AX392"/>
          <cell r="AY392"/>
          <cell r="AZ392"/>
          <cell r="BA392"/>
          <cell r="BB392"/>
          <cell r="BC392"/>
          <cell r="BD392"/>
          <cell r="BE392"/>
          <cell r="BF392"/>
          <cell r="BG392"/>
          <cell r="BH392"/>
          <cell r="BI392"/>
          <cell r="BJ392"/>
          <cell r="BK392"/>
          <cell r="BL392"/>
          <cell r="BM392"/>
          <cell r="BN392"/>
          <cell r="BO392"/>
        </row>
        <row r="393">
          <cell r="A393" t="str">
            <v>|0200226010|31.80|0.00|1.400|0.0006300NBC</v>
          </cell>
          <cell r="B393" t="str">
            <v>|0200226010|31.80|0.00|1.400|0.000</v>
          </cell>
          <cell r="C393" t="str">
            <v>C07029</v>
          </cell>
          <cell r="D393" t="str">
            <v>HONDA</v>
          </cell>
          <cell r="E393" t="str">
            <v>INNOTEK</v>
          </cell>
          <cell r="F393" t="str">
            <v>INT</v>
          </cell>
          <cell r="G393" t="str">
            <v>STAM390G</v>
          </cell>
          <cell r="H393" t="str">
            <v>P</v>
          </cell>
          <cell r="I393" t="str">
            <v>NBC</v>
          </cell>
          <cell r="J393">
            <v>31.8</v>
          </cell>
          <cell r="K393">
            <v>0</v>
          </cell>
          <cell r="L393">
            <v>1.4</v>
          </cell>
          <cell r="M393">
            <v>6300</v>
          </cell>
          <cell r="N393">
            <v>6.6150000000000002</v>
          </cell>
          <cell r="O393" t="str">
            <v>Piping(Pre-End)</v>
          </cell>
          <cell r="P393" t="str">
            <v>E-G</v>
          </cell>
          <cell r="Q393" t="str">
            <v>K0RA</v>
          </cell>
          <cell r="R393" t="str">
            <v>224</v>
          </cell>
          <cell r="S393"/>
          <cell r="T393" t="str">
            <v>PCS</v>
          </cell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  <cell r="AK393"/>
          <cell r="AL393"/>
          <cell r="AM393"/>
          <cell r="AN393"/>
          <cell r="AO393"/>
          <cell r="AP393"/>
          <cell r="AQ393"/>
          <cell r="AR393"/>
          <cell r="AS393"/>
          <cell r="AT393"/>
          <cell r="AU393"/>
          <cell r="AV393"/>
          <cell r="AW393"/>
          <cell r="AX393"/>
          <cell r="AY393"/>
          <cell r="AZ393"/>
          <cell r="BA393"/>
          <cell r="BB393"/>
          <cell r="BC393"/>
          <cell r="BD393"/>
          <cell r="BE393"/>
          <cell r="BF393"/>
          <cell r="BG393"/>
          <cell r="BH393"/>
          <cell r="BI393"/>
          <cell r="BJ393"/>
          <cell r="BK393"/>
          <cell r="BL393"/>
          <cell r="BM393"/>
          <cell r="BN393"/>
          <cell r="BO393"/>
        </row>
        <row r="394">
          <cell r="A394" t="str">
            <v>|0200230742|22.20|0.00|1.400|0.0006335NBC</v>
          </cell>
          <cell r="B394" t="str">
            <v>|0200230742|22.20|0.00|1.400|0.000</v>
          </cell>
          <cell r="C394" t="str">
            <v>C07029</v>
          </cell>
          <cell r="D394" t="str">
            <v>HONDA</v>
          </cell>
          <cell r="E394" t="str">
            <v>INNOTEK</v>
          </cell>
          <cell r="F394" t="str">
            <v>INT</v>
          </cell>
          <cell r="G394" t="str">
            <v>HSST590C</v>
          </cell>
          <cell r="H394" t="str">
            <v>C</v>
          </cell>
          <cell r="I394" t="str">
            <v>NBC</v>
          </cell>
          <cell r="J394">
            <v>22.2</v>
          </cell>
          <cell r="K394">
            <v>0</v>
          </cell>
          <cell r="L394">
            <v>1.4</v>
          </cell>
          <cell r="M394">
            <v>6335</v>
          </cell>
          <cell r="N394">
            <v>4.5490000000000004</v>
          </cell>
          <cell r="O394" t="str">
            <v>Piping(Pre-End)</v>
          </cell>
          <cell r="P394" t="str">
            <v>E-G</v>
          </cell>
          <cell r="Q394" t="str">
            <v>K2CA</v>
          </cell>
          <cell r="R394" t="str">
            <v>204</v>
          </cell>
          <cell r="S394"/>
          <cell r="T394" t="str">
            <v>PCS</v>
          </cell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  <cell r="AN394"/>
          <cell r="AO394"/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/>
          <cell r="BG394"/>
          <cell r="BH394"/>
          <cell r="BI394"/>
          <cell r="BJ394"/>
          <cell r="BK394"/>
          <cell r="BL394"/>
          <cell r="BM394"/>
          <cell r="BN394"/>
          <cell r="BO394"/>
        </row>
        <row r="395">
          <cell r="A395" t="str">
            <v>|0200226010|22.20|0.00|2.000|0.0006370NBC</v>
          </cell>
          <cell r="B395" t="str">
            <v>|0200226010|22.20|0.00|2.000|0.000</v>
          </cell>
          <cell r="C395" t="str">
            <v>C07029</v>
          </cell>
          <cell r="D395" t="str">
            <v>HONDA</v>
          </cell>
          <cell r="E395" t="str">
            <v>INNOTEK</v>
          </cell>
          <cell r="F395" t="str">
            <v>INT</v>
          </cell>
          <cell r="G395" t="str">
            <v>STAM390G</v>
          </cell>
          <cell r="H395" t="str">
            <v>P</v>
          </cell>
          <cell r="I395" t="str">
            <v>NBC</v>
          </cell>
          <cell r="J395">
            <v>22.2</v>
          </cell>
          <cell r="K395">
            <v>0</v>
          </cell>
          <cell r="L395">
            <v>2</v>
          </cell>
          <cell r="M395">
            <v>6370</v>
          </cell>
          <cell r="N395">
            <v>6.3449999999999998</v>
          </cell>
          <cell r="O395" t="str">
            <v>Piping(Pre-End)</v>
          </cell>
          <cell r="P395" t="str">
            <v>E-G</v>
          </cell>
          <cell r="Q395" t="str">
            <v>K90J</v>
          </cell>
          <cell r="R395" t="str">
            <v>128.3</v>
          </cell>
          <cell r="S395"/>
          <cell r="T395" t="str">
            <v>PCS</v>
          </cell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  <cell r="AN395"/>
          <cell r="AO395"/>
          <cell r="AP395"/>
          <cell r="AQ395"/>
          <cell r="AR395"/>
          <cell r="AS395"/>
          <cell r="AT395"/>
          <cell r="AU395"/>
          <cell r="AV395"/>
          <cell r="AW395"/>
          <cell r="AX395"/>
          <cell r="AY395"/>
          <cell r="AZ395"/>
          <cell r="BA395"/>
          <cell r="BB395"/>
          <cell r="BC395"/>
          <cell r="BD395"/>
          <cell r="BE395"/>
          <cell r="BF395"/>
          <cell r="BG395"/>
          <cell r="BH395"/>
          <cell r="BI395"/>
          <cell r="BJ395"/>
          <cell r="BK395"/>
          <cell r="BL395"/>
          <cell r="BM395"/>
          <cell r="BN395"/>
          <cell r="BO395"/>
        </row>
        <row r="396">
          <cell r="A396" t="str">
            <v>|0200226010|19.10|0.00|1.600|0.0006400NBC</v>
          </cell>
          <cell r="B396" t="str">
            <v>|0200226010|19.10|0.00|1.600|0.000</v>
          </cell>
          <cell r="C396" t="str">
            <v>C07029</v>
          </cell>
          <cell r="D396" t="str">
            <v>HONDA</v>
          </cell>
          <cell r="E396" t="str">
            <v>INNOTEK</v>
          </cell>
          <cell r="F396" t="str">
            <v>INT</v>
          </cell>
          <cell r="G396" t="str">
            <v>STAM390G</v>
          </cell>
          <cell r="H396" t="str">
            <v>P</v>
          </cell>
          <cell r="I396" t="str">
            <v>NBC</v>
          </cell>
          <cell r="J396">
            <v>19.100000000000001</v>
          </cell>
          <cell r="K396">
            <v>0</v>
          </cell>
          <cell r="L396">
            <v>1.6</v>
          </cell>
          <cell r="M396">
            <v>6400</v>
          </cell>
          <cell r="N396">
            <v>4.4160000000000004</v>
          </cell>
          <cell r="O396" t="str">
            <v>Piping(Pre-End)</v>
          </cell>
          <cell r="P396" t="str">
            <v>E-G</v>
          </cell>
          <cell r="Q396" t="str">
            <v>K2TA</v>
          </cell>
          <cell r="R396" t="str">
            <v>2.3</v>
          </cell>
          <cell r="S396"/>
          <cell r="T396" t="str">
            <v>PCS</v>
          </cell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  <cell r="AN396"/>
          <cell r="AO396"/>
          <cell r="AP396"/>
          <cell r="AQ396"/>
          <cell r="AR396"/>
          <cell r="AS396"/>
          <cell r="AT396"/>
          <cell r="AU396"/>
          <cell r="AV396"/>
          <cell r="AW396"/>
          <cell r="AX396"/>
          <cell r="AY396"/>
          <cell r="AZ396"/>
          <cell r="BA396"/>
          <cell r="BB396"/>
          <cell r="BC396"/>
          <cell r="BD396"/>
          <cell r="BE396"/>
          <cell r="BF396"/>
          <cell r="BG396"/>
          <cell r="BH396"/>
          <cell r="BI396"/>
          <cell r="BJ396"/>
          <cell r="BK396"/>
          <cell r="BL396"/>
          <cell r="BM396"/>
          <cell r="BN396"/>
          <cell r="BO396"/>
        </row>
        <row r="397">
          <cell r="A397" t="str">
            <v>|0200226010|22.20|0.00|1.600|0.0006400NBC</v>
          </cell>
          <cell r="B397" t="str">
            <v>|0200226010|22.20|0.00|1.600|0.000</v>
          </cell>
          <cell r="C397" t="str">
            <v>C07029</v>
          </cell>
          <cell r="D397" t="str">
            <v>HONDA</v>
          </cell>
          <cell r="E397" t="str">
            <v>INNOTEK</v>
          </cell>
          <cell r="F397" t="str">
            <v>INT</v>
          </cell>
          <cell r="G397" t="str">
            <v>STAM390G</v>
          </cell>
          <cell r="H397" t="str">
            <v>P</v>
          </cell>
          <cell r="I397" t="str">
            <v>NBC</v>
          </cell>
          <cell r="J397">
            <v>22.2</v>
          </cell>
          <cell r="K397">
            <v>0</v>
          </cell>
          <cell r="L397">
            <v>1.6</v>
          </cell>
          <cell r="M397">
            <v>6400</v>
          </cell>
          <cell r="N397">
            <v>5.2030000000000003</v>
          </cell>
          <cell r="O397" t="str">
            <v>Piping(Pre-End)</v>
          </cell>
          <cell r="P397" t="str">
            <v>E-G</v>
          </cell>
          <cell r="Q397" t="str">
            <v>K2ZA</v>
          </cell>
          <cell r="R397" t="str">
            <v>287</v>
          </cell>
          <cell r="S397"/>
          <cell r="T397" t="str">
            <v>PCS</v>
          </cell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  <cell r="AN397"/>
          <cell r="AO397"/>
          <cell r="AP397"/>
          <cell r="AQ397"/>
          <cell r="AR397"/>
          <cell r="AS397"/>
          <cell r="AT397"/>
          <cell r="AU397"/>
          <cell r="AV397"/>
          <cell r="AW397"/>
          <cell r="AX397"/>
          <cell r="AY397"/>
          <cell r="AZ397"/>
          <cell r="BA397"/>
          <cell r="BB397"/>
          <cell r="BC397"/>
          <cell r="BD397"/>
          <cell r="BE397"/>
          <cell r="BF397"/>
          <cell r="BG397"/>
          <cell r="BH397"/>
          <cell r="BI397"/>
          <cell r="BJ397"/>
          <cell r="BK397"/>
          <cell r="BL397"/>
          <cell r="BM397"/>
          <cell r="BN397"/>
          <cell r="BO397"/>
        </row>
        <row r="398">
          <cell r="A398" t="str">
            <v>|0200226010|22.20|0.00|2.000|0.0006410NBC</v>
          </cell>
          <cell r="B398" t="str">
            <v>|0200226010|22.20|0.00|2.000|0.000</v>
          </cell>
          <cell r="C398" t="str">
            <v>C07029</v>
          </cell>
          <cell r="D398" t="str">
            <v>HONDA</v>
          </cell>
          <cell r="E398" t="str">
            <v>INNOTEK</v>
          </cell>
          <cell r="F398" t="str">
            <v>INT</v>
          </cell>
          <cell r="G398" t="str">
            <v>STAM390G</v>
          </cell>
          <cell r="H398" t="str">
            <v>P</v>
          </cell>
          <cell r="I398" t="str">
            <v>NBC</v>
          </cell>
          <cell r="J398">
            <v>22.2</v>
          </cell>
          <cell r="K398">
            <v>0</v>
          </cell>
          <cell r="L398">
            <v>2</v>
          </cell>
          <cell r="M398">
            <v>6410</v>
          </cell>
          <cell r="N398">
            <v>6.3840000000000003</v>
          </cell>
          <cell r="O398" t="str">
            <v>Piping(Pre-End)</v>
          </cell>
          <cell r="P398" t="str">
            <v>E-G</v>
          </cell>
          <cell r="Q398" t="str">
            <v>K0RA</v>
          </cell>
          <cell r="R398" t="str">
            <v>128.2</v>
          </cell>
          <cell r="S398"/>
          <cell r="T398" t="str">
            <v>PCS</v>
          </cell>
          <cell r="U398"/>
          <cell r="V398"/>
          <cell r="W398"/>
          <cell r="X398"/>
          <cell r="Y398">
            <v>169</v>
          </cell>
          <cell r="Z398"/>
          <cell r="AA398"/>
          <cell r="AB398"/>
          <cell r="AC398"/>
          <cell r="AD398"/>
          <cell r="AE398">
            <v>169</v>
          </cell>
          <cell r="AF398"/>
          <cell r="AG398"/>
          <cell r="AH398"/>
          <cell r="AI398"/>
          <cell r="AJ398"/>
          <cell r="AK398"/>
          <cell r="AL398">
            <v>169</v>
          </cell>
          <cell r="AM398"/>
          <cell r="AN398"/>
          <cell r="AO398"/>
          <cell r="AP398">
            <v>169</v>
          </cell>
          <cell r="AQ398"/>
          <cell r="AR398"/>
          <cell r="AS398"/>
          <cell r="AT398"/>
          <cell r="AU398"/>
          <cell r="AV398">
            <v>100</v>
          </cell>
          <cell r="AW398"/>
          <cell r="AX398"/>
          <cell r="AY398"/>
          <cell r="AZ398">
            <v>0</v>
          </cell>
          <cell r="BA398">
            <v>776</v>
          </cell>
          <cell r="BB398">
            <v>0</v>
          </cell>
          <cell r="BC398"/>
          <cell r="BD398"/>
          <cell r="BE398"/>
          <cell r="BF398"/>
          <cell r="BG398"/>
          <cell r="BH398"/>
          <cell r="BI398"/>
          <cell r="BJ398"/>
          <cell r="BK398"/>
          <cell r="BL398"/>
          <cell r="BM398"/>
          <cell r="BN398"/>
          <cell r="BO398"/>
        </row>
        <row r="399">
          <cell r="A399" t="str">
            <v>|0200226010|17.30|0.00|1.400|0.0005295NBC</v>
          </cell>
          <cell r="B399" t="str">
            <v>|0200226010|17.30|0.00|1.400|0.000</v>
          </cell>
          <cell r="C399" t="str">
            <v>C07030</v>
          </cell>
          <cell r="D399" t="str">
            <v>HONDA</v>
          </cell>
          <cell r="E399" t="str">
            <v>TECHNOKOM</v>
          </cell>
          <cell r="F399" t="str">
            <v>TNK</v>
          </cell>
          <cell r="G399" t="str">
            <v>STAM390G</v>
          </cell>
          <cell r="H399" t="str">
            <v>P</v>
          </cell>
          <cell r="I399" t="str">
            <v>NBC</v>
          </cell>
          <cell r="J399">
            <v>17.3</v>
          </cell>
          <cell r="K399">
            <v>0</v>
          </cell>
          <cell r="L399">
            <v>1.4</v>
          </cell>
          <cell r="M399">
            <v>5295</v>
          </cell>
          <cell r="N399">
            <v>2.907</v>
          </cell>
          <cell r="O399" t="str">
            <v>Piping(Pre-End)</v>
          </cell>
          <cell r="P399" t="str">
            <v>E-G</v>
          </cell>
          <cell r="Q399" t="str">
            <v>K2TA</v>
          </cell>
          <cell r="R399" t="str">
            <v>50132-K2TA-V001-H1</v>
          </cell>
          <cell r="S399" t="str">
            <v>PIPE FR UPPER CROSS</v>
          </cell>
          <cell r="T399" t="str">
            <v>PCS</v>
          </cell>
          <cell r="U399">
            <v>1185</v>
          </cell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  <cell r="AN399"/>
          <cell r="AO399"/>
          <cell r="AP399"/>
          <cell r="AQ399"/>
          <cell r="AR399"/>
          <cell r="AS399"/>
          <cell r="AT399"/>
          <cell r="AU399"/>
          <cell r="AV399"/>
          <cell r="AW399"/>
          <cell r="AX399"/>
          <cell r="AY399"/>
          <cell r="AZ399">
            <v>0</v>
          </cell>
          <cell r="BA399">
            <v>1185</v>
          </cell>
          <cell r="BB399">
            <v>0</v>
          </cell>
          <cell r="BC399">
            <v>1292</v>
          </cell>
          <cell r="BD399">
            <v>1181</v>
          </cell>
          <cell r="BE399">
            <v>890</v>
          </cell>
          <cell r="BF399">
            <v>1187</v>
          </cell>
          <cell r="BG399"/>
          <cell r="BH399"/>
          <cell r="BI399"/>
          <cell r="BJ399"/>
          <cell r="BK399"/>
          <cell r="BL399"/>
          <cell r="BM399"/>
          <cell r="BN399"/>
          <cell r="BO399" t="str">
            <v>17/10/2023</v>
          </cell>
        </row>
        <row r="400">
          <cell r="A400" t="str">
            <v>|0200226010|19.10|0.00|1.600|0.0005700NBC</v>
          </cell>
          <cell r="B400" t="str">
            <v>|0200226010|19.10|0.00|1.600|0.000</v>
          </cell>
          <cell r="C400" t="str">
            <v>C07030</v>
          </cell>
          <cell r="D400" t="str">
            <v>HONDA</v>
          </cell>
          <cell r="E400" t="str">
            <v>TECHNOKOM</v>
          </cell>
          <cell r="F400" t="str">
            <v>TNK</v>
          </cell>
          <cell r="G400" t="str">
            <v>STAM390G</v>
          </cell>
          <cell r="H400" t="str">
            <v>P</v>
          </cell>
          <cell r="I400" t="str">
            <v>NBC</v>
          </cell>
          <cell r="J400">
            <v>19.100000000000001</v>
          </cell>
          <cell r="K400">
            <v>0</v>
          </cell>
          <cell r="L400">
            <v>1.6</v>
          </cell>
          <cell r="M400">
            <v>5700</v>
          </cell>
          <cell r="N400">
            <v>3.9329999999999998</v>
          </cell>
          <cell r="O400" t="str">
            <v>Piping(Pre-End)</v>
          </cell>
          <cell r="P400" t="str">
            <v>E-G</v>
          </cell>
          <cell r="Q400" t="str">
            <v>K2TA</v>
          </cell>
          <cell r="R400" t="str">
            <v>50131-K2TA-V003-H1</v>
          </cell>
          <cell r="S400" t="str">
            <v>PIPE FR UPPER CROSS</v>
          </cell>
          <cell r="T400" t="str">
            <v>PCS</v>
          </cell>
          <cell r="U400">
            <v>760</v>
          </cell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  <cell r="AN400"/>
          <cell r="AO400"/>
          <cell r="AP400"/>
          <cell r="AQ400"/>
          <cell r="AR400"/>
          <cell r="AS400"/>
          <cell r="AT400"/>
          <cell r="AU400"/>
          <cell r="AV400"/>
          <cell r="AW400"/>
          <cell r="AX400"/>
          <cell r="AY400"/>
          <cell r="AZ400">
            <v>0</v>
          </cell>
          <cell r="BA400">
            <v>760</v>
          </cell>
          <cell r="BB400">
            <v>0</v>
          </cell>
          <cell r="BC400">
            <v>754</v>
          </cell>
          <cell r="BD400">
            <v>689</v>
          </cell>
          <cell r="BE400">
            <v>519</v>
          </cell>
          <cell r="BF400">
            <v>693</v>
          </cell>
          <cell r="BG400"/>
          <cell r="BH400"/>
          <cell r="BI400"/>
          <cell r="BJ400"/>
          <cell r="BK400"/>
          <cell r="BL400"/>
          <cell r="BM400"/>
          <cell r="BN400"/>
          <cell r="BO400" t="str">
            <v>17/10/2023</v>
          </cell>
        </row>
        <row r="401">
          <cell r="A401" t="str">
            <v>|0200226010|22.20|0.00|2.900|0.0005700NBC</v>
          </cell>
          <cell r="B401" t="str">
            <v>|0200226010|22.20|0.00|2.900|0.000</v>
          </cell>
          <cell r="C401" t="str">
            <v>C07030</v>
          </cell>
          <cell r="D401" t="str">
            <v>HONDA</v>
          </cell>
          <cell r="E401" t="str">
            <v>TECHNOKOM</v>
          </cell>
          <cell r="F401" t="str">
            <v>TNK</v>
          </cell>
          <cell r="G401" t="str">
            <v>STAM390G</v>
          </cell>
          <cell r="H401" t="str">
            <v>P</v>
          </cell>
          <cell r="I401" t="str">
            <v>NBC</v>
          </cell>
          <cell r="J401">
            <v>22.2</v>
          </cell>
          <cell r="K401">
            <v>0</v>
          </cell>
          <cell r="L401">
            <v>2.9</v>
          </cell>
          <cell r="M401">
            <v>5700</v>
          </cell>
          <cell r="N401">
            <v>7.8659999999999997</v>
          </cell>
          <cell r="O401" t="str">
            <v>Piping(Pre-End)</v>
          </cell>
          <cell r="P401" t="str">
            <v>E-G</v>
          </cell>
          <cell r="Q401" t="str">
            <v>K2ZA.K3AA</v>
          </cell>
          <cell r="R401" t="str">
            <v>50108-K1Z-J100-H1</v>
          </cell>
          <cell r="S401" t="str">
            <v>PIPE FR UPPER CROSS</v>
          </cell>
          <cell r="T401" t="str">
            <v>PCS</v>
          </cell>
          <cell r="U401">
            <v>108</v>
          </cell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  <cell r="AS401"/>
          <cell r="AT401"/>
          <cell r="AU401"/>
          <cell r="AV401"/>
          <cell r="AW401"/>
          <cell r="AX401"/>
          <cell r="AY401"/>
          <cell r="AZ401">
            <v>0</v>
          </cell>
          <cell r="BA401">
            <v>108</v>
          </cell>
          <cell r="BB401">
            <v>0</v>
          </cell>
          <cell r="BC401">
            <v>174</v>
          </cell>
          <cell r="BD401">
            <v>100</v>
          </cell>
          <cell r="BE401">
            <v>5</v>
          </cell>
          <cell r="BF401">
            <v>121</v>
          </cell>
          <cell r="BG401"/>
          <cell r="BH401"/>
          <cell r="BI401"/>
          <cell r="BJ401"/>
          <cell r="BK401"/>
          <cell r="BL401"/>
          <cell r="BM401"/>
          <cell r="BN401"/>
          <cell r="BO401" t="str">
            <v>17/10/2023</v>
          </cell>
        </row>
        <row r="402">
          <cell r="A402" t="str">
            <v>|0200226010|17.30|0.00|1.400|0.0005550NBC</v>
          </cell>
          <cell r="B402" t="str">
            <v>|0200226010|17.30|0.00|1.400|0.000</v>
          </cell>
          <cell r="C402" t="str">
            <v>C07030</v>
          </cell>
          <cell r="D402" t="str">
            <v>HONDA</v>
          </cell>
          <cell r="E402" t="str">
            <v>TECHNOKOM</v>
          </cell>
          <cell r="F402" t="str">
            <v>TNK</v>
          </cell>
          <cell r="G402" t="str">
            <v>STAM390G</v>
          </cell>
          <cell r="H402" t="str">
            <v>P</v>
          </cell>
          <cell r="I402" t="str">
            <v>NBC</v>
          </cell>
          <cell r="J402">
            <v>17.3</v>
          </cell>
          <cell r="K402">
            <v>0</v>
          </cell>
          <cell r="L402">
            <v>1.4</v>
          </cell>
          <cell r="M402">
            <v>5550</v>
          </cell>
          <cell r="N402">
            <v>3.0470000000000002</v>
          </cell>
          <cell r="O402" t="str">
            <v>Piping(Pre-End)</v>
          </cell>
          <cell r="P402" t="str">
            <v>E-G</v>
          </cell>
          <cell r="Q402" t="str">
            <v>K2TA</v>
          </cell>
          <cell r="R402" t="str">
            <v>50132-K2TA-V001-H1</v>
          </cell>
          <cell r="S402" t="str">
            <v>PIPE FR LOWER CROSS</v>
          </cell>
          <cell r="T402" t="str">
            <v>PCS</v>
          </cell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  <cell r="AS402"/>
          <cell r="AT402"/>
          <cell r="AU402"/>
          <cell r="AV402"/>
          <cell r="AW402"/>
          <cell r="AX402"/>
          <cell r="AY402"/>
          <cell r="AZ402"/>
          <cell r="BA402"/>
          <cell r="BB402"/>
          <cell r="BC402"/>
          <cell r="BD402"/>
          <cell r="BE402"/>
          <cell r="BF402"/>
          <cell r="BG402"/>
          <cell r="BH402"/>
          <cell r="BI402"/>
          <cell r="BJ402"/>
          <cell r="BK402"/>
          <cell r="BL402"/>
          <cell r="BM402"/>
          <cell r="BN402"/>
          <cell r="BO402"/>
        </row>
        <row r="403">
          <cell r="A403" t="str">
            <v>|0200226010|19.10|0.00|1.600|0.0005800NBC</v>
          </cell>
          <cell r="B403" t="str">
            <v>|0200226010|19.10|0.00|1.600|0.000</v>
          </cell>
          <cell r="C403" t="str">
            <v>C07030</v>
          </cell>
          <cell r="D403" t="str">
            <v>HONDA</v>
          </cell>
          <cell r="E403" t="str">
            <v>TECHNOKOM</v>
          </cell>
          <cell r="F403" t="str">
            <v>TNK</v>
          </cell>
          <cell r="G403" t="str">
            <v>STAM390G</v>
          </cell>
          <cell r="H403" t="str">
            <v>P</v>
          </cell>
          <cell r="I403" t="str">
            <v>NBC</v>
          </cell>
          <cell r="J403">
            <v>19.100000000000001</v>
          </cell>
          <cell r="K403">
            <v>0</v>
          </cell>
          <cell r="L403">
            <v>1.6</v>
          </cell>
          <cell r="M403">
            <v>5800</v>
          </cell>
          <cell r="N403">
            <v>4.0019999999999998</v>
          </cell>
          <cell r="O403" t="str">
            <v>Piping(Pre-End)</v>
          </cell>
          <cell r="P403" t="str">
            <v>E-G</v>
          </cell>
          <cell r="Q403" t="str">
            <v>K2TA</v>
          </cell>
          <cell r="R403" t="str">
            <v>50131-K2TA-V003-H1</v>
          </cell>
          <cell r="S403" t="str">
            <v>PIPE FR UPPER CROSS</v>
          </cell>
          <cell r="T403" t="str">
            <v>PCS</v>
          </cell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  <cell r="AK403"/>
          <cell r="AL403"/>
          <cell r="AM403"/>
          <cell r="AN403"/>
          <cell r="AO403"/>
          <cell r="AP403"/>
          <cell r="AQ403"/>
          <cell r="AR403"/>
          <cell r="AS403"/>
          <cell r="AT403"/>
          <cell r="AU403"/>
          <cell r="AV403"/>
          <cell r="AW403"/>
          <cell r="AX403"/>
          <cell r="AY403"/>
          <cell r="AZ403"/>
          <cell r="BA403"/>
          <cell r="BB403"/>
          <cell r="BC403"/>
          <cell r="BD403"/>
          <cell r="BE403"/>
          <cell r="BF403"/>
          <cell r="BG403"/>
          <cell r="BH403"/>
          <cell r="BI403"/>
          <cell r="BJ403"/>
          <cell r="BK403"/>
          <cell r="BL403"/>
          <cell r="BM403"/>
          <cell r="BN403"/>
          <cell r="BO403"/>
        </row>
        <row r="404">
          <cell r="A404" t="str">
            <v>|0200226010|19.10|0.00|2.000|0.0005800NBC</v>
          </cell>
          <cell r="B404" t="str">
            <v>|0200226010|19.10|0.00|2.000|0.000</v>
          </cell>
          <cell r="C404" t="str">
            <v>C07030</v>
          </cell>
          <cell r="D404" t="str">
            <v>HONDA</v>
          </cell>
          <cell r="E404" t="str">
            <v>TECHNOKOM</v>
          </cell>
          <cell r="F404" t="str">
            <v>TNK</v>
          </cell>
          <cell r="G404" t="str">
            <v>STAM390G</v>
          </cell>
          <cell r="H404" t="str">
            <v>P</v>
          </cell>
          <cell r="I404" t="str">
            <v>NBC</v>
          </cell>
          <cell r="J404">
            <v>19.100000000000001</v>
          </cell>
          <cell r="K404">
            <v>0</v>
          </cell>
          <cell r="L404">
            <v>2</v>
          </cell>
          <cell r="M404">
            <v>5800</v>
          </cell>
          <cell r="N404">
            <v>4.8890000000000002</v>
          </cell>
          <cell r="O404" t="str">
            <v>Piping(Pre-End)</v>
          </cell>
          <cell r="P404" t="str">
            <v>E-G</v>
          </cell>
          <cell r="Q404"/>
          <cell r="R404"/>
          <cell r="S404"/>
          <cell r="T404" t="str">
            <v>PCS</v>
          </cell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  <cell r="AN404"/>
          <cell r="AO404"/>
          <cell r="AP404"/>
          <cell r="AQ404"/>
          <cell r="AR404"/>
          <cell r="AS404"/>
          <cell r="AT404"/>
          <cell r="AU404"/>
          <cell r="AV404"/>
          <cell r="AW404"/>
          <cell r="AX404"/>
          <cell r="AY404"/>
          <cell r="AZ404"/>
          <cell r="BA404"/>
          <cell r="BB404"/>
          <cell r="BC404"/>
          <cell r="BD404"/>
          <cell r="BE404"/>
          <cell r="BF404"/>
          <cell r="BG404"/>
          <cell r="BH404"/>
          <cell r="BI404"/>
          <cell r="BJ404"/>
          <cell r="BK404"/>
          <cell r="BL404"/>
          <cell r="BM404"/>
          <cell r="BN404"/>
          <cell r="BO404"/>
        </row>
        <row r="405">
          <cell r="A405" t="str">
            <v>|0200226010|54.00|20.00|2.000|0.000560IBC</v>
          </cell>
          <cell r="B405" t="str">
            <v>|0200226010|54.00|20.00|2.000|0.000</v>
          </cell>
          <cell r="C405" t="str">
            <v>C07031</v>
          </cell>
          <cell r="D405" t="str">
            <v>HONDA</v>
          </cell>
          <cell r="E405" t="str">
            <v>CIC1</v>
          </cell>
          <cell r="F405" t="str">
            <v>VIET TRI</v>
          </cell>
          <cell r="G405" t="str">
            <v>STAM390G</v>
          </cell>
          <cell r="H405" t="str">
            <v>P</v>
          </cell>
          <cell r="I405" t="str">
            <v>IBC</v>
          </cell>
          <cell r="J405">
            <v>54</v>
          </cell>
          <cell r="K405">
            <v>20</v>
          </cell>
          <cell r="L405">
            <v>2</v>
          </cell>
          <cell r="M405">
            <v>560</v>
          </cell>
          <cell r="N405">
            <v>1.1240000000000001</v>
          </cell>
          <cell r="O405" t="str">
            <v>Brushing</v>
          </cell>
          <cell r="P405" t="str">
            <v>E-G</v>
          </cell>
          <cell r="Q405" t="str">
            <v>K56-B</v>
          </cell>
          <cell r="R405"/>
          <cell r="S405"/>
          <cell r="T405" t="str">
            <v>PCS</v>
          </cell>
          <cell r="U405"/>
          <cell r="V405">
            <v>556</v>
          </cell>
          <cell r="W405"/>
          <cell r="X405">
            <v>556</v>
          </cell>
          <cell r="Y405">
            <v>556</v>
          </cell>
          <cell r="Z405">
            <v>556</v>
          </cell>
          <cell r="AA405">
            <v>556</v>
          </cell>
          <cell r="AB405">
            <v>556</v>
          </cell>
          <cell r="AC405"/>
          <cell r="AD405"/>
          <cell r="AE405">
            <v>556</v>
          </cell>
          <cell r="AF405">
            <v>556</v>
          </cell>
          <cell r="AG405">
            <v>556</v>
          </cell>
          <cell r="AH405">
            <v>556</v>
          </cell>
          <cell r="AI405">
            <v>700</v>
          </cell>
          <cell r="AJ405">
            <v>556</v>
          </cell>
          <cell r="AK405"/>
          <cell r="AL405">
            <v>700</v>
          </cell>
          <cell r="AM405">
            <v>700</v>
          </cell>
          <cell r="AN405">
            <v>700</v>
          </cell>
          <cell r="AO405">
            <v>700</v>
          </cell>
          <cell r="AP405">
            <v>700</v>
          </cell>
          <cell r="AQ405"/>
          <cell r="AR405"/>
          <cell r="AS405">
            <v>700</v>
          </cell>
          <cell r="AT405">
            <v>700</v>
          </cell>
          <cell r="AU405">
            <v>700</v>
          </cell>
          <cell r="AV405">
            <v>700</v>
          </cell>
          <cell r="AW405"/>
          <cell r="AX405"/>
          <cell r="AY405"/>
          <cell r="AZ405">
            <v>0</v>
          </cell>
          <cell r="BA405">
            <v>13116</v>
          </cell>
          <cell r="BB405">
            <v>0</v>
          </cell>
          <cell r="BC405">
            <v>13286</v>
          </cell>
          <cell r="BD405">
            <v>7630</v>
          </cell>
          <cell r="BE405">
            <v>9606</v>
          </cell>
          <cell r="BF405">
            <v>7640</v>
          </cell>
          <cell r="BG405"/>
          <cell r="BH405"/>
          <cell r="BI405"/>
          <cell r="BJ405"/>
          <cell r="BK405"/>
          <cell r="BL405"/>
          <cell r="BM405"/>
          <cell r="BN405"/>
          <cell r="BO405" t="str">
            <v>17/10/2023</v>
          </cell>
        </row>
        <row r="406">
          <cell r="A406" t="str">
            <v>|0200226010|38.10|0.00|2.000|0.000693IBC</v>
          </cell>
          <cell r="B406" t="str">
            <v>|0200226010|38.10|0.00|2.000|0.000</v>
          </cell>
          <cell r="C406" t="str">
            <v>C07031</v>
          </cell>
          <cell r="D406" t="str">
            <v>HONDA</v>
          </cell>
          <cell r="E406" t="str">
            <v>CIC1</v>
          </cell>
          <cell r="F406" t="str">
            <v>VIET TRI</v>
          </cell>
          <cell r="G406" t="str">
            <v>STAM390G</v>
          </cell>
          <cell r="H406" t="str">
            <v>P</v>
          </cell>
          <cell r="I406" t="str">
            <v>IBC</v>
          </cell>
          <cell r="J406">
            <v>38.1</v>
          </cell>
          <cell r="K406">
            <v>0</v>
          </cell>
          <cell r="L406">
            <v>2</v>
          </cell>
          <cell r="M406">
            <v>693</v>
          </cell>
          <cell r="N406">
            <v>1.234</v>
          </cell>
          <cell r="O406" t="str">
            <v>Brushing</v>
          </cell>
          <cell r="P406" t="str">
            <v>E-G</v>
          </cell>
          <cell r="Q406" t="str">
            <v>K2ZA/K3AA</v>
          </cell>
          <cell r="R406" t="str">
            <v>A</v>
          </cell>
          <cell r="S406"/>
          <cell r="T406" t="str">
            <v>PCS</v>
          </cell>
          <cell r="U406">
            <v>625</v>
          </cell>
          <cell r="V406">
            <v>425</v>
          </cell>
          <cell r="W406"/>
          <cell r="X406">
            <v>850</v>
          </cell>
          <cell r="Y406">
            <v>850</v>
          </cell>
          <cell r="Z406">
            <v>625</v>
          </cell>
          <cell r="AA406">
            <v>625</v>
          </cell>
          <cell r="AB406">
            <v>625</v>
          </cell>
          <cell r="AC406">
            <v>625</v>
          </cell>
          <cell r="AD406"/>
          <cell r="AE406">
            <v>825</v>
          </cell>
          <cell r="AF406">
            <v>425</v>
          </cell>
          <cell r="AG406">
            <v>825</v>
          </cell>
          <cell r="AH406">
            <v>425</v>
          </cell>
          <cell r="AI406">
            <v>825</v>
          </cell>
          <cell r="AJ406"/>
          <cell r="AK406"/>
          <cell r="AL406">
            <v>625</v>
          </cell>
          <cell r="AM406">
            <v>625</v>
          </cell>
          <cell r="AN406">
            <v>625</v>
          </cell>
          <cell r="AO406">
            <v>625</v>
          </cell>
          <cell r="AP406">
            <v>625</v>
          </cell>
          <cell r="AQ406">
            <v>625</v>
          </cell>
          <cell r="AR406"/>
          <cell r="AS406">
            <v>425</v>
          </cell>
          <cell r="AT406">
            <v>825</v>
          </cell>
          <cell r="AU406">
            <v>425</v>
          </cell>
          <cell r="AV406">
            <v>825</v>
          </cell>
          <cell r="AW406">
            <v>425</v>
          </cell>
          <cell r="AX406"/>
          <cell r="AY406"/>
          <cell r="AZ406">
            <v>0</v>
          </cell>
          <cell r="BA406">
            <v>15250</v>
          </cell>
          <cell r="BB406">
            <v>0</v>
          </cell>
          <cell r="BC406">
            <v>36872</v>
          </cell>
          <cell r="BD406">
            <v>46152</v>
          </cell>
          <cell r="BE406">
            <v>22160</v>
          </cell>
          <cell r="BF406">
            <v>43672</v>
          </cell>
          <cell r="BG406"/>
          <cell r="BH406"/>
          <cell r="BI406"/>
          <cell r="BJ406"/>
          <cell r="BK406"/>
          <cell r="BL406"/>
          <cell r="BM406"/>
          <cell r="BN406"/>
          <cell r="BO406" t="str">
            <v>17/10/2023</v>
          </cell>
        </row>
        <row r="407">
          <cell r="A407" t="str">
            <v>|0200226010|42.70|0.00|1.400|0.000795IBC</v>
          </cell>
          <cell r="B407" t="str">
            <v>|0200226010|42.70|0.00|1.400|0.000</v>
          </cell>
          <cell r="C407" t="str">
            <v>C07031</v>
          </cell>
          <cell r="D407" t="str">
            <v>HONDA</v>
          </cell>
          <cell r="E407" t="str">
            <v>CIC1</v>
          </cell>
          <cell r="F407" t="str">
            <v>VIETTRI</v>
          </cell>
          <cell r="G407" t="str">
            <v>STAM390G</v>
          </cell>
          <cell r="H407" t="str">
            <v>P</v>
          </cell>
          <cell r="I407" t="str">
            <v>IBC</v>
          </cell>
          <cell r="J407">
            <v>42.7</v>
          </cell>
          <cell r="K407">
            <v>0</v>
          </cell>
          <cell r="L407">
            <v>1.4</v>
          </cell>
          <cell r="M407">
            <v>795</v>
          </cell>
          <cell r="N407">
            <v>1.1339999999999999</v>
          </cell>
          <cell r="O407" t="str">
            <v>Brushing</v>
          </cell>
          <cell r="P407" t="str">
            <v>E-G</v>
          </cell>
          <cell r="Q407" t="str">
            <v>K2TA</v>
          </cell>
          <cell r="R407" t="str">
            <v>A</v>
          </cell>
          <cell r="S407"/>
          <cell r="T407" t="str">
            <v>PCS</v>
          </cell>
          <cell r="U407">
            <v>600</v>
          </cell>
          <cell r="V407">
            <v>600</v>
          </cell>
          <cell r="W407"/>
          <cell r="X407">
            <v>686</v>
          </cell>
          <cell r="Y407">
            <v>686</v>
          </cell>
          <cell r="Z407">
            <v>686</v>
          </cell>
          <cell r="AA407">
            <v>686</v>
          </cell>
          <cell r="AB407"/>
          <cell r="AC407"/>
          <cell r="AD407"/>
          <cell r="AE407">
            <v>686</v>
          </cell>
          <cell r="AF407">
            <v>686</v>
          </cell>
          <cell r="AG407">
            <v>686</v>
          </cell>
          <cell r="AH407">
            <v>686</v>
          </cell>
          <cell r="AI407">
            <v>686</v>
          </cell>
          <cell r="AJ407">
            <v>300</v>
          </cell>
          <cell r="AK407"/>
          <cell r="AL407">
            <v>686</v>
          </cell>
          <cell r="AM407">
            <v>686</v>
          </cell>
          <cell r="AN407">
            <v>686</v>
          </cell>
          <cell r="AO407">
            <v>686</v>
          </cell>
          <cell r="AP407">
            <v>686</v>
          </cell>
          <cell r="AQ407"/>
          <cell r="AR407"/>
          <cell r="AS407">
            <v>800</v>
          </cell>
          <cell r="AT407">
            <v>800</v>
          </cell>
          <cell r="AU407">
            <v>800</v>
          </cell>
          <cell r="AV407">
            <v>800</v>
          </cell>
          <cell r="AW407">
            <v>800</v>
          </cell>
          <cell r="AX407"/>
          <cell r="AY407"/>
          <cell r="AZ407">
            <v>0</v>
          </cell>
          <cell r="BA407">
            <v>15104</v>
          </cell>
          <cell r="BB407">
            <v>0</v>
          </cell>
          <cell r="BC407">
            <v>18094</v>
          </cell>
          <cell r="BD407">
            <v>16532</v>
          </cell>
          <cell r="BE407">
            <v>12466</v>
          </cell>
          <cell r="BF407">
            <v>16620</v>
          </cell>
          <cell r="BG407"/>
          <cell r="BH407"/>
          <cell r="BI407"/>
          <cell r="BJ407"/>
          <cell r="BK407"/>
          <cell r="BL407"/>
          <cell r="BM407"/>
          <cell r="BN407"/>
          <cell r="BO407" t="str">
            <v>17/10/2023</v>
          </cell>
        </row>
        <row r="408">
          <cell r="A408" t="str">
            <v>|0200226010|42.70|0.00|1.600|0.000795IBC</v>
          </cell>
          <cell r="B408" t="str">
            <v>|0200226010|42.70|0.00|1.600|0.000</v>
          </cell>
          <cell r="C408" t="str">
            <v>C07031</v>
          </cell>
          <cell r="D408" t="str">
            <v>HONDA</v>
          </cell>
          <cell r="E408" t="str">
            <v>CIC1</v>
          </cell>
          <cell r="F408" t="str">
            <v>VIETTRI</v>
          </cell>
          <cell r="G408" t="str">
            <v>STAM390G</v>
          </cell>
          <cell r="H408" t="str">
            <v>P</v>
          </cell>
          <cell r="I408" t="str">
            <v>IBC</v>
          </cell>
          <cell r="J408">
            <v>42.7</v>
          </cell>
          <cell r="K408">
            <v>0</v>
          </cell>
          <cell r="L408">
            <v>1.6</v>
          </cell>
          <cell r="M408">
            <v>795</v>
          </cell>
          <cell r="N408">
            <v>1.2889999999999999</v>
          </cell>
          <cell r="O408" t="str">
            <v>Brushing</v>
          </cell>
          <cell r="P408" t="str">
            <v>E-G</v>
          </cell>
          <cell r="Q408" t="str">
            <v>K2TA</v>
          </cell>
          <cell r="R408" t="str">
            <v>B</v>
          </cell>
          <cell r="S408"/>
          <cell r="T408" t="str">
            <v>PCS</v>
          </cell>
          <cell r="U408">
            <v>650</v>
          </cell>
          <cell r="V408"/>
          <cell r="W408"/>
          <cell r="X408">
            <v>686</v>
          </cell>
          <cell r="Y408">
            <v>686</v>
          </cell>
          <cell r="Z408">
            <v>686</v>
          </cell>
          <cell r="AA408">
            <v>686</v>
          </cell>
          <cell r="AB408">
            <v>686</v>
          </cell>
          <cell r="AC408">
            <v>686</v>
          </cell>
          <cell r="AD408"/>
          <cell r="AE408">
            <v>686</v>
          </cell>
          <cell r="AF408">
            <v>686</v>
          </cell>
          <cell r="AG408">
            <v>686</v>
          </cell>
          <cell r="AH408">
            <v>686</v>
          </cell>
          <cell r="AI408">
            <v>300</v>
          </cell>
          <cell r="AJ408"/>
          <cell r="AK408"/>
          <cell r="AL408">
            <v>686</v>
          </cell>
          <cell r="AM408">
            <v>686</v>
          </cell>
          <cell r="AN408">
            <v>686</v>
          </cell>
          <cell r="AO408">
            <v>686</v>
          </cell>
          <cell r="AP408">
            <v>686</v>
          </cell>
          <cell r="AQ408">
            <v>686</v>
          </cell>
          <cell r="AR408"/>
          <cell r="AS408">
            <v>800</v>
          </cell>
          <cell r="AT408">
            <v>800</v>
          </cell>
          <cell r="AU408">
            <v>800</v>
          </cell>
          <cell r="AV408">
            <v>800</v>
          </cell>
          <cell r="AW408"/>
          <cell r="AX408"/>
          <cell r="AY408"/>
          <cell r="AZ408">
            <v>0</v>
          </cell>
          <cell r="BA408">
            <v>15126</v>
          </cell>
          <cell r="BB408">
            <v>0</v>
          </cell>
          <cell r="BC408">
            <v>18094</v>
          </cell>
          <cell r="BD408">
            <v>16532</v>
          </cell>
          <cell r="BE408">
            <v>12466</v>
          </cell>
          <cell r="BF408">
            <v>16620</v>
          </cell>
          <cell r="BG408"/>
          <cell r="BH408"/>
          <cell r="BI408"/>
          <cell r="BJ408"/>
          <cell r="BK408"/>
          <cell r="BL408"/>
          <cell r="BM408"/>
          <cell r="BN408"/>
          <cell r="BO408" t="str">
            <v>17/10/2023</v>
          </cell>
        </row>
        <row r="409">
          <cell r="A409" t="str">
            <v>|0200226010|42.70|0.00|1.600|0.000845IBC</v>
          </cell>
          <cell r="B409" t="str">
            <v>|0200226010|42.70|0.00|1.600|0.000</v>
          </cell>
          <cell r="C409" t="str">
            <v>C07031</v>
          </cell>
          <cell r="D409" t="str">
            <v>HONDA</v>
          </cell>
          <cell r="E409" t="str">
            <v>CIC1</v>
          </cell>
          <cell r="F409" t="str">
            <v>VIET TRI</v>
          </cell>
          <cell r="G409" t="str">
            <v>STAM390G</v>
          </cell>
          <cell r="H409" t="str">
            <v>P</v>
          </cell>
          <cell r="I409" t="str">
            <v>IBC</v>
          </cell>
          <cell r="J409">
            <v>42.7</v>
          </cell>
          <cell r="K409">
            <v>0</v>
          </cell>
          <cell r="L409">
            <v>1.6</v>
          </cell>
          <cell r="M409">
            <v>845</v>
          </cell>
          <cell r="N409">
            <v>1.371</v>
          </cell>
          <cell r="O409" t="str">
            <v>Brushing</v>
          </cell>
          <cell r="P409" t="str">
            <v>E-G</v>
          </cell>
          <cell r="Q409" t="str">
            <v>K12K</v>
          </cell>
          <cell r="R409" t="str">
            <v>B</v>
          </cell>
          <cell r="S409"/>
          <cell r="T409" t="str">
            <v>PCS</v>
          </cell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  <cell r="AN409"/>
          <cell r="AO409"/>
          <cell r="AP409"/>
          <cell r="AQ409"/>
          <cell r="AR409"/>
          <cell r="AS409"/>
          <cell r="AT409"/>
          <cell r="AU409"/>
          <cell r="AV409"/>
          <cell r="AW409"/>
          <cell r="AX409"/>
          <cell r="AY409"/>
          <cell r="AZ409"/>
          <cell r="BA409"/>
          <cell r="BB409"/>
          <cell r="BC409">
            <v>20</v>
          </cell>
          <cell r="BD409">
            <v>80</v>
          </cell>
          <cell r="BE409"/>
          <cell r="BF409"/>
          <cell r="BG409"/>
          <cell r="BH409"/>
          <cell r="BI409"/>
          <cell r="BJ409"/>
          <cell r="BK409"/>
          <cell r="BL409"/>
          <cell r="BM409"/>
          <cell r="BN409"/>
          <cell r="BO409" t="str">
            <v>17/10/2023</v>
          </cell>
        </row>
        <row r="410">
          <cell r="A410" t="str">
            <v>|0200226010|42.70|0.00|2.000|0.000860IBC</v>
          </cell>
          <cell r="B410" t="str">
            <v>|0200226010|42.70|0.00|2.000|0.000</v>
          </cell>
          <cell r="C410" t="str">
            <v>C07031</v>
          </cell>
          <cell r="D410" t="str">
            <v>HONDA</v>
          </cell>
          <cell r="E410" t="str">
            <v>CIC1</v>
          </cell>
          <cell r="F410" t="str">
            <v>VIET TRI</v>
          </cell>
          <cell r="G410" t="str">
            <v>STAM390G</v>
          </cell>
          <cell r="H410" t="str">
            <v>P</v>
          </cell>
          <cell r="I410" t="str">
            <v>IBC</v>
          </cell>
          <cell r="J410">
            <v>42.7</v>
          </cell>
          <cell r="K410">
            <v>0</v>
          </cell>
          <cell r="L410">
            <v>2</v>
          </cell>
          <cell r="M410">
            <v>860</v>
          </cell>
          <cell r="N410">
            <v>1.726</v>
          </cell>
          <cell r="O410" t="str">
            <v>Brushing</v>
          </cell>
          <cell r="P410" t="str">
            <v>E-G</v>
          </cell>
          <cell r="Q410"/>
          <cell r="R410"/>
          <cell r="S410"/>
          <cell r="T410" t="str">
            <v>PCS</v>
          </cell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  <cell r="AN410"/>
          <cell r="AO410"/>
          <cell r="AP410"/>
          <cell r="AQ410"/>
          <cell r="AR410"/>
          <cell r="AS410"/>
          <cell r="AT410"/>
          <cell r="AU410"/>
          <cell r="AV410"/>
          <cell r="AW410"/>
          <cell r="AX410"/>
          <cell r="AY410"/>
          <cell r="AZ410"/>
          <cell r="BA410"/>
          <cell r="BB410"/>
          <cell r="BC410">
            <v>20</v>
          </cell>
          <cell r="BD410">
            <v>80</v>
          </cell>
          <cell r="BE410"/>
          <cell r="BF410"/>
          <cell r="BG410"/>
          <cell r="BH410"/>
          <cell r="BI410"/>
          <cell r="BJ410"/>
          <cell r="BK410"/>
          <cell r="BL410"/>
          <cell r="BM410"/>
          <cell r="BN410"/>
          <cell r="BO410" t="str">
            <v>17/10/2023</v>
          </cell>
        </row>
        <row r="411">
          <cell r="A411" t="str">
            <v>|0200226010|25.40|0.00|2.000|0.0005000IBC</v>
          </cell>
          <cell r="B411" t="str">
            <v>|0200226010|25.40|0.00|2.000|0.000</v>
          </cell>
          <cell r="C411" t="str">
            <v>C07031</v>
          </cell>
          <cell r="D411" t="str">
            <v>HONDA</v>
          </cell>
          <cell r="E411" t="str">
            <v>CIC1</v>
          </cell>
          <cell r="F411" t="str">
            <v>VIET TRI</v>
          </cell>
          <cell r="G411" t="str">
            <v>STAM390G</v>
          </cell>
          <cell r="H411" t="str">
            <v>P</v>
          </cell>
          <cell r="I411" t="str">
            <v>IBC</v>
          </cell>
          <cell r="J411">
            <v>25.4</v>
          </cell>
          <cell r="K411">
            <v>0</v>
          </cell>
          <cell r="L411">
            <v>2</v>
          </cell>
          <cell r="M411">
            <v>5000</v>
          </cell>
          <cell r="N411">
            <v>5.77</v>
          </cell>
          <cell r="O411" t="str">
            <v>Piping(Pre-End)</v>
          </cell>
          <cell r="P411" t="str">
            <v>E-G</v>
          </cell>
          <cell r="Q411"/>
          <cell r="R411"/>
          <cell r="S411"/>
          <cell r="T411" t="str">
            <v>PCS</v>
          </cell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  <cell r="AK411"/>
          <cell r="AL411"/>
          <cell r="AM411"/>
          <cell r="AN411"/>
          <cell r="AO411"/>
          <cell r="AP411"/>
          <cell r="AQ411"/>
          <cell r="AR411"/>
          <cell r="AS411"/>
          <cell r="AT411"/>
          <cell r="AU411"/>
          <cell r="AV411"/>
          <cell r="AW411"/>
          <cell r="AX411"/>
          <cell r="AY411"/>
          <cell r="AZ411"/>
          <cell r="BA411"/>
          <cell r="BB411"/>
          <cell r="BC411">
            <v>4</v>
          </cell>
          <cell r="BD411">
            <v>16</v>
          </cell>
          <cell r="BE411"/>
          <cell r="BF411"/>
          <cell r="BG411"/>
          <cell r="BH411"/>
          <cell r="BI411"/>
          <cell r="BJ411"/>
          <cell r="BK411"/>
          <cell r="BL411"/>
          <cell r="BM411"/>
          <cell r="BN411"/>
          <cell r="BO411" t="str">
            <v>17/10/2023</v>
          </cell>
        </row>
        <row r="412">
          <cell r="A412" t="str">
            <v>|0200226010|42.70|0.00|1.400|0.0005340IBC</v>
          </cell>
          <cell r="B412" t="str">
            <v>|0200226010|42.70|0.00|1.400|0.000</v>
          </cell>
          <cell r="C412" t="str">
            <v>C07031</v>
          </cell>
          <cell r="D412" t="str">
            <v>HONDA</v>
          </cell>
          <cell r="E412" t="str">
            <v>CIC1</v>
          </cell>
          <cell r="F412" t="str">
            <v>HUY HOANG</v>
          </cell>
          <cell r="G412" t="str">
            <v>STAM390G</v>
          </cell>
          <cell r="H412" t="str">
            <v>P</v>
          </cell>
          <cell r="I412" t="str">
            <v>IBC</v>
          </cell>
          <cell r="J412">
            <v>42.7</v>
          </cell>
          <cell r="K412">
            <v>0</v>
          </cell>
          <cell r="L412">
            <v>1.4</v>
          </cell>
          <cell r="M412">
            <v>5340</v>
          </cell>
          <cell r="N412">
            <v>7.6150000000000002</v>
          </cell>
          <cell r="O412" t="str">
            <v>Piping(Pre-End)</v>
          </cell>
          <cell r="P412" t="str">
            <v>E-G</v>
          </cell>
          <cell r="Q412"/>
          <cell r="R412"/>
          <cell r="S412"/>
          <cell r="T412" t="str">
            <v>PCS</v>
          </cell>
          <cell r="U412"/>
          <cell r="V412">
            <v>590</v>
          </cell>
          <cell r="W412"/>
          <cell r="X412"/>
          <cell r="Y412">
            <v>590</v>
          </cell>
          <cell r="Z412"/>
          <cell r="AA412"/>
          <cell r="AB412">
            <v>590</v>
          </cell>
          <cell r="AC412"/>
          <cell r="AD412"/>
          <cell r="AE412"/>
          <cell r="AF412">
            <v>590</v>
          </cell>
          <cell r="AG412"/>
          <cell r="AH412">
            <v>590</v>
          </cell>
          <cell r="AI412"/>
          <cell r="AJ412"/>
          <cell r="AK412"/>
          <cell r="AL412"/>
          <cell r="AM412">
            <v>590</v>
          </cell>
          <cell r="AN412"/>
          <cell r="AO412">
            <v>590</v>
          </cell>
          <cell r="AP412"/>
          <cell r="AQ412"/>
          <cell r="AR412"/>
          <cell r="AS412">
            <v>590</v>
          </cell>
          <cell r="AT412"/>
          <cell r="AU412"/>
          <cell r="AV412">
            <v>590</v>
          </cell>
          <cell r="AW412"/>
          <cell r="AX412"/>
          <cell r="AY412"/>
          <cell r="AZ412">
            <v>0</v>
          </cell>
          <cell r="BA412">
            <v>5310</v>
          </cell>
          <cell r="BB412">
            <v>0</v>
          </cell>
          <cell r="BC412">
            <v>6172</v>
          </cell>
          <cell r="BD412">
            <v>5029</v>
          </cell>
          <cell r="BE412">
            <v>2429</v>
          </cell>
          <cell r="BF412">
            <v>4486</v>
          </cell>
          <cell r="BG412"/>
          <cell r="BH412"/>
          <cell r="BI412"/>
          <cell r="BJ412"/>
          <cell r="BK412"/>
          <cell r="BL412"/>
          <cell r="BM412"/>
          <cell r="BN412"/>
          <cell r="BO412" t="str">
            <v>17/10/2023</v>
          </cell>
        </row>
        <row r="413">
          <cell r="A413" t="str">
            <v>|0200226010|22.20|0.00|2.000|0.0005360IBC</v>
          </cell>
          <cell r="B413" t="str">
            <v>|0200226010|22.20|0.00|2.000|0.000</v>
          </cell>
          <cell r="C413" t="str">
            <v>C07031</v>
          </cell>
          <cell r="D413" t="str">
            <v>HONDA</v>
          </cell>
          <cell r="E413" t="str">
            <v>CIC1</v>
          </cell>
          <cell r="F413" t="str">
            <v>ANH TRANG</v>
          </cell>
          <cell r="G413" t="str">
            <v>STAM390G</v>
          </cell>
          <cell r="H413" t="str">
            <v>P</v>
          </cell>
          <cell r="I413" t="str">
            <v>IBC</v>
          </cell>
          <cell r="J413">
            <v>22.2</v>
          </cell>
          <cell r="K413">
            <v>0</v>
          </cell>
          <cell r="L413">
            <v>2</v>
          </cell>
          <cell r="M413">
            <v>5360</v>
          </cell>
          <cell r="N413">
            <v>5.3390000000000004</v>
          </cell>
          <cell r="O413" t="str">
            <v>Piping(Pre-End)</v>
          </cell>
          <cell r="P413" t="str">
            <v>E-G</v>
          </cell>
          <cell r="Q413" t="str">
            <v>K12/K2TA/K2SG</v>
          </cell>
          <cell r="R413"/>
          <cell r="S413"/>
          <cell r="T413" t="str">
            <v>PCS</v>
          </cell>
          <cell r="U413">
            <v>508</v>
          </cell>
          <cell r="V413"/>
          <cell r="W413"/>
          <cell r="X413"/>
          <cell r="Y413"/>
          <cell r="Z413">
            <v>508</v>
          </cell>
          <cell r="AA413"/>
          <cell r="AB413"/>
          <cell r="AC413"/>
          <cell r="AD413"/>
          <cell r="AE413"/>
          <cell r="AF413"/>
          <cell r="AG413">
            <v>508</v>
          </cell>
          <cell r="AH413"/>
          <cell r="AI413"/>
          <cell r="AJ413"/>
          <cell r="AK413"/>
          <cell r="AL413">
            <v>508</v>
          </cell>
          <cell r="AM413"/>
          <cell r="AN413"/>
          <cell r="AO413"/>
          <cell r="AP413"/>
          <cell r="AQ413"/>
          <cell r="AR413"/>
          <cell r="AS413"/>
          <cell r="AT413">
            <v>635</v>
          </cell>
          <cell r="AU413"/>
          <cell r="AV413"/>
          <cell r="AW413"/>
          <cell r="AX413"/>
          <cell r="AY413"/>
          <cell r="AZ413">
            <v>0</v>
          </cell>
          <cell r="BA413">
            <v>2667</v>
          </cell>
          <cell r="BB413">
            <v>0</v>
          </cell>
          <cell r="BC413">
            <v>2591</v>
          </cell>
          <cell r="BD413">
            <v>2363</v>
          </cell>
          <cell r="BE413">
            <v>1794</v>
          </cell>
          <cell r="BF413">
            <v>2401</v>
          </cell>
          <cell r="BG413"/>
          <cell r="BH413"/>
          <cell r="BI413"/>
          <cell r="BJ413"/>
          <cell r="BK413"/>
          <cell r="BL413"/>
          <cell r="BM413"/>
          <cell r="BN413"/>
          <cell r="BO413" t="str">
            <v>17/10/2023</v>
          </cell>
        </row>
        <row r="414">
          <cell r="A414" t="str">
            <v>|0200226010|22.20|0.00|2.000|0.0005362IBC</v>
          </cell>
          <cell r="B414" t="str">
            <v>|0200226010|22.20|0.00|2.000|0.000</v>
          </cell>
          <cell r="C414" t="str">
            <v>C07031</v>
          </cell>
          <cell r="D414" t="str">
            <v>HONDA</v>
          </cell>
          <cell r="E414" t="str">
            <v>CIC1</v>
          </cell>
          <cell r="F414"/>
          <cell r="G414" t="str">
            <v>STAM390G</v>
          </cell>
          <cell r="H414" t="str">
            <v>P</v>
          </cell>
          <cell r="I414" t="str">
            <v>IBC</v>
          </cell>
          <cell r="J414">
            <v>22.2</v>
          </cell>
          <cell r="K414">
            <v>0</v>
          </cell>
          <cell r="L414">
            <v>2</v>
          </cell>
          <cell r="M414">
            <v>5362</v>
          </cell>
          <cell r="N414">
            <v>5.3410000000000002</v>
          </cell>
          <cell r="O414" t="str">
            <v>Piping(Pre-End)</v>
          </cell>
          <cell r="P414" t="str">
            <v>E-G</v>
          </cell>
          <cell r="Q414"/>
          <cell r="R414"/>
          <cell r="S414"/>
          <cell r="T414" t="str">
            <v>PCS</v>
          </cell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  <cell r="AN414"/>
          <cell r="AO414"/>
          <cell r="AP414"/>
          <cell r="AQ414"/>
          <cell r="AR414"/>
          <cell r="AS414"/>
          <cell r="AT414"/>
          <cell r="AU414"/>
          <cell r="AV414"/>
          <cell r="AW414"/>
          <cell r="AX414"/>
          <cell r="AY414"/>
          <cell r="AZ414"/>
          <cell r="BA414"/>
          <cell r="BB414"/>
          <cell r="BC414"/>
          <cell r="BD414"/>
          <cell r="BE414"/>
          <cell r="BF414">
            <v>26</v>
          </cell>
          <cell r="BG414"/>
          <cell r="BH414"/>
          <cell r="BI414"/>
          <cell r="BJ414"/>
          <cell r="BK414"/>
          <cell r="BL414"/>
          <cell r="BM414"/>
          <cell r="BN414"/>
          <cell r="BO414" t="str">
            <v>17/10/2023</v>
          </cell>
        </row>
        <row r="415">
          <cell r="A415" t="str">
            <v>|0200225900|21.70|16.50|2.600|0.0005400IBC</v>
          </cell>
          <cell r="B415" t="str">
            <v>|0200225900|21.70|16.50|2.600|0.000</v>
          </cell>
          <cell r="C415" t="str">
            <v>C07031</v>
          </cell>
          <cell r="D415" t="str">
            <v>HONDA</v>
          </cell>
          <cell r="E415" t="str">
            <v>CIC1</v>
          </cell>
          <cell r="F415" t="str">
            <v>ANH TRANG</v>
          </cell>
          <cell r="G415" t="str">
            <v>STAM290GA</v>
          </cell>
          <cell r="H415" t="str">
            <v>P</v>
          </cell>
          <cell r="I415" t="str">
            <v>IBC</v>
          </cell>
          <cell r="J415">
            <v>21.7</v>
          </cell>
          <cell r="K415">
            <v>16.5</v>
          </cell>
          <cell r="L415">
            <v>2.6</v>
          </cell>
          <cell r="M415">
            <v>5400</v>
          </cell>
          <cell r="N415">
            <v>6.6150000000000002</v>
          </cell>
          <cell r="O415" t="str">
            <v>Piping(Pre-End)</v>
          </cell>
          <cell r="P415" t="str">
            <v>E-C</v>
          </cell>
          <cell r="Q415" t="str">
            <v>K56</v>
          </cell>
          <cell r="R415"/>
          <cell r="S415"/>
          <cell r="T415" t="str">
            <v>PCS</v>
          </cell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  <cell r="AK415"/>
          <cell r="AL415"/>
          <cell r="AM415"/>
          <cell r="AN415"/>
          <cell r="AO415"/>
          <cell r="AP415"/>
          <cell r="AQ415"/>
          <cell r="AR415"/>
          <cell r="AS415"/>
          <cell r="AT415">
            <v>127</v>
          </cell>
          <cell r="AU415"/>
          <cell r="AV415"/>
          <cell r="AW415"/>
          <cell r="AX415"/>
          <cell r="AY415"/>
          <cell r="AZ415">
            <v>0</v>
          </cell>
          <cell r="BA415">
            <v>127</v>
          </cell>
          <cell r="BB415">
            <v>0</v>
          </cell>
          <cell r="BC415">
            <v>139</v>
          </cell>
          <cell r="BD415">
            <v>80</v>
          </cell>
          <cell r="BE415">
            <v>100</v>
          </cell>
          <cell r="BF415">
            <v>80</v>
          </cell>
          <cell r="BG415"/>
          <cell r="BH415"/>
          <cell r="BI415"/>
          <cell r="BJ415"/>
          <cell r="BK415"/>
          <cell r="BL415"/>
          <cell r="BM415"/>
          <cell r="BN415"/>
          <cell r="BO415" t="str">
            <v>17/10/2023</v>
          </cell>
        </row>
        <row r="416">
          <cell r="A416" t="str">
            <v>|0200226010|28.60|0.00|1.600|0.0005450IBC</v>
          </cell>
          <cell r="B416" t="str">
            <v>|0200226010|28.60|0.00|1.600|0.000</v>
          </cell>
          <cell r="C416" t="str">
            <v>C07031</v>
          </cell>
          <cell r="D416" t="str">
            <v>HONDA</v>
          </cell>
          <cell r="E416" t="str">
            <v>CIC1</v>
          </cell>
          <cell r="F416" t="str">
            <v>KHAI HUNG</v>
          </cell>
          <cell r="G416" t="str">
            <v>STAM390G</v>
          </cell>
          <cell r="H416" t="str">
            <v>P</v>
          </cell>
          <cell r="I416" t="str">
            <v>IBC</v>
          </cell>
          <cell r="J416">
            <v>28.6</v>
          </cell>
          <cell r="K416">
            <v>0</v>
          </cell>
          <cell r="L416">
            <v>1.6</v>
          </cell>
          <cell r="M416">
            <v>5450</v>
          </cell>
          <cell r="N416">
            <v>5.8040000000000003</v>
          </cell>
          <cell r="O416" t="str">
            <v>Piping(Pre-End)</v>
          </cell>
          <cell r="P416" t="str">
            <v>E-G</v>
          </cell>
          <cell r="Q416" t="str">
            <v>K2ZA/K3AA</v>
          </cell>
          <cell r="R416"/>
          <cell r="S416"/>
          <cell r="T416" t="str">
            <v>PCS</v>
          </cell>
          <cell r="U416">
            <v>381</v>
          </cell>
          <cell r="V416"/>
          <cell r="W416"/>
          <cell r="X416"/>
          <cell r="Y416"/>
          <cell r="Z416"/>
          <cell r="AA416"/>
          <cell r="AB416"/>
          <cell r="AC416"/>
          <cell r="AD416"/>
          <cell r="AE416">
            <v>1143</v>
          </cell>
          <cell r="AF416"/>
          <cell r="AG416"/>
          <cell r="AH416"/>
          <cell r="AI416"/>
          <cell r="AJ416"/>
          <cell r="AK416"/>
          <cell r="AL416"/>
          <cell r="AM416"/>
          <cell r="AN416"/>
          <cell r="AO416"/>
          <cell r="AP416"/>
          <cell r="AQ416"/>
          <cell r="AR416"/>
          <cell r="AS416"/>
          <cell r="AT416"/>
          <cell r="AU416"/>
          <cell r="AV416"/>
          <cell r="AW416"/>
          <cell r="AX416"/>
          <cell r="AY416"/>
          <cell r="AZ416">
            <v>0</v>
          </cell>
          <cell r="BA416">
            <v>1524</v>
          </cell>
          <cell r="BB416">
            <v>0</v>
          </cell>
          <cell r="BC416">
            <v>2402</v>
          </cell>
          <cell r="BD416">
            <v>3650</v>
          </cell>
          <cell r="BE416">
            <v>1988</v>
          </cell>
          <cell r="BF416">
            <v>3309</v>
          </cell>
          <cell r="BG416"/>
          <cell r="BH416"/>
          <cell r="BI416"/>
          <cell r="BJ416"/>
          <cell r="BK416"/>
          <cell r="BL416"/>
          <cell r="BM416"/>
          <cell r="BN416"/>
          <cell r="BO416" t="str">
            <v>17/10/2023</v>
          </cell>
        </row>
        <row r="417">
          <cell r="A417" t="str">
            <v>|0200226010|19.10|0.00|2.000|0.0005460NBC</v>
          </cell>
          <cell r="B417" t="str">
            <v>|0200226010|19.10|0.00|2.000|0.000</v>
          </cell>
          <cell r="C417" t="str">
            <v>C07031</v>
          </cell>
          <cell r="D417" t="str">
            <v>HONDA</v>
          </cell>
          <cell r="E417" t="str">
            <v>CIC1</v>
          </cell>
          <cell r="F417" t="str">
            <v>ANH TRANG</v>
          </cell>
          <cell r="G417" t="str">
            <v>STAM390G</v>
          </cell>
          <cell r="H417" t="str">
            <v>P</v>
          </cell>
          <cell r="I417" t="str">
            <v>NBC</v>
          </cell>
          <cell r="J417">
            <v>19.100000000000001</v>
          </cell>
          <cell r="K417">
            <v>0</v>
          </cell>
          <cell r="L417">
            <v>2</v>
          </cell>
          <cell r="M417">
            <v>5460</v>
          </cell>
          <cell r="N417">
            <v>4.6029999999999998</v>
          </cell>
          <cell r="O417" t="str">
            <v>Piping(Pre-End)</v>
          </cell>
          <cell r="P417" t="str">
            <v>E-G</v>
          </cell>
          <cell r="Q417" t="str">
            <v>K1F</v>
          </cell>
          <cell r="R417"/>
          <cell r="S417"/>
          <cell r="T417" t="str">
            <v>PCS</v>
          </cell>
          <cell r="U417">
            <v>127</v>
          </cell>
          <cell r="V417"/>
          <cell r="W417"/>
          <cell r="X417"/>
          <cell r="Y417"/>
          <cell r="Z417">
            <v>127</v>
          </cell>
          <cell r="AA417"/>
          <cell r="AB417"/>
          <cell r="AC417"/>
          <cell r="AD417"/>
          <cell r="AE417"/>
          <cell r="AF417"/>
          <cell r="AG417">
            <v>127</v>
          </cell>
          <cell r="AH417"/>
          <cell r="AI417"/>
          <cell r="AJ417"/>
          <cell r="AK417"/>
          <cell r="AL417"/>
          <cell r="AM417"/>
          <cell r="AN417"/>
          <cell r="AO417"/>
          <cell r="AP417"/>
          <cell r="AQ417"/>
          <cell r="AR417"/>
          <cell r="AS417"/>
          <cell r="AT417"/>
          <cell r="AU417"/>
          <cell r="AV417"/>
          <cell r="AW417"/>
          <cell r="AX417"/>
          <cell r="AY417"/>
          <cell r="AZ417">
            <v>0</v>
          </cell>
          <cell r="BA417">
            <v>381</v>
          </cell>
          <cell r="BB417">
            <v>0</v>
          </cell>
          <cell r="BC417">
            <v>474</v>
          </cell>
          <cell r="BD417">
            <v>822</v>
          </cell>
          <cell r="BE417">
            <v>699</v>
          </cell>
          <cell r="BF417">
            <v>853</v>
          </cell>
          <cell r="BG417"/>
          <cell r="BH417"/>
          <cell r="BI417"/>
          <cell r="BJ417"/>
          <cell r="BK417"/>
          <cell r="BL417"/>
          <cell r="BM417"/>
          <cell r="BN417"/>
          <cell r="BO417" t="str">
            <v>17/10/2023</v>
          </cell>
        </row>
        <row r="418">
          <cell r="A418" t="str">
            <v>|0200226010|15.90|0.00|2.000|0.0005500NBC</v>
          </cell>
          <cell r="B418" t="str">
            <v>|0200226010|15.90|0.00|2.000|0.000</v>
          </cell>
          <cell r="C418" t="str">
            <v>C07031</v>
          </cell>
          <cell r="D418" t="str">
            <v>HONDA</v>
          </cell>
          <cell r="E418" t="str">
            <v>CIC1</v>
          </cell>
          <cell r="F418" t="str">
            <v>ANH TRANG</v>
          </cell>
          <cell r="G418" t="str">
            <v>STAM390G</v>
          </cell>
          <cell r="H418" t="str">
            <v>P</v>
          </cell>
          <cell r="I418" t="str">
            <v>NBC</v>
          </cell>
          <cell r="J418">
            <v>15.9</v>
          </cell>
          <cell r="K418">
            <v>0</v>
          </cell>
          <cell r="L418">
            <v>2</v>
          </cell>
          <cell r="M418">
            <v>5500</v>
          </cell>
          <cell r="N418">
            <v>3.7730000000000001</v>
          </cell>
          <cell r="O418" t="str">
            <v>Piping(Pre-End)</v>
          </cell>
          <cell r="P418" t="str">
            <v>E-G</v>
          </cell>
          <cell r="Q418" t="str">
            <v>K56</v>
          </cell>
          <cell r="R418"/>
          <cell r="S418"/>
          <cell r="T418" t="str">
            <v>PCS</v>
          </cell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>
            <v>217</v>
          </cell>
          <cell r="AH418"/>
          <cell r="AI418"/>
          <cell r="AJ418"/>
          <cell r="AK418"/>
          <cell r="AL418"/>
          <cell r="AM418"/>
          <cell r="AN418"/>
          <cell r="AO418"/>
          <cell r="AP418"/>
          <cell r="AQ418"/>
          <cell r="AR418"/>
          <cell r="AS418"/>
          <cell r="AT418"/>
          <cell r="AU418"/>
          <cell r="AV418"/>
          <cell r="AW418"/>
          <cell r="AX418"/>
          <cell r="AY418"/>
          <cell r="AZ418">
            <v>0</v>
          </cell>
          <cell r="BA418">
            <v>217</v>
          </cell>
          <cell r="BB418">
            <v>0</v>
          </cell>
          <cell r="BC418">
            <v>246</v>
          </cell>
          <cell r="BD418">
            <v>141</v>
          </cell>
          <cell r="BE418">
            <v>178</v>
          </cell>
          <cell r="BF418">
            <v>142</v>
          </cell>
          <cell r="BG418"/>
          <cell r="BH418"/>
          <cell r="BI418"/>
          <cell r="BJ418"/>
          <cell r="BK418"/>
          <cell r="BL418"/>
          <cell r="BM418"/>
          <cell r="BN418"/>
          <cell r="BO418" t="str">
            <v>17/10/2023</v>
          </cell>
        </row>
        <row r="419">
          <cell r="A419" t="str">
            <v>|0200225939|19.10|0.00|2.300|0.0005500NBC</v>
          </cell>
          <cell r="B419" t="str">
            <v>|0200225939|19.10|0.00|2.300|0.000</v>
          </cell>
          <cell r="C419" t="str">
            <v>C07031</v>
          </cell>
          <cell r="D419" t="str">
            <v>HONDA</v>
          </cell>
          <cell r="E419" t="str">
            <v>CIC1</v>
          </cell>
          <cell r="F419"/>
          <cell r="G419" t="str">
            <v>STAM290GA</v>
          </cell>
          <cell r="H419" t="str">
            <v>P</v>
          </cell>
          <cell r="I419" t="str">
            <v>NBC</v>
          </cell>
          <cell r="J419">
            <v>19.100000000000001</v>
          </cell>
          <cell r="K419">
            <v>0</v>
          </cell>
          <cell r="L419">
            <v>2.2999999999999998</v>
          </cell>
          <cell r="M419">
            <v>5500</v>
          </cell>
          <cell r="N419">
            <v>5.242</v>
          </cell>
          <cell r="O419" t="str">
            <v>Piping(Pre-End)</v>
          </cell>
          <cell r="P419" t="str">
            <v>E-G</v>
          </cell>
          <cell r="Q419"/>
          <cell r="R419"/>
          <cell r="S419"/>
          <cell r="T419" t="str">
            <v>PCS</v>
          </cell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  <cell r="AN419"/>
          <cell r="AO419"/>
          <cell r="AP419"/>
          <cell r="AQ419"/>
          <cell r="AR419"/>
          <cell r="AS419"/>
          <cell r="AT419"/>
          <cell r="AU419"/>
          <cell r="AV419"/>
          <cell r="AW419"/>
          <cell r="AX419"/>
          <cell r="AY419"/>
          <cell r="AZ419"/>
          <cell r="BA419"/>
          <cell r="BB419"/>
          <cell r="BC419">
            <v>61</v>
          </cell>
          <cell r="BD419">
            <v>48</v>
          </cell>
          <cell r="BE419">
            <v>28</v>
          </cell>
          <cell r="BF419">
            <v>36</v>
          </cell>
          <cell r="BG419"/>
          <cell r="BH419"/>
          <cell r="BI419"/>
          <cell r="BJ419"/>
          <cell r="BK419"/>
          <cell r="BL419"/>
          <cell r="BM419"/>
          <cell r="BN419"/>
          <cell r="BO419" t="str">
            <v>17/10/2023</v>
          </cell>
        </row>
        <row r="420">
          <cell r="A420" t="str">
            <v>|0200236041|19.10|0.00|1.200|0.0005510NBC</v>
          </cell>
          <cell r="B420" t="str">
            <v>|0200236041|19.10|0.00|1.200|0.000</v>
          </cell>
          <cell r="C420" t="str">
            <v>C07031</v>
          </cell>
          <cell r="D420" t="str">
            <v>HONDA</v>
          </cell>
          <cell r="E420" t="str">
            <v>CIC1</v>
          </cell>
          <cell r="F420" t="str">
            <v>ANH TRANG</v>
          </cell>
          <cell r="G420" t="str">
            <v>STAM390G</v>
          </cell>
          <cell r="H420" t="str">
            <v>C</v>
          </cell>
          <cell r="I420" t="str">
            <v>NBC</v>
          </cell>
          <cell r="J420">
            <v>19.100000000000001</v>
          </cell>
          <cell r="K420">
            <v>0</v>
          </cell>
          <cell r="L420">
            <v>1.2</v>
          </cell>
          <cell r="M420">
            <v>5510</v>
          </cell>
          <cell r="N420">
            <v>2.92</v>
          </cell>
          <cell r="O420" t="str">
            <v>Piping(Pre-End)</v>
          </cell>
          <cell r="P420" t="str">
            <v>E-G</v>
          </cell>
          <cell r="Q420"/>
          <cell r="R420"/>
          <cell r="S420"/>
          <cell r="T420" t="str">
            <v>PCS</v>
          </cell>
          <cell r="U420">
            <v>868</v>
          </cell>
          <cell r="V420"/>
          <cell r="W420"/>
          <cell r="X420"/>
          <cell r="Y420"/>
          <cell r="Z420">
            <v>868</v>
          </cell>
          <cell r="AA420"/>
          <cell r="AB420"/>
          <cell r="AC420"/>
          <cell r="AD420"/>
          <cell r="AE420"/>
          <cell r="AF420"/>
          <cell r="AG420">
            <v>868</v>
          </cell>
          <cell r="AH420"/>
          <cell r="AI420"/>
          <cell r="AJ420"/>
          <cell r="AK420"/>
          <cell r="AL420">
            <v>868</v>
          </cell>
          <cell r="AM420"/>
          <cell r="AN420"/>
          <cell r="AO420"/>
          <cell r="AP420"/>
          <cell r="AQ420"/>
          <cell r="AR420"/>
          <cell r="AS420"/>
          <cell r="AT420">
            <v>651</v>
          </cell>
          <cell r="AU420"/>
          <cell r="AV420"/>
          <cell r="AW420"/>
          <cell r="AX420"/>
          <cell r="AY420"/>
          <cell r="AZ420">
            <v>0</v>
          </cell>
          <cell r="BA420">
            <v>4123</v>
          </cell>
          <cell r="BB420">
            <v>0</v>
          </cell>
          <cell r="BC420">
            <v>4665</v>
          </cell>
          <cell r="BD420">
            <v>4886</v>
          </cell>
          <cell r="BE420">
            <v>3020</v>
          </cell>
          <cell r="BF420">
            <v>3729</v>
          </cell>
          <cell r="BG420"/>
          <cell r="BH420"/>
          <cell r="BI420"/>
          <cell r="BJ420"/>
          <cell r="BK420"/>
          <cell r="BL420"/>
          <cell r="BM420"/>
          <cell r="BN420"/>
          <cell r="BO420" t="str">
            <v>17/10/2023</v>
          </cell>
        </row>
        <row r="421">
          <cell r="A421" t="str">
            <v>|0200226010|19.10|0.00|1.400|0.0005550NBC</v>
          </cell>
          <cell r="B421" t="str">
            <v>|0200226010|19.10|0.00|1.400|0.000</v>
          </cell>
          <cell r="C421" t="str">
            <v>C07031</v>
          </cell>
          <cell r="D421" t="str">
            <v>HONDA</v>
          </cell>
          <cell r="E421" t="str">
            <v>CIC1</v>
          </cell>
          <cell r="F421" t="str">
            <v>VIET TRI</v>
          </cell>
          <cell r="G421" t="str">
            <v>STAM390G</v>
          </cell>
          <cell r="H421" t="str">
            <v>P</v>
          </cell>
          <cell r="I421" t="str">
            <v>NBC</v>
          </cell>
          <cell r="J421">
            <v>19.100000000000001</v>
          </cell>
          <cell r="K421">
            <v>0</v>
          </cell>
          <cell r="L421">
            <v>1.4</v>
          </cell>
          <cell r="M421">
            <v>5550</v>
          </cell>
          <cell r="N421">
            <v>3.391</v>
          </cell>
          <cell r="O421" t="str">
            <v>Piping(Pre-End)</v>
          </cell>
          <cell r="P421" t="str">
            <v>E-G</v>
          </cell>
          <cell r="Q421"/>
          <cell r="R421"/>
          <cell r="S421"/>
          <cell r="T421" t="str">
            <v>PCS</v>
          </cell>
          <cell r="U421">
            <v>338</v>
          </cell>
          <cell r="V421"/>
          <cell r="W421"/>
          <cell r="X421"/>
          <cell r="Y421"/>
          <cell r="Z421"/>
          <cell r="AA421">
            <v>338</v>
          </cell>
          <cell r="AB421"/>
          <cell r="AC421"/>
          <cell r="AD421"/>
          <cell r="AE421"/>
          <cell r="AF421"/>
          <cell r="AG421">
            <v>338</v>
          </cell>
          <cell r="AH421"/>
          <cell r="AI421"/>
          <cell r="AJ421"/>
          <cell r="AK421"/>
          <cell r="AL421"/>
          <cell r="AM421">
            <v>338</v>
          </cell>
          <cell r="AN421"/>
          <cell r="AO421"/>
          <cell r="AP421"/>
          <cell r="AQ421"/>
          <cell r="AR421"/>
          <cell r="AS421">
            <v>338</v>
          </cell>
          <cell r="AT421"/>
          <cell r="AU421"/>
          <cell r="AV421"/>
          <cell r="AW421"/>
          <cell r="AX421"/>
          <cell r="AY421"/>
          <cell r="AZ421">
            <v>0</v>
          </cell>
          <cell r="BA421">
            <v>1690</v>
          </cell>
          <cell r="BB421">
            <v>0</v>
          </cell>
          <cell r="BC421">
            <v>1788</v>
          </cell>
          <cell r="BD421">
            <v>1565</v>
          </cell>
          <cell r="BE421">
            <v>649</v>
          </cell>
          <cell r="BF421">
            <v>866</v>
          </cell>
          <cell r="BG421"/>
          <cell r="BH421"/>
          <cell r="BI421"/>
          <cell r="BJ421"/>
          <cell r="BK421"/>
          <cell r="BL421"/>
          <cell r="BM421"/>
          <cell r="BN421"/>
          <cell r="BO421" t="str">
            <v>17/10/2023</v>
          </cell>
        </row>
        <row r="422">
          <cell r="A422" t="str">
            <v>|0200226010|19.10|0.00|1.400|0.0005570NBC</v>
          </cell>
          <cell r="B422" t="str">
            <v>|0200226010|19.10|0.00|1.400|0.000</v>
          </cell>
          <cell r="C422" t="str">
            <v>C07031</v>
          </cell>
          <cell r="D422" t="str">
            <v>HONDA</v>
          </cell>
          <cell r="E422" t="str">
            <v>CIC1</v>
          </cell>
          <cell r="F422" t="str">
            <v>VIETTRI</v>
          </cell>
          <cell r="G422" t="str">
            <v>STAM390G</v>
          </cell>
          <cell r="H422" t="str">
            <v>P</v>
          </cell>
          <cell r="I422" t="str">
            <v>NBC</v>
          </cell>
          <cell r="J422">
            <v>19.100000000000001</v>
          </cell>
          <cell r="K422">
            <v>0</v>
          </cell>
          <cell r="L422">
            <v>1.4</v>
          </cell>
          <cell r="M422">
            <v>5570</v>
          </cell>
          <cell r="N422">
            <v>3.403</v>
          </cell>
          <cell r="O422" t="str">
            <v>Piping(Pre-End)</v>
          </cell>
          <cell r="P422" t="str">
            <v>E-G</v>
          </cell>
          <cell r="Q422"/>
          <cell r="R422"/>
          <cell r="S422"/>
          <cell r="T422" t="str">
            <v>PCS</v>
          </cell>
          <cell r="U422">
            <v>169</v>
          </cell>
          <cell r="V422"/>
          <cell r="W422"/>
          <cell r="X422"/>
          <cell r="Y422"/>
          <cell r="Z422"/>
          <cell r="AA422">
            <v>169</v>
          </cell>
          <cell r="AB422"/>
          <cell r="AC422"/>
          <cell r="AD422"/>
          <cell r="AE422"/>
          <cell r="AF422"/>
          <cell r="AG422">
            <v>338</v>
          </cell>
          <cell r="AH422"/>
          <cell r="AI422"/>
          <cell r="AJ422"/>
          <cell r="AK422"/>
          <cell r="AL422"/>
          <cell r="AM422">
            <v>169</v>
          </cell>
          <cell r="AN422"/>
          <cell r="AO422"/>
          <cell r="AP422"/>
          <cell r="AQ422"/>
          <cell r="AR422"/>
          <cell r="AS422">
            <v>338</v>
          </cell>
          <cell r="AT422"/>
          <cell r="AU422"/>
          <cell r="AV422"/>
          <cell r="AW422"/>
          <cell r="AX422"/>
          <cell r="AY422"/>
          <cell r="AZ422">
            <v>0</v>
          </cell>
          <cell r="BA422">
            <v>1183</v>
          </cell>
          <cell r="BB422">
            <v>0</v>
          </cell>
          <cell r="BC422">
            <v>1290</v>
          </cell>
          <cell r="BD422">
            <v>1623</v>
          </cell>
          <cell r="BE422">
            <v>1285</v>
          </cell>
          <cell r="BF422">
            <v>1529</v>
          </cell>
          <cell r="BG422"/>
          <cell r="BH422"/>
          <cell r="BI422"/>
          <cell r="BJ422"/>
          <cell r="BK422"/>
          <cell r="BL422"/>
          <cell r="BM422"/>
          <cell r="BN422"/>
          <cell r="BO422" t="str">
            <v>17/10/2023</v>
          </cell>
        </row>
        <row r="423">
          <cell r="A423" t="str">
            <v>|0200226010|17.30|0.00|1.600|0.0005580NBC</v>
          </cell>
          <cell r="B423" t="str">
            <v>|0200226010|17.30|0.00|1.600|0.000</v>
          </cell>
          <cell r="C423" t="str">
            <v>C07031</v>
          </cell>
          <cell r="D423" t="str">
            <v>HONDA</v>
          </cell>
          <cell r="E423" t="str">
            <v>CIC1</v>
          </cell>
          <cell r="F423" t="str">
            <v>KHAI HUNG</v>
          </cell>
          <cell r="G423" t="str">
            <v>STAM390G</v>
          </cell>
          <cell r="H423" t="str">
            <v>P</v>
          </cell>
          <cell r="I423" t="str">
            <v>NBC</v>
          </cell>
          <cell r="J423">
            <v>17.3</v>
          </cell>
          <cell r="K423">
            <v>0</v>
          </cell>
          <cell r="L423">
            <v>1.6</v>
          </cell>
          <cell r="M423">
            <v>5580</v>
          </cell>
          <cell r="N423">
            <v>3.4540000000000002</v>
          </cell>
          <cell r="O423" t="str">
            <v>Piping(Pre-End)</v>
          </cell>
          <cell r="P423" t="str">
            <v>E-G</v>
          </cell>
          <cell r="Q423"/>
          <cell r="R423"/>
          <cell r="S423"/>
          <cell r="T423" t="str">
            <v>PCS</v>
          </cell>
          <cell r="U423">
            <v>338</v>
          </cell>
          <cell r="V423"/>
          <cell r="W423"/>
          <cell r="X423"/>
          <cell r="Y423"/>
          <cell r="Z423"/>
          <cell r="AA423"/>
          <cell r="AB423"/>
          <cell r="AC423"/>
          <cell r="AD423"/>
          <cell r="AE423">
            <v>845</v>
          </cell>
          <cell r="AF423"/>
          <cell r="AG423"/>
          <cell r="AH423"/>
          <cell r="AI423"/>
          <cell r="AJ423"/>
          <cell r="AK423"/>
          <cell r="AL423"/>
          <cell r="AM423"/>
          <cell r="AN423"/>
          <cell r="AO423"/>
          <cell r="AP423"/>
          <cell r="AQ423"/>
          <cell r="AR423"/>
          <cell r="AS423"/>
          <cell r="AT423"/>
          <cell r="AU423"/>
          <cell r="AV423"/>
          <cell r="AW423"/>
          <cell r="AX423"/>
          <cell r="AY423"/>
          <cell r="AZ423">
            <v>0</v>
          </cell>
          <cell r="BA423">
            <v>1183</v>
          </cell>
          <cell r="BB423">
            <v>0</v>
          </cell>
          <cell r="BC423">
            <v>1316</v>
          </cell>
          <cell r="BD423">
            <v>1243</v>
          </cell>
          <cell r="BE423">
            <v>843</v>
          </cell>
          <cell r="BF423">
            <v>963</v>
          </cell>
          <cell r="BG423"/>
          <cell r="BH423"/>
          <cell r="BI423"/>
          <cell r="BJ423"/>
          <cell r="BK423"/>
          <cell r="BL423"/>
          <cell r="BM423"/>
          <cell r="BN423"/>
          <cell r="BO423" t="str">
            <v>17/10/2023</v>
          </cell>
        </row>
        <row r="424">
          <cell r="A424" t="str">
            <v>|0200226010|31.80|0.00|2.600|0.0005600IBC</v>
          </cell>
          <cell r="B424" t="str">
            <v>|0200226010|31.80|0.00|2.600|0.000</v>
          </cell>
          <cell r="C424" t="str">
            <v>C07031</v>
          </cell>
          <cell r="D424" t="str">
            <v>HONDA</v>
          </cell>
          <cell r="E424" t="str">
            <v>CIC1</v>
          </cell>
          <cell r="F424" t="str">
            <v>VIET TRI</v>
          </cell>
          <cell r="G424" t="str">
            <v>STAM390G</v>
          </cell>
          <cell r="H424" t="str">
            <v>P</v>
          </cell>
          <cell r="I424" t="str">
            <v>IBC</v>
          </cell>
          <cell r="J424">
            <v>31.8</v>
          </cell>
          <cell r="K424">
            <v>0</v>
          </cell>
          <cell r="L424">
            <v>2.6</v>
          </cell>
          <cell r="M424">
            <v>5600</v>
          </cell>
          <cell r="N424">
            <v>10.483000000000001</v>
          </cell>
          <cell r="O424" t="str">
            <v>Piping(Pre-End)</v>
          </cell>
          <cell r="P424" t="str">
            <v>E-G</v>
          </cell>
          <cell r="Q424" t="str">
            <v>K56</v>
          </cell>
          <cell r="R424"/>
          <cell r="S424"/>
          <cell r="T424" t="str">
            <v>PCS</v>
          </cell>
          <cell r="U424">
            <v>61</v>
          </cell>
          <cell r="V424"/>
          <cell r="W424"/>
          <cell r="X424"/>
          <cell r="Y424"/>
          <cell r="Z424"/>
          <cell r="AA424">
            <v>61</v>
          </cell>
          <cell r="AB424"/>
          <cell r="AC424"/>
          <cell r="AD424"/>
          <cell r="AE424"/>
          <cell r="AF424"/>
          <cell r="AG424"/>
          <cell r="AH424"/>
          <cell r="AI424"/>
          <cell r="AJ424"/>
          <cell r="AK424"/>
          <cell r="AL424"/>
          <cell r="AM424">
            <v>122</v>
          </cell>
          <cell r="AN424"/>
          <cell r="AO424"/>
          <cell r="AP424"/>
          <cell r="AQ424"/>
          <cell r="AR424"/>
          <cell r="AS424">
            <v>61</v>
          </cell>
          <cell r="AT424"/>
          <cell r="AU424"/>
          <cell r="AV424"/>
          <cell r="AW424"/>
          <cell r="AX424"/>
          <cell r="AY424"/>
          <cell r="AZ424">
            <v>0</v>
          </cell>
          <cell r="BA424">
            <v>305</v>
          </cell>
          <cell r="BB424">
            <v>0</v>
          </cell>
          <cell r="BC424">
            <v>247</v>
          </cell>
          <cell r="BD424">
            <v>142</v>
          </cell>
          <cell r="BE424">
            <v>178</v>
          </cell>
          <cell r="BF424">
            <v>142</v>
          </cell>
          <cell r="BG424"/>
          <cell r="BH424"/>
          <cell r="BI424"/>
          <cell r="BJ424"/>
          <cell r="BK424"/>
          <cell r="BL424"/>
          <cell r="BM424"/>
          <cell r="BN424"/>
          <cell r="BO424" t="str">
            <v>17/10/2023</v>
          </cell>
        </row>
        <row r="425">
          <cell r="A425" t="str">
            <v>|0200226010|22.20|0.00|2.000|0.0005630IBC</v>
          </cell>
          <cell r="B425" t="str">
            <v>|0200226010|22.20|0.00|2.000|0.000</v>
          </cell>
          <cell r="C425" t="str">
            <v>C07031</v>
          </cell>
          <cell r="D425" t="str">
            <v>HONDA</v>
          </cell>
          <cell r="E425" t="str">
            <v>CIC1</v>
          </cell>
          <cell r="F425" t="str">
            <v>HUY HOANG</v>
          </cell>
          <cell r="G425" t="str">
            <v>STAM390G</v>
          </cell>
          <cell r="H425" t="str">
            <v>P</v>
          </cell>
          <cell r="I425" t="str">
            <v>IBC</v>
          </cell>
          <cell r="J425">
            <v>22.2</v>
          </cell>
          <cell r="K425">
            <v>0</v>
          </cell>
          <cell r="L425">
            <v>2</v>
          </cell>
          <cell r="M425">
            <v>5630</v>
          </cell>
          <cell r="N425">
            <v>5.6070000000000002</v>
          </cell>
          <cell r="O425" t="str">
            <v>Piping(Pre-End)</v>
          </cell>
          <cell r="P425" t="str">
            <v>E-G</v>
          </cell>
          <cell r="Q425" t="str">
            <v>K2ZA/K3AA</v>
          </cell>
          <cell r="R425"/>
          <cell r="S425"/>
          <cell r="T425" t="str">
            <v>PCS</v>
          </cell>
          <cell r="U425"/>
          <cell r="V425"/>
          <cell r="W425"/>
          <cell r="X425">
            <v>508</v>
          </cell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  <cell r="AK425"/>
          <cell r="AL425"/>
          <cell r="AM425"/>
          <cell r="AN425">
            <v>508</v>
          </cell>
          <cell r="AO425"/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>
            <v>0</v>
          </cell>
          <cell r="BA425">
            <v>1016</v>
          </cell>
          <cell r="BB425">
            <v>0</v>
          </cell>
          <cell r="BC425">
            <v>1391</v>
          </cell>
          <cell r="BD425">
            <v>2113</v>
          </cell>
          <cell r="BE425">
            <v>1151</v>
          </cell>
          <cell r="BF425">
            <v>1916</v>
          </cell>
          <cell r="BG425"/>
          <cell r="BH425"/>
          <cell r="BI425"/>
          <cell r="BJ425"/>
          <cell r="BK425"/>
          <cell r="BL425"/>
          <cell r="BM425"/>
          <cell r="BN425"/>
          <cell r="BO425" t="str">
            <v>17/10/2023</v>
          </cell>
        </row>
        <row r="426">
          <cell r="A426" t="str">
            <v>|0200226010|19.10|0.00|1.600|0.0005680NBC</v>
          </cell>
          <cell r="B426" t="str">
            <v>|0200226010|19.10|0.00|1.600|0.000</v>
          </cell>
          <cell r="C426" t="str">
            <v>C07031</v>
          </cell>
          <cell r="D426" t="str">
            <v>HONDA</v>
          </cell>
          <cell r="E426" t="str">
            <v>CIC1</v>
          </cell>
          <cell r="F426" t="str">
            <v>HUY HOANG</v>
          </cell>
          <cell r="G426" t="str">
            <v>STAM390G</v>
          </cell>
          <cell r="H426" t="str">
            <v>P</v>
          </cell>
          <cell r="I426" t="str">
            <v>NBC</v>
          </cell>
          <cell r="J426">
            <v>19.100000000000001</v>
          </cell>
          <cell r="K426">
            <v>0</v>
          </cell>
          <cell r="L426">
            <v>1.6</v>
          </cell>
          <cell r="M426">
            <v>5680</v>
          </cell>
          <cell r="N426">
            <v>3.919</v>
          </cell>
          <cell r="O426" t="str">
            <v>Piping(Pre-End)</v>
          </cell>
          <cell r="P426" t="str">
            <v>E-G</v>
          </cell>
          <cell r="Q426" t="str">
            <v>K2CA/K2SG</v>
          </cell>
          <cell r="R426"/>
          <cell r="S426"/>
          <cell r="T426" t="str">
            <v>PCS</v>
          </cell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  <cell r="AN426"/>
          <cell r="AO426"/>
          <cell r="AP426"/>
          <cell r="AQ426"/>
          <cell r="AR426"/>
          <cell r="AS426"/>
          <cell r="AT426"/>
          <cell r="AU426"/>
          <cell r="AV426"/>
          <cell r="AW426"/>
          <cell r="AX426"/>
          <cell r="AY426"/>
          <cell r="AZ426"/>
          <cell r="BA426"/>
          <cell r="BB426"/>
          <cell r="BC426"/>
          <cell r="BD426">
            <v>157</v>
          </cell>
          <cell r="BE426">
            <v>94</v>
          </cell>
          <cell r="BF426">
            <v>194</v>
          </cell>
          <cell r="BG426"/>
          <cell r="BH426"/>
          <cell r="BI426"/>
          <cell r="BJ426"/>
          <cell r="BK426"/>
          <cell r="BL426"/>
          <cell r="BM426"/>
          <cell r="BN426"/>
          <cell r="BO426" t="str">
            <v>17/10/2023</v>
          </cell>
        </row>
        <row r="427">
          <cell r="A427" t="str">
            <v>|0200225900|15.00|10.30|2.350|0.0005700IBC</v>
          </cell>
          <cell r="B427" t="str">
            <v>|0200225900|15.00|10.30|2.350|0.000</v>
          </cell>
          <cell r="C427" t="str">
            <v>C07031</v>
          </cell>
          <cell r="D427" t="str">
            <v>HONDA</v>
          </cell>
          <cell r="E427" t="str">
            <v>CIC1</v>
          </cell>
          <cell r="F427" t="str">
            <v>MINH TUNG</v>
          </cell>
          <cell r="G427" t="str">
            <v>STAM290GA</v>
          </cell>
          <cell r="H427" t="str">
            <v>P</v>
          </cell>
          <cell r="I427" t="str">
            <v>IBC</v>
          </cell>
          <cell r="J427">
            <v>15</v>
          </cell>
          <cell r="K427">
            <v>10.3</v>
          </cell>
          <cell r="L427">
            <v>2.35</v>
          </cell>
          <cell r="M427">
            <v>5700</v>
          </cell>
          <cell r="N427">
            <v>4.1779999999999999</v>
          </cell>
          <cell r="O427" t="str">
            <v>Piping(Pre-End)</v>
          </cell>
          <cell r="P427" t="str">
            <v>E-C</v>
          </cell>
          <cell r="Q427" t="str">
            <v>K2CA, K1NA</v>
          </cell>
          <cell r="R427"/>
          <cell r="S427"/>
          <cell r="T427" t="str">
            <v>PCS</v>
          </cell>
          <cell r="U427"/>
          <cell r="V427"/>
          <cell r="W427"/>
          <cell r="X427">
            <v>504</v>
          </cell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  <cell r="AN427"/>
          <cell r="AO427"/>
          <cell r="AP427"/>
          <cell r="AQ427"/>
          <cell r="AR427"/>
          <cell r="AS427"/>
          <cell r="AT427"/>
          <cell r="AU427"/>
          <cell r="AV427"/>
          <cell r="AW427"/>
          <cell r="AX427"/>
          <cell r="AY427"/>
          <cell r="AZ427">
            <v>0</v>
          </cell>
          <cell r="BA427">
            <v>504</v>
          </cell>
          <cell r="BB427">
            <v>0</v>
          </cell>
          <cell r="BC427"/>
          <cell r="BD427">
            <v>114</v>
          </cell>
          <cell r="BE427">
            <v>160</v>
          </cell>
          <cell r="BF427">
            <v>455</v>
          </cell>
          <cell r="BG427"/>
          <cell r="BH427"/>
          <cell r="BI427"/>
          <cell r="BJ427"/>
          <cell r="BK427"/>
          <cell r="BL427"/>
          <cell r="BM427"/>
          <cell r="BN427"/>
          <cell r="BO427" t="str">
            <v>17/10/2023</v>
          </cell>
        </row>
        <row r="428">
          <cell r="A428" t="str">
            <v>|0200226010|22.20|0.00|2.900|0.0005740NBC</v>
          </cell>
          <cell r="B428" t="str">
            <v>|0200226010|22.20|0.00|2.900|0.000</v>
          </cell>
          <cell r="C428" t="str">
            <v>C07031</v>
          </cell>
          <cell r="D428" t="str">
            <v>HONDA</v>
          </cell>
          <cell r="E428" t="str">
            <v>CIC1</v>
          </cell>
          <cell r="F428" t="str">
            <v>VIET TRI</v>
          </cell>
          <cell r="G428" t="str">
            <v>STAM390G</v>
          </cell>
          <cell r="H428" t="str">
            <v>P</v>
          </cell>
          <cell r="I428" t="str">
            <v>NBC</v>
          </cell>
          <cell r="J428">
            <v>22.2</v>
          </cell>
          <cell r="K428">
            <v>0</v>
          </cell>
          <cell r="L428">
            <v>2.9</v>
          </cell>
          <cell r="M428">
            <v>5740</v>
          </cell>
          <cell r="N428">
            <v>7.9210000000000003</v>
          </cell>
          <cell r="O428" t="str">
            <v>Piping(Pre-End)</v>
          </cell>
          <cell r="P428" t="str">
            <v>E-G</v>
          </cell>
          <cell r="Q428" t="str">
            <v>K2ZA/K3AA</v>
          </cell>
          <cell r="R428"/>
          <cell r="S428"/>
          <cell r="T428" t="str">
            <v>PCS</v>
          </cell>
          <cell r="U428">
            <v>91</v>
          </cell>
          <cell r="V428"/>
          <cell r="W428"/>
          <cell r="X428"/>
          <cell r="Y428"/>
          <cell r="Z428"/>
          <cell r="AA428">
            <v>91</v>
          </cell>
          <cell r="AB428"/>
          <cell r="AC428"/>
          <cell r="AD428"/>
          <cell r="AE428"/>
          <cell r="AF428"/>
          <cell r="AG428"/>
          <cell r="AH428"/>
          <cell r="AI428"/>
          <cell r="AJ428"/>
          <cell r="AK428"/>
          <cell r="AL428"/>
          <cell r="AM428">
            <v>91</v>
          </cell>
          <cell r="AN428"/>
          <cell r="AO428"/>
          <cell r="AP428"/>
          <cell r="AQ428"/>
          <cell r="AR428"/>
          <cell r="AS428">
            <v>91</v>
          </cell>
          <cell r="AT428"/>
          <cell r="AU428"/>
          <cell r="AV428"/>
          <cell r="AW428"/>
          <cell r="AX428"/>
          <cell r="AY428"/>
          <cell r="AZ428">
            <v>0</v>
          </cell>
          <cell r="BA428">
            <v>364</v>
          </cell>
          <cell r="BB428">
            <v>0</v>
          </cell>
          <cell r="BC428">
            <v>427</v>
          </cell>
          <cell r="BD428">
            <v>648</v>
          </cell>
          <cell r="BE428">
            <v>353</v>
          </cell>
          <cell r="BF428">
            <v>588</v>
          </cell>
          <cell r="BG428"/>
          <cell r="BH428"/>
          <cell r="BI428"/>
          <cell r="BJ428"/>
          <cell r="BK428"/>
          <cell r="BL428"/>
          <cell r="BM428"/>
          <cell r="BN428"/>
          <cell r="BO428" t="str">
            <v>17/10/2023</v>
          </cell>
        </row>
        <row r="429">
          <cell r="A429" t="str">
            <v>|0200226010|19.10|0.00|2.000|0.0005824NBC</v>
          </cell>
          <cell r="B429" t="str">
            <v>|0200226010|19.10|0.00|2.000|0.000</v>
          </cell>
          <cell r="C429" t="str">
            <v>C07031</v>
          </cell>
          <cell r="D429" t="str">
            <v>HONDA</v>
          </cell>
          <cell r="E429" t="str">
            <v>CIC1</v>
          </cell>
          <cell r="F429" t="str">
            <v>VIETTRI</v>
          </cell>
          <cell r="G429" t="str">
            <v>STAM390G</v>
          </cell>
          <cell r="H429" t="str">
            <v>P</v>
          </cell>
          <cell r="I429" t="str">
            <v>NBC</v>
          </cell>
          <cell r="J429">
            <v>19.100000000000001</v>
          </cell>
          <cell r="K429">
            <v>0</v>
          </cell>
          <cell r="L429">
            <v>2</v>
          </cell>
          <cell r="M429">
            <v>5824</v>
          </cell>
          <cell r="N429">
            <v>4.91</v>
          </cell>
          <cell r="O429" t="str">
            <v>Piping(Pre-End)</v>
          </cell>
          <cell r="P429" t="str">
            <v>E-G</v>
          </cell>
          <cell r="Q429" t="str">
            <v>K1WF</v>
          </cell>
          <cell r="R429"/>
          <cell r="S429"/>
          <cell r="T429" t="str">
            <v>PCS</v>
          </cell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  <cell r="AN429"/>
          <cell r="AO429"/>
          <cell r="AP429"/>
          <cell r="AQ429"/>
          <cell r="AR429"/>
          <cell r="AS429"/>
          <cell r="AT429"/>
          <cell r="AU429"/>
          <cell r="AV429"/>
          <cell r="AW429"/>
          <cell r="AX429"/>
          <cell r="AY429"/>
          <cell r="AZ429"/>
          <cell r="BA429"/>
          <cell r="BB429"/>
          <cell r="BC429"/>
          <cell r="BD429"/>
          <cell r="BE429"/>
          <cell r="BF429">
            <v>16</v>
          </cell>
          <cell r="BG429"/>
          <cell r="BH429"/>
          <cell r="BI429"/>
          <cell r="BJ429"/>
          <cell r="BK429"/>
          <cell r="BL429"/>
          <cell r="BM429"/>
          <cell r="BN429"/>
          <cell r="BO429" t="str">
            <v>17/10/2023</v>
          </cell>
        </row>
        <row r="430">
          <cell r="A430" t="str">
            <v>|0200226010|15.90|0.00|1.600|0.0005830NBC</v>
          </cell>
          <cell r="B430" t="str">
            <v>|0200226010|15.90|0.00|1.600|0.000</v>
          </cell>
          <cell r="C430" t="str">
            <v>C07031</v>
          </cell>
          <cell r="D430" t="str">
            <v>HONDA</v>
          </cell>
          <cell r="E430" t="str">
            <v>CIC1</v>
          </cell>
          <cell r="F430" t="str">
            <v>HUY HOANG</v>
          </cell>
          <cell r="G430" t="str">
            <v>STAM390G</v>
          </cell>
          <cell r="H430" t="str">
            <v>P</v>
          </cell>
          <cell r="I430" t="str">
            <v>NBC</v>
          </cell>
          <cell r="J430">
            <v>15.9</v>
          </cell>
          <cell r="K430">
            <v>0</v>
          </cell>
          <cell r="L430">
            <v>1.6</v>
          </cell>
          <cell r="M430">
            <v>5830</v>
          </cell>
          <cell r="N430">
            <v>3.2879999999999998</v>
          </cell>
          <cell r="O430" t="str">
            <v>Piping(Pre-End)</v>
          </cell>
          <cell r="P430" t="str">
            <v>E-G</v>
          </cell>
          <cell r="Q430" t="str">
            <v>K2ZA/K3AA</v>
          </cell>
          <cell r="R430"/>
          <cell r="S430"/>
          <cell r="T430" t="str">
            <v>PCS</v>
          </cell>
          <cell r="U430"/>
          <cell r="V430"/>
          <cell r="W430"/>
          <cell r="X430">
            <v>217</v>
          </cell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  <cell r="AK430"/>
          <cell r="AL430"/>
          <cell r="AM430"/>
          <cell r="AN430">
            <v>217</v>
          </cell>
          <cell r="AO430"/>
          <cell r="AP430"/>
          <cell r="AQ430"/>
          <cell r="AR430"/>
          <cell r="AS430"/>
          <cell r="AT430"/>
          <cell r="AU430"/>
          <cell r="AV430"/>
          <cell r="AW430"/>
          <cell r="AX430"/>
          <cell r="AY430"/>
          <cell r="AZ430">
            <v>0</v>
          </cell>
          <cell r="BA430">
            <v>434</v>
          </cell>
          <cell r="BB430">
            <v>0</v>
          </cell>
          <cell r="BC430">
            <v>661</v>
          </cell>
          <cell r="BD430">
            <v>1004</v>
          </cell>
          <cell r="BE430">
            <v>547</v>
          </cell>
          <cell r="BF430">
            <v>910</v>
          </cell>
          <cell r="BG430"/>
          <cell r="BH430"/>
          <cell r="BI430"/>
          <cell r="BJ430"/>
          <cell r="BK430"/>
          <cell r="BL430"/>
          <cell r="BM430"/>
          <cell r="BN430"/>
          <cell r="BO430" t="str">
            <v>17/10/2023</v>
          </cell>
        </row>
        <row r="431">
          <cell r="A431" t="str">
            <v>|0200226010|19.10|0.00|2.000|0.0005900NBC</v>
          </cell>
          <cell r="B431" t="str">
            <v>|0200226010|19.10|0.00|2.000|0.000</v>
          </cell>
          <cell r="C431" t="str">
            <v>C07031</v>
          </cell>
          <cell r="D431" t="str">
            <v>HONDA</v>
          </cell>
          <cell r="E431" t="str">
            <v>CIC1</v>
          </cell>
          <cell r="F431"/>
          <cell r="G431" t="str">
            <v>STAM390G</v>
          </cell>
          <cell r="H431" t="str">
            <v>P</v>
          </cell>
          <cell r="I431" t="str">
            <v>NBC</v>
          </cell>
          <cell r="J431">
            <v>19.100000000000001</v>
          </cell>
          <cell r="K431">
            <v>0</v>
          </cell>
          <cell r="L431">
            <v>2</v>
          </cell>
          <cell r="M431">
            <v>5900</v>
          </cell>
          <cell r="N431">
            <v>4.9740000000000002</v>
          </cell>
          <cell r="O431" t="str">
            <v>Piping(Pre-End)</v>
          </cell>
          <cell r="P431" t="str">
            <v>E-G</v>
          </cell>
          <cell r="Q431"/>
          <cell r="R431"/>
          <cell r="S431"/>
          <cell r="T431" t="str">
            <v>PCS</v>
          </cell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  <cell r="AK431"/>
          <cell r="AL431"/>
          <cell r="AM431"/>
          <cell r="AN431"/>
          <cell r="AO431"/>
          <cell r="AP431"/>
          <cell r="AQ431"/>
          <cell r="AR431"/>
          <cell r="AS431"/>
          <cell r="AT431"/>
          <cell r="AU431"/>
          <cell r="AV431"/>
          <cell r="AW431"/>
          <cell r="AX431"/>
          <cell r="AY431"/>
          <cell r="AZ431"/>
          <cell r="BA431"/>
          <cell r="BB431"/>
          <cell r="BC431">
            <v>16</v>
          </cell>
          <cell r="BD431">
            <v>32</v>
          </cell>
          <cell r="BE431">
            <v>14</v>
          </cell>
          <cell r="BF431">
            <v>11</v>
          </cell>
          <cell r="BG431"/>
          <cell r="BH431"/>
          <cell r="BI431"/>
          <cell r="BJ431"/>
          <cell r="BK431"/>
          <cell r="BL431"/>
          <cell r="BM431"/>
          <cell r="BN431"/>
          <cell r="BO431" t="str">
            <v>17/10/2023</v>
          </cell>
        </row>
        <row r="432">
          <cell r="A432" t="str">
            <v>|0200225939|22.20|0.00|2.000|0.0005900NBC</v>
          </cell>
          <cell r="B432" t="str">
            <v>|0200225939|22.20|0.00|2.000|0.000</v>
          </cell>
          <cell r="C432" t="str">
            <v>C07031</v>
          </cell>
          <cell r="D432" t="str">
            <v>HONDA</v>
          </cell>
          <cell r="E432" t="str">
            <v>CIC1</v>
          </cell>
          <cell r="F432" t="str">
            <v>ANH TRANG</v>
          </cell>
          <cell r="G432" t="str">
            <v>STAM290GA</v>
          </cell>
          <cell r="H432" t="str">
            <v>P</v>
          </cell>
          <cell r="I432" t="str">
            <v>NBC</v>
          </cell>
          <cell r="J432">
            <v>22.2</v>
          </cell>
          <cell r="K432">
            <v>0</v>
          </cell>
          <cell r="L432">
            <v>2</v>
          </cell>
          <cell r="M432">
            <v>5900</v>
          </cell>
          <cell r="N432">
            <v>5.8760000000000003</v>
          </cell>
          <cell r="O432" t="str">
            <v>Piping(Pre-End)</v>
          </cell>
          <cell r="P432" t="str">
            <v>E-G</v>
          </cell>
          <cell r="Q432" t="str">
            <v>K2ZA/K3AA</v>
          </cell>
          <cell r="R432"/>
          <cell r="S432"/>
          <cell r="T432" t="str">
            <v>PCS</v>
          </cell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  <cell r="AK432"/>
          <cell r="AL432">
            <v>127</v>
          </cell>
          <cell r="AM432"/>
          <cell r="AN432"/>
          <cell r="AO432"/>
          <cell r="AP432"/>
          <cell r="AQ432"/>
          <cell r="AR432"/>
          <cell r="AS432"/>
          <cell r="AT432"/>
          <cell r="AU432"/>
          <cell r="AV432"/>
          <cell r="AW432"/>
          <cell r="AX432"/>
          <cell r="AY432"/>
          <cell r="AZ432">
            <v>0</v>
          </cell>
          <cell r="BA432">
            <v>127</v>
          </cell>
          <cell r="BB432">
            <v>0</v>
          </cell>
          <cell r="BC432">
            <v>456</v>
          </cell>
          <cell r="BD432">
            <v>693</v>
          </cell>
          <cell r="BE432">
            <v>377</v>
          </cell>
          <cell r="BF432">
            <v>628</v>
          </cell>
          <cell r="BG432"/>
          <cell r="BH432"/>
          <cell r="BI432"/>
          <cell r="BJ432"/>
          <cell r="BK432"/>
          <cell r="BL432"/>
          <cell r="BM432"/>
          <cell r="BN432"/>
          <cell r="BO432" t="str">
            <v>17/10/2023</v>
          </cell>
        </row>
        <row r="433">
          <cell r="A433" t="str">
            <v>|0200226010|28.60|0.00|3.200|0.0005925IBC</v>
          </cell>
          <cell r="B433" t="str">
            <v>|0200226010|28.60|0.00|3.200|0.000</v>
          </cell>
          <cell r="C433" t="str">
            <v>C07031</v>
          </cell>
          <cell r="D433" t="str">
            <v>HONDA</v>
          </cell>
          <cell r="E433" t="str">
            <v>CIC1</v>
          </cell>
          <cell r="F433" t="str">
            <v>HUY HOANG</v>
          </cell>
          <cell r="G433" t="str">
            <v>STAM390G</v>
          </cell>
          <cell r="H433" t="str">
            <v>P</v>
          </cell>
          <cell r="I433" t="str">
            <v>IBC</v>
          </cell>
          <cell r="J433">
            <v>28.6</v>
          </cell>
          <cell r="K433">
            <v>0</v>
          </cell>
          <cell r="L433">
            <v>3.2</v>
          </cell>
          <cell r="M433">
            <v>5925</v>
          </cell>
          <cell r="N433">
            <v>11.874000000000001</v>
          </cell>
          <cell r="O433" t="str">
            <v>Piping(Pre-End)</v>
          </cell>
          <cell r="P433" t="str">
            <v>E-G</v>
          </cell>
          <cell r="Q433" t="str">
            <v>K56</v>
          </cell>
          <cell r="R433"/>
          <cell r="S433"/>
          <cell r="T433" t="str">
            <v>PCS</v>
          </cell>
          <cell r="U433"/>
          <cell r="V433"/>
          <cell r="W433"/>
          <cell r="X433">
            <v>183</v>
          </cell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  <cell r="AN433"/>
          <cell r="AO433"/>
          <cell r="AP433"/>
          <cell r="AQ433"/>
          <cell r="AR433"/>
          <cell r="AS433"/>
          <cell r="AT433"/>
          <cell r="AU433"/>
          <cell r="AV433"/>
          <cell r="AW433"/>
          <cell r="AX433"/>
          <cell r="AY433"/>
          <cell r="AZ433">
            <v>0</v>
          </cell>
          <cell r="BA433">
            <v>183</v>
          </cell>
          <cell r="BB433">
            <v>0</v>
          </cell>
          <cell r="BC433">
            <v>136</v>
          </cell>
          <cell r="BD433">
            <v>78</v>
          </cell>
          <cell r="BE433">
            <v>98</v>
          </cell>
          <cell r="BF433">
            <v>78</v>
          </cell>
          <cell r="BG433"/>
          <cell r="BH433"/>
          <cell r="BI433"/>
          <cell r="BJ433"/>
          <cell r="BK433"/>
          <cell r="BL433"/>
          <cell r="BM433"/>
          <cell r="BN433"/>
          <cell r="BO433" t="str">
            <v>17/10/2023</v>
          </cell>
        </row>
        <row r="434">
          <cell r="A434" t="str">
            <v>|0200226010|42.70|0.00|2.000|0.0006078NBC</v>
          </cell>
          <cell r="B434" t="str">
            <v>|0200226010|42.70|0.00|2.000|0.000</v>
          </cell>
          <cell r="C434" t="str">
            <v>C07031</v>
          </cell>
          <cell r="D434" t="str">
            <v>HONDA</v>
          </cell>
          <cell r="E434" t="str">
            <v>CIC1</v>
          </cell>
          <cell r="F434"/>
          <cell r="G434" t="str">
            <v>STAM390G</v>
          </cell>
          <cell r="H434" t="str">
            <v>P</v>
          </cell>
          <cell r="I434" t="str">
            <v>NBC</v>
          </cell>
          <cell r="J434">
            <v>42.7</v>
          </cell>
          <cell r="K434">
            <v>0</v>
          </cell>
          <cell r="L434">
            <v>2</v>
          </cell>
          <cell r="M434">
            <v>6078</v>
          </cell>
          <cell r="N434">
            <v>12.199</v>
          </cell>
          <cell r="O434" t="str">
            <v>Piping(Pre-End)</v>
          </cell>
          <cell r="P434" t="str">
            <v>E-G</v>
          </cell>
          <cell r="Q434"/>
          <cell r="R434"/>
          <cell r="S434"/>
          <cell r="T434" t="str">
            <v>PCS</v>
          </cell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  <cell r="AK434"/>
          <cell r="AL434"/>
          <cell r="AM434"/>
          <cell r="AN434"/>
          <cell r="AO434"/>
          <cell r="AP434"/>
          <cell r="AQ434"/>
          <cell r="AR434"/>
          <cell r="AS434"/>
          <cell r="AT434"/>
          <cell r="AU434"/>
          <cell r="AV434"/>
          <cell r="AW434"/>
          <cell r="AX434"/>
          <cell r="AY434"/>
          <cell r="AZ434"/>
          <cell r="BA434"/>
          <cell r="BB434"/>
          <cell r="BC434">
            <v>4</v>
          </cell>
          <cell r="BD434"/>
          <cell r="BE434"/>
          <cell r="BF434">
            <v>8</v>
          </cell>
          <cell r="BG434"/>
          <cell r="BH434"/>
          <cell r="BI434"/>
          <cell r="BJ434"/>
          <cell r="BK434"/>
          <cell r="BL434"/>
          <cell r="BM434"/>
          <cell r="BN434"/>
          <cell r="BO434" t="str">
            <v>17/10/2023</v>
          </cell>
        </row>
        <row r="435">
          <cell r="A435" t="str">
            <v>|0200226010|25.40|0.00|1.400|0.0006100NBC</v>
          </cell>
          <cell r="B435" t="str">
            <v>|0200226010|25.40|0.00|1.400|0.000</v>
          </cell>
          <cell r="C435" t="str">
            <v>C07031</v>
          </cell>
          <cell r="D435" t="str">
            <v>HONDA</v>
          </cell>
          <cell r="E435" t="str">
            <v>CIC1</v>
          </cell>
          <cell r="F435"/>
          <cell r="G435" t="str">
            <v>STAM390G</v>
          </cell>
          <cell r="H435" t="str">
            <v>P</v>
          </cell>
          <cell r="I435" t="str">
            <v>NBC</v>
          </cell>
          <cell r="J435">
            <v>25.4</v>
          </cell>
          <cell r="K435">
            <v>0</v>
          </cell>
          <cell r="L435">
            <v>1.4</v>
          </cell>
          <cell r="M435">
            <v>6100</v>
          </cell>
          <cell r="N435">
            <v>5.0570000000000004</v>
          </cell>
          <cell r="O435" t="str">
            <v>Piping(Pre-End)</v>
          </cell>
          <cell r="P435" t="str">
            <v>E-G</v>
          </cell>
          <cell r="Q435"/>
          <cell r="R435"/>
          <cell r="S435"/>
          <cell r="T435" t="str">
            <v>PCS</v>
          </cell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  <cell r="AN435"/>
          <cell r="AO435"/>
          <cell r="AP435"/>
          <cell r="AQ435"/>
          <cell r="AR435"/>
          <cell r="AS435"/>
          <cell r="AT435"/>
          <cell r="AU435"/>
          <cell r="AV435"/>
          <cell r="AW435"/>
          <cell r="AX435"/>
          <cell r="AY435"/>
          <cell r="AZ435"/>
          <cell r="BA435"/>
          <cell r="BB435"/>
          <cell r="BC435">
            <v>11</v>
          </cell>
          <cell r="BD435"/>
          <cell r="BE435"/>
          <cell r="BF435">
            <v>23</v>
          </cell>
          <cell r="BG435"/>
          <cell r="BH435"/>
          <cell r="BI435"/>
          <cell r="BJ435"/>
          <cell r="BK435"/>
          <cell r="BL435"/>
          <cell r="BM435"/>
          <cell r="BN435"/>
          <cell r="BO435" t="str">
            <v>17/10/2023</v>
          </cell>
        </row>
        <row r="436">
          <cell r="A436" t="str">
            <v>|0200226010|54.00|20.00|2.000|0.000560IBC</v>
          </cell>
          <cell r="B436" t="str">
            <v>|0200226010|54.00|20.00|2.000|0.000</v>
          </cell>
          <cell r="C436" t="str">
            <v>C07031</v>
          </cell>
          <cell r="D436" t="str">
            <v>HONDA</v>
          </cell>
          <cell r="E436" t="str">
            <v>CIC1</v>
          </cell>
          <cell r="F436" t="str">
            <v>VIET TRI</v>
          </cell>
          <cell r="G436" t="str">
            <v>STAM390G</v>
          </cell>
          <cell r="H436" t="str">
            <v>P</v>
          </cell>
          <cell r="I436" t="str">
            <v>IBC</v>
          </cell>
          <cell r="J436">
            <v>54</v>
          </cell>
          <cell r="K436">
            <v>20</v>
          </cell>
          <cell r="L436">
            <v>2</v>
          </cell>
          <cell r="M436">
            <v>560</v>
          </cell>
          <cell r="N436">
            <v>1.1240000000000001</v>
          </cell>
          <cell r="O436" t="str">
            <v>Brushing</v>
          </cell>
          <cell r="P436" t="str">
            <v>E-G</v>
          </cell>
          <cell r="Q436" t="str">
            <v>K56-A</v>
          </cell>
          <cell r="R436"/>
          <cell r="S436"/>
          <cell r="T436" t="str">
            <v>PCS</v>
          </cell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>
            <v>700</v>
          </cell>
          <cell r="AK436"/>
          <cell r="AL436"/>
          <cell r="AM436"/>
          <cell r="AN436"/>
          <cell r="AO436"/>
          <cell r="AP436"/>
          <cell r="AQ436"/>
          <cell r="AR436"/>
          <cell r="AS436"/>
          <cell r="AT436"/>
          <cell r="AU436"/>
          <cell r="AV436"/>
          <cell r="AW436"/>
          <cell r="AX436"/>
          <cell r="AY436"/>
          <cell r="AZ436">
            <v>0</v>
          </cell>
          <cell r="BA436">
            <v>700</v>
          </cell>
          <cell r="BB436">
            <v>0</v>
          </cell>
          <cell r="BC436"/>
          <cell r="BD436"/>
          <cell r="BE436"/>
          <cell r="BF436"/>
          <cell r="BG436"/>
          <cell r="BH436"/>
          <cell r="BI436"/>
          <cell r="BJ436"/>
          <cell r="BK436"/>
          <cell r="BL436"/>
          <cell r="BM436"/>
          <cell r="BN436"/>
          <cell r="BO436"/>
        </row>
        <row r="437">
          <cell r="A437" t="str">
            <v>|0200226010|38.10|0.00|2.000|0.000693IBC</v>
          </cell>
          <cell r="B437" t="str">
            <v>|0200226010|38.10|0.00|2.000|0.000</v>
          </cell>
          <cell r="C437" t="str">
            <v>C07031</v>
          </cell>
          <cell r="D437" t="str">
            <v>HONDA</v>
          </cell>
          <cell r="E437" t="str">
            <v>CIC1</v>
          </cell>
          <cell r="F437" t="str">
            <v>VIETTRI</v>
          </cell>
          <cell r="G437" t="str">
            <v>STAM390G</v>
          </cell>
          <cell r="H437" t="str">
            <v>P</v>
          </cell>
          <cell r="I437" t="str">
            <v>IBC</v>
          </cell>
          <cell r="J437">
            <v>38.1</v>
          </cell>
          <cell r="K437">
            <v>0</v>
          </cell>
          <cell r="L437">
            <v>2</v>
          </cell>
          <cell r="M437">
            <v>693</v>
          </cell>
          <cell r="N437">
            <v>1.234</v>
          </cell>
          <cell r="O437" t="str">
            <v>Brushing</v>
          </cell>
          <cell r="P437" t="str">
            <v>E-G</v>
          </cell>
          <cell r="Q437" t="str">
            <v>K2ZA/K3AA</v>
          </cell>
          <cell r="R437" t="str">
            <v>B</v>
          </cell>
          <cell r="S437"/>
          <cell r="T437" t="str">
            <v>PCS</v>
          </cell>
          <cell r="U437">
            <v>625</v>
          </cell>
          <cell r="V437">
            <v>825</v>
          </cell>
          <cell r="W437"/>
          <cell r="X437">
            <v>825</v>
          </cell>
          <cell r="Y437">
            <v>825</v>
          </cell>
          <cell r="Z437">
            <v>825</v>
          </cell>
          <cell r="AA437">
            <v>425</v>
          </cell>
          <cell r="AB437">
            <v>425</v>
          </cell>
          <cell r="AC437">
            <v>625</v>
          </cell>
          <cell r="AD437"/>
          <cell r="AE437">
            <v>625</v>
          </cell>
          <cell r="AF437">
            <v>625</v>
          </cell>
          <cell r="AG437">
            <v>625</v>
          </cell>
          <cell r="AH437">
            <v>625</v>
          </cell>
          <cell r="AI437">
            <v>425</v>
          </cell>
          <cell r="AJ437"/>
          <cell r="AK437"/>
          <cell r="AL437">
            <v>825</v>
          </cell>
          <cell r="AM437">
            <v>425</v>
          </cell>
          <cell r="AN437">
            <v>825</v>
          </cell>
          <cell r="AO437">
            <v>425</v>
          </cell>
          <cell r="AP437">
            <v>825</v>
          </cell>
          <cell r="AQ437">
            <v>625</v>
          </cell>
          <cell r="AR437"/>
          <cell r="AS437">
            <v>625</v>
          </cell>
          <cell r="AT437">
            <v>625</v>
          </cell>
          <cell r="AU437">
            <v>625</v>
          </cell>
          <cell r="AV437">
            <v>625</v>
          </cell>
          <cell r="AW437">
            <v>425</v>
          </cell>
          <cell r="AX437"/>
          <cell r="AY437"/>
          <cell r="AZ437">
            <v>0</v>
          </cell>
          <cell r="BA437">
            <v>15200</v>
          </cell>
          <cell r="BB437">
            <v>0</v>
          </cell>
          <cell r="BC437"/>
          <cell r="BD437"/>
          <cell r="BE437"/>
          <cell r="BF437"/>
          <cell r="BG437"/>
          <cell r="BH437"/>
          <cell r="BI437"/>
          <cell r="BJ437"/>
          <cell r="BK437"/>
          <cell r="BL437"/>
          <cell r="BM437"/>
          <cell r="BN437"/>
          <cell r="BO437"/>
        </row>
        <row r="438">
          <cell r="A438" t="str">
            <v>|0200226010|42.70|0.00|1.400|0.000795IBC</v>
          </cell>
          <cell r="B438" t="str">
            <v>|0200226010|42.70|0.00|1.400|0.000</v>
          </cell>
          <cell r="C438" t="str">
            <v>C07031</v>
          </cell>
          <cell r="D438" t="str">
            <v>HONDA</v>
          </cell>
          <cell r="E438" t="str">
            <v>CIC1</v>
          </cell>
          <cell r="F438" t="str">
            <v>VIETTRI</v>
          </cell>
          <cell r="G438" t="str">
            <v>STAM390G</v>
          </cell>
          <cell r="H438" t="str">
            <v>P</v>
          </cell>
          <cell r="I438" t="str">
            <v>IBC</v>
          </cell>
          <cell r="J438">
            <v>42.7</v>
          </cell>
          <cell r="K438">
            <v>0</v>
          </cell>
          <cell r="L438">
            <v>1.4</v>
          </cell>
          <cell r="M438">
            <v>795</v>
          </cell>
          <cell r="N438">
            <v>1.1339999999999999</v>
          </cell>
          <cell r="O438" t="str">
            <v>Brushing</v>
          </cell>
          <cell r="P438" t="str">
            <v>E-G</v>
          </cell>
          <cell r="Q438" t="str">
            <v>K2TA</v>
          </cell>
          <cell r="R438" t="str">
            <v>B</v>
          </cell>
          <cell r="S438"/>
          <cell r="T438" t="str">
            <v>PCS</v>
          </cell>
          <cell r="U438"/>
          <cell r="V438">
            <v>686</v>
          </cell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>
            <v>686</v>
          </cell>
          <cell r="AK438"/>
          <cell r="AL438"/>
          <cell r="AM438"/>
          <cell r="AN438"/>
          <cell r="AO438"/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>
            <v>0</v>
          </cell>
          <cell r="BA438">
            <v>1372</v>
          </cell>
          <cell r="BB438">
            <v>0</v>
          </cell>
          <cell r="BC438"/>
          <cell r="BD438"/>
          <cell r="BE438"/>
          <cell r="BF438"/>
          <cell r="BG438"/>
          <cell r="BH438"/>
          <cell r="BI438"/>
          <cell r="BJ438"/>
          <cell r="BK438"/>
          <cell r="BL438"/>
          <cell r="BM438"/>
          <cell r="BN438"/>
          <cell r="BO438"/>
        </row>
        <row r="439">
          <cell r="A439" t="str">
            <v>|0200226010|42.70|0.00|1.600|0.000795IBC</v>
          </cell>
          <cell r="B439" t="str">
            <v>|0200226010|42.70|0.00|1.600|0.000</v>
          </cell>
          <cell r="C439" t="str">
            <v>C07031</v>
          </cell>
          <cell r="D439" t="str">
            <v>HONDA</v>
          </cell>
          <cell r="E439" t="str">
            <v>CIC1</v>
          </cell>
          <cell r="F439" t="str">
            <v>VIETTRI</v>
          </cell>
          <cell r="G439" t="str">
            <v>STAM390G</v>
          </cell>
          <cell r="H439" t="str">
            <v>P</v>
          </cell>
          <cell r="I439" t="str">
            <v>IBC</v>
          </cell>
          <cell r="J439">
            <v>42.7</v>
          </cell>
          <cell r="K439">
            <v>0</v>
          </cell>
          <cell r="L439">
            <v>1.6</v>
          </cell>
          <cell r="M439">
            <v>795</v>
          </cell>
          <cell r="N439">
            <v>1.2889999999999999</v>
          </cell>
          <cell r="O439" t="str">
            <v>Brushing</v>
          </cell>
          <cell r="P439" t="str">
            <v>E-G</v>
          </cell>
          <cell r="Q439" t="str">
            <v>K2TA</v>
          </cell>
          <cell r="R439" t="str">
            <v>A</v>
          </cell>
          <cell r="S439"/>
          <cell r="T439" t="str">
            <v>PCS</v>
          </cell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  <cell r="AN439"/>
          <cell r="AO439"/>
          <cell r="AP439"/>
          <cell r="AQ439">
            <v>800</v>
          </cell>
          <cell r="AR439"/>
          <cell r="AS439"/>
          <cell r="AT439"/>
          <cell r="AU439"/>
          <cell r="AV439"/>
          <cell r="AW439"/>
          <cell r="AX439"/>
          <cell r="AY439"/>
          <cell r="AZ439">
            <v>0</v>
          </cell>
          <cell r="BA439">
            <v>800</v>
          </cell>
          <cell r="BB439">
            <v>0</v>
          </cell>
          <cell r="BC439"/>
          <cell r="BD439"/>
          <cell r="BE439"/>
          <cell r="BF439"/>
          <cell r="BG439"/>
          <cell r="BH439"/>
          <cell r="BI439"/>
          <cell r="BJ439"/>
          <cell r="BK439"/>
          <cell r="BL439"/>
          <cell r="BM439"/>
          <cell r="BN439"/>
          <cell r="BO439"/>
        </row>
        <row r="440">
          <cell r="A440" t="str">
            <v>|0200226010|42.70|0.00|1.400|0.000810IBC</v>
          </cell>
          <cell r="B440" t="str">
            <v>|0200226010|42.70|0.00|1.400|0.000</v>
          </cell>
          <cell r="C440" t="str">
            <v>C07031</v>
          </cell>
          <cell r="D440" t="str">
            <v>HONDA</v>
          </cell>
          <cell r="E440" t="str">
            <v>CIC1</v>
          </cell>
          <cell r="F440" t="str">
            <v>VIET TRI</v>
          </cell>
          <cell r="G440" t="str">
            <v>STAM390G</v>
          </cell>
          <cell r="H440" t="str">
            <v>P</v>
          </cell>
          <cell r="I440" t="str">
            <v>IBC</v>
          </cell>
          <cell r="J440">
            <v>42.7</v>
          </cell>
          <cell r="K440">
            <v>0</v>
          </cell>
          <cell r="L440">
            <v>1.4</v>
          </cell>
          <cell r="M440">
            <v>810</v>
          </cell>
          <cell r="N440">
            <v>1.155</v>
          </cell>
          <cell r="O440" t="str">
            <v>Brushing</v>
          </cell>
          <cell r="P440" t="str">
            <v>E-G</v>
          </cell>
          <cell r="Q440" t="str">
            <v>K2TA</v>
          </cell>
          <cell r="R440" t="str">
            <v>A</v>
          </cell>
          <cell r="S440"/>
          <cell r="T440" t="str">
            <v>PCS</v>
          </cell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  <cell r="AN440"/>
          <cell r="AO440"/>
          <cell r="AP440"/>
          <cell r="AQ440"/>
          <cell r="AR440"/>
          <cell r="AS440"/>
          <cell r="AT440"/>
          <cell r="AU440"/>
          <cell r="AV440"/>
          <cell r="AW440"/>
          <cell r="AX440"/>
          <cell r="AY440"/>
          <cell r="AZ440"/>
          <cell r="BA440"/>
          <cell r="BB440"/>
          <cell r="BC440"/>
          <cell r="BD440"/>
          <cell r="BE440"/>
          <cell r="BF440"/>
          <cell r="BG440"/>
          <cell r="BH440"/>
          <cell r="BI440"/>
          <cell r="BJ440"/>
          <cell r="BK440"/>
          <cell r="BL440"/>
          <cell r="BM440"/>
          <cell r="BN440"/>
          <cell r="BO440"/>
        </row>
        <row r="441">
          <cell r="A441" t="str">
            <v>|0200226010|42.70|0.00|1.400|0.000810IBC</v>
          </cell>
          <cell r="B441" t="str">
            <v>|0200226010|42.70|0.00|1.400|0.000</v>
          </cell>
          <cell r="C441" t="str">
            <v>C07031</v>
          </cell>
          <cell r="D441" t="str">
            <v>HONDA</v>
          </cell>
          <cell r="E441" t="str">
            <v>CIC1</v>
          </cell>
          <cell r="F441" t="str">
            <v>VIETTRI</v>
          </cell>
          <cell r="G441" t="str">
            <v>STAM390G</v>
          </cell>
          <cell r="H441" t="str">
            <v>P</v>
          </cell>
          <cell r="I441" t="str">
            <v>IBC</v>
          </cell>
          <cell r="J441">
            <v>42.7</v>
          </cell>
          <cell r="K441">
            <v>0</v>
          </cell>
          <cell r="L441">
            <v>1.4</v>
          </cell>
          <cell r="M441">
            <v>810</v>
          </cell>
          <cell r="N441">
            <v>1.155</v>
          </cell>
          <cell r="O441" t="str">
            <v>Brushing</v>
          </cell>
          <cell r="P441" t="str">
            <v>E-G</v>
          </cell>
          <cell r="Q441" t="str">
            <v>K2TA</v>
          </cell>
          <cell r="R441" t="str">
            <v>B</v>
          </cell>
          <cell r="S441"/>
          <cell r="T441" t="str">
            <v>PCS</v>
          </cell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  <cell r="AN441"/>
          <cell r="AO441"/>
          <cell r="AP441"/>
          <cell r="AQ441"/>
          <cell r="AR441"/>
          <cell r="AS441"/>
          <cell r="AT441"/>
          <cell r="AU441"/>
          <cell r="AV441"/>
          <cell r="AW441"/>
          <cell r="AX441"/>
          <cell r="AY441"/>
          <cell r="AZ441"/>
          <cell r="BA441"/>
          <cell r="BB441"/>
          <cell r="BC441"/>
          <cell r="BD441"/>
          <cell r="BE441"/>
          <cell r="BF441"/>
          <cell r="BG441"/>
          <cell r="BH441"/>
          <cell r="BI441"/>
          <cell r="BJ441"/>
          <cell r="BK441"/>
          <cell r="BL441"/>
          <cell r="BM441"/>
          <cell r="BN441"/>
          <cell r="BO441"/>
        </row>
        <row r="442">
          <cell r="A442" t="str">
            <v>|0200226010|42.70|0.00|1.600|0.000810IBC</v>
          </cell>
          <cell r="B442" t="str">
            <v>|0200226010|42.70|0.00|1.600|0.000</v>
          </cell>
          <cell r="C442" t="str">
            <v>C07031</v>
          </cell>
          <cell r="D442" t="str">
            <v>HONDA</v>
          </cell>
          <cell r="E442" t="str">
            <v>CIC1</v>
          </cell>
          <cell r="F442" t="str">
            <v>VIET TRI</v>
          </cell>
          <cell r="G442" t="str">
            <v>STAM390G</v>
          </cell>
          <cell r="H442" t="str">
            <v>P</v>
          </cell>
          <cell r="I442" t="str">
            <v>IBC</v>
          </cell>
          <cell r="J442">
            <v>42.7</v>
          </cell>
          <cell r="K442">
            <v>0</v>
          </cell>
          <cell r="L442">
            <v>1.6</v>
          </cell>
          <cell r="M442">
            <v>810</v>
          </cell>
          <cell r="N442">
            <v>1.3140000000000001</v>
          </cell>
          <cell r="O442" t="str">
            <v>Brushing</v>
          </cell>
          <cell r="P442" t="str">
            <v>E-G</v>
          </cell>
          <cell r="Q442" t="str">
            <v>K2TA</v>
          </cell>
          <cell r="R442" t="str">
            <v>A</v>
          </cell>
          <cell r="S442"/>
          <cell r="T442" t="str">
            <v>PCS</v>
          </cell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  <cell r="AN442"/>
          <cell r="AO442"/>
          <cell r="AP442"/>
          <cell r="AQ442"/>
          <cell r="AR442"/>
          <cell r="AS442"/>
          <cell r="AT442"/>
          <cell r="AU442"/>
          <cell r="AV442"/>
          <cell r="AW442"/>
          <cell r="AX442"/>
          <cell r="AY442"/>
          <cell r="AZ442"/>
          <cell r="BA442"/>
          <cell r="BB442"/>
          <cell r="BC442"/>
          <cell r="BD442"/>
          <cell r="BE442"/>
          <cell r="BF442"/>
          <cell r="BG442"/>
          <cell r="BH442"/>
          <cell r="BI442"/>
          <cell r="BJ442"/>
          <cell r="BK442"/>
          <cell r="BL442"/>
          <cell r="BM442"/>
          <cell r="BN442"/>
          <cell r="BO442"/>
        </row>
        <row r="443">
          <cell r="A443" t="str">
            <v>|0200226010|42.70|0.00|1.600|0.000810IBC</v>
          </cell>
          <cell r="B443" t="str">
            <v>|0200226010|42.70|0.00|1.600|0.000</v>
          </cell>
          <cell r="C443" t="str">
            <v>C07031</v>
          </cell>
          <cell r="D443" t="str">
            <v>HONDA</v>
          </cell>
          <cell r="E443" t="str">
            <v>CIC1</v>
          </cell>
          <cell r="F443" t="str">
            <v>VIETTR</v>
          </cell>
          <cell r="G443" t="str">
            <v>STAM390G</v>
          </cell>
          <cell r="H443" t="str">
            <v>P</v>
          </cell>
          <cell r="I443" t="str">
            <v>IBC</v>
          </cell>
          <cell r="J443">
            <v>42.7</v>
          </cell>
          <cell r="K443">
            <v>0</v>
          </cell>
          <cell r="L443">
            <v>1.6</v>
          </cell>
          <cell r="M443">
            <v>810</v>
          </cell>
          <cell r="N443">
            <v>1.3140000000000001</v>
          </cell>
          <cell r="O443" t="str">
            <v>Brushing</v>
          </cell>
          <cell r="P443" t="str">
            <v>E-G</v>
          </cell>
          <cell r="Q443" t="str">
            <v>K2TA</v>
          </cell>
          <cell r="R443" t="str">
            <v>B</v>
          </cell>
          <cell r="S443"/>
          <cell r="T443" t="str">
            <v>PCS</v>
          </cell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  <cell r="AN443"/>
          <cell r="AO443"/>
          <cell r="AP443"/>
          <cell r="AQ443"/>
          <cell r="AR443"/>
          <cell r="AS443"/>
          <cell r="AT443"/>
          <cell r="AU443"/>
          <cell r="AV443"/>
          <cell r="AW443"/>
          <cell r="AX443"/>
          <cell r="AY443"/>
          <cell r="AZ443"/>
          <cell r="BA443"/>
          <cell r="BB443"/>
          <cell r="BC443"/>
          <cell r="BD443"/>
          <cell r="BE443"/>
          <cell r="BF443"/>
          <cell r="BG443"/>
          <cell r="BH443"/>
          <cell r="BI443"/>
          <cell r="BJ443"/>
          <cell r="BK443"/>
          <cell r="BL443"/>
          <cell r="BM443"/>
          <cell r="BN443"/>
          <cell r="BO443"/>
        </row>
        <row r="444">
          <cell r="A444" t="str">
            <v>|0200226010|42.70|0.00|1.600|0.000845IBC</v>
          </cell>
          <cell r="B444" t="str">
            <v>|0200226010|42.70|0.00|1.600|0.000</v>
          </cell>
          <cell r="C444" t="str">
            <v>C07031</v>
          </cell>
          <cell r="D444" t="str">
            <v>HONDA</v>
          </cell>
          <cell r="E444" t="str">
            <v>CIC1</v>
          </cell>
          <cell r="F444" t="str">
            <v>VIET TRI</v>
          </cell>
          <cell r="G444" t="str">
            <v>STAM390G</v>
          </cell>
          <cell r="H444" t="str">
            <v>P</v>
          </cell>
          <cell r="I444" t="str">
            <v>IBC</v>
          </cell>
          <cell r="J444">
            <v>42.7</v>
          </cell>
          <cell r="K444">
            <v>0</v>
          </cell>
          <cell r="L444">
            <v>1.6</v>
          </cell>
          <cell r="M444">
            <v>845</v>
          </cell>
          <cell r="N444">
            <v>1.371</v>
          </cell>
          <cell r="O444" t="str">
            <v>Brushing</v>
          </cell>
          <cell r="P444" t="str">
            <v>E-G</v>
          </cell>
          <cell r="Q444" t="str">
            <v>K12K</v>
          </cell>
          <cell r="R444" t="str">
            <v>A</v>
          </cell>
          <cell r="S444"/>
          <cell r="T444" t="str">
            <v>PCS</v>
          </cell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  <cell r="AK444"/>
          <cell r="AL444"/>
          <cell r="AM444"/>
          <cell r="AN444"/>
          <cell r="AO444"/>
          <cell r="AP444"/>
          <cell r="AQ444"/>
          <cell r="AR444"/>
          <cell r="AS444"/>
          <cell r="AT444"/>
          <cell r="AU444"/>
          <cell r="AV444"/>
          <cell r="AW444"/>
          <cell r="AX444"/>
          <cell r="AY444"/>
          <cell r="AZ444"/>
          <cell r="BA444"/>
          <cell r="BB444"/>
          <cell r="BC444"/>
          <cell r="BD444"/>
          <cell r="BE444"/>
          <cell r="BF444"/>
          <cell r="BG444"/>
          <cell r="BH444"/>
          <cell r="BI444"/>
          <cell r="BJ444"/>
          <cell r="BK444"/>
          <cell r="BL444"/>
          <cell r="BM444"/>
          <cell r="BN444"/>
          <cell r="BO444"/>
        </row>
        <row r="445">
          <cell r="A445" t="str">
            <v>|0200226010|54.00|0.00|2.600|0.0004900IBC</v>
          </cell>
          <cell r="B445" t="str">
            <v>|0200226010|54.00|0.00|2.600|0.000</v>
          </cell>
          <cell r="C445" t="str">
            <v>C07031</v>
          </cell>
          <cell r="D445" t="str">
            <v>HONDA</v>
          </cell>
          <cell r="E445" t="str">
            <v>CIC1</v>
          </cell>
          <cell r="F445" t="str">
            <v>ANH TRANG</v>
          </cell>
          <cell r="G445" t="str">
            <v>STAM390G</v>
          </cell>
          <cell r="H445" t="str">
            <v>P</v>
          </cell>
          <cell r="I445" t="str">
            <v>IBC</v>
          </cell>
          <cell r="J445">
            <v>54</v>
          </cell>
          <cell r="K445">
            <v>0</v>
          </cell>
          <cell r="L445">
            <v>2.6</v>
          </cell>
          <cell r="M445">
            <v>4900</v>
          </cell>
          <cell r="N445">
            <v>16.149999999999999</v>
          </cell>
          <cell r="O445" t="str">
            <v>Piping(Pre-End)</v>
          </cell>
          <cell r="P445" t="str">
            <v>E-G</v>
          </cell>
          <cell r="Q445"/>
          <cell r="R445"/>
          <cell r="S445"/>
          <cell r="T445" t="str">
            <v>PCS</v>
          </cell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  <cell r="AN445"/>
          <cell r="AO445"/>
          <cell r="AP445"/>
          <cell r="AQ445"/>
          <cell r="AR445"/>
          <cell r="AS445"/>
          <cell r="AT445"/>
          <cell r="AU445"/>
          <cell r="AV445"/>
          <cell r="AW445"/>
          <cell r="AX445"/>
          <cell r="AY445"/>
          <cell r="AZ445"/>
          <cell r="BA445"/>
          <cell r="BB445"/>
          <cell r="BC445"/>
          <cell r="BD445"/>
          <cell r="BE445"/>
          <cell r="BF445"/>
          <cell r="BG445"/>
          <cell r="BH445"/>
          <cell r="BI445"/>
          <cell r="BJ445"/>
          <cell r="BK445"/>
          <cell r="BL445"/>
          <cell r="BM445"/>
          <cell r="BN445"/>
          <cell r="BO445"/>
        </row>
        <row r="446">
          <cell r="A446" t="str">
            <v>|0200226010|22.20|0.00|2.000|0.0005340IBC</v>
          </cell>
          <cell r="B446" t="str">
            <v>|0200226010|22.20|0.00|2.000|0.000</v>
          </cell>
          <cell r="C446" t="str">
            <v>C07031</v>
          </cell>
          <cell r="D446" t="str">
            <v>HONDA</v>
          </cell>
          <cell r="E446" t="str">
            <v>CIC1</v>
          </cell>
          <cell r="F446" t="str">
            <v>ANH TRANG</v>
          </cell>
          <cell r="G446" t="str">
            <v>STAM390G</v>
          </cell>
          <cell r="H446" t="str">
            <v>P</v>
          </cell>
          <cell r="I446" t="str">
            <v>IBC</v>
          </cell>
          <cell r="J446">
            <v>22.2</v>
          </cell>
          <cell r="K446">
            <v>0</v>
          </cell>
          <cell r="L446">
            <v>2</v>
          </cell>
          <cell r="M446">
            <v>5340</v>
          </cell>
          <cell r="N446">
            <v>5.319</v>
          </cell>
          <cell r="O446" t="str">
            <v>Piping(Pre-End)</v>
          </cell>
          <cell r="P446" t="str">
            <v>E-G</v>
          </cell>
          <cell r="Q446" t="str">
            <v>K2ZA/K3AA</v>
          </cell>
          <cell r="R446"/>
          <cell r="S446"/>
          <cell r="T446" t="str">
            <v>PCS</v>
          </cell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  <cell r="AN446"/>
          <cell r="AO446"/>
          <cell r="AP446"/>
          <cell r="AQ446"/>
          <cell r="AR446"/>
          <cell r="AS446"/>
          <cell r="AT446"/>
          <cell r="AU446"/>
          <cell r="AV446"/>
          <cell r="AW446"/>
          <cell r="AX446"/>
          <cell r="AY446"/>
          <cell r="AZ446"/>
          <cell r="BA446"/>
          <cell r="BB446"/>
          <cell r="BC446"/>
          <cell r="BD446"/>
          <cell r="BE446"/>
          <cell r="BF446"/>
          <cell r="BG446"/>
          <cell r="BH446"/>
          <cell r="BI446"/>
          <cell r="BJ446"/>
          <cell r="BK446"/>
          <cell r="BL446"/>
          <cell r="BM446"/>
          <cell r="BN446"/>
          <cell r="BO446"/>
        </row>
        <row r="447">
          <cell r="A447" t="str">
            <v>|0200226010|31.80|0.00|2.600|0.0005405IBC</v>
          </cell>
          <cell r="B447" t="str">
            <v>|0200226010|31.80|0.00|2.600|0.000</v>
          </cell>
          <cell r="C447" t="str">
            <v>C07031</v>
          </cell>
          <cell r="D447" t="str">
            <v>HONDA</v>
          </cell>
          <cell r="E447" t="str">
            <v>CIC1</v>
          </cell>
          <cell r="F447" t="str">
            <v>VIETTRI</v>
          </cell>
          <cell r="G447" t="str">
            <v>STAM390G</v>
          </cell>
          <cell r="H447" t="str">
            <v>P</v>
          </cell>
          <cell r="I447" t="str">
            <v>IBC</v>
          </cell>
          <cell r="J447">
            <v>31.8</v>
          </cell>
          <cell r="K447">
            <v>0</v>
          </cell>
          <cell r="L447">
            <v>2.6</v>
          </cell>
          <cell r="M447">
            <v>5405</v>
          </cell>
          <cell r="N447">
            <v>10.118</v>
          </cell>
          <cell r="O447" t="str">
            <v>Piping(Pre-End)</v>
          </cell>
          <cell r="P447" t="str">
            <v>E-G</v>
          </cell>
          <cell r="Q447"/>
          <cell r="R447"/>
          <cell r="S447"/>
          <cell r="T447" t="str">
            <v>PCS</v>
          </cell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  <cell r="AN447"/>
          <cell r="AO447"/>
          <cell r="AP447"/>
          <cell r="AQ447"/>
          <cell r="AR447"/>
          <cell r="AS447"/>
          <cell r="AT447"/>
          <cell r="AU447"/>
          <cell r="AV447"/>
          <cell r="AW447"/>
          <cell r="AX447"/>
          <cell r="AY447"/>
          <cell r="AZ447"/>
          <cell r="BA447"/>
          <cell r="BB447"/>
          <cell r="BC447"/>
          <cell r="BD447"/>
          <cell r="BE447"/>
          <cell r="BF447"/>
          <cell r="BG447"/>
          <cell r="BH447"/>
          <cell r="BI447"/>
          <cell r="BJ447"/>
          <cell r="BK447"/>
          <cell r="BL447"/>
          <cell r="BM447"/>
          <cell r="BN447"/>
          <cell r="BO447"/>
        </row>
        <row r="448">
          <cell r="A448" t="str">
            <v>|0200226010|42.70|0.00|1.400|0.0005420NBC</v>
          </cell>
          <cell r="B448" t="str">
            <v>|0200226010|42.70|0.00|1.400|0.000</v>
          </cell>
          <cell r="C448" t="str">
            <v>C07031</v>
          </cell>
          <cell r="D448" t="str">
            <v>HONDA</v>
          </cell>
          <cell r="E448" t="str">
            <v>CIC1</v>
          </cell>
          <cell r="F448" t="str">
            <v>HUY HOANG</v>
          </cell>
          <cell r="G448" t="str">
            <v>STAM390G</v>
          </cell>
          <cell r="H448" t="str">
            <v>P</v>
          </cell>
          <cell r="I448" t="str">
            <v>NBC</v>
          </cell>
          <cell r="J448">
            <v>42.7</v>
          </cell>
          <cell r="K448">
            <v>0</v>
          </cell>
          <cell r="L448">
            <v>1.4</v>
          </cell>
          <cell r="M448">
            <v>5420</v>
          </cell>
          <cell r="N448">
            <v>7.7290000000000001</v>
          </cell>
          <cell r="O448" t="str">
            <v>Piping(Pre-End)</v>
          </cell>
          <cell r="P448" t="str">
            <v>E-G</v>
          </cell>
          <cell r="Q448" t="str">
            <v>K2TA-VT</v>
          </cell>
          <cell r="R448"/>
          <cell r="S448"/>
          <cell r="T448" t="str">
            <v>PCS</v>
          </cell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  <cell r="AK448"/>
          <cell r="AL448"/>
          <cell r="AM448"/>
          <cell r="AN448"/>
          <cell r="AO448"/>
          <cell r="AP448"/>
          <cell r="AQ448"/>
          <cell r="AR448"/>
          <cell r="AS448"/>
          <cell r="AT448"/>
          <cell r="AU448"/>
          <cell r="AV448"/>
          <cell r="AW448"/>
          <cell r="AX448"/>
          <cell r="AY448"/>
          <cell r="AZ448"/>
          <cell r="BA448"/>
          <cell r="BB448"/>
          <cell r="BC448"/>
          <cell r="BD448"/>
          <cell r="BE448"/>
          <cell r="BF448"/>
          <cell r="BG448"/>
          <cell r="BH448"/>
          <cell r="BI448"/>
          <cell r="BJ448"/>
          <cell r="BK448"/>
          <cell r="BL448"/>
          <cell r="BM448"/>
          <cell r="BN448"/>
          <cell r="BO448"/>
        </row>
        <row r="449">
          <cell r="A449" t="str">
            <v>|0200226010|28.60|0.00|1.600|0.0005520IBC</v>
          </cell>
          <cell r="B449" t="str">
            <v>|0200226010|28.60|0.00|1.600|0.000</v>
          </cell>
          <cell r="C449" t="str">
            <v>C07031</v>
          </cell>
          <cell r="D449" t="str">
            <v>HONDA</v>
          </cell>
          <cell r="E449" t="str">
            <v>CIC1</v>
          </cell>
          <cell r="F449" t="str">
            <v>HUY HOANG</v>
          </cell>
          <cell r="G449" t="str">
            <v>STAM390G</v>
          </cell>
          <cell r="H449" t="str">
            <v>P</v>
          </cell>
          <cell r="I449" t="str">
            <v>IBC</v>
          </cell>
          <cell r="J449">
            <v>28.6</v>
          </cell>
          <cell r="K449">
            <v>0</v>
          </cell>
          <cell r="L449">
            <v>1.6</v>
          </cell>
          <cell r="M449">
            <v>5520</v>
          </cell>
          <cell r="N449">
            <v>5.8789999999999996</v>
          </cell>
          <cell r="O449" t="str">
            <v>Piping(Pre-End)</v>
          </cell>
          <cell r="P449" t="str">
            <v>E-G</v>
          </cell>
          <cell r="Q449" t="str">
            <v>K2ZA/K3AA</v>
          </cell>
          <cell r="R449"/>
          <cell r="S449"/>
          <cell r="T449" t="str">
            <v>PCS</v>
          </cell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  <cell r="AN449"/>
          <cell r="AO449"/>
          <cell r="AP449"/>
          <cell r="AQ449"/>
          <cell r="AR449"/>
          <cell r="AS449"/>
          <cell r="AT449"/>
          <cell r="AU449"/>
          <cell r="AV449"/>
          <cell r="AW449"/>
          <cell r="AX449"/>
          <cell r="AY449"/>
          <cell r="AZ449"/>
          <cell r="BA449"/>
          <cell r="BB449"/>
          <cell r="BC449"/>
          <cell r="BD449"/>
          <cell r="BE449"/>
          <cell r="BF449"/>
          <cell r="BG449"/>
          <cell r="BH449"/>
          <cell r="BI449"/>
          <cell r="BJ449"/>
          <cell r="BK449"/>
          <cell r="BL449"/>
          <cell r="BM449"/>
          <cell r="BN449"/>
          <cell r="BO449"/>
        </row>
        <row r="450">
          <cell r="A450" t="str">
            <v>|0200226010|19.10|0.00|1.600|0.0005580NBC</v>
          </cell>
          <cell r="B450" t="str">
            <v>|0200226010|19.10|0.00|1.600|0.000</v>
          </cell>
          <cell r="C450" t="str">
            <v>C07031</v>
          </cell>
          <cell r="D450" t="str">
            <v>HONDA</v>
          </cell>
          <cell r="E450" t="str">
            <v>CIC1</v>
          </cell>
          <cell r="F450" t="str">
            <v>HUY HOANG</v>
          </cell>
          <cell r="G450" t="str">
            <v>STAM390G</v>
          </cell>
          <cell r="H450" t="str">
            <v>P</v>
          </cell>
          <cell r="I450" t="str">
            <v>NBC</v>
          </cell>
          <cell r="J450">
            <v>19.100000000000001</v>
          </cell>
          <cell r="K450">
            <v>0</v>
          </cell>
          <cell r="L450">
            <v>1.6</v>
          </cell>
          <cell r="M450">
            <v>5580</v>
          </cell>
          <cell r="N450">
            <v>3.85</v>
          </cell>
          <cell r="O450" t="str">
            <v>Piping(Pre-End)</v>
          </cell>
          <cell r="P450" t="str">
            <v>E-G</v>
          </cell>
          <cell r="Q450" t="str">
            <v>K2CA/K2SG</v>
          </cell>
          <cell r="R450"/>
          <cell r="S450"/>
          <cell r="T450" t="str">
            <v>PCS</v>
          </cell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  <cell r="AN450"/>
          <cell r="AO450"/>
          <cell r="AP450"/>
          <cell r="AQ450"/>
          <cell r="AR450"/>
          <cell r="AS450"/>
          <cell r="AT450"/>
          <cell r="AU450"/>
          <cell r="AV450"/>
          <cell r="AW450"/>
          <cell r="AX450"/>
          <cell r="AY450"/>
          <cell r="AZ450"/>
          <cell r="BA450"/>
          <cell r="BB450"/>
          <cell r="BC450"/>
          <cell r="BD450"/>
          <cell r="BE450"/>
          <cell r="BF450"/>
          <cell r="BG450"/>
          <cell r="BH450"/>
          <cell r="BI450"/>
          <cell r="BJ450"/>
          <cell r="BK450"/>
          <cell r="BL450"/>
          <cell r="BM450"/>
          <cell r="BN450"/>
          <cell r="BO450"/>
        </row>
        <row r="451">
          <cell r="A451" t="str">
            <v>|0200226010|19.10|0.00|1.600|0.0005600NBC</v>
          </cell>
          <cell r="B451" t="str">
            <v>|0200226010|19.10|0.00|1.600|0.000</v>
          </cell>
          <cell r="C451" t="str">
            <v>C07031</v>
          </cell>
          <cell r="D451" t="str">
            <v>HONDA</v>
          </cell>
          <cell r="E451" t="str">
            <v>CIC1</v>
          </cell>
          <cell r="F451" t="str">
            <v>HUY HOANG</v>
          </cell>
          <cell r="G451" t="str">
            <v>STAM390G</v>
          </cell>
          <cell r="H451" t="str">
            <v>P</v>
          </cell>
          <cell r="I451" t="str">
            <v>NBC</v>
          </cell>
          <cell r="J451">
            <v>19.100000000000001</v>
          </cell>
          <cell r="K451">
            <v>0</v>
          </cell>
          <cell r="L451">
            <v>1.6</v>
          </cell>
          <cell r="M451">
            <v>5600</v>
          </cell>
          <cell r="N451">
            <v>3.8639999999999999</v>
          </cell>
          <cell r="O451" t="str">
            <v>Piping(Pre-End)</v>
          </cell>
          <cell r="P451" t="str">
            <v>E-G</v>
          </cell>
          <cell r="Q451" t="str">
            <v>K2CA,K2SG</v>
          </cell>
          <cell r="R451"/>
          <cell r="S451"/>
          <cell r="T451" t="str">
            <v>PCS</v>
          </cell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  <cell r="AN451"/>
          <cell r="AO451"/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  <cell r="BB451"/>
          <cell r="BC451"/>
          <cell r="BD451"/>
          <cell r="BE451"/>
          <cell r="BF451"/>
          <cell r="BG451"/>
          <cell r="BH451"/>
          <cell r="BI451"/>
          <cell r="BJ451"/>
          <cell r="BK451"/>
          <cell r="BL451"/>
          <cell r="BM451"/>
          <cell r="BN451"/>
          <cell r="BO451"/>
        </row>
        <row r="452">
          <cell r="A452" t="str">
            <v>|0200226840|25.40|0.00|3.200|0.0005750NBC</v>
          </cell>
          <cell r="B452" t="str">
            <v>|0200226840|25.40|0.00|3.200|0.000</v>
          </cell>
          <cell r="C452" t="str">
            <v>C07031</v>
          </cell>
          <cell r="D452" t="str">
            <v>HONDA</v>
          </cell>
          <cell r="E452" t="str">
            <v>CIC1</v>
          </cell>
          <cell r="F452" t="str">
            <v>ANH TRANG</v>
          </cell>
          <cell r="G452" t="str">
            <v>STKM-HT590</v>
          </cell>
          <cell r="H452" t="str">
            <v>P</v>
          </cell>
          <cell r="I452" t="str">
            <v>NBC</v>
          </cell>
          <cell r="J452">
            <v>25.4</v>
          </cell>
          <cell r="K452">
            <v>0</v>
          </cell>
          <cell r="L452">
            <v>3.2</v>
          </cell>
          <cell r="M452">
            <v>5750</v>
          </cell>
          <cell r="N452">
            <v>10.074</v>
          </cell>
          <cell r="O452" t="str">
            <v>Piping(Pre-End)</v>
          </cell>
          <cell r="P452" t="str">
            <v>E-G</v>
          </cell>
          <cell r="Q452"/>
          <cell r="R452"/>
          <cell r="S452"/>
          <cell r="T452" t="str">
            <v>PCS</v>
          </cell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  <cell r="AN452"/>
          <cell r="AO452"/>
          <cell r="AP452"/>
          <cell r="AQ452"/>
          <cell r="AR452"/>
          <cell r="AS452"/>
          <cell r="AT452"/>
          <cell r="AU452"/>
          <cell r="AV452"/>
          <cell r="AW452"/>
          <cell r="AX452"/>
          <cell r="AY452"/>
          <cell r="AZ452"/>
          <cell r="BA452"/>
          <cell r="BB452"/>
          <cell r="BC452"/>
          <cell r="BD452"/>
          <cell r="BE452"/>
          <cell r="BF452"/>
          <cell r="BG452"/>
          <cell r="BH452"/>
          <cell r="BI452"/>
          <cell r="BJ452"/>
          <cell r="BK452"/>
          <cell r="BL452"/>
          <cell r="BM452"/>
          <cell r="BN452"/>
          <cell r="BO452"/>
        </row>
        <row r="453">
          <cell r="A453" t="str">
            <v>|0200226840|25.40|0.00|3.200|0.0005800NBC</v>
          </cell>
          <cell r="B453" t="str">
            <v>|0200226840|25.40|0.00|3.200|0.000</v>
          </cell>
          <cell r="C453" t="str">
            <v>C07031</v>
          </cell>
          <cell r="D453" t="str">
            <v>HONDA</v>
          </cell>
          <cell r="E453" t="str">
            <v>CIC1</v>
          </cell>
          <cell r="F453" t="str">
            <v>ANH TRANG</v>
          </cell>
          <cell r="G453" t="str">
            <v>STKM-HT590</v>
          </cell>
          <cell r="H453" t="str">
            <v>P</v>
          </cell>
          <cell r="I453" t="str">
            <v>NBC</v>
          </cell>
          <cell r="J453">
            <v>25.4</v>
          </cell>
          <cell r="K453">
            <v>0</v>
          </cell>
          <cell r="L453">
            <v>3.2</v>
          </cell>
          <cell r="M453">
            <v>5800</v>
          </cell>
          <cell r="N453">
            <v>10.162000000000001</v>
          </cell>
          <cell r="O453" t="str">
            <v>Piping(Pre-End)</v>
          </cell>
          <cell r="P453" t="str">
            <v>E-G</v>
          </cell>
          <cell r="Q453" t="str">
            <v>K2SG</v>
          </cell>
          <cell r="R453"/>
          <cell r="S453"/>
          <cell r="T453" t="str">
            <v>PCS</v>
          </cell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  <cell r="AK453"/>
          <cell r="AL453"/>
          <cell r="AM453"/>
          <cell r="AN453"/>
          <cell r="AO453"/>
          <cell r="AP453"/>
          <cell r="AQ453"/>
          <cell r="AR453"/>
          <cell r="AS453"/>
          <cell r="AT453"/>
          <cell r="AU453"/>
          <cell r="AV453"/>
          <cell r="AW453"/>
          <cell r="AX453"/>
          <cell r="AY453"/>
          <cell r="AZ453"/>
          <cell r="BA453"/>
          <cell r="BB453"/>
          <cell r="BC453"/>
          <cell r="BD453"/>
          <cell r="BE453"/>
          <cell r="BF453"/>
          <cell r="BG453"/>
          <cell r="BH453"/>
          <cell r="BI453"/>
          <cell r="BJ453"/>
          <cell r="BK453"/>
          <cell r="BL453"/>
          <cell r="BM453"/>
          <cell r="BN453"/>
          <cell r="BO453"/>
        </row>
        <row r="454">
          <cell r="A454" t="str">
            <v>|0200226010|19.10|0.00|1.400|0.0005820NBC</v>
          </cell>
          <cell r="B454" t="str">
            <v>|0200226010|19.10|0.00|1.400|0.000</v>
          </cell>
          <cell r="C454" t="str">
            <v>C07031</v>
          </cell>
          <cell r="D454" t="str">
            <v>HONDA</v>
          </cell>
          <cell r="E454" t="str">
            <v>CIC1</v>
          </cell>
          <cell r="F454" t="str">
            <v>ANH TRANG</v>
          </cell>
          <cell r="G454" t="str">
            <v>STAM390G</v>
          </cell>
          <cell r="H454" t="str">
            <v>P</v>
          </cell>
          <cell r="I454" t="str">
            <v>NBC</v>
          </cell>
          <cell r="J454">
            <v>19.100000000000001</v>
          </cell>
          <cell r="K454">
            <v>0</v>
          </cell>
          <cell r="L454">
            <v>1.4</v>
          </cell>
          <cell r="M454">
            <v>5820</v>
          </cell>
          <cell r="N454">
            <v>3.556</v>
          </cell>
          <cell r="O454" t="str">
            <v>Piping(Pre-End)</v>
          </cell>
          <cell r="P454" t="str">
            <v>E-G</v>
          </cell>
          <cell r="Q454" t="str">
            <v>K2SG</v>
          </cell>
          <cell r="R454"/>
          <cell r="S454"/>
          <cell r="T454" t="str">
            <v>PCS</v>
          </cell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  <cell r="AN454"/>
          <cell r="AO454"/>
          <cell r="AP454"/>
          <cell r="AQ454"/>
          <cell r="AR454"/>
          <cell r="AS454"/>
          <cell r="AT454"/>
          <cell r="AU454"/>
          <cell r="AV454"/>
          <cell r="AW454"/>
          <cell r="AX454"/>
          <cell r="AY454"/>
          <cell r="AZ454"/>
          <cell r="BA454"/>
          <cell r="BB454"/>
          <cell r="BC454"/>
          <cell r="BD454"/>
          <cell r="BE454"/>
          <cell r="BF454"/>
          <cell r="BG454"/>
          <cell r="BH454"/>
          <cell r="BI454"/>
          <cell r="BJ454"/>
          <cell r="BK454"/>
          <cell r="BL454"/>
          <cell r="BM454"/>
          <cell r="BN454"/>
          <cell r="BO454"/>
        </row>
        <row r="455">
          <cell r="A455" t="str">
            <v>|0200226010|25.40|0.00|1.600|0.0005861IBC</v>
          </cell>
          <cell r="B455" t="str">
            <v>|0200226010|25.40|0.00|1.600|0.000</v>
          </cell>
          <cell r="C455" t="str">
            <v>C07031</v>
          </cell>
          <cell r="D455" t="str">
            <v>HONDA</v>
          </cell>
          <cell r="E455" t="str">
            <v>CIC1</v>
          </cell>
          <cell r="F455" t="str">
            <v>ANH TRANG</v>
          </cell>
          <cell r="G455" t="str">
            <v>STAM390G</v>
          </cell>
          <cell r="H455" t="str">
            <v>P</v>
          </cell>
          <cell r="I455" t="str">
            <v>IBC</v>
          </cell>
          <cell r="J455">
            <v>25.4</v>
          </cell>
          <cell r="K455">
            <v>0</v>
          </cell>
          <cell r="L455">
            <v>1.6</v>
          </cell>
          <cell r="M455">
            <v>5861</v>
          </cell>
          <cell r="N455">
            <v>5.5030000000000001</v>
          </cell>
          <cell r="O455" t="str">
            <v>Piping(Pre-End)</v>
          </cell>
          <cell r="P455" t="str">
            <v>E-G</v>
          </cell>
          <cell r="Q455" t="str">
            <v>K1F</v>
          </cell>
          <cell r="R455"/>
          <cell r="S455"/>
          <cell r="T455" t="str">
            <v>PCS</v>
          </cell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  <cell r="AN455"/>
          <cell r="AO455"/>
          <cell r="AP455"/>
          <cell r="AQ455"/>
          <cell r="AR455"/>
          <cell r="AS455"/>
          <cell r="AT455"/>
          <cell r="AU455"/>
          <cell r="AV455"/>
          <cell r="AW455"/>
          <cell r="AX455"/>
          <cell r="AY455"/>
          <cell r="AZ455"/>
          <cell r="BA455"/>
          <cell r="BB455"/>
          <cell r="BC455"/>
          <cell r="BD455"/>
          <cell r="BE455"/>
          <cell r="BF455"/>
          <cell r="BG455"/>
          <cell r="BH455"/>
          <cell r="BI455"/>
          <cell r="BJ455"/>
          <cell r="BK455"/>
          <cell r="BL455"/>
          <cell r="BM455"/>
          <cell r="BN455"/>
          <cell r="BO455"/>
        </row>
        <row r="456">
          <cell r="A456" t="str">
            <v>|0200226010|22.20|0.00|1.600|0.0005900IBC</v>
          </cell>
          <cell r="B456" t="str">
            <v>|0200226010|22.20|0.00|1.600|0.000</v>
          </cell>
          <cell r="C456" t="str">
            <v>C07031</v>
          </cell>
          <cell r="D456" t="str">
            <v>HONDA</v>
          </cell>
          <cell r="E456" t="str">
            <v>CIC1</v>
          </cell>
          <cell r="F456" t="str">
            <v>ANH TRANG</v>
          </cell>
          <cell r="G456" t="str">
            <v>STAM390G</v>
          </cell>
          <cell r="H456" t="str">
            <v>P</v>
          </cell>
          <cell r="I456" t="str">
            <v>IBC</v>
          </cell>
          <cell r="J456">
            <v>22.2</v>
          </cell>
          <cell r="K456">
            <v>0</v>
          </cell>
          <cell r="L456">
            <v>1.6</v>
          </cell>
          <cell r="M456">
            <v>5900</v>
          </cell>
          <cell r="N456">
            <v>4.7969999999999997</v>
          </cell>
          <cell r="O456" t="str">
            <v>Piping(Pre-End)</v>
          </cell>
          <cell r="P456" t="str">
            <v>E-G</v>
          </cell>
          <cell r="Q456" t="str">
            <v>AT</v>
          </cell>
          <cell r="R456"/>
          <cell r="S456"/>
          <cell r="T456" t="str">
            <v>PCS</v>
          </cell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  <cell r="AN456"/>
          <cell r="AO456"/>
          <cell r="AP456"/>
          <cell r="AQ456"/>
          <cell r="AR456"/>
          <cell r="AS456"/>
          <cell r="AT456"/>
          <cell r="AU456"/>
          <cell r="AV456"/>
          <cell r="AW456"/>
          <cell r="AX456"/>
          <cell r="AY456"/>
          <cell r="AZ456"/>
          <cell r="BA456"/>
          <cell r="BB456"/>
          <cell r="BC456"/>
          <cell r="BD456"/>
          <cell r="BE456"/>
          <cell r="BF456"/>
          <cell r="BG456"/>
          <cell r="BH456"/>
          <cell r="BI456"/>
          <cell r="BJ456"/>
          <cell r="BK456"/>
          <cell r="BL456"/>
          <cell r="BM456"/>
          <cell r="BN456"/>
          <cell r="BO456"/>
        </row>
        <row r="457">
          <cell r="A457" t="str">
            <v>|0200225939|22.20|0.00|2.000|0.0005931NBC</v>
          </cell>
          <cell r="B457" t="str">
            <v>|0200225939|22.20|0.00|2.000|0.000</v>
          </cell>
          <cell r="C457" t="str">
            <v>C07031</v>
          </cell>
          <cell r="D457" t="str">
            <v>HONDA</v>
          </cell>
          <cell r="E457" t="str">
            <v>CIC1</v>
          </cell>
          <cell r="F457" t="str">
            <v>ANH TRANG</v>
          </cell>
          <cell r="G457" t="str">
            <v>STAM290GA</v>
          </cell>
          <cell r="H457" t="str">
            <v>P</v>
          </cell>
          <cell r="I457" t="str">
            <v>NBC</v>
          </cell>
          <cell r="J457">
            <v>22.2</v>
          </cell>
          <cell r="K457">
            <v>0</v>
          </cell>
          <cell r="L457">
            <v>2</v>
          </cell>
          <cell r="M457">
            <v>5931</v>
          </cell>
          <cell r="N457">
            <v>5.907</v>
          </cell>
          <cell r="O457" t="str">
            <v>Piping(Pre-End)</v>
          </cell>
          <cell r="P457" t="str">
            <v>E-G</v>
          </cell>
          <cell r="Q457" t="str">
            <v>K2ZA/K3AA</v>
          </cell>
          <cell r="R457"/>
          <cell r="S457"/>
          <cell r="T457" t="str">
            <v>PCS</v>
          </cell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  <cell r="AN457"/>
          <cell r="AO457"/>
          <cell r="AP457"/>
          <cell r="AQ457"/>
          <cell r="AR457"/>
          <cell r="AS457"/>
          <cell r="AT457"/>
          <cell r="AU457"/>
          <cell r="AV457"/>
          <cell r="AW457"/>
          <cell r="AX457"/>
          <cell r="AY457"/>
          <cell r="AZ457"/>
          <cell r="BA457"/>
          <cell r="BB457"/>
          <cell r="BC457"/>
          <cell r="BD457"/>
          <cell r="BE457"/>
          <cell r="BF457"/>
          <cell r="BG457"/>
          <cell r="BH457"/>
          <cell r="BI457"/>
          <cell r="BJ457"/>
          <cell r="BK457"/>
          <cell r="BL457"/>
          <cell r="BM457"/>
          <cell r="BN457"/>
          <cell r="BO457"/>
        </row>
        <row r="458">
          <cell r="A458" t="str">
            <v>|0200226010|28.60|0.00|1.600|0.0005941IBC</v>
          </cell>
          <cell r="B458" t="str">
            <v>|0200226010|28.60|0.00|1.600|0.000</v>
          </cell>
          <cell r="C458" t="str">
            <v>C07031</v>
          </cell>
          <cell r="D458" t="str">
            <v>HONDA</v>
          </cell>
          <cell r="E458" t="str">
            <v>CIC1</v>
          </cell>
          <cell r="F458" t="str">
            <v>KHAI HUNG</v>
          </cell>
          <cell r="G458" t="str">
            <v>STAM390G</v>
          </cell>
          <cell r="H458" t="str">
            <v>P</v>
          </cell>
          <cell r="I458" t="str">
            <v>IBC</v>
          </cell>
          <cell r="J458">
            <v>28.6</v>
          </cell>
          <cell r="K458">
            <v>0</v>
          </cell>
          <cell r="L458">
            <v>1.6</v>
          </cell>
          <cell r="M458">
            <v>5941</v>
          </cell>
          <cell r="N458">
            <v>6.327</v>
          </cell>
          <cell r="O458" t="str">
            <v>Piping(Pre-End)</v>
          </cell>
          <cell r="P458" t="str">
            <v>E-G</v>
          </cell>
          <cell r="Q458"/>
          <cell r="R458"/>
          <cell r="S458"/>
          <cell r="T458" t="str">
            <v>PCS</v>
          </cell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  <cell r="AK458"/>
          <cell r="AL458"/>
          <cell r="AM458"/>
          <cell r="AN458"/>
          <cell r="AO458"/>
          <cell r="AP458"/>
          <cell r="AQ458"/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  <cell r="BB458"/>
          <cell r="BC458"/>
          <cell r="BD458"/>
          <cell r="BE458"/>
          <cell r="BF458"/>
          <cell r="BG458"/>
          <cell r="BH458"/>
          <cell r="BI458"/>
          <cell r="BJ458"/>
          <cell r="BK458"/>
          <cell r="BL458"/>
          <cell r="BM458"/>
          <cell r="BN458"/>
          <cell r="BO458"/>
        </row>
        <row r="459">
          <cell r="A459" t="str">
            <v>|0200226010|28.60|0.00|3.200|0.0006000IBC</v>
          </cell>
          <cell r="B459" t="str">
            <v>|0200226010|28.60|0.00|3.200|0.000</v>
          </cell>
          <cell r="C459" t="str">
            <v>C07031</v>
          </cell>
          <cell r="D459" t="str">
            <v>HONDA</v>
          </cell>
          <cell r="E459" t="str">
            <v>CIC1</v>
          </cell>
          <cell r="F459" t="str">
            <v>HUY HOANG</v>
          </cell>
          <cell r="G459" t="str">
            <v>STAM390G</v>
          </cell>
          <cell r="H459" t="str">
            <v>P</v>
          </cell>
          <cell r="I459" t="str">
            <v>IBC</v>
          </cell>
          <cell r="J459">
            <v>28.6</v>
          </cell>
          <cell r="K459">
            <v>0</v>
          </cell>
          <cell r="L459">
            <v>3.2</v>
          </cell>
          <cell r="M459">
            <v>6000</v>
          </cell>
          <cell r="N459">
            <v>12.023999999999999</v>
          </cell>
          <cell r="O459" t="str">
            <v>Piping(Pre-End)</v>
          </cell>
          <cell r="P459" t="str">
            <v>E-G</v>
          </cell>
          <cell r="Q459"/>
          <cell r="R459"/>
          <cell r="S459"/>
          <cell r="T459" t="str">
            <v>PCS</v>
          </cell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  <cell r="AN459"/>
          <cell r="AO459"/>
          <cell r="AP459"/>
          <cell r="AQ459"/>
          <cell r="AR459"/>
          <cell r="AS459"/>
          <cell r="AT459"/>
          <cell r="AU459"/>
          <cell r="AV459"/>
          <cell r="AW459"/>
          <cell r="AX459"/>
          <cell r="AY459"/>
          <cell r="AZ459"/>
          <cell r="BA459"/>
          <cell r="BB459"/>
          <cell r="BC459"/>
          <cell r="BD459"/>
          <cell r="BE459"/>
          <cell r="BF459"/>
          <cell r="BG459"/>
          <cell r="BH459"/>
          <cell r="BI459"/>
          <cell r="BJ459"/>
          <cell r="BK459"/>
          <cell r="BL459"/>
          <cell r="BM459"/>
          <cell r="BN459"/>
          <cell r="BO459"/>
        </row>
        <row r="460">
          <cell r="A460" t="str">
            <v>|0200226010|25.40|0.00|2.000|0.0006372NBC</v>
          </cell>
          <cell r="B460" t="str">
            <v>|0200226010|25.40|0.00|2.000|0.000</v>
          </cell>
          <cell r="C460" t="str">
            <v>C07031</v>
          </cell>
          <cell r="D460" t="str">
            <v>HONDA</v>
          </cell>
          <cell r="E460" t="str">
            <v>CIC1</v>
          </cell>
          <cell r="F460" t="str">
            <v>VIET TRI</v>
          </cell>
          <cell r="G460" t="str">
            <v>STAM390G</v>
          </cell>
          <cell r="H460" t="str">
            <v>P</v>
          </cell>
          <cell r="I460" t="str">
            <v>NBC</v>
          </cell>
          <cell r="J460">
            <v>25.4</v>
          </cell>
          <cell r="K460">
            <v>0</v>
          </cell>
          <cell r="L460">
            <v>2</v>
          </cell>
          <cell r="M460">
            <v>6372</v>
          </cell>
          <cell r="N460">
            <v>7.3529999999999998</v>
          </cell>
          <cell r="O460" t="str">
            <v>Piping(Pre-End)</v>
          </cell>
          <cell r="P460" t="str">
            <v>E-G</v>
          </cell>
          <cell r="Q460"/>
          <cell r="R460"/>
          <cell r="S460"/>
          <cell r="T460" t="str">
            <v>PCS</v>
          </cell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  <cell r="AN460"/>
          <cell r="AO460"/>
          <cell r="AP460"/>
          <cell r="AQ460"/>
          <cell r="AR460"/>
          <cell r="AS460"/>
          <cell r="AT460"/>
          <cell r="AU460"/>
          <cell r="AV460"/>
          <cell r="AW460"/>
          <cell r="AX460"/>
          <cell r="AY460"/>
          <cell r="AZ460"/>
          <cell r="BA460"/>
          <cell r="BB460"/>
          <cell r="BC460"/>
          <cell r="BD460"/>
          <cell r="BE460"/>
          <cell r="BF460"/>
          <cell r="BG460"/>
          <cell r="BH460"/>
          <cell r="BI460"/>
          <cell r="BJ460"/>
          <cell r="BK460"/>
          <cell r="BL460"/>
          <cell r="BM460"/>
          <cell r="BN460"/>
          <cell r="BO460"/>
        </row>
        <row r="461">
          <cell r="A461" t="str">
            <v>|0200220810|38.10|31.75|2.000|0.0005050IBC</v>
          </cell>
          <cell r="B461" t="str">
            <v>|0200220810|38.10|31.75|2.000|0.000</v>
          </cell>
          <cell r="C461" t="str">
            <v>C07031</v>
          </cell>
          <cell r="D461" t="str">
            <v>OTHER</v>
          </cell>
          <cell r="E461" t="str">
            <v>CIC1</v>
          </cell>
          <cell r="F461" t="str">
            <v>VIETTRI</v>
          </cell>
          <cell r="G461" t="str">
            <v>STKM13A</v>
          </cell>
          <cell r="H461" t="str">
            <v>P</v>
          </cell>
          <cell r="I461" t="str">
            <v>IBC</v>
          </cell>
          <cell r="J461">
            <v>38.1</v>
          </cell>
          <cell r="K461">
            <v>31.75</v>
          </cell>
          <cell r="L461">
            <v>2</v>
          </cell>
          <cell r="M461">
            <v>5050</v>
          </cell>
          <cell r="N461">
            <v>11.605</v>
          </cell>
          <cell r="O461" t="str">
            <v>Piping(Pre-End)</v>
          </cell>
          <cell r="P461" t="str">
            <v>E-G</v>
          </cell>
          <cell r="Q461" t="str">
            <v>NPV</v>
          </cell>
          <cell r="R461"/>
          <cell r="S461"/>
          <cell r="T461" t="str">
            <v>PCS</v>
          </cell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  <cell r="AK461"/>
          <cell r="AL461"/>
          <cell r="AM461"/>
          <cell r="AN461"/>
          <cell r="AO461"/>
          <cell r="AP461"/>
          <cell r="AQ461"/>
          <cell r="AR461"/>
          <cell r="AS461"/>
          <cell r="AT461"/>
          <cell r="AU461"/>
          <cell r="AV461"/>
          <cell r="AW461"/>
          <cell r="AX461"/>
          <cell r="AY461"/>
          <cell r="AZ461"/>
          <cell r="BA461"/>
          <cell r="BB461"/>
          <cell r="BC461"/>
          <cell r="BD461">
            <v>107</v>
          </cell>
          <cell r="BE461">
            <v>134</v>
          </cell>
          <cell r="BF461">
            <v>240</v>
          </cell>
          <cell r="BG461"/>
          <cell r="BH461"/>
          <cell r="BI461"/>
          <cell r="BJ461"/>
          <cell r="BK461"/>
          <cell r="BL461"/>
          <cell r="BM461"/>
          <cell r="BN461"/>
          <cell r="BO461" t="str">
            <v>17/10/2023</v>
          </cell>
        </row>
        <row r="462">
          <cell r="A462" t="str">
            <v>|0200226240|25.40|0.00|3.200|0.0005920NBC</v>
          </cell>
          <cell r="B462" t="str">
            <v>|0200226240|25.40|0.00|3.200|0.000</v>
          </cell>
          <cell r="C462" t="str">
            <v>C07031</v>
          </cell>
          <cell r="D462" t="str">
            <v>OTHER</v>
          </cell>
          <cell r="E462" t="str">
            <v>CIC1</v>
          </cell>
          <cell r="F462" t="str">
            <v>VIETTRI</v>
          </cell>
          <cell r="G462" t="str">
            <v>STKMHT590</v>
          </cell>
          <cell r="H462" t="str">
            <v>P</v>
          </cell>
          <cell r="I462" t="str">
            <v>NBC</v>
          </cell>
          <cell r="J462">
            <v>25.4</v>
          </cell>
          <cell r="K462">
            <v>0</v>
          </cell>
          <cell r="L462">
            <v>3.2</v>
          </cell>
          <cell r="M462">
            <v>5920</v>
          </cell>
          <cell r="N462">
            <v>10.372</v>
          </cell>
          <cell r="O462" t="str">
            <v>Piping(Pre-End)</v>
          </cell>
          <cell r="P462" t="str">
            <v>E-G</v>
          </cell>
          <cell r="Q462" t="str">
            <v>NPV</v>
          </cell>
          <cell r="R462"/>
          <cell r="S462"/>
          <cell r="T462" t="str">
            <v>PCS</v>
          </cell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  <cell r="AN462"/>
          <cell r="AO462"/>
          <cell r="AP462"/>
          <cell r="AQ462"/>
          <cell r="AR462"/>
          <cell r="AS462"/>
          <cell r="AT462"/>
          <cell r="AU462"/>
          <cell r="AV462"/>
          <cell r="AW462"/>
          <cell r="AX462"/>
          <cell r="AY462"/>
          <cell r="AZ462"/>
          <cell r="BA462"/>
          <cell r="BB462"/>
          <cell r="BC462"/>
          <cell r="BD462">
            <v>50</v>
          </cell>
          <cell r="BE462">
            <v>25</v>
          </cell>
          <cell r="BF462">
            <v>25</v>
          </cell>
          <cell r="BG462"/>
          <cell r="BH462"/>
          <cell r="BI462"/>
          <cell r="BJ462"/>
          <cell r="BK462"/>
          <cell r="BL462"/>
          <cell r="BM462"/>
          <cell r="BN462"/>
          <cell r="BO462" t="str">
            <v>17/10/2023</v>
          </cell>
        </row>
        <row r="463">
          <cell r="A463" t="str">
            <v>|0200220810|48.60|0.00|2.000|0.0005160IBC</v>
          </cell>
          <cell r="B463" t="str">
            <v>|0200220810|48.60|0.00|2.000|0.000</v>
          </cell>
          <cell r="C463" t="str">
            <v>C07031</v>
          </cell>
          <cell r="D463" t="str">
            <v>OTHER</v>
          </cell>
          <cell r="E463" t="str">
            <v>CIC1</v>
          </cell>
          <cell r="F463" t="str">
            <v>VIETTRI</v>
          </cell>
          <cell r="G463" t="str">
            <v>STKM13A</v>
          </cell>
          <cell r="H463" t="str">
            <v>P</v>
          </cell>
          <cell r="I463" t="str">
            <v>IBC</v>
          </cell>
          <cell r="J463">
            <v>48.6</v>
          </cell>
          <cell r="K463">
            <v>0</v>
          </cell>
          <cell r="L463">
            <v>2</v>
          </cell>
          <cell r="M463">
            <v>5160</v>
          </cell>
          <cell r="N463">
            <v>11.858000000000001</v>
          </cell>
          <cell r="O463" t="str">
            <v>Piping(Pre-End)</v>
          </cell>
          <cell r="P463" t="str">
            <v>E-G</v>
          </cell>
          <cell r="Q463" t="str">
            <v>YEDEAR</v>
          </cell>
          <cell r="R463"/>
          <cell r="S463"/>
          <cell r="T463" t="str">
            <v>PCS</v>
          </cell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  <cell r="AK463"/>
          <cell r="AL463"/>
          <cell r="AM463"/>
          <cell r="AN463"/>
          <cell r="AO463"/>
          <cell r="AP463"/>
          <cell r="AQ463"/>
          <cell r="AR463"/>
          <cell r="AS463"/>
          <cell r="AT463"/>
          <cell r="AU463"/>
          <cell r="AV463"/>
          <cell r="AW463"/>
          <cell r="AX463"/>
          <cell r="AY463"/>
          <cell r="AZ463"/>
          <cell r="BA463"/>
          <cell r="BB463"/>
          <cell r="BC463"/>
          <cell r="BD463"/>
          <cell r="BE463"/>
          <cell r="BF463"/>
          <cell r="BG463"/>
          <cell r="BH463"/>
          <cell r="BI463"/>
          <cell r="BJ463"/>
          <cell r="BK463"/>
          <cell r="BL463"/>
          <cell r="BM463"/>
          <cell r="BN463"/>
          <cell r="BO463"/>
        </row>
        <row r="464">
          <cell r="A464" t="str">
            <v>|0200226010|31.80|0.00|2.000|0.0005580IBC</v>
          </cell>
          <cell r="B464" t="str">
            <v>|0200226010|31.80|0.00|2.000|0.000</v>
          </cell>
          <cell r="C464" t="str">
            <v>C07031</v>
          </cell>
          <cell r="D464" t="str">
            <v>OTHER</v>
          </cell>
          <cell r="E464" t="str">
            <v>CIC1</v>
          </cell>
          <cell r="F464" t="str">
            <v>VIETTRI</v>
          </cell>
          <cell r="G464" t="str">
            <v>STAM390G</v>
          </cell>
          <cell r="H464" t="str">
            <v>P</v>
          </cell>
          <cell r="I464" t="str">
            <v>IBC</v>
          </cell>
          <cell r="J464">
            <v>31.8</v>
          </cell>
          <cell r="K464">
            <v>0</v>
          </cell>
          <cell r="L464">
            <v>2</v>
          </cell>
          <cell r="M464">
            <v>5580</v>
          </cell>
          <cell r="N464">
            <v>8.2029999999999994</v>
          </cell>
          <cell r="O464" t="str">
            <v>Piping(Pre-End)</v>
          </cell>
          <cell r="P464" t="str">
            <v>E-G</v>
          </cell>
          <cell r="Q464" t="str">
            <v>YEDEAR</v>
          </cell>
          <cell r="R464"/>
          <cell r="S464"/>
          <cell r="T464" t="str">
            <v>PCS</v>
          </cell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  <cell r="AN464"/>
          <cell r="AO464"/>
          <cell r="AP464"/>
          <cell r="AQ464"/>
          <cell r="AR464"/>
          <cell r="AS464"/>
          <cell r="AT464"/>
          <cell r="AU464"/>
          <cell r="AV464"/>
          <cell r="AW464"/>
          <cell r="AX464"/>
          <cell r="AY464"/>
          <cell r="AZ464"/>
          <cell r="BA464"/>
          <cell r="BB464"/>
          <cell r="BC464"/>
          <cell r="BD464"/>
          <cell r="BE464"/>
          <cell r="BF464"/>
          <cell r="BG464"/>
          <cell r="BH464"/>
          <cell r="BI464"/>
          <cell r="BJ464"/>
          <cell r="BK464"/>
          <cell r="BL464"/>
          <cell r="BM464"/>
          <cell r="BN464"/>
          <cell r="BO464"/>
        </row>
        <row r="465">
          <cell r="A465" t="str">
            <v>|0200262901|25.40|0.00|1.200|0.000330IBC</v>
          </cell>
          <cell r="B465" t="str">
            <v>|0200262901|25.40|0.00|1.200|0.000</v>
          </cell>
          <cell r="C465" t="str">
            <v>C07032</v>
          </cell>
          <cell r="D465" t="str">
            <v>HONDA</v>
          </cell>
          <cell r="E465" t="str">
            <v>GTA</v>
          </cell>
          <cell r="F465" t="str">
            <v>GTA</v>
          </cell>
          <cell r="G465" t="str">
            <v>SUS409L</v>
          </cell>
          <cell r="H465" t="str">
            <v>C</v>
          </cell>
          <cell r="I465" t="str">
            <v>IBC</v>
          </cell>
          <cell r="J465">
            <v>25.4</v>
          </cell>
          <cell r="K465">
            <v>0</v>
          </cell>
          <cell r="L465">
            <v>1.2</v>
          </cell>
          <cell r="M465">
            <v>330</v>
          </cell>
          <cell r="N465">
            <v>0.23599999999999999</v>
          </cell>
          <cell r="O465" t="str">
            <v>Brushing</v>
          </cell>
          <cell r="P465" t="str">
            <v>E-G</v>
          </cell>
          <cell r="Q465" t="str">
            <v>K2ZA/K3AA</v>
          </cell>
          <cell r="R465" t="str">
            <v>K2ZV0-018-52</v>
          </cell>
          <cell r="S465" t="str">
            <v>PIPE EXHAUST</v>
          </cell>
          <cell r="T465" t="str">
            <v>PCS</v>
          </cell>
          <cell r="U465">
            <v>125</v>
          </cell>
          <cell r="V465">
            <v>125</v>
          </cell>
          <cell r="W465">
            <v>0</v>
          </cell>
          <cell r="X465">
            <v>132</v>
          </cell>
          <cell r="Y465">
            <v>194</v>
          </cell>
          <cell r="Z465">
            <v>231</v>
          </cell>
          <cell r="AA465">
            <v>243</v>
          </cell>
          <cell r="AB465">
            <v>0</v>
          </cell>
          <cell r="AC465">
            <v>0</v>
          </cell>
          <cell r="AD465">
            <v>0</v>
          </cell>
          <cell r="AE465">
            <v>250</v>
          </cell>
          <cell r="AF465">
            <v>275</v>
          </cell>
          <cell r="AG465">
            <v>325</v>
          </cell>
          <cell r="AH465">
            <v>344</v>
          </cell>
          <cell r="AI465">
            <v>0</v>
          </cell>
          <cell r="AJ465">
            <v>0</v>
          </cell>
          <cell r="AK465">
            <v>0</v>
          </cell>
          <cell r="AL465">
            <v>332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650</v>
          </cell>
          <cell r="BA465">
            <v>3226</v>
          </cell>
          <cell r="BB465">
            <v>3226</v>
          </cell>
          <cell r="BC465">
            <v>5226</v>
          </cell>
          <cell r="BD465">
            <v>3006</v>
          </cell>
          <cell r="BE465">
            <v>148</v>
          </cell>
          <cell r="BF465">
            <v>3638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 t="str">
            <v>16/10/2023</v>
          </cell>
        </row>
        <row r="466">
          <cell r="A466" t="str">
            <v>|0200262901|22.20|0.00|1.200|0.000338IBC</v>
          </cell>
          <cell r="B466" t="str">
            <v>|0200262901|22.20|0.00|1.200|0.000</v>
          </cell>
          <cell r="C466" t="str">
            <v>C07032</v>
          </cell>
          <cell r="D466" t="str">
            <v>HONDA</v>
          </cell>
          <cell r="E466" t="str">
            <v>GTA</v>
          </cell>
          <cell r="F466" t="str">
            <v>GTA</v>
          </cell>
          <cell r="G466" t="str">
            <v>SUS409L</v>
          </cell>
          <cell r="H466" t="str">
            <v>C</v>
          </cell>
          <cell r="I466" t="str">
            <v>IBC</v>
          </cell>
          <cell r="J466">
            <v>22.2</v>
          </cell>
          <cell r="K466">
            <v>0</v>
          </cell>
          <cell r="L466">
            <v>1.2</v>
          </cell>
          <cell r="M466">
            <v>338</v>
          </cell>
          <cell r="N466">
            <v>0.21</v>
          </cell>
          <cell r="O466" t="str">
            <v>Brushing</v>
          </cell>
          <cell r="P466" t="str">
            <v>E-G</v>
          </cell>
          <cell r="Q466" t="str">
            <v>K2ZA/K3AA</v>
          </cell>
          <cell r="R466" t="str">
            <v>K3AV0-018-52</v>
          </cell>
          <cell r="S466" t="str">
            <v>PIPE EXHAUST</v>
          </cell>
          <cell r="T466" t="str">
            <v>PCS</v>
          </cell>
          <cell r="U466">
            <v>687</v>
          </cell>
          <cell r="V466">
            <v>755</v>
          </cell>
          <cell r="W466">
            <v>0</v>
          </cell>
          <cell r="X466">
            <v>700</v>
          </cell>
          <cell r="Y466">
            <v>638</v>
          </cell>
          <cell r="Z466">
            <v>575</v>
          </cell>
          <cell r="AA466">
            <v>612</v>
          </cell>
          <cell r="AB466">
            <v>0</v>
          </cell>
          <cell r="AC466">
            <v>0</v>
          </cell>
          <cell r="AD466">
            <v>0</v>
          </cell>
          <cell r="AE466">
            <v>600</v>
          </cell>
          <cell r="AF466">
            <v>590</v>
          </cell>
          <cell r="AG466">
            <v>500</v>
          </cell>
          <cell r="AH466">
            <v>388</v>
          </cell>
          <cell r="AI466">
            <v>300</v>
          </cell>
          <cell r="AJ466">
            <v>0</v>
          </cell>
          <cell r="AK466">
            <v>0</v>
          </cell>
          <cell r="AL466">
            <v>312</v>
          </cell>
          <cell r="AM466">
            <v>413</v>
          </cell>
          <cell r="AN466">
            <v>512</v>
          </cell>
          <cell r="AO466">
            <v>563</v>
          </cell>
          <cell r="AP466">
            <v>585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3481</v>
          </cell>
          <cell r="BA466">
            <v>12211</v>
          </cell>
          <cell r="BB466">
            <v>12211</v>
          </cell>
          <cell r="BC466">
            <v>13210</v>
          </cell>
          <cell r="BD466">
            <v>20070</v>
          </cell>
          <cell r="BE466">
            <v>10932</v>
          </cell>
          <cell r="BF466">
            <v>18198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 t="str">
            <v>16/10/2023</v>
          </cell>
        </row>
        <row r="467">
          <cell r="A467" t="str">
            <v>|0200226010|45.00|0.00|2.300|0.000736.5IBC</v>
          </cell>
          <cell r="B467" t="str">
            <v>|0200226010|45.00|0.00|2.300|0.000</v>
          </cell>
          <cell r="C467" t="str">
            <v>C07032</v>
          </cell>
          <cell r="D467" t="str">
            <v>HONDA</v>
          </cell>
          <cell r="E467" t="str">
            <v>GTA</v>
          </cell>
          <cell r="F467" t="str">
            <v>GTA</v>
          </cell>
          <cell r="G467" t="str">
            <v>STAM390G</v>
          </cell>
          <cell r="H467" t="str">
            <v>P</v>
          </cell>
          <cell r="I467" t="str">
            <v>IBC</v>
          </cell>
          <cell r="J467">
            <v>45</v>
          </cell>
          <cell r="K467">
            <v>0</v>
          </cell>
          <cell r="L467">
            <v>2.2999999999999998</v>
          </cell>
          <cell r="M467">
            <v>736.5</v>
          </cell>
          <cell r="N467">
            <v>1.784</v>
          </cell>
          <cell r="O467" t="str">
            <v>Brushing</v>
          </cell>
          <cell r="P467" t="str">
            <v>E-G</v>
          </cell>
          <cell r="Q467" t="str">
            <v>K2TA</v>
          </cell>
          <cell r="R467" t="str">
            <v>50130-K2T-V000-AA</v>
          </cell>
          <cell r="S467" t="str">
            <v>PIPE R/L</v>
          </cell>
          <cell r="T467" t="str">
            <v>PCS</v>
          </cell>
          <cell r="U467">
            <v>700</v>
          </cell>
          <cell r="V467">
            <v>1586</v>
          </cell>
          <cell r="W467">
            <v>0</v>
          </cell>
          <cell r="X467">
            <v>1506</v>
          </cell>
          <cell r="Y467">
            <v>1520</v>
          </cell>
          <cell r="Z467">
            <v>1550</v>
          </cell>
          <cell r="AA467">
            <v>1600</v>
          </cell>
          <cell r="AB467">
            <v>0</v>
          </cell>
          <cell r="AC467">
            <v>0</v>
          </cell>
          <cell r="AD467">
            <v>0</v>
          </cell>
          <cell r="AE467">
            <v>1600</v>
          </cell>
          <cell r="AF467">
            <v>1700</v>
          </cell>
          <cell r="AG467">
            <v>1650</v>
          </cell>
          <cell r="AH467">
            <v>1700</v>
          </cell>
          <cell r="AI467">
            <v>800</v>
          </cell>
          <cell r="AJ467">
            <v>0</v>
          </cell>
          <cell r="AK467">
            <v>0</v>
          </cell>
          <cell r="AL467">
            <v>1798</v>
          </cell>
          <cell r="AM467">
            <v>1798</v>
          </cell>
          <cell r="AN467">
            <v>1800</v>
          </cell>
          <cell r="AO467">
            <v>1800</v>
          </cell>
          <cell r="AP467">
            <v>1800</v>
          </cell>
          <cell r="AQ467">
            <v>0</v>
          </cell>
          <cell r="AR467">
            <v>0</v>
          </cell>
          <cell r="AS467">
            <v>1800</v>
          </cell>
          <cell r="AT467">
            <v>812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5660</v>
          </cell>
          <cell r="BA467">
            <v>33180</v>
          </cell>
          <cell r="BB467">
            <v>33180</v>
          </cell>
          <cell r="BC467">
            <v>36188</v>
          </cell>
          <cell r="BD467">
            <v>33064</v>
          </cell>
          <cell r="BE467">
            <v>24932</v>
          </cell>
          <cell r="BF467">
            <v>33240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 t="str">
            <v>16/10/2023</v>
          </cell>
        </row>
        <row r="468">
          <cell r="A468" t="str">
            <v>|0200226010|22.20|0.00|2.000|0.000740.5IBC</v>
          </cell>
          <cell r="B468" t="str">
            <v>|0200226010|22.20|0.00|2.000|0.000</v>
          </cell>
          <cell r="C468" t="str">
            <v>C07032</v>
          </cell>
          <cell r="D468" t="str">
            <v>HONDA</v>
          </cell>
          <cell r="E468" t="str">
            <v>GTA</v>
          </cell>
          <cell r="F468" t="str">
            <v>GTA</v>
          </cell>
          <cell r="G468" t="str">
            <v>STAM390G</v>
          </cell>
          <cell r="H468" t="str">
            <v>P</v>
          </cell>
          <cell r="I468" t="str">
            <v>IBC</v>
          </cell>
          <cell r="J468">
            <v>22.2</v>
          </cell>
          <cell r="K468">
            <v>0</v>
          </cell>
          <cell r="L468">
            <v>2</v>
          </cell>
          <cell r="M468">
            <v>740.5</v>
          </cell>
          <cell r="N468">
            <v>0.73799999999999999</v>
          </cell>
          <cell r="O468" t="str">
            <v>Punching</v>
          </cell>
          <cell r="P468" t="str">
            <v>E-G</v>
          </cell>
          <cell r="Q468" t="str">
            <v>K1FA.K1GA --&gt;K2ZA/K3AA</v>
          </cell>
          <cell r="R468" t="str">
            <v>K1FV0-053-55</v>
          </cell>
          <cell r="S468" t="str">
            <v>PIPE, HANDLE</v>
          </cell>
          <cell r="T468" t="str">
            <v>PCS</v>
          </cell>
          <cell r="U468">
            <v>0</v>
          </cell>
          <cell r="V468">
            <v>899</v>
          </cell>
          <cell r="W468">
            <v>0</v>
          </cell>
          <cell r="X468">
            <v>925</v>
          </cell>
          <cell r="Y468">
            <v>600</v>
          </cell>
          <cell r="Z468">
            <v>650</v>
          </cell>
          <cell r="AA468">
            <v>650</v>
          </cell>
          <cell r="AB468">
            <v>0</v>
          </cell>
          <cell r="AC468">
            <v>0</v>
          </cell>
          <cell r="AD468">
            <v>0</v>
          </cell>
          <cell r="AE468">
            <v>950</v>
          </cell>
          <cell r="AF468">
            <v>950</v>
          </cell>
          <cell r="AG468">
            <v>775</v>
          </cell>
          <cell r="AH468">
            <v>875</v>
          </cell>
          <cell r="AI468">
            <v>600</v>
          </cell>
          <cell r="AJ468">
            <v>0</v>
          </cell>
          <cell r="AK468">
            <v>0</v>
          </cell>
          <cell r="AL468">
            <v>450</v>
          </cell>
          <cell r="AM468">
            <v>425</v>
          </cell>
          <cell r="AN468">
            <v>537</v>
          </cell>
          <cell r="AO468">
            <v>600</v>
          </cell>
          <cell r="AP468">
            <v>675</v>
          </cell>
          <cell r="AQ468">
            <v>0</v>
          </cell>
          <cell r="AR468">
            <v>0</v>
          </cell>
          <cell r="AS468">
            <v>700</v>
          </cell>
          <cell r="AT468">
            <v>250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3926</v>
          </cell>
          <cell r="BA468">
            <v>15437</v>
          </cell>
          <cell r="BB468">
            <v>15437</v>
          </cell>
          <cell r="BC468">
            <v>18436</v>
          </cell>
          <cell r="BD468">
            <v>23076</v>
          </cell>
          <cell r="BE468">
            <v>11080</v>
          </cell>
          <cell r="BF468">
            <v>21836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 t="str">
            <v>16/10/2023</v>
          </cell>
        </row>
        <row r="469">
          <cell r="A469" t="str">
            <v>|0200226010|22.20|0.00|2.000|0.000741IBC</v>
          </cell>
          <cell r="B469" t="str">
            <v>|0200226010|22.20|0.00|2.000|0.000</v>
          </cell>
          <cell r="C469" t="str">
            <v>C07032</v>
          </cell>
          <cell r="D469" t="str">
            <v>HONDA</v>
          </cell>
          <cell r="E469" t="str">
            <v>GTA</v>
          </cell>
          <cell r="F469" t="str">
            <v>GTA</v>
          </cell>
          <cell r="G469" t="str">
            <v>STAM390G</v>
          </cell>
          <cell r="H469" t="str">
            <v>P</v>
          </cell>
          <cell r="I469" t="str">
            <v>IBC</v>
          </cell>
          <cell r="J469">
            <v>22.2</v>
          </cell>
          <cell r="K469">
            <v>0</v>
          </cell>
          <cell r="L469">
            <v>2</v>
          </cell>
          <cell r="M469">
            <v>741</v>
          </cell>
          <cell r="N469">
            <v>0.73799999999999999</v>
          </cell>
          <cell r="O469" t="str">
            <v>Punching</v>
          </cell>
          <cell r="P469" t="str">
            <v>E-G</v>
          </cell>
          <cell r="Q469" t="str">
            <v>K2CA</v>
          </cell>
          <cell r="R469" t="str">
            <v>K2CV0-053-55</v>
          </cell>
          <cell r="S469" t="str">
            <v>PIPE, HANDLE</v>
          </cell>
          <cell r="T469" t="str">
            <v>PCS</v>
          </cell>
          <cell r="U469">
            <v>1750</v>
          </cell>
          <cell r="V469">
            <v>3673</v>
          </cell>
          <cell r="W469">
            <v>0</v>
          </cell>
          <cell r="X469">
            <v>3764</v>
          </cell>
          <cell r="Y469">
            <v>3882</v>
          </cell>
          <cell r="Z469">
            <v>3230</v>
          </cell>
          <cell r="AA469">
            <v>3600</v>
          </cell>
          <cell r="AB469">
            <v>0</v>
          </cell>
          <cell r="AC469">
            <v>0</v>
          </cell>
          <cell r="AD469">
            <v>0</v>
          </cell>
          <cell r="AE469">
            <v>3600</v>
          </cell>
          <cell r="AF469">
            <v>3600</v>
          </cell>
          <cell r="AG469">
            <v>3700</v>
          </cell>
          <cell r="AH469">
            <v>3150</v>
          </cell>
          <cell r="AI469">
            <v>2750</v>
          </cell>
          <cell r="AJ469">
            <v>0</v>
          </cell>
          <cell r="AK469">
            <v>0</v>
          </cell>
          <cell r="AL469">
            <v>3300</v>
          </cell>
          <cell r="AM469">
            <v>3400</v>
          </cell>
          <cell r="AN469">
            <v>3790</v>
          </cell>
          <cell r="AO469">
            <v>3840</v>
          </cell>
          <cell r="AP469">
            <v>3800</v>
          </cell>
          <cell r="AQ469">
            <v>0</v>
          </cell>
          <cell r="AR469">
            <v>0</v>
          </cell>
          <cell r="AS469">
            <v>3650</v>
          </cell>
          <cell r="AT469">
            <v>3117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11283</v>
          </cell>
          <cell r="BA469">
            <v>72879</v>
          </cell>
          <cell r="BB469">
            <v>72879</v>
          </cell>
          <cell r="BC469">
            <v>74637</v>
          </cell>
          <cell r="BD469">
            <v>78161</v>
          </cell>
          <cell r="BE469">
            <v>48307</v>
          </cell>
          <cell r="BF469">
            <v>59664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 t="str">
            <v>16/10/2023</v>
          </cell>
        </row>
        <row r="470">
          <cell r="A470" t="str">
            <v>|0200262901|22.20|0.00|1.200|0.000435IBC</v>
          </cell>
          <cell r="B470" t="str">
            <v>|0200262901|22.20|0.00|1.200|0.000</v>
          </cell>
          <cell r="C470" t="str">
            <v>C07032</v>
          </cell>
          <cell r="D470" t="str">
            <v>HONDA</v>
          </cell>
          <cell r="E470" t="str">
            <v>GTA</v>
          </cell>
          <cell r="F470" t="str">
            <v>GTA</v>
          </cell>
          <cell r="G470" t="str">
            <v>SUS409L</v>
          </cell>
          <cell r="H470" t="str">
            <v>C</v>
          </cell>
          <cell r="I470" t="str">
            <v>IBC</v>
          </cell>
          <cell r="J470">
            <v>22.2</v>
          </cell>
          <cell r="K470">
            <v>0</v>
          </cell>
          <cell r="L470">
            <v>1.2</v>
          </cell>
          <cell r="M470">
            <v>435</v>
          </cell>
          <cell r="N470">
            <v>0.27</v>
          </cell>
          <cell r="O470" t="str">
            <v>Brushing</v>
          </cell>
          <cell r="P470" t="str">
            <v>E-G</v>
          </cell>
          <cell r="Q470" t="str">
            <v>K12</v>
          </cell>
          <cell r="R470" t="str">
            <v>K1290-018-52</v>
          </cell>
          <cell r="S470" t="str">
            <v>PIPE EXHAUST</v>
          </cell>
          <cell r="T470" t="str">
            <v>PCS</v>
          </cell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  <cell r="AN470"/>
          <cell r="AO470"/>
          <cell r="AP470"/>
          <cell r="AQ470"/>
          <cell r="AR470"/>
          <cell r="AS470"/>
          <cell r="AT470"/>
          <cell r="AU470"/>
          <cell r="AV470"/>
          <cell r="AW470"/>
          <cell r="AX470"/>
          <cell r="AY470"/>
          <cell r="AZ470"/>
          <cell r="BA470"/>
          <cell r="BB470"/>
          <cell r="BC470"/>
          <cell r="BD470"/>
          <cell r="BE470"/>
          <cell r="BF470"/>
          <cell r="BG470"/>
          <cell r="BH470"/>
          <cell r="BI470"/>
          <cell r="BJ470"/>
          <cell r="BK470"/>
          <cell r="BL470"/>
          <cell r="BM470"/>
          <cell r="BN470"/>
          <cell r="BO470"/>
        </row>
        <row r="471">
          <cell r="A471" t="str">
            <v>|0200262901|22.20|0.00|1.200|0.000449.6IBC</v>
          </cell>
          <cell r="B471" t="str">
            <v>|0200262901|22.20|0.00|1.200|0.000</v>
          </cell>
          <cell r="C471" t="str">
            <v>C07032</v>
          </cell>
          <cell r="D471" t="str">
            <v>HONDA</v>
          </cell>
          <cell r="E471" t="str">
            <v>GTA</v>
          </cell>
          <cell r="F471" t="str">
            <v>GTA</v>
          </cell>
          <cell r="G471" t="str">
            <v>SUS409L</v>
          </cell>
          <cell r="H471" t="str">
            <v>C</v>
          </cell>
          <cell r="I471" t="str">
            <v>IBC</v>
          </cell>
          <cell r="J471">
            <v>22.2</v>
          </cell>
          <cell r="K471">
            <v>0</v>
          </cell>
          <cell r="L471">
            <v>1.2</v>
          </cell>
          <cell r="M471">
            <v>449.6</v>
          </cell>
          <cell r="N471">
            <v>0.27900000000000003</v>
          </cell>
          <cell r="O471" t="str">
            <v>Brushing</v>
          </cell>
          <cell r="P471" t="str">
            <v>E-G</v>
          </cell>
          <cell r="Q471" t="str">
            <v>K12</v>
          </cell>
          <cell r="R471" t="str">
            <v>K12J0-018-52</v>
          </cell>
          <cell r="S471" t="str">
            <v>PIPE EXHAUST</v>
          </cell>
          <cell r="T471" t="str">
            <v>PCS</v>
          </cell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  <cell r="AN471"/>
          <cell r="AO471"/>
          <cell r="AP471"/>
          <cell r="AQ471"/>
          <cell r="AR471"/>
          <cell r="AS471"/>
          <cell r="AT471"/>
          <cell r="AU471"/>
          <cell r="AV471"/>
          <cell r="AW471"/>
          <cell r="AX471"/>
          <cell r="AY471"/>
          <cell r="AZ471"/>
          <cell r="BA471"/>
          <cell r="BB471"/>
          <cell r="BC471"/>
          <cell r="BD471"/>
          <cell r="BE471"/>
          <cell r="BF471"/>
          <cell r="BG471"/>
          <cell r="BH471"/>
          <cell r="BI471"/>
          <cell r="BJ471"/>
          <cell r="BK471"/>
          <cell r="BL471"/>
          <cell r="BM471"/>
          <cell r="BN471"/>
          <cell r="BO471"/>
        </row>
        <row r="472">
          <cell r="A472" t="str">
            <v>|0200262901|22.20|0.00|1.200|0.000485IBC</v>
          </cell>
          <cell r="B472" t="str">
            <v>|0200262901|22.20|0.00|1.200|0.000</v>
          </cell>
          <cell r="C472" t="str">
            <v>C07032</v>
          </cell>
          <cell r="D472" t="str">
            <v>HONDA</v>
          </cell>
          <cell r="E472" t="str">
            <v>GTA</v>
          </cell>
          <cell r="F472" t="str">
            <v>GTA</v>
          </cell>
          <cell r="G472" t="str">
            <v>SUS409L</v>
          </cell>
          <cell r="H472" t="str">
            <v>C</v>
          </cell>
          <cell r="I472" t="str">
            <v>IBC</v>
          </cell>
          <cell r="J472">
            <v>22.2</v>
          </cell>
          <cell r="K472">
            <v>0</v>
          </cell>
          <cell r="L472">
            <v>1.2</v>
          </cell>
          <cell r="M472">
            <v>485</v>
          </cell>
          <cell r="N472">
            <v>0.30099999999999999</v>
          </cell>
          <cell r="O472" t="str">
            <v>Brushing</v>
          </cell>
          <cell r="P472" t="str">
            <v>E-G</v>
          </cell>
          <cell r="Q472" t="str">
            <v>K1FA.K1GA</v>
          </cell>
          <cell r="R472" t="str">
            <v>K66V0-018-52</v>
          </cell>
          <cell r="S472" t="str">
            <v>PIPE EXHAUST</v>
          </cell>
          <cell r="T472" t="str">
            <v>PCS</v>
          </cell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  <cell r="AN472"/>
          <cell r="AO472"/>
          <cell r="AP472"/>
          <cell r="AQ472"/>
          <cell r="AR472"/>
          <cell r="AS472"/>
          <cell r="AT472"/>
          <cell r="AU472"/>
          <cell r="AV472"/>
          <cell r="AW472"/>
          <cell r="AX472"/>
          <cell r="AY472"/>
          <cell r="AZ472"/>
          <cell r="BA472"/>
          <cell r="BB472"/>
          <cell r="BC472"/>
          <cell r="BD472"/>
          <cell r="BE472"/>
          <cell r="BF472"/>
          <cell r="BG472"/>
          <cell r="BH472"/>
          <cell r="BI472"/>
          <cell r="BJ472"/>
          <cell r="BK472"/>
          <cell r="BL472"/>
          <cell r="BM472"/>
          <cell r="BN472"/>
          <cell r="BO472"/>
        </row>
        <row r="473">
          <cell r="A473" t="str">
            <v>|0200262901|25.40|0.00|1.200|0.000500IBC</v>
          </cell>
          <cell r="B473" t="str">
            <v>|0200262901|25.40|0.00|1.200|0.000</v>
          </cell>
          <cell r="C473" t="str">
            <v>C07032</v>
          </cell>
          <cell r="D473" t="str">
            <v>HONDA</v>
          </cell>
          <cell r="E473" t="str">
            <v>GTA</v>
          </cell>
          <cell r="F473" t="str">
            <v>GTA</v>
          </cell>
          <cell r="G473" t="str">
            <v>SUS409L</v>
          </cell>
          <cell r="H473" t="str">
            <v>C</v>
          </cell>
          <cell r="I473" t="str">
            <v>IBC</v>
          </cell>
          <cell r="J473">
            <v>25.4</v>
          </cell>
          <cell r="K473">
            <v>0</v>
          </cell>
          <cell r="L473">
            <v>1.2</v>
          </cell>
          <cell r="M473">
            <v>500</v>
          </cell>
          <cell r="N473">
            <v>0.35799999999999998</v>
          </cell>
          <cell r="O473" t="str">
            <v>Brushing</v>
          </cell>
          <cell r="P473" t="str">
            <v>E-G</v>
          </cell>
          <cell r="Q473" t="str">
            <v>K1FA</v>
          </cell>
          <cell r="R473" t="str">
            <v>K1FV0-018-52</v>
          </cell>
          <cell r="S473" t="str">
            <v>PIPE EXHAUST</v>
          </cell>
          <cell r="T473" t="str">
            <v>PCS</v>
          </cell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  <cell r="AN473"/>
          <cell r="AO473"/>
          <cell r="AP473"/>
          <cell r="AQ473"/>
          <cell r="AR473"/>
          <cell r="AS473"/>
          <cell r="AT473"/>
          <cell r="AU473"/>
          <cell r="AV473"/>
          <cell r="AW473"/>
          <cell r="AX473"/>
          <cell r="AY473"/>
          <cell r="AZ473"/>
          <cell r="BA473"/>
          <cell r="BB473"/>
          <cell r="BC473"/>
          <cell r="BD473"/>
          <cell r="BE473"/>
          <cell r="BF473"/>
          <cell r="BG473"/>
          <cell r="BH473"/>
          <cell r="BI473"/>
          <cell r="BJ473"/>
          <cell r="BK473"/>
          <cell r="BL473"/>
          <cell r="BM473"/>
          <cell r="BN473"/>
          <cell r="BO473"/>
        </row>
        <row r="474">
          <cell r="A474" t="str">
            <v>|0200262901|22.20|0.00|1.200|0.000510IBC</v>
          </cell>
          <cell r="B474" t="str">
            <v>|0200262901|22.20|0.00|1.200|0.000</v>
          </cell>
          <cell r="C474" t="str">
            <v>C07032</v>
          </cell>
          <cell r="D474" t="str">
            <v>HONDA</v>
          </cell>
          <cell r="E474" t="str">
            <v>GTA</v>
          </cell>
          <cell r="F474" t="str">
            <v>GTA</v>
          </cell>
          <cell r="G474" t="str">
            <v>SUS409L</v>
          </cell>
          <cell r="H474" t="str">
            <v>C</v>
          </cell>
          <cell r="I474" t="str">
            <v>IBC</v>
          </cell>
          <cell r="J474">
            <v>22.2</v>
          </cell>
          <cell r="K474">
            <v>0</v>
          </cell>
          <cell r="L474">
            <v>1.2</v>
          </cell>
          <cell r="M474">
            <v>510</v>
          </cell>
          <cell r="N474">
            <v>0.317</v>
          </cell>
          <cell r="O474" t="str">
            <v>Brushing</v>
          </cell>
          <cell r="P474" t="str">
            <v>E-G</v>
          </cell>
          <cell r="Q474"/>
          <cell r="R474" t="str">
            <v>K27V0-018-52</v>
          </cell>
          <cell r="S474" t="str">
            <v>PIPE EXHAUST</v>
          </cell>
          <cell r="T474" t="str">
            <v>PCS</v>
          </cell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  <cell r="AN474"/>
          <cell r="AO474"/>
          <cell r="AP474"/>
          <cell r="AQ474"/>
          <cell r="AR474"/>
          <cell r="AS474"/>
          <cell r="AT474"/>
          <cell r="AU474"/>
          <cell r="AV474"/>
          <cell r="AW474"/>
          <cell r="AX474"/>
          <cell r="AY474"/>
          <cell r="AZ474"/>
          <cell r="BA474"/>
          <cell r="BB474"/>
          <cell r="BC474"/>
          <cell r="BD474"/>
          <cell r="BE474"/>
          <cell r="BF474"/>
          <cell r="BG474"/>
          <cell r="BH474"/>
          <cell r="BI474"/>
          <cell r="BJ474"/>
          <cell r="BK474"/>
          <cell r="BL474"/>
          <cell r="BM474"/>
          <cell r="BN474"/>
          <cell r="BO474"/>
        </row>
        <row r="475">
          <cell r="A475" t="str">
            <v>|0200235920|25.40|0.00|1.200|0.000527IBC</v>
          </cell>
          <cell r="B475" t="str">
            <v>|0200235920|25.40|0.00|1.200|0.000</v>
          </cell>
          <cell r="C475" t="str">
            <v>C07032</v>
          </cell>
          <cell r="D475" t="str">
            <v>HONDA</v>
          </cell>
          <cell r="E475" t="str">
            <v>GTA</v>
          </cell>
          <cell r="F475" t="str">
            <v>GTA</v>
          </cell>
          <cell r="G475" t="str">
            <v>STAM290GA</v>
          </cell>
          <cell r="H475" t="str">
            <v>C</v>
          </cell>
          <cell r="I475" t="str">
            <v>IBC</v>
          </cell>
          <cell r="J475">
            <v>25.4</v>
          </cell>
          <cell r="K475">
            <v>0</v>
          </cell>
          <cell r="L475">
            <v>1.2</v>
          </cell>
          <cell r="M475">
            <v>527</v>
          </cell>
          <cell r="N475">
            <v>0.377</v>
          </cell>
          <cell r="O475" t="str">
            <v>Brushing</v>
          </cell>
          <cell r="P475" t="str">
            <v>E-G</v>
          </cell>
          <cell r="Q475" t="str">
            <v>SP</v>
          </cell>
          <cell r="R475" t="str">
            <v>K56V0-018-52</v>
          </cell>
          <cell r="S475" t="str">
            <v>PIPE A</v>
          </cell>
          <cell r="T475" t="str">
            <v>PCS</v>
          </cell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  <cell r="AK475"/>
          <cell r="AL475"/>
          <cell r="AM475"/>
          <cell r="AN475"/>
          <cell r="AO475"/>
          <cell r="AP475"/>
          <cell r="AQ475"/>
          <cell r="AR475"/>
          <cell r="AS475"/>
          <cell r="AT475"/>
          <cell r="AU475"/>
          <cell r="AV475"/>
          <cell r="AW475"/>
          <cell r="AX475"/>
          <cell r="AY475"/>
          <cell r="AZ475"/>
          <cell r="BA475"/>
          <cell r="BB475"/>
          <cell r="BC475"/>
          <cell r="BD475"/>
          <cell r="BE475"/>
          <cell r="BF475"/>
          <cell r="BG475"/>
          <cell r="BH475"/>
          <cell r="BI475"/>
          <cell r="BJ475"/>
          <cell r="BK475"/>
          <cell r="BL475"/>
          <cell r="BM475"/>
          <cell r="BN475"/>
          <cell r="BO475"/>
        </row>
        <row r="476">
          <cell r="A476" t="str">
            <v>|0200226010|54.00|0.00|2.900|0.000700IBC</v>
          </cell>
          <cell r="B476" t="str">
            <v>|0200226010|54.00|0.00|2.900|0.000</v>
          </cell>
          <cell r="C476" t="str">
            <v>C07032</v>
          </cell>
          <cell r="D476" t="str">
            <v>HONDA</v>
          </cell>
          <cell r="E476" t="str">
            <v>GTA</v>
          </cell>
          <cell r="F476" t="str">
            <v>KKTL</v>
          </cell>
          <cell r="G476" t="str">
            <v>STAM390G</v>
          </cell>
          <cell r="H476" t="str">
            <v>P</v>
          </cell>
          <cell r="I476" t="str">
            <v>IBC</v>
          </cell>
          <cell r="J476">
            <v>54</v>
          </cell>
          <cell r="K476">
            <v>0</v>
          </cell>
          <cell r="L476">
            <v>2.9</v>
          </cell>
          <cell r="M476">
            <v>700</v>
          </cell>
          <cell r="N476">
            <v>2.5579999999999998</v>
          </cell>
          <cell r="O476" t="str">
            <v>Brushing</v>
          </cell>
          <cell r="P476" t="str">
            <v>E-G</v>
          </cell>
          <cell r="Q476" t="str">
            <v>SP</v>
          </cell>
          <cell r="R476" t="str">
            <v>50124-KZL-9300-AA</v>
          </cell>
          <cell r="S476" t="str">
            <v>PIPE MAIN</v>
          </cell>
          <cell r="T476" t="str">
            <v>PCS</v>
          </cell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  <cell r="AK476"/>
          <cell r="AL476"/>
          <cell r="AM476"/>
          <cell r="AN476"/>
          <cell r="AO476"/>
          <cell r="AP476"/>
          <cell r="AQ476"/>
          <cell r="AR476"/>
          <cell r="AS476"/>
          <cell r="AT476"/>
          <cell r="AU476"/>
          <cell r="AV476"/>
          <cell r="AW476"/>
          <cell r="AX476"/>
          <cell r="AY476"/>
          <cell r="AZ476"/>
          <cell r="BA476"/>
          <cell r="BB476"/>
          <cell r="BC476"/>
          <cell r="BD476"/>
          <cell r="BE476"/>
          <cell r="BF476"/>
          <cell r="BG476"/>
          <cell r="BH476"/>
          <cell r="BI476"/>
          <cell r="BJ476"/>
          <cell r="BK476"/>
          <cell r="BL476"/>
          <cell r="BM476"/>
          <cell r="BN476"/>
          <cell r="BO476"/>
        </row>
        <row r="477">
          <cell r="A477" t="str">
            <v>|0200226010|22.20|0.00|2.000|0.000737IBC</v>
          </cell>
          <cell r="B477" t="str">
            <v>|0200226010|22.20|0.00|2.000|0.000</v>
          </cell>
          <cell r="C477" t="str">
            <v>C07032</v>
          </cell>
          <cell r="D477" t="str">
            <v>HONDA</v>
          </cell>
          <cell r="E477" t="str">
            <v>GTA</v>
          </cell>
          <cell r="F477" t="str">
            <v>GTA</v>
          </cell>
          <cell r="G477" t="str">
            <v>STAM390G</v>
          </cell>
          <cell r="H477" t="str">
            <v>P</v>
          </cell>
          <cell r="I477" t="str">
            <v>IBC</v>
          </cell>
          <cell r="J477">
            <v>22.2</v>
          </cell>
          <cell r="K477">
            <v>0</v>
          </cell>
          <cell r="L477">
            <v>2</v>
          </cell>
          <cell r="M477">
            <v>737</v>
          </cell>
          <cell r="N477">
            <v>0.73399999999999999</v>
          </cell>
          <cell r="O477" t="str">
            <v>Punching</v>
          </cell>
          <cell r="P477" t="str">
            <v>E-G</v>
          </cell>
          <cell r="Q477" t="str">
            <v>SP</v>
          </cell>
          <cell r="R477" t="str">
            <v>K27V0-053-55</v>
          </cell>
          <cell r="S477" t="str">
            <v>PIPE HANDLE</v>
          </cell>
          <cell r="T477" t="str">
            <v>PCS</v>
          </cell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  <cell r="AN477"/>
          <cell r="AO477"/>
          <cell r="AP477"/>
          <cell r="AQ477"/>
          <cell r="AR477"/>
          <cell r="AS477"/>
          <cell r="AT477"/>
          <cell r="AU477"/>
          <cell r="AV477"/>
          <cell r="AW477"/>
          <cell r="AX477"/>
          <cell r="AY477"/>
          <cell r="AZ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</row>
        <row r="478">
          <cell r="A478" t="str">
            <v>|0200226010|22.20|0.00|2.000|0.000738IBC</v>
          </cell>
          <cell r="B478" t="str">
            <v>|0200226010|22.20|0.00|2.000|0.000</v>
          </cell>
          <cell r="C478" t="str">
            <v>C07032</v>
          </cell>
          <cell r="D478" t="str">
            <v>HONDA</v>
          </cell>
          <cell r="E478" t="str">
            <v>GTA</v>
          </cell>
          <cell r="F478" t="str">
            <v>GTA</v>
          </cell>
          <cell r="G478" t="str">
            <v>STAM390G</v>
          </cell>
          <cell r="H478" t="str">
            <v>P</v>
          </cell>
          <cell r="I478" t="str">
            <v>IBC</v>
          </cell>
          <cell r="J478">
            <v>22.2</v>
          </cell>
          <cell r="K478">
            <v>0</v>
          </cell>
          <cell r="L478">
            <v>2</v>
          </cell>
          <cell r="M478">
            <v>738</v>
          </cell>
          <cell r="N478">
            <v>0.73499999999999999</v>
          </cell>
          <cell r="O478" t="str">
            <v>Punching</v>
          </cell>
          <cell r="P478" t="str">
            <v>E-G</v>
          </cell>
          <cell r="Q478" t="str">
            <v>SP</v>
          </cell>
          <cell r="R478" t="str">
            <v>K44V0-053-55-Sunsco</v>
          </cell>
          <cell r="S478" t="str">
            <v>PIPE HANDLE</v>
          </cell>
          <cell r="T478" t="str">
            <v>PCS</v>
          </cell>
          <cell r="U478"/>
          <cell r="V478"/>
          <cell r="W478"/>
          <cell r="X478"/>
          <cell r="Y478">
            <v>250</v>
          </cell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  <cell r="AK478"/>
          <cell r="AL478"/>
          <cell r="AM478"/>
          <cell r="AN478"/>
          <cell r="AO478"/>
          <cell r="AP478"/>
          <cell r="AQ478"/>
          <cell r="AR478"/>
          <cell r="AS478"/>
          <cell r="AT478"/>
          <cell r="AU478"/>
          <cell r="AV478"/>
          <cell r="AW478"/>
          <cell r="AX478"/>
          <cell r="AY478"/>
          <cell r="AZ478">
            <v>0</v>
          </cell>
          <cell r="BA478">
            <v>250</v>
          </cell>
          <cell r="BB478">
            <v>0</v>
          </cell>
          <cell r="BC478"/>
          <cell r="BD478"/>
          <cell r="BE478"/>
          <cell r="BF478"/>
          <cell r="BG478"/>
          <cell r="BH478"/>
          <cell r="BI478"/>
          <cell r="BJ478"/>
          <cell r="BK478"/>
          <cell r="BL478"/>
          <cell r="BM478"/>
          <cell r="BN478"/>
          <cell r="BO478"/>
        </row>
        <row r="479">
          <cell r="A479" t="str">
            <v>|0200226010|40.00|20.00|1.600|0.000741IBC</v>
          </cell>
          <cell r="B479" t="str">
            <v>|0200226010|40.00|20.00|1.600|0.000</v>
          </cell>
          <cell r="C479" t="str">
            <v>C07032</v>
          </cell>
          <cell r="D479" t="str">
            <v>HONDA</v>
          </cell>
          <cell r="E479" t="str">
            <v>GTA</v>
          </cell>
          <cell r="F479" t="str">
            <v>GTA</v>
          </cell>
          <cell r="G479" t="str">
            <v>STAM390G</v>
          </cell>
          <cell r="H479" t="str">
            <v>P</v>
          </cell>
          <cell r="I479" t="str">
            <v>IBC</v>
          </cell>
          <cell r="J479">
            <v>40</v>
          </cell>
          <cell r="K479">
            <v>20</v>
          </cell>
          <cell r="L479">
            <v>1.6</v>
          </cell>
          <cell r="M479">
            <v>741</v>
          </cell>
          <cell r="N479">
            <v>1.0669999999999999</v>
          </cell>
          <cell r="O479" t="str">
            <v>Brushing</v>
          </cell>
          <cell r="P479" t="str">
            <v>E-G</v>
          </cell>
          <cell r="Q479" t="str">
            <v>K56</v>
          </cell>
          <cell r="R479" t="str">
            <v>50121-K56-N101-AA</v>
          </cell>
          <cell r="S479" t="str">
            <v>PIPE UPPER</v>
          </cell>
          <cell r="T479" t="str">
            <v>PCS</v>
          </cell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  <cell r="AK479"/>
          <cell r="AL479"/>
          <cell r="AM479"/>
          <cell r="AN479"/>
          <cell r="AO479"/>
          <cell r="AP479"/>
          <cell r="AQ479"/>
          <cell r="AR479"/>
          <cell r="AS479"/>
          <cell r="AT479"/>
          <cell r="AU479"/>
          <cell r="AV479"/>
          <cell r="AW479"/>
          <cell r="AX479"/>
          <cell r="AY479"/>
          <cell r="AZ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</row>
        <row r="480">
          <cell r="A480" t="str">
            <v>|0200226010|60.50|0.00|2.300|0.000744.4IBC</v>
          </cell>
          <cell r="B480" t="str">
            <v>|0200226010|60.50|0.00|2.300|0.000</v>
          </cell>
          <cell r="C480" t="str">
            <v>C07032</v>
          </cell>
          <cell r="D480" t="str">
            <v>HONDA</v>
          </cell>
          <cell r="E480" t="str">
            <v>GTA</v>
          </cell>
          <cell r="F480" t="str">
            <v>KKTL</v>
          </cell>
          <cell r="G480" t="str">
            <v>STAM390G</v>
          </cell>
          <cell r="H480" t="str">
            <v>P</v>
          </cell>
          <cell r="I480" t="str">
            <v>IBC</v>
          </cell>
          <cell r="J480">
            <v>60.5</v>
          </cell>
          <cell r="K480">
            <v>0</v>
          </cell>
          <cell r="L480">
            <v>2.2999999999999998</v>
          </cell>
          <cell r="M480">
            <v>744.4</v>
          </cell>
          <cell r="N480">
            <v>2.4569999999999999</v>
          </cell>
          <cell r="O480" t="str">
            <v>Brushing</v>
          </cell>
          <cell r="P480" t="str">
            <v>E-G</v>
          </cell>
          <cell r="Q480" t="str">
            <v>K1FA.K1GA</v>
          </cell>
          <cell r="R480" t="str">
            <v>50124-K59-A100-AA</v>
          </cell>
          <cell r="S480" t="str">
            <v>PIPE MAIN</v>
          </cell>
          <cell r="T480" t="str">
            <v>PCS</v>
          </cell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  <cell r="AK480"/>
          <cell r="AL480"/>
          <cell r="AM480"/>
          <cell r="AN480"/>
          <cell r="AO480"/>
          <cell r="AP480"/>
          <cell r="AQ480"/>
          <cell r="AR480"/>
          <cell r="AS480"/>
          <cell r="AT480"/>
          <cell r="AU480"/>
          <cell r="AV480"/>
          <cell r="AW480"/>
          <cell r="AX480"/>
          <cell r="AY480"/>
          <cell r="AZ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</row>
        <row r="481">
          <cell r="A481" t="str">
            <v>|0200226010|22.20|0.00|2.000|0.000757IBC</v>
          </cell>
          <cell r="B481" t="str">
            <v>|0200226010|22.20|0.00|2.000|0.000</v>
          </cell>
          <cell r="C481" t="str">
            <v>C07032</v>
          </cell>
          <cell r="D481" t="str">
            <v>HONDA</v>
          </cell>
          <cell r="E481" t="str">
            <v>GTA</v>
          </cell>
          <cell r="F481" t="str">
            <v>GTA</v>
          </cell>
          <cell r="G481" t="str">
            <v>STAM390G</v>
          </cell>
          <cell r="H481" t="str">
            <v>P</v>
          </cell>
          <cell r="I481" t="str">
            <v>IBC</v>
          </cell>
          <cell r="J481">
            <v>22.2</v>
          </cell>
          <cell r="K481">
            <v>0</v>
          </cell>
          <cell r="L481">
            <v>2</v>
          </cell>
          <cell r="M481">
            <v>757</v>
          </cell>
          <cell r="N481">
            <v>0.754</v>
          </cell>
          <cell r="O481" t="str">
            <v>Punching</v>
          </cell>
          <cell r="P481" t="str">
            <v>E-G</v>
          </cell>
          <cell r="Q481" t="str">
            <v>SP</v>
          </cell>
          <cell r="R481" t="str">
            <v>K1290-053-55</v>
          </cell>
          <cell r="S481" t="str">
            <v>PIPE HANDLE</v>
          </cell>
          <cell r="T481" t="str">
            <v>PCS</v>
          </cell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  <cell r="AN481"/>
          <cell r="AO481"/>
          <cell r="AP481"/>
          <cell r="AQ481"/>
          <cell r="AR481"/>
          <cell r="AS481"/>
          <cell r="AT481"/>
          <cell r="AU481"/>
          <cell r="AV481"/>
          <cell r="AW481"/>
          <cell r="AX481"/>
          <cell r="AY481"/>
          <cell r="AZ481"/>
          <cell r="BA481"/>
          <cell r="BB481"/>
          <cell r="BC481"/>
          <cell r="BD481"/>
          <cell r="BE481"/>
          <cell r="BF481"/>
          <cell r="BG481"/>
          <cell r="BH481"/>
          <cell r="BI481"/>
          <cell r="BJ481"/>
          <cell r="BK481"/>
          <cell r="BL481"/>
          <cell r="BM481"/>
          <cell r="BN481"/>
          <cell r="BO481"/>
        </row>
        <row r="482">
          <cell r="A482" t="str">
            <v>|0200226010|40.00|20.00|1.600|0.000899.5IBC</v>
          </cell>
          <cell r="B482" t="str">
            <v>|0200226010|40.00|20.00|1.600|0.000</v>
          </cell>
          <cell r="C482" t="str">
            <v>C07032</v>
          </cell>
          <cell r="D482" t="str">
            <v>HONDA</v>
          </cell>
          <cell r="E482" t="str">
            <v>GTA</v>
          </cell>
          <cell r="F482" t="str">
            <v>GTA</v>
          </cell>
          <cell r="G482" t="str">
            <v>STAM390G</v>
          </cell>
          <cell r="H482" t="str">
            <v>P</v>
          </cell>
          <cell r="I482" t="str">
            <v>IBC</v>
          </cell>
          <cell r="J482">
            <v>40</v>
          </cell>
          <cell r="K482">
            <v>20</v>
          </cell>
          <cell r="L482">
            <v>1.6</v>
          </cell>
          <cell r="M482">
            <v>899.5</v>
          </cell>
          <cell r="N482">
            <v>1.2949999999999999</v>
          </cell>
          <cell r="O482" t="str">
            <v>Brushing</v>
          </cell>
          <cell r="P482" t="str">
            <v>E-G</v>
          </cell>
          <cell r="Q482" t="str">
            <v>SP</v>
          </cell>
          <cell r="R482" t="str">
            <v>50150-K44-V001-AA-Sunsco</v>
          </cell>
          <cell r="S482" t="str">
            <v>PIPE R SUB</v>
          </cell>
          <cell r="T482" t="str">
            <v>PCS</v>
          </cell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  <cell r="AK482"/>
          <cell r="AL482"/>
          <cell r="AM482"/>
          <cell r="AN482"/>
          <cell r="AO482"/>
          <cell r="AP482"/>
          <cell r="AQ482"/>
          <cell r="AR482"/>
          <cell r="AS482"/>
          <cell r="AT482"/>
          <cell r="AU482"/>
          <cell r="AV482"/>
          <cell r="AW482"/>
          <cell r="AX482"/>
          <cell r="AY482"/>
          <cell r="AZ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</row>
        <row r="483">
          <cell r="A483" t="str">
            <v>|0200226010|38.10|0.00|2.000|0.000908IBC</v>
          </cell>
          <cell r="B483" t="str">
            <v>|0200226010|38.10|0.00|2.000|0.000</v>
          </cell>
          <cell r="C483" t="str">
            <v>C07032</v>
          </cell>
          <cell r="D483" t="str">
            <v>HONDA</v>
          </cell>
          <cell r="E483" t="str">
            <v>GTA</v>
          </cell>
          <cell r="F483" t="str">
            <v>GTA</v>
          </cell>
          <cell r="G483" t="str">
            <v>STAM390G</v>
          </cell>
          <cell r="H483" t="str">
            <v>P</v>
          </cell>
          <cell r="I483" t="str">
            <v>IBC</v>
          </cell>
          <cell r="J483">
            <v>38.1</v>
          </cell>
          <cell r="K483">
            <v>0</v>
          </cell>
          <cell r="L483">
            <v>2</v>
          </cell>
          <cell r="M483">
            <v>908</v>
          </cell>
          <cell r="N483">
            <v>1.6160000000000001</v>
          </cell>
          <cell r="O483" t="str">
            <v>Brushing</v>
          </cell>
          <cell r="P483" t="str">
            <v>E-G</v>
          </cell>
          <cell r="Q483" t="str">
            <v>SP</v>
          </cell>
          <cell r="R483" t="str">
            <v>50150-K27-V000-H1-AA</v>
          </cell>
          <cell r="S483" t="str">
            <v>PIPE R</v>
          </cell>
          <cell r="T483" t="str">
            <v>PCS</v>
          </cell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  <cell r="AN483"/>
          <cell r="AO483"/>
          <cell r="AP483"/>
          <cell r="AQ483"/>
          <cell r="AR483"/>
          <cell r="AS483"/>
          <cell r="AT483"/>
          <cell r="AU483"/>
          <cell r="AV483"/>
          <cell r="AW483"/>
          <cell r="AX483"/>
          <cell r="AY483"/>
          <cell r="AZ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</row>
        <row r="484">
          <cell r="A484" t="str">
            <v>|0200226010|38.10|0.00|2.000|0.000908IBC</v>
          </cell>
          <cell r="B484" t="str">
            <v>|0200226010|38.10|0.00|2.000|0.000</v>
          </cell>
          <cell r="C484" t="str">
            <v>C07032</v>
          </cell>
          <cell r="D484" t="str">
            <v>HONDA</v>
          </cell>
          <cell r="E484" t="str">
            <v>GTA</v>
          </cell>
          <cell r="F484" t="str">
            <v>GTA</v>
          </cell>
          <cell r="G484" t="str">
            <v>STAM390G</v>
          </cell>
          <cell r="H484" t="str">
            <v>P</v>
          </cell>
          <cell r="I484" t="str">
            <v>IBC</v>
          </cell>
          <cell r="J484">
            <v>38.1</v>
          </cell>
          <cell r="K484">
            <v>0</v>
          </cell>
          <cell r="L484">
            <v>2</v>
          </cell>
          <cell r="M484">
            <v>908</v>
          </cell>
          <cell r="N484">
            <v>1.6160000000000001</v>
          </cell>
          <cell r="O484" t="str">
            <v>Brushing</v>
          </cell>
          <cell r="P484" t="str">
            <v>E-G</v>
          </cell>
          <cell r="Q484" t="str">
            <v>SP</v>
          </cell>
          <cell r="R484" t="str">
            <v>50160-K27-V000-H1-AA</v>
          </cell>
          <cell r="S484" t="str">
            <v>PIPE L</v>
          </cell>
          <cell r="T484" t="str">
            <v>PCS</v>
          </cell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  <cell r="AN484"/>
          <cell r="AO484"/>
          <cell r="AP484"/>
          <cell r="AQ484"/>
          <cell r="AR484"/>
          <cell r="AS484"/>
          <cell r="AT484"/>
          <cell r="AU484"/>
          <cell r="AV484"/>
          <cell r="AW484"/>
          <cell r="AX484"/>
          <cell r="AY484"/>
          <cell r="AZ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</row>
        <row r="485">
          <cell r="A485" t="str">
            <v>|0200230119|22.20|0.00|1.200|0.0005800IBC</v>
          </cell>
          <cell r="B485" t="str">
            <v>|0200230119|22.20|0.00|1.200|0.000</v>
          </cell>
          <cell r="C485" t="str">
            <v>C07035</v>
          </cell>
          <cell r="D485"/>
          <cell r="E485" t="str">
            <v>TAM HOP</v>
          </cell>
          <cell r="F485" t="str">
            <v>TAM HOP</v>
          </cell>
          <cell r="G485" t="str">
            <v>STKM11A</v>
          </cell>
          <cell r="H485" t="str">
            <v>C</v>
          </cell>
          <cell r="I485" t="str">
            <v>IBC</v>
          </cell>
          <cell r="J485">
            <v>22.2</v>
          </cell>
          <cell r="K485">
            <v>0</v>
          </cell>
          <cell r="L485">
            <v>1.2</v>
          </cell>
          <cell r="M485">
            <v>5800</v>
          </cell>
          <cell r="N485">
            <v>3.6019999999999999</v>
          </cell>
          <cell r="O485" t="str">
            <v>Piping(Pre-End)</v>
          </cell>
          <cell r="P485" t="str">
            <v>E-G</v>
          </cell>
          <cell r="Q485"/>
          <cell r="R485"/>
          <cell r="S485"/>
          <cell r="T485" t="str">
            <v>PCS</v>
          </cell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G485"/>
          <cell r="AH485"/>
          <cell r="AI485"/>
          <cell r="AJ485"/>
          <cell r="AK485"/>
          <cell r="AL485"/>
          <cell r="AM485"/>
          <cell r="AN485"/>
          <cell r="AO485"/>
          <cell r="AP485"/>
          <cell r="AQ485"/>
          <cell r="AR485"/>
          <cell r="AS485"/>
          <cell r="AT485"/>
          <cell r="AU485"/>
          <cell r="AV485"/>
          <cell r="AW485"/>
          <cell r="AX485"/>
          <cell r="AY485"/>
          <cell r="AZ485"/>
          <cell r="BA485"/>
          <cell r="BB485"/>
          <cell r="BC485"/>
          <cell r="BD485"/>
          <cell r="BE485"/>
          <cell r="BF485"/>
          <cell r="BG485"/>
          <cell r="BH485"/>
          <cell r="BI485"/>
          <cell r="BJ485"/>
          <cell r="BK485"/>
          <cell r="BL485"/>
          <cell r="BM485"/>
          <cell r="BN485"/>
          <cell r="BO485"/>
        </row>
        <row r="486">
          <cell r="A486" t="str">
            <v>|0200226010|19.10|0.00|2.000|0.00082NBC</v>
          </cell>
          <cell r="B486" t="str">
            <v>|0200226010|19.10|0.00|2.000|0.000</v>
          </cell>
          <cell r="C486" t="str">
            <v>C07035</v>
          </cell>
          <cell r="D486" t="str">
            <v>VINFAST</v>
          </cell>
          <cell r="E486" t="str">
            <v>TAM HOP</v>
          </cell>
          <cell r="F486"/>
          <cell r="G486" t="str">
            <v>STAM390G</v>
          </cell>
          <cell r="H486" t="str">
            <v>P</v>
          </cell>
          <cell r="I486" t="str">
            <v>NBC</v>
          </cell>
          <cell r="J486">
            <v>19.100000000000001</v>
          </cell>
          <cell r="K486">
            <v>0</v>
          </cell>
          <cell r="L486">
            <v>2</v>
          </cell>
          <cell r="M486">
            <v>82</v>
          </cell>
          <cell r="N486">
            <v>6.9000000000000006E-2</v>
          </cell>
          <cell r="O486" t="str">
            <v>Brushing</v>
          </cell>
          <cell r="P486" t="str">
            <v>E-G</v>
          </cell>
          <cell r="Q486"/>
          <cell r="R486"/>
          <cell r="S486"/>
          <cell r="T486" t="str">
            <v>PCS</v>
          </cell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  <cell r="AH486"/>
          <cell r="AI486"/>
          <cell r="AJ486"/>
          <cell r="AK486"/>
          <cell r="AL486"/>
          <cell r="AM486"/>
          <cell r="AN486"/>
          <cell r="AO486"/>
          <cell r="AP486"/>
          <cell r="AQ486"/>
          <cell r="AR486"/>
          <cell r="AS486"/>
          <cell r="AT486"/>
          <cell r="AU486"/>
          <cell r="AV486"/>
          <cell r="AW486"/>
          <cell r="AX486"/>
          <cell r="AY486"/>
          <cell r="AZ486"/>
          <cell r="BA486"/>
          <cell r="BB486"/>
          <cell r="BC486"/>
          <cell r="BD486"/>
          <cell r="BE486"/>
          <cell r="BF486"/>
          <cell r="BG486"/>
          <cell r="BH486"/>
          <cell r="BI486"/>
          <cell r="BJ486"/>
          <cell r="BK486"/>
          <cell r="BL486"/>
          <cell r="BM486"/>
          <cell r="BN486"/>
          <cell r="BO486"/>
        </row>
        <row r="487">
          <cell r="A487" t="str">
            <v>|0200226540|50.00|30.00|2.300|0.000526IBC</v>
          </cell>
          <cell r="B487" t="str">
            <v>|0200226540|50.00|30.00|2.300|0.000</v>
          </cell>
          <cell r="C487" t="str">
            <v>C07035</v>
          </cell>
          <cell r="D487" t="str">
            <v>VINFAST</v>
          </cell>
          <cell r="E487" t="str">
            <v>TAM HOP</v>
          </cell>
          <cell r="F487"/>
          <cell r="G487" t="str">
            <v>STKMRHT590</v>
          </cell>
          <cell r="H487" t="str">
            <v>P</v>
          </cell>
          <cell r="I487" t="str">
            <v>IBC</v>
          </cell>
          <cell r="J487">
            <v>50</v>
          </cell>
          <cell r="K487">
            <v>30</v>
          </cell>
          <cell r="L487">
            <v>2.2999999999999998</v>
          </cell>
          <cell r="M487">
            <v>526</v>
          </cell>
          <cell r="N487">
            <v>1.4470000000000001</v>
          </cell>
          <cell r="O487" t="str">
            <v>Brushing</v>
          </cell>
          <cell r="P487" t="str">
            <v>E-G</v>
          </cell>
          <cell r="Q487"/>
          <cell r="R487"/>
          <cell r="S487"/>
          <cell r="T487" t="str">
            <v>PCS</v>
          </cell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G487"/>
          <cell r="AH487"/>
          <cell r="AI487"/>
          <cell r="AJ487"/>
          <cell r="AK487"/>
          <cell r="AL487"/>
          <cell r="AM487"/>
          <cell r="AN487"/>
          <cell r="AO487"/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/>
          <cell r="BG487"/>
          <cell r="BH487"/>
          <cell r="BI487"/>
          <cell r="BJ487"/>
          <cell r="BK487"/>
          <cell r="BL487"/>
          <cell r="BM487"/>
          <cell r="BN487"/>
          <cell r="BO487"/>
        </row>
        <row r="488">
          <cell r="A488" t="str">
            <v>|0200220810|38.10|0.00|2.000|0.000531IBC</v>
          </cell>
          <cell r="B488" t="str">
            <v>|0200220810|38.10|0.00|2.000|0.000</v>
          </cell>
          <cell r="C488" t="str">
            <v>C07035</v>
          </cell>
          <cell r="D488" t="str">
            <v>VINFAST</v>
          </cell>
          <cell r="E488" t="str">
            <v>TAM HOP</v>
          </cell>
          <cell r="F488"/>
          <cell r="G488" t="str">
            <v>STKM13A</v>
          </cell>
          <cell r="H488" t="str">
            <v>P</v>
          </cell>
          <cell r="I488" t="str">
            <v>IBC</v>
          </cell>
          <cell r="J488">
            <v>38.1</v>
          </cell>
          <cell r="K488">
            <v>0</v>
          </cell>
          <cell r="L488">
            <v>2</v>
          </cell>
          <cell r="M488">
            <v>531</v>
          </cell>
          <cell r="N488">
            <v>0.94499999999999995</v>
          </cell>
          <cell r="O488" t="str">
            <v>Brushing</v>
          </cell>
          <cell r="P488" t="str">
            <v>E-G</v>
          </cell>
          <cell r="Q488"/>
          <cell r="R488"/>
          <cell r="S488"/>
          <cell r="T488" t="str">
            <v>PCS</v>
          </cell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G488"/>
          <cell r="AH488"/>
          <cell r="AI488"/>
          <cell r="AJ488"/>
          <cell r="AK488"/>
          <cell r="AL488"/>
          <cell r="AM488"/>
          <cell r="AN488"/>
          <cell r="AO488"/>
          <cell r="AP488"/>
          <cell r="AQ488"/>
          <cell r="AR488"/>
          <cell r="AS488"/>
          <cell r="AT488"/>
          <cell r="AU488"/>
          <cell r="AV488"/>
          <cell r="AW488"/>
          <cell r="AX488"/>
          <cell r="AY488"/>
          <cell r="AZ488"/>
          <cell r="BA488"/>
          <cell r="BB488"/>
          <cell r="BC488"/>
          <cell r="BD488"/>
          <cell r="BE488"/>
          <cell r="BF488"/>
          <cell r="BG488"/>
          <cell r="BH488"/>
          <cell r="BI488"/>
          <cell r="BJ488"/>
          <cell r="BK488"/>
          <cell r="BL488"/>
          <cell r="BM488"/>
          <cell r="BN488"/>
          <cell r="BO488"/>
        </row>
        <row r="489">
          <cell r="A489" t="str">
            <v>|0200225939|15.90|0.00|2.000|0.0001635NBC</v>
          </cell>
          <cell r="B489" t="str">
            <v>|0200225939|15.90|0.00|2.000|0.000</v>
          </cell>
          <cell r="C489" t="str">
            <v>C07035</v>
          </cell>
          <cell r="D489" t="str">
            <v>VINFAST</v>
          </cell>
          <cell r="E489" t="str">
            <v>TAM HOP</v>
          </cell>
          <cell r="F489"/>
          <cell r="G489" t="str">
            <v>STAM290GA</v>
          </cell>
          <cell r="H489" t="str">
            <v>P</v>
          </cell>
          <cell r="I489" t="str">
            <v>NBC</v>
          </cell>
          <cell r="J489">
            <v>15.9</v>
          </cell>
          <cell r="K489">
            <v>0</v>
          </cell>
          <cell r="L489">
            <v>2</v>
          </cell>
          <cell r="M489">
            <v>1635</v>
          </cell>
          <cell r="N489">
            <v>1.1220000000000001</v>
          </cell>
          <cell r="O489" t="str">
            <v>Brushing</v>
          </cell>
          <cell r="P489" t="str">
            <v>E-G</v>
          </cell>
          <cell r="Q489"/>
          <cell r="R489"/>
          <cell r="S489"/>
          <cell r="T489" t="str">
            <v>PCS</v>
          </cell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  <cell r="AH489"/>
          <cell r="AI489"/>
          <cell r="AJ489"/>
          <cell r="AK489"/>
          <cell r="AL489"/>
          <cell r="AM489"/>
          <cell r="AN489"/>
          <cell r="AO489"/>
          <cell r="AP489"/>
          <cell r="AQ489"/>
          <cell r="AR489"/>
          <cell r="AS489"/>
          <cell r="AT489"/>
          <cell r="AU489"/>
          <cell r="AV489"/>
          <cell r="AW489"/>
          <cell r="AX489"/>
          <cell r="AY489"/>
          <cell r="AZ489"/>
          <cell r="BA489"/>
          <cell r="BB489"/>
          <cell r="BC489"/>
          <cell r="BD489"/>
          <cell r="BE489"/>
          <cell r="BF489"/>
          <cell r="BG489"/>
          <cell r="BH489"/>
          <cell r="BI489"/>
          <cell r="BJ489"/>
          <cell r="BK489"/>
          <cell r="BL489"/>
          <cell r="BM489"/>
          <cell r="BN489"/>
          <cell r="BO489"/>
        </row>
        <row r="490">
          <cell r="A490" t="str">
            <v>|0200226010|19.10|0.00|2.000|0.0005460NBC</v>
          </cell>
          <cell r="B490" t="str">
            <v>|0200226010|19.10|0.00|2.000|0.000</v>
          </cell>
          <cell r="C490" t="str">
            <v>C07035</v>
          </cell>
          <cell r="D490" t="str">
            <v>VINFAST</v>
          </cell>
          <cell r="E490" t="str">
            <v>TAM HOP</v>
          </cell>
          <cell r="F490"/>
          <cell r="G490" t="str">
            <v>STAM390G</v>
          </cell>
          <cell r="H490" t="str">
            <v>P</v>
          </cell>
          <cell r="I490" t="str">
            <v>NBC</v>
          </cell>
          <cell r="J490">
            <v>19.100000000000001</v>
          </cell>
          <cell r="K490">
            <v>0</v>
          </cell>
          <cell r="L490">
            <v>2</v>
          </cell>
          <cell r="M490">
            <v>5460</v>
          </cell>
          <cell r="N490">
            <v>4.6029999999999998</v>
          </cell>
          <cell r="O490" t="str">
            <v>Piping(Pre-End)</v>
          </cell>
          <cell r="P490" t="str">
            <v>E-G</v>
          </cell>
          <cell r="Q490"/>
          <cell r="R490"/>
          <cell r="S490"/>
          <cell r="T490" t="str">
            <v>PCS</v>
          </cell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  <cell r="AK490"/>
          <cell r="AL490"/>
          <cell r="AM490"/>
          <cell r="AN490"/>
          <cell r="AO490"/>
          <cell r="AP490"/>
          <cell r="AQ490"/>
          <cell r="AR490"/>
          <cell r="AS490"/>
          <cell r="AT490"/>
          <cell r="AU490"/>
          <cell r="AV490"/>
          <cell r="AW490"/>
          <cell r="AX490"/>
          <cell r="AY490"/>
          <cell r="AZ490"/>
          <cell r="BA490"/>
          <cell r="BB490"/>
          <cell r="BC490"/>
          <cell r="BD490"/>
          <cell r="BE490"/>
          <cell r="BF490"/>
          <cell r="BG490"/>
          <cell r="BH490"/>
          <cell r="BI490"/>
          <cell r="BJ490"/>
          <cell r="BK490"/>
          <cell r="BL490"/>
          <cell r="BM490"/>
          <cell r="BN490"/>
          <cell r="BO490"/>
        </row>
        <row r="491">
          <cell r="A491" t="str">
            <v>|0200226010|28.60|0.00|2.000|0.0005500NBC</v>
          </cell>
          <cell r="B491" t="str">
            <v>|0200226010|28.60|0.00|2.000|0.000</v>
          </cell>
          <cell r="C491" t="str">
            <v>C07035</v>
          </cell>
          <cell r="D491" t="str">
            <v>VINFAST</v>
          </cell>
          <cell r="E491" t="str">
            <v>TAM HOP</v>
          </cell>
          <cell r="F491"/>
          <cell r="G491" t="str">
            <v>STAM390G</v>
          </cell>
          <cell r="H491" t="str">
            <v>P</v>
          </cell>
          <cell r="I491" t="str">
            <v>NBC</v>
          </cell>
          <cell r="J491">
            <v>28.6</v>
          </cell>
          <cell r="K491">
            <v>0</v>
          </cell>
          <cell r="L491">
            <v>2</v>
          </cell>
          <cell r="M491">
            <v>5500</v>
          </cell>
          <cell r="N491">
            <v>7.2160000000000002</v>
          </cell>
          <cell r="O491" t="str">
            <v>Piping(Pre-End)</v>
          </cell>
          <cell r="P491" t="str">
            <v>E-G</v>
          </cell>
          <cell r="Q491"/>
          <cell r="R491"/>
          <cell r="S491"/>
          <cell r="T491" t="str">
            <v>PCS</v>
          </cell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G491"/>
          <cell r="AH491"/>
          <cell r="AI491"/>
          <cell r="AJ491"/>
          <cell r="AK491"/>
          <cell r="AL491"/>
          <cell r="AM491"/>
          <cell r="AN491"/>
          <cell r="AO491"/>
          <cell r="AP491"/>
          <cell r="AQ491"/>
          <cell r="AR491"/>
          <cell r="AS491"/>
          <cell r="AT491"/>
          <cell r="AU491"/>
          <cell r="AV491"/>
          <cell r="AW491"/>
          <cell r="AX491"/>
          <cell r="AY491"/>
          <cell r="AZ491"/>
          <cell r="BA491"/>
          <cell r="BB491"/>
          <cell r="BC491"/>
          <cell r="BD491"/>
          <cell r="BE491"/>
          <cell r="BF491"/>
          <cell r="BG491"/>
          <cell r="BH491"/>
          <cell r="BI491"/>
          <cell r="BJ491"/>
          <cell r="BK491"/>
          <cell r="BL491"/>
          <cell r="BM491"/>
          <cell r="BN491"/>
          <cell r="BO491"/>
        </row>
        <row r="492">
          <cell r="A492" t="str">
            <v>|0200220810|19.10|0.00|2.000|0.0005800NBC</v>
          </cell>
          <cell r="B492" t="str">
            <v>|0200220810|19.10|0.00|2.000|0.000</v>
          </cell>
          <cell r="C492" t="str">
            <v>C07035</v>
          </cell>
          <cell r="D492" t="str">
            <v>VINFAST</v>
          </cell>
          <cell r="E492" t="str">
            <v>TAM HOP</v>
          </cell>
          <cell r="F492"/>
          <cell r="G492" t="str">
            <v>STKM13A</v>
          </cell>
          <cell r="H492" t="str">
            <v>P</v>
          </cell>
          <cell r="I492" t="str">
            <v>NBC</v>
          </cell>
          <cell r="J492">
            <v>19.100000000000001</v>
          </cell>
          <cell r="K492">
            <v>0</v>
          </cell>
          <cell r="L492">
            <v>2</v>
          </cell>
          <cell r="M492">
            <v>5800</v>
          </cell>
          <cell r="N492">
            <v>4.8890000000000002</v>
          </cell>
          <cell r="O492" t="str">
            <v>Piping(Pre-End)</v>
          </cell>
          <cell r="P492" t="str">
            <v>E-G</v>
          </cell>
          <cell r="Q492"/>
          <cell r="R492"/>
          <cell r="S492"/>
          <cell r="T492" t="str">
            <v>PCS</v>
          </cell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  <cell r="AH492"/>
          <cell r="AI492"/>
          <cell r="AJ492"/>
          <cell r="AK492"/>
          <cell r="AL492"/>
          <cell r="AM492"/>
          <cell r="AN492"/>
          <cell r="AO492"/>
          <cell r="AP492"/>
          <cell r="AQ492"/>
          <cell r="AR492"/>
          <cell r="AS492"/>
          <cell r="AT492"/>
          <cell r="AU492"/>
          <cell r="AV492"/>
          <cell r="AW492"/>
          <cell r="AX492"/>
          <cell r="AY492"/>
          <cell r="AZ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</row>
        <row r="493">
          <cell r="A493" t="str">
            <v>|0200220810|34.00|0.00|2.600|0.0005850IBC</v>
          </cell>
          <cell r="B493" t="str">
            <v>|0200220810|34.00|0.00|2.600|0.000</v>
          </cell>
          <cell r="C493" t="str">
            <v>C07035</v>
          </cell>
          <cell r="D493" t="str">
            <v>VINFAST</v>
          </cell>
          <cell r="E493" t="str">
            <v>TAM HOP</v>
          </cell>
          <cell r="F493"/>
          <cell r="G493" t="str">
            <v>STKM13A</v>
          </cell>
          <cell r="H493" t="str">
            <v>P</v>
          </cell>
          <cell r="I493" t="str">
            <v>IBC</v>
          </cell>
          <cell r="J493">
            <v>34</v>
          </cell>
          <cell r="K493">
            <v>0</v>
          </cell>
          <cell r="L493">
            <v>2.6</v>
          </cell>
          <cell r="M493">
            <v>5850</v>
          </cell>
          <cell r="N493">
            <v>11.776</v>
          </cell>
          <cell r="O493" t="str">
            <v>Piping(Pre-End)</v>
          </cell>
          <cell r="P493" t="str">
            <v>E-G</v>
          </cell>
          <cell r="Q493"/>
          <cell r="R493"/>
          <cell r="S493"/>
          <cell r="T493" t="str">
            <v>PCS</v>
          </cell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  <cell r="AH493"/>
          <cell r="AI493"/>
          <cell r="AJ493"/>
          <cell r="AK493"/>
          <cell r="AL493"/>
          <cell r="AM493"/>
          <cell r="AN493"/>
          <cell r="AO493"/>
          <cell r="AP493"/>
          <cell r="AQ493"/>
          <cell r="AR493"/>
          <cell r="AS493"/>
          <cell r="AT493"/>
          <cell r="AU493"/>
          <cell r="AV493"/>
          <cell r="AW493"/>
          <cell r="AX493"/>
          <cell r="AY493"/>
          <cell r="AZ493"/>
          <cell r="BA493"/>
          <cell r="BB493"/>
          <cell r="BC493"/>
          <cell r="BD493"/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</row>
        <row r="494">
          <cell r="A494" t="str">
            <v>|0200220139|28.60|0.00|2.000|0.0006475NBC</v>
          </cell>
          <cell r="B494" t="str">
            <v>|0200220139|28.60|0.00|2.000|0.000</v>
          </cell>
          <cell r="C494" t="str">
            <v>C07035</v>
          </cell>
          <cell r="D494" t="str">
            <v>VINFAST</v>
          </cell>
          <cell r="E494" t="str">
            <v>TAM HOP</v>
          </cell>
          <cell r="F494"/>
          <cell r="G494" t="str">
            <v>STKM11A</v>
          </cell>
          <cell r="H494" t="str">
            <v>P</v>
          </cell>
          <cell r="I494" t="str">
            <v>NBC</v>
          </cell>
          <cell r="J494">
            <v>28.6</v>
          </cell>
          <cell r="K494">
            <v>0</v>
          </cell>
          <cell r="L494">
            <v>2</v>
          </cell>
          <cell r="M494">
            <v>6475</v>
          </cell>
          <cell r="N494">
            <v>8.4949999999999992</v>
          </cell>
          <cell r="O494" t="str">
            <v>Piping(Pre-End)</v>
          </cell>
          <cell r="P494" t="str">
            <v>E-G</v>
          </cell>
          <cell r="Q494"/>
          <cell r="R494"/>
          <cell r="S494"/>
          <cell r="T494" t="str">
            <v>PCS</v>
          </cell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  <cell r="AH494"/>
          <cell r="AI494"/>
          <cell r="AJ494"/>
          <cell r="AK494"/>
          <cell r="AL494"/>
          <cell r="AM494"/>
          <cell r="AN494"/>
          <cell r="AO494"/>
          <cell r="AP494"/>
          <cell r="AQ494"/>
          <cell r="AR494"/>
          <cell r="AS494"/>
          <cell r="AT494"/>
          <cell r="AU494"/>
          <cell r="AV494"/>
          <cell r="AW494"/>
          <cell r="AX494"/>
          <cell r="AY494"/>
          <cell r="AZ494"/>
          <cell r="BA494"/>
          <cell r="BB494"/>
          <cell r="BC494"/>
          <cell r="BD494"/>
          <cell r="BE494"/>
          <cell r="BF494"/>
          <cell r="BG494"/>
          <cell r="BH494"/>
          <cell r="BI494"/>
          <cell r="BJ494"/>
          <cell r="BK494"/>
          <cell r="BL494"/>
          <cell r="BM494"/>
          <cell r="BN494"/>
          <cell r="BO494"/>
        </row>
        <row r="495">
          <cell r="A495" t="str">
            <v>|0200225939|19.10|0.00|2.300|0.0005500NBC</v>
          </cell>
          <cell r="B495" t="str">
            <v>|0200225939|19.10|0.00|2.300|0.000</v>
          </cell>
          <cell r="C495" t="str">
            <v>C07037</v>
          </cell>
          <cell r="D495" t="str">
            <v>HONDA</v>
          </cell>
          <cell r="E495" t="str">
            <v>EMTC</v>
          </cell>
          <cell r="F495" t="str">
            <v>EMTC</v>
          </cell>
          <cell r="G495" t="str">
            <v>STAM290GA</v>
          </cell>
          <cell r="H495" t="str">
            <v>P</v>
          </cell>
          <cell r="I495" t="str">
            <v>NBC</v>
          </cell>
          <cell r="J495">
            <v>19.100000000000001</v>
          </cell>
          <cell r="K495">
            <v>0</v>
          </cell>
          <cell r="L495">
            <v>2.2999999999999998</v>
          </cell>
          <cell r="M495">
            <v>5500</v>
          </cell>
          <cell r="N495">
            <v>5.242</v>
          </cell>
          <cell r="O495" t="str">
            <v>Piping(Pre-End)</v>
          </cell>
          <cell r="P495" t="str">
            <v>E-G</v>
          </cell>
          <cell r="Q495" t="str">
            <v>K1FA</v>
          </cell>
          <cell r="R495" t="str">
            <v>50530-K1FA-V000-XA</v>
          </cell>
          <cell r="S495" t="str">
            <v>Pipe</v>
          </cell>
          <cell r="T495" t="str">
            <v>PCS</v>
          </cell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  <cell r="AH495"/>
          <cell r="AI495"/>
          <cell r="AJ495"/>
          <cell r="AK495"/>
          <cell r="AL495"/>
          <cell r="AM495"/>
          <cell r="AN495"/>
          <cell r="AO495"/>
          <cell r="AP495"/>
          <cell r="AQ495"/>
          <cell r="AR495"/>
          <cell r="AS495"/>
          <cell r="AT495"/>
          <cell r="AU495"/>
          <cell r="AV495"/>
          <cell r="AW495"/>
          <cell r="AX495"/>
          <cell r="AY495"/>
          <cell r="AZ495"/>
          <cell r="BA495"/>
          <cell r="BB495"/>
          <cell r="BC495">
            <v>798</v>
          </cell>
          <cell r="BD495">
            <v>999</v>
          </cell>
          <cell r="BE495">
            <v>479</v>
          </cell>
          <cell r="BF495">
            <v>945</v>
          </cell>
          <cell r="BG495">
            <v>449</v>
          </cell>
          <cell r="BH495">
            <v>821</v>
          </cell>
          <cell r="BI495">
            <v>739</v>
          </cell>
          <cell r="BJ495">
            <v>901</v>
          </cell>
          <cell r="BK495">
            <v>940</v>
          </cell>
          <cell r="BL495">
            <v>869</v>
          </cell>
          <cell r="BM495">
            <v>1013</v>
          </cell>
          <cell r="BN495"/>
          <cell r="BO495" t="str">
            <v>23/10/2023</v>
          </cell>
        </row>
        <row r="496">
          <cell r="A496" t="str">
            <v>|0200226010|19.10|0.00|2.000|0.0005800NBC</v>
          </cell>
          <cell r="B496" t="str">
            <v>|0200226010|19.10|0.00|2.000|0.000</v>
          </cell>
          <cell r="C496" t="str">
            <v>C07037</v>
          </cell>
          <cell r="D496" t="str">
            <v>HONDA</v>
          </cell>
          <cell r="E496" t="str">
            <v>EMTC</v>
          </cell>
          <cell r="F496" t="str">
            <v>EMTC</v>
          </cell>
          <cell r="G496" t="str">
            <v>STAM390G</v>
          </cell>
          <cell r="H496" t="str">
            <v>P</v>
          </cell>
          <cell r="I496" t="str">
            <v>NBC</v>
          </cell>
          <cell r="J496">
            <v>19.100000000000001</v>
          </cell>
          <cell r="K496">
            <v>0</v>
          </cell>
          <cell r="L496">
            <v>2</v>
          </cell>
          <cell r="M496">
            <v>5800</v>
          </cell>
          <cell r="N496">
            <v>4.8890000000000002</v>
          </cell>
          <cell r="O496" t="str">
            <v>Piping(Pre-End)</v>
          </cell>
          <cell r="P496" t="str">
            <v>E-G</v>
          </cell>
          <cell r="Q496" t="str">
            <v>K2TA</v>
          </cell>
          <cell r="R496" t="str">
            <v>50530-K2TA-V003-XA</v>
          </cell>
          <cell r="S496" t="str">
            <v>Pipe</v>
          </cell>
          <cell r="T496" t="str">
            <v>PCS</v>
          </cell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  <cell r="AK496"/>
          <cell r="AL496"/>
          <cell r="AM496"/>
          <cell r="AN496"/>
          <cell r="AO496"/>
          <cell r="AP496"/>
          <cell r="AQ496"/>
          <cell r="AR496"/>
          <cell r="AS496"/>
          <cell r="AT496"/>
          <cell r="AU496"/>
          <cell r="AV496"/>
          <cell r="AW496"/>
          <cell r="AX496"/>
          <cell r="AY496"/>
          <cell r="AZ496"/>
          <cell r="BA496"/>
          <cell r="BB496"/>
          <cell r="BC496">
            <v>743</v>
          </cell>
          <cell r="BD496">
            <v>678</v>
          </cell>
          <cell r="BE496">
            <v>512</v>
          </cell>
          <cell r="BF496">
            <v>682</v>
          </cell>
          <cell r="BG496">
            <v>483</v>
          </cell>
          <cell r="BH496">
            <v>637</v>
          </cell>
          <cell r="BI496">
            <v>566</v>
          </cell>
          <cell r="BJ496">
            <v>679</v>
          </cell>
          <cell r="BK496">
            <v>716</v>
          </cell>
          <cell r="BL496">
            <v>667</v>
          </cell>
          <cell r="BM496">
            <v>762</v>
          </cell>
          <cell r="BN496"/>
          <cell r="BO496" t="str">
            <v>23/10/2023</v>
          </cell>
        </row>
        <row r="497">
          <cell r="A497" t="str">
            <v>|0200226010|19.10|0.00|2.000|0.0005900NBC</v>
          </cell>
          <cell r="B497" t="str">
            <v>|0200226010|19.10|0.00|2.000|0.000</v>
          </cell>
          <cell r="C497" t="str">
            <v>C07037</v>
          </cell>
          <cell r="D497" t="str">
            <v>HONDA</v>
          </cell>
          <cell r="E497" t="str">
            <v>EMTC</v>
          </cell>
          <cell r="F497" t="str">
            <v>EMTC</v>
          </cell>
          <cell r="G497" t="str">
            <v>STAM390G</v>
          </cell>
          <cell r="H497" t="str">
            <v>P</v>
          </cell>
          <cell r="I497" t="str">
            <v>NBC</v>
          </cell>
          <cell r="J497">
            <v>19.100000000000001</v>
          </cell>
          <cell r="K497">
            <v>0</v>
          </cell>
          <cell r="L497">
            <v>2</v>
          </cell>
          <cell r="M497">
            <v>5900</v>
          </cell>
          <cell r="N497">
            <v>4.9740000000000002</v>
          </cell>
          <cell r="O497" t="str">
            <v>Piping(Pre-End)</v>
          </cell>
          <cell r="P497" t="str">
            <v>E-G</v>
          </cell>
          <cell r="Q497" t="str">
            <v>K0R</v>
          </cell>
          <cell r="R497" t="str">
            <v>50530-K0R-V000-XA</v>
          </cell>
          <cell r="S497" t="str">
            <v>Pipe</v>
          </cell>
          <cell r="T497" t="str">
            <v>PCS</v>
          </cell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  <cell r="AK497"/>
          <cell r="AL497"/>
          <cell r="AM497"/>
          <cell r="AN497"/>
          <cell r="AO497"/>
          <cell r="AP497"/>
          <cell r="AQ497"/>
          <cell r="AR497"/>
          <cell r="AS497"/>
          <cell r="AT497"/>
          <cell r="AU497"/>
          <cell r="AV497"/>
          <cell r="AW497"/>
          <cell r="AX497"/>
          <cell r="AY497"/>
          <cell r="AZ497"/>
          <cell r="BA497"/>
          <cell r="BB497"/>
          <cell r="BC497">
            <v>1008</v>
          </cell>
          <cell r="BD497">
            <v>896</v>
          </cell>
          <cell r="BE497">
            <v>464</v>
          </cell>
          <cell r="BF497">
            <v>795</v>
          </cell>
          <cell r="BG497">
            <v>573</v>
          </cell>
          <cell r="BH497">
            <v>742</v>
          </cell>
          <cell r="BI497">
            <v>617</v>
          </cell>
          <cell r="BJ497">
            <v>758</v>
          </cell>
          <cell r="BK497">
            <v>803</v>
          </cell>
          <cell r="BL497">
            <v>714</v>
          </cell>
          <cell r="BM497">
            <v>819</v>
          </cell>
          <cell r="BN497"/>
          <cell r="BO497" t="str">
            <v>23/10/2023</v>
          </cell>
        </row>
        <row r="498">
          <cell r="A498" t="str">
            <v>|0200225939|19.10|0.00|2.300|0.0006000NBC</v>
          </cell>
          <cell r="B498" t="str">
            <v>|0200225939|19.10|0.00|2.300|0.000</v>
          </cell>
          <cell r="C498" t="str">
            <v>C07037</v>
          </cell>
          <cell r="D498" t="str">
            <v>HONDA</v>
          </cell>
          <cell r="E498" t="str">
            <v>EMTC</v>
          </cell>
          <cell r="F498" t="str">
            <v>EMTC</v>
          </cell>
          <cell r="G498" t="str">
            <v>STAM290GA</v>
          </cell>
          <cell r="H498" t="str">
            <v>P</v>
          </cell>
          <cell r="I498" t="str">
            <v>NBC</v>
          </cell>
          <cell r="J498">
            <v>19.100000000000001</v>
          </cell>
          <cell r="K498">
            <v>0</v>
          </cell>
          <cell r="L498">
            <v>2.2999999999999998</v>
          </cell>
          <cell r="M498">
            <v>6000</v>
          </cell>
          <cell r="N498">
            <v>5.718</v>
          </cell>
          <cell r="O498" t="str">
            <v>Piping(Pre-End)</v>
          </cell>
          <cell r="P498" t="str">
            <v>E-G</v>
          </cell>
          <cell r="Q498" t="str">
            <v>KWW</v>
          </cell>
          <cell r="R498" t="str">
            <v>50530-KWW-6403-XA</v>
          </cell>
          <cell r="S498" t="str">
            <v>Pipe</v>
          </cell>
          <cell r="T498" t="str">
            <v>PCS</v>
          </cell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G498"/>
          <cell r="AH498"/>
          <cell r="AI498"/>
          <cell r="AJ498"/>
          <cell r="AK498"/>
          <cell r="AL498"/>
          <cell r="AM498"/>
          <cell r="AN498"/>
          <cell r="AO498"/>
          <cell r="AP498"/>
          <cell r="AQ498"/>
          <cell r="AR498"/>
          <cell r="AS498"/>
          <cell r="AT498"/>
          <cell r="AU498"/>
          <cell r="AV498"/>
          <cell r="AW498"/>
          <cell r="AX498"/>
          <cell r="AY498"/>
          <cell r="AZ498"/>
          <cell r="BA498"/>
          <cell r="BB498"/>
          <cell r="BC498">
            <v>222</v>
          </cell>
          <cell r="BD498">
            <v>408</v>
          </cell>
          <cell r="BE498">
            <v>278</v>
          </cell>
          <cell r="BF498">
            <v>388</v>
          </cell>
          <cell r="BG498">
            <v>176</v>
          </cell>
          <cell r="BH498">
            <v>359</v>
          </cell>
          <cell r="BI498">
            <v>311</v>
          </cell>
          <cell r="BJ498">
            <v>390</v>
          </cell>
          <cell r="BK498">
            <v>409</v>
          </cell>
          <cell r="BL498">
            <v>377</v>
          </cell>
          <cell r="BM498">
            <v>432</v>
          </cell>
          <cell r="BN498"/>
          <cell r="BO498" t="str">
            <v>23/10/2023</v>
          </cell>
        </row>
        <row r="499">
          <cell r="A499" t="str">
            <v>|0200230841|25.40|0.00|1.200|0.000150NBC</v>
          </cell>
          <cell r="B499" t="str">
            <v>|0200230841|25.40|0.00|1.200|0.000</v>
          </cell>
          <cell r="C499" t="str">
            <v>C07038</v>
          </cell>
          <cell r="D499" t="str">
            <v>TTVN</v>
          </cell>
          <cell r="E499" t="str">
            <v>TOYOTA</v>
          </cell>
          <cell r="F499" t="str">
            <v>XH</v>
          </cell>
          <cell r="G499" t="str">
            <v>STKM13A</v>
          </cell>
          <cell r="H499" t="str">
            <v>C</v>
          </cell>
          <cell r="I499" t="str">
            <v>NBC</v>
          </cell>
          <cell r="J499">
            <v>25.4</v>
          </cell>
          <cell r="K499">
            <v>0</v>
          </cell>
          <cell r="L499">
            <v>1.2</v>
          </cell>
          <cell r="M499">
            <v>150</v>
          </cell>
          <cell r="N499">
            <v>0.107</v>
          </cell>
          <cell r="O499" t="str">
            <v>Brushing</v>
          </cell>
          <cell r="P499" t="str">
            <v>E-G</v>
          </cell>
          <cell r="Q499"/>
          <cell r="R499"/>
          <cell r="S499"/>
          <cell r="T499" t="str">
            <v>PCS</v>
          </cell>
          <cell r="U499"/>
          <cell r="V499"/>
          <cell r="W499"/>
          <cell r="X499"/>
          <cell r="Y499"/>
          <cell r="Z499">
            <v>190</v>
          </cell>
          <cell r="AA499"/>
          <cell r="AB499"/>
          <cell r="AC499"/>
          <cell r="AD499"/>
          <cell r="AE499"/>
          <cell r="AF499"/>
          <cell r="AG499"/>
          <cell r="AH499"/>
          <cell r="AI499"/>
          <cell r="AJ499"/>
          <cell r="AK499"/>
          <cell r="AL499"/>
          <cell r="AM499"/>
          <cell r="AN499"/>
          <cell r="AO499"/>
          <cell r="AP499"/>
          <cell r="AQ499"/>
          <cell r="AR499"/>
          <cell r="AS499"/>
          <cell r="AT499"/>
          <cell r="AU499"/>
          <cell r="AV499"/>
          <cell r="AW499"/>
          <cell r="AX499"/>
          <cell r="AY499"/>
          <cell r="AZ499">
            <v>0</v>
          </cell>
          <cell r="BA499">
            <v>190</v>
          </cell>
          <cell r="BB499">
            <v>0</v>
          </cell>
          <cell r="BC499">
            <v>120</v>
          </cell>
          <cell r="BD499">
            <v>160</v>
          </cell>
          <cell r="BE499">
            <v>100</v>
          </cell>
          <cell r="BF499"/>
          <cell r="BG499"/>
          <cell r="BH499"/>
          <cell r="BI499"/>
          <cell r="BJ499"/>
          <cell r="BK499"/>
          <cell r="BL499"/>
          <cell r="BM499"/>
          <cell r="BN499"/>
          <cell r="BO499"/>
        </row>
        <row r="500">
          <cell r="A500" t="str">
            <v>|0200220810|19.10|0.00|2.300|0.000371.7NBC</v>
          </cell>
          <cell r="B500" t="str">
            <v>|0200220810|19.10|0.00|2.300|0.000</v>
          </cell>
          <cell r="C500" t="str">
            <v>C07038</v>
          </cell>
          <cell r="D500" t="str">
            <v>TTVN</v>
          </cell>
          <cell r="E500" t="str">
            <v>TOYOTA</v>
          </cell>
          <cell r="F500" t="str">
            <v>TBHN</v>
          </cell>
          <cell r="G500" t="str">
            <v>STKM13A</v>
          </cell>
          <cell r="H500" t="str">
            <v>P</v>
          </cell>
          <cell r="I500" t="str">
            <v>NBC</v>
          </cell>
          <cell r="J500">
            <v>19.100000000000001</v>
          </cell>
          <cell r="K500">
            <v>0</v>
          </cell>
          <cell r="L500">
            <v>2.2999999999999998</v>
          </cell>
          <cell r="M500">
            <v>371.7</v>
          </cell>
          <cell r="N500">
            <v>0.35399999999999998</v>
          </cell>
          <cell r="O500" t="str">
            <v>Brushing</v>
          </cell>
          <cell r="P500" t="str">
            <v>E-G</v>
          </cell>
          <cell r="Q500"/>
          <cell r="R500" t="str">
            <v>72345-X1V53</v>
          </cell>
          <cell r="S500" t="str">
            <v>EH-078</v>
          </cell>
          <cell r="T500" t="str">
            <v>PCS</v>
          </cell>
          <cell r="U500">
            <v>100</v>
          </cell>
          <cell r="V500"/>
          <cell r="W500"/>
          <cell r="X500">
            <v>50</v>
          </cell>
          <cell r="Y500"/>
          <cell r="Z500">
            <v>50</v>
          </cell>
          <cell r="AA500"/>
          <cell r="AB500">
            <v>50</v>
          </cell>
          <cell r="AC500"/>
          <cell r="AD500"/>
          <cell r="AE500">
            <v>50</v>
          </cell>
          <cell r="AF500"/>
          <cell r="AG500">
            <v>50</v>
          </cell>
          <cell r="AH500"/>
          <cell r="AI500">
            <v>50</v>
          </cell>
          <cell r="AJ500"/>
          <cell r="AK500"/>
          <cell r="AL500">
            <v>50</v>
          </cell>
          <cell r="AM500"/>
          <cell r="AN500">
            <v>50</v>
          </cell>
          <cell r="AO500"/>
          <cell r="AP500">
            <v>50</v>
          </cell>
          <cell r="AQ500"/>
          <cell r="AR500"/>
          <cell r="AS500">
            <v>50</v>
          </cell>
          <cell r="AT500"/>
          <cell r="AU500">
            <v>50</v>
          </cell>
          <cell r="AV500"/>
          <cell r="AW500"/>
          <cell r="AX500"/>
          <cell r="AY500"/>
          <cell r="AZ500">
            <v>0</v>
          </cell>
          <cell r="BA500">
            <v>650</v>
          </cell>
          <cell r="BB500">
            <v>0</v>
          </cell>
          <cell r="BC500">
            <v>1550</v>
          </cell>
          <cell r="BD500">
            <v>550</v>
          </cell>
          <cell r="BE500">
            <v>350</v>
          </cell>
          <cell r="BF500">
            <v>650</v>
          </cell>
          <cell r="BG500"/>
          <cell r="BH500"/>
          <cell r="BI500"/>
          <cell r="BJ500"/>
          <cell r="BK500"/>
          <cell r="BL500"/>
          <cell r="BM500"/>
          <cell r="BN500"/>
          <cell r="BO500"/>
        </row>
        <row r="501">
          <cell r="A501" t="str">
            <v>|0200231043|25.40|0.00|1.200|0.000399.9NBC</v>
          </cell>
          <cell r="B501" t="str">
            <v>|0200231043|25.40|0.00|1.200|0.000</v>
          </cell>
          <cell r="C501" t="str">
            <v>C07038</v>
          </cell>
          <cell r="D501" t="str">
            <v>TTVN</v>
          </cell>
          <cell r="E501" t="str">
            <v>TOYOTA</v>
          </cell>
          <cell r="F501" t="str">
            <v>TBHN</v>
          </cell>
          <cell r="G501" t="str">
            <v>STKM-550</v>
          </cell>
          <cell r="H501" t="str">
            <v>C</v>
          </cell>
          <cell r="I501" t="str">
            <v>NBC</v>
          </cell>
          <cell r="J501">
            <v>25.4</v>
          </cell>
          <cell r="K501">
            <v>0</v>
          </cell>
          <cell r="L501">
            <v>1.2</v>
          </cell>
          <cell r="M501">
            <v>399.9</v>
          </cell>
          <cell r="N501">
            <v>0.28599999999999998</v>
          </cell>
          <cell r="O501" t="str">
            <v>Brushing</v>
          </cell>
          <cell r="P501" t="str">
            <v>E-G</v>
          </cell>
          <cell r="Q501"/>
          <cell r="R501" t="str">
            <v>71256-X7V11</v>
          </cell>
          <cell r="S501" t="str">
            <v>DH-075</v>
          </cell>
          <cell r="T501" t="str">
            <v>PCS</v>
          </cell>
          <cell r="U501">
            <v>150</v>
          </cell>
          <cell r="V501"/>
          <cell r="W501"/>
          <cell r="X501">
            <v>100</v>
          </cell>
          <cell r="Y501"/>
          <cell r="Z501">
            <v>100</v>
          </cell>
          <cell r="AA501"/>
          <cell r="AB501">
            <v>100</v>
          </cell>
          <cell r="AC501"/>
          <cell r="AD501"/>
          <cell r="AE501">
            <v>100</v>
          </cell>
          <cell r="AF501"/>
          <cell r="AG501">
            <v>100</v>
          </cell>
          <cell r="AH501"/>
          <cell r="AI501">
            <v>100</v>
          </cell>
          <cell r="AJ501"/>
          <cell r="AK501"/>
          <cell r="AL501">
            <v>100</v>
          </cell>
          <cell r="AM501"/>
          <cell r="AN501">
            <v>100</v>
          </cell>
          <cell r="AO501"/>
          <cell r="AP501">
            <v>100</v>
          </cell>
          <cell r="AQ501"/>
          <cell r="AR501"/>
          <cell r="AS501">
            <v>100</v>
          </cell>
          <cell r="AT501"/>
          <cell r="AU501">
            <v>50</v>
          </cell>
          <cell r="AV501"/>
          <cell r="AW501"/>
          <cell r="AX501"/>
          <cell r="AY501"/>
          <cell r="AZ501">
            <v>0</v>
          </cell>
          <cell r="BA501">
            <v>1200</v>
          </cell>
          <cell r="BB501">
            <v>0</v>
          </cell>
          <cell r="BC501">
            <v>1250</v>
          </cell>
          <cell r="BD501">
            <v>600</v>
          </cell>
          <cell r="BE501">
            <v>550</v>
          </cell>
          <cell r="BF501">
            <v>800</v>
          </cell>
          <cell r="BG501"/>
          <cell r="BH501"/>
          <cell r="BI501"/>
          <cell r="BJ501"/>
          <cell r="BK501"/>
          <cell r="BL501"/>
          <cell r="BM501"/>
          <cell r="BN501"/>
          <cell r="BO501"/>
        </row>
        <row r="502">
          <cell r="A502" t="str">
            <v>|0200230841|28.60|0.00|1.200|0.000407.3NBC</v>
          </cell>
          <cell r="B502" t="str">
            <v>|0200230841|28.60|0.00|1.200|0.000</v>
          </cell>
          <cell r="C502" t="str">
            <v>C07038</v>
          </cell>
          <cell r="D502" t="str">
            <v>TTVN</v>
          </cell>
          <cell r="E502" t="str">
            <v>TOYOTA</v>
          </cell>
          <cell r="F502" t="str">
            <v>TBHN</v>
          </cell>
          <cell r="G502" t="str">
            <v>STKM13A</v>
          </cell>
          <cell r="H502" t="str">
            <v>C</v>
          </cell>
          <cell r="I502" t="str">
            <v>NBC</v>
          </cell>
          <cell r="J502">
            <v>28.6</v>
          </cell>
          <cell r="K502">
            <v>0</v>
          </cell>
          <cell r="L502">
            <v>1.2</v>
          </cell>
          <cell r="M502">
            <v>407.3</v>
          </cell>
          <cell r="N502">
            <v>0.33</v>
          </cell>
          <cell r="O502" t="str">
            <v>Brushing</v>
          </cell>
          <cell r="P502" t="str">
            <v>E-G</v>
          </cell>
          <cell r="Q502"/>
          <cell r="R502" t="str">
            <v>72345-X1V28</v>
          </cell>
          <cell r="S502" t="str">
            <v>EH-050</v>
          </cell>
          <cell r="T502" t="str">
            <v>PCS</v>
          </cell>
          <cell r="U502">
            <v>150</v>
          </cell>
          <cell r="V502"/>
          <cell r="W502"/>
          <cell r="X502">
            <v>150</v>
          </cell>
          <cell r="Y502"/>
          <cell r="Z502">
            <v>150</v>
          </cell>
          <cell r="AA502"/>
          <cell r="AB502">
            <v>100</v>
          </cell>
          <cell r="AC502"/>
          <cell r="AD502"/>
          <cell r="AE502">
            <v>150</v>
          </cell>
          <cell r="AF502"/>
          <cell r="AG502">
            <v>150</v>
          </cell>
          <cell r="AH502"/>
          <cell r="AI502">
            <v>100</v>
          </cell>
          <cell r="AJ502"/>
          <cell r="AK502"/>
          <cell r="AL502">
            <v>150</v>
          </cell>
          <cell r="AM502"/>
          <cell r="AN502">
            <v>150</v>
          </cell>
          <cell r="AO502"/>
          <cell r="AP502">
            <v>100</v>
          </cell>
          <cell r="AQ502"/>
          <cell r="AR502"/>
          <cell r="AS502">
            <v>100</v>
          </cell>
          <cell r="AT502"/>
          <cell r="AU502">
            <v>100</v>
          </cell>
          <cell r="AV502"/>
          <cell r="AW502"/>
          <cell r="AX502"/>
          <cell r="AY502"/>
          <cell r="AZ502">
            <v>0</v>
          </cell>
          <cell r="BA502">
            <v>1550</v>
          </cell>
          <cell r="BB502">
            <v>0</v>
          </cell>
          <cell r="BC502">
            <v>2000</v>
          </cell>
          <cell r="BD502">
            <v>750</v>
          </cell>
          <cell r="BE502">
            <v>500</v>
          </cell>
          <cell r="BF502">
            <v>950</v>
          </cell>
          <cell r="BG502"/>
          <cell r="BH502"/>
          <cell r="BI502"/>
          <cell r="BJ502"/>
          <cell r="BK502"/>
          <cell r="BL502"/>
          <cell r="BM502"/>
          <cell r="BN502"/>
          <cell r="BO502"/>
        </row>
        <row r="503">
          <cell r="A503" t="str">
            <v>|0200226640|25.40|0.00|2.300|0.000409.4NBC</v>
          </cell>
          <cell r="B503" t="str">
            <v>|0200226640|25.40|0.00|2.300|0.000</v>
          </cell>
          <cell r="C503" t="str">
            <v>C07038</v>
          </cell>
          <cell r="D503" t="str">
            <v>TTVN</v>
          </cell>
          <cell r="E503" t="str">
            <v>TOYOTA</v>
          </cell>
          <cell r="F503" t="str">
            <v>TBHN</v>
          </cell>
          <cell r="G503" t="str">
            <v>STKM17AM</v>
          </cell>
          <cell r="H503" t="str">
            <v>P</v>
          </cell>
          <cell r="I503" t="str">
            <v>NBC</v>
          </cell>
          <cell r="J503">
            <v>25.4</v>
          </cell>
          <cell r="K503">
            <v>0</v>
          </cell>
          <cell r="L503">
            <v>2.2999999999999998</v>
          </cell>
          <cell r="M503">
            <v>409.4</v>
          </cell>
          <cell r="N503">
            <v>0.53600000000000003</v>
          </cell>
          <cell r="O503" t="str">
            <v>Brushing</v>
          </cell>
          <cell r="P503" t="str">
            <v>E-G</v>
          </cell>
          <cell r="Q503"/>
          <cell r="R503" t="str">
            <v>72422-X7A09</v>
          </cell>
          <cell r="S503" t="str">
            <v>IH-261</v>
          </cell>
          <cell r="T503" t="str">
            <v>PCS</v>
          </cell>
          <cell r="U503">
            <v>50</v>
          </cell>
          <cell r="V503"/>
          <cell r="W503"/>
          <cell r="X503"/>
          <cell r="Y503"/>
          <cell r="Z503"/>
          <cell r="AA503"/>
          <cell r="AB503">
            <v>50</v>
          </cell>
          <cell r="AC503"/>
          <cell r="AD503"/>
          <cell r="AE503"/>
          <cell r="AF503"/>
          <cell r="AG503"/>
          <cell r="AH503"/>
          <cell r="AI503"/>
          <cell r="AJ503"/>
          <cell r="AK503"/>
          <cell r="AL503"/>
          <cell r="AM503"/>
          <cell r="AN503"/>
          <cell r="AO503"/>
          <cell r="AP503"/>
          <cell r="AQ503"/>
          <cell r="AR503"/>
          <cell r="AS503"/>
          <cell r="AT503"/>
          <cell r="AU503"/>
          <cell r="AV503"/>
          <cell r="AW503"/>
          <cell r="AX503"/>
          <cell r="AY503"/>
          <cell r="AZ503">
            <v>0</v>
          </cell>
          <cell r="BA503">
            <v>100</v>
          </cell>
          <cell r="BB503">
            <v>0</v>
          </cell>
          <cell r="BC503">
            <v>100</v>
          </cell>
          <cell r="BD503">
            <v>200</v>
          </cell>
          <cell r="BE503">
            <v>150</v>
          </cell>
          <cell r="BF503">
            <v>150</v>
          </cell>
          <cell r="BG503"/>
          <cell r="BH503"/>
          <cell r="BI503"/>
          <cell r="BJ503"/>
          <cell r="BK503"/>
          <cell r="BL503"/>
          <cell r="BM503"/>
          <cell r="BN503"/>
          <cell r="BO503"/>
        </row>
        <row r="504">
          <cell r="A504" t="str">
            <v>|0200226642|25.40|0.00|1.600|0.000409.4NBC</v>
          </cell>
          <cell r="B504" t="str">
            <v>|0200226642|25.40|0.00|1.600|0.000</v>
          </cell>
          <cell r="C504" t="str">
            <v>C07038</v>
          </cell>
          <cell r="D504" t="str">
            <v>TTVN</v>
          </cell>
          <cell r="E504" t="str">
            <v>TOYOTA</v>
          </cell>
          <cell r="F504" t="str">
            <v>TBHN</v>
          </cell>
          <cell r="G504" t="str">
            <v>STKM17AM</v>
          </cell>
          <cell r="H504" t="str">
            <v>P</v>
          </cell>
          <cell r="I504" t="str">
            <v>NBC</v>
          </cell>
          <cell r="J504">
            <v>25.4</v>
          </cell>
          <cell r="K504">
            <v>0</v>
          </cell>
          <cell r="L504">
            <v>1.6</v>
          </cell>
          <cell r="M504">
            <v>409.4</v>
          </cell>
          <cell r="N504">
            <v>0.38400000000000001</v>
          </cell>
          <cell r="O504" t="str">
            <v>Brushing</v>
          </cell>
          <cell r="P504" t="str">
            <v>E-G</v>
          </cell>
          <cell r="Q504"/>
          <cell r="R504" t="str">
            <v>72422-X1300</v>
          </cell>
          <cell r="S504" t="str">
            <v>CH-168</v>
          </cell>
          <cell r="T504" t="str">
            <v>PCS</v>
          </cell>
          <cell r="U504">
            <v>150</v>
          </cell>
          <cell r="V504"/>
          <cell r="W504"/>
          <cell r="X504">
            <v>150</v>
          </cell>
          <cell r="Y504"/>
          <cell r="Z504">
            <v>150</v>
          </cell>
          <cell r="AA504"/>
          <cell r="AB504">
            <v>150</v>
          </cell>
          <cell r="AC504"/>
          <cell r="AD504"/>
          <cell r="AE504">
            <v>150</v>
          </cell>
          <cell r="AF504"/>
          <cell r="AG504">
            <v>150</v>
          </cell>
          <cell r="AH504"/>
          <cell r="AI504">
            <v>150</v>
          </cell>
          <cell r="AJ504"/>
          <cell r="AK504"/>
          <cell r="AL504">
            <v>150</v>
          </cell>
          <cell r="AM504"/>
          <cell r="AN504">
            <v>150</v>
          </cell>
          <cell r="AO504"/>
          <cell r="AP504">
            <v>150</v>
          </cell>
          <cell r="AQ504"/>
          <cell r="AR504"/>
          <cell r="AS504">
            <v>100</v>
          </cell>
          <cell r="AT504"/>
          <cell r="AU504">
            <v>100</v>
          </cell>
          <cell r="AV504"/>
          <cell r="AW504"/>
          <cell r="AX504"/>
          <cell r="AY504"/>
          <cell r="AZ504">
            <v>0</v>
          </cell>
          <cell r="BA504">
            <v>1700</v>
          </cell>
          <cell r="BB504">
            <v>0</v>
          </cell>
          <cell r="BC504">
            <v>2000</v>
          </cell>
          <cell r="BD504">
            <v>700</v>
          </cell>
          <cell r="BE504">
            <v>550</v>
          </cell>
          <cell r="BF504">
            <v>900</v>
          </cell>
          <cell r="BG504"/>
          <cell r="BH504"/>
          <cell r="BI504"/>
          <cell r="BJ504"/>
          <cell r="BK504"/>
          <cell r="BL504"/>
          <cell r="BM504"/>
          <cell r="BN504"/>
          <cell r="BO504"/>
        </row>
        <row r="505">
          <cell r="A505" t="str">
            <v>|0200220810|12.70|0.00|1.600|0.000411.3NBC</v>
          </cell>
          <cell r="B505" t="str">
            <v>|0200220810|12.70|0.00|1.600|0.000</v>
          </cell>
          <cell r="C505" t="str">
            <v>C07038</v>
          </cell>
          <cell r="D505" t="str">
            <v>TTVN</v>
          </cell>
          <cell r="E505" t="str">
            <v>TOYOTA</v>
          </cell>
          <cell r="F505" t="str">
            <v>TBHN</v>
          </cell>
          <cell r="G505" t="str">
            <v>STKM13A</v>
          </cell>
          <cell r="H505" t="str">
            <v>P</v>
          </cell>
          <cell r="I505" t="str">
            <v>NBC</v>
          </cell>
          <cell r="J505">
            <v>12.7</v>
          </cell>
          <cell r="K505">
            <v>0</v>
          </cell>
          <cell r="L505">
            <v>1.6</v>
          </cell>
          <cell r="M505">
            <v>411.3</v>
          </cell>
          <cell r="N505">
            <v>0.18</v>
          </cell>
          <cell r="O505" t="str">
            <v>Chamfer</v>
          </cell>
          <cell r="P505" t="str">
            <v>E-G</v>
          </cell>
          <cell r="Q505"/>
          <cell r="R505" t="str">
            <v>72345-X7V42</v>
          </cell>
          <cell r="S505" t="str">
            <v>DH-101</v>
          </cell>
          <cell r="T505" t="str">
            <v>PCS</v>
          </cell>
          <cell r="U505">
            <v>250</v>
          </cell>
          <cell r="V505"/>
          <cell r="W505"/>
          <cell r="X505">
            <v>250</v>
          </cell>
          <cell r="Y505"/>
          <cell r="Z505">
            <v>200</v>
          </cell>
          <cell r="AA505"/>
          <cell r="AB505">
            <v>200</v>
          </cell>
          <cell r="AC505"/>
          <cell r="AD505"/>
          <cell r="AE505">
            <v>250</v>
          </cell>
          <cell r="AF505"/>
          <cell r="AG505">
            <v>200</v>
          </cell>
          <cell r="AH505"/>
          <cell r="AI505">
            <v>200</v>
          </cell>
          <cell r="AJ505"/>
          <cell r="AK505"/>
          <cell r="AL505">
            <v>250</v>
          </cell>
          <cell r="AM505"/>
          <cell r="AN505">
            <v>200</v>
          </cell>
          <cell r="AO505"/>
          <cell r="AP505">
            <v>200</v>
          </cell>
          <cell r="AQ505"/>
          <cell r="AR505"/>
          <cell r="AS505">
            <v>200</v>
          </cell>
          <cell r="AT505"/>
          <cell r="AU505">
            <v>200</v>
          </cell>
          <cell r="AV505"/>
          <cell r="AW505"/>
          <cell r="AX505"/>
          <cell r="AY505"/>
          <cell r="AZ505">
            <v>0</v>
          </cell>
          <cell r="BA505">
            <v>2600</v>
          </cell>
          <cell r="BB505">
            <v>0</v>
          </cell>
          <cell r="BC505">
            <v>2600</v>
          </cell>
          <cell r="BD505">
            <v>1200</v>
          </cell>
          <cell r="BE505">
            <v>1100</v>
          </cell>
          <cell r="BF505">
            <v>1600</v>
          </cell>
          <cell r="BG505"/>
          <cell r="BH505"/>
          <cell r="BI505"/>
          <cell r="BJ505"/>
          <cell r="BK505"/>
          <cell r="BL505"/>
          <cell r="BM505"/>
          <cell r="BN505"/>
          <cell r="BO505"/>
        </row>
        <row r="506">
          <cell r="A506" t="str">
            <v>|0200220810|22.20|0.00|2.000|0.000416NBC</v>
          </cell>
          <cell r="B506" t="str">
            <v>|0200220810|22.20|0.00|2.000|0.000</v>
          </cell>
          <cell r="C506" t="str">
            <v>C07038</v>
          </cell>
          <cell r="D506" t="str">
            <v>TTVN</v>
          </cell>
          <cell r="E506" t="str">
            <v>TOYOTA</v>
          </cell>
          <cell r="F506" t="str">
            <v>XH</v>
          </cell>
          <cell r="G506" t="str">
            <v>STKM13A</v>
          </cell>
          <cell r="H506" t="str">
            <v>P</v>
          </cell>
          <cell r="I506" t="str">
            <v>NBC</v>
          </cell>
          <cell r="J506">
            <v>22.2</v>
          </cell>
          <cell r="K506">
            <v>0</v>
          </cell>
          <cell r="L506">
            <v>2</v>
          </cell>
          <cell r="M506">
            <v>416</v>
          </cell>
          <cell r="N506">
            <v>0.41399999999999998</v>
          </cell>
          <cell r="O506" t="str">
            <v>Brushing</v>
          </cell>
          <cell r="P506" t="str">
            <v>E-G</v>
          </cell>
          <cell r="Q506"/>
          <cell r="R506"/>
          <cell r="S506"/>
          <cell r="T506" t="str">
            <v>PCS</v>
          </cell>
          <cell r="U506"/>
          <cell r="V506"/>
          <cell r="W506"/>
          <cell r="X506"/>
          <cell r="Y506"/>
          <cell r="Z506">
            <v>520</v>
          </cell>
          <cell r="AA506"/>
          <cell r="AB506"/>
          <cell r="AC506"/>
          <cell r="AD506"/>
          <cell r="AE506"/>
          <cell r="AF506"/>
          <cell r="AG506"/>
          <cell r="AH506"/>
          <cell r="AI506"/>
          <cell r="AJ506"/>
          <cell r="AK506"/>
          <cell r="AL506"/>
          <cell r="AM506"/>
          <cell r="AN506"/>
          <cell r="AO506"/>
          <cell r="AP506"/>
          <cell r="AQ506"/>
          <cell r="AR506"/>
          <cell r="AS506"/>
          <cell r="AT506"/>
          <cell r="AU506"/>
          <cell r="AV506"/>
          <cell r="AW506"/>
          <cell r="AX506"/>
          <cell r="AY506"/>
          <cell r="AZ506">
            <v>0</v>
          </cell>
          <cell r="BA506">
            <v>520</v>
          </cell>
          <cell r="BB506">
            <v>0</v>
          </cell>
          <cell r="BC506">
            <v>2000</v>
          </cell>
          <cell r="BD506">
            <v>600</v>
          </cell>
          <cell r="BE506">
            <v>520</v>
          </cell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</row>
        <row r="507">
          <cell r="A507" t="str">
            <v>|0200230841|25.40|0.00|1.000|0.000416.6NBC</v>
          </cell>
          <cell r="B507" t="str">
            <v>|0200230841|25.40|0.00|1.000|0.000</v>
          </cell>
          <cell r="C507" t="str">
            <v>C07038</v>
          </cell>
          <cell r="D507" t="str">
            <v>TTVN</v>
          </cell>
          <cell r="E507" t="str">
            <v>TOYOTA</v>
          </cell>
          <cell r="F507" t="str">
            <v>TBHN</v>
          </cell>
          <cell r="G507" t="str">
            <v>STKM13A</v>
          </cell>
          <cell r="H507" t="str">
            <v>C</v>
          </cell>
          <cell r="I507" t="str">
            <v>NBC</v>
          </cell>
          <cell r="J507">
            <v>25.4</v>
          </cell>
          <cell r="K507">
            <v>0</v>
          </cell>
          <cell r="L507">
            <v>1</v>
          </cell>
          <cell r="M507">
            <v>416.6</v>
          </cell>
          <cell r="N507">
            <v>0.251</v>
          </cell>
          <cell r="O507" t="str">
            <v>Brushing</v>
          </cell>
          <cell r="P507" t="str">
            <v>E-G</v>
          </cell>
          <cell r="Q507"/>
          <cell r="R507" t="str">
            <v>79214-X7V03</v>
          </cell>
          <cell r="S507" t="str">
            <v>DH-076</v>
          </cell>
          <cell r="T507" t="str">
            <v>PCS</v>
          </cell>
          <cell r="U507">
            <v>250</v>
          </cell>
          <cell r="V507"/>
          <cell r="W507"/>
          <cell r="X507">
            <v>250</v>
          </cell>
          <cell r="Y507"/>
          <cell r="Z507">
            <v>200</v>
          </cell>
          <cell r="AA507"/>
          <cell r="AB507">
            <v>200</v>
          </cell>
          <cell r="AC507"/>
          <cell r="AD507"/>
          <cell r="AE507">
            <v>250</v>
          </cell>
          <cell r="AF507"/>
          <cell r="AG507">
            <v>200</v>
          </cell>
          <cell r="AH507"/>
          <cell r="AI507">
            <v>200</v>
          </cell>
          <cell r="AJ507"/>
          <cell r="AK507"/>
          <cell r="AL507">
            <v>200</v>
          </cell>
          <cell r="AM507"/>
          <cell r="AN507">
            <v>200</v>
          </cell>
          <cell r="AO507"/>
          <cell r="AP507">
            <v>200</v>
          </cell>
          <cell r="AQ507"/>
          <cell r="AR507"/>
          <cell r="AS507">
            <v>200</v>
          </cell>
          <cell r="AT507"/>
          <cell r="AU507">
            <v>200</v>
          </cell>
          <cell r="AV507"/>
          <cell r="AW507"/>
          <cell r="AX507"/>
          <cell r="AY507"/>
          <cell r="AZ507">
            <v>0</v>
          </cell>
          <cell r="BA507">
            <v>2550</v>
          </cell>
          <cell r="BB507">
            <v>0</v>
          </cell>
          <cell r="BC507">
            <v>2450</v>
          </cell>
          <cell r="BD507">
            <v>1150</v>
          </cell>
          <cell r="BE507">
            <v>1100</v>
          </cell>
          <cell r="BF507">
            <v>1700</v>
          </cell>
          <cell r="BG507"/>
          <cell r="BH507"/>
          <cell r="BI507"/>
          <cell r="BJ507"/>
          <cell r="BK507"/>
          <cell r="BL507"/>
          <cell r="BM507"/>
          <cell r="BN507"/>
          <cell r="BO507"/>
        </row>
        <row r="508">
          <cell r="A508" t="str">
            <v>|0200220810|25.40|0.00|1.400|0.000418.1NBC</v>
          </cell>
          <cell r="B508" t="str">
            <v>|0200220810|25.40|0.00|1.400|0.000</v>
          </cell>
          <cell r="C508" t="str">
            <v>C07038</v>
          </cell>
          <cell r="D508" t="str">
            <v>TTVN</v>
          </cell>
          <cell r="E508" t="str">
            <v>TOYOTA</v>
          </cell>
          <cell r="F508" t="str">
            <v>TBHN</v>
          </cell>
          <cell r="G508" t="str">
            <v>STKM13A</v>
          </cell>
          <cell r="H508" t="str">
            <v>P</v>
          </cell>
          <cell r="I508" t="str">
            <v>NBC</v>
          </cell>
          <cell r="J508">
            <v>25.4</v>
          </cell>
          <cell r="K508">
            <v>0</v>
          </cell>
          <cell r="L508">
            <v>1.4</v>
          </cell>
          <cell r="M508">
            <v>418.1</v>
          </cell>
          <cell r="N508">
            <v>0.34699999999999998</v>
          </cell>
          <cell r="O508" t="str">
            <v>Brushing</v>
          </cell>
          <cell r="P508" t="str">
            <v>E-G</v>
          </cell>
          <cell r="Q508"/>
          <cell r="R508" t="str">
            <v>79114-X7V13</v>
          </cell>
          <cell r="S508" t="str">
            <v>DH-072</v>
          </cell>
          <cell r="T508" t="str">
            <v>PCS</v>
          </cell>
          <cell r="U508">
            <v>150</v>
          </cell>
          <cell r="V508"/>
          <cell r="W508"/>
          <cell r="X508">
            <v>100</v>
          </cell>
          <cell r="Y508"/>
          <cell r="Z508">
            <v>100</v>
          </cell>
          <cell r="AA508"/>
          <cell r="AB508">
            <v>150</v>
          </cell>
          <cell r="AC508"/>
          <cell r="AD508"/>
          <cell r="AE508">
            <v>100</v>
          </cell>
          <cell r="AF508"/>
          <cell r="AG508">
            <v>100</v>
          </cell>
          <cell r="AH508"/>
          <cell r="AI508">
            <v>100</v>
          </cell>
          <cell r="AJ508"/>
          <cell r="AK508"/>
          <cell r="AL508">
            <v>100</v>
          </cell>
          <cell r="AM508"/>
          <cell r="AN508">
            <v>100</v>
          </cell>
          <cell r="AO508"/>
          <cell r="AP508">
            <v>100</v>
          </cell>
          <cell r="AQ508"/>
          <cell r="AR508"/>
          <cell r="AS508">
            <v>100</v>
          </cell>
          <cell r="AT508"/>
          <cell r="AU508">
            <v>100</v>
          </cell>
          <cell r="AV508"/>
          <cell r="AW508"/>
          <cell r="AX508"/>
          <cell r="AY508"/>
          <cell r="AZ508">
            <v>0</v>
          </cell>
          <cell r="BA508">
            <v>1300</v>
          </cell>
          <cell r="BB508">
            <v>0</v>
          </cell>
          <cell r="BC508">
            <v>1200</v>
          </cell>
          <cell r="BD508">
            <v>600</v>
          </cell>
          <cell r="BE508">
            <v>550</v>
          </cell>
          <cell r="BF508">
            <v>800</v>
          </cell>
          <cell r="BG508"/>
          <cell r="BH508"/>
          <cell r="BI508"/>
          <cell r="BJ508"/>
          <cell r="BK508"/>
          <cell r="BL508"/>
          <cell r="BM508"/>
          <cell r="BN508"/>
          <cell r="BO508"/>
        </row>
        <row r="509">
          <cell r="A509" t="str">
            <v>|0200230120|19.10|0.00|1.200|0.000427.8NBC</v>
          </cell>
          <cell r="B509" t="str">
            <v>|0200230120|19.10|0.00|1.200|0.000</v>
          </cell>
          <cell r="C509" t="str">
            <v>C07038</v>
          </cell>
          <cell r="D509" t="str">
            <v>TTVN</v>
          </cell>
          <cell r="E509" t="str">
            <v>TOYOTA</v>
          </cell>
          <cell r="F509" t="str">
            <v>TBHN</v>
          </cell>
          <cell r="G509" t="str">
            <v>STKM11A</v>
          </cell>
          <cell r="H509" t="str">
            <v>C</v>
          </cell>
          <cell r="I509" t="str">
            <v>NBC</v>
          </cell>
          <cell r="J509">
            <v>19.100000000000001</v>
          </cell>
          <cell r="K509">
            <v>0</v>
          </cell>
          <cell r="L509">
            <v>1.2</v>
          </cell>
          <cell r="M509">
            <v>427.8</v>
          </cell>
          <cell r="N509">
            <v>0.22700000000000001</v>
          </cell>
          <cell r="O509" t="str">
            <v>Brushing</v>
          </cell>
          <cell r="P509" t="str">
            <v>E-G</v>
          </cell>
          <cell r="Q509"/>
          <cell r="R509" t="str">
            <v>71256-X7A28</v>
          </cell>
          <cell r="S509" t="str">
            <v>IH-238</v>
          </cell>
          <cell r="T509" t="str">
            <v>PCS</v>
          </cell>
          <cell r="U509">
            <v>100</v>
          </cell>
          <cell r="V509"/>
          <cell r="W509"/>
          <cell r="X509"/>
          <cell r="Y509"/>
          <cell r="Z509"/>
          <cell r="AA509"/>
          <cell r="AB509"/>
          <cell r="AC509"/>
          <cell r="AD509"/>
          <cell r="AE509"/>
          <cell r="AF509"/>
          <cell r="AG509"/>
          <cell r="AH509"/>
          <cell r="AI509"/>
          <cell r="AJ509"/>
          <cell r="AK509"/>
          <cell r="AL509"/>
          <cell r="AM509"/>
          <cell r="AN509"/>
          <cell r="AO509"/>
          <cell r="AP509"/>
          <cell r="AQ509"/>
          <cell r="AR509"/>
          <cell r="AS509"/>
          <cell r="AT509"/>
          <cell r="AU509"/>
          <cell r="AV509"/>
          <cell r="AW509"/>
          <cell r="AX509"/>
          <cell r="AY509"/>
          <cell r="AZ509">
            <v>0</v>
          </cell>
          <cell r="BA509">
            <v>100</v>
          </cell>
          <cell r="BB509">
            <v>0</v>
          </cell>
          <cell r="BC509">
            <v>100</v>
          </cell>
          <cell r="BD509">
            <v>100</v>
          </cell>
          <cell r="BE509">
            <v>200</v>
          </cell>
          <cell r="BF509">
            <v>100</v>
          </cell>
          <cell r="BG509"/>
          <cell r="BH509"/>
          <cell r="BI509"/>
          <cell r="BJ509"/>
          <cell r="BK509"/>
          <cell r="BL509"/>
          <cell r="BM509"/>
          <cell r="BN509"/>
          <cell r="BO509"/>
        </row>
        <row r="510">
          <cell r="A510" t="str">
            <v>|0200220139|22.20|0.00|1.800|0.000428.9NBC</v>
          </cell>
          <cell r="B510" t="str">
            <v>|0200220139|22.20|0.00|1.800|0.000</v>
          </cell>
          <cell r="C510" t="str">
            <v>C07038</v>
          </cell>
          <cell r="D510" t="str">
            <v>TTVN</v>
          </cell>
          <cell r="E510" t="str">
            <v>TOYOTA</v>
          </cell>
          <cell r="F510" t="str">
            <v>TBHN</v>
          </cell>
          <cell r="G510" t="str">
            <v>STKM11A</v>
          </cell>
          <cell r="H510" t="str">
            <v>P</v>
          </cell>
          <cell r="I510" t="str">
            <v>NBC</v>
          </cell>
          <cell r="J510">
            <v>22.2</v>
          </cell>
          <cell r="K510">
            <v>0</v>
          </cell>
          <cell r="L510">
            <v>1.8</v>
          </cell>
          <cell r="M510">
            <v>428.9</v>
          </cell>
          <cell r="N510">
            <v>0.38900000000000001</v>
          </cell>
          <cell r="O510" t="str">
            <v>Brushing</v>
          </cell>
          <cell r="P510" t="str">
            <v>E-G</v>
          </cell>
          <cell r="Q510"/>
          <cell r="R510" t="str">
            <v>72422-X1B03</v>
          </cell>
          <cell r="S510" t="str">
            <v>CH-169</v>
          </cell>
          <cell r="T510" t="str">
            <v>PCS</v>
          </cell>
          <cell r="U510">
            <v>150</v>
          </cell>
          <cell r="V510"/>
          <cell r="W510"/>
          <cell r="X510">
            <v>150</v>
          </cell>
          <cell r="Y510"/>
          <cell r="Z510">
            <v>150</v>
          </cell>
          <cell r="AA510"/>
          <cell r="AB510">
            <v>150</v>
          </cell>
          <cell r="AC510"/>
          <cell r="AD510"/>
          <cell r="AE510">
            <v>150</v>
          </cell>
          <cell r="AF510"/>
          <cell r="AG510">
            <v>150</v>
          </cell>
          <cell r="AH510"/>
          <cell r="AI510">
            <v>150</v>
          </cell>
          <cell r="AJ510"/>
          <cell r="AK510"/>
          <cell r="AL510">
            <v>150</v>
          </cell>
          <cell r="AM510"/>
          <cell r="AN510">
            <v>150</v>
          </cell>
          <cell r="AO510"/>
          <cell r="AP510">
            <v>150</v>
          </cell>
          <cell r="AQ510"/>
          <cell r="AR510"/>
          <cell r="AS510">
            <v>150</v>
          </cell>
          <cell r="AT510"/>
          <cell r="AU510">
            <v>100</v>
          </cell>
          <cell r="AV510"/>
          <cell r="AW510"/>
          <cell r="AX510"/>
          <cell r="AY510"/>
          <cell r="AZ510">
            <v>0</v>
          </cell>
          <cell r="BA510">
            <v>1750</v>
          </cell>
          <cell r="BB510">
            <v>0</v>
          </cell>
          <cell r="BC510">
            <v>2100</v>
          </cell>
          <cell r="BD510">
            <v>950</v>
          </cell>
          <cell r="BE510">
            <v>650</v>
          </cell>
          <cell r="BF510">
            <v>1100</v>
          </cell>
          <cell r="BG510"/>
          <cell r="BH510"/>
          <cell r="BI510"/>
          <cell r="BJ510"/>
          <cell r="BK510"/>
          <cell r="BL510"/>
          <cell r="BM510"/>
          <cell r="BN510"/>
          <cell r="BO510"/>
        </row>
        <row r="511">
          <cell r="A511" t="str">
            <v>|0200221042|25.40|0.00|1.600|0.000435NBC</v>
          </cell>
          <cell r="B511" t="str">
            <v>|0200221042|25.40|0.00|1.600|0.000</v>
          </cell>
          <cell r="C511" t="str">
            <v>C07038</v>
          </cell>
          <cell r="D511" t="str">
            <v>TTVN</v>
          </cell>
          <cell r="E511" t="str">
            <v>TOYOTA</v>
          </cell>
          <cell r="F511" t="str">
            <v>TBHN</v>
          </cell>
          <cell r="G511" t="str">
            <v>STKM-550</v>
          </cell>
          <cell r="H511" t="str">
            <v>P</v>
          </cell>
          <cell r="I511" t="str">
            <v>NBC</v>
          </cell>
          <cell r="J511">
            <v>25.4</v>
          </cell>
          <cell r="K511">
            <v>0</v>
          </cell>
          <cell r="L511">
            <v>1.6</v>
          </cell>
          <cell r="M511">
            <v>435</v>
          </cell>
          <cell r="N511">
            <v>0.40799999999999997</v>
          </cell>
          <cell r="O511" t="str">
            <v>Brushing</v>
          </cell>
          <cell r="P511" t="str">
            <v>E-G</v>
          </cell>
          <cell r="Q511"/>
          <cell r="R511" t="str">
            <v>72422-X7V91</v>
          </cell>
          <cell r="S511" t="str">
            <v>DH-102</v>
          </cell>
          <cell r="T511" t="str">
            <v>PCS</v>
          </cell>
          <cell r="U511">
            <v>200</v>
          </cell>
          <cell r="V511"/>
          <cell r="W511"/>
          <cell r="X511">
            <v>150</v>
          </cell>
          <cell r="Y511"/>
          <cell r="Z511">
            <v>150</v>
          </cell>
          <cell r="AA511"/>
          <cell r="AB511">
            <v>150</v>
          </cell>
          <cell r="AC511"/>
          <cell r="AD511"/>
          <cell r="AE511">
            <v>150</v>
          </cell>
          <cell r="AF511"/>
          <cell r="AG511">
            <v>150</v>
          </cell>
          <cell r="AH511"/>
          <cell r="AI511">
            <v>150</v>
          </cell>
          <cell r="AJ511"/>
          <cell r="AK511"/>
          <cell r="AL511">
            <v>150</v>
          </cell>
          <cell r="AM511"/>
          <cell r="AN511">
            <v>150</v>
          </cell>
          <cell r="AO511"/>
          <cell r="AP511">
            <v>150</v>
          </cell>
          <cell r="AQ511"/>
          <cell r="AR511"/>
          <cell r="AS511">
            <v>150</v>
          </cell>
          <cell r="AT511"/>
          <cell r="AU511">
            <v>100</v>
          </cell>
          <cell r="AV511"/>
          <cell r="AW511"/>
          <cell r="AX511"/>
          <cell r="AY511"/>
          <cell r="AZ511">
            <v>0</v>
          </cell>
          <cell r="BA511">
            <v>1800</v>
          </cell>
          <cell r="BB511">
            <v>0</v>
          </cell>
          <cell r="BC511">
            <v>1850</v>
          </cell>
          <cell r="BD511">
            <v>800</v>
          </cell>
          <cell r="BE511">
            <v>700</v>
          </cell>
          <cell r="BF511">
            <v>1150</v>
          </cell>
          <cell r="BG511"/>
          <cell r="BH511"/>
          <cell r="BI511"/>
          <cell r="BJ511"/>
          <cell r="BK511"/>
          <cell r="BL511"/>
          <cell r="BM511"/>
          <cell r="BN511"/>
          <cell r="BO511"/>
        </row>
        <row r="512">
          <cell r="A512" t="str">
            <v>|0200230841|25.40|0.00|1.000|0.000435NBC</v>
          </cell>
          <cell r="B512" t="str">
            <v>|0200230841|25.40|0.00|1.000|0.000</v>
          </cell>
          <cell r="C512" t="str">
            <v>C07038</v>
          </cell>
          <cell r="D512" t="str">
            <v>TTVN</v>
          </cell>
          <cell r="E512" t="str">
            <v>TOYOTA</v>
          </cell>
          <cell r="F512" t="str">
            <v>TBHN</v>
          </cell>
          <cell r="G512" t="str">
            <v>STKM13A</v>
          </cell>
          <cell r="H512" t="str">
            <v>C</v>
          </cell>
          <cell r="I512" t="str">
            <v>NBC</v>
          </cell>
          <cell r="J512">
            <v>25.4</v>
          </cell>
          <cell r="K512">
            <v>0</v>
          </cell>
          <cell r="L512">
            <v>1</v>
          </cell>
          <cell r="M512">
            <v>435</v>
          </cell>
          <cell r="N512">
            <v>0.26200000000000001</v>
          </cell>
          <cell r="O512" t="str">
            <v>Brushing</v>
          </cell>
          <cell r="P512" t="str">
            <v>E-G</v>
          </cell>
          <cell r="Q512"/>
          <cell r="R512" t="str">
            <v>72422-X7V92</v>
          </cell>
          <cell r="S512" t="str">
            <v>DH-103</v>
          </cell>
          <cell r="T512" t="str">
            <v>PCS</v>
          </cell>
          <cell r="U512">
            <v>200</v>
          </cell>
          <cell r="V512"/>
          <cell r="W512"/>
          <cell r="X512">
            <v>150</v>
          </cell>
          <cell r="Y512"/>
          <cell r="Z512">
            <v>150</v>
          </cell>
          <cell r="AA512"/>
          <cell r="AB512">
            <v>150</v>
          </cell>
          <cell r="AC512"/>
          <cell r="AD512"/>
          <cell r="AE512">
            <v>150</v>
          </cell>
          <cell r="AF512"/>
          <cell r="AG512">
            <v>150</v>
          </cell>
          <cell r="AH512"/>
          <cell r="AI512">
            <v>150</v>
          </cell>
          <cell r="AJ512"/>
          <cell r="AK512"/>
          <cell r="AL512">
            <v>150</v>
          </cell>
          <cell r="AM512"/>
          <cell r="AN512">
            <v>150</v>
          </cell>
          <cell r="AO512"/>
          <cell r="AP512">
            <v>150</v>
          </cell>
          <cell r="AQ512"/>
          <cell r="AR512"/>
          <cell r="AS512">
            <v>150</v>
          </cell>
          <cell r="AT512"/>
          <cell r="AU512">
            <v>100</v>
          </cell>
          <cell r="AV512"/>
          <cell r="AW512"/>
          <cell r="AX512"/>
          <cell r="AY512"/>
          <cell r="AZ512">
            <v>0</v>
          </cell>
          <cell r="BA512">
            <v>1800</v>
          </cell>
          <cell r="BB512">
            <v>0</v>
          </cell>
          <cell r="BC512">
            <v>1850</v>
          </cell>
          <cell r="BD512">
            <v>800</v>
          </cell>
          <cell r="BE512">
            <v>700</v>
          </cell>
          <cell r="BF512">
            <v>1150</v>
          </cell>
          <cell r="BG512"/>
          <cell r="BH512"/>
          <cell r="BI512"/>
          <cell r="BJ512"/>
          <cell r="BK512"/>
          <cell r="BL512"/>
          <cell r="BM512"/>
          <cell r="BN512"/>
          <cell r="BO512"/>
        </row>
        <row r="513">
          <cell r="A513" t="str">
            <v>|0200226010|25.40|0.00|1.600|0.000443.4IBC</v>
          </cell>
          <cell r="B513" t="str">
            <v>|0200226010|25.40|0.00|1.600|0.000</v>
          </cell>
          <cell r="C513" t="str">
            <v>C07038</v>
          </cell>
          <cell r="D513" t="str">
            <v>TTVN</v>
          </cell>
          <cell r="E513" t="str">
            <v>TOYOTA</v>
          </cell>
          <cell r="F513" t="str">
            <v>XH</v>
          </cell>
          <cell r="G513" t="str">
            <v>STAM390G</v>
          </cell>
          <cell r="H513" t="str">
            <v>P</v>
          </cell>
          <cell r="I513" t="str">
            <v>IBC</v>
          </cell>
          <cell r="J513">
            <v>25.4</v>
          </cell>
          <cell r="K513">
            <v>0</v>
          </cell>
          <cell r="L513">
            <v>1.6</v>
          </cell>
          <cell r="M513">
            <v>443.4</v>
          </cell>
          <cell r="N513">
            <v>0.41599999999999998</v>
          </cell>
          <cell r="O513" t="str">
            <v>Chamfer</v>
          </cell>
          <cell r="P513" t="str">
            <v>E-G</v>
          </cell>
          <cell r="Q513"/>
          <cell r="R513" t="str">
            <v>72422-X7V99</v>
          </cell>
          <cell r="S513"/>
          <cell r="T513" t="str">
            <v>PCS</v>
          </cell>
          <cell r="U513"/>
          <cell r="V513"/>
          <cell r="W513"/>
          <cell r="X513"/>
          <cell r="Y513"/>
          <cell r="Z513">
            <v>655</v>
          </cell>
          <cell r="AA513"/>
          <cell r="AB513"/>
          <cell r="AC513"/>
          <cell r="AD513"/>
          <cell r="AE513"/>
          <cell r="AF513"/>
          <cell r="AG513"/>
          <cell r="AH513"/>
          <cell r="AI513"/>
          <cell r="AJ513"/>
          <cell r="AK513"/>
          <cell r="AL513"/>
          <cell r="AM513"/>
          <cell r="AN513"/>
          <cell r="AO513"/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>
            <v>0</v>
          </cell>
          <cell r="BA513">
            <v>655</v>
          </cell>
          <cell r="BB513">
            <v>0</v>
          </cell>
          <cell r="BC513">
            <v>1450</v>
          </cell>
          <cell r="BD513">
            <v>250</v>
          </cell>
          <cell r="BE513">
            <v>1000</v>
          </cell>
          <cell r="BF513"/>
          <cell r="BG513"/>
          <cell r="BH513"/>
          <cell r="BI513"/>
          <cell r="BJ513"/>
          <cell r="BK513"/>
          <cell r="BL513"/>
          <cell r="BM513"/>
          <cell r="BN513"/>
          <cell r="BO513"/>
        </row>
        <row r="514">
          <cell r="A514" t="str">
            <v>|0200220810|19.10|0.00|1.600|0.000450NBC</v>
          </cell>
          <cell r="B514" t="str">
            <v>|0200220810|19.10|0.00|1.600|0.000</v>
          </cell>
          <cell r="C514" t="str">
            <v>C07038</v>
          </cell>
          <cell r="D514" t="str">
            <v>TTVN</v>
          </cell>
          <cell r="E514" t="str">
            <v>TOYOTA</v>
          </cell>
          <cell r="F514" t="str">
            <v>XH</v>
          </cell>
          <cell r="G514" t="str">
            <v>STKM13A</v>
          </cell>
          <cell r="H514" t="str">
            <v>P</v>
          </cell>
          <cell r="I514" t="str">
            <v>NBC</v>
          </cell>
          <cell r="J514">
            <v>19.100000000000001</v>
          </cell>
          <cell r="K514">
            <v>0</v>
          </cell>
          <cell r="L514">
            <v>1.6</v>
          </cell>
          <cell r="M514">
            <v>450</v>
          </cell>
          <cell r="N514">
            <v>0.311</v>
          </cell>
          <cell r="O514" t="str">
            <v>Brushing</v>
          </cell>
          <cell r="P514" t="str">
            <v>E-G</v>
          </cell>
          <cell r="Q514"/>
          <cell r="R514"/>
          <cell r="S514"/>
          <cell r="T514" t="str">
            <v>PCS</v>
          </cell>
          <cell r="U514"/>
          <cell r="V514"/>
          <cell r="W514"/>
          <cell r="X514"/>
          <cell r="Y514"/>
          <cell r="Z514">
            <v>110</v>
          </cell>
          <cell r="AA514"/>
          <cell r="AB514"/>
          <cell r="AC514"/>
          <cell r="AD514"/>
          <cell r="AE514"/>
          <cell r="AF514"/>
          <cell r="AG514"/>
          <cell r="AH514"/>
          <cell r="AI514"/>
          <cell r="AJ514"/>
          <cell r="AK514"/>
          <cell r="AL514"/>
          <cell r="AM514"/>
          <cell r="AN514"/>
          <cell r="AO514"/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>
            <v>0</v>
          </cell>
          <cell r="BA514">
            <v>110</v>
          </cell>
          <cell r="BB514">
            <v>0</v>
          </cell>
          <cell r="BC514">
            <v>120</v>
          </cell>
          <cell r="BD514">
            <v>100</v>
          </cell>
          <cell r="BE514">
            <v>60</v>
          </cell>
          <cell r="BF514"/>
          <cell r="BG514"/>
          <cell r="BH514"/>
          <cell r="BI514"/>
          <cell r="BJ514"/>
          <cell r="BK514"/>
          <cell r="BL514"/>
          <cell r="BM514"/>
          <cell r="BN514"/>
          <cell r="BO514"/>
        </row>
        <row r="515">
          <cell r="A515" t="str">
            <v>|0200230841|25.40|0.00|1.200|0.000457.9NBC</v>
          </cell>
          <cell r="B515" t="str">
            <v>|0200230841|25.40|0.00|1.200|0.000</v>
          </cell>
          <cell r="C515" t="str">
            <v>C07038</v>
          </cell>
          <cell r="D515" t="str">
            <v>TTVN</v>
          </cell>
          <cell r="E515" t="str">
            <v>TOYOTA</v>
          </cell>
          <cell r="F515" t="str">
            <v>TBHN</v>
          </cell>
          <cell r="G515" t="str">
            <v>STKM13A</v>
          </cell>
          <cell r="H515" t="str">
            <v>C</v>
          </cell>
          <cell r="I515" t="str">
            <v>NBC</v>
          </cell>
          <cell r="J515">
            <v>25.4</v>
          </cell>
          <cell r="K515">
            <v>0</v>
          </cell>
          <cell r="L515">
            <v>1.2</v>
          </cell>
          <cell r="M515">
            <v>457.9</v>
          </cell>
          <cell r="N515">
            <v>0.32800000000000001</v>
          </cell>
          <cell r="O515" t="str">
            <v>Brushing</v>
          </cell>
          <cell r="P515" t="str">
            <v>E-G</v>
          </cell>
          <cell r="Q515"/>
          <cell r="R515" t="str">
            <v>71211-X7A27</v>
          </cell>
          <cell r="S515" t="str">
            <v>IH-231</v>
          </cell>
          <cell r="T515" t="str">
            <v>PCS</v>
          </cell>
          <cell r="U515">
            <v>50</v>
          </cell>
          <cell r="V515"/>
          <cell r="W515"/>
          <cell r="X515"/>
          <cell r="Y515"/>
          <cell r="Z515"/>
          <cell r="AA515"/>
          <cell r="AB515"/>
          <cell r="AC515"/>
          <cell r="AD515"/>
          <cell r="AE515">
            <v>50</v>
          </cell>
          <cell r="AF515"/>
          <cell r="AG515"/>
          <cell r="AH515"/>
          <cell r="AI515"/>
          <cell r="AJ515"/>
          <cell r="AK515"/>
          <cell r="AL515"/>
          <cell r="AM515"/>
          <cell r="AN515"/>
          <cell r="AO515"/>
          <cell r="AP515"/>
          <cell r="AQ515"/>
          <cell r="AR515"/>
          <cell r="AS515"/>
          <cell r="AT515"/>
          <cell r="AU515"/>
          <cell r="AV515"/>
          <cell r="AW515"/>
          <cell r="AX515"/>
          <cell r="AY515"/>
          <cell r="AZ515">
            <v>0</v>
          </cell>
          <cell r="BA515">
            <v>100</v>
          </cell>
          <cell r="BB515">
            <v>0</v>
          </cell>
          <cell r="BC515">
            <v>100</v>
          </cell>
          <cell r="BD515">
            <v>150</v>
          </cell>
          <cell r="BE515">
            <v>100</v>
          </cell>
          <cell r="BF515">
            <v>150</v>
          </cell>
          <cell r="BG515"/>
          <cell r="BH515"/>
          <cell r="BI515"/>
          <cell r="BJ515"/>
          <cell r="BK515"/>
          <cell r="BL515"/>
          <cell r="BM515"/>
          <cell r="BN515"/>
          <cell r="BO515"/>
        </row>
        <row r="516">
          <cell r="A516" t="str">
            <v>|0200226010|25.40|0.00|1.600|0.000462.8IBC</v>
          </cell>
          <cell r="B516" t="str">
            <v>|0200226010|25.40|0.00|1.600|0.000</v>
          </cell>
          <cell r="C516" t="str">
            <v>C07038</v>
          </cell>
          <cell r="D516" t="str">
            <v>TTVN</v>
          </cell>
          <cell r="E516" t="str">
            <v>TOYOTA</v>
          </cell>
          <cell r="F516" t="str">
            <v>XH</v>
          </cell>
          <cell r="G516" t="str">
            <v>STAM390G</v>
          </cell>
          <cell r="H516" t="str">
            <v>P</v>
          </cell>
          <cell r="I516" t="str">
            <v>IBC</v>
          </cell>
          <cell r="J516">
            <v>25.4</v>
          </cell>
          <cell r="K516">
            <v>0</v>
          </cell>
          <cell r="L516">
            <v>1.6</v>
          </cell>
          <cell r="M516">
            <v>462.8</v>
          </cell>
          <cell r="N516">
            <v>0.435</v>
          </cell>
          <cell r="O516" t="str">
            <v>Chamfer</v>
          </cell>
          <cell r="P516" t="str">
            <v>E-G</v>
          </cell>
          <cell r="Q516"/>
          <cell r="R516" t="str">
            <v>72422-X7V98</v>
          </cell>
          <cell r="S516"/>
          <cell r="T516" t="str">
            <v>PCS</v>
          </cell>
          <cell r="U516"/>
          <cell r="V516"/>
          <cell r="W516"/>
          <cell r="X516"/>
          <cell r="Y516"/>
          <cell r="Z516">
            <v>655</v>
          </cell>
          <cell r="AA516"/>
          <cell r="AB516"/>
          <cell r="AC516"/>
          <cell r="AD516"/>
          <cell r="AE516"/>
          <cell r="AF516"/>
          <cell r="AG516"/>
          <cell r="AH516"/>
          <cell r="AI516"/>
          <cell r="AJ516"/>
          <cell r="AK516"/>
          <cell r="AL516"/>
          <cell r="AM516"/>
          <cell r="AN516"/>
          <cell r="AO516"/>
          <cell r="AP516"/>
          <cell r="AQ516"/>
          <cell r="AR516"/>
          <cell r="AS516"/>
          <cell r="AT516"/>
          <cell r="AU516"/>
          <cell r="AV516"/>
          <cell r="AW516"/>
          <cell r="AX516"/>
          <cell r="AY516"/>
          <cell r="AZ516">
            <v>0</v>
          </cell>
          <cell r="BA516">
            <v>655</v>
          </cell>
          <cell r="BB516">
            <v>0</v>
          </cell>
          <cell r="BC516">
            <v>1450</v>
          </cell>
          <cell r="BD516">
            <v>250</v>
          </cell>
          <cell r="BE516">
            <v>1000</v>
          </cell>
          <cell r="BF516"/>
          <cell r="BG516"/>
          <cell r="BH516"/>
          <cell r="BI516"/>
          <cell r="BJ516"/>
          <cell r="BK516"/>
          <cell r="BL516"/>
          <cell r="BM516"/>
          <cell r="BN516"/>
          <cell r="BO516"/>
        </row>
        <row r="517">
          <cell r="A517" t="str">
            <v>|0200230119|25.40|0.00|1.200|0.000467.4NBC</v>
          </cell>
          <cell r="B517" t="str">
            <v>|0200230119|25.40|0.00|1.200|0.000</v>
          </cell>
          <cell r="C517" t="str">
            <v>C07038</v>
          </cell>
          <cell r="D517" t="str">
            <v>TTVN</v>
          </cell>
          <cell r="E517" t="str">
            <v>TOYOTA</v>
          </cell>
          <cell r="F517" t="str">
            <v>TBHN</v>
          </cell>
          <cell r="G517" t="str">
            <v>STKM11A</v>
          </cell>
          <cell r="H517" t="str">
            <v>C</v>
          </cell>
          <cell r="I517" t="str">
            <v>NBC</v>
          </cell>
          <cell r="J517">
            <v>25.4</v>
          </cell>
          <cell r="K517">
            <v>0</v>
          </cell>
          <cell r="L517">
            <v>1.2</v>
          </cell>
          <cell r="M517">
            <v>467.4</v>
          </cell>
          <cell r="N517">
            <v>0.33500000000000002</v>
          </cell>
          <cell r="O517" t="str">
            <v>Brushing</v>
          </cell>
          <cell r="P517" t="str">
            <v>E-G</v>
          </cell>
          <cell r="Q517"/>
          <cell r="R517" t="str">
            <v>72422-X1C02</v>
          </cell>
          <cell r="S517" t="str">
            <v>CH-171</v>
          </cell>
          <cell r="T517" t="str">
            <v>PCS</v>
          </cell>
          <cell r="U517">
            <v>50</v>
          </cell>
          <cell r="V517"/>
          <cell r="W517"/>
          <cell r="X517"/>
          <cell r="Y517"/>
          <cell r="Z517"/>
          <cell r="AA517"/>
          <cell r="AB517"/>
          <cell r="AC517"/>
          <cell r="AD517"/>
          <cell r="AE517">
            <v>50</v>
          </cell>
          <cell r="AF517"/>
          <cell r="AG517"/>
          <cell r="AH517"/>
          <cell r="AI517"/>
          <cell r="AJ517"/>
          <cell r="AK517"/>
          <cell r="AL517"/>
          <cell r="AM517"/>
          <cell r="AN517"/>
          <cell r="AO517"/>
          <cell r="AP517"/>
          <cell r="AQ517"/>
          <cell r="AR517"/>
          <cell r="AS517"/>
          <cell r="AT517"/>
          <cell r="AU517"/>
          <cell r="AV517"/>
          <cell r="AW517"/>
          <cell r="AX517"/>
          <cell r="AY517"/>
          <cell r="AZ517">
            <v>0</v>
          </cell>
          <cell r="BA517">
            <v>100</v>
          </cell>
          <cell r="BB517">
            <v>0</v>
          </cell>
          <cell r="BC517">
            <v>100</v>
          </cell>
          <cell r="BD517">
            <v>100</v>
          </cell>
          <cell r="BE517">
            <v>50</v>
          </cell>
          <cell r="BF517">
            <v>100</v>
          </cell>
          <cell r="BG517"/>
          <cell r="BH517"/>
          <cell r="BI517"/>
          <cell r="BJ517"/>
          <cell r="BK517"/>
          <cell r="BL517"/>
          <cell r="BM517"/>
          <cell r="BN517"/>
          <cell r="BO517"/>
        </row>
        <row r="518">
          <cell r="A518" t="str">
            <v>|0200220139|25.40|0.00|1.800|0.000469.4NBC</v>
          </cell>
          <cell r="B518" t="str">
            <v>|0200220139|25.40|0.00|1.800|0.000</v>
          </cell>
          <cell r="C518" t="str">
            <v>C07038</v>
          </cell>
          <cell r="D518" t="str">
            <v>TTVN</v>
          </cell>
          <cell r="E518" t="str">
            <v>TOYOTA</v>
          </cell>
          <cell r="F518" t="str">
            <v>TBHN</v>
          </cell>
          <cell r="G518" t="str">
            <v>STKM11A</v>
          </cell>
          <cell r="H518" t="str">
            <v>P</v>
          </cell>
          <cell r="I518" t="str">
            <v>NBC</v>
          </cell>
          <cell r="J518">
            <v>25.4</v>
          </cell>
          <cell r="K518">
            <v>0</v>
          </cell>
          <cell r="L518">
            <v>1.8</v>
          </cell>
          <cell r="M518">
            <v>469.4</v>
          </cell>
          <cell r="N518">
            <v>0.49199999999999999</v>
          </cell>
          <cell r="O518" t="str">
            <v>Brushing</v>
          </cell>
          <cell r="P518" t="str">
            <v>E-G</v>
          </cell>
          <cell r="Q518"/>
          <cell r="R518" t="str">
            <v>72423-X1B00</v>
          </cell>
          <cell r="S518" t="str">
            <v>CH-172</v>
          </cell>
          <cell r="T518" t="str">
            <v>PCS</v>
          </cell>
          <cell r="U518">
            <v>350</v>
          </cell>
          <cell r="V518"/>
          <cell r="W518"/>
          <cell r="X518">
            <v>350</v>
          </cell>
          <cell r="Y518"/>
          <cell r="Z518">
            <v>350</v>
          </cell>
          <cell r="AA518"/>
          <cell r="AB518">
            <v>300</v>
          </cell>
          <cell r="AC518"/>
          <cell r="AD518"/>
          <cell r="AE518">
            <v>300</v>
          </cell>
          <cell r="AF518"/>
          <cell r="AG518">
            <v>350</v>
          </cell>
          <cell r="AH518"/>
          <cell r="AI518">
            <v>300</v>
          </cell>
          <cell r="AJ518"/>
          <cell r="AK518"/>
          <cell r="AL518">
            <v>350</v>
          </cell>
          <cell r="AM518"/>
          <cell r="AN518">
            <v>300</v>
          </cell>
          <cell r="AO518"/>
          <cell r="AP518">
            <v>350</v>
          </cell>
          <cell r="AQ518"/>
          <cell r="AR518"/>
          <cell r="AS518">
            <v>300</v>
          </cell>
          <cell r="AT518"/>
          <cell r="AU518">
            <v>250</v>
          </cell>
          <cell r="AV518"/>
          <cell r="AW518"/>
          <cell r="AX518"/>
          <cell r="AY518"/>
          <cell r="AZ518">
            <v>0</v>
          </cell>
          <cell r="BA518">
            <v>3850</v>
          </cell>
          <cell r="BB518">
            <v>0</v>
          </cell>
          <cell r="BC518">
            <v>4100</v>
          </cell>
          <cell r="BD518">
            <v>1600</v>
          </cell>
          <cell r="BE518">
            <v>1050</v>
          </cell>
          <cell r="BF518">
            <v>2000</v>
          </cell>
          <cell r="BG518"/>
          <cell r="BH518"/>
          <cell r="BI518"/>
          <cell r="BJ518"/>
          <cell r="BK518"/>
          <cell r="BL518"/>
          <cell r="BM518"/>
          <cell r="BN518"/>
          <cell r="BO518"/>
        </row>
        <row r="519">
          <cell r="A519" t="str">
            <v>|0200220810|25.40|0.00|1.400|0.000474.5NBC</v>
          </cell>
          <cell r="B519" t="str">
            <v>|0200220810|25.40|0.00|1.400|0.000</v>
          </cell>
          <cell r="C519" t="str">
            <v>C07038</v>
          </cell>
          <cell r="D519" t="str">
            <v>TTVN</v>
          </cell>
          <cell r="E519" t="str">
            <v>TOYOTA</v>
          </cell>
          <cell r="F519" t="str">
            <v>XH</v>
          </cell>
          <cell r="G519" t="str">
            <v>STKM13A</v>
          </cell>
          <cell r="H519" t="str">
            <v>P</v>
          </cell>
          <cell r="I519" t="str">
            <v>NBC</v>
          </cell>
          <cell r="J519">
            <v>25.4</v>
          </cell>
          <cell r="K519">
            <v>0</v>
          </cell>
          <cell r="L519">
            <v>1.4</v>
          </cell>
          <cell r="M519">
            <v>474.5</v>
          </cell>
          <cell r="N519">
            <v>0.39300000000000002</v>
          </cell>
          <cell r="O519" t="str">
            <v>Brushing</v>
          </cell>
          <cell r="P519" t="str">
            <v>E-G</v>
          </cell>
          <cell r="Q519"/>
          <cell r="R519"/>
          <cell r="S519"/>
          <cell r="T519" t="str">
            <v>PCS</v>
          </cell>
          <cell r="U519"/>
          <cell r="V519"/>
          <cell r="W519"/>
          <cell r="X519"/>
          <cell r="Y519"/>
          <cell r="Z519">
            <v>260</v>
          </cell>
          <cell r="AA519"/>
          <cell r="AB519"/>
          <cell r="AC519"/>
          <cell r="AD519"/>
          <cell r="AE519"/>
          <cell r="AF519"/>
          <cell r="AG519"/>
          <cell r="AH519"/>
          <cell r="AI519"/>
          <cell r="AJ519"/>
          <cell r="AK519"/>
          <cell r="AL519"/>
          <cell r="AM519"/>
          <cell r="AN519"/>
          <cell r="AO519"/>
          <cell r="AP519"/>
          <cell r="AQ519"/>
          <cell r="AR519"/>
          <cell r="AS519"/>
          <cell r="AT519"/>
          <cell r="AU519"/>
          <cell r="AV519"/>
          <cell r="AW519"/>
          <cell r="AX519"/>
          <cell r="AY519"/>
          <cell r="AZ519">
            <v>0</v>
          </cell>
          <cell r="BA519">
            <v>260</v>
          </cell>
          <cell r="BB519">
            <v>0</v>
          </cell>
          <cell r="BC519">
            <v>260</v>
          </cell>
          <cell r="BD519">
            <v>320</v>
          </cell>
          <cell r="BE519">
            <v>200</v>
          </cell>
          <cell r="BF519"/>
          <cell r="BG519"/>
          <cell r="BH519"/>
          <cell r="BI519"/>
          <cell r="BJ519"/>
          <cell r="BK519"/>
          <cell r="BL519"/>
          <cell r="BM519"/>
          <cell r="BN519"/>
          <cell r="BO519"/>
        </row>
        <row r="520">
          <cell r="A520" t="str">
            <v>|0200220810|38.10|0.00|2.600|0.000476.2NBC</v>
          </cell>
          <cell r="B520" t="str">
            <v>|0200220810|38.10|0.00|2.600|0.000</v>
          </cell>
          <cell r="C520" t="str">
            <v>C07038</v>
          </cell>
          <cell r="D520" t="str">
            <v>TTVN</v>
          </cell>
          <cell r="E520" t="str">
            <v>TOYOTA</v>
          </cell>
          <cell r="F520" t="str">
            <v>TBHN</v>
          </cell>
          <cell r="G520" t="str">
            <v>STKM13A</v>
          </cell>
          <cell r="H520" t="str">
            <v>P</v>
          </cell>
          <cell r="I520" t="str">
            <v>NBC</v>
          </cell>
          <cell r="J520">
            <v>38.1</v>
          </cell>
          <cell r="K520">
            <v>0</v>
          </cell>
          <cell r="L520">
            <v>2.6</v>
          </cell>
          <cell r="M520">
            <v>476.2</v>
          </cell>
          <cell r="N520">
            <v>1.0840000000000001</v>
          </cell>
          <cell r="O520" t="str">
            <v>Brushing</v>
          </cell>
          <cell r="P520" t="str">
            <v>E-G</v>
          </cell>
          <cell r="Q520"/>
          <cell r="R520" t="str">
            <v>79114-X7A14</v>
          </cell>
          <cell r="S520" t="str">
            <v>IH-281</v>
          </cell>
          <cell r="T520" t="str">
            <v>PCS</v>
          </cell>
          <cell r="U520">
            <v>25</v>
          </cell>
          <cell r="V520"/>
          <cell r="W520"/>
          <cell r="X520"/>
          <cell r="Y520"/>
          <cell r="Z520">
            <v>25</v>
          </cell>
          <cell r="AA520"/>
          <cell r="AB520"/>
          <cell r="AC520"/>
          <cell r="AD520"/>
          <cell r="AE520">
            <v>25</v>
          </cell>
          <cell r="AF520"/>
          <cell r="AG520"/>
          <cell r="AH520"/>
          <cell r="AI520">
            <v>25</v>
          </cell>
          <cell r="AJ520"/>
          <cell r="AK520"/>
          <cell r="AL520"/>
          <cell r="AM520"/>
          <cell r="AN520">
            <v>25</v>
          </cell>
          <cell r="AO520"/>
          <cell r="AP520"/>
          <cell r="AQ520"/>
          <cell r="AR520"/>
          <cell r="AS520"/>
          <cell r="AT520"/>
          <cell r="AU520"/>
          <cell r="AV520"/>
          <cell r="AW520"/>
          <cell r="AX520"/>
          <cell r="AY520"/>
          <cell r="AZ520">
            <v>0</v>
          </cell>
          <cell r="BA520">
            <v>125</v>
          </cell>
          <cell r="BB520">
            <v>0</v>
          </cell>
          <cell r="BC520">
            <v>125</v>
          </cell>
          <cell r="BD520">
            <v>150</v>
          </cell>
          <cell r="BE520">
            <v>100</v>
          </cell>
          <cell r="BF520">
            <v>125</v>
          </cell>
          <cell r="BG520"/>
          <cell r="BH520"/>
          <cell r="BI520"/>
          <cell r="BJ520"/>
          <cell r="BK520"/>
          <cell r="BL520"/>
          <cell r="BM520"/>
          <cell r="BN520"/>
          <cell r="BO520"/>
        </row>
        <row r="521">
          <cell r="A521" t="str">
            <v>|0200220810|25.40|0.00|1.600|0.000515NBC</v>
          </cell>
          <cell r="B521" t="str">
            <v>|0200220810|25.40|0.00|1.600|0.000</v>
          </cell>
          <cell r="C521" t="str">
            <v>C07038</v>
          </cell>
          <cell r="D521" t="str">
            <v>TTVN</v>
          </cell>
          <cell r="E521" t="str">
            <v>TOYOTA</v>
          </cell>
          <cell r="F521" t="str">
            <v>XH</v>
          </cell>
          <cell r="G521" t="str">
            <v>STKM13A</v>
          </cell>
          <cell r="H521" t="str">
            <v>P</v>
          </cell>
          <cell r="I521" t="str">
            <v>NBC</v>
          </cell>
          <cell r="J521">
            <v>25.4</v>
          </cell>
          <cell r="K521">
            <v>0</v>
          </cell>
          <cell r="L521">
            <v>1.6</v>
          </cell>
          <cell r="M521">
            <v>515</v>
          </cell>
          <cell r="N521">
            <v>0.48399999999999999</v>
          </cell>
          <cell r="O521" t="str">
            <v>Brushing</v>
          </cell>
          <cell r="P521" t="str">
            <v>E-G</v>
          </cell>
          <cell r="Q521"/>
          <cell r="R521"/>
          <cell r="S521"/>
          <cell r="T521" t="str">
            <v>PCS</v>
          </cell>
          <cell r="U521"/>
          <cell r="V521"/>
          <cell r="W521"/>
          <cell r="X521"/>
          <cell r="Y521"/>
          <cell r="Z521">
            <v>340</v>
          </cell>
          <cell r="AA521"/>
          <cell r="AB521"/>
          <cell r="AC521"/>
          <cell r="AD521"/>
          <cell r="AE521"/>
          <cell r="AF521"/>
          <cell r="AG521"/>
          <cell r="AH521"/>
          <cell r="AI521"/>
          <cell r="AJ521"/>
          <cell r="AK521"/>
          <cell r="AL521"/>
          <cell r="AM521"/>
          <cell r="AN521"/>
          <cell r="AO521"/>
          <cell r="AP521"/>
          <cell r="AQ521"/>
          <cell r="AR521"/>
          <cell r="AS521"/>
          <cell r="AT521"/>
          <cell r="AU521"/>
          <cell r="AV521"/>
          <cell r="AW521"/>
          <cell r="AX521"/>
          <cell r="AY521"/>
          <cell r="AZ521">
            <v>0</v>
          </cell>
          <cell r="BA521">
            <v>340</v>
          </cell>
          <cell r="BB521">
            <v>0</v>
          </cell>
          <cell r="BC521">
            <v>260</v>
          </cell>
          <cell r="BD521">
            <v>300</v>
          </cell>
          <cell r="BE521">
            <v>220</v>
          </cell>
          <cell r="BF521"/>
          <cell r="BG521"/>
          <cell r="BH521"/>
          <cell r="BI521"/>
          <cell r="BJ521"/>
          <cell r="BK521"/>
          <cell r="BL521"/>
          <cell r="BM521"/>
          <cell r="BN521"/>
          <cell r="BO521"/>
        </row>
        <row r="522">
          <cell r="A522" t="str">
            <v>|0200230841|19.10|0.00|1.200|0.000520NBC</v>
          </cell>
          <cell r="B522" t="str">
            <v>|0200230841|19.10|0.00|1.200|0.000</v>
          </cell>
          <cell r="C522" t="str">
            <v>C07038</v>
          </cell>
          <cell r="D522" t="str">
            <v>TTVN</v>
          </cell>
          <cell r="E522" t="str">
            <v>TOYOTA</v>
          </cell>
          <cell r="F522" t="str">
            <v>XH</v>
          </cell>
          <cell r="G522" t="str">
            <v>STKM13A</v>
          </cell>
          <cell r="H522" t="str">
            <v>C</v>
          </cell>
          <cell r="I522" t="str">
            <v>NBC</v>
          </cell>
          <cell r="J522">
            <v>19.100000000000001</v>
          </cell>
          <cell r="K522">
            <v>0</v>
          </cell>
          <cell r="L522">
            <v>1.2</v>
          </cell>
          <cell r="M522">
            <v>520</v>
          </cell>
          <cell r="N522">
            <v>0.27600000000000002</v>
          </cell>
          <cell r="O522" t="str">
            <v>Brushing</v>
          </cell>
          <cell r="P522" t="str">
            <v>E-G</v>
          </cell>
          <cell r="Q522"/>
          <cell r="R522"/>
          <cell r="S522"/>
          <cell r="T522" t="str">
            <v>PCS</v>
          </cell>
          <cell r="U522"/>
          <cell r="V522"/>
          <cell r="W522"/>
          <cell r="X522"/>
          <cell r="Y522"/>
          <cell r="Z522">
            <v>1400</v>
          </cell>
          <cell r="AA522"/>
          <cell r="AB522"/>
          <cell r="AC522"/>
          <cell r="AD522"/>
          <cell r="AE522"/>
          <cell r="AF522"/>
          <cell r="AG522"/>
          <cell r="AH522"/>
          <cell r="AI522"/>
          <cell r="AJ522"/>
          <cell r="AK522"/>
          <cell r="AL522"/>
          <cell r="AM522"/>
          <cell r="AN522"/>
          <cell r="AO522"/>
          <cell r="AP522"/>
          <cell r="AQ522"/>
          <cell r="AR522"/>
          <cell r="AS522"/>
          <cell r="AT522"/>
          <cell r="AU522"/>
          <cell r="AV522"/>
          <cell r="AW522"/>
          <cell r="AX522"/>
          <cell r="AY522"/>
          <cell r="AZ522">
            <v>0</v>
          </cell>
          <cell r="BA522">
            <v>1400</v>
          </cell>
          <cell r="BB522">
            <v>0</v>
          </cell>
          <cell r="BC522">
            <v>2050</v>
          </cell>
          <cell r="BD522">
            <v>700</v>
          </cell>
          <cell r="BE522">
            <v>550</v>
          </cell>
          <cell r="BF522"/>
          <cell r="BG522"/>
          <cell r="BH522"/>
          <cell r="BI522"/>
          <cell r="BJ522"/>
          <cell r="BK522"/>
          <cell r="BL522"/>
          <cell r="BM522"/>
          <cell r="BN522"/>
          <cell r="BO522"/>
        </row>
        <row r="523">
          <cell r="A523" t="str">
            <v>|0200220810|25.40|0.00|1.600|0.000567NBC</v>
          </cell>
          <cell r="B523" t="str">
            <v>|0200220810|25.40|0.00|1.600|0.000</v>
          </cell>
          <cell r="C523" t="str">
            <v>C07038</v>
          </cell>
          <cell r="D523" t="str">
            <v>TTVN</v>
          </cell>
          <cell r="E523" t="str">
            <v>TOYOTA</v>
          </cell>
          <cell r="F523" t="str">
            <v>XH</v>
          </cell>
          <cell r="G523" t="str">
            <v>STKM13A</v>
          </cell>
          <cell r="H523" t="str">
            <v>P</v>
          </cell>
          <cell r="I523" t="str">
            <v>NBC</v>
          </cell>
          <cell r="J523">
            <v>25.4</v>
          </cell>
          <cell r="K523">
            <v>0</v>
          </cell>
          <cell r="L523">
            <v>1.6</v>
          </cell>
          <cell r="M523">
            <v>567</v>
          </cell>
          <cell r="N523">
            <v>0.53200000000000003</v>
          </cell>
          <cell r="O523" t="str">
            <v>Brushing</v>
          </cell>
          <cell r="P523" t="str">
            <v>E-G</v>
          </cell>
          <cell r="Q523"/>
          <cell r="R523"/>
          <cell r="S523"/>
          <cell r="T523" t="str">
            <v>PCS</v>
          </cell>
          <cell r="U523"/>
          <cell r="V523"/>
          <cell r="W523"/>
          <cell r="X523"/>
          <cell r="Y523"/>
          <cell r="Z523">
            <v>110</v>
          </cell>
          <cell r="AA523"/>
          <cell r="AB523"/>
          <cell r="AC523"/>
          <cell r="AD523"/>
          <cell r="AE523"/>
          <cell r="AF523"/>
          <cell r="AG523"/>
          <cell r="AH523"/>
          <cell r="AI523"/>
          <cell r="AJ523"/>
          <cell r="AK523"/>
          <cell r="AL523"/>
          <cell r="AM523"/>
          <cell r="AN523"/>
          <cell r="AO523"/>
          <cell r="AP523"/>
          <cell r="AQ523"/>
          <cell r="AR523"/>
          <cell r="AS523"/>
          <cell r="AT523"/>
          <cell r="AU523"/>
          <cell r="AV523"/>
          <cell r="AW523"/>
          <cell r="AX523"/>
          <cell r="AY523"/>
          <cell r="AZ523">
            <v>0</v>
          </cell>
          <cell r="BA523">
            <v>110</v>
          </cell>
          <cell r="BB523">
            <v>0</v>
          </cell>
          <cell r="BC523">
            <v>120</v>
          </cell>
          <cell r="BD523">
            <v>100</v>
          </cell>
          <cell r="BE523">
            <v>60</v>
          </cell>
          <cell r="BF523"/>
          <cell r="BG523"/>
          <cell r="BH523"/>
          <cell r="BI523"/>
          <cell r="BJ523"/>
          <cell r="BK523"/>
          <cell r="BL523"/>
          <cell r="BM523"/>
          <cell r="BN523"/>
          <cell r="BO523"/>
        </row>
        <row r="524">
          <cell r="A524" t="str">
            <v>|0200220810|25.40|0.00|1.600|0.000590NBC</v>
          </cell>
          <cell r="B524" t="str">
            <v>|0200220810|25.40|0.00|1.600|0.000</v>
          </cell>
          <cell r="C524" t="str">
            <v>C07038</v>
          </cell>
          <cell r="D524" t="str">
            <v>TTVN</v>
          </cell>
          <cell r="E524" t="str">
            <v>TOYOTA</v>
          </cell>
          <cell r="F524" t="str">
            <v>XH</v>
          </cell>
          <cell r="G524" t="str">
            <v>STKM13A</v>
          </cell>
          <cell r="H524" t="str">
            <v>P</v>
          </cell>
          <cell r="I524" t="str">
            <v>NBC</v>
          </cell>
          <cell r="J524">
            <v>25.4</v>
          </cell>
          <cell r="K524">
            <v>0</v>
          </cell>
          <cell r="L524">
            <v>1.6</v>
          </cell>
          <cell r="M524">
            <v>590</v>
          </cell>
          <cell r="N524">
            <v>0.55400000000000005</v>
          </cell>
          <cell r="O524" t="str">
            <v>Brushing</v>
          </cell>
          <cell r="P524" t="str">
            <v>E-G</v>
          </cell>
          <cell r="Q524"/>
          <cell r="R524"/>
          <cell r="S524"/>
          <cell r="T524" t="str">
            <v>PCS</v>
          </cell>
          <cell r="U524"/>
          <cell r="V524"/>
          <cell r="W524"/>
          <cell r="X524"/>
          <cell r="Y524"/>
          <cell r="Z524">
            <v>1140</v>
          </cell>
          <cell r="AA524"/>
          <cell r="AB524"/>
          <cell r="AC524"/>
          <cell r="AD524"/>
          <cell r="AE524"/>
          <cell r="AF524"/>
          <cell r="AG524"/>
          <cell r="AH524"/>
          <cell r="AI524"/>
          <cell r="AJ524"/>
          <cell r="AK524"/>
          <cell r="AL524"/>
          <cell r="AM524"/>
          <cell r="AN524"/>
          <cell r="AO524"/>
          <cell r="AP524"/>
          <cell r="AQ524"/>
          <cell r="AR524"/>
          <cell r="AS524"/>
          <cell r="AT524"/>
          <cell r="AU524"/>
          <cell r="AV524"/>
          <cell r="AW524"/>
          <cell r="AX524"/>
          <cell r="AY524"/>
          <cell r="AZ524">
            <v>0</v>
          </cell>
          <cell r="BA524">
            <v>1140</v>
          </cell>
          <cell r="BB524">
            <v>0</v>
          </cell>
          <cell r="BC524">
            <v>4000</v>
          </cell>
          <cell r="BD524">
            <v>1200</v>
          </cell>
          <cell r="BE524">
            <v>1040</v>
          </cell>
          <cell r="BF524"/>
          <cell r="BG524"/>
          <cell r="BH524"/>
          <cell r="BI524"/>
          <cell r="BJ524"/>
          <cell r="BK524"/>
          <cell r="BL524"/>
          <cell r="BM524"/>
          <cell r="BN524"/>
          <cell r="BO524"/>
        </row>
        <row r="525">
          <cell r="A525" t="str">
            <v>|0200220810|25.40|0.00|1.400|0.000617.8NBC</v>
          </cell>
          <cell r="B525" t="str">
            <v>|0200220810|25.40|0.00|1.400|0.000</v>
          </cell>
          <cell r="C525" t="str">
            <v>C07038</v>
          </cell>
          <cell r="D525" t="str">
            <v>TTVN</v>
          </cell>
          <cell r="E525" t="str">
            <v>TOYOTA</v>
          </cell>
          <cell r="F525" t="str">
            <v>TBHN</v>
          </cell>
          <cell r="G525" t="str">
            <v>STKM13A</v>
          </cell>
          <cell r="H525" t="str">
            <v>P</v>
          </cell>
          <cell r="I525" t="str">
            <v>NBC</v>
          </cell>
          <cell r="J525">
            <v>25.4</v>
          </cell>
          <cell r="K525">
            <v>0</v>
          </cell>
          <cell r="L525">
            <v>1.4</v>
          </cell>
          <cell r="M525">
            <v>617.79999999999995</v>
          </cell>
          <cell r="N525">
            <v>0.51200000000000001</v>
          </cell>
          <cell r="O525" t="str">
            <v>Brushing</v>
          </cell>
          <cell r="P525" t="str">
            <v>E-G</v>
          </cell>
          <cell r="Q525"/>
          <cell r="R525" t="str">
            <v>79114-X7V11</v>
          </cell>
          <cell r="S525" t="str">
            <v>DH-073</v>
          </cell>
          <cell r="T525" t="str">
            <v>PCS</v>
          </cell>
          <cell r="U525">
            <v>200</v>
          </cell>
          <cell r="V525"/>
          <cell r="W525"/>
          <cell r="X525">
            <v>200</v>
          </cell>
          <cell r="Y525"/>
          <cell r="Z525"/>
          <cell r="AA525"/>
          <cell r="AB525">
            <v>200</v>
          </cell>
          <cell r="AC525"/>
          <cell r="AD525"/>
          <cell r="AE525"/>
          <cell r="AF525"/>
          <cell r="AG525">
            <v>200</v>
          </cell>
          <cell r="AH525"/>
          <cell r="AI525"/>
          <cell r="AJ525"/>
          <cell r="AK525"/>
          <cell r="AL525">
            <v>200</v>
          </cell>
          <cell r="AM525"/>
          <cell r="AN525"/>
          <cell r="AO525"/>
          <cell r="AP525">
            <v>200</v>
          </cell>
          <cell r="AQ525"/>
          <cell r="AR525"/>
          <cell r="AS525"/>
          <cell r="AT525"/>
          <cell r="AU525">
            <v>200</v>
          </cell>
          <cell r="AV525"/>
          <cell r="AW525"/>
          <cell r="AX525"/>
          <cell r="AY525"/>
          <cell r="AZ525">
            <v>0</v>
          </cell>
          <cell r="BA525">
            <v>1400</v>
          </cell>
          <cell r="BB525">
            <v>0</v>
          </cell>
          <cell r="BC525">
            <v>1200</v>
          </cell>
          <cell r="BD525">
            <v>400</v>
          </cell>
          <cell r="BE525">
            <v>600</v>
          </cell>
          <cell r="BF525">
            <v>800</v>
          </cell>
          <cell r="BG525"/>
          <cell r="BH525"/>
          <cell r="BI525"/>
          <cell r="BJ525"/>
          <cell r="BK525"/>
          <cell r="BL525"/>
          <cell r="BM525"/>
          <cell r="BN525"/>
          <cell r="BO525"/>
        </row>
        <row r="526">
          <cell r="A526" t="str">
            <v>|0200230841|28.60|0.00|1.200|0.000618.1NBC</v>
          </cell>
          <cell r="B526" t="str">
            <v>|0200230841|28.60|0.00|1.200|0.000</v>
          </cell>
          <cell r="C526" t="str">
            <v>C07038</v>
          </cell>
          <cell r="D526" t="str">
            <v>TTVN</v>
          </cell>
          <cell r="E526" t="str">
            <v>TOYOTA</v>
          </cell>
          <cell r="F526" t="str">
            <v>TBHN</v>
          </cell>
          <cell r="G526" t="str">
            <v>STKM13A</v>
          </cell>
          <cell r="H526" t="str">
            <v>C</v>
          </cell>
          <cell r="I526" t="str">
            <v>NBC</v>
          </cell>
          <cell r="J526">
            <v>28.6</v>
          </cell>
          <cell r="K526">
            <v>0</v>
          </cell>
          <cell r="L526">
            <v>1.2</v>
          </cell>
          <cell r="M526">
            <v>618.1</v>
          </cell>
          <cell r="N526">
            <v>0.501</v>
          </cell>
          <cell r="O526" t="str">
            <v>Brushing</v>
          </cell>
          <cell r="P526" t="str">
            <v>E-G</v>
          </cell>
          <cell r="Q526"/>
          <cell r="R526" t="str">
            <v>72345-X1V32</v>
          </cell>
          <cell r="S526" t="str">
            <v>EH-051</v>
          </cell>
          <cell r="T526" t="str">
            <v>PCS</v>
          </cell>
          <cell r="U526">
            <v>200</v>
          </cell>
          <cell r="V526"/>
          <cell r="W526"/>
          <cell r="X526">
            <v>200</v>
          </cell>
          <cell r="Y526"/>
          <cell r="Z526">
            <v>200</v>
          </cell>
          <cell r="AA526"/>
          <cell r="AB526">
            <v>200</v>
          </cell>
          <cell r="AC526"/>
          <cell r="AD526"/>
          <cell r="AE526">
            <v>200</v>
          </cell>
          <cell r="AF526"/>
          <cell r="AG526"/>
          <cell r="AH526"/>
          <cell r="AI526">
            <v>200</v>
          </cell>
          <cell r="AJ526"/>
          <cell r="AK526"/>
          <cell r="AL526">
            <v>200</v>
          </cell>
          <cell r="AM526"/>
          <cell r="AN526">
            <v>200</v>
          </cell>
          <cell r="AO526"/>
          <cell r="AP526"/>
          <cell r="AQ526"/>
          <cell r="AR526"/>
          <cell r="AS526">
            <v>200</v>
          </cell>
          <cell r="AT526"/>
          <cell r="AU526"/>
          <cell r="AV526"/>
          <cell r="AW526"/>
          <cell r="AX526"/>
          <cell r="AY526"/>
          <cell r="AZ526">
            <v>0</v>
          </cell>
          <cell r="BA526">
            <v>1800</v>
          </cell>
          <cell r="BB526">
            <v>0</v>
          </cell>
          <cell r="BC526">
            <v>2000</v>
          </cell>
          <cell r="BD526">
            <v>800</v>
          </cell>
          <cell r="BE526">
            <v>600</v>
          </cell>
          <cell r="BF526">
            <v>800</v>
          </cell>
          <cell r="BG526"/>
          <cell r="BH526"/>
          <cell r="BI526"/>
          <cell r="BJ526"/>
          <cell r="BK526"/>
          <cell r="BL526"/>
          <cell r="BM526"/>
          <cell r="BN526"/>
          <cell r="BO526"/>
        </row>
        <row r="527">
          <cell r="A527" t="str">
            <v>|0200221042|25.40|0.00|1.600|0.000632.7NBC</v>
          </cell>
          <cell r="B527" t="str">
            <v>|0200221042|25.40|0.00|1.600|0.000</v>
          </cell>
          <cell r="C527" t="str">
            <v>C07038</v>
          </cell>
          <cell r="D527" t="str">
            <v>TTVN</v>
          </cell>
          <cell r="E527" t="str">
            <v>TOYOTA</v>
          </cell>
          <cell r="F527" t="str">
            <v>TBHN</v>
          </cell>
          <cell r="G527" t="str">
            <v>STKM-550</v>
          </cell>
          <cell r="H527" t="str">
            <v>P</v>
          </cell>
          <cell r="I527" t="str">
            <v>NBC</v>
          </cell>
          <cell r="J527">
            <v>25.4</v>
          </cell>
          <cell r="K527">
            <v>0</v>
          </cell>
          <cell r="L527">
            <v>1.6</v>
          </cell>
          <cell r="M527">
            <v>632.70000000000005</v>
          </cell>
          <cell r="N527">
            <v>0.59399999999999997</v>
          </cell>
          <cell r="O527" t="str">
            <v>Brushing</v>
          </cell>
          <cell r="P527" t="str">
            <v>E-G</v>
          </cell>
          <cell r="Q527"/>
          <cell r="R527" t="str">
            <v>71256-X7V09</v>
          </cell>
          <cell r="S527" t="str">
            <v>DH-074</v>
          </cell>
          <cell r="T527" t="str">
            <v>PCS</v>
          </cell>
          <cell r="U527">
            <v>200</v>
          </cell>
          <cell r="V527"/>
          <cell r="W527"/>
          <cell r="X527">
            <v>200</v>
          </cell>
          <cell r="Y527"/>
          <cell r="Z527"/>
          <cell r="AA527"/>
          <cell r="AB527">
            <v>200</v>
          </cell>
          <cell r="AC527"/>
          <cell r="AD527"/>
          <cell r="AE527"/>
          <cell r="AF527"/>
          <cell r="AG527">
            <v>200</v>
          </cell>
          <cell r="AH527"/>
          <cell r="AI527"/>
          <cell r="AJ527"/>
          <cell r="AK527"/>
          <cell r="AL527">
            <v>200</v>
          </cell>
          <cell r="AM527"/>
          <cell r="AN527"/>
          <cell r="AO527"/>
          <cell r="AP527">
            <v>200</v>
          </cell>
          <cell r="AQ527"/>
          <cell r="AR527"/>
          <cell r="AS527"/>
          <cell r="AT527"/>
          <cell r="AU527">
            <v>200</v>
          </cell>
          <cell r="AV527"/>
          <cell r="AW527"/>
          <cell r="AX527"/>
          <cell r="AY527"/>
          <cell r="AZ527">
            <v>0</v>
          </cell>
          <cell r="BA527">
            <v>1400</v>
          </cell>
          <cell r="BB527">
            <v>0</v>
          </cell>
          <cell r="BC527">
            <v>1200</v>
          </cell>
          <cell r="BD527">
            <v>400</v>
          </cell>
          <cell r="BE527">
            <v>600</v>
          </cell>
          <cell r="BF527">
            <v>800</v>
          </cell>
          <cell r="BG527"/>
          <cell r="BH527"/>
          <cell r="BI527"/>
          <cell r="BJ527"/>
          <cell r="BK527"/>
          <cell r="BL527"/>
          <cell r="BM527"/>
          <cell r="BN527"/>
          <cell r="BO527"/>
        </row>
        <row r="528">
          <cell r="A528" t="str">
            <v>|0200220810|19.10|0.00|1.600|0.000636.5NBC</v>
          </cell>
          <cell r="B528" t="str">
            <v>|0200220810|19.10|0.00|1.600|0.000</v>
          </cell>
          <cell r="C528" t="str">
            <v>C07038</v>
          </cell>
          <cell r="D528" t="str">
            <v>TTVN</v>
          </cell>
          <cell r="E528" t="str">
            <v>TOYOTA</v>
          </cell>
          <cell r="F528" t="str">
            <v>XH</v>
          </cell>
          <cell r="G528" t="str">
            <v>STKM13A</v>
          </cell>
          <cell r="H528" t="str">
            <v>P</v>
          </cell>
          <cell r="I528" t="str">
            <v>NBC</v>
          </cell>
          <cell r="J528">
            <v>19.100000000000001</v>
          </cell>
          <cell r="K528">
            <v>0</v>
          </cell>
          <cell r="L528">
            <v>1.6</v>
          </cell>
          <cell r="M528">
            <v>636.5</v>
          </cell>
          <cell r="N528">
            <v>0.439</v>
          </cell>
          <cell r="O528" t="str">
            <v>Brushing</v>
          </cell>
          <cell r="P528" t="str">
            <v>E-G</v>
          </cell>
          <cell r="Q528"/>
          <cell r="R528"/>
          <cell r="S528"/>
          <cell r="T528" t="str">
            <v>PCS</v>
          </cell>
          <cell r="U528"/>
          <cell r="V528"/>
          <cell r="W528"/>
          <cell r="X528"/>
          <cell r="Y528"/>
          <cell r="Z528">
            <v>130</v>
          </cell>
          <cell r="AA528"/>
          <cell r="AB528"/>
          <cell r="AC528"/>
          <cell r="AD528"/>
          <cell r="AE528"/>
          <cell r="AF528"/>
          <cell r="AG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/>
          <cell r="AU528"/>
          <cell r="AV528"/>
          <cell r="AW528"/>
          <cell r="AX528"/>
          <cell r="AY528"/>
          <cell r="AZ528">
            <v>0</v>
          </cell>
          <cell r="BA528">
            <v>130</v>
          </cell>
          <cell r="BB528">
            <v>0</v>
          </cell>
          <cell r="BC528">
            <v>140</v>
          </cell>
          <cell r="BD528">
            <v>140</v>
          </cell>
          <cell r="BE528">
            <v>120</v>
          </cell>
          <cell r="BF528"/>
          <cell r="BG528"/>
          <cell r="BH528"/>
          <cell r="BI528"/>
          <cell r="BJ528"/>
          <cell r="BK528"/>
          <cell r="BL528"/>
          <cell r="BM528"/>
          <cell r="BN528"/>
          <cell r="BO528"/>
        </row>
        <row r="529">
          <cell r="A529" t="str">
            <v>|0200230841|25.40|0.00|1.200|0.000680NBC</v>
          </cell>
          <cell r="B529" t="str">
            <v>|0200230841|25.40|0.00|1.200|0.000</v>
          </cell>
          <cell r="C529" t="str">
            <v>C07038</v>
          </cell>
          <cell r="D529" t="str">
            <v>TTVN</v>
          </cell>
          <cell r="E529" t="str">
            <v>TOYOTA</v>
          </cell>
          <cell r="F529" t="str">
            <v>XH</v>
          </cell>
          <cell r="G529" t="str">
            <v>STKM13A</v>
          </cell>
          <cell r="H529" t="str">
            <v>C</v>
          </cell>
          <cell r="I529" t="str">
            <v>NBC</v>
          </cell>
          <cell r="J529">
            <v>25.4</v>
          </cell>
          <cell r="K529">
            <v>0</v>
          </cell>
          <cell r="L529">
            <v>1.2</v>
          </cell>
          <cell r="M529">
            <v>680</v>
          </cell>
          <cell r="N529">
            <v>0.48699999999999999</v>
          </cell>
          <cell r="O529" t="str">
            <v>Brushing</v>
          </cell>
          <cell r="P529" t="str">
            <v>E-G</v>
          </cell>
          <cell r="Q529"/>
          <cell r="R529"/>
          <cell r="S529"/>
          <cell r="T529" t="str">
            <v>PCS</v>
          </cell>
          <cell r="U529"/>
          <cell r="V529"/>
          <cell r="W529"/>
          <cell r="X529"/>
          <cell r="Y529"/>
          <cell r="Z529">
            <v>140</v>
          </cell>
          <cell r="AA529"/>
          <cell r="AB529"/>
          <cell r="AC529"/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/>
          <cell r="AU529"/>
          <cell r="AV529"/>
          <cell r="AW529"/>
          <cell r="AX529"/>
          <cell r="AY529"/>
          <cell r="AZ529">
            <v>0</v>
          </cell>
          <cell r="BA529">
            <v>140</v>
          </cell>
          <cell r="BB529">
            <v>0</v>
          </cell>
          <cell r="BC529">
            <v>120</v>
          </cell>
          <cell r="BD529">
            <v>160</v>
          </cell>
          <cell r="BE529">
            <v>100</v>
          </cell>
          <cell r="BF529"/>
          <cell r="BG529"/>
          <cell r="BH529"/>
          <cell r="BI529"/>
          <cell r="BJ529"/>
          <cell r="BK529"/>
          <cell r="BL529"/>
          <cell r="BM529"/>
          <cell r="BN529"/>
          <cell r="BO529"/>
        </row>
        <row r="530">
          <cell r="A530" t="str">
            <v>|0200220810|38.10|0.00|2.600|0.000687.7NBC</v>
          </cell>
          <cell r="B530" t="str">
            <v>|0200220810|38.10|0.00|2.600|0.000</v>
          </cell>
          <cell r="C530" t="str">
            <v>C07038</v>
          </cell>
          <cell r="D530" t="str">
            <v>TTVN</v>
          </cell>
          <cell r="E530" t="str">
            <v>TOYOTA</v>
          </cell>
          <cell r="F530" t="str">
            <v>TBHN</v>
          </cell>
          <cell r="G530" t="str">
            <v>STKM13A</v>
          </cell>
          <cell r="H530" t="str">
            <v>P</v>
          </cell>
          <cell r="I530" t="str">
            <v>NBC</v>
          </cell>
          <cell r="J530">
            <v>38.1</v>
          </cell>
          <cell r="K530">
            <v>0</v>
          </cell>
          <cell r="L530">
            <v>2.6</v>
          </cell>
          <cell r="M530">
            <v>687.7</v>
          </cell>
          <cell r="N530">
            <v>1.5649999999999999</v>
          </cell>
          <cell r="O530" t="str">
            <v>Brushing</v>
          </cell>
          <cell r="P530" t="str">
            <v>E-G</v>
          </cell>
          <cell r="Q530"/>
          <cell r="R530" t="str">
            <v>79114-X7A15</v>
          </cell>
          <cell r="S530" t="str">
            <v>IH-282</v>
          </cell>
          <cell r="T530" t="str">
            <v>PCS</v>
          </cell>
          <cell r="U530"/>
          <cell r="V530"/>
          <cell r="W530"/>
          <cell r="X530"/>
          <cell r="Y530"/>
          <cell r="Z530"/>
          <cell r="AA530"/>
          <cell r="AB530"/>
          <cell r="AC530"/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/>
          <cell r="AU530"/>
          <cell r="AV530"/>
          <cell r="AW530"/>
          <cell r="AX530"/>
          <cell r="AY530"/>
          <cell r="AZ530"/>
          <cell r="BA530"/>
          <cell r="BB530"/>
          <cell r="BC530"/>
          <cell r="BD530">
            <v>200</v>
          </cell>
          <cell r="BE530"/>
          <cell r="BF530">
            <v>200</v>
          </cell>
          <cell r="BG530"/>
          <cell r="BH530"/>
          <cell r="BI530"/>
          <cell r="BJ530"/>
          <cell r="BK530"/>
          <cell r="BL530"/>
          <cell r="BM530"/>
          <cell r="BN530"/>
          <cell r="BO530"/>
        </row>
        <row r="531">
          <cell r="A531" t="str">
            <v>|0200220810|25.40|0.00|1.600|0.000740NBC</v>
          </cell>
          <cell r="B531" t="str">
            <v>|0200220810|25.40|0.00|1.600|0.000</v>
          </cell>
          <cell r="C531" t="str">
            <v>C07038</v>
          </cell>
          <cell r="D531" t="str">
            <v>TTVN</v>
          </cell>
          <cell r="E531" t="str">
            <v>TOYOTA</v>
          </cell>
          <cell r="F531" t="str">
            <v>XH</v>
          </cell>
          <cell r="G531" t="str">
            <v>STKM13A</v>
          </cell>
          <cell r="H531" t="str">
            <v>P</v>
          </cell>
          <cell r="I531" t="str">
            <v>NBC</v>
          </cell>
          <cell r="J531">
            <v>25.4</v>
          </cell>
          <cell r="K531">
            <v>0</v>
          </cell>
          <cell r="L531">
            <v>1.6</v>
          </cell>
          <cell r="M531">
            <v>740</v>
          </cell>
          <cell r="N531">
            <v>0.69499999999999995</v>
          </cell>
          <cell r="O531" t="str">
            <v>Brushing</v>
          </cell>
          <cell r="P531" t="str">
            <v>E-G</v>
          </cell>
          <cell r="Q531"/>
          <cell r="R531"/>
          <cell r="S531"/>
          <cell r="T531" t="str">
            <v>PCS</v>
          </cell>
          <cell r="U531"/>
          <cell r="V531"/>
          <cell r="W531"/>
          <cell r="X531"/>
          <cell r="Y531"/>
          <cell r="Z531">
            <v>250</v>
          </cell>
          <cell r="AA531"/>
          <cell r="AB531"/>
          <cell r="AC531"/>
          <cell r="AD531"/>
          <cell r="AE531"/>
          <cell r="AF531"/>
          <cell r="AG531"/>
          <cell r="AH531"/>
          <cell r="AI531"/>
          <cell r="AJ531"/>
          <cell r="AK531"/>
          <cell r="AL531"/>
          <cell r="AM531"/>
          <cell r="AN531"/>
          <cell r="AO531"/>
          <cell r="AP531"/>
          <cell r="AQ531"/>
          <cell r="AR531"/>
          <cell r="AS531"/>
          <cell r="AT531"/>
          <cell r="AU531"/>
          <cell r="AV531"/>
          <cell r="AW531"/>
          <cell r="AX531"/>
          <cell r="AY531"/>
          <cell r="AZ531">
            <v>0</v>
          </cell>
          <cell r="BA531">
            <v>250</v>
          </cell>
          <cell r="BB531">
            <v>0</v>
          </cell>
          <cell r="BC531">
            <v>240</v>
          </cell>
          <cell r="BD531">
            <v>300</v>
          </cell>
          <cell r="BE531">
            <v>220</v>
          </cell>
          <cell r="BF531"/>
          <cell r="BG531"/>
          <cell r="BH531"/>
          <cell r="BI531"/>
          <cell r="BJ531"/>
          <cell r="BK531"/>
          <cell r="BL531"/>
          <cell r="BM531"/>
          <cell r="BN531"/>
          <cell r="BO531"/>
        </row>
        <row r="532">
          <cell r="A532" t="str">
            <v>|0200230841|25.40|0.00|1.200|0.000742NBC</v>
          </cell>
          <cell r="B532" t="str">
            <v>|0200230841|25.40|0.00|1.200|0.000</v>
          </cell>
          <cell r="C532" t="str">
            <v>C07038</v>
          </cell>
          <cell r="D532" t="str">
            <v>TTVN</v>
          </cell>
          <cell r="E532" t="str">
            <v>TOYOTA</v>
          </cell>
          <cell r="F532" t="str">
            <v>XH</v>
          </cell>
          <cell r="G532" t="str">
            <v>STKM13A</v>
          </cell>
          <cell r="H532" t="str">
            <v>C</v>
          </cell>
          <cell r="I532" t="str">
            <v>NBC</v>
          </cell>
          <cell r="J532">
            <v>25.4</v>
          </cell>
          <cell r="K532">
            <v>0</v>
          </cell>
          <cell r="L532">
            <v>1.2</v>
          </cell>
          <cell r="M532">
            <v>742</v>
          </cell>
          <cell r="N532">
            <v>0.53100000000000003</v>
          </cell>
          <cell r="O532" t="str">
            <v>Brushing</v>
          </cell>
          <cell r="P532" t="str">
            <v>E-G</v>
          </cell>
          <cell r="Q532"/>
          <cell r="R532"/>
          <cell r="S532"/>
          <cell r="T532" t="str">
            <v>PCS</v>
          </cell>
          <cell r="U532"/>
          <cell r="V532"/>
          <cell r="W532"/>
          <cell r="X532"/>
          <cell r="Y532"/>
          <cell r="Z532">
            <v>2581</v>
          </cell>
          <cell r="AA532"/>
          <cell r="AB532"/>
          <cell r="AC532"/>
          <cell r="AD532"/>
          <cell r="AE532"/>
          <cell r="AF532"/>
          <cell r="AG532"/>
          <cell r="AH532"/>
          <cell r="AI532"/>
          <cell r="AJ532"/>
          <cell r="AK532"/>
          <cell r="AL532"/>
          <cell r="AM532"/>
          <cell r="AN532"/>
          <cell r="AO532"/>
          <cell r="AP532"/>
          <cell r="AQ532"/>
          <cell r="AR532"/>
          <cell r="AS532"/>
          <cell r="AT532"/>
          <cell r="AU532"/>
          <cell r="AV532"/>
          <cell r="AW532"/>
          <cell r="AX532"/>
          <cell r="AY532"/>
          <cell r="AZ532">
            <v>0</v>
          </cell>
          <cell r="BA532">
            <v>2581</v>
          </cell>
          <cell r="BB532">
            <v>0</v>
          </cell>
          <cell r="BC532">
            <v>4050</v>
          </cell>
          <cell r="BD532">
            <v>1470</v>
          </cell>
          <cell r="BE532">
            <v>1050</v>
          </cell>
          <cell r="BF532"/>
          <cell r="BG532"/>
          <cell r="BH532"/>
          <cell r="BI532"/>
          <cell r="BJ532"/>
          <cell r="BK532"/>
          <cell r="BL532"/>
          <cell r="BM532"/>
          <cell r="BN532"/>
          <cell r="BO532"/>
        </row>
        <row r="533">
          <cell r="A533" t="str">
            <v>|0200226640|25.40|0.00|2.300|0.000972NBC</v>
          </cell>
          <cell r="B533" t="str">
            <v>|0200226640|25.40|0.00|2.300|0.000</v>
          </cell>
          <cell r="C533" t="str">
            <v>C07038</v>
          </cell>
          <cell r="D533" t="str">
            <v>TTVN</v>
          </cell>
          <cell r="E533" t="str">
            <v>TOYOTA</v>
          </cell>
          <cell r="F533" t="str">
            <v>XH</v>
          </cell>
          <cell r="G533" t="str">
            <v>STKM17AM</v>
          </cell>
          <cell r="H533" t="str">
            <v>P</v>
          </cell>
          <cell r="I533" t="str">
            <v>NBC</v>
          </cell>
          <cell r="J533">
            <v>25.4</v>
          </cell>
          <cell r="K533">
            <v>0</v>
          </cell>
          <cell r="L533">
            <v>2.2999999999999998</v>
          </cell>
          <cell r="M533">
            <v>972</v>
          </cell>
          <cell r="N533">
            <v>1.2729999999999999</v>
          </cell>
          <cell r="O533" t="str">
            <v>Brushing</v>
          </cell>
          <cell r="P533" t="str">
            <v>E-G</v>
          </cell>
          <cell r="Q533"/>
          <cell r="R533"/>
          <cell r="S533"/>
          <cell r="T533" t="str">
            <v>PCS</v>
          </cell>
          <cell r="U533"/>
          <cell r="V533"/>
          <cell r="W533"/>
          <cell r="X533"/>
          <cell r="Y533"/>
          <cell r="Z533">
            <v>98</v>
          </cell>
          <cell r="AA533"/>
          <cell r="AB533"/>
          <cell r="AC533"/>
          <cell r="AD533"/>
          <cell r="AE533"/>
          <cell r="AF533"/>
          <cell r="AG533"/>
          <cell r="AH533"/>
          <cell r="AI533"/>
          <cell r="AJ533"/>
          <cell r="AK533"/>
          <cell r="AL533"/>
          <cell r="AM533"/>
          <cell r="AN533"/>
          <cell r="AO533"/>
          <cell r="AP533"/>
          <cell r="AQ533"/>
          <cell r="AR533"/>
          <cell r="AS533"/>
          <cell r="AT533"/>
          <cell r="AU533"/>
          <cell r="AV533"/>
          <cell r="AW533"/>
          <cell r="AX533"/>
          <cell r="AY533"/>
          <cell r="AZ533">
            <v>0</v>
          </cell>
          <cell r="BA533">
            <v>98</v>
          </cell>
          <cell r="BB533">
            <v>0</v>
          </cell>
          <cell r="BC533">
            <v>120</v>
          </cell>
          <cell r="BD533">
            <v>160</v>
          </cell>
          <cell r="BE533">
            <v>100</v>
          </cell>
          <cell r="BF533"/>
          <cell r="BG533"/>
          <cell r="BH533"/>
          <cell r="BI533"/>
          <cell r="BJ533"/>
          <cell r="BK533"/>
          <cell r="BL533"/>
          <cell r="BM533"/>
          <cell r="BN533"/>
          <cell r="BO533"/>
        </row>
        <row r="534">
          <cell r="A534" t="str">
            <v>|0200230841|25.40|0.00|1.200|0.0001097NBC</v>
          </cell>
          <cell r="B534" t="str">
            <v>|0200230841|25.40|0.00|1.200|0.000</v>
          </cell>
          <cell r="C534" t="str">
            <v>C07038</v>
          </cell>
          <cell r="D534" t="str">
            <v>TTVN</v>
          </cell>
          <cell r="E534" t="str">
            <v>TOYOTA</v>
          </cell>
          <cell r="F534" t="str">
            <v>XH</v>
          </cell>
          <cell r="G534" t="str">
            <v>STKM13A</v>
          </cell>
          <cell r="H534" t="str">
            <v>C</v>
          </cell>
          <cell r="I534" t="str">
            <v>NBC</v>
          </cell>
          <cell r="J534">
            <v>25.4</v>
          </cell>
          <cell r="K534">
            <v>0</v>
          </cell>
          <cell r="L534">
            <v>1.2</v>
          </cell>
          <cell r="M534">
            <v>1097</v>
          </cell>
          <cell r="N534">
            <v>0.78500000000000003</v>
          </cell>
          <cell r="O534" t="str">
            <v>Brushing</v>
          </cell>
          <cell r="P534" t="str">
            <v>E-G</v>
          </cell>
          <cell r="Q534"/>
          <cell r="R534"/>
          <cell r="S534"/>
          <cell r="T534" t="str">
            <v>PCS</v>
          </cell>
          <cell r="U534"/>
          <cell r="V534"/>
          <cell r="W534"/>
          <cell r="X534"/>
          <cell r="Y534"/>
          <cell r="Z534">
            <v>140</v>
          </cell>
          <cell r="AA534"/>
          <cell r="AB534"/>
          <cell r="AC534"/>
          <cell r="AD534"/>
          <cell r="AE534"/>
          <cell r="AF534"/>
          <cell r="AG534"/>
          <cell r="AH534"/>
          <cell r="AI534"/>
          <cell r="AJ534"/>
          <cell r="AK534"/>
          <cell r="AL534"/>
          <cell r="AM534"/>
          <cell r="AN534"/>
          <cell r="AO534"/>
          <cell r="AP534"/>
          <cell r="AQ534"/>
          <cell r="AR534"/>
          <cell r="AS534"/>
          <cell r="AT534"/>
          <cell r="AU534"/>
          <cell r="AV534"/>
          <cell r="AW534"/>
          <cell r="AX534"/>
          <cell r="AY534"/>
          <cell r="AZ534">
            <v>0</v>
          </cell>
          <cell r="BA534">
            <v>140</v>
          </cell>
          <cell r="BB534">
            <v>0</v>
          </cell>
          <cell r="BC534">
            <v>120</v>
          </cell>
          <cell r="BD534">
            <v>160</v>
          </cell>
          <cell r="BE534">
            <v>100</v>
          </cell>
          <cell r="BF534"/>
          <cell r="BG534"/>
          <cell r="BH534"/>
          <cell r="BI534"/>
          <cell r="BJ534"/>
          <cell r="BK534"/>
          <cell r="BL534"/>
          <cell r="BM534"/>
          <cell r="BN534"/>
          <cell r="BO534"/>
        </row>
        <row r="535">
          <cell r="A535" t="str">
            <v>|0200230841|25.40|0.00|1.200|0.0001271NBC</v>
          </cell>
          <cell r="B535" t="str">
            <v>|0200230841|25.40|0.00|1.200|0.000</v>
          </cell>
          <cell r="C535" t="str">
            <v>C07038</v>
          </cell>
          <cell r="D535" t="str">
            <v>TTVN</v>
          </cell>
          <cell r="E535" t="str">
            <v>TOYOTA</v>
          </cell>
          <cell r="F535" t="str">
            <v>XH</v>
          </cell>
          <cell r="G535" t="str">
            <v>STKM13A</v>
          </cell>
          <cell r="H535" t="str">
            <v>C</v>
          </cell>
          <cell r="I535" t="str">
            <v>NBC</v>
          </cell>
          <cell r="J535">
            <v>25.4</v>
          </cell>
          <cell r="K535">
            <v>0</v>
          </cell>
          <cell r="L535">
            <v>1.2</v>
          </cell>
          <cell r="M535">
            <v>1271</v>
          </cell>
          <cell r="N535">
            <v>0.91</v>
          </cell>
          <cell r="O535" t="str">
            <v>Brushing</v>
          </cell>
          <cell r="P535" t="str">
            <v>E-G</v>
          </cell>
          <cell r="Q535"/>
          <cell r="R535"/>
          <cell r="S535"/>
          <cell r="T535" t="str">
            <v>PCS</v>
          </cell>
          <cell r="U535"/>
          <cell r="V535"/>
          <cell r="W535"/>
          <cell r="X535"/>
          <cell r="Y535"/>
          <cell r="Z535">
            <v>2320</v>
          </cell>
          <cell r="AA535"/>
          <cell r="AB535"/>
          <cell r="AC535"/>
          <cell r="AD535"/>
          <cell r="AE535"/>
          <cell r="AF535"/>
          <cell r="AG535"/>
          <cell r="AH535"/>
          <cell r="AI535"/>
          <cell r="AJ535"/>
          <cell r="AK535"/>
          <cell r="AL535"/>
          <cell r="AM535"/>
          <cell r="AN535"/>
          <cell r="AO535"/>
          <cell r="AP535"/>
          <cell r="AQ535"/>
          <cell r="AR535"/>
          <cell r="AS535"/>
          <cell r="AT535"/>
          <cell r="AU535"/>
          <cell r="AV535"/>
          <cell r="AW535"/>
          <cell r="AX535"/>
          <cell r="AY535"/>
          <cell r="AZ535">
            <v>0</v>
          </cell>
          <cell r="BA535">
            <v>2320</v>
          </cell>
          <cell r="BB535">
            <v>0</v>
          </cell>
          <cell r="BC535">
            <v>4040</v>
          </cell>
          <cell r="BD535">
            <v>1120</v>
          </cell>
          <cell r="BE535">
            <v>1120</v>
          </cell>
          <cell r="BF535"/>
          <cell r="BG535"/>
          <cell r="BH535"/>
          <cell r="BI535"/>
          <cell r="BJ535"/>
          <cell r="BK535"/>
          <cell r="BL535"/>
          <cell r="BM535"/>
          <cell r="BN535"/>
          <cell r="BO535"/>
        </row>
        <row r="536">
          <cell r="A536" t="str">
            <v>|0200230841|28.60|0.00|1.200|0.0001298NBC</v>
          </cell>
          <cell r="B536" t="str">
            <v>|0200230841|28.60|0.00|1.200|0.000</v>
          </cell>
          <cell r="C536" t="str">
            <v>C07038</v>
          </cell>
          <cell r="D536" t="str">
            <v>TTVN</v>
          </cell>
          <cell r="E536" t="str">
            <v>TOYOTA</v>
          </cell>
          <cell r="F536" t="str">
            <v>XH</v>
          </cell>
          <cell r="G536" t="str">
            <v>STKM13A</v>
          </cell>
          <cell r="H536" t="str">
            <v>C</v>
          </cell>
          <cell r="I536" t="str">
            <v>NBC</v>
          </cell>
          <cell r="J536">
            <v>28.6</v>
          </cell>
          <cell r="K536">
            <v>0</v>
          </cell>
          <cell r="L536">
            <v>1.2</v>
          </cell>
          <cell r="M536">
            <v>1298</v>
          </cell>
          <cell r="N536">
            <v>1.0529999999999999</v>
          </cell>
          <cell r="O536" t="str">
            <v>Brushing</v>
          </cell>
          <cell r="P536" t="str">
            <v>E-G</v>
          </cell>
          <cell r="Q536"/>
          <cell r="R536"/>
          <cell r="S536"/>
          <cell r="T536" t="str">
            <v>PCS</v>
          </cell>
          <cell r="U536"/>
          <cell r="V536"/>
          <cell r="W536"/>
          <cell r="X536"/>
          <cell r="Y536"/>
          <cell r="Z536">
            <v>1360</v>
          </cell>
          <cell r="AA536"/>
          <cell r="AB536"/>
          <cell r="AC536"/>
          <cell r="AD536"/>
          <cell r="AE536"/>
          <cell r="AF536"/>
          <cell r="AG536"/>
          <cell r="AH536"/>
          <cell r="AI536"/>
          <cell r="AJ536"/>
          <cell r="AK536"/>
          <cell r="AL536"/>
          <cell r="AM536"/>
          <cell r="AN536"/>
          <cell r="AO536"/>
          <cell r="AP536"/>
          <cell r="AQ536"/>
          <cell r="AR536"/>
          <cell r="AS536"/>
          <cell r="AT536"/>
          <cell r="AU536"/>
          <cell r="AV536"/>
          <cell r="AW536"/>
          <cell r="AX536"/>
          <cell r="AY536"/>
          <cell r="AZ536">
            <v>0</v>
          </cell>
          <cell r="BA536">
            <v>1360</v>
          </cell>
          <cell r="BB536">
            <v>0</v>
          </cell>
          <cell r="BC536">
            <v>2040</v>
          </cell>
          <cell r="BD536">
            <v>720</v>
          </cell>
          <cell r="BE536">
            <v>540</v>
          </cell>
          <cell r="BF536"/>
          <cell r="BG536"/>
          <cell r="BH536"/>
          <cell r="BI536"/>
          <cell r="BJ536"/>
          <cell r="BK536"/>
          <cell r="BL536"/>
          <cell r="BM536"/>
          <cell r="BN536"/>
          <cell r="BO536"/>
        </row>
        <row r="537">
          <cell r="A537" t="str">
            <v>|0200220139|25.40|0.00|1.600|0.0001488NBC</v>
          </cell>
          <cell r="B537" t="str">
            <v>|0200220139|25.40|0.00|1.600|0.000</v>
          </cell>
          <cell r="C537" t="str">
            <v>C07038</v>
          </cell>
          <cell r="D537" t="str">
            <v>TTVN</v>
          </cell>
          <cell r="E537" t="str">
            <v>TOYOTA</v>
          </cell>
          <cell r="F537" t="str">
            <v>XH</v>
          </cell>
          <cell r="G537" t="str">
            <v>STKM11A</v>
          </cell>
          <cell r="H537" t="str">
            <v>P</v>
          </cell>
          <cell r="I537" t="str">
            <v>NBC</v>
          </cell>
          <cell r="J537">
            <v>25.4</v>
          </cell>
          <cell r="K537">
            <v>0</v>
          </cell>
          <cell r="L537">
            <v>1.6</v>
          </cell>
          <cell r="M537">
            <v>1488</v>
          </cell>
          <cell r="N537">
            <v>1.397</v>
          </cell>
          <cell r="O537" t="str">
            <v>Brushing</v>
          </cell>
          <cell r="P537" t="str">
            <v>E-G</v>
          </cell>
          <cell r="Q537"/>
          <cell r="R537"/>
          <cell r="S537"/>
          <cell r="T537" t="str">
            <v>PCS</v>
          </cell>
          <cell r="U537"/>
          <cell r="V537"/>
          <cell r="W537"/>
          <cell r="X537"/>
          <cell r="Y537"/>
          <cell r="Z537">
            <v>30</v>
          </cell>
          <cell r="AA537"/>
          <cell r="AB537"/>
          <cell r="AC537"/>
          <cell r="AD537"/>
          <cell r="AE537"/>
          <cell r="AF537"/>
          <cell r="AG537"/>
          <cell r="AH537"/>
          <cell r="AI537"/>
          <cell r="AJ537"/>
          <cell r="AK537"/>
          <cell r="AL537"/>
          <cell r="AM537"/>
          <cell r="AN537"/>
          <cell r="AO537"/>
          <cell r="AP537"/>
          <cell r="AQ537"/>
          <cell r="AR537"/>
          <cell r="AS537"/>
          <cell r="AT537"/>
          <cell r="AU537"/>
          <cell r="AV537"/>
          <cell r="AW537"/>
          <cell r="AX537"/>
          <cell r="AY537"/>
          <cell r="AZ537">
            <v>0</v>
          </cell>
          <cell r="BA537">
            <v>30</v>
          </cell>
          <cell r="BB537">
            <v>0</v>
          </cell>
          <cell r="BC537">
            <v>140</v>
          </cell>
          <cell r="BD537">
            <v>220</v>
          </cell>
          <cell r="BE537">
            <v>140</v>
          </cell>
          <cell r="BF537"/>
          <cell r="BG537"/>
          <cell r="BH537"/>
          <cell r="BI537"/>
          <cell r="BJ537"/>
          <cell r="BK537"/>
          <cell r="BL537"/>
          <cell r="BM537"/>
          <cell r="BN537"/>
          <cell r="BO537"/>
        </row>
        <row r="538">
          <cell r="A538" t="str">
            <v>|0200236643|28.60|0.00|1.200|0.0001505NBC</v>
          </cell>
          <cell r="B538" t="str">
            <v>|0200236643|28.60|0.00|1.200|0.000</v>
          </cell>
          <cell r="C538" t="str">
            <v>C07038</v>
          </cell>
          <cell r="D538" t="str">
            <v>TTVN</v>
          </cell>
          <cell r="E538" t="str">
            <v>TOYOTA</v>
          </cell>
          <cell r="F538" t="str">
            <v>XH</v>
          </cell>
          <cell r="G538" t="str">
            <v>STKM17AM</v>
          </cell>
          <cell r="H538" t="str">
            <v>C</v>
          </cell>
          <cell r="I538" t="str">
            <v>NBC</v>
          </cell>
          <cell r="J538">
            <v>28.6</v>
          </cell>
          <cell r="K538">
            <v>0</v>
          </cell>
          <cell r="L538">
            <v>1.2</v>
          </cell>
          <cell r="M538">
            <v>1505</v>
          </cell>
          <cell r="N538">
            <v>1.2210000000000001</v>
          </cell>
          <cell r="O538" t="str">
            <v>Brushing</v>
          </cell>
          <cell r="P538" t="str">
            <v>E-G</v>
          </cell>
          <cell r="Q538"/>
          <cell r="R538"/>
          <cell r="S538"/>
          <cell r="T538" t="str">
            <v>PCS</v>
          </cell>
          <cell r="U538"/>
          <cell r="V538"/>
          <cell r="W538"/>
          <cell r="X538"/>
          <cell r="Y538"/>
          <cell r="Z538">
            <v>1270</v>
          </cell>
          <cell r="AA538"/>
          <cell r="AB538"/>
          <cell r="AC538"/>
          <cell r="AD538"/>
          <cell r="AE538"/>
          <cell r="AF538"/>
          <cell r="AG538"/>
          <cell r="AH538"/>
          <cell r="AI538"/>
          <cell r="AJ538"/>
          <cell r="AK538"/>
          <cell r="AL538"/>
          <cell r="AM538"/>
          <cell r="AN538"/>
          <cell r="AO538"/>
          <cell r="AP538"/>
          <cell r="AQ538"/>
          <cell r="AR538"/>
          <cell r="AS538"/>
          <cell r="AT538"/>
          <cell r="AU538"/>
          <cell r="AV538"/>
          <cell r="AW538"/>
          <cell r="AX538"/>
          <cell r="AY538"/>
          <cell r="AZ538">
            <v>0</v>
          </cell>
          <cell r="BA538">
            <v>1270</v>
          </cell>
          <cell r="BB538">
            <v>0</v>
          </cell>
          <cell r="BC538">
            <v>2040</v>
          </cell>
          <cell r="BD538">
            <v>720</v>
          </cell>
          <cell r="BE538">
            <v>540</v>
          </cell>
          <cell r="BF538"/>
          <cell r="BG538"/>
          <cell r="BH538"/>
          <cell r="BI538"/>
          <cell r="BJ538"/>
          <cell r="BK538"/>
          <cell r="BL538"/>
          <cell r="BM538"/>
          <cell r="BN538"/>
          <cell r="BO538"/>
        </row>
        <row r="539">
          <cell r="A539" t="str">
            <v>|0200220810|22.20|0.00|2.300|0.000372NBC</v>
          </cell>
          <cell r="B539" t="str">
            <v>|0200220810|22.20|0.00|2.300|0.000</v>
          </cell>
          <cell r="C539" t="str">
            <v>C07038</v>
          </cell>
          <cell r="D539" t="str">
            <v>TTVN</v>
          </cell>
          <cell r="E539" t="str">
            <v>TOYOTA</v>
          </cell>
          <cell r="F539" t="str">
            <v>TBHN</v>
          </cell>
          <cell r="G539" t="str">
            <v>STKM13A</v>
          </cell>
          <cell r="H539" t="str">
            <v>P</v>
          </cell>
          <cell r="I539" t="str">
            <v>NBC</v>
          </cell>
          <cell r="J539">
            <v>22.2</v>
          </cell>
          <cell r="K539">
            <v>0</v>
          </cell>
          <cell r="L539">
            <v>2.2999999999999998</v>
          </cell>
          <cell r="M539">
            <v>372</v>
          </cell>
          <cell r="N539">
            <v>0.42</v>
          </cell>
          <cell r="O539" t="str">
            <v>Brushing</v>
          </cell>
          <cell r="P539" t="str">
            <v>E-G</v>
          </cell>
          <cell r="Q539"/>
          <cell r="R539"/>
          <cell r="S539"/>
          <cell r="T539" t="str">
            <v>PCS</v>
          </cell>
          <cell r="U539"/>
          <cell r="V539"/>
          <cell r="W539"/>
          <cell r="X539"/>
          <cell r="Y539"/>
          <cell r="Z539"/>
          <cell r="AA539"/>
          <cell r="AB539"/>
          <cell r="AC539"/>
          <cell r="AD539"/>
          <cell r="AE539"/>
          <cell r="AF539"/>
          <cell r="AG539"/>
          <cell r="AH539"/>
          <cell r="AI539"/>
          <cell r="AJ539"/>
          <cell r="AK539"/>
          <cell r="AL539"/>
          <cell r="AM539"/>
          <cell r="AN539"/>
          <cell r="AO539"/>
          <cell r="AP539"/>
          <cell r="AQ539"/>
          <cell r="AR539"/>
          <cell r="AS539"/>
          <cell r="AT539"/>
          <cell r="AU539"/>
          <cell r="AV539"/>
          <cell r="AW539"/>
          <cell r="AX539"/>
          <cell r="AY539"/>
          <cell r="AZ539"/>
          <cell r="BA539"/>
          <cell r="BB539"/>
          <cell r="BC539"/>
          <cell r="BD539"/>
          <cell r="BE539"/>
          <cell r="BF539"/>
          <cell r="BG539"/>
          <cell r="BH539"/>
          <cell r="BI539"/>
          <cell r="BJ539"/>
          <cell r="BK539"/>
          <cell r="BL539"/>
          <cell r="BM539"/>
          <cell r="BN539"/>
          <cell r="BO539"/>
        </row>
        <row r="540">
          <cell r="A540" t="str">
            <v>|0200220139|12.70|0.00|2.000|0.000396.3NBC</v>
          </cell>
          <cell r="B540" t="str">
            <v>|0200220139|12.70|0.00|2.000|0.000</v>
          </cell>
          <cell r="C540" t="str">
            <v>C07038</v>
          </cell>
          <cell r="D540" t="str">
            <v>TTVN</v>
          </cell>
          <cell r="E540" t="str">
            <v>TOYOTA</v>
          </cell>
          <cell r="F540" t="str">
            <v>TBHN</v>
          </cell>
          <cell r="G540" t="str">
            <v>STKM11A</v>
          </cell>
          <cell r="H540" t="str">
            <v>P</v>
          </cell>
          <cell r="I540" t="str">
            <v>NBC</v>
          </cell>
          <cell r="J540">
            <v>12.7</v>
          </cell>
          <cell r="K540">
            <v>0</v>
          </cell>
          <cell r="L540">
            <v>2</v>
          </cell>
          <cell r="M540">
            <v>396.3</v>
          </cell>
          <cell r="N540">
            <v>0.20899999999999999</v>
          </cell>
          <cell r="O540" t="str">
            <v>Brushing</v>
          </cell>
          <cell r="P540" t="str">
            <v>E-G</v>
          </cell>
          <cell r="Q540"/>
          <cell r="R540" t="str">
            <v>72422-X1C00</v>
          </cell>
          <cell r="S540" t="str">
            <v>CH-170</v>
          </cell>
          <cell r="T540" t="str">
            <v>PCS</v>
          </cell>
          <cell r="U540"/>
          <cell r="V540"/>
          <cell r="W540"/>
          <cell r="X540"/>
          <cell r="Y540"/>
          <cell r="Z540"/>
          <cell r="AA540"/>
          <cell r="AB540"/>
          <cell r="AC540"/>
          <cell r="AD540"/>
          <cell r="AE540"/>
          <cell r="AF540"/>
          <cell r="AG540"/>
          <cell r="AH540"/>
          <cell r="AI540"/>
          <cell r="AJ540"/>
          <cell r="AK540"/>
          <cell r="AL540"/>
          <cell r="AM540"/>
          <cell r="AN540"/>
          <cell r="AO540"/>
          <cell r="AP540"/>
          <cell r="AQ540"/>
          <cell r="AR540"/>
          <cell r="AS540"/>
          <cell r="AT540"/>
          <cell r="AU540"/>
          <cell r="AV540"/>
          <cell r="AW540"/>
          <cell r="AX540"/>
          <cell r="AY540"/>
          <cell r="AZ540"/>
          <cell r="BA540"/>
          <cell r="BB540"/>
          <cell r="BC540"/>
          <cell r="BD540"/>
          <cell r="BE540">
            <v>100</v>
          </cell>
          <cell r="BF540">
            <v>100</v>
          </cell>
          <cell r="BG540"/>
          <cell r="BH540"/>
          <cell r="BI540"/>
          <cell r="BJ540"/>
          <cell r="BK540"/>
          <cell r="BL540"/>
          <cell r="BM540"/>
          <cell r="BN540"/>
          <cell r="BO540"/>
        </row>
        <row r="541">
          <cell r="A541" t="str">
            <v>|0200226010|25.40|0.00|1.600|0.000443.6NBC</v>
          </cell>
          <cell r="B541" t="str">
            <v>|0200226010|25.40|0.00|1.600|0.000</v>
          </cell>
          <cell r="C541" t="str">
            <v>C07038</v>
          </cell>
          <cell r="D541" t="str">
            <v>TTVN</v>
          </cell>
          <cell r="E541" t="str">
            <v>TOYOTA</v>
          </cell>
          <cell r="F541" t="str">
            <v>TBHN</v>
          </cell>
          <cell r="G541" t="str">
            <v>STAM390G</v>
          </cell>
          <cell r="H541" t="str">
            <v>P</v>
          </cell>
          <cell r="I541" t="str">
            <v>NBC</v>
          </cell>
          <cell r="J541">
            <v>25.4</v>
          </cell>
          <cell r="K541">
            <v>0</v>
          </cell>
          <cell r="L541">
            <v>1.6</v>
          </cell>
          <cell r="M541">
            <v>443.6</v>
          </cell>
          <cell r="N541">
            <v>0.41699999999999998</v>
          </cell>
          <cell r="O541" t="str">
            <v>Brushing</v>
          </cell>
          <cell r="P541" t="str">
            <v>E-G</v>
          </cell>
          <cell r="Q541"/>
          <cell r="R541" t="str">
            <v>72422-X7V99</v>
          </cell>
          <cell r="S541"/>
          <cell r="T541" t="str">
            <v>PCS</v>
          </cell>
          <cell r="U541"/>
          <cell r="V541"/>
          <cell r="W541"/>
          <cell r="X541"/>
          <cell r="Y541"/>
          <cell r="Z541"/>
          <cell r="AA541"/>
          <cell r="AB541"/>
          <cell r="AC541"/>
          <cell r="AD541"/>
          <cell r="AE541"/>
          <cell r="AF541"/>
          <cell r="AG541"/>
          <cell r="AH541"/>
          <cell r="AI541"/>
          <cell r="AJ541"/>
          <cell r="AK541"/>
          <cell r="AL541"/>
          <cell r="AM541"/>
          <cell r="AN541"/>
          <cell r="AO541"/>
          <cell r="AP541"/>
          <cell r="AQ541"/>
          <cell r="AR541"/>
          <cell r="AS541"/>
          <cell r="AT541"/>
          <cell r="AU541"/>
          <cell r="AV541"/>
          <cell r="AW541"/>
          <cell r="AX541"/>
          <cell r="AY541"/>
          <cell r="AZ541"/>
          <cell r="BA541"/>
          <cell r="BB541"/>
          <cell r="BC541"/>
          <cell r="BD541"/>
          <cell r="BE541"/>
          <cell r="BF541"/>
          <cell r="BG541"/>
          <cell r="BH541"/>
          <cell r="BI541"/>
          <cell r="BJ541"/>
          <cell r="BK541"/>
          <cell r="BL541"/>
          <cell r="BM541"/>
          <cell r="BN541"/>
          <cell r="BO541"/>
        </row>
        <row r="542">
          <cell r="A542" t="str">
            <v>|0200226010|25.40|0.00|1.600|0.000463NBC</v>
          </cell>
          <cell r="B542" t="str">
            <v>|0200226010|25.40|0.00|1.600|0.000</v>
          </cell>
          <cell r="C542" t="str">
            <v>C07038</v>
          </cell>
          <cell r="D542" t="str">
            <v>TTVN</v>
          </cell>
          <cell r="E542" t="str">
            <v>TOYOTA</v>
          </cell>
          <cell r="F542" t="str">
            <v>TBHN</v>
          </cell>
          <cell r="G542" t="str">
            <v>STAM390G</v>
          </cell>
          <cell r="H542" t="str">
            <v>P</v>
          </cell>
          <cell r="I542" t="str">
            <v>NBC</v>
          </cell>
          <cell r="J542">
            <v>25.4</v>
          </cell>
          <cell r="K542">
            <v>0</v>
          </cell>
          <cell r="L542">
            <v>1.6</v>
          </cell>
          <cell r="M542">
            <v>463</v>
          </cell>
          <cell r="N542">
            <v>0.435</v>
          </cell>
          <cell r="O542" t="str">
            <v>Brushing</v>
          </cell>
          <cell r="P542" t="str">
            <v>E-G</v>
          </cell>
          <cell r="Q542"/>
          <cell r="R542" t="str">
            <v>72422-X7V98</v>
          </cell>
          <cell r="S542"/>
          <cell r="T542" t="str">
            <v>PCS</v>
          </cell>
          <cell r="U542"/>
          <cell r="V542"/>
          <cell r="W542"/>
          <cell r="X542"/>
          <cell r="Y542"/>
          <cell r="Z542"/>
          <cell r="AA542"/>
          <cell r="AB542"/>
          <cell r="AC542"/>
          <cell r="AD542"/>
          <cell r="AE542"/>
          <cell r="AF542"/>
          <cell r="AG542"/>
          <cell r="AH542"/>
          <cell r="AI542"/>
          <cell r="AJ542"/>
          <cell r="AK542"/>
          <cell r="AL542"/>
          <cell r="AM542"/>
          <cell r="AN542"/>
          <cell r="AO542"/>
          <cell r="AP542"/>
          <cell r="AQ542"/>
          <cell r="AR542"/>
          <cell r="AS542"/>
          <cell r="AT542"/>
          <cell r="AU542"/>
          <cell r="AV542"/>
          <cell r="AW542"/>
          <cell r="AX542"/>
          <cell r="AY542"/>
          <cell r="AZ542"/>
          <cell r="BA542"/>
          <cell r="BB542"/>
          <cell r="BC542"/>
          <cell r="BD542"/>
          <cell r="BE542"/>
          <cell r="BF542"/>
          <cell r="BG542"/>
          <cell r="BH542"/>
          <cell r="BI542"/>
          <cell r="BJ542"/>
          <cell r="BK542"/>
          <cell r="BL542"/>
          <cell r="BM542"/>
          <cell r="BN542"/>
          <cell r="BO542"/>
        </row>
        <row r="543">
          <cell r="A543" t="str">
            <v>|0200220139|25.40|0.00|1.800|0.000463.4NBC</v>
          </cell>
          <cell r="B543" t="str">
            <v>|0200220139|25.40|0.00|1.800|0.000</v>
          </cell>
          <cell r="C543" t="str">
            <v>C07038</v>
          </cell>
          <cell r="D543" t="str">
            <v>TTVN</v>
          </cell>
          <cell r="E543" t="str">
            <v>TOYOTA</v>
          </cell>
          <cell r="F543" t="str">
            <v>TBHN</v>
          </cell>
          <cell r="G543" t="str">
            <v>STKM11A</v>
          </cell>
          <cell r="H543" t="str">
            <v>P</v>
          </cell>
          <cell r="I543" t="str">
            <v>NBC</v>
          </cell>
          <cell r="J543">
            <v>25.4</v>
          </cell>
          <cell r="K543">
            <v>0</v>
          </cell>
          <cell r="L543">
            <v>1.8</v>
          </cell>
          <cell r="M543">
            <v>463.4</v>
          </cell>
          <cell r="N543">
            <v>0.48599999999999999</v>
          </cell>
          <cell r="O543" t="str">
            <v>Brushing</v>
          </cell>
          <cell r="P543" t="str">
            <v>E-G</v>
          </cell>
          <cell r="Q543"/>
          <cell r="R543"/>
          <cell r="S543"/>
          <cell r="T543" t="str">
            <v>PCS</v>
          </cell>
          <cell r="U543"/>
          <cell r="V543"/>
          <cell r="W543"/>
          <cell r="X543"/>
          <cell r="Y543"/>
          <cell r="Z543"/>
          <cell r="AA543"/>
          <cell r="AB543"/>
          <cell r="AC543"/>
          <cell r="AD543"/>
          <cell r="AE543"/>
          <cell r="AF543"/>
          <cell r="AG543"/>
          <cell r="AH543"/>
          <cell r="AI543"/>
          <cell r="AJ543"/>
          <cell r="AK543"/>
          <cell r="AL543"/>
          <cell r="AM543"/>
          <cell r="AN543"/>
          <cell r="AO543"/>
          <cell r="AP543"/>
          <cell r="AQ543"/>
          <cell r="AR543"/>
          <cell r="AS543"/>
          <cell r="AT543"/>
          <cell r="AU543"/>
          <cell r="AV543"/>
          <cell r="AW543"/>
          <cell r="AX543"/>
          <cell r="AY543"/>
          <cell r="AZ543"/>
          <cell r="BA543"/>
          <cell r="BB543"/>
          <cell r="BC543"/>
          <cell r="BD543"/>
          <cell r="BE543"/>
          <cell r="BF543"/>
          <cell r="BG543"/>
          <cell r="BH543"/>
          <cell r="BI543"/>
          <cell r="BJ543"/>
          <cell r="BK543"/>
          <cell r="BL543"/>
          <cell r="BM543"/>
          <cell r="BN543"/>
          <cell r="BO543"/>
        </row>
        <row r="544">
          <cell r="A544" t="str">
            <v>|0200230841|12.70|0.00|1.200|0.000963.5NBC</v>
          </cell>
          <cell r="B544" t="str">
            <v>|0200230841|12.70|0.00|1.200|0.000</v>
          </cell>
          <cell r="C544" t="str">
            <v>C07038</v>
          </cell>
          <cell r="D544" t="str">
            <v>TTVN</v>
          </cell>
          <cell r="E544" t="str">
            <v>TOYOTA</v>
          </cell>
          <cell r="F544" t="str">
            <v>TBHN</v>
          </cell>
          <cell r="G544" t="str">
            <v>STKM13A</v>
          </cell>
          <cell r="H544" t="str">
            <v>C</v>
          </cell>
          <cell r="I544" t="str">
            <v>NBC</v>
          </cell>
          <cell r="J544">
            <v>12.7</v>
          </cell>
          <cell r="K544">
            <v>0</v>
          </cell>
          <cell r="L544">
            <v>1.2</v>
          </cell>
          <cell r="M544">
            <v>963.5</v>
          </cell>
          <cell r="N544">
            <v>0.32800000000000001</v>
          </cell>
          <cell r="O544" t="str">
            <v>Brushing</v>
          </cell>
          <cell r="P544" t="str">
            <v>E-G</v>
          </cell>
          <cell r="Q544"/>
          <cell r="R544"/>
          <cell r="S544"/>
          <cell r="T544" t="str">
            <v>PCS</v>
          </cell>
          <cell r="U544"/>
          <cell r="V544"/>
          <cell r="W544"/>
          <cell r="X544"/>
          <cell r="Y544"/>
          <cell r="Z544"/>
          <cell r="AA544"/>
          <cell r="AB544"/>
          <cell r="AC544"/>
          <cell r="AD544"/>
          <cell r="AE544"/>
          <cell r="AF544"/>
          <cell r="AG544"/>
          <cell r="AH544"/>
          <cell r="AI544"/>
          <cell r="AJ544"/>
          <cell r="AK544"/>
          <cell r="AL544"/>
          <cell r="AM544"/>
          <cell r="AN544"/>
          <cell r="AO544"/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/>
          <cell r="BG544"/>
          <cell r="BH544"/>
          <cell r="BI544"/>
          <cell r="BJ544"/>
          <cell r="BK544"/>
          <cell r="BL544"/>
          <cell r="BM544"/>
          <cell r="BN544"/>
          <cell r="BO544"/>
        </row>
        <row r="545">
          <cell r="A545" t="str">
            <v>|0200230841|12.70|0.00|1.200|0.000963.5NBC</v>
          </cell>
          <cell r="B545" t="str">
            <v>|0200230841|12.70|0.00|1.200|0.000</v>
          </cell>
          <cell r="C545" t="str">
            <v>C07038</v>
          </cell>
          <cell r="D545" t="str">
            <v>TTVN</v>
          </cell>
          <cell r="E545" t="str">
            <v>TOYOTA</v>
          </cell>
          <cell r="F545" t="str">
            <v>TBHN</v>
          </cell>
          <cell r="G545" t="str">
            <v>STKM13A</v>
          </cell>
          <cell r="H545" t="str">
            <v>C</v>
          </cell>
          <cell r="I545" t="str">
            <v>NBC</v>
          </cell>
          <cell r="J545">
            <v>12.7</v>
          </cell>
          <cell r="K545">
            <v>0</v>
          </cell>
          <cell r="L545">
            <v>1.2</v>
          </cell>
          <cell r="M545">
            <v>963.5</v>
          </cell>
          <cell r="N545">
            <v>0.32800000000000001</v>
          </cell>
          <cell r="O545" t="str">
            <v>Brushing</v>
          </cell>
          <cell r="P545" t="str">
            <v>E-G</v>
          </cell>
          <cell r="Q545"/>
          <cell r="R545" t="str">
            <v>71211-X1714</v>
          </cell>
          <cell r="S545" t="str">
            <v>KH-060</v>
          </cell>
          <cell r="T545" t="str">
            <v>PCS</v>
          </cell>
          <cell r="U545"/>
          <cell r="V545"/>
          <cell r="W545"/>
          <cell r="X545"/>
          <cell r="Y545"/>
          <cell r="Z545"/>
          <cell r="AA545"/>
          <cell r="AB545"/>
          <cell r="AC545"/>
          <cell r="AD545"/>
          <cell r="AE545"/>
          <cell r="AF545"/>
          <cell r="AG545"/>
          <cell r="AH545"/>
          <cell r="AI545"/>
          <cell r="AJ545"/>
          <cell r="AK545"/>
          <cell r="AL545"/>
          <cell r="AM545"/>
          <cell r="AN545"/>
          <cell r="AO545"/>
          <cell r="AP545"/>
          <cell r="AQ545"/>
          <cell r="AR545"/>
          <cell r="AS545"/>
          <cell r="AT545"/>
          <cell r="AU545"/>
          <cell r="AV545"/>
          <cell r="AW545"/>
          <cell r="AX545"/>
          <cell r="AY545"/>
          <cell r="AZ545"/>
          <cell r="BA545"/>
          <cell r="BB545"/>
          <cell r="BC545"/>
          <cell r="BD545"/>
          <cell r="BE545"/>
          <cell r="BF545"/>
          <cell r="BG545"/>
          <cell r="BH545"/>
          <cell r="BI545"/>
          <cell r="BJ545"/>
          <cell r="BK545"/>
          <cell r="BL545"/>
          <cell r="BM545"/>
          <cell r="BN545"/>
          <cell r="BO545"/>
        </row>
        <row r="546">
          <cell r="A546" t="str">
            <v>|0200220810|25.40|0.00|1.600|0.0001000NBC</v>
          </cell>
          <cell r="B546" t="str">
            <v>|0200220810|25.40|0.00|1.600|0.000</v>
          </cell>
          <cell r="C546" t="str">
            <v>C07038</v>
          </cell>
          <cell r="D546" t="str">
            <v>TTVN</v>
          </cell>
          <cell r="E546" t="str">
            <v>TOYOTA</v>
          </cell>
          <cell r="F546" t="str">
            <v>TBHN</v>
          </cell>
          <cell r="G546" t="str">
            <v>STKM13A</v>
          </cell>
          <cell r="H546" t="str">
            <v>P</v>
          </cell>
          <cell r="I546" t="str">
            <v>NBC</v>
          </cell>
          <cell r="J546">
            <v>25.4</v>
          </cell>
          <cell r="K546">
            <v>0</v>
          </cell>
          <cell r="L546">
            <v>1.6</v>
          </cell>
          <cell r="M546">
            <v>1000</v>
          </cell>
          <cell r="N546">
            <v>0.93899999999999995</v>
          </cell>
          <cell r="O546" t="str">
            <v>Brushing</v>
          </cell>
          <cell r="P546" t="str">
            <v>E-G</v>
          </cell>
          <cell r="Q546"/>
          <cell r="R546"/>
          <cell r="S546"/>
          <cell r="T546" t="str">
            <v>PCS</v>
          </cell>
          <cell r="U546"/>
          <cell r="V546"/>
          <cell r="W546"/>
          <cell r="X546"/>
          <cell r="Y546"/>
          <cell r="Z546"/>
          <cell r="AA546"/>
          <cell r="AB546"/>
          <cell r="AC546"/>
          <cell r="AD546"/>
          <cell r="AE546"/>
          <cell r="AF546"/>
          <cell r="AG546"/>
          <cell r="AH546"/>
          <cell r="AI546"/>
          <cell r="AJ546"/>
          <cell r="AK546"/>
          <cell r="AL546"/>
          <cell r="AM546"/>
          <cell r="AN546"/>
          <cell r="AO546"/>
          <cell r="AP546"/>
          <cell r="AQ546"/>
          <cell r="AR546"/>
          <cell r="AS546"/>
          <cell r="AT546"/>
          <cell r="AU546"/>
          <cell r="AV546"/>
          <cell r="AW546"/>
          <cell r="AX546"/>
          <cell r="AY546"/>
          <cell r="AZ546"/>
          <cell r="BA546"/>
          <cell r="BB546"/>
          <cell r="BC546"/>
          <cell r="BD546"/>
          <cell r="BE546"/>
          <cell r="BF546"/>
          <cell r="BG546"/>
          <cell r="BH546"/>
          <cell r="BI546"/>
          <cell r="BJ546"/>
          <cell r="BK546"/>
          <cell r="BL546"/>
          <cell r="BM546"/>
          <cell r="BN546"/>
          <cell r="BO546"/>
        </row>
        <row r="547">
          <cell r="A547" t="str">
            <v>|0200230841|19.10|0.00|1.200|0.0001054NBC</v>
          </cell>
          <cell r="B547" t="str">
            <v>|0200230841|19.10|0.00|1.200|0.000</v>
          </cell>
          <cell r="C547" t="str">
            <v>C07038</v>
          </cell>
          <cell r="D547" t="str">
            <v>TTVN</v>
          </cell>
          <cell r="E547" t="str">
            <v>TOYOTA</v>
          </cell>
          <cell r="F547" t="str">
            <v>XH</v>
          </cell>
          <cell r="G547" t="str">
            <v>STKM13A</v>
          </cell>
          <cell r="H547" t="str">
            <v>C</v>
          </cell>
          <cell r="I547" t="str">
            <v>NBC</v>
          </cell>
          <cell r="J547">
            <v>19.100000000000001</v>
          </cell>
          <cell r="K547">
            <v>0</v>
          </cell>
          <cell r="L547">
            <v>1.2</v>
          </cell>
          <cell r="M547">
            <v>1054</v>
          </cell>
          <cell r="N547">
            <v>0.55900000000000005</v>
          </cell>
          <cell r="O547" t="str">
            <v>Brushing</v>
          </cell>
          <cell r="P547" t="str">
            <v>E-G</v>
          </cell>
          <cell r="Q547"/>
          <cell r="R547"/>
          <cell r="S547"/>
          <cell r="T547" t="str">
            <v>PCS</v>
          </cell>
          <cell r="U547"/>
          <cell r="V547"/>
          <cell r="W547"/>
          <cell r="X547"/>
          <cell r="Y547"/>
          <cell r="Z547"/>
          <cell r="AA547"/>
          <cell r="AB547"/>
          <cell r="AC547"/>
          <cell r="AD547"/>
          <cell r="AE547"/>
          <cell r="AF547"/>
          <cell r="AG547"/>
          <cell r="AH547"/>
          <cell r="AI547"/>
          <cell r="AJ547"/>
          <cell r="AK547"/>
          <cell r="AL547"/>
          <cell r="AM547"/>
          <cell r="AN547"/>
          <cell r="AO547"/>
          <cell r="AP547"/>
          <cell r="AQ547"/>
          <cell r="AR547"/>
          <cell r="AS547"/>
          <cell r="AT547"/>
          <cell r="AU547"/>
          <cell r="AV547"/>
          <cell r="AW547"/>
          <cell r="AX547"/>
          <cell r="AY547"/>
          <cell r="AZ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</row>
        <row r="548">
          <cell r="A548" t="str">
            <v>|0200230841|19.10|0.00|1.200|0.0001575NBC</v>
          </cell>
          <cell r="B548" t="str">
            <v>|0200230841|19.10|0.00|1.200|0.000</v>
          </cell>
          <cell r="C548" t="str">
            <v>C07038</v>
          </cell>
          <cell r="D548" t="str">
            <v>TTVN</v>
          </cell>
          <cell r="E548" t="str">
            <v>TOYOTA</v>
          </cell>
          <cell r="F548" t="str">
            <v>XH</v>
          </cell>
          <cell r="G548" t="str">
            <v>STKM13A</v>
          </cell>
          <cell r="H548" t="str">
            <v>C</v>
          </cell>
          <cell r="I548" t="str">
            <v>NBC</v>
          </cell>
          <cell r="J548">
            <v>19.100000000000001</v>
          </cell>
          <cell r="K548">
            <v>0</v>
          </cell>
          <cell r="L548">
            <v>1.2</v>
          </cell>
          <cell r="M548">
            <v>1575</v>
          </cell>
          <cell r="N548">
            <v>0.83499999999999996</v>
          </cell>
          <cell r="O548" t="str">
            <v>Brushing</v>
          </cell>
          <cell r="P548" t="str">
            <v>E-G</v>
          </cell>
          <cell r="Q548"/>
          <cell r="R548"/>
          <cell r="S548"/>
          <cell r="T548" t="str">
            <v>PCS</v>
          </cell>
          <cell r="U548"/>
          <cell r="V548"/>
          <cell r="W548"/>
          <cell r="X548"/>
          <cell r="Y548"/>
          <cell r="Z548"/>
          <cell r="AA548"/>
          <cell r="AB548"/>
          <cell r="AC548"/>
          <cell r="AD548"/>
          <cell r="AE548"/>
          <cell r="AF548"/>
          <cell r="AG548"/>
          <cell r="AH548"/>
          <cell r="AI548"/>
          <cell r="AJ548"/>
          <cell r="AK548"/>
          <cell r="AL548"/>
          <cell r="AM548"/>
          <cell r="AN548"/>
          <cell r="AO548"/>
          <cell r="AP548"/>
          <cell r="AQ548"/>
          <cell r="AR548"/>
          <cell r="AS548"/>
          <cell r="AT548"/>
          <cell r="AU548"/>
          <cell r="AV548"/>
          <cell r="AW548"/>
          <cell r="AX548"/>
          <cell r="AY548"/>
          <cell r="AZ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</row>
        <row r="549">
          <cell r="A549" t="str">
            <v>|0200230841|19.10|0.00|1.200|0.0001596NBC</v>
          </cell>
          <cell r="B549" t="str">
            <v>|0200230841|19.10|0.00|1.200|0.000</v>
          </cell>
          <cell r="C549" t="str">
            <v>C07038</v>
          </cell>
          <cell r="D549" t="str">
            <v>TTVN</v>
          </cell>
          <cell r="E549" t="str">
            <v>TOYOTA</v>
          </cell>
          <cell r="F549" t="str">
            <v>XH</v>
          </cell>
          <cell r="G549" t="str">
            <v>STKM13A</v>
          </cell>
          <cell r="H549" t="str">
            <v>C</v>
          </cell>
          <cell r="I549" t="str">
            <v>NBC</v>
          </cell>
          <cell r="J549">
            <v>19.100000000000001</v>
          </cell>
          <cell r="K549">
            <v>0</v>
          </cell>
          <cell r="L549">
            <v>1.2</v>
          </cell>
          <cell r="M549">
            <v>1596</v>
          </cell>
          <cell r="N549">
            <v>0.84599999999999997</v>
          </cell>
          <cell r="O549" t="str">
            <v>Brushing</v>
          </cell>
          <cell r="P549" t="str">
            <v>E-G</v>
          </cell>
          <cell r="Q549"/>
          <cell r="R549"/>
          <cell r="S549"/>
          <cell r="T549" t="str">
            <v>PCS</v>
          </cell>
          <cell r="U549"/>
          <cell r="V549"/>
          <cell r="W549"/>
          <cell r="X549"/>
          <cell r="Y549"/>
          <cell r="Z549"/>
          <cell r="AA549"/>
          <cell r="AB549"/>
          <cell r="AC549"/>
          <cell r="AD549"/>
          <cell r="AE549"/>
          <cell r="AF549"/>
          <cell r="AG549"/>
          <cell r="AH549"/>
          <cell r="AI549"/>
          <cell r="AJ549"/>
          <cell r="AK549"/>
          <cell r="AL549"/>
          <cell r="AM549"/>
          <cell r="AN549"/>
          <cell r="AO549"/>
          <cell r="AP549"/>
          <cell r="AQ549"/>
          <cell r="AR549"/>
          <cell r="AS549"/>
          <cell r="AT549"/>
          <cell r="AU549"/>
          <cell r="AV549"/>
          <cell r="AW549"/>
          <cell r="AX549"/>
          <cell r="AY549"/>
          <cell r="AZ549"/>
          <cell r="BA549"/>
          <cell r="BB549"/>
          <cell r="BC549"/>
          <cell r="BD549"/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</row>
        <row r="550">
          <cell r="A550" t="str">
            <v>|0200230841|12.70|0.00|1.200|0.0002071NBC</v>
          </cell>
          <cell r="B550" t="str">
            <v>|0200230841|12.70|0.00|1.200|0.000</v>
          </cell>
          <cell r="C550" t="str">
            <v>C07038</v>
          </cell>
          <cell r="D550" t="str">
            <v>TTVN</v>
          </cell>
          <cell r="E550" t="str">
            <v>TOYOTA</v>
          </cell>
          <cell r="F550" t="str">
            <v>XH</v>
          </cell>
          <cell r="G550" t="str">
            <v>STKM13A</v>
          </cell>
          <cell r="H550" t="str">
            <v>C</v>
          </cell>
          <cell r="I550" t="str">
            <v>NBC</v>
          </cell>
          <cell r="J550">
            <v>12.7</v>
          </cell>
          <cell r="K550">
            <v>0</v>
          </cell>
          <cell r="L550">
            <v>1.2</v>
          </cell>
          <cell r="M550">
            <v>2071</v>
          </cell>
          <cell r="N550">
            <v>0.70399999999999996</v>
          </cell>
          <cell r="O550" t="str">
            <v>Brushing</v>
          </cell>
          <cell r="P550" t="str">
            <v>E-G</v>
          </cell>
          <cell r="Q550"/>
          <cell r="R550"/>
          <cell r="S550"/>
          <cell r="T550" t="str">
            <v>PCS</v>
          </cell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AY550"/>
          <cell r="AZ550"/>
          <cell r="BA550"/>
          <cell r="BB550"/>
          <cell r="BC550"/>
          <cell r="BD550"/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</row>
        <row r="551">
          <cell r="A551" t="str">
            <v>|0200220810|19.10|0.00|2.300|0.0005100NBC</v>
          </cell>
          <cell r="B551" t="str">
            <v>|0200220810|19.10|0.00|2.300|0.000</v>
          </cell>
          <cell r="C551" t="str">
            <v>C07038</v>
          </cell>
          <cell r="D551" t="str">
            <v>TTVN</v>
          </cell>
          <cell r="E551" t="str">
            <v>TOYOTA</v>
          </cell>
          <cell r="F551" t="str">
            <v>VPIC1</v>
          </cell>
          <cell r="G551" t="str">
            <v>STKM13A</v>
          </cell>
          <cell r="H551" t="str">
            <v>P</v>
          </cell>
          <cell r="I551" t="str">
            <v>NBC</v>
          </cell>
          <cell r="J551">
            <v>19.100000000000001</v>
          </cell>
          <cell r="K551">
            <v>0</v>
          </cell>
          <cell r="L551">
            <v>2.2999999999999998</v>
          </cell>
          <cell r="M551">
            <v>5100</v>
          </cell>
          <cell r="N551">
            <v>4.8600000000000003</v>
          </cell>
          <cell r="O551" t="str">
            <v>Piping(Pre-End)</v>
          </cell>
          <cell r="P551" t="str">
            <v>E-G</v>
          </cell>
          <cell r="Q551"/>
          <cell r="R551"/>
          <cell r="S551"/>
          <cell r="T551" t="str">
            <v>PCS</v>
          </cell>
          <cell r="U551"/>
          <cell r="V551"/>
          <cell r="W551"/>
          <cell r="X551"/>
          <cell r="Y551"/>
          <cell r="Z551"/>
          <cell r="AA551"/>
          <cell r="AB551"/>
          <cell r="AC551"/>
          <cell r="AD551"/>
          <cell r="AE551"/>
          <cell r="AF551"/>
          <cell r="AG551"/>
          <cell r="AH551"/>
          <cell r="AI551"/>
          <cell r="AJ551"/>
          <cell r="AK551"/>
          <cell r="AL551"/>
          <cell r="AM551"/>
          <cell r="AN551"/>
          <cell r="AO551"/>
          <cell r="AP551"/>
          <cell r="AQ551"/>
          <cell r="AR551"/>
          <cell r="AS551"/>
          <cell r="AT551"/>
          <cell r="AU551"/>
          <cell r="AV551"/>
          <cell r="AW551"/>
          <cell r="AX551"/>
          <cell r="AY551"/>
          <cell r="AZ551"/>
          <cell r="BA551"/>
          <cell r="BB551"/>
          <cell r="BC551"/>
          <cell r="BD551"/>
          <cell r="BE551"/>
          <cell r="BF551"/>
          <cell r="BG551"/>
          <cell r="BH551"/>
          <cell r="BI551"/>
          <cell r="BJ551"/>
          <cell r="BK551"/>
          <cell r="BL551"/>
          <cell r="BM551"/>
          <cell r="BN551"/>
          <cell r="BO551"/>
        </row>
        <row r="552">
          <cell r="A552" t="str">
            <v>|0200226010|15.90|0.00|2.000|0.0005300NBC</v>
          </cell>
          <cell r="B552" t="str">
            <v>|0200226010|15.90|0.00|2.000|0.000</v>
          </cell>
          <cell r="C552" t="str">
            <v>C07038</v>
          </cell>
          <cell r="D552" t="str">
            <v>TTVN</v>
          </cell>
          <cell r="E552" t="str">
            <v>TOYOTA</v>
          </cell>
          <cell r="F552" t="str">
            <v>XH</v>
          </cell>
          <cell r="G552" t="str">
            <v>STAM390G</v>
          </cell>
          <cell r="H552" t="str">
            <v>P</v>
          </cell>
          <cell r="I552" t="str">
            <v>NBC</v>
          </cell>
          <cell r="J552">
            <v>15.9</v>
          </cell>
          <cell r="K552">
            <v>0</v>
          </cell>
          <cell r="L552">
            <v>2</v>
          </cell>
          <cell r="M552">
            <v>5300</v>
          </cell>
          <cell r="N552">
            <v>3.6360000000000001</v>
          </cell>
          <cell r="O552" t="str">
            <v>Piping(Pre-End)</v>
          </cell>
          <cell r="P552" t="str">
            <v>E-G</v>
          </cell>
          <cell r="Q552"/>
          <cell r="R552"/>
          <cell r="S552"/>
          <cell r="T552" t="str">
            <v>PCS</v>
          </cell>
          <cell r="U552"/>
          <cell r="V552"/>
          <cell r="W552"/>
          <cell r="X552"/>
          <cell r="Y552"/>
          <cell r="Z552"/>
          <cell r="AA552"/>
          <cell r="AB552"/>
          <cell r="AC552"/>
          <cell r="AD552"/>
          <cell r="AE552"/>
          <cell r="AF552"/>
          <cell r="AG552"/>
          <cell r="AH552"/>
          <cell r="AI552"/>
          <cell r="AJ552"/>
          <cell r="AK552"/>
          <cell r="AL552"/>
          <cell r="AM552"/>
          <cell r="AN552"/>
          <cell r="AO552"/>
          <cell r="AP552"/>
          <cell r="AQ552"/>
          <cell r="AR552"/>
          <cell r="AS552"/>
          <cell r="AT552"/>
          <cell r="AU552"/>
          <cell r="AV552"/>
          <cell r="AW552"/>
          <cell r="AX552"/>
          <cell r="AY552"/>
          <cell r="AZ552"/>
          <cell r="BA552"/>
          <cell r="BB552"/>
          <cell r="BC552"/>
          <cell r="BD552"/>
          <cell r="BE552"/>
          <cell r="BF552"/>
          <cell r="BG552"/>
          <cell r="BH552"/>
          <cell r="BI552"/>
          <cell r="BJ552"/>
          <cell r="BK552"/>
          <cell r="BL552"/>
          <cell r="BM552"/>
          <cell r="BN552"/>
          <cell r="BO552"/>
        </row>
        <row r="553">
          <cell r="A553" t="str">
            <v>|0200220810|22.20|0.00|1.600|0.0005900NBC</v>
          </cell>
          <cell r="B553" t="str">
            <v>|0200220810|22.20|0.00|1.600|0.000</v>
          </cell>
          <cell r="C553" t="str">
            <v>C07038</v>
          </cell>
          <cell r="D553" t="str">
            <v>TTVN</v>
          </cell>
          <cell r="E553" t="str">
            <v>TOYOTA</v>
          </cell>
          <cell r="F553" t="str">
            <v>XH</v>
          </cell>
          <cell r="G553" t="str">
            <v>STKM13A</v>
          </cell>
          <cell r="H553" t="str">
            <v>P</v>
          </cell>
          <cell r="I553" t="str">
            <v>NBC</v>
          </cell>
          <cell r="J553">
            <v>22.2</v>
          </cell>
          <cell r="K553">
            <v>0</v>
          </cell>
          <cell r="L553">
            <v>1.6</v>
          </cell>
          <cell r="M553">
            <v>5900</v>
          </cell>
          <cell r="N553">
            <v>4.7969999999999997</v>
          </cell>
          <cell r="O553" t="str">
            <v>Piping(Pre-End)</v>
          </cell>
          <cell r="P553" t="str">
            <v>E-G</v>
          </cell>
          <cell r="Q553"/>
          <cell r="R553"/>
          <cell r="S553"/>
          <cell r="T553" t="str">
            <v>PCS</v>
          </cell>
          <cell r="U553"/>
          <cell r="V553"/>
          <cell r="W553"/>
          <cell r="X553"/>
          <cell r="Y553"/>
          <cell r="Z553"/>
          <cell r="AA553"/>
          <cell r="AB553"/>
          <cell r="AC553"/>
          <cell r="AD553"/>
          <cell r="AE553"/>
          <cell r="AF553"/>
          <cell r="AG553"/>
          <cell r="AH553"/>
          <cell r="AI553"/>
          <cell r="AJ553"/>
          <cell r="AK553"/>
          <cell r="AL553"/>
          <cell r="AM553"/>
          <cell r="AN553"/>
          <cell r="AO553"/>
          <cell r="AP553"/>
          <cell r="AQ553"/>
          <cell r="AR553"/>
          <cell r="AS553"/>
          <cell r="AT553"/>
          <cell r="AU553"/>
          <cell r="AV553"/>
          <cell r="AW553"/>
          <cell r="AX553"/>
          <cell r="AY553"/>
          <cell r="AZ553"/>
          <cell r="BA553"/>
          <cell r="BB553"/>
          <cell r="BC553"/>
          <cell r="BD553"/>
          <cell r="BE553"/>
          <cell r="BF553"/>
          <cell r="BG553"/>
          <cell r="BH553"/>
          <cell r="BI553"/>
          <cell r="BJ553"/>
          <cell r="BK553"/>
          <cell r="BL553"/>
          <cell r="BM553"/>
          <cell r="BN553"/>
          <cell r="BO553"/>
        </row>
        <row r="554">
          <cell r="A554" t="str">
            <v>|0200220810|31.80|0.00|2.000|0.0006000NBC</v>
          </cell>
          <cell r="B554" t="str">
            <v>|0200220810|31.80|0.00|2.000|0.000</v>
          </cell>
          <cell r="C554" t="str">
            <v>C07038</v>
          </cell>
          <cell r="D554" t="str">
            <v>VINFAST</v>
          </cell>
          <cell r="E554" t="str">
            <v>TOYOTA</v>
          </cell>
          <cell r="F554" t="str">
            <v>XH</v>
          </cell>
          <cell r="G554" t="str">
            <v>STKM13A</v>
          </cell>
          <cell r="H554" t="str">
            <v>P</v>
          </cell>
          <cell r="I554" t="str">
            <v>NBC</v>
          </cell>
          <cell r="J554">
            <v>31.8</v>
          </cell>
          <cell r="K554">
            <v>0</v>
          </cell>
          <cell r="L554">
            <v>2</v>
          </cell>
          <cell r="M554">
            <v>6000</v>
          </cell>
          <cell r="N554">
            <v>8.82</v>
          </cell>
          <cell r="O554" t="str">
            <v>Piping(Pre-End)</v>
          </cell>
          <cell r="P554" t="str">
            <v>E-G</v>
          </cell>
          <cell r="Q554"/>
          <cell r="R554"/>
          <cell r="S554"/>
          <cell r="T554" t="str">
            <v>PCS</v>
          </cell>
          <cell r="U554"/>
          <cell r="V554"/>
          <cell r="W554"/>
          <cell r="X554"/>
          <cell r="Y554"/>
          <cell r="Z554"/>
          <cell r="AA554"/>
          <cell r="AB554"/>
          <cell r="AC554"/>
          <cell r="AD554"/>
          <cell r="AE554"/>
          <cell r="AF554"/>
          <cell r="AG554"/>
          <cell r="AH554"/>
          <cell r="AI554"/>
          <cell r="AJ554"/>
          <cell r="AK554"/>
          <cell r="AL554"/>
          <cell r="AM554"/>
          <cell r="AN554"/>
          <cell r="AO554"/>
          <cell r="AP554"/>
          <cell r="AQ554"/>
          <cell r="AR554"/>
          <cell r="AS554"/>
          <cell r="AT554"/>
          <cell r="AU554"/>
          <cell r="AV554"/>
          <cell r="AW554"/>
          <cell r="AX554"/>
          <cell r="AY554"/>
          <cell r="AZ554"/>
          <cell r="BA554"/>
          <cell r="BB554"/>
          <cell r="BC554"/>
          <cell r="BD554"/>
          <cell r="BE554"/>
          <cell r="BF554"/>
          <cell r="BG554"/>
          <cell r="BH554"/>
          <cell r="BI554"/>
          <cell r="BJ554"/>
          <cell r="BK554"/>
          <cell r="BL554"/>
          <cell r="BM554"/>
          <cell r="BN554"/>
          <cell r="BO554"/>
        </row>
        <row r="555">
          <cell r="A555" t="str">
            <v>|0200220810|22.20|0.00|1.600|0.0006400NBC</v>
          </cell>
          <cell r="B555" t="str">
            <v>|0200220810|22.20|0.00|1.600|0.000</v>
          </cell>
          <cell r="C555" t="str">
            <v>C07038</v>
          </cell>
          <cell r="D555" t="str">
            <v>VINFAST</v>
          </cell>
          <cell r="E555" t="str">
            <v>TOYOTA</v>
          </cell>
          <cell r="F555" t="str">
            <v>XH</v>
          </cell>
          <cell r="G555" t="str">
            <v>STKM13A</v>
          </cell>
          <cell r="H555" t="str">
            <v>P</v>
          </cell>
          <cell r="I555" t="str">
            <v>NBC</v>
          </cell>
          <cell r="J555">
            <v>22.2</v>
          </cell>
          <cell r="K555">
            <v>0</v>
          </cell>
          <cell r="L555">
            <v>1.6</v>
          </cell>
          <cell r="M555">
            <v>6400</v>
          </cell>
          <cell r="N555">
            <v>5.2030000000000003</v>
          </cell>
          <cell r="O555" t="str">
            <v>Piping(Pre-End)</v>
          </cell>
          <cell r="P555" t="str">
            <v>E-G</v>
          </cell>
          <cell r="Q555"/>
          <cell r="R555"/>
          <cell r="S555"/>
          <cell r="T555" t="str">
            <v>PCS</v>
          </cell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G555"/>
          <cell r="AH555"/>
          <cell r="AI555"/>
          <cell r="AJ555"/>
          <cell r="AK555"/>
          <cell r="AL555"/>
          <cell r="AM555"/>
          <cell r="AN555"/>
          <cell r="AO555"/>
          <cell r="AP555"/>
          <cell r="AQ555"/>
          <cell r="AR555"/>
          <cell r="AS555"/>
          <cell r="AT555"/>
          <cell r="AU555"/>
          <cell r="AV555"/>
          <cell r="AW555"/>
          <cell r="AX555"/>
          <cell r="AY555"/>
          <cell r="AZ555"/>
          <cell r="BA555"/>
          <cell r="BB555"/>
          <cell r="BC555"/>
          <cell r="BD555"/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</row>
        <row r="556">
          <cell r="A556" t="str">
            <v>|0200225926|48.60|0.00|3.500|0.0005195IBC</v>
          </cell>
          <cell r="B556" t="str">
            <v>|0200225926|48.60|0.00|3.500|0.000</v>
          </cell>
          <cell r="C556" t="str">
            <v>C07042</v>
          </cell>
          <cell r="D556" t="str">
            <v>HONDA</v>
          </cell>
          <cell r="E556" t="str">
            <v>Mitsuboshi Forming VN</v>
          </cell>
          <cell r="F556" t="str">
            <v>MFVN</v>
          </cell>
          <cell r="G556" t="str">
            <v>STAM290GA</v>
          </cell>
          <cell r="H556" t="str">
            <v>P</v>
          </cell>
          <cell r="I556" t="str">
            <v>IBC</v>
          </cell>
          <cell r="J556">
            <v>48.6</v>
          </cell>
          <cell r="K556">
            <v>0</v>
          </cell>
          <cell r="L556">
            <v>3.5</v>
          </cell>
          <cell r="M556">
            <v>5195</v>
          </cell>
          <cell r="N556">
            <v>20.224</v>
          </cell>
          <cell r="O556" t="str">
            <v>Piping(Pre-End)</v>
          </cell>
          <cell r="P556" t="str">
            <v>E-G</v>
          </cell>
          <cell r="Q556" t="str">
            <v>K56R</v>
          </cell>
          <cell r="R556"/>
          <cell r="S556"/>
          <cell r="T556" t="str">
            <v>PCS</v>
          </cell>
          <cell r="U556"/>
          <cell r="V556"/>
          <cell r="W556"/>
          <cell r="X556"/>
          <cell r="Y556"/>
          <cell r="Z556"/>
          <cell r="AA556"/>
          <cell r="AB556"/>
          <cell r="AC556"/>
          <cell r="AD556"/>
          <cell r="AE556"/>
          <cell r="AF556"/>
          <cell r="AG556"/>
          <cell r="AH556"/>
          <cell r="AI556"/>
          <cell r="AJ556"/>
          <cell r="AK556"/>
          <cell r="AL556"/>
          <cell r="AM556"/>
          <cell r="AN556"/>
          <cell r="AO556"/>
          <cell r="AP556"/>
          <cell r="AQ556"/>
          <cell r="AR556"/>
          <cell r="AS556"/>
          <cell r="AT556"/>
          <cell r="AU556"/>
          <cell r="AV556"/>
          <cell r="AW556"/>
          <cell r="AX556"/>
          <cell r="AY556"/>
          <cell r="AZ556"/>
          <cell r="BA556"/>
          <cell r="BB556"/>
          <cell r="BC556"/>
          <cell r="BD556"/>
          <cell r="BE556"/>
          <cell r="BF556"/>
          <cell r="BG556"/>
          <cell r="BH556"/>
          <cell r="BI556"/>
          <cell r="BJ556"/>
          <cell r="BK556"/>
          <cell r="BL556"/>
          <cell r="BM556"/>
          <cell r="BN556"/>
          <cell r="BO556"/>
        </row>
        <row r="557">
          <cell r="A557" t="str">
            <v>|0200225926|48.60|0.00|3.500|0.0005300IBC</v>
          </cell>
          <cell r="B557" t="str">
            <v>|0200225926|48.60|0.00|3.500|0.000</v>
          </cell>
          <cell r="C557" t="str">
            <v>C07042</v>
          </cell>
          <cell r="D557" t="str">
            <v>HONDA</v>
          </cell>
          <cell r="E557" t="str">
            <v>Mitsuboshi Forming VN</v>
          </cell>
          <cell r="F557" t="str">
            <v>MFVN</v>
          </cell>
          <cell r="G557" t="str">
            <v>STAM290GA</v>
          </cell>
          <cell r="H557" t="str">
            <v>P</v>
          </cell>
          <cell r="I557" t="str">
            <v>IBC</v>
          </cell>
          <cell r="J557">
            <v>48.6</v>
          </cell>
          <cell r="K557">
            <v>0</v>
          </cell>
          <cell r="L557">
            <v>3.5</v>
          </cell>
          <cell r="M557">
            <v>5300</v>
          </cell>
          <cell r="N557">
            <v>20.632999999999999</v>
          </cell>
          <cell r="O557" t="str">
            <v>Piping(Pre-End)</v>
          </cell>
          <cell r="P557" t="str">
            <v>E-G</v>
          </cell>
          <cell r="Q557" t="str">
            <v>K56R</v>
          </cell>
          <cell r="R557"/>
          <cell r="S557"/>
          <cell r="T557" t="str">
            <v>PCS</v>
          </cell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G557"/>
          <cell r="AH557"/>
          <cell r="AI557"/>
          <cell r="AJ557"/>
          <cell r="AK557"/>
          <cell r="AL557"/>
          <cell r="AM557"/>
          <cell r="AN557"/>
          <cell r="AO557"/>
          <cell r="AP557"/>
          <cell r="AQ557"/>
          <cell r="AR557"/>
          <cell r="AS557"/>
          <cell r="AT557"/>
          <cell r="AU557"/>
          <cell r="AV557"/>
          <cell r="AW557"/>
          <cell r="AX557"/>
          <cell r="AY557"/>
          <cell r="AZ557"/>
          <cell r="BA557"/>
          <cell r="BB557"/>
          <cell r="BC557"/>
          <cell r="BD557"/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</row>
        <row r="558">
          <cell r="A558" t="str">
            <v>|0200226010|48.60|0.00|3.500|0.0005400IBC</v>
          </cell>
          <cell r="B558" t="str">
            <v>|0200226010|48.60|0.00|3.500|0.000</v>
          </cell>
          <cell r="C558" t="str">
            <v>C07042</v>
          </cell>
          <cell r="D558" t="str">
            <v>HONDA</v>
          </cell>
          <cell r="E558" t="str">
            <v>Mitsuboshi Forming VN</v>
          </cell>
          <cell r="F558" t="str">
            <v>MFVN</v>
          </cell>
          <cell r="G558" t="str">
            <v>STAM390G</v>
          </cell>
          <cell r="H558" t="str">
            <v>P</v>
          </cell>
          <cell r="I558" t="str">
            <v>IBC</v>
          </cell>
          <cell r="J558">
            <v>48.6</v>
          </cell>
          <cell r="K558">
            <v>0</v>
          </cell>
          <cell r="L558">
            <v>3.5</v>
          </cell>
          <cell r="M558">
            <v>5400</v>
          </cell>
          <cell r="N558">
            <v>21.021999999999998</v>
          </cell>
          <cell r="O558" t="str">
            <v>Piping(Pre-End)</v>
          </cell>
          <cell r="P558" t="str">
            <v>E-G</v>
          </cell>
          <cell r="Q558" t="str">
            <v>K29-TC</v>
          </cell>
          <cell r="R558"/>
          <cell r="S558"/>
          <cell r="T558" t="str">
            <v>PCS</v>
          </cell>
          <cell r="U558"/>
          <cell r="V558"/>
          <cell r="W558"/>
          <cell r="X558"/>
          <cell r="Y558"/>
          <cell r="Z558"/>
          <cell r="AA558"/>
          <cell r="AB558"/>
          <cell r="AC558"/>
          <cell r="AD558"/>
          <cell r="AE558"/>
          <cell r="AF558"/>
          <cell r="AG558"/>
          <cell r="AH558"/>
          <cell r="AI558"/>
          <cell r="AJ558"/>
          <cell r="AK558"/>
          <cell r="AL558"/>
          <cell r="AM558"/>
          <cell r="AN558"/>
          <cell r="AO558"/>
          <cell r="AP558"/>
          <cell r="AQ558"/>
          <cell r="AR558"/>
          <cell r="AS558"/>
          <cell r="AT558"/>
          <cell r="AU558"/>
          <cell r="AV558"/>
          <cell r="AW558"/>
          <cell r="AX558"/>
          <cell r="AY558"/>
          <cell r="AZ558"/>
          <cell r="BA558"/>
          <cell r="BB558"/>
          <cell r="BC558"/>
          <cell r="BD558"/>
          <cell r="BE558"/>
          <cell r="BF558"/>
          <cell r="BG558"/>
          <cell r="BH558"/>
          <cell r="BI558"/>
          <cell r="BJ558"/>
          <cell r="BK558"/>
          <cell r="BL558"/>
          <cell r="BM558"/>
          <cell r="BN558"/>
          <cell r="BO558"/>
        </row>
        <row r="559">
          <cell r="A559" t="str">
            <v>|0200220126|42.70|0.00|3.500|0.000286IBC</v>
          </cell>
          <cell r="B559" t="str">
            <v>|0200220126|42.70|0.00|3.500|0.000</v>
          </cell>
          <cell r="C559" t="str">
            <v>C07042</v>
          </cell>
          <cell r="D559" t="str">
            <v>VINFAST</v>
          </cell>
          <cell r="E559" t="str">
            <v>Mitsuboshi Forming VN</v>
          </cell>
          <cell r="F559" t="str">
            <v>MFVN</v>
          </cell>
          <cell r="G559" t="str">
            <v>STKM11A</v>
          </cell>
          <cell r="H559" t="str">
            <v>P</v>
          </cell>
          <cell r="I559" t="str">
            <v>IBC</v>
          </cell>
          <cell r="J559">
            <v>42.7</v>
          </cell>
          <cell r="K559">
            <v>0</v>
          </cell>
          <cell r="L559">
            <v>3.5</v>
          </cell>
          <cell r="M559">
            <v>286</v>
          </cell>
          <cell r="N559">
            <v>0.96799999999999997</v>
          </cell>
          <cell r="O559" t="str">
            <v>Chamfer</v>
          </cell>
          <cell r="P559" t="str">
            <v>E-G</v>
          </cell>
          <cell r="Q559"/>
          <cell r="R559"/>
          <cell r="S559"/>
          <cell r="T559" t="str">
            <v>PCS</v>
          </cell>
          <cell r="U559"/>
          <cell r="V559"/>
          <cell r="W559"/>
          <cell r="X559"/>
          <cell r="Y559"/>
          <cell r="Z559"/>
          <cell r="AA559"/>
          <cell r="AB559"/>
          <cell r="AC559"/>
          <cell r="AD559"/>
          <cell r="AE559"/>
          <cell r="AF559"/>
          <cell r="AG559"/>
          <cell r="AH559"/>
          <cell r="AI559"/>
          <cell r="AJ559"/>
          <cell r="AK559"/>
          <cell r="AL559"/>
          <cell r="AM559"/>
          <cell r="AN559"/>
          <cell r="AO559"/>
          <cell r="AP559"/>
          <cell r="AQ559"/>
          <cell r="AR559"/>
          <cell r="AS559"/>
          <cell r="AT559"/>
          <cell r="AU559"/>
          <cell r="AV559"/>
          <cell r="AW559"/>
          <cell r="AX559"/>
          <cell r="AY559"/>
          <cell r="AZ559"/>
          <cell r="BA559"/>
          <cell r="BB559"/>
          <cell r="BC559"/>
          <cell r="BD559"/>
          <cell r="BE559"/>
          <cell r="BF559"/>
          <cell r="BG559"/>
          <cell r="BH559"/>
          <cell r="BI559"/>
          <cell r="BJ559"/>
          <cell r="BK559"/>
          <cell r="BL559"/>
          <cell r="BM559"/>
          <cell r="BN559"/>
          <cell r="BO559"/>
        </row>
        <row r="560">
          <cell r="A560" t="str">
            <v>|0200226010|42.70|0.00|3.200|0.0005070NBC</v>
          </cell>
          <cell r="B560" t="str">
            <v>|0200226010|42.70|0.00|3.200|0.000</v>
          </cell>
          <cell r="C560" t="str">
            <v>C07042</v>
          </cell>
          <cell r="D560" t="str">
            <v>YEADER</v>
          </cell>
          <cell r="E560" t="str">
            <v>Mitsuboshi Forming VN</v>
          </cell>
          <cell r="F560" t="str">
            <v>ANH TRANG</v>
          </cell>
          <cell r="G560" t="str">
            <v>STAM390G</v>
          </cell>
          <cell r="H560" t="str">
            <v>P</v>
          </cell>
          <cell r="I560" t="str">
            <v>NBC</v>
          </cell>
          <cell r="J560">
            <v>42.7</v>
          </cell>
          <cell r="K560">
            <v>0</v>
          </cell>
          <cell r="L560">
            <v>3.2</v>
          </cell>
          <cell r="M560">
            <v>5070</v>
          </cell>
          <cell r="N560">
            <v>15.803000000000001</v>
          </cell>
          <cell r="O560" t="str">
            <v>Piping(Pre-End)</v>
          </cell>
          <cell r="P560" t="str">
            <v>E-G</v>
          </cell>
          <cell r="Q560"/>
          <cell r="R560"/>
          <cell r="S560"/>
          <cell r="T560" t="str">
            <v>PCS</v>
          </cell>
          <cell r="U560"/>
          <cell r="V560"/>
          <cell r="W560"/>
          <cell r="X560"/>
          <cell r="Y560"/>
          <cell r="Z560"/>
          <cell r="AA560"/>
          <cell r="AB560"/>
          <cell r="AC560"/>
          <cell r="AD560"/>
          <cell r="AE560"/>
          <cell r="AF560"/>
          <cell r="AG560"/>
          <cell r="AH560"/>
          <cell r="AI560"/>
          <cell r="AJ560"/>
          <cell r="AK560"/>
          <cell r="AL560"/>
          <cell r="AM560"/>
          <cell r="AN560"/>
          <cell r="AO560"/>
          <cell r="AP560"/>
          <cell r="AQ560"/>
          <cell r="AR560"/>
          <cell r="AS560"/>
          <cell r="AT560"/>
          <cell r="AU560"/>
          <cell r="AV560"/>
          <cell r="AW560"/>
          <cell r="AX560"/>
          <cell r="AY560"/>
          <cell r="AZ560"/>
          <cell r="BA560"/>
          <cell r="BB560"/>
          <cell r="BC560"/>
          <cell r="BD560"/>
          <cell r="BE560"/>
          <cell r="BF560"/>
          <cell r="BG560"/>
          <cell r="BH560"/>
          <cell r="BI560"/>
          <cell r="BJ560"/>
          <cell r="BK560"/>
          <cell r="BL560"/>
          <cell r="BM560"/>
          <cell r="BN560"/>
          <cell r="BO560"/>
        </row>
        <row r="561">
          <cell r="A561" t="str">
            <v>|0200226010|25.40|0.00|3.200|0.0005460NBC</v>
          </cell>
          <cell r="B561" t="str">
            <v>|0200226010|25.40|0.00|3.200|0.000</v>
          </cell>
          <cell r="C561" t="str">
            <v>C07045</v>
          </cell>
          <cell r="D561" t="str">
            <v>HONDA</v>
          </cell>
          <cell r="E561" t="str">
            <v>CIC</v>
          </cell>
          <cell r="F561" t="str">
            <v>ANH TRANG</v>
          </cell>
          <cell r="G561" t="str">
            <v>STAM390G</v>
          </cell>
          <cell r="H561" t="str">
            <v>P</v>
          </cell>
          <cell r="I561" t="str">
            <v>NBC</v>
          </cell>
          <cell r="J561">
            <v>25.4</v>
          </cell>
          <cell r="K561">
            <v>0</v>
          </cell>
          <cell r="L561">
            <v>3.2</v>
          </cell>
          <cell r="M561">
            <v>5460</v>
          </cell>
          <cell r="N561">
            <v>9.5660000000000007</v>
          </cell>
          <cell r="O561" t="str">
            <v>Piping(Pre-End)</v>
          </cell>
          <cell r="P561" t="str">
            <v>E-G</v>
          </cell>
          <cell r="Q561"/>
          <cell r="R561"/>
          <cell r="S561"/>
          <cell r="T561" t="str">
            <v>PCS</v>
          </cell>
          <cell r="U561">
            <v>182</v>
          </cell>
          <cell r="V561"/>
          <cell r="W561"/>
          <cell r="X561"/>
          <cell r="Y561"/>
          <cell r="Z561">
            <v>364</v>
          </cell>
          <cell r="AA561"/>
          <cell r="AB561"/>
          <cell r="AC561"/>
          <cell r="AD561"/>
          <cell r="AE561"/>
          <cell r="AF561"/>
          <cell r="AG561">
            <v>364</v>
          </cell>
          <cell r="AH561"/>
          <cell r="AI561"/>
          <cell r="AJ561"/>
          <cell r="AK561"/>
          <cell r="AL561">
            <v>455</v>
          </cell>
          <cell r="AM561"/>
          <cell r="AN561"/>
          <cell r="AO561"/>
          <cell r="AP561"/>
          <cell r="AQ561"/>
          <cell r="AR561"/>
          <cell r="AS561"/>
          <cell r="AT561">
            <v>455</v>
          </cell>
          <cell r="AU561"/>
          <cell r="AV561"/>
          <cell r="AW561"/>
          <cell r="AX561"/>
          <cell r="AY561"/>
          <cell r="AZ561">
            <v>0</v>
          </cell>
          <cell r="BA561">
            <v>1820</v>
          </cell>
          <cell r="BB561">
            <v>0</v>
          </cell>
          <cell r="BC561">
            <v>1925</v>
          </cell>
          <cell r="BD561">
            <v>2444</v>
          </cell>
          <cell r="BE561">
            <v>1869</v>
          </cell>
          <cell r="BF561">
            <v>2332</v>
          </cell>
          <cell r="BG561"/>
          <cell r="BH561"/>
          <cell r="BI561"/>
          <cell r="BJ561"/>
          <cell r="BK561"/>
          <cell r="BL561"/>
          <cell r="BM561"/>
          <cell r="BN561"/>
          <cell r="BO561" t="str">
            <v>17/10/2023</v>
          </cell>
        </row>
        <row r="562">
          <cell r="A562" t="str">
            <v>|0200236041|22.20|0.00|1.200|0.0005570NBC</v>
          </cell>
          <cell r="B562" t="str">
            <v>|0200236041|22.20|0.00|1.200|0.000</v>
          </cell>
          <cell r="C562" t="str">
            <v>C07045</v>
          </cell>
          <cell r="D562" t="str">
            <v>HONDA</v>
          </cell>
          <cell r="E562" t="str">
            <v>CIC</v>
          </cell>
          <cell r="F562" t="str">
            <v>KHAI HUNG</v>
          </cell>
          <cell r="G562" t="str">
            <v>STAM390G</v>
          </cell>
          <cell r="H562" t="str">
            <v>C</v>
          </cell>
          <cell r="I562" t="str">
            <v>NBC</v>
          </cell>
          <cell r="J562">
            <v>22.2</v>
          </cell>
          <cell r="K562">
            <v>0</v>
          </cell>
          <cell r="L562">
            <v>1.2</v>
          </cell>
          <cell r="M562">
            <v>5570</v>
          </cell>
          <cell r="N562">
            <v>3.4590000000000001</v>
          </cell>
          <cell r="O562" t="str">
            <v>Piping(Pre-End)</v>
          </cell>
          <cell r="P562" t="str">
            <v>E-G</v>
          </cell>
          <cell r="Q562"/>
          <cell r="R562"/>
          <cell r="S562"/>
          <cell r="T562" t="str">
            <v>PCS</v>
          </cell>
          <cell r="U562">
            <v>217</v>
          </cell>
          <cell r="V562"/>
          <cell r="W562"/>
          <cell r="X562"/>
          <cell r="Y562"/>
          <cell r="Z562"/>
          <cell r="AA562"/>
          <cell r="AB562"/>
          <cell r="AC562"/>
          <cell r="AD562"/>
          <cell r="AE562"/>
          <cell r="AF562"/>
          <cell r="AG562"/>
          <cell r="AH562"/>
          <cell r="AI562"/>
          <cell r="AJ562"/>
          <cell r="AK562"/>
          <cell r="AL562"/>
          <cell r="AM562"/>
          <cell r="AN562"/>
          <cell r="AO562"/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>
            <v>0</v>
          </cell>
          <cell r="BA562">
            <v>217</v>
          </cell>
          <cell r="BB562">
            <v>0</v>
          </cell>
          <cell r="BC562"/>
          <cell r="BD562">
            <v>148</v>
          </cell>
          <cell r="BE562">
            <v>206</v>
          </cell>
          <cell r="BF562">
            <v>589</v>
          </cell>
          <cell r="BG562"/>
          <cell r="BH562"/>
          <cell r="BI562"/>
          <cell r="BJ562"/>
          <cell r="BK562"/>
          <cell r="BL562"/>
          <cell r="BM562"/>
          <cell r="BN562"/>
          <cell r="BO562" t="str">
            <v>17/10/2023</v>
          </cell>
        </row>
        <row r="563">
          <cell r="A563" t="str">
            <v>|0200230742|22.20|0.00|1.400|0.0005580NBC</v>
          </cell>
          <cell r="B563" t="str">
            <v>|0200230742|22.20|0.00|1.400|0.000</v>
          </cell>
          <cell r="C563" t="str">
            <v>C07045</v>
          </cell>
          <cell r="D563" t="str">
            <v>HONDA</v>
          </cell>
          <cell r="E563" t="str">
            <v>CIC</v>
          </cell>
          <cell r="F563" t="str">
            <v>KHAI HUNG</v>
          </cell>
          <cell r="G563" t="str">
            <v>HSST590C</v>
          </cell>
          <cell r="H563" t="str">
            <v>P</v>
          </cell>
          <cell r="I563" t="str">
            <v>NBC</v>
          </cell>
          <cell r="J563">
            <v>22.2</v>
          </cell>
          <cell r="K563">
            <v>0</v>
          </cell>
          <cell r="L563">
            <v>1.4</v>
          </cell>
          <cell r="M563">
            <v>5580</v>
          </cell>
          <cell r="N563">
            <v>4.0060000000000002</v>
          </cell>
          <cell r="O563" t="str">
            <v>Piping(Pre-End)</v>
          </cell>
          <cell r="P563" t="str">
            <v>E-G</v>
          </cell>
          <cell r="Q563"/>
          <cell r="R563"/>
          <cell r="S563"/>
          <cell r="T563" t="str">
            <v>PCS</v>
          </cell>
          <cell r="U563">
            <v>169</v>
          </cell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AY563"/>
          <cell r="AZ563">
            <v>0</v>
          </cell>
          <cell r="BA563">
            <v>169</v>
          </cell>
          <cell r="BB563">
            <v>0</v>
          </cell>
          <cell r="BC563"/>
          <cell r="BD563">
            <v>132</v>
          </cell>
          <cell r="BE563">
            <v>185</v>
          </cell>
          <cell r="BF563">
            <v>527</v>
          </cell>
          <cell r="BG563"/>
          <cell r="BH563"/>
          <cell r="BI563"/>
          <cell r="BJ563"/>
          <cell r="BK563"/>
          <cell r="BL563"/>
          <cell r="BM563"/>
          <cell r="BN563"/>
          <cell r="BO563" t="str">
            <v>17/10/2023</v>
          </cell>
        </row>
        <row r="564">
          <cell r="A564" t="str">
            <v>|0200225900|15.00|10.30|2.350|0.0005700IBC</v>
          </cell>
          <cell r="B564" t="str">
            <v>|0200225900|15.00|10.30|2.350|0.000</v>
          </cell>
          <cell r="C564" t="str">
            <v>C07045</v>
          </cell>
          <cell r="D564" t="str">
            <v>HONDA</v>
          </cell>
          <cell r="E564" t="str">
            <v>CIC</v>
          </cell>
          <cell r="F564" t="str">
            <v>ANH TRANG</v>
          </cell>
          <cell r="G564" t="str">
            <v>STAM290GA</v>
          </cell>
          <cell r="H564" t="str">
            <v>P</v>
          </cell>
          <cell r="I564" t="str">
            <v>IBC</v>
          </cell>
          <cell r="J564">
            <v>15</v>
          </cell>
          <cell r="K564">
            <v>10.3</v>
          </cell>
          <cell r="L564">
            <v>2.35</v>
          </cell>
          <cell r="M564">
            <v>5700</v>
          </cell>
          <cell r="N564">
            <v>4.1779999999999999</v>
          </cell>
          <cell r="O564" t="str">
            <v>Piping(Pre-End)</v>
          </cell>
          <cell r="P564" t="str">
            <v>E-C</v>
          </cell>
          <cell r="Q564"/>
          <cell r="R564"/>
          <cell r="S564"/>
          <cell r="T564" t="str">
            <v>PCS</v>
          </cell>
          <cell r="U564"/>
          <cell r="V564"/>
          <cell r="W564"/>
          <cell r="X564"/>
          <cell r="Y564"/>
          <cell r="Z564">
            <v>165</v>
          </cell>
          <cell r="AA564"/>
          <cell r="AB564"/>
          <cell r="AC564"/>
          <cell r="AD564"/>
          <cell r="AE564"/>
          <cell r="AF564"/>
          <cell r="AG564"/>
          <cell r="AH564"/>
          <cell r="AI564"/>
          <cell r="AJ564"/>
          <cell r="AK564"/>
          <cell r="AL564"/>
          <cell r="AM564"/>
          <cell r="AN564"/>
          <cell r="AO564"/>
          <cell r="AP564"/>
          <cell r="AQ564"/>
          <cell r="AR564"/>
          <cell r="AS564"/>
          <cell r="AT564"/>
          <cell r="AU564"/>
          <cell r="AV564"/>
          <cell r="AW564"/>
          <cell r="AX564"/>
          <cell r="AY564"/>
          <cell r="AZ564">
            <v>0</v>
          </cell>
          <cell r="BA564">
            <v>165</v>
          </cell>
          <cell r="BB564">
            <v>0</v>
          </cell>
          <cell r="BC564">
            <v>578</v>
          </cell>
          <cell r="BD564">
            <v>546</v>
          </cell>
          <cell r="BE564">
            <v>370</v>
          </cell>
          <cell r="BF564">
            <v>423</v>
          </cell>
          <cell r="BG564"/>
          <cell r="BH564"/>
          <cell r="BI564"/>
          <cell r="BJ564"/>
          <cell r="BK564"/>
          <cell r="BL564"/>
          <cell r="BM564"/>
          <cell r="BN564"/>
          <cell r="BO564" t="str">
            <v>17/10/2023</v>
          </cell>
        </row>
        <row r="565">
          <cell r="A565" t="str">
            <v>|0200226010|34.00|0.00|2.600|0.0005850IBC</v>
          </cell>
          <cell r="B565" t="str">
            <v>|0200226010|34.00|0.00|2.600|0.000</v>
          </cell>
          <cell r="C565" t="str">
            <v>C07045</v>
          </cell>
          <cell r="D565" t="str">
            <v>HONDA</v>
          </cell>
          <cell r="E565" t="str">
            <v>CIC</v>
          </cell>
          <cell r="F565" t="str">
            <v>MINH TUNG</v>
          </cell>
          <cell r="G565" t="str">
            <v>STAM390G</v>
          </cell>
          <cell r="H565" t="str">
            <v>P</v>
          </cell>
          <cell r="I565" t="str">
            <v>IBC</v>
          </cell>
          <cell r="J565">
            <v>34</v>
          </cell>
          <cell r="K565">
            <v>0</v>
          </cell>
          <cell r="L565">
            <v>2.6</v>
          </cell>
          <cell r="M565">
            <v>5850</v>
          </cell>
          <cell r="N565">
            <v>11.776</v>
          </cell>
          <cell r="O565" t="str">
            <v>Piping(Pre-End)</v>
          </cell>
          <cell r="P565" t="str">
            <v>E-G</v>
          </cell>
          <cell r="Q565"/>
          <cell r="R565"/>
          <cell r="S565"/>
          <cell r="T565" t="str">
            <v>PCS</v>
          </cell>
          <cell r="U565"/>
          <cell r="V565"/>
          <cell r="W565"/>
          <cell r="X565">
            <v>427</v>
          </cell>
          <cell r="Y565"/>
          <cell r="Z565"/>
          <cell r="AA565"/>
          <cell r="AB565"/>
          <cell r="AC565"/>
          <cell r="AD565"/>
          <cell r="AE565"/>
          <cell r="AF565"/>
          <cell r="AG565"/>
          <cell r="AH565"/>
          <cell r="AI565"/>
          <cell r="AJ565"/>
          <cell r="AK565"/>
          <cell r="AL565"/>
          <cell r="AM565"/>
          <cell r="AN565"/>
          <cell r="AO565"/>
          <cell r="AP565"/>
          <cell r="AQ565"/>
          <cell r="AR565"/>
          <cell r="AS565"/>
          <cell r="AT565"/>
          <cell r="AU565"/>
          <cell r="AV565"/>
          <cell r="AW565"/>
          <cell r="AX565"/>
          <cell r="AY565"/>
          <cell r="AZ565">
            <v>0</v>
          </cell>
          <cell r="BA565">
            <v>427</v>
          </cell>
          <cell r="BB565">
            <v>0</v>
          </cell>
          <cell r="BC565">
            <v>347</v>
          </cell>
          <cell r="BD565">
            <v>440</v>
          </cell>
          <cell r="BE565">
            <v>336</v>
          </cell>
          <cell r="BF565">
            <v>420</v>
          </cell>
          <cell r="BG565"/>
          <cell r="BH565"/>
          <cell r="BI565"/>
          <cell r="BJ565"/>
          <cell r="BK565"/>
          <cell r="BL565"/>
          <cell r="BM565"/>
          <cell r="BN565"/>
          <cell r="BO565" t="str">
            <v>17/10/2023</v>
          </cell>
        </row>
        <row r="566">
          <cell r="A566" t="str">
            <v>|0200230120|28.60|0.00|1.200|0.000410IBC</v>
          </cell>
          <cell r="B566" t="str">
            <v>|0200230120|28.60|0.00|1.200|0.000</v>
          </cell>
          <cell r="C566" t="str">
            <v>C07046</v>
          </cell>
          <cell r="D566" t="str">
            <v>HONDA</v>
          </cell>
          <cell r="E566" t="str">
            <v>FULLWEI</v>
          </cell>
          <cell r="F566"/>
          <cell r="G566" t="str">
            <v>STKM11A</v>
          </cell>
          <cell r="H566" t="str">
            <v>C</v>
          </cell>
          <cell r="I566" t="str">
            <v>IBC</v>
          </cell>
          <cell r="J566">
            <v>28.6</v>
          </cell>
          <cell r="K566">
            <v>0</v>
          </cell>
          <cell r="L566">
            <v>1.2</v>
          </cell>
          <cell r="M566">
            <v>410</v>
          </cell>
          <cell r="N566">
            <v>0.33300000000000002</v>
          </cell>
          <cell r="O566" t="str">
            <v>Brushing</v>
          </cell>
          <cell r="P566" t="str">
            <v>E-G</v>
          </cell>
          <cell r="Q566"/>
          <cell r="R566" t="str">
            <v>61313-T00 -P000-020R</v>
          </cell>
          <cell r="S566" t="str">
            <v>FRAME, DR CTR LWR _ Material</v>
          </cell>
          <cell r="T566" t="str">
            <v>PCS</v>
          </cell>
          <cell r="U566"/>
          <cell r="V566"/>
          <cell r="W566"/>
          <cell r="X566"/>
          <cell r="Y566"/>
          <cell r="Z566"/>
          <cell r="AA566"/>
          <cell r="AB566"/>
          <cell r="AC566"/>
          <cell r="AD566"/>
          <cell r="AE566"/>
          <cell r="AF566"/>
          <cell r="AG566"/>
          <cell r="AH566"/>
          <cell r="AI566"/>
          <cell r="AJ566"/>
          <cell r="AK566"/>
          <cell r="AL566"/>
          <cell r="AM566"/>
          <cell r="AN566"/>
          <cell r="AO566"/>
          <cell r="AP566"/>
          <cell r="AQ566"/>
          <cell r="AR566"/>
          <cell r="AS566"/>
          <cell r="AT566"/>
          <cell r="AU566"/>
          <cell r="AV566"/>
          <cell r="AW566"/>
          <cell r="AX566"/>
          <cell r="AY566"/>
          <cell r="AZ566"/>
          <cell r="BA566"/>
          <cell r="BB566"/>
          <cell r="BC566">
            <v>1600</v>
          </cell>
          <cell r="BD566"/>
          <cell r="BE566">
            <v>1600</v>
          </cell>
          <cell r="BF566"/>
          <cell r="BG566"/>
          <cell r="BH566"/>
          <cell r="BI566"/>
          <cell r="BJ566"/>
          <cell r="BK566"/>
          <cell r="BL566"/>
          <cell r="BM566"/>
          <cell r="BN566"/>
          <cell r="BO566" t="str">
            <v>12/10/2023</v>
          </cell>
        </row>
        <row r="567">
          <cell r="A567" t="str">
            <v>|0200220810|50.00|20.00|1.600|0.000918IBC</v>
          </cell>
          <cell r="B567" t="str">
            <v>|0200220810|50.00|20.00|1.600|0.000</v>
          </cell>
          <cell r="C567" t="str">
            <v>C07046</v>
          </cell>
          <cell r="D567" t="str">
            <v>HONDA</v>
          </cell>
          <cell r="E567" t="str">
            <v>FULLWEI</v>
          </cell>
          <cell r="F567"/>
          <cell r="G567" t="str">
            <v>STKM13A</v>
          </cell>
          <cell r="H567" t="str">
            <v>P</v>
          </cell>
          <cell r="I567" t="str">
            <v>IBC</v>
          </cell>
          <cell r="J567">
            <v>50</v>
          </cell>
          <cell r="K567">
            <v>20</v>
          </cell>
          <cell r="L567">
            <v>1.6</v>
          </cell>
          <cell r="M567">
            <v>918</v>
          </cell>
          <cell r="N567">
            <v>1.5720000000000001</v>
          </cell>
          <cell r="O567" t="str">
            <v>Brushing</v>
          </cell>
          <cell r="P567" t="str">
            <v>E-G</v>
          </cell>
          <cell r="Q567"/>
          <cell r="R567" t="str">
            <v>75651-T9A -T000-020R</v>
          </cell>
          <cell r="S567" t="str">
            <v>BEAM, REAR MATERIAL</v>
          </cell>
          <cell r="T567" t="str">
            <v>PCS</v>
          </cell>
          <cell r="U567"/>
          <cell r="V567"/>
          <cell r="W567"/>
          <cell r="X567"/>
          <cell r="Y567"/>
          <cell r="Z567"/>
          <cell r="AA567"/>
          <cell r="AB567"/>
          <cell r="AC567"/>
          <cell r="AD567"/>
          <cell r="AE567"/>
          <cell r="AF567"/>
          <cell r="AG567"/>
          <cell r="AH567"/>
          <cell r="AI567"/>
          <cell r="AJ567"/>
          <cell r="AK567"/>
          <cell r="AL567"/>
          <cell r="AM567"/>
          <cell r="AN567"/>
          <cell r="AO567"/>
          <cell r="AP567"/>
          <cell r="AQ567"/>
          <cell r="AR567"/>
          <cell r="AS567"/>
          <cell r="AT567"/>
          <cell r="AU567"/>
          <cell r="AV567"/>
          <cell r="AW567"/>
          <cell r="AX567"/>
          <cell r="AY567"/>
          <cell r="AZ567"/>
          <cell r="BA567"/>
          <cell r="BB567"/>
          <cell r="BC567">
            <v>1400</v>
          </cell>
          <cell r="BD567"/>
          <cell r="BE567">
            <v>1400</v>
          </cell>
          <cell r="BF567"/>
          <cell r="BG567"/>
          <cell r="BH567"/>
          <cell r="BI567"/>
          <cell r="BJ567"/>
          <cell r="BK567"/>
          <cell r="BL567"/>
          <cell r="BM567"/>
          <cell r="BN567"/>
          <cell r="BO567" t="str">
            <v>12/10/2023</v>
          </cell>
        </row>
        <row r="568">
          <cell r="A568" t="str">
            <v>|0200220810|25.40|0.00|2.600|0.0001010IBC</v>
          </cell>
          <cell r="B568" t="str">
            <v>|0200220810|25.40|0.00|2.600|0.000</v>
          </cell>
          <cell r="C568" t="str">
            <v>C07046</v>
          </cell>
          <cell r="D568" t="str">
            <v>HONDA</v>
          </cell>
          <cell r="E568" t="str">
            <v>FULLWEI</v>
          </cell>
          <cell r="F568"/>
          <cell r="G568" t="str">
            <v>STKM13A</v>
          </cell>
          <cell r="H568" t="str">
            <v>P</v>
          </cell>
          <cell r="I568" t="str">
            <v>IBC</v>
          </cell>
          <cell r="J568">
            <v>25.4</v>
          </cell>
          <cell r="K568">
            <v>0</v>
          </cell>
          <cell r="L568">
            <v>2.6</v>
          </cell>
          <cell r="M568">
            <v>1010</v>
          </cell>
          <cell r="N568">
            <v>1.4770000000000001</v>
          </cell>
          <cell r="O568" t="str">
            <v>Brushing</v>
          </cell>
          <cell r="P568" t="str">
            <v>E-G</v>
          </cell>
          <cell r="Q568"/>
          <cell r="R568" t="str">
            <v>75654-T9R -3000-020R</v>
          </cell>
          <cell r="S568" t="str">
            <v>PIPE, RR BEAM MATERIAL</v>
          </cell>
          <cell r="T568" t="str">
            <v>PCS</v>
          </cell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  <cell r="AH568"/>
          <cell r="AI568"/>
          <cell r="AJ568"/>
          <cell r="AK568"/>
          <cell r="AL568"/>
          <cell r="AM568"/>
          <cell r="AN568"/>
          <cell r="AO568"/>
          <cell r="AP568"/>
          <cell r="AQ568"/>
          <cell r="AR568"/>
          <cell r="AS568"/>
          <cell r="AT568"/>
          <cell r="AU568"/>
          <cell r="AV568"/>
          <cell r="AW568"/>
          <cell r="AX568"/>
          <cell r="AY568"/>
          <cell r="AZ568"/>
          <cell r="BA568"/>
          <cell r="BB568"/>
          <cell r="BC568">
            <v>1400</v>
          </cell>
          <cell r="BD568"/>
          <cell r="BE568">
            <v>1400</v>
          </cell>
          <cell r="BF568"/>
          <cell r="BG568"/>
          <cell r="BH568"/>
          <cell r="BI568"/>
          <cell r="BJ568"/>
          <cell r="BK568"/>
          <cell r="BL568"/>
          <cell r="BM568"/>
          <cell r="BN568"/>
          <cell r="BO568" t="str">
            <v>12/10/2023</v>
          </cell>
        </row>
        <row r="569">
          <cell r="A569" t="str">
            <v>|0200226010|19.10|0.00|2.000|0.000900NBC</v>
          </cell>
          <cell r="B569" t="str">
            <v>|0200226010|19.10|0.00|2.000|0.000</v>
          </cell>
          <cell r="C569" t="str">
            <v>C07047</v>
          </cell>
          <cell r="D569"/>
          <cell r="E569" t="str">
            <v>HOANG MINH</v>
          </cell>
          <cell r="F569"/>
          <cell r="G569" t="str">
            <v>STAM390G</v>
          </cell>
          <cell r="H569" t="str">
            <v>P</v>
          </cell>
          <cell r="I569" t="str">
            <v>NBC</v>
          </cell>
          <cell r="J569">
            <v>19.100000000000001</v>
          </cell>
          <cell r="K569">
            <v>0</v>
          </cell>
          <cell r="L569">
            <v>2</v>
          </cell>
          <cell r="M569">
            <v>900</v>
          </cell>
          <cell r="N569">
            <v>0.75900000000000001</v>
          </cell>
          <cell r="O569" t="str">
            <v>Brushing</v>
          </cell>
          <cell r="P569" t="str">
            <v>E-G</v>
          </cell>
          <cell r="Q569"/>
          <cell r="R569"/>
          <cell r="S569"/>
          <cell r="T569" t="str">
            <v>PCS</v>
          </cell>
          <cell r="U569"/>
          <cell r="V569"/>
          <cell r="W569"/>
          <cell r="X569"/>
          <cell r="Y569"/>
          <cell r="Z569"/>
          <cell r="AA569"/>
          <cell r="AB569"/>
          <cell r="AC569"/>
          <cell r="AD569"/>
          <cell r="AE569"/>
          <cell r="AF569"/>
          <cell r="AG569"/>
          <cell r="AH569"/>
          <cell r="AI569"/>
          <cell r="AJ569"/>
          <cell r="AK569"/>
          <cell r="AL569"/>
          <cell r="AM569"/>
          <cell r="AN569"/>
          <cell r="AO569"/>
          <cell r="AP569"/>
          <cell r="AQ569"/>
          <cell r="AR569"/>
          <cell r="AS569"/>
          <cell r="AT569"/>
          <cell r="AU569"/>
          <cell r="AV569"/>
          <cell r="AW569"/>
          <cell r="AX569"/>
          <cell r="AY569"/>
          <cell r="AZ569"/>
          <cell r="BA569"/>
          <cell r="BB569"/>
          <cell r="BC569"/>
          <cell r="BD569"/>
          <cell r="BE569"/>
          <cell r="BF569"/>
          <cell r="BG569"/>
          <cell r="BH569"/>
          <cell r="BI569"/>
          <cell r="BJ569"/>
          <cell r="BK569"/>
          <cell r="BL569"/>
          <cell r="BM569"/>
          <cell r="BN569"/>
          <cell r="BO569"/>
        </row>
        <row r="570">
          <cell r="A570" t="str">
            <v>|0200220139|28.60|0.00|2.000|0.000130NBC</v>
          </cell>
          <cell r="B570" t="str">
            <v>|0200220139|28.60|0.00|2.000|0.000</v>
          </cell>
          <cell r="C570" t="str">
            <v>C07048</v>
          </cell>
          <cell r="D570" t="str">
            <v>VINFAST</v>
          </cell>
          <cell r="E570" t="str">
            <v>THANH DAT</v>
          </cell>
          <cell r="F570"/>
          <cell r="G570" t="str">
            <v>STKM11A</v>
          </cell>
          <cell r="H570" t="str">
            <v>P</v>
          </cell>
          <cell r="I570" t="str">
            <v>NBC</v>
          </cell>
          <cell r="J570">
            <v>28.6</v>
          </cell>
          <cell r="K570">
            <v>0</v>
          </cell>
          <cell r="L570">
            <v>2</v>
          </cell>
          <cell r="M570">
            <v>130</v>
          </cell>
          <cell r="N570">
            <v>0.17100000000000001</v>
          </cell>
          <cell r="O570" t="str">
            <v>Brushing</v>
          </cell>
          <cell r="P570" t="str">
            <v>E-G</v>
          </cell>
          <cell r="Q570"/>
          <cell r="R570"/>
          <cell r="S570"/>
          <cell r="T570" t="str">
            <v>PCS</v>
          </cell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G570"/>
          <cell r="AH570"/>
          <cell r="AI570"/>
          <cell r="AJ570"/>
          <cell r="AK570"/>
          <cell r="AL570"/>
          <cell r="AM570"/>
          <cell r="AN570"/>
          <cell r="AO570"/>
          <cell r="AP570"/>
          <cell r="AQ570"/>
          <cell r="AR570"/>
          <cell r="AS570"/>
          <cell r="AT570"/>
          <cell r="AU570"/>
          <cell r="AV570"/>
          <cell r="AW570"/>
          <cell r="AX570"/>
          <cell r="AY570"/>
          <cell r="AZ570"/>
          <cell r="BA570"/>
          <cell r="BB570"/>
          <cell r="BC570"/>
          <cell r="BD570"/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</row>
        <row r="571">
          <cell r="A571" t="str">
            <v>|0200220139|28.60|0.00|2.000|0.000150NBC</v>
          </cell>
          <cell r="B571" t="str">
            <v>|0200220139|28.60|0.00|2.000|0.000</v>
          </cell>
          <cell r="C571" t="str">
            <v>C07048</v>
          </cell>
          <cell r="D571" t="str">
            <v>VINFAST</v>
          </cell>
          <cell r="E571" t="str">
            <v>THANH DAT</v>
          </cell>
          <cell r="F571"/>
          <cell r="G571" t="str">
            <v>STKM11A</v>
          </cell>
          <cell r="H571" t="str">
            <v>P</v>
          </cell>
          <cell r="I571" t="str">
            <v>NBC</v>
          </cell>
          <cell r="J571">
            <v>28.6</v>
          </cell>
          <cell r="K571">
            <v>0</v>
          </cell>
          <cell r="L571">
            <v>2</v>
          </cell>
          <cell r="M571">
            <v>150</v>
          </cell>
          <cell r="N571">
            <v>0.19700000000000001</v>
          </cell>
          <cell r="O571" t="str">
            <v>Brushing</v>
          </cell>
          <cell r="P571" t="str">
            <v>E-G</v>
          </cell>
          <cell r="Q571"/>
          <cell r="R571"/>
          <cell r="S571"/>
          <cell r="T571" t="str">
            <v>PCS</v>
          </cell>
          <cell r="U571"/>
          <cell r="V571"/>
          <cell r="W571"/>
          <cell r="X571"/>
          <cell r="Y571"/>
          <cell r="Z571"/>
          <cell r="AA571"/>
          <cell r="AB571"/>
          <cell r="AC571"/>
          <cell r="AD571"/>
          <cell r="AE571"/>
          <cell r="AF571"/>
          <cell r="AG571"/>
          <cell r="AH571"/>
          <cell r="AI571"/>
          <cell r="AJ571"/>
          <cell r="AK571"/>
          <cell r="AL571"/>
          <cell r="AM571"/>
          <cell r="AN571"/>
          <cell r="AO571"/>
          <cell r="AP571"/>
          <cell r="AQ571"/>
          <cell r="AR571"/>
          <cell r="AS571"/>
          <cell r="AT571"/>
          <cell r="AU571"/>
          <cell r="AV571"/>
          <cell r="AW571"/>
          <cell r="AX571"/>
          <cell r="AY571"/>
          <cell r="AZ571"/>
          <cell r="BA571"/>
          <cell r="BB571"/>
          <cell r="BC571"/>
          <cell r="BD571"/>
          <cell r="BE571"/>
          <cell r="BF571"/>
          <cell r="BG571"/>
          <cell r="BH571"/>
          <cell r="BI571"/>
          <cell r="BJ571"/>
          <cell r="BK571"/>
          <cell r="BL571"/>
          <cell r="BM571"/>
          <cell r="BN571"/>
          <cell r="BO571"/>
        </row>
        <row r="572">
          <cell r="A572" t="str">
            <v>|0200226339|40.00|20.00|2.300|0.000220NBC</v>
          </cell>
          <cell r="B572" t="str">
            <v>|0200226339|40.00|20.00|2.300|0.000</v>
          </cell>
          <cell r="C572" t="str">
            <v>C07048</v>
          </cell>
          <cell r="D572" t="str">
            <v>VINFAST</v>
          </cell>
          <cell r="E572" t="str">
            <v>THANH DAT</v>
          </cell>
          <cell r="F572"/>
          <cell r="G572" t="str">
            <v>STKMRR290</v>
          </cell>
          <cell r="H572" t="str">
            <v>P</v>
          </cell>
          <cell r="I572" t="str">
            <v>NBC</v>
          </cell>
          <cell r="J572">
            <v>40</v>
          </cell>
          <cell r="K572">
            <v>20</v>
          </cell>
          <cell r="L572">
            <v>2.2999999999999998</v>
          </cell>
          <cell r="M572">
            <v>220</v>
          </cell>
          <cell r="N572">
            <v>0.44700000000000001</v>
          </cell>
          <cell r="O572" t="str">
            <v>Brushing</v>
          </cell>
          <cell r="P572" t="str">
            <v>E-G</v>
          </cell>
          <cell r="Q572"/>
          <cell r="R572"/>
          <cell r="S572"/>
          <cell r="T572" t="str">
            <v>PCS</v>
          </cell>
          <cell r="U572"/>
          <cell r="V572"/>
          <cell r="W572"/>
          <cell r="X572"/>
          <cell r="Y572"/>
          <cell r="Z572"/>
          <cell r="AA572"/>
          <cell r="AB572"/>
          <cell r="AC572"/>
          <cell r="AD572"/>
          <cell r="AE572"/>
          <cell r="AF572"/>
          <cell r="AG572"/>
          <cell r="AH572"/>
          <cell r="AI572"/>
          <cell r="AJ572"/>
          <cell r="AK572"/>
          <cell r="AL572"/>
          <cell r="AM572"/>
          <cell r="AN572"/>
          <cell r="AO572"/>
          <cell r="AP572"/>
          <cell r="AQ572"/>
          <cell r="AR572"/>
          <cell r="AS572"/>
          <cell r="AT572"/>
          <cell r="AU572"/>
          <cell r="AV572"/>
          <cell r="AW572"/>
          <cell r="AX572"/>
          <cell r="AY572"/>
          <cell r="AZ572"/>
          <cell r="BA572"/>
          <cell r="BB572"/>
          <cell r="BC572"/>
          <cell r="BD572"/>
          <cell r="BE572"/>
          <cell r="BF572"/>
          <cell r="BG572"/>
          <cell r="BH572"/>
          <cell r="BI572"/>
          <cell r="BJ572"/>
          <cell r="BK572"/>
          <cell r="BL572"/>
          <cell r="BM572"/>
          <cell r="BN572"/>
          <cell r="BO572"/>
        </row>
        <row r="573">
          <cell r="A573" t="str">
            <v>|0200226010|34.00|0.00|2.000|0.000229NBC</v>
          </cell>
          <cell r="B573" t="str">
            <v>|0200226010|34.00|0.00|2.000|0.000</v>
          </cell>
          <cell r="C573" t="str">
            <v>C07048</v>
          </cell>
          <cell r="D573" t="str">
            <v>VINFAST</v>
          </cell>
          <cell r="E573" t="str">
            <v>THANH DAT</v>
          </cell>
          <cell r="F573"/>
          <cell r="G573" t="str">
            <v>STAM390G</v>
          </cell>
          <cell r="H573" t="str">
            <v>P</v>
          </cell>
          <cell r="I573" t="str">
            <v>NBC</v>
          </cell>
          <cell r="J573">
            <v>34</v>
          </cell>
          <cell r="K573">
            <v>0</v>
          </cell>
          <cell r="L573">
            <v>2</v>
          </cell>
          <cell r="M573">
            <v>229</v>
          </cell>
          <cell r="N573">
            <v>0.36099999999999999</v>
          </cell>
          <cell r="O573" t="str">
            <v>Brushing</v>
          </cell>
          <cell r="P573" t="str">
            <v>E-G</v>
          </cell>
          <cell r="Q573"/>
          <cell r="R573"/>
          <cell r="S573"/>
          <cell r="T573" t="str">
            <v>PCS</v>
          </cell>
          <cell r="U573"/>
          <cell r="V573"/>
          <cell r="W573"/>
          <cell r="X573"/>
          <cell r="Y573"/>
          <cell r="Z573"/>
          <cell r="AA573"/>
          <cell r="AB573"/>
          <cell r="AC573"/>
          <cell r="AD573"/>
          <cell r="AE573"/>
          <cell r="AF573"/>
          <cell r="AG573"/>
          <cell r="AH573"/>
          <cell r="AI573"/>
          <cell r="AJ573"/>
          <cell r="AK573"/>
          <cell r="AL573"/>
          <cell r="AM573"/>
          <cell r="AN573"/>
          <cell r="AO573"/>
          <cell r="AP573"/>
          <cell r="AQ573"/>
          <cell r="AR573"/>
          <cell r="AS573"/>
          <cell r="AT573"/>
          <cell r="AU573"/>
          <cell r="AV573"/>
          <cell r="AW573"/>
          <cell r="AX573"/>
          <cell r="AY573"/>
          <cell r="AZ573"/>
          <cell r="BA573"/>
          <cell r="BB573"/>
          <cell r="BC573"/>
          <cell r="BD573"/>
          <cell r="BE573"/>
          <cell r="BF573"/>
          <cell r="BG573"/>
          <cell r="BH573"/>
          <cell r="BI573"/>
          <cell r="BJ573"/>
          <cell r="BK573"/>
          <cell r="BL573"/>
          <cell r="BM573"/>
          <cell r="BN573"/>
          <cell r="BO573"/>
        </row>
        <row r="574">
          <cell r="A574" t="str">
            <v>|0200226010|25.40|0.00|2.600|0.000275NBC</v>
          </cell>
          <cell r="B574" t="str">
            <v>|0200226010|25.40|0.00|2.600|0.000</v>
          </cell>
          <cell r="C574" t="str">
            <v>C07048</v>
          </cell>
          <cell r="D574" t="str">
            <v>VINFAST</v>
          </cell>
          <cell r="E574" t="str">
            <v>THANH DAT</v>
          </cell>
          <cell r="F574"/>
          <cell r="G574" t="str">
            <v>STAM390G</v>
          </cell>
          <cell r="H574" t="str">
            <v>P</v>
          </cell>
          <cell r="I574" t="str">
            <v>NBC</v>
          </cell>
          <cell r="J574">
            <v>25.4</v>
          </cell>
          <cell r="K574">
            <v>0</v>
          </cell>
          <cell r="L574">
            <v>2.6</v>
          </cell>
          <cell r="M574">
            <v>275</v>
          </cell>
          <cell r="N574">
            <v>0.40200000000000002</v>
          </cell>
          <cell r="O574" t="str">
            <v>Brushing</v>
          </cell>
          <cell r="P574" t="str">
            <v>E-G</v>
          </cell>
          <cell r="Q574"/>
          <cell r="R574"/>
          <cell r="S574"/>
          <cell r="T574" t="str">
            <v>PCS</v>
          </cell>
          <cell r="U574"/>
          <cell r="V574"/>
          <cell r="W574"/>
          <cell r="X574"/>
          <cell r="Y574"/>
          <cell r="Z574"/>
          <cell r="AA574"/>
          <cell r="AB574"/>
          <cell r="AC574"/>
          <cell r="AD574"/>
          <cell r="AE574"/>
          <cell r="AF574"/>
          <cell r="AG574"/>
          <cell r="AH574"/>
          <cell r="AI574"/>
          <cell r="AJ574"/>
          <cell r="AK574"/>
          <cell r="AL574"/>
          <cell r="AM574"/>
          <cell r="AN574"/>
          <cell r="AO574"/>
          <cell r="AP574"/>
          <cell r="AQ574"/>
          <cell r="AR574"/>
          <cell r="AS574"/>
          <cell r="AT574"/>
          <cell r="AU574"/>
          <cell r="AV574"/>
          <cell r="AW574"/>
          <cell r="AX574"/>
          <cell r="AY574"/>
          <cell r="AZ574"/>
          <cell r="BA574"/>
          <cell r="BB574"/>
          <cell r="BC574"/>
          <cell r="BD574"/>
          <cell r="BE574"/>
          <cell r="BF574"/>
          <cell r="BG574"/>
          <cell r="BH574"/>
          <cell r="BI574"/>
          <cell r="BJ574"/>
          <cell r="BK574"/>
          <cell r="BL574"/>
          <cell r="BM574"/>
          <cell r="BN574"/>
          <cell r="BO574"/>
        </row>
        <row r="575">
          <cell r="A575" t="str">
            <v>|0200226010|28.60|0.00|3.200|0.000306.5NBC</v>
          </cell>
          <cell r="B575" t="str">
            <v>|0200226010|28.60|0.00|3.200|0.000</v>
          </cell>
          <cell r="C575" t="str">
            <v>C07048</v>
          </cell>
          <cell r="D575" t="str">
            <v>VINFAST</v>
          </cell>
          <cell r="E575" t="str">
            <v>THANH DAT</v>
          </cell>
          <cell r="F575"/>
          <cell r="G575" t="str">
            <v>STAM390G</v>
          </cell>
          <cell r="H575" t="str">
            <v>P</v>
          </cell>
          <cell r="I575" t="str">
            <v>NBC</v>
          </cell>
          <cell r="J575">
            <v>28.6</v>
          </cell>
          <cell r="K575">
            <v>0</v>
          </cell>
          <cell r="L575">
            <v>3.2</v>
          </cell>
          <cell r="M575">
            <v>306.5</v>
          </cell>
          <cell r="N575">
            <v>0.61399999999999999</v>
          </cell>
          <cell r="O575" t="str">
            <v>Brushing</v>
          </cell>
          <cell r="P575" t="str">
            <v>E-G</v>
          </cell>
          <cell r="Q575"/>
          <cell r="R575"/>
          <cell r="S575"/>
          <cell r="T575" t="str">
            <v>PCS</v>
          </cell>
          <cell r="U575"/>
          <cell r="V575"/>
          <cell r="W575"/>
          <cell r="X575"/>
          <cell r="Y575"/>
          <cell r="Z575"/>
          <cell r="AA575"/>
          <cell r="AB575"/>
          <cell r="AC575"/>
          <cell r="AD575"/>
          <cell r="AE575"/>
          <cell r="AF575"/>
          <cell r="AG575"/>
          <cell r="AH575"/>
          <cell r="AI575"/>
          <cell r="AJ575"/>
          <cell r="AK575"/>
          <cell r="AL575"/>
          <cell r="AM575"/>
          <cell r="AN575"/>
          <cell r="AO575"/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/>
          <cell r="BG575"/>
          <cell r="BH575"/>
          <cell r="BI575"/>
          <cell r="BJ575"/>
          <cell r="BK575"/>
          <cell r="BL575"/>
          <cell r="BM575"/>
          <cell r="BN575"/>
          <cell r="BO575"/>
        </row>
        <row r="576">
          <cell r="A576" t="str">
            <v>|0200220139|31.80|0.00|2.000|0.000336.8NBC</v>
          </cell>
          <cell r="B576" t="str">
            <v>|0200220139|31.80|0.00|2.000|0.000</v>
          </cell>
          <cell r="C576" t="str">
            <v>C07048</v>
          </cell>
          <cell r="D576" t="str">
            <v>VINFAST</v>
          </cell>
          <cell r="E576" t="str">
            <v>THANH DAT</v>
          </cell>
          <cell r="F576"/>
          <cell r="G576" t="str">
            <v>STKM11A</v>
          </cell>
          <cell r="H576" t="str">
            <v>P</v>
          </cell>
          <cell r="I576" t="str">
            <v>NBC</v>
          </cell>
          <cell r="J576">
            <v>31.8</v>
          </cell>
          <cell r="K576">
            <v>0</v>
          </cell>
          <cell r="L576">
            <v>2</v>
          </cell>
          <cell r="M576">
            <v>336.8</v>
          </cell>
          <cell r="N576">
            <v>0.495</v>
          </cell>
          <cell r="O576" t="str">
            <v>Brushing</v>
          </cell>
          <cell r="P576" t="str">
            <v>E-G</v>
          </cell>
          <cell r="Q576"/>
          <cell r="R576"/>
          <cell r="S576"/>
          <cell r="T576" t="str">
            <v>PCS</v>
          </cell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AY576"/>
          <cell r="AZ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</row>
        <row r="577">
          <cell r="A577" t="str">
            <v>|0200226339|40.00|20.00|2.300|0.000426NBC</v>
          </cell>
          <cell r="B577" t="str">
            <v>|0200226339|40.00|20.00|2.300|0.000</v>
          </cell>
          <cell r="C577" t="str">
            <v>C07048</v>
          </cell>
          <cell r="D577" t="str">
            <v>VINFAST</v>
          </cell>
          <cell r="E577" t="str">
            <v>THANH DAT</v>
          </cell>
          <cell r="F577"/>
          <cell r="G577" t="str">
            <v>STKMRR290</v>
          </cell>
          <cell r="H577" t="str">
            <v>P</v>
          </cell>
          <cell r="I577" t="str">
            <v>NBC</v>
          </cell>
          <cell r="J577">
            <v>40</v>
          </cell>
          <cell r="K577">
            <v>20</v>
          </cell>
          <cell r="L577">
            <v>2.2999999999999998</v>
          </cell>
          <cell r="M577">
            <v>426</v>
          </cell>
          <cell r="N577">
            <v>0.86499999999999999</v>
          </cell>
          <cell r="O577" t="str">
            <v>Brushing</v>
          </cell>
          <cell r="P577" t="str">
            <v>E-G</v>
          </cell>
          <cell r="Q577"/>
          <cell r="R577"/>
          <cell r="S577"/>
          <cell r="T577" t="str">
            <v>PCS</v>
          </cell>
          <cell r="U577"/>
          <cell r="V577"/>
          <cell r="W577"/>
          <cell r="X577"/>
          <cell r="Y577"/>
          <cell r="Z577"/>
          <cell r="AA577"/>
          <cell r="AB577"/>
          <cell r="AC577"/>
          <cell r="AD577"/>
          <cell r="AE577"/>
          <cell r="AF577"/>
          <cell r="AG577"/>
          <cell r="AH577"/>
          <cell r="AI577"/>
          <cell r="AJ577"/>
          <cell r="AK577"/>
          <cell r="AL577"/>
          <cell r="AM577"/>
          <cell r="AN577"/>
          <cell r="AO577"/>
          <cell r="AP577"/>
          <cell r="AQ577"/>
          <cell r="AR577"/>
          <cell r="AS577"/>
          <cell r="AT577"/>
          <cell r="AU577"/>
          <cell r="AV577"/>
          <cell r="AW577"/>
          <cell r="AX577"/>
          <cell r="AY577"/>
          <cell r="AZ577"/>
          <cell r="BA577"/>
          <cell r="BB577"/>
          <cell r="BC577"/>
          <cell r="BD577"/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</row>
        <row r="578">
          <cell r="A578" t="str">
            <v>|0200226339|40.00|20.00|2.300|0.000450NBC</v>
          </cell>
          <cell r="B578" t="str">
            <v>|0200226339|40.00|20.00|2.300|0.000</v>
          </cell>
          <cell r="C578" t="str">
            <v>C07048</v>
          </cell>
          <cell r="D578" t="str">
            <v>VINFAST</v>
          </cell>
          <cell r="E578" t="str">
            <v>THANH DAT</v>
          </cell>
          <cell r="F578"/>
          <cell r="G578" t="str">
            <v>STKMRR290</v>
          </cell>
          <cell r="H578" t="str">
            <v>P</v>
          </cell>
          <cell r="I578" t="str">
            <v>NBC</v>
          </cell>
          <cell r="J578">
            <v>40</v>
          </cell>
          <cell r="K578">
            <v>20</v>
          </cell>
          <cell r="L578">
            <v>2.2999999999999998</v>
          </cell>
          <cell r="M578">
            <v>450</v>
          </cell>
          <cell r="N578">
            <v>0.91400000000000003</v>
          </cell>
          <cell r="O578" t="str">
            <v>Brushing</v>
          </cell>
          <cell r="P578" t="str">
            <v>E-G</v>
          </cell>
          <cell r="Q578"/>
          <cell r="R578"/>
          <cell r="S578"/>
          <cell r="T578" t="str">
            <v>PCS</v>
          </cell>
          <cell r="U578"/>
          <cell r="V578"/>
          <cell r="W578"/>
          <cell r="X578"/>
          <cell r="Y578"/>
          <cell r="Z578"/>
          <cell r="AA578"/>
          <cell r="AB578"/>
          <cell r="AC578"/>
          <cell r="AD578"/>
          <cell r="AE578"/>
          <cell r="AF578"/>
          <cell r="AG578"/>
          <cell r="AH578"/>
          <cell r="AI578"/>
          <cell r="AJ578"/>
          <cell r="AK578"/>
          <cell r="AL578"/>
          <cell r="AM578"/>
          <cell r="AN578"/>
          <cell r="AO578"/>
          <cell r="AP578"/>
          <cell r="AQ578"/>
          <cell r="AR578"/>
          <cell r="AS578"/>
          <cell r="AT578"/>
          <cell r="AU578"/>
          <cell r="AV578"/>
          <cell r="AW578"/>
          <cell r="AX578"/>
          <cell r="AY578"/>
          <cell r="AZ578"/>
          <cell r="BA578"/>
          <cell r="BB578"/>
          <cell r="BC578"/>
          <cell r="BD578"/>
          <cell r="BE578"/>
          <cell r="BF578"/>
          <cell r="BG578"/>
          <cell r="BH578"/>
          <cell r="BI578"/>
          <cell r="BJ578"/>
          <cell r="BK578"/>
          <cell r="BL578"/>
          <cell r="BM578"/>
          <cell r="BN578"/>
          <cell r="BO578"/>
        </row>
        <row r="579">
          <cell r="A579" t="str">
            <v>|0200220810|48.60|0.00|2.600|0.000563NBC</v>
          </cell>
          <cell r="B579" t="str">
            <v>|0200220810|48.60|0.00|2.600|0.000</v>
          </cell>
          <cell r="C579" t="str">
            <v>C07048</v>
          </cell>
          <cell r="D579" t="str">
            <v>VINFAST</v>
          </cell>
          <cell r="E579" t="str">
            <v>THANH DAT</v>
          </cell>
          <cell r="F579"/>
          <cell r="G579" t="str">
            <v>STKM13A</v>
          </cell>
          <cell r="H579" t="str">
            <v>P</v>
          </cell>
          <cell r="I579" t="str">
            <v>NBC</v>
          </cell>
          <cell r="J579">
            <v>48.6</v>
          </cell>
          <cell r="K579">
            <v>0</v>
          </cell>
          <cell r="L579">
            <v>2.6</v>
          </cell>
          <cell r="M579">
            <v>563</v>
          </cell>
          <cell r="N579">
            <v>1.66</v>
          </cell>
          <cell r="O579" t="str">
            <v>Brushing</v>
          </cell>
          <cell r="P579" t="str">
            <v>E-G</v>
          </cell>
          <cell r="Q579"/>
          <cell r="R579"/>
          <cell r="S579"/>
          <cell r="T579" t="str">
            <v>PCS</v>
          </cell>
          <cell r="U579"/>
          <cell r="V579"/>
          <cell r="W579"/>
          <cell r="X579"/>
          <cell r="Y579"/>
          <cell r="Z579"/>
          <cell r="AA579"/>
          <cell r="AB579"/>
          <cell r="AC579"/>
          <cell r="AD579"/>
          <cell r="AE579"/>
          <cell r="AF579"/>
          <cell r="AG579"/>
          <cell r="AH579"/>
          <cell r="AI579"/>
          <cell r="AJ579"/>
          <cell r="AK579"/>
          <cell r="AL579"/>
          <cell r="AM579"/>
          <cell r="AN579"/>
          <cell r="AO579"/>
          <cell r="AP579"/>
          <cell r="AQ579"/>
          <cell r="AR579"/>
          <cell r="AS579"/>
          <cell r="AT579"/>
          <cell r="AU579"/>
          <cell r="AV579"/>
          <cell r="AW579"/>
          <cell r="AX579"/>
          <cell r="AY579"/>
          <cell r="AZ579"/>
          <cell r="BA579"/>
          <cell r="BB579"/>
          <cell r="BC579"/>
          <cell r="BD579"/>
          <cell r="BE579"/>
          <cell r="BF579"/>
          <cell r="BG579"/>
          <cell r="BH579"/>
          <cell r="BI579"/>
          <cell r="BJ579"/>
          <cell r="BK579"/>
          <cell r="BL579"/>
          <cell r="BM579"/>
          <cell r="BN579"/>
          <cell r="BO579"/>
        </row>
        <row r="580">
          <cell r="A580" t="str">
            <v>|0200220139|22.20|0.00|1.600|0.000600NBC</v>
          </cell>
          <cell r="B580" t="str">
            <v>|0200220139|22.20|0.00|1.600|0.000</v>
          </cell>
          <cell r="C580" t="str">
            <v>C07048</v>
          </cell>
          <cell r="D580" t="str">
            <v>VINFAST</v>
          </cell>
          <cell r="E580" t="str">
            <v>THANH DAT</v>
          </cell>
          <cell r="F580"/>
          <cell r="G580" t="str">
            <v>STKM11A</v>
          </cell>
          <cell r="H580" t="str">
            <v>P</v>
          </cell>
          <cell r="I580" t="str">
            <v>NBC</v>
          </cell>
          <cell r="J580">
            <v>22.2</v>
          </cell>
          <cell r="K580">
            <v>0</v>
          </cell>
          <cell r="L580">
            <v>1.6</v>
          </cell>
          <cell r="M580">
            <v>600</v>
          </cell>
          <cell r="N580">
            <v>0.48799999999999999</v>
          </cell>
          <cell r="O580" t="str">
            <v>Brushing</v>
          </cell>
          <cell r="P580" t="str">
            <v>E-G</v>
          </cell>
          <cell r="Q580"/>
          <cell r="R580"/>
          <cell r="S580"/>
          <cell r="T580" t="str">
            <v>PCS</v>
          </cell>
          <cell r="U580"/>
          <cell r="V580"/>
          <cell r="W580"/>
          <cell r="X580"/>
          <cell r="Y580"/>
          <cell r="Z580"/>
          <cell r="AA580"/>
          <cell r="AB580"/>
          <cell r="AC580"/>
          <cell r="AD580"/>
          <cell r="AE580"/>
          <cell r="AF580"/>
          <cell r="AG580"/>
          <cell r="AH580"/>
          <cell r="AI580"/>
          <cell r="AJ580"/>
          <cell r="AK580"/>
          <cell r="AL580"/>
          <cell r="AM580"/>
          <cell r="AN580"/>
          <cell r="AO580"/>
          <cell r="AP580"/>
          <cell r="AQ580"/>
          <cell r="AR580"/>
          <cell r="AS580"/>
          <cell r="AT580"/>
          <cell r="AU580"/>
          <cell r="AV580"/>
          <cell r="AW580"/>
          <cell r="AX580"/>
          <cell r="AY580"/>
          <cell r="AZ580"/>
          <cell r="BA580"/>
          <cell r="BB580"/>
          <cell r="BC580"/>
          <cell r="BD580"/>
          <cell r="BE580"/>
          <cell r="BF580"/>
          <cell r="BG580"/>
          <cell r="BH580"/>
          <cell r="BI580"/>
          <cell r="BJ580"/>
          <cell r="BK580"/>
          <cell r="BL580"/>
          <cell r="BM580"/>
          <cell r="BN580"/>
          <cell r="BO580"/>
        </row>
        <row r="581">
          <cell r="A581" t="str">
            <v>|0200220139|22.20|0.00|2.000|0.000677NBC</v>
          </cell>
          <cell r="B581" t="str">
            <v>|0200220139|22.20|0.00|2.000|0.000</v>
          </cell>
          <cell r="C581" t="str">
            <v>C07048</v>
          </cell>
          <cell r="D581" t="str">
            <v>VINFAST</v>
          </cell>
          <cell r="E581" t="str">
            <v>THANH DAT</v>
          </cell>
          <cell r="F581"/>
          <cell r="G581" t="str">
            <v>STKM11A</v>
          </cell>
          <cell r="H581" t="str">
            <v>P</v>
          </cell>
          <cell r="I581" t="str">
            <v>NBC</v>
          </cell>
          <cell r="J581">
            <v>22.2</v>
          </cell>
          <cell r="K581">
            <v>0</v>
          </cell>
          <cell r="L581">
            <v>2</v>
          </cell>
          <cell r="M581">
            <v>677</v>
          </cell>
          <cell r="N581">
            <v>0.67400000000000004</v>
          </cell>
          <cell r="O581" t="str">
            <v>Brushing</v>
          </cell>
          <cell r="P581" t="str">
            <v>E-G</v>
          </cell>
          <cell r="Q581"/>
          <cell r="R581"/>
          <cell r="S581"/>
          <cell r="T581" t="str">
            <v>PCS</v>
          </cell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  <cell r="AH581"/>
          <cell r="AI581"/>
          <cell r="AJ581"/>
          <cell r="AK581"/>
          <cell r="AL581"/>
          <cell r="AM581"/>
          <cell r="AN581"/>
          <cell r="AO581"/>
          <cell r="AP581"/>
          <cell r="AQ581"/>
          <cell r="AR581"/>
          <cell r="AS581"/>
          <cell r="AT581"/>
          <cell r="AU581"/>
          <cell r="AV581"/>
          <cell r="AW581"/>
          <cell r="AX581"/>
          <cell r="AY581"/>
          <cell r="AZ581"/>
          <cell r="BA581"/>
          <cell r="BB581"/>
          <cell r="BC581"/>
          <cell r="BD581"/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</row>
        <row r="582">
          <cell r="A582" t="str">
            <v>|0200230120|22.20|0.00|1.200|0.000845NBC</v>
          </cell>
          <cell r="B582" t="str">
            <v>|0200230120|22.20|0.00|1.200|0.000</v>
          </cell>
          <cell r="C582" t="str">
            <v>C07048</v>
          </cell>
          <cell r="D582" t="str">
            <v>VINFAST</v>
          </cell>
          <cell r="E582" t="str">
            <v>THANH DAT</v>
          </cell>
          <cell r="F582"/>
          <cell r="G582" t="str">
            <v>STKM11A</v>
          </cell>
          <cell r="H582" t="str">
            <v>C</v>
          </cell>
          <cell r="I582" t="str">
            <v>NBC</v>
          </cell>
          <cell r="J582">
            <v>22.2</v>
          </cell>
          <cell r="K582">
            <v>0</v>
          </cell>
          <cell r="L582">
            <v>1.2</v>
          </cell>
          <cell r="M582">
            <v>845</v>
          </cell>
          <cell r="N582">
            <v>0.52500000000000002</v>
          </cell>
          <cell r="O582" t="str">
            <v>Brushing</v>
          </cell>
          <cell r="P582" t="str">
            <v>E-G</v>
          </cell>
          <cell r="Q582"/>
          <cell r="R582"/>
          <cell r="S582"/>
          <cell r="T582" t="str">
            <v>PCS</v>
          </cell>
          <cell r="U582"/>
          <cell r="V582"/>
          <cell r="W582"/>
          <cell r="X582"/>
          <cell r="Y582"/>
          <cell r="Z582"/>
          <cell r="AA582"/>
          <cell r="AB582"/>
          <cell r="AC582"/>
          <cell r="AD582"/>
          <cell r="AE582"/>
          <cell r="AF582"/>
          <cell r="AG582"/>
          <cell r="AH582"/>
          <cell r="AI582"/>
          <cell r="AJ582"/>
          <cell r="AK582"/>
          <cell r="AL582"/>
          <cell r="AM582"/>
          <cell r="AN582"/>
          <cell r="AO582"/>
          <cell r="AP582"/>
          <cell r="AQ582"/>
          <cell r="AR582"/>
          <cell r="AS582"/>
          <cell r="AT582"/>
          <cell r="AU582"/>
          <cell r="AV582"/>
          <cell r="AW582"/>
          <cell r="AX582"/>
          <cell r="AY582"/>
          <cell r="AZ582"/>
          <cell r="BA582"/>
          <cell r="BB582"/>
          <cell r="BC582"/>
          <cell r="BD582"/>
          <cell r="BE582"/>
          <cell r="BF582"/>
          <cell r="BG582"/>
          <cell r="BH582"/>
          <cell r="BI582"/>
          <cell r="BJ582"/>
          <cell r="BK582"/>
          <cell r="BL582"/>
          <cell r="BM582"/>
          <cell r="BN582"/>
          <cell r="BO582"/>
        </row>
        <row r="583">
          <cell r="A583" t="str">
            <v>|0200220139|22.20|0.00|1.600|0.000950NBC</v>
          </cell>
          <cell r="B583" t="str">
            <v>|0200220139|22.20|0.00|1.600|0.000</v>
          </cell>
          <cell r="C583" t="str">
            <v>C07048</v>
          </cell>
          <cell r="D583" t="str">
            <v>VINFAST</v>
          </cell>
          <cell r="E583" t="str">
            <v>THANH DAT</v>
          </cell>
          <cell r="F583"/>
          <cell r="G583" t="str">
            <v>STKM11A</v>
          </cell>
          <cell r="H583" t="str">
            <v>P</v>
          </cell>
          <cell r="I583" t="str">
            <v>NBC</v>
          </cell>
          <cell r="J583">
            <v>22.2</v>
          </cell>
          <cell r="K583">
            <v>0</v>
          </cell>
          <cell r="L583">
            <v>1.6</v>
          </cell>
          <cell r="M583">
            <v>950</v>
          </cell>
          <cell r="N583">
            <v>0.77200000000000002</v>
          </cell>
          <cell r="O583" t="str">
            <v>Brushing</v>
          </cell>
          <cell r="P583" t="str">
            <v>E-G</v>
          </cell>
          <cell r="Q583"/>
          <cell r="R583"/>
          <cell r="S583"/>
          <cell r="T583" t="str">
            <v>PCS</v>
          </cell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  <cell r="AH583"/>
          <cell r="AI583"/>
          <cell r="AJ583"/>
          <cell r="AK583"/>
          <cell r="AL583"/>
          <cell r="AM583"/>
          <cell r="AN583"/>
          <cell r="AO583"/>
          <cell r="AP583"/>
          <cell r="AQ583"/>
          <cell r="AR583"/>
          <cell r="AS583"/>
          <cell r="AT583"/>
          <cell r="AU583"/>
          <cell r="AV583"/>
          <cell r="AW583"/>
          <cell r="AX583"/>
          <cell r="AY583"/>
          <cell r="AZ583"/>
          <cell r="BA583"/>
          <cell r="BB583"/>
          <cell r="BC583"/>
          <cell r="BD583"/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</row>
        <row r="584">
          <cell r="A584" t="str">
            <v>|0200220139|38.10|0.00|2.000|0.0001292NBC</v>
          </cell>
          <cell r="B584" t="str">
            <v>|0200220139|38.10|0.00|2.000|0.000</v>
          </cell>
          <cell r="C584" t="str">
            <v>C07048</v>
          </cell>
          <cell r="D584" t="str">
            <v>VINFAST</v>
          </cell>
          <cell r="E584" t="str">
            <v>THANH DAT</v>
          </cell>
          <cell r="F584"/>
          <cell r="G584" t="str">
            <v>STKM11A</v>
          </cell>
          <cell r="H584" t="str">
            <v>P</v>
          </cell>
          <cell r="I584" t="str">
            <v>NBC</v>
          </cell>
          <cell r="J584">
            <v>38.1</v>
          </cell>
          <cell r="K584">
            <v>0</v>
          </cell>
          <cell r="L584">
            <v>2</v>
          </cell>
          <cell r="M584">
            <v>1292</v>
          </cell>
          <cell r="N584">
            <v>2.2999999999999998</v>
          </cell>
          <cell r="O584" t="str">
            <v>Brushing</v>
          </cell>
          <cell r="P584" t="str">
            <v>E-G</v>
          </cell>
          <cell r="Q584"/>
          <cell r="R584"/>
          <cell r="S584"/>
          <cell r="T584" t="str">
            <v>PCS</v>
          </cell>
          <cell r="U584"/>
          <cell r="V584"/>
          <cell r="W584"/>
          <cell r="X584"/>
          <cell r="Y584"/>
          <cell r="Z584"/>
          <cell r="AA584"/>
          <cell r="AB584"/>
          <cell r="AC584"/>
          <cell r="AD584"/>
          <cell r="AE584"/>
          <cell r="AF584"/>
          <cell r="AG584"/>
          <cell r="AH584"/>
          <cell r="AI584"/>
          <cell r="AJ584"/>
          <cell r="AK584"/>
          <cell r="AL584"/>
          <cell r="AM584"/>
          <cell r="AN584"/>
          <cell r="AO584"/>
          <cell r="AP584"/>
          <cell r="AQ584"/>
          <cell r="AR584"/>
          <cell r="AS584"/>
          <cell r="AT584"/>
          <cell r="AU584"/>
          <cell r="AV584"/>
          <cell r="AW584"/>
          <cell r="AX584"/>
          <cell r="AY584"/>
          <cell r="AZ584"/>
          <cell r="BA584"/>
          <cell r="BB584"/>
          <cell r="BC584"/>
          <cell r="BD584"/>
          <cell r="BE584"/>
          <cell r="BF584"/>
          <cell r="BG584"/>
          <cell r="BH584"/>
          <cell r="BI584"/>
          <cell r="BJ584"/>
          <cell r="BK584"/>
          <cell r="BL584"/>
          <cell r="BM584"/>
          <cell r="BN584"/>
          <cell r="BO584"/>
        </row>
        <row r="585">
          <cell r="A585" t="str">
            <v>|0200220139|38.10|0.00|2.000|0.0001340NBC</v>
          </cell>
          <cell r="B585" t="str">
            <v>|0200220139|38.10|0.00|2.000|0.000</v>
          </cell>
          <cell r="C585" t="str">
            <v>C07048</v>
          </cell>
          <cell r="D585" t="str">
            <v>VINFAST</v>
          </cell>
          <cell r="E585" t="str">
            <v>THANH DAT</v>
          </cell>
          <cell r="F585"/>
          <cell r="G585" t="str">
            <v>STKM11A</v>
          </cell>
          <cell r="H585" t="str">
            <v>P</v>
          </cell>
          <cell r="I585" t="str">
            <v>NBC</v>
          </cell>
          <cell r="J585">
            <v>38.1</v>
          </cell>
          <cell r="K585">
            <v>0</v>
          </cell>
          <cell r="L585">
            <v>2</v>
          </cell>
          <cell r="M585">
            <v>1340</v>
          </cell>
          <cell r="N585">
            <v>2.3849999999999998</v>
          </cell>
          <cell r="O585" t="str">
            <v>Brushing</v>
          </cell>
          <cell r="P585" t="str">
            <v>E-G</v>
          </cell>
          <cell r="Q585"/>
          <cell r="R585"/>
          <cell r="S585"/>
          <cell r="T585" t="str">
            <v>PCS</v>
          </cell>
          <cell r="U585"/>
          <cell r="V585"/>
          <cell r="W585"/>
          <cell r="X585"/>
          <cell r="Y585"/>
          <cell r="Z585"/>
          <cell r="AA585"/>
          <cell r="AB585"/>
          <cell r="AC585"/>
          <cell r="AD585"/>
          <cell r="AE585"/>
          <cell r="AF585"/>
          <cell r="AG585"/>
          <cell r="AH585"/>
          <cell r="AI585"/>
          <cell r="AJ585"/>
          <cell r="AK585"/>
          <cell r="AL585"/>
          <cell r="AM585"/>
          <cell r="AN585"/>
          <cell r="AO585"/>
          <cell r="AP585"/>
          <cell r="AQ585"/>
          <cell r="AR585"/>
          <cell r="AS585"/>
          <cell r="AT585"/>
          <cell r="AU585"/>
          <cell r="AV585"/>
          <cell r="AW585"/>
          <cell r="AX585"/>
          <cell r="AY585"/>
          <cell r="AZ585"/>
          <cell r="BA585"/>
          <cell r="BB585"/>
          <cell r="BC585"/>
          <cell r="BD585"/>
          <cell r="BE585"/>
          <cell r="BF585"/>
          <cell r="BG585"/>
          <cell r="BH585"/>
          <cell r="BI585"/>
          <cell r="BJ585"/>
          <cell r="BK585"/>
          <cell r="BL585"/>
          <cell r="BM585"/>
          <cell r="BN585"/>
          <cell r="BO585"/>
        </row>
        <row r="586">
          <cell r="A586" t="str">
            <v>|0200226010|17.30|0.00|2.000|0.0005500NBC</v>
          </cell>
          <cell r="B586" t="str">
            <v>|0200226010|17.30|0.00|2.000|0.000</v>
          </cell>
          <cell r="C586" t="str">
            <v>C07049</v>
          </cell>
          <cell r="D586" t="str">
            <v>VINFAST</v>
          </cell>
          <cell r="E586" t="str">
            <v>LAM SƠN</v>
          </cell>
          <cell r="F586" t="str">
            <v>LAM SON</v>
          </cell>
          <cell r="G586" t="str">
            <v>STAM390G</v>
          </cell>
          <cell r="H586" t="str">
            <v>P</v>
          </cell>
          <cell r="I586" t="str">
            <v>NBC</v>
          </cell>
          <cell r="J586">
            <v>17.3</v>
          </cell>
          <cell r="K586">
            <v>0</v>
          </cell>
          <cell r="L586">
            <v>2</v>
          </cell>
          <cell r="M586">
            <v>5500</v>
          </cell>
          <cell r="N586">
            <v>4.1529999999999996</v>
          </cell>
          <cell r="O586" t="str">
            <v>Piping(Pre-End)</v>
          </cell>
          <cell r="P586" t="str">
            <v>E-G</v>
          </cell>
          <cell r="Q586"/>
          <cell r="R586"/>
          <cell r="S586"/>
          <cell r="T586" t="str">
            <v>PCS</v>
          </cell>
          <cell r="U586"/>
          <cell r="V586"/>
          <cell r="W586"/>
          <cell r="X586"/>
          <cell r="Y586"/>
          <cell r="Z586"/>
          <cell r="AA586"/>
          <cell r="AB586"/>
          <cell r="AC586"/>
          <cell r="AD586"/>
          <cell r="AE586"/>
          <cell r="AF586"/>
          <cell r="AG586"/>
          <cell r="AH586"/>
          <cell r="AI586"/>
          <cell r="AJ586"/>
          <cell r="AK586"/>
          <cell r="AL586"/>
          <cell r="AM586"/>
          <cell r="AN586"/>
          <cell r="AO586"/>
          <cell r="AP586"/>
          <cell r="AQ586"/>
          <cell r="AR586"/>
          <cell r="AS586"/>
          <cell r="AT586"/>
          <cell r="AU586"/>
          <cell r="AV586"/>
          <cell r="AW586"/>
          <cell r="AX586"/>
          <cell r="AY586"/>
          <cell r="AZ586"/>
          <cell r="BA586"/>
          <cell r="BB586"/>
          <cell r="BC586"/>
          <cell r="BD586"/>
          <cell r="BE586"/>
          <cell r="BF586"/>
          <cell r="BG586"/>
          <cell r="BH586"/>
          <cell r="BI586"/>
          <cell r="BJ586"/>
          <cell r="BK586"/>
          <cell r="BL586"/>
          <cell r="BM586"/>
          <cell r="BN586"/>
          <cell r="BO586"/>
        </row>
        <row r="587">
          <cell r="A587" t="str">
            <v>|0200226010|22.20|0.00|2.000|0.0005500NBC</v>
          </cell>
          <cell r="B587" t="str">
            <v>|0200226010|22.20|0.00|2.000|0.000</v>
          </cell>
          <cell r="C587" t="str">
            <v>C07049</v>
          </cell>
          <cell r="D587" t="str">
            <v>VINFAST</v>
          </cell>
          <cell r="E587" t="str">
            <v>LAM SƠN</v>
          </cell>
          <cell r="F587" t="str">
            <v>LAM SON</v>
          </cell>
          <cell r="G587" t="str">
            <v>STAM390G</v>
          </cell>
          <cell r="H587" t="str">
            <v>P</v>
          </cell>
          <cell r="I587" t="str">
            <v>NBC</v>
          </cell>
          <cell r="J587">
            <v>22.2</v>
          </cell>
          <cell r="K587">
            <v>0</v>
          </cell>
          <cell r="L587">
            <v>2</v>
          </cell>
          <cell r="M587">
            <v>5500</v>
          </cell>
          <cell r="N587">
            <v>5.4779999999999998</v>
          </cell>
          <cell r="O587" t="str">
            <v>Piping(Pre-End)</v>
          </cell>
          <cell r="P587" t="str">
            <v>E-G</v>
          </cell>
          <cell r="Q587"/>
          <cell r="R587"/>
          <cell r="S587"/>
          <cell r="T587" t="str">
            <v>PCS</v>
          </cell>
          <cell r="U587"/>
          <cell r="V587"/>
          <cell r="W587"/>
          <cell r="X587"/>
          <cell r="Y587"/>
          <cell r="Z587"/>
          <cell r="AA587"/>
          <cell r="AB587"/>
          <cell r="AC587"/>
          <cell r="AD587"/>
          <cell r="AE587"/>
          <cell r="AF587"/>
          <cell r="AG587"/>
          <cell r="AH587"/>
          <cell r="AI587"/>
          <cell r="AJ587"/>
          <cell r="AK587"/>
          <cell r="AL587"/>
          <cell r="AM587"/>
          <cell r="AN587"/>
          <cell r="AO587"/>
          <cell r="AP587"/>
          <cell r="AQ587"/>
          <cell r="AR587"/>
          <cell r="AS587"/>
          <cell r="AT587"/>
          <cell r="AU587"/>
          <cell r="AV587"/>
          <cell r="AW587"/>
          <cell r="AX587"/>
          <cell r="AY587"/>
          <cell r="AZ587"/>
          <cell r="BA587"/>
          <cell r="BB587"/>
          <cell r="BC587"/>
          <cell r="BD587"/>
          <cell r="BE587"/>
          <cell r="BF587"/>
          <cell r="BG587"/>
          <cell r="BH587"/>
          <cell r="BI587"/>
          <cell r="BJ587"/>
          <cell r="BK587"/>
          <cell r="BL587"/>
          <cell r="BM587"/>
          <cell r="BN587"/>
          <cell r="BO587"/>
        </row>
        <row r="588">
          <cell r="A588" t="str">
            <v>|0200226010|22.20|0.00|2.000|0.0005600NBC</v>
          </cell>
          <cell r="B588" t="str">
            <v>|0200226010|22.20|0.00|2.000|0.000</v>
          </cell>
          <cell r="C588" t="str">
            <v>C07049</v>
          </cell>
          <cell r="D588" t="str">
            <v>VINFAST</v>
          </cell>
          <cell r="E588" t="str">
            <v>LAM SƠN</v>
          </cell>
          <cell r="F588" t="str">
            <v>LAM SON</v>
          </cell>
          <cell r="G588" t="str">
            <v>STAM390G</v>
          </cell>
          <cell r="H588" t="str">
            <v>P</v>
          </cell>
          <cell r="I588" t="str">
            <v>NBC</v>
          </cell>
          <cell r="J588">
            <v>22.2</v>
          </cell>
          <cell r="K588">
            <v>0</v>
          </cell>
          <cell r="L588">
            <v>2</v>
          </cell>
          <cell r="M588">
            <v>5600</v>
          </cell>
          <cell r="N588">
            <v>5.5780000000000003</v>
          </cell>
          <cell r="O588" t="str">
            <v>Piping(Pre-End)</v>
          </cell>
          <cell r="P588" t="str">
            <v>E-G</v>
          </cell>
          <cell r="Q588"/>
          <cell r="R588"/>
          <cell r="S588"/>
          <cell r="T588" t="str">
            <v>PCS</v>
          </cell>
          <cell r="U588"/>
          <cell r="V588"/>
          <cell r="W588"/>
          <cell r="X588"/>
          <cell r="Y588"/>
          <cell r="Z588"/>
          <cell r="AA588"/>
          <cell r="AB588"/>
          <cell r="AC588"/>
          <cell r="AD588"/>
          <cell r="AE588"/>
          <cell r="AF588"/>
          <cell r="AG588"/>
          <cell r="AH588"/>
          <cell r="AI588"/>
          <cell r="AJ588"/>
          <cell r="AK588"/>
          <cell r="AL588"/>
          <cell r="AM588"/>
          <cell r="AN588"/>
          <cell r="AO588"/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/>
          <cell r="BG588"/>
          <cell r="BH588"/>
          <cell r="BI588"/>
          <cell r="BJ588"/>
          <cell r="BK588"/>
          <cell r="BL588"/>
          <cell r="BM588"/>
          <cell r="BN588"/>
          <cell r="BO588"/>
        </row>
        <row r="589">
          <cell r="A589" t="str">
            <v>|0200220139|19.10|0.00|2.000|0.0005680NBC</v>
          </cell>
          <cell r="B589" t="str">
            <v>|0200220139|19.10|0.00|2.000|0.000</v>
          </cell>
          <cell r="C589" t="str">
            <v>C07049</v>
          </cell>
          <cell r="D589" t="str">
            <v>VINFAST</v>
          </cell>
          <cell r="E589" t="str">
            <v>LAM SƠN</v>
          </cell>
          <cell r="F589" t="str">
            <v>LAM SON</v>
          </cell>
          <cell r="G589" t="str">
            <v>STKM11A</v>
          </cell>
          <cell r="H589" t="str">
            <v>P</v>
          </cell>
          <cell r="I589" t="str">
            <v>NBC</v>
          </cell>
          <cell r="J589">
            <v>19.100000000000001</v>
          </cell>
          <cell r="K589">
            <v>0</v>
          </cell>
          <cell r="L589">
            <v>2</v>
          </cell>
          <cell r="M589">
            <v>5680</v>
          </cell>
          <cell r="N589">
            <v>4.7880000000000003</v>
          </cell>
          <cell r="O589" t="str">
            <v>Piping(Pre-End)</v>
          </cell>
          <cell r="P589" t="str">
            <v>E-G</v>
          </cell>
          <cell r="Q589"/>
          <cell r="R589"/>
          <cell r="S589"/>
          <cell r="T589" t="str">
            <v>PCS</v>
          </cell>
          <cell r="U589"/>
          <cell r="V589"/>
          <cell r="W589"/>
          <cell r="X589"/>
          <cell r="Y589"/>
          <cell r="Z589"/>
          <cell r="AA589"/>
          <cell r="AB589"/>
          <cell r="AC589"/>
          <cell r="AD589"/>
          <cell r="AE589"/>
          <cell r="AF589"/>
          <cell r="AG589"/>
          <cell r="AH589"/>
          <cell r="AI589"/>
          <cell r="AJ589"/>
          <cell r="AK589"/>
          <cell r="AL589"/>
          <cell r="AM589"/>
          <cell r="AN589"/>
          <cell r="AO589"/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/>
          <cell r="BG589"/>
          <cell r="BH589"/>
          <cell r="BI589"/>
          <cell r="BJ589"/>
          <cell r="BK589"/>
          <cell r="BL589"/>
          <cell r="BM589"/>
          <cell r="BN589"/>
          <cell r="BO589"/>
        </row>
        <row r="590">
          <cell r="A590" t="str">
            <v>|0200226010|19.10|0.00|2.000|0.0005800NBC</v>
          </cell>
          <cell r="B590" t="str">
            <v>|0200226010|19.10|0.00|2.000|0.000</v>
          </cell>
          <cell r="C590" t="str">
            <v>C07049</v>
          </cell>
          <cell r="D590" t="str">
            <v>VINFAST</v>
          </cell>
          <cell r="E590" t="str">
            <v>LAM SƠN</v>
          </cell>
          <cell r="F590" t="str">
            <v>LAM SON</v>
          </cell>
          <cell r="G590" t="str">
            <v>STAM390G</v>
          </cell>
          <cell r="H590" t="str">
            <v>P</v>
          </cell>
          <cell r="I590" t="str">
            <v>NBC</v>
          </cell>
          <cell r="J590">
            <v>19.100000000000001</v>
          </cell>
          <cell r="K590">
            <v>0</v>
          </cell>
          <cell r="L590">
            <v>2</v>
          </cell>
          <cell r="M590">
            <v>5800</v>
          </cell>
          <cell r="N590">
            <v>4.8890000000000002</v>
          </cell>
          <cell r="O590" t="str">
            <v>Piping(Pre-End)</v>
          </cell>
          <cell r="P590" t="str">
            <v>E-G</v>
          </cell>
          <cell r="Q590"/>
          <cell r="R590"/>
          <cell r="S590"/>
          <cell r="T590" t="str">
            <v>PCS</v>
          </cell>
          <cell r="U590"/>
          <cell r="V590"/>
          <cell r="W590"/>
          <cell r="X590"/>
          <cell r="Y590"/>
          <cell r="Z590"/>
          <cell r="AA590"/>
          <cell r="AB590"/>
          <cell r="AC590"/>
          <cell r="AD590"/>
          <cell r="AE590"/>
          <cell r="AF590"/>
          <cell r="AG590"/>
          <cell r="AH590"/>
          <cell r="AI590"/>
          <cell r="AJ590"/>
          <cell r="AK590"/>
          <cell r="AL590"/>
          <cell r="AM590"/>
          <cell r="AN590"/>
          <cell r="AO590"/>
          <cell r="AP590"/>
          <cell r="AQ590"/>
          <cell r="AR590"/>
          <cell r="AS590"/>
          <cell r="AT590"/>
          <cell r="AU590"/>
          <cell r="AV590"/>
          <cell r="AW590"/>
          <cell r="AX590"/>
          <cell r="AY590"/>
          <cell r="AZ590"/>
          <cell r="BA590"/>
          <cell r="BB590"/>
          <cell r="BC590"/>
          <cell r="BD590"/>
          <cell r="BE590"/>
          <cell r="BF590"/>
          <cell r="BG590"/>
          <cell r="BH590"/>
          <cell r="BI590"/>
          <cell r="BJ590"/>
          <cell r="BK590"/>
          <cell r="BL590"/>
          <cell r="BM590"/>
          <cell r="BN590"/>
          <cell r="BO590"/>
        </row>
        <row r="591">
          <cell r="A591" t="str">
            <v>|0200226010|22.20|0.00|2.000|0.0006370NBC</v>
          </cell>
          <cell r="B591" t="str">
            <v>|0200226010|22.20|0.00|2.000|0.000</v>
          </cell>
          <cell r="C591" t="str">
            <v>C07049</v>
          </cell>
          <cell r="D591" t="str">
            <v>VINFAST</v>
          </cell>
          <cell r="E591" t="str">
            <v>LAM SƠN</v>
          </cell>
          <cell r="F591" t="str">
            <v>LAM SON</v>
          </cell>
          <cell r="G591" t="str">
            <v>STAM390G</v>
          </cell>
          <cell r="H591" t="str">
            <v>P</v>
          </cell>
          <cell r="I591" t="str">
            <v>NBC</v>
          </cell>
          <cell r="J591">
            <v>22.2</v>
          </cell>
          <cell r="K591">
            <v>0</v>
          </cell>
          <cell r="L591">
            <v>2</v>
          </cell>
          <cell r="M591">
            <v>6370</v>
          </cell>
          <cell r="N591">
            <v>6.3449999999999998</v>
          </cell>
          <cell r="O591" t="str">
            <v>Piping(Pre-End)</v>
          </cell>
          <cell r="P591" t="str">
            <v>E-G</v>
          </cell>
          <cell r="Q591"/>
          <cell r="R591"/>
          <cell r="S591"/>
          <cell r="T591" t="str">
            <v>PCS</v>
          </cell>
          <cell r="U591"/>
          <cell r="V591"/>
          <cell r="W591"/>
          <cell r="X591"/>
          <cell r="Y591"/>
          <cell r="Z591"/>
          <cell r="AA591"/>
          <cell r="AB591"/>
          <cell r="AC591"/>
          <cell r="AD591"/>
          <cell r="AE591"/>
          <cell r="AF591"/>
          <cell r="AG591"/>
          <cell r="AH591"/>
          <cell r="AI591"/>
          <cell r="AJ591"/>
          <cell r="AK591"/>
          <cell r="AL591"/>
          <cell r="AM591"/>
          <cell r="AN591"/>
          <cell r="AO591"/>
          <cell r="AP591"/>
          <cell r="AQ591"/>
          <cell r="AR591"/>
          <cell r="AS591"/>
          <cell r="AT591"/>
          <cell r="AU591"/>
          <cell r="AV591"/>
          <cell r="AW591"/>
          <cell r="AX591"/>
          <cell r="AY591"/>
          <cell r="AZ591"/>
          <cell r="BA591"/>
          <cell r="BB591"/>
          <cell r="BC591"/>
          <cell r="BD591"/>
          <cell r="BE591"/>
          <cell r="BF591"/>
          <cell r="BG591"/>
          <cell r="BH591"/>
          <cell r="BI591"/>
          <cell r="BJ591"/>
          <cell r="BK591"/>
          <cell r="BL591"/>
          <cell r="BM591"/>
          <cell r="BN591"/>
          <cell r="BO591"/>
        </row>
        <row r="592">
          <cell r="A592" t="str">
            <v>|0200226339|40.00|20.00|2.300|0.000200NBC</v>
          </cell>
          <cell r="B592" t="str">
            <v>|0200226339|40.00|20.00|2.300|0.000</v>
          </cell>
          <cell r="C592" t="str">
            <v>C07050</v>
          </cell>
          <cell r="D592" t="str">
            <v>VINFAST</v>
          </cell>
          <cell r="E592" t="str">
            <v>Vinfast</v>
          </cell>
          <cell r="F592" t="str">
            <v>VINFAST</v>
          </cell>
          <cell r="G592" t="str">
            <v>STKMRR290</v>
          </cell>
          <cell r="H592" t="str">
            <v>P</v>
          </cell>
          <cell r="I592" t="str">
            <v>NBC</v>
          </cell>
          <cell r="J592">
            <v>40</v>
          </cell>
          <cell r="K592">
            <v>20</v>
          </cell>
          <cell r="L592">
            <v>2.2999999999999998</v>
          </cell>
          <cell r="M592">
            <v>200</v>
          </cell>
          <cell r="N592">
            <v>0.40600000000000003</v>
          </cell>
          <cell r="O592" t="str">
            <v>Brushing</v>
          </cell>
          <cell r="P592" t="str">
            <v>E-G</v>
          </cell>
          <cell r="Q592" t="str">
            <v>VF</v>
          </cell>
          <cell r="R592" t="str">
            <v>5300008450 TUB_STKM11A_40x20_L200_T2.3</v>
          </cell>
          <cell r="S592" t="str">
            <v>TUB00000010</v>
          </cell>
          <cell r="T592" t="str">
            <v>PCS</v>
          </cell>
          <cell r="U592"/>
          <cell r="V592"/>
          <cell r="W592"/>
          <cell r="X592"/>
          <cell r="Y592"/>
          <cell r="Z592"/>
          <cell r="AA592"/>
          <cell r="AB592"/>
          <cell r="AC592"/>
          <cell r="AD592"/>
          <cell r="AE592"/>
          <cell r="AF592"/>
          <cell r="AG592"/>
          <cell r="AH592"/>
          <cell r="AI592"/>
          <cell r="AJ592"/>
          <cell r="AK592"/>
          <cell r="AL592"/>
          <cell r="AM592"/>
          <cell r="AN592"/>
          <cell r="AO592"/>
          <cell r="AP592"/>
          <cell r="AQ592"/>
          <cell r="AR592"/>
          <cell r="AS592"/>
          <cell r="AT592"/>
          <cell r="AU592"/>
          <cell r="AV592"/>
          <cell r="AW592"/>
          <cell r="AX592"/>
          <cell r="AY592"/>
          <cell r="AZ592"/>
          <cell r="BA592"/>
          <cell r="BB592"/>
          <cell r="BC592">
            <v>8000</v>
          </cell>
          <cell r="BD592">
            <v>2500</v>
          </cell>
          <cell r="BE592">
            <v>9000</v>
          </cell>
          <cell r="BF592">
            <v>11000</v>
          </cell>
          <cell r="BG592">
            <v>10000</v>
          </cell>
          <cell r="BH592">
            <v>8000</v>
          </cell>
          <cell r="BI592">
            <v>10000</v>
          </cell>
          <cell r="BJ592">
            <v>10000</v>
          </cell>
          <cell r="BK592">
            <v>9000</v>
          </cell>
          <cell r="BL592">
            <v>10000</v>
          </cell>
          <cell r="BM592">
            <v>6000</v>
          </cell>
          <cell r="BN592"/>
          <cell r="BO592" t="str">
            <v>27/10/2023</v>
          </cell>
        </row>
        <row r="593">
          <cell r="A593" t="str">
            <v>|0200220126|42.70|0.00|3.500|0.000268.1NBC</v>
          </cell>
          <cell r="B593" t="str">
            <v>|0200220126|42.70|0.00|3.500|0.000</v>
          </cell>
          <cell r="C593" t="str">
            <v>C07050</v>
          </cell>
          <cell r="D593" t="str">
            <v>VINFAST</v>
          </cell>
          <cell r="E593" t="str">
            <v>Vinfast</v>
          </cell>
          <cell r="F593" t="str">
            <v>VINFAST</v>
          </cell>
          <cell r="G593" t="str">
            <v>STKM11A</v>
          </cell>
          <cell r="H593" t="str">
            <v>P</v>
          </cell>
          <cell r="I593" t="str">
            <v>NBC</v>
          </cell>
          <cell r="J593">
            <v>42.7</v>
          </cell>
          <cell r="K593">
            <v>0</v>
          </cell>
          <cell r="L593">
            <v>3.5</v>
          </cell>
          <cell r="M593">
            <v>268.10000000000002</v>
          </cell>
          <cell r="N593">
            <v>0.90700000000000003</v>
          </cell>
          <cell r="O593" t="str">
            <v>Brushing</v>
          </cell>
          <cell r="P593" t="str">
            <v>E-G</v>
          </cell>
          <cell r="Q593" t="str">
            <v>V5 CITY</v>
          </cell>
          <cell r="R593" t="str">
            <v>5300008450 TUB_STKM11A_T3.5_OD42.7_L268.1</v>
          </cell>
          <cell r="S593" t="str">
            <v>TUB00000045</v>
          </cell>
          <cell r="T593" t="str">
            <v>PCS</v>
          </cell>
          <cell r="U593"/>
          <cell r="V593"/>
          <cell r="W593"/>
          <cell r="X593"/>
          <cell r="Y593"/>
          <cell r="Z593"/>
          <cell r="AA593"/>
          <cell r="AB593"/>
          <cell r="AC593"/>
          <cell r="AD593"/>
          <cell r="AE593"/>
          <cell r="AF593"/>
          <cell r="AG593"/>
          <cell r="AH593"/>
          <cell r="AI593"/>
          <cell r="AJ593"/>
          <cell r="AK593"/>
          <cell r="AL593"/>
          <cell r="AM593"/>
          <cell r="AN593"/>
          <cell r="AO593"/>
          <cell r="AP593"/>
          <cell r="AQ593"/>
          <cell r="AR593"/>
          <cell r="AS593"/>
          <cell r="AT593"/>
          <cell r="AU593"/>
          <cell r="AV593"/>
          <cell r="AW593"/>
          <cell r="AX593"/>
          <cell r="AY593"/>
          <cell r="AZ593"/>
          <cell r="BA593"/>
          <cell r="BB593"/>
          <cell r="BC593">
            <v>5200</v>
          </cell>
          <cell r="BD593">
            <v>8000</v>
          </cell>
          <cell r="BE593">
            <v>7200</v>
          </cell>
          <cell r="BF593">
            <v>4000</v>
          </cell>
          <cell r="BG593">
            <v>800</v>
          </cell>
          <cell r="BH593"/>
          <cell r="BI593">
            <v>1200</v>
          </cell>
          <cell r="BJ593">
            <v>800</v>
          </cell>
          <cell r="BK593">
            <v>1200</v>
          </cell>
          <cell r="BL593">
            <v>2000</v>
          </cell>
          <cell r="BM593">
            <v>2000</v>
          </cell>
          <cell r="BN593"/>
          <cell r="BO593" t="str">
            <v>27/10/2023</v>
          </cell>
        </row>
        <row r="594">
          <cell r="A594" t="str">
            <v>|0200226339|40.00|20.00|2.300|0.000426NBC</v>
          </cell>
          <cell r="B594" t="str">
            <v>|0200226339|40.00|20.00|2.300|0.000</v>
          </cell>
          <cell r="C594" t="str">
            <v>C07050</v>
          </cell>
          <cell r="D594" t="str">
            <v>VINFAST</v>
          </cell>
          <cell r="E594" t="str">
            <v>Vinfast</v>
          </cell>
          <cell r="F594" t="str">
            <v>VINFAST</v>
          </cell>
          <cell r="G594" t="str">
            <v>STKMRR290</v>
          </cell>
          <cell r="H594" t="str">
            <v>P</v>
          </cell>
          <cell r="I594" t="str">
            <v>NBC</v>
          </cell>
          <cell r="J594">
            <v>40</v>
          </cell>
          <cell r="K594">
            <v>20</v>
          </cell>
          <cell r="L594">
            <v>2.2999999999999998</v>
          </cell>
          <cell r="M594">
            <v>426</v>
          </cell>
          <cell r="N594">
            <v>0.86499999999999999</v>
          </cell>
          <cell r="O594" t="str">
            <v>Brushing</v>
          </cell>
          <cell r="P594" t="str">
            <v>E-G</v>
          </cell>
          <cell r="Q594" t="str">
            <v>VF</v>
          </cell>
          <cell r="R594" t="str">
            <v>5300008450 TUB_STKM11A_40x20_L426_T2.3</v>
          </cell>
          <cell r="S594" t="str">
            <v>TUB00000017</v>
          </cell>
          <cell r="T594" t="str">
            <v>PCS</v>
          </cell>
          <cell r="U594"/>
          <cell r="V594"/>
          <cell r="W594"/>
          <cell r="X594"/>
          <cell r="Y594"/>
          <cell r="Z594"/>
          <cell r="AA594"/>
          <cell r="AB594"/>
          <cell r="AC594"/>
          <cell r="AD594"/>
          <cell r="AE594"/>
          <cell r="AF594"/>
          <cell r="AG594"/>
          <cell r="AH594"/>
          <cell r="AI594"/>
          <cell r="AJ594"/>
          <cell r="AK594"/>
          <cell r="AL594"/>
          <cell r="AM594"/>
          <cell r="AN594"/>
          <cell r="AO594"/>
          <cell r="AP594"/>
          <cell r="AQ594"/>
          <cell r="AR594"/>
          <cell r="AS594"/>
          <cell r="AT594"/>
          <cell r="AU594"/>
          <cell r="AV594"/>
          <cell r="AW594"/>
          <cell r="AX594"/>
          <cell r="AY594"/>
          <cell r="AZ594"/>
          <cell r="BA594"/>
          <cell r="BB594"/>
          <cell r="BC594">
            <v>17400</v>
          </cell>
          <cell r="BD594">
            <v>7800</v>
          </cell>
          <cell r="BE594">
            <v>16200</v>
          </cell>
          <cell r="BF594">
            <v>21000</v>
          </cell>
          <cell r="BG594">
            <v>19800</v>
          </cell>
          <cell r="BH594">
            <v>16200</v>
          </cell>
          <cell r="BI594">
            <v>19800</v>
          </cell>
          <cell r="BJ594">
            <v>21000</v>
          </cell>
          <cell r="BK594">
            <v>18000</v>
          </cell>
          <cell r="BL594">
            <v>19200</v>
          </cell>
          <cell r="BM594">
            <v>12600</v>
          </cell>
          <cell r="BN594"/>
          <cell r="BO594" t="str">
            <v>27/10/2023</v>
          </cell>
        </row>
        <row r="595">
          <cell r="A595" t="str">
            <v>|0200220810|48.60|0.00|2.600|0.000532.5NBC</v>
          </cell>
          <cell r="B595" t="str">
            <v>|0200220810|48.60|0.00|2.600|0.000</v>
          </cell>
          <cell r="C595" t="str">
            <v>C07050</v>
          </cell>
          <cell r="D595" t="str">
            <v>VINFAST</v>
          </cell>
          <cell r="E595" t="str">
            <v>Vinfast</v>
          </cell>
          <cell r="F595" t="str">
            <v>VINFAST</v>
          </cell>
          <cell r="G595" t="str">
            <v>STKM13A</v>
          </cell>
          <cell r="H595" t="str">
            <v>P</v>
          </cell>
          <cell r="I595" t="str">
            <v>NBC</v>
          </cell>
          <cell r="J595">
            <v>48.6</v>
          </cell>
          <cell r="K595">
            <v>0</v>
          </cell>
          <cell r="L595">
            <v>2.6</v>
          </cell>
          <cell r="M595">
            <v>532.5</v>
          </cell>
          <cell r="N595">
            <v>1.57</v>
          </cell>
          <cell r="O595" t="str">
            <v>Brushing</v>
          </cell>
          <cell r="P595" t="str">
            <v>E-G</v>
          </cell>
          <cell r="Q595" t="str">
            <v>V5 CITY/V5 LITE/VF</v>
          </cell>
          <cell r="R595" t="str">
            <v>5300008450 TUB_STKM13A_T2.6_OD48.6_L532.5</v>
          </cell>
          <cell r="S595" t="str">
            <v>TUB00000055</v>
          </cell>
          <cell r="T595" t="str">
            <v>PCS</v>
          </cell>
          <cell r="U595"/>
          <cell r="V595"/>
          <cell r="W595"/>
          <cell r="X595"/>
          <cell r="Y595"/>
          <cell r="Z595"/>
          <cell r="AA595"/>
          <cell r="AB595"/>
          <cell r="AC595"/>
          <cell r="AD595"/>
          <cell r="AE595"/>
          <cell r="AF595"/>
          <cell r="AG595"/>
          <cell r="AH595"/>
          <cell r="AI595"/>
          <cell r="AJ595"/>
          <cell r="AK595"/>
          <cell r="AL595"/>
          <cell r="AM595"/>
          <cell r="AN595"/>
          <cell r="AO595"/>
          <cell r="AP595"/>
          <cell r="AQ595"/>
          <cell r="AR595"/>
          <cell r="AS595"/>
          <cell r="AT595"/>
          <cell r="AU595"/>
          <cell r="AV595"/>
          <cell r="AW595"/>
          <cell r="AX595"/>
          <cell r="AY595"/>
          <cell r="AZ595"/>
          <cell r="BA595"/>
          <cell r="BB595"/>
          <cell r="BC595">
            <v>11000</v>
          </cell>
          <cell r="BD595">
            <v>3000</v>
          </cell>
          <cell r="BE595">
            <v>9000</v>
          </cell>
          <cell r="BF595">
            <v>10000</v>
          </cell>
          <cell r="BG595">
            <v>10000</v>
          </cell>
          <cell r="BH595">
            <v>9000</v>
          </cell>
          <cell r="BI595">
            <v>10000</v>
          </cell>
          <cell r="BJ595">
            <v>10000</v>
          </cell>
          <cell r="BK595">
            <v>9000</v>
          </cell>
          <cell r="BL595">
            <v>10000</v>
          </cell>
          <cell r="BM595">
            <v>5000</v>
          </cell>
          <cell r="BN595"/>
          <cell r="BO595" t="str">
            <v>27/10/2023</v>
          </cell>
        </row>
        <row r="596">
          <cell r="A596" t="str">
            <v>|0200220810|48.60|0.00|2.600|0.000550NBC</v>
          </cell>
          <cell r="B596" t="str">
            <v>|0200220810|48.60|0.00|2.600|0.000</v>
          </cell>
          <cell r="C596" t="str">
            <v>C07050</v>
          </cell>
          <cell r="D596" t="str">
            <v>VINFAST</v>
          </cell>
          <cell r="E596" t="str">
            <v>Vinfast</v>
          </cell>
          <cell r="F596" t="str">
            <v>VINFAST</v>
          </cell>
          <cell r="G596" t="str">
            <v>STKM13A</v>
          </cell>
          <cell r="H596" t="str">
            <v>P</v>
          </cell>
          <cell r="I596" t="str">
            <v>NBC</v>
          </cell>
          <cell r="J596">
            <v>48.6</v>
          </cell>
          <cell r="K596">
            <v>0</v>
          </cell>
          <cell r="L596">
            <v>2.6</v>
          </cell>
          <cell r="M596">
            <v>550</v>
          </cell>
          <cell r="N596">
            <v>1.6220000000000001</v>
          </cell>
          <cell r="O596" t="str">
            <v>Brushing</v>
          </cell>
          <cell r="P596" t="str">
            <v>E-G</v>
          </cell>
          <cell r="Q596" t="str">
            <v>V5 CITY/V5 LITE/VF</v>
          </cell>
          <cell r="R596" t="str">
            <v>5300008450 TUB_STKM13A_T2.6_OD48.6_L550</v>
          </cell>
          <cell r="S596" t="str">
            <v>TUB00000046</v>
          </cell>
          <cell r="T596" t="str">
            <v>PCS</v>
          </cell>
          <cell r="U596"/>
          <cell r="V596"/>
          <cell r="W596"/>
          <cell r="X596"/>
          <cell r="Y596"/>
          <cell r="Z596"/>
          <cell r="AA596"/>
          <cell r="AB596"/>
          <cell r="AC596"/>
          <cell r="AD596"/>
          <cell r="AE596"/>
          <cell r="AF596"/>
          <cell r="AG596"/>
          <cell r="AH596"/>
          <cell r="AI596"/>
          <cell r="AJ596"/>
          <cell r="AK596"/>
          <cell r="AL596"/>
          <cell r="AM596"/>
          <cell r="AN596"/>
          <cell r="AO596"/>
          <cell r="AP596"/>
          <cell r="AQ596"/>
          <cell r="AR596"/>
          <cell r="AS596"/>
          <cell r="AT596"/>
          <cell r="AU596"/>
          <cell r="AV596"/>
          <cell r="AW596"/>
          <cell r="AX596"/>
          <cell r="AY596"/>
          <cell r="AZ596"/>
          <cell r="BA596"/>
          <cell r="BB596"/>
          <cell r="BC596">
            <v>5000</v>
          </cell>
          <cell r="BD596">
            <v>9000</v>
          </cell>
          <cell r="BE596">
            <v>6000</v>
          </cell>
          <cell r="BF596">
            <v>4000</v>
          </cell>
          <cell r="BG596">
            <v>1000</v>
          </cell>
          <cell r="BH596"/>
          <cell r="BI596">
            <v>1000</v>
          </cell>
          <cell r="BJ596">
            <v>1000</v>
          </cell>
          <cell r="BK596">
            <v>1000</v>
          </cell>
          <cell r="BL596">
            <v>2000</v>
          </cell>
          <cell r="BM596">
            <v>2000</v>
          </cell>
          <cell r="BN596"/>
          <cell r="BO596" t="str">
            <v>27/10/2023</v>
          </cell>
        </row>
        <row r="597">
          <cell r="A597" t="str">
            <v>|0200220139|22.20|0.00|2.000|0.000633NBC</v>
          </cell>
          <cell r="B597" t="str">
            <v>|0200220139|22.20|0.00|2.000|0.000</v>
          </cell>
          <cell r="C597" t="str">
            <v>C07050</v>
          </cell>
          <cell r="D597" t="str">
            <v>VINFAST</v>
          </cell>
          <cell r="E597" t="str">
            <v>Vinfast</v>
          </cell>
          <cell r="F597" t="str">
            <v>VINFAST</v>
          </cell>
          <cell r="G597" t="str">
            <v>STKM11A</v>
          </cell>
          <cell r="H597" t="str">
            <v>P</v>
          </cell>
          <cell r="I597" t="str">
            <v>NBC</v>
          </cell>
          <cell r="J597">
            <v>22.2</v>
          </cell>
          <cell r="K597">
            <v>0</v>
          </cell>
          <cell r="L597">
            <v>2</v>
          </cell>
          <cell r="M597">
            <v>633</v>
          </cell>
          <cell r="N597">
            <v>0.63</v>
          </cell>
          <cell r="O597" t="str">
            <v>Brushing</v>
          </cell>
          <cell r="P597" t="str">
            <v>E-G</v>
          </cell>
          <cell r="Q597" t="str">
            <v>VF</v>
          </cell>
          <cell r="R597" t="str">
            <v>5300008450 STKM11A_T2.0_ODØ22.2_L633</v>
          </cell>
          <cell r="S597" t="str">
            <v>TUB00000058</v>
          </cell>
          <cell r="T597" t="str">
            <v>PCS</v>
          </cell>
          <cell r="U597"/>
          <cell r="V597"/>
          <cell r="W597"/>
          <cell r="X597"/>
          <cell r="Y597"/>
          <cell r="Z597"/>
          <cell r="AA597"/>
          <cell r="AB597"/>
          <cell r="AC597"/>
          <cell r="AD597"/>
          <cell r="AE597"/>
          <cell r="AF597"/>
          <cell r="AG597"/>
          <cell r="AH597"/>
          <cell r="AI597"/>
          <cell r="AJ597"/>
          <cell r="AK597"/>
          <cell r="AL597"/>
          <cell r="AM597"/>
          <cell r="AN597"/>
          <cell r="AO597"/>
          <cell r="AP597"/>
          <cell r="AQ597"/>
          <cell r="AR597"/>
          <cell r="AS597"/>
          <cell r="AT597"/>
          <cell r="AU597"/>
          <cell r="AV597"/>
          <cell r="AW597"/>
          <cell r="AX597"/>
          <cell r="AY597"/>
          <cell r="AZ597"/>
          <cell r="BA597"/>
          <cell r="BB597"/>
          <cell r="BC597">
            <v>12000</v>
          </cell>
          <cell r="BD597">
            <v>3000</v>
          </cell>
          <cell r="BE597">
            <v>9000</v>
          </cell>
          <cell r="BF597">
            <v>11000</v>
          </cell>
          <cell r="BG597">
            <v>10000</v>
          </cell>
          <cell r="BH597">
            <v>8000</v>
          </cell>
          <cell r="BI597">
            <v>10000</v>
          </cell>
          <cell r="BJ597">
            <v>11000</v>
          </cell>
          <cell r="BK597">
            <v>8000</v>
          </cell>
          <cell r="BL597">
            <v>10000</v>
          </cell>
          <cell r="BM597">
            <v>5000</v>
          </cell>
          <cell r="BN597"/>
          <cell r="BO597" t="str">
            <v>27/10/2023</v>
          </cell>
        </row>
        <row r="598">
          <cell r="A598" t="str">
            <v>|0200220810|34.00|0.00|2.000|0.000735NBC</v>
          </cell>
          <cell r="B598" t="str">
            <v>|0200220810|34.00|0.00|2.000|0.000</v>
          </cell>
          <cell r="C598" t="str">
            <v>C07050</v>
          </cell>
          <cell r="D598" t="str">
            <v>VINFAST</v>
          </cell>
          <cell r="E598" t="str">
            <v>Vinfast</v>
          </cell>
          <cell r="F598" t="str">
            <v>VINFAST</v>
          </cell>
          <cell r="G598" t="str">
            <v>STKM13A</v>
          </cell>
          <cell r="H598" t="str">
            <v>P</v>
          </cell>
          <cell r="I598" t="str">
            <v>NBC</v>
          </cell>
          <cell r="J598">
            <v>34</v>
          </cell>
          <cell r="K598">
            <v>0</v>
          </cell>
          <cell r="L598">
            <v>2</v>
          </cell>
          <cell r="M598">
            <v>735</v>
          </cell>
          <cell r="N598">
            <v>1.1599999999999999</v>
          </cell>
          <cell r="O598" t="str">
            <v>Brushing</v>
          </cell>
          <cell r="P598" t="str">
            <v>E-G</v>
          </cell>
          <cell r="Q598" t="str">
            <v>V5 LITE</v>
          </cell>
          <cell r="R598" t="str">
            <v>5300008450 TUB_STKM13A_T2_ODØ34_L735</v>
          </cell>
          <cell r="S598" t="str">
            <v>TUB00000053</v>
          </cell>
          <cell r="T598" t="str">
            <v>PCS</v>
          </cell>
          <cell r="U598"/>
          <cell r="V598"/>
          <cell r="W598"/>
          <cell r="X598"/>
          <cell r="Y598"/>
          <cell r="Z598"/>
          <cell r="AA598"/>
          <cell r="AB598"/>
          <cell r="AC598"/>
          <cell r="AD598"/>
          <cell r="AE598"/>
          <cell r="AF598"/>
          <cell r="AG598"/>
          <cell r="AH598"/>
          <cell r="AI598"/>
          <cell r="AJ598"/>
          <cell r="AK598"/>
          <cell r="AL598"/>
          <cell r="AM598"/>
          <cell r="AN598"/>
          <cell r="AO598"/>
          <cell r="AP598"/>
          <cell r="AQ598"/>
          <cell r="AR598"/>
          <cell r="AS598"/>
          <cell r="AT598"/>
          <cell r="AU598"/>
          <cell r="AV598"/>
          <cell r="AW598"/>
          <cell r="AX598"/>
          <cell r="AY598"/>
          <cell r="AZ598"/>
          <cell r="BA598"/>
          <cell r="BB598"/>
          <cell r="BC598">
            <v>10000</v>
          </cell>
          <cell r="BD598">
            <v>17411</v>
          </cell>
          <cell r="BE598">
            <v>12000</v>
          </cell>
          <cell r="BF598">
            <v>8000</v>
          </cell>
          <cell r="BG598">
            <v>2000</v>
          </cell>
          <cell r="BH598"/>
          <cell r="BI598">
            <v>2000</v>
          </cell>
          <cell r="BJ598">
            <v>2000</v>
          </cell>
          <cell r="BK598">
            <v>2000</v>
          </cell>
          <cell r="BL598">
            <v>4000</v>
          </cell>
          <cell r="BM598">
            <v>4000</v>
          </cell>
          <cell r="BN598"/>
          <cell r="BO598" t="str">
            <v>27/10/2023</v>
          </cell>
        </row>
        <row r="599">
          <cell r="A599" t="str">
            <v>|0200220810|38.10|0.00|2.000|0.0001150NBC</v>
          </cell>
          <cell r="B599" t="str">
            <v>|0200220810|38.10|0.00|2.000|0.000</v>
          </cell>
          <cell r="C599" t="str">
            <v>C07050</v>
          </cell>
          <cell r="D599" t="str">
            <v>VINFAST</v>
          </cell>
          <cell r="E599" t="str">
            <v>Vinfast</v>
          </cell>
          <cell r="F599" t="str">
            <v>VINFAST</v>
          </cell>
          <cell r="G599" t="str">
            <v>STKM13A</v>
          </cell>
          <cell r="H599" t="str">
            <v>P</v>
          </cell>
          <cell r="I599" t="str">
            <v>NBC</v>
          </cell>
          <cell r="J599">
            <v>38.1</v>
          </cell>
          <cell r="K599">
            <v>0</v>
          </cell>
          <cell r="L599">
            <v>2</v>
          </cell>
          <cell r="M599">
            <v>1150</v>
          </cell>
          <cell r="N599">
            <v>2.0470000000000002</v>
          </cell>
          <cell r="O599" t="str">
            <v>Brushing</v>
          </cell>
          <cell r="P599" t="str">
            <v>E-G</v>
          </cell>
          <cell r="Q599" t="str">
            <v>V5 CITY/V5 LITE</v>
          </cell>
          <cell r="R599" t="str">
            <v>5300008450 TUB_STKM13A_T2_ODØ38.1_L1150</v>
          </cell>
          <cell r="S599" t="str">
            <v>TUB00000047</v>
          </cell>
          <cell r="T599" t="str">
            <v>PCS</v>
          </cell>
          <cell r="U599"/>
          <cell r="V599"/>
          <cell r="W599"/>
          <cell r="X599"/>
          <cell r="Y599"/>
          <cell r="Z599"/>
          <cell r="AA599"/>
          <cell r="AB599"/>
          <cell r="AC599"/>
          <cell r="AD599"/>
          <cell r="AE599"/>
          <cell r="AF599"/>
          <cell r="AG599"/>
          <cell r="AH599"/>
          <cell r="AI599"/>
          <cell r="AJ599"/>
          <cell r="AK599"/>
          <cell r="AL599"/>
          <cell r="AM599"/>
          <cell r="AN599"/>
          <cell r="AO599"/>
          <cell r="AP599"/>
          <cell r="AQ599"/>
          <cell r="AR599"/>
          <cell r="AS599"/>
          <cell r="AT599"/>
          <cell r="AU599"/>
          <cell r="AV599"/>
          <cell r="AW599"/>
          <cell r="AX599"/>
          <cell r="AY599"/>
          <cell r="AZ599"/>
          <cell r="BA599"/>
          <cell r="BB599"/>
          <cell r="BC599">
            <v>14414</v>
          </cell>
          <cell r="BD599">
            <v>13200</v>
          </cell>
          <cell r="BE599">
            <v>13000</v>
          </cell>
          <cell r="BF599">
            <v>9000</v>
          </cell>
          <cell r="BG599">
            <v>1000</v>
          </cell>
          <cell r="BH599"/>
          <cell r="BI599">
            <v>3000</v>
          </cell>
          <cell r="BJ599">
            <v>2000</v>
          </cell>
          <cell r="BK599">
            <v>1000</v>
          </cell>
          <cell r="BL599">
            <v>5000</v>
          </cell>
          <cell r="BM599">
            <v>2000</v>
          </cell>
          <cell r="BN599"/>
          <cell r="BO599" t="str">
            <v>27/10/2023</v>
          </cell>
        </row>
        <row r="600">
          <cell r="A600" t="str">
            <v>|0200220139|38.10|0.00|2.000|0.0001340NBC</v>
          </cell>
          <cell r="B600" t="str">
            <v>|0200220139|38.10|0.00|2.000|0.000</v>
          </cell>
          <cell r="C600" t="str">
            <v>C07050</v>
          </cell>
          <cell r="D600" t="str">
            <v>VINFAST</v>
          </cell>
          <cell r="E600" t="str">
            <v>Vinfast</v>
          </cell>
          <cell r="F600" t="str">
            <v>VINFAST</v>
          </cell>
          <cell r="G600" t="str">
            <v>STKM11A</v>
          </cell>
          <cell r="H600" t="str">
            <v>P</v>
          </cell>
          <cell r="I600" t="str">
            <v>NBC</v>
          </cell>
          <cell r="J600">
            <v>38.1</v>
          </cell>
          <cell r="K600">
            <v>0</v>
          </cell>
          <cell r="L600">
            <v>2</v>
          </cell>
          <cell r="M600">
            <v>1340</v>
          </cell>
          <cell r="N600">
            <v>2.3849999999999998</v>
          </cell>
          <cell r="O600" t="str">
            <v>Brushing</v>
          </cell>
          <cell r="P600" t="str">
            <v>E-G</v>
          </cell>
          <cell r="Q600" t="str">
            <v>VF</v>
          </cell>
          <cell r="R600" t="str">
            <v>5300008450 STKM11A_T2.0_ODØ38.1_L1340</v>
          </cell>
          <cell r="S600" t="str">
            <v>TUB00000054</v>
          </cell>
          <cell r="T600" t="str">
            <v>PCS</v>
          </cell>
          <cell r="U600"/>
          <cell r="V600"/>
          <cell r="W600"/>
          <cell r="X600"/>
          <cell r="Y600"/>
          <cell r="Z600"/>
          <cell r="AA600"/>
          <cell r="AB600"/>
          <cell r="AC600"/>
          <cell r="AD600"/>
          <cell r="AE600"/>
          <cell r="AF600"/>
          <cell r="AG600"/>
          <cell r="AH600"/>
          <cell r="AI600"/>
          <cell r="AJ600"/>
          <cell r="AK600"/>
          <cell r="AL600"/>
          <cell r="AM600"/>
          <cell r="AN600"/>
          <cell r="AO600"/>
          <cell r="AP600"/>
          <cell r="AQ600"/>
          <cell r="AR600"/>
          <cell r="AS600"/>
          <cell r="AT600"/>
          <cell r="AU600"/>
          <cell r="AV600"/>
          <cell r="AW600"/>
          <cell r="AX600"/>
          <cell r="AY600"/>
          <cell r="AZ600"/>
          <cell r="BA600"/>
          <cell r="BB600"/>
          <cell r="BC600">
            <v>26000</v>
          </cell>
          <cell r="BD600">
            <v>4000</v>
          </cell>
          <cell r="BE600">
            <v>18000</v>
          </cell>
          <cell r="BF600">
            <v>20000</v>
          </cell>
          <cell r="BG600">
            <v>20000</v>
          </cell>
          <cell r="BH600">
            <v>17000</v>
          </cell>
          <cell r="BI600">
            <v>20000</v>
          </cell>
          <cell r="BJ600">
            <v>21000</v>
          </cell>
          <cell r="BK600">
            <v>18000</v>
          </cell>
          <cell r="BL600">
            <v>18000</v>
          </cell>
          <cell r="BM600">
            <v>12000</v>
          </cell>
          <cell r="BN600"/>
          <cell r="BO600" t="str">
            <v>27/10/2023</v>
          </cell>
        </row>
        <row r="601">
          <cell r="A601" t="str">
            <v>|0200220810|34.00|0.00|2.000|0.000640NBC</v>
          </cell>
          <cell r="B601" t="str">
            <v>|0200220810|34.00|0.00|2.000|0.000</v>
          </cell>
          <cell r="C601" t="str">
            <v>C07050</v>
          </cell>
          <cell r="D601" t="str">
            <v>VINFAST</v>
          </cell>
          <cell r="E601" t="str">
            <v>Vinfast</v>
          </cell>
          <cell r="F601" t="str">
            <v>VINFAST</v>
          </cell>
          <cell r="G601" t="str">
            <v>STKM13A</v>
          </cell>
          <cell r="H601" t="str">
            <v>P</v>
          </cell>
          <cell r="I601" t="str">
            <v>NBC</v>
          </cell>
          <cell r="J601">
            <v>34</v>
          </cell>
          <cell r="K601">
            <v>0</v>
          </cell>
          <cell r="L601">
            <v>2</v>
          </cell>
          <cell r="M601">
            <v>640</v>
          </cell>
          <cell r="N601">
            <v>1.01</v>
          </cell>
          <cell r="O601" t="str">
            <v>Brushing</v>
          </cell>
          <cell r="P601" t="str">
            <v>E-G</v>
          </cell>
          <cell r="Q601" t="str">
            <v>V5 CITY</v>
          </cell>
          <cell r="R601"/>
          <cell r="S601"/>
          <cell r="T601" t="str">
            <v>PCS</v>
          </cell>
          <cell r="U601"/>
          <cell r="V601"/>
          <cell r="W601"/>
          <cell r="X601"/>
          <cell r="Y601"/>
          <cell r="Z601"/>
          <cell r="AA601"/>
          <cell r="AB601"/>
          <cell r="AC601"/>
          <cell r="AD601"/>
          <cell r="AE601"/>
          <cell r="AF601"/>
          <cell r="AG601"/>
          <cell r="AH601"/>
          <cell r="AI601"/>
          <cell r="AJ601"/>
          <cell r="AK601"/>
          <cell r="AL601"/>
          <cell r="AM601"/>
          <cell r="AN601"/>
          <cell r="AO601"/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/>
          <cell r="BG601"/>
          <cell r="BH601"/>
          <cell r="BI601"/>
          <cell r="BJ601"/>
          <cell r="BK601"/>
          <cell r="BL601"/>
          <cell r="BM601"/>
          <cell r="BN601"/>
          <cell r="BO601"/>
        </row>
        <row r="602">
          <cell r="A602" t="str">
            <v>|0200220139|22.20|0.00|2.000|0.000670NBC</v>
          </cell>
          <cell r="B602" t="str">
            <v>|0200220139|22.20|0.00|2.000|0.000</v>
          </cell>
          <cell r="C602" t="str">
            <v>C07050</v>
          </cell>
          <cell r="D602" t="str">
            <v>VINFAST</v>
          </cell>
          <cell r="E602" t="str">
            <v>Vinfast</v>
          </cell>
          <cell r="F602" t="str">
            <v>VINFAT</v>
          </cell>
          <cell r="G602" t="str">
            <v>STKM11A</v>
          </cell>
          <cell r="H602" t="str">
            <v>P</v>
          </cell>
          <cell r="I602" t="str">
            <v>NBC</v>
          </cell>
          <cell r="J602">
            <v>22.2</v>
          </cell>
          <cell r="K602">
            <v>0</v>
          </cell>
          <cell r="L602">
            <v>2</v>
          </cell>
          <cell r="M602">
            <v>670</v>
          </cell>
          <cell r="N602">
            <v>0.66700000000000004</v>
          </cell>
          <cell r="O602" t="str">
            <v>Brushing</v>
          </cell>
          <cell r="P602" t="str">
            <v>E-G</v>
          </cell>
          <cell r="Q602" t="str">
            <v>VF</v>
          </cell>
          <cell r="R602" t="str">
            <v>5300008450 STKM11A_T2.0_ODØ22.2_L670</v>
          </cell>
          <cell r="S602" t="str">
            <v>TUB00000051</v>
          </cell>
          <cell r="T602" t="str">
            <v>PCS</v>
          </cell>
          <cell r="U602"/>
          <cell r="V602"/>
          <cell r="W602"/>
          <cell r="X602"/>
          <cell r="Y602"/>
          <cell r="Z602"/>
          <cell r="AA602"/>
          <cell r="AB602"/>
          <cell r="AC602"/>
          <cell r="AD602"/>
          <cell r="AE602"/>
          <cell r="AF602"/>
          <cell r="AG602"/>
          <cell r="AH602"/>
          <cell r="AI602"/>
          <cell r="AJ602"/>
          <cell r="AK602"/>
          <cell r="AL602"/>
          <cell r="AM602"/>
          <cell r="AN602"/>
          <cell r="AO602"/>
          <cell r="AP602"/>
          <cell r="AQ602"/>
          <cell r="AR602"/>
          <cell r="AS602"/>
          <cell r="AT602"/>
          <cell r="AU602"/>
          <cell r="AV602"/>
          <cell r="AW602"/>
          <cell r="AX602"/>
          <cell r="AY602"/>
          <cell r="AZ602"/>
          <cell r="BA602"/>
          <cell r="BB602"/>
          <cell r="BC602"/>
          <cell r="BD602"/>
          <cell r="BE602"/>
          <cell r="BF602"/>
          <cell r="BG602"/>
          <cell r="BH602"/>
          <cell r="BI602"/>
          <cell r="BJ602"/>
          <cell r="BK602"/>
          <cell r="BL602"/>
          <cell r="BM602"/>
          <cell r="BN602"/>
          <cell r="BO602"/>
        </row>
        <row r="603">
          <cell r="A603" t="str">
            <v>|0200220810|34.00|0.00|2.000|0.000780NBC</v>
          </cell>
          <cell r="B603" t="str">
            <v>|0200220810|34.00|0.00|2.000|0.000</v>
          </cell>
          <cell r="C603" t="str">
            <v>C07050</v>
          </cell>
          <cell r="D603" t="str">
            <v>VINFAST</v>
          </cell>
          <cell r="E603" t="str">
            <v>Vinfast</v>
          </cell>
          <cell r="F603" t="str">
            <v>VINFAST</v>
          </cell>
          <cell r="G603" t="str">
            <v>STKM13A</v>
          </cell>
          <cell r="H603" t="str">
            <v>P</v>
          </cell>
          <cell r="I603" t="str">
            <v>NBC</v>
          </cell>
          <cell r="J603">
            <v>34</v>
          </cell>
          <cell r="K603">
            <v>0</v>
          </cell>
          <cell r="L603">
            <v>2</v>
          </cell>
          <cell r="M603">
            <v>780</v>
          </cell>
          <cell r="N603">
            <v>1.2310000000000001</v>
          </cell>
          <cell r="O603" t="str">
            <v>Brushing</v>
          </cell>
          <cell r="P603" t="str">
            <v>E-G</v>
          </cell>
          <cell r="Q603" t="str">
            <v>V5 LITE</v>
          </cell>
          <cell r="R603"/>
          <cell r="S603"/>
          <cell r="T603" t="str">
            <v>PCS</v>
          </cell>
          <cell r="U603"/>
          <cell r="V603"/>
          <cell r="W603"/>
          <cell r="X603"/>
          <cell r="Y603"/>
          <cell r="Z603"/>
          <cell r="AA603"/>
          <cell r="AB603"/>
          <cell r="AC603"/>
          <cell r="AD603"/>
          <cell r="AE603"/>
          <cell r="AF603"/>
          <cell r="AG603"/>
          <cell r="AH603"/>
          <cell r="AI603"/>
          <cell r="AJ603"/>
          <cell r="AK603"/>
          <cell r="AL603"/>
          <cell r="AM603"/>
          <cell r="AN603"/>
          <cell r="AO603"/>
          <cell r="AP603"/>
          <cell r="AQ603"/>
          <cell r="AR603"/>
          <cell r="AS603"/>
          <cell r="AT603"/>
          <cell r="AU603"/>
          <cell r="AV603"/>
          <cell r="AW603"/>
          <cell r="AX603"/>
          <cell r="AY603"/>
          <cell r="AZ603"/>
          <cell r="BA603"/>
          <cell r="BB603"/>
          <cell r="BC603"/>
          <cell r="BD603"/>
          <cell r="BE603"/>
          <cell r="BF603"/>
          <cell r="BG603"/>
          <cell r="BH603"/>
          <cell r="BI603"/>
          <cell r="BJ603"/>
          <cell r="BK603"/>
          <cell r="BL603"/>
          <cell r="BM603"/>
          <cell r="BN603"/>
          <cell r="BO603"/>
        </row>
        <row r="604">
          <cell r="A604" t="str">
            <v>|0200220139|38.10|0.00|2.000|0.0001500NBC</v>
          </cell>
          <cell r="B604" t="str">
            <v>|0200220139|38.10|0.00|2.000|0.000</v>
          </cell>
          <cell r="C604" t="str">
            <v>C07050</v>
          </cell>
          <cell r="D604" t="str">
            <v>VINFAST</v>
          </cell>
          <cell r="E604" t="str">
            <v>Vinfast</v>
          </cell>
          <cell r="F604" t="str">
            <v>VINFAST</v>
          </cell>
          <cell r="G604" t="str">
            <v>STKM11A</v>
          </cell>
          <cell r="H604" t="str">
            <v>P</v>
          </cell>
          <cell r="I604" t="str">
            <v>NBC</v>
          </cell>
          <cell r="J604">
            <v>38.1</v>
          </cell>
          <cell r="K604">
            <v>0</v>
          </cell>
          <cell r="L604">
            <v>2</v>
          </cell>
          <cell r="M604">
            <v>1500</v>
          </cell>
          <cell r="N604">
            <v>2.67</v>
          </cell>
          <cell r="O604" t="str">
            <v>Brushing</v>
          </cell>
          <cell r="P604" t="str">
            <v>E-G</v>
          </cell>
          <cell r="Q604" t="str">
            <v>VF</v>
          </cell>
          <cell r="R604"/>
          <cell r="S604"/>
          <cell r="T604" t="str">
            <v>PCS</v>
          </cell>
          <cell r="U604"/>
          <cell r="V604"/>
          <cell r="W604"/>
          <cell r="X604"/>
          <cell r="Y604"/>
          <cell r="Z604"/>
          <cell r="AA604"/>
          <cell r="AB604"/>
          <cell r="AC604"/>
          <cell r="AD604"/>
          <cell r="AE604"/>
          <cell r="AF604"/>
          <cell r="AG604"/>
          <cell r="AH604"/>
          <cell r="AI604"/>
          <cell r="AJ604"/>
          <cell r="AK604"/>
          <cell r="AL604"/>
          <cell r="AM604"/>
          <cell r="AN604"/>
          <cell r="AO604"/>
          <cell r="AP604"/>
          <cell r="AQ604"/>
          <cell r="AR604"/>
          <cell r="AS604"/>
          <cell r="AT604"/>
          <cell r="AU604"/>
          <cell r="AV604"/>
          <cell r="AW604"/>
          <cell r="AX604"/>
          <cell r="AY604"/>
          <cell r="AZ604"/>
          <cell r="BA604"/>
          <cell r="BB604"/>
          <cell r="BC604"/>
          <cell r="BD604"/>
          <cell r="BE604"/>
          <cell r="BF604"/>
          <cell r="BG604"/>
          <cell r="BH604"/>
          <cell r="BI604"/>
          <cell r="BJ604"/>
          <cell r="BK604"/>
          <cell r="BL604"/>
          <cell r="BM604"/>
          <cell r="BN604"/>
          <cell r="BO604"/>
        </row>
        <row r="605">
          <cell r="A605" t="str">
            <v>|0200220139|22.20|0.00|1.600|0.0005503NBC</v>
          </cell>
          <cell r="B605" t="str">
            <v>|0200220139|22.20|0.00|1.600|0.000</v>
          </cell>
          <cell r="C605" t="str">
            <v>C07052</v>
          </cell>
          <cell r="D605" t="str">
            <v>OTHER</v>
          </cell>
          <cell r="E605" t="str">
            <v>MIKASA</v>
          </cell>
          <cell r="F605" t="str">
            <v>MIKASA</v>
          </cell>
          <cell r="G605" t="str">
            <v>STKM11A</v>
          </cell>
          <cell r="H605" t="str">
            <v>P</v>
          </cell>
          <cell r="I605" t="str">
            <v>NBC</v>
          </cell>
          <cell r="J605">
            <v>22.2</v>
          </cell>
          <cell r="K605">
            <v>0</v>
          </cell>
          <cell r="L605">
            <v>1.6</v>
          </cell>
          <cell r="M605">
            <v>5503</v>
          </cell>
          <cell r="N605">
            <v>4.4740000000000002</v>
          </cell>
          <cell r="O605" t="str">
            <v>Piping(Pre-End)</v>
          </cell>
          <cell r="P605" t="str">
            <v>E-G</v>
          </cell>
          <cell r="Q605"/>
          <cell r="R605"/>
          <cell r="S605"/>
          <cell r="T605" t="str">
            <v>PCS</v>
          </cell>
          <cell r="U605"/>
          <cell r="V605"/>
          <cell r="W605"/>
          <cell r="X605"/>
          <cell r="Y605"/>
          <cell r="Z605"/>
          <cell r="AA605"/>
          <cell r="AB605"/>
          <cell r="AC605"/>
          <cell r="AD605"/>
          <cell r="AE605"/>
          <cell r="AF605"/>
          <cell r="AG605"/>
          <cell r="AH605"/>
          <cell r="AI605"/>
          <cell r="AJ605"/>
          <cell r="AK605"/>
          <cell r="AL605"/>
          <cell r="AM605"/>
          <cell r="AN605"/>
          <cell r="AO605"/>
          <cell r="AP605"/>
          <cell r="AQ605"/>
          <cell r="AR605"/>
          <cell r="AS605"/>
          <cell r="AT605"/>
          <cell r="AU605"/>
          <cell r="AV605"/>
          <cell r="AW605"/>
          <cell r="AX605"/>
          <cell r="AY605"/>
          <cell r="AZ605"/>
          <cell r="BA605"/>
          <cell r="BB605"/>
          <cell r="BC605"/>
          <cell r="BD605"/>
          <cell r="BE605"/>
          <cell r="BF605"/>
          <cell r="BG605"/>
          <cell r="BH605"/>
          <cell r="BI605"/>
          <cell r="BJ605"/>
          <cell r="BK605"/>
          <cell r="BL605"/>
          <cell r="BM605"/>
          <cell r="BN605"/>
          <cell r="BO605"/>
        </row>
        <row r="606">
          <cell r="A606" t="str">
            <v>|0200220139|15.90|0.00|2.300|0.0006161NBC</v>
          </cell>
          <cell r="B606" t="str">
            <v>|0200220139|15.90|0.00|2.300|0.000</v>
          </cell>
          <cell r="C606" t="str">
            <v>C07052</v>
          </cell>
          <cell r="D606" t="str">
            <v>OTHER</v>
          </cell>
          <cell r="E606" t="str">
            <v>MIKASA</v>
          </cell>
          <cell r="F606" t="str">
            <v>MIKASA</v>
          </cell>
          <cell r="G606" t="str">
            <v>STKM11A</v>
          </cell>
          <cell r="H606" t="str">
            <v>P</v>
          </cell>
          <cell r="I606" t="str">
            <v>NBC</v>
          </cell>
          <cell r="J606">
            <v>15.9</v>
          </cell>
          <cell r="K606">
            <v>0</v>
          </cell>
          <cell r="L606">
            <v>2.2999999999999998</v>
          </cell>
          <cell r="M606">
            <v>6161</v>
          </cell>
          <cell r="N606">
            <v>4.75</v>
          </cell>
          <cell r="O606" t="str">
            <v>Piping(Pre-End)</v>
          </cell>
          <cell r="P606" t="str">
            <v>E-G</v>
          </cell>
          <cell r="Q606"/>
          <cell r="R606"/>
          <cell r="S606"/>
          <cell r="T606" t="str">
            <v>PCS</v>
          </cell>
          <cell r="U606"/>
          <cell r="V606"/>
          <cell r="W606"/>
          <cell r="X606"/>
          <cell r="Y606"/>
          <cell r="Z606"/>
          <cell r="AA606"/>
          <cell r="AB606"/>
          <cell r="AC606"/>
          <cell r="AD606"/>
          <cell r="AE606"/>
          <cell r="AF606"/>
          <cell r="AG606"/>
          <cell r="AH606"/>
          <cell r="AI606"/>
          <cell r="AJ606"/>
          <cell r="AK606"/>
          <cell r="AL606"/>
          <cell r="AM606"/>
          <cell r="AN606"/>
          <cell r="AO606"/>
          <cell r="AP606"/>
          <cell r="AQ606"/>
          <cell r="AR606"/>
          <cell r="AS606"/>
          <cell r="AT606"/>
          <cell r="AU606"/>
          <cell r="AV606"/>
          <cell r="AW606"/>
          <cell r="AX606"/>
          <cell r="AY606"/>
          <cell r="AZ606"/>
          <cell r="BA606"/>
          <cell r="BB606"/>
          <cell r="BC606"/>
          <cell r="BD606"/>
          <cell r="BE606"/>
          <cell r="BF606"/>
          <cell r="BG606"/>
          <cell r="BH606"/>
          <cell r="BI606"/>
          <cell r="BJ606"/>
          <cell r="BK606"/>
          <cell r="BL606"/>
          <cell r="BM606"/>
          <cell r="BN606"/>
          <cell r="BO606"/>
        </row>
        <row r="607">
          <cell r="A607" t="str">
            <v>|0200210911|125.00|75.00|3.200|0.0004100NBC</v>
          </cell>
          <cell r="B607" t="str">
            <v>|0200210911|125.00|75.00|3.200|0.000</v>
          </cell>
          <cell r="C607" t="str">
            <v>C07053</v>
          </cell>
          <cell r="D607"/>
          <cell r="E607" t="str">
            <v>LAYMAC</v>
          </cell>
          <cell r="F607"/>
          <cell r="G607" t="str">
            <v>STKR400</v>
          </cell>
          <cell r="H607" t="str">
            <v>P</v>
          </cell>
          <cell r="I607" t="str">
            <v>NBC</v>
          </cell>
          <cell r="J607">
            <v>125</v>
          </cell>
          <cell r="K607">
            <v>75</v>
          </cell>
          <cell r="L607">
            <v>3.2</v>
          </cell>
          <cell r="M607">
            <v>4100</v>
          </cell>
          <cell r="N607">
            <v>39.405000000000001</v>
          </cell>
          <cell r="O607" t="str">
            <v>Piping(Pre-End)</v>
          </cell>
          <cell r="P607" t="str">
            <v>E-G</v>
          </cell>
          <cell r="Q607"/>
          <cell r="R607"/>
          <cell r="S607"/>
          <cell r="T607" t="str">
            <v>PCS</v>
          </cell>
          <cell r="U607"/>
          <cell r="V607"/>
          <cell r="W607"/>
          <cell r="X607"/>
          <cell r="Y607"/>
          <cell r="Z607"/>
          <cell r="AA607"/>
          <cell r="AB607"/>
          <cell r="AC607"/>
          <cell r="AD607"/>
          <cell r="AE607"/>
          <cell r="AF607"/>
          <cell r="AG607"/>
          <cell r="AH607"/>
          <cell r="AI607"/>
          <cell r="AJ607"/>
          <cell r="AK607"/>
          <cell r="AL607"/>
          <cell r="AM607"/>
          <cell r="AN607"/>
          <cell r="AO607"/>
          <cell r="AP607"/>
          <cell r="AQ607"/>
          <cell r="AR607"/>
          <cell r="AS607"/>
          <cell r="AT607"/>
          <cell r="AU607"/>
          <cell r="AV607"/>
          <cell r="AW607"/>
          <cell r="AX607"/>
          <cell r="AY607"/>
          <cell r="AZ607"/>
          <cell r="BA607"/>
          <cell r="BB607"/>
          <cell r="BC607"/>
          <cell r="BD607"/>
          <cell r="BE607"/>
          <cell r="BF607"/>
          <cell r="BG607"/>
          <cell r="BH607"/>
          <cell r="BI607"/>
          <cell r="BJ607"/>
          <cell r="BK607"/>
          <cell r="BL607"/>
          <cell r="BM607"/>
          <cell r="BN607"/>
          <cell r="BO607"/>
        </row>
        <row r="608">
          <cell r="A608" t="str">
            <v>|0200226339|50.00|30.00|1.600|0.0006350NBC</v>
          </cell>
          <cell r="B608" t="str">
            <v>|0200226339|50.00|30.00|1.600|0.000</v>
          </cell>
          <cell r="C608" t="str">
            <v>C07053</v>
          </cell>
          <cell r="D608"/>
          <cell r="E608" t="str">
            <v>LAYMAC</v>
          </cell>
          <cell r="F608"/>
          <cell r="G608" t="str">
            <v>STKMRR290</v>
          </cell>
          <cell r="H608" t="str">
            <v>P</v>
          </cell>
          <cell r="I608" t="str">
            <v>NBC</v>
          </cell>
          <cell r="J608">
            <v>50</v>
          </cell>
          <cell r="K608">
            <v>30</v>
          </cell>
          <cell r="L608">
            <v>1.6</v>
          </cell>
          <cell r="M608">
            <v>6350</v>
          </cell>
          <cell r="N608">
            <v>12.324999999999999</v>
          </cell>
          <cell r="O608" t="str">
            <v>As Cut</v>
          </cell>
          <cell r="P608" t="str">
            <v>E-G</v>
          </cell>
          <cell r="Q608"/>
          <cell r="R608"/>
          <cell r="S608"/>
          <cell r="T608" t="str">
            <v>PCS</v>
          </cell>
          <cell r="U608"/>
          <cell r="V608"/>
          <cell r="W608"/>
          <cell r="X608"/>
          <cell r="Y608"/>
          <cell r="Z608"/>
          <cell r="AA608"/>
          <cell r="AB608"/>
          <cell r="AC608"/>
          <cell r="AD608"/>
          <cell r="AE608"/>
          <cell r="AF608"/>
          <cell r="AG608"/>
          <cell r="AH608"/>
          <cell r="AI608"/>
          <cell r="AJ608"/>
          <cell r="AK608"/>
          <cell r="AL608"/>
          <cell r="AM608"/>
          <cell r="AN608"/>
          <cell r="AO608"/>
          <cell r="AP608"/>
          <cell r="AQ608"/>
          <cell r="AR608"/>
          <cell r="AS608"/>
          <cell r="AT608"/>
          <cell r="AU608"/>
          <cell r="AV608"/>
          <cell r="AW608"/>
          <cell r="AX608"/>
          <cell r="AY608"/>
          <cell r="AZ608"/>
          <cell r="BA608"/>
          <cell r="BB608"/>
          <cell r="BC608"/>
          <cell r="BD608"/>
          <cell r="BE608"/>
          <cell r="BF608"/>
          <cell r="BG608"/>
          <cell r="BH608"/>
          <cell r="BI608"/>
          <cell r="BJ608"/>
          <cell r="BK608"/>
          <cell r="BL608"/>
          <cell r="BM608"/>
          <cell r="BN608"/>
          <cell r="BO608"/>
        </row>
        <row r="609">
          <cell r="A609" t="str">
            <v>|0200225939|19.10|0.00|2.300|0.0005500NBC</v>
          </cell>
          <cell r="B609" t="str">
            <v>|0200225939|19.10|0.00|2.300|0.000</v>
          </cell>
          <cell r="C609" t="str">
            <v>C07056</v>
          </cell>
          <cell r="D609" t="str">
            <v>HONDA</v>
          </cell>
          <cell r="E609" t="str">
            <v>Nguyen Linh</v>
          </cell>
          <cell r="F609" t="str">
            <v>NGUYEN LINH</v>
          </cell>
          <cell r="G609" t="str">
            <v>STAM290GA</v>
          </cell>
          <cell r="H609" t="str">
            <v>P</v>
          </cell>
          <cell r="I609" t="str">
            <v>NBC</v>
          </cell>
          <cell r="J609">
            <v>19.100000000000001</v>
          </cell>
          <cell r="K609">
            <v>0</v>
          </cell>
          <cell r="L609">
            <v>2.2999999999999998</v>
          </cell>
          <cell r="M609">
            <v>5500</v>
          </cell>
          <cell r="N609">
            <v>5.242</v>
          </cell>
          <cell r="O609" t="str">
            <v>Piping(Pre-End)</v>
          </cell>
          <cell r="P609" t="str">
            <v>E-G</v>
          </cell>
          <cell r="Q609"/>
          <cell r="R609"/>
          <cell r="S609"/>
          <cell r="T609" t="str">
            <v>PCS</v>
          </cell>
          <cell r="U609"/>
          <cell r="V609"/>
          <cell r="W609"/>
          <cell r="X609"/>
          <cell r="Y609"/>
          <cell r="Z609"/>
          <cell r="AA609"/>
          <cell r="AB609"/>
          <cell r="AC609"/>
          <cell r="AD609"/>
          <cell r="AE609"/>
          <cell r="AF609"/>
          <cell r="AG609"/>
          <cell r="AH609"/>
          <cell r="AI609"/>
          <cell r="AJ609"/>
          <cell r="AK609"/>
          <cell r="AL609"/>
          <cell r="AM609"/>
          <cell r="AN609"/>
          <cell r="AO609"/>
          <cell r="AP609"/>
          <cell r="AQ609"/>
          <cell r="AR609"/>
          <cell r="AS609"/>
          <cell r="AT609"/>
          <cell r="AU609"/>
          <cell r="AV609"/>
          <cell r="AW609"/>
          <cell r="AX609"/>
          <cell r="AY609"/>
          <cell r="AZ609"/>
          <cell r="BA609"/>
          <cell r="BB609"/>
          <cell r="BC609"/>
          <cell r="BD609"/>
          <cell r="BE609"/>
          <cell r="BF609"/>
          <cell r="BG609"/>
          <cell r="BH609"/>
          <cell r="BI609"/>
          <cell r="BJ609"/>
          <cell r="BK609"/>
          <cell r="BL609"/>
          <cell r="BM609"/>
          <cell r="BN609"/>
          <cell r="BO609"/>
        </row>
        <row r="610">
          <cell r="A610" t="str">
            <v>|0200225939|19.10|0.00|2.300|0.0006000NBC</v>
          </cell>
          <cell r="B610" t="str">
            <v>|0200225939|19.10|0.00|2.300|0.000</v>
          </cell>
          <cell r="C610" t="str">
            <v>C07056</v>
          </cell>
          <cell r="D610" t="str">
            <v>HONDA</v>
          </cell>
          <cell r="E610" t="str">
            <v>Nguyen Linh</v>
          </cell>
          <cell r="F610" t="str">
            <v>NGUYEN LINH</v>
          </cell>
          <cell r="G610" t="str">
            <v>STAM290GA</v>
          </cell>
          <cell r="H610" t="str">
            <v>P</v>
          </cell>
          <cell r="I610" t="str">
            <v>NBC</v>
          </cell>
          <cell r="J610">
            <v>19.100000000000001</v>
          </cell>
          <cell r="K610">
            <v>0</v>
          </cell>
          <cell r="L610">
            <v>2.2999999999999998</v>
          </cell>
          <cell r="M610">
            <v>6000</v>
          </cell>
          <cell r="N610">
            <v>5.718</v>
          </cell>
          <cell r="O610" t="str">
            <v>Piping(Pre-End)</v>
          </cell>
          <cell r="P610" t="str">
            <v>E-G</v>
          </cell>
          <cell r="Q610"/>
          <cell r="R610"/>
          <cell r="S610"/>
          <cell r="T610" t="str">
            <v>PCS</v>
          </cell>
          <cell r="U610"/>
          <cell r="V610">
            <v>945</v>
          </cell>
          <cell r="W610"/>
          <cell r="X610"/>
          <cell r="Y610"/>
          <cell r="Z610"/>
          <cell r="AA610"/>
          <cell r="AB610"/>
          <cell r="AC610"/>
          <cell r="AD610"/>
          <cell r="AE610"/>
          <cell r="AF610">
            <v>1014</v>
          </cell>
          <cell r="AG610"/>
          <cell r="AH610"/>
          <cell r="AI610"/>
          <cell r="AJ610"/>
          <cell r="AK610"/>
          <cell r="AL610"/>
          <cell r="AM610"/>
          <cell r="AN610"/>
          <cell r="AO610"/>
          <cell r="AP610"/>
          <cell r="AQ610"/>
          <cell r="AR610"/>
          <cell r="AS610"/>
          <cell r="AT610"/>
          <cell r="AU610"/>
          <cell r="AV610"/>
          <cell r="AW610"/>
          <cell r="AX610"/>
          <cell r="AY610"/>
          <cell r="AZ610">
            <v>0</v>
          </cell>
          <cell r="BA610">
            <v>1959</v>
          </cell>
          <cell r="BB610">
            <v>0</v>
          </cell>
          <cell r="BC610"/>
          <cell r="BD610"/>
          <cell r="BE610"/>
          <cell r="BF610"/>
          <cell r="BG610"/>
          <cell r="BH610"/>
          <cell r="BI610"/>
          <cell r="BJ610"/>
          <cell r="BK610"/>
          <cell r="BL610"/>
          <cell r="BM610"/>
          <cell r="BN610"/>
          <cell r="BO610"/>
        </row>
        <row r="611">
          <cell r="A611" t="str">
            <v>|0200226010|25.40|0.00|1.600|0.0005763NBC</v>
          </cell>
          <cell r="B611" t="str">
            <v>|0200226010|25.40|0.00|1.600|0.000</v>
          </cell>
          <cell r="C611" t="str">
            <v>C07056</v>
          </cell>
          <cell r="D611" t="str">
            <v>OTHER</v>
          </cell>
          <cell r="E611" t="str">
            <v>Nguyen Linh</v>
          </cell>
          <cell r="F611" t="str">
            <v>NGUYEN LINH</v>
          </cell>
          <cell r="G611" t="str">
            <v>STAM390G</v>
          </cell>
          <cell r="H611" t="str">
            <v>P</v>
          </cell>
          <cell r="I611" t="str">
            <v>NBC</v>
          </cell>
          <cell r="J611">
            <v>25.4</v>
          </cell>
          <cell r="K611">
            <v>0</v>
          </cell>
          <cell r="L611">
            <v>1.6</v>
          </cell>
          <cell r="M611">
            <v>5763</v>
          </cell>
          <cell r="N611">
            <v>5.4109999999999996</v>
          </cell>
          <cell r="O611" t="str">
            <v>Piping(Pre-End)</v>
          </cell>
          <cell r="P611" t="str">
            <v>E-G</v>
          </cell>
          <cell r="Q611" t="str">
            <v>YEADER</v>
          </cell>
          <cell r="R611"/>
          <cell r="S611"/>
          <cell r="T611" t="str">
            <v>PCS</v>
          </cell>
          <cell r="U611"/>
          <cell r="V611"/>
          <cell r="W611"/>
          <cell r="X611"/>
          <cell r="Y611"/>
          <cell r="Z611"/>
          <cell r="AA611"/>
          <cell r="AB611"/>
          <cell r="AC611"/>
          <cell r="AD611"/>
          <cell r="AE611"/>
          <cell r="AF611"/>
          <cell r="AG611"/>
          <cell r="AH611"/>
          <cell r="AI611"/>
          <cell r="AJ611"/>
          <cell r="AK611"/>
          <cell r="AL611"/>
          <cell r="AM611"/>
          <cell r="AN611"/>
          <cell r="AO611"/>
          <cell r="AP611"/>
          <cell r="AQ611"/>
          <cell r="AR611"/>
          <cell r="AS611"/>
          <cell r="AT611"/>
          <cell r="AU611"/>
          <cell r="AV611"/>
          <cell r="AW611"/>
          <cell r="AX611"/>
          <cell r="AY611"/>
          <cell r="AZ611"/>
          <cell r="BA611"/>
          <cell r="BB611"/>
          <cell r="BC611"/>
          <cell r="BD611"/>
          <cell r="BE611"/>
          <cell r="BF611"/>
          <cell r="BG611"/>
          <cell r="BH611"/>
          <cell r="BI611"/>
          <cell r="BJ611"/>
          <cell r="BK611"/>
          <cell r="BL611"/>
          <cell r="BM611"/>
          <cell r="BN611"/>
          <cell r="BO611"/>
        </row>
        <row r="612">
          <cell r="A612" t="str">
            <v>|0200226010|25.40|0.00|2.000|0.0006372NBC</v>
          </cell>
          <cell r="B612" t="str">
            <v>|0200226010|25.40|0.00|2.000|0.000</v>
          </cell>
          <cell r="C612" t="str">
            <v>C07058</v>
          </cell>
          <cell r="D612" t="str">
            <v>OTHER</v>
          </cell>
          <cell r="E612" t="str">
            <v>Gredmann Thăng Long</v>
          </cell>
          <cell r="F612" t="str">
            <v>GREDMANN</v>
          </cell>
          <cell r="G612" t="str">
            <v>STAM390G</v>
          </cell>
          <cell r="H612" t="str">
            <v>P</v>
          </cell>
          <cell r="I612" t="str">
            <v>NBC</v>
          </cell>
          <cell r="J612">
            <v>25.4</v>
          </cell>
          <cell r="K612">
            <v>0</v>
          </cell>
          <cell r="L612">
            <v>2</v>
          </cell>
          <cell r="M612">
            <v>6372</v>
          </cell>
          <cell r="N612">
            <v>7.3529999999999998</v>
          </cell>
          <cell r="O612" t="str">
            <v>Piping(Pre-End)</v>
          </cell>
          <cell r="P612" t="str">
            <v>E-G</v>
          </cell>
          <cell r="Q612" t="str">
            <v>YEDEAR</v>
          </cell>
          <cell r="R612"/>
          <cell r="S612"/>
          <cell r="T612" t="str">
            <v>PCS</v>
          </cell>
          <cell r="U612"/>
          <cell r="V612"/>
          <cell r="W612"/>
          <cell r="X612"/>
          <cell r="Y612"/>
          <cell r="Z612"/>
          <cell r="AA612"/>
          <cell r="AB612"/>
          <cell r="AC612"/>
          <cell r="AD612"/>
          <cell r="AE612"/>
          <cell r="AF612"/>
          <cell r="AG612"/>
          <cell r="AH612"/>
          <cell r="AI612"/>
          <cell r="AJ612"/>
          <cell r="AK612"/>
          <cell r="AL612"/>
          <cell r="AM612"/>
          <cell r="AN612"/>
          <cell r="AO612"/>
          <cell r="AP612"/>
          <cell r="AQ612"/>
          <cell r="AR612"/>
          <cell r="AS612"/>
          <cell r="AT612"/>
          <cell r="AU612"/>
          <cell r="AV612"/>
          <cell r="AW612"/>
          <cell r="AX612"/>
          <cell r="AY612"/>
          <cell r="AZ612"/>
          <cell r="BA612"/>
          <cell r="BB612"/>
          <cell r="BC612"/>
          <cell r="BD612"/>
          <cell r="BE612"/>
          <cell r="BF612"/>
          <cell r="BG612"/>
          <cell r="BH612"/>
          <cell r="BI612"/>
          <cell r="BJ612"/>
          <cell r="BK612"/>
          <cell r="BL612"/>
          <cell r="BM612"/>
          <cell r="BN612"/>
          <cell r="BO612"/>
        </row>
        <row r="613">
          <cell r="A613" t="str">
            <v>|0200230119|22.20|0.00|1.200|0.00061.5NBC</v>
          </cell>
          <cell r="B613" t="str">
            <v>|0200230119|22.20|0.00|1.200|0.000</v>
          </cell>
          <cell r="C613" t="str">
            <v>C07295</v>
          </cell>
          <cell r="D613" t="str">
            <v>OTHER</v>
          </cell>
          <cell r="E613" t="str">
            <v>TANAKA</v>
          </cell>
          <cell r="F613"/>
          <cell r="G613" t="str">
            <v>STKM11A</v>
          </cell>
          <cell r="H613" t="str">
            <v>C</v>
          </cell>
          <cell r="I613" t="str">
            <v>NBC</v>
          </cell>
          <cell r="J613">
            <v>22.2</v>
          </cell>
          <cell r="K613">
            <v>0</v>
          </cell>
          <cell r="L613">
            <v>1.2</v>
          </cell>
          <cell r="M613">
            <v>61.5</v>
          </cell>
          <cell r="N613">
            <v>3.7999999999999999E-2</v>
          </cell>
          <cell r="O613" t="str">
            <v>Brushing</v>
          </cell>
          <cell r="P613" t="str">
            <v>E-G</v>
          </cell>
          <cell r="Q613"/>
          <cell r="R613"/>
          <cell r="S613"/>
          <cell r="T613" t="str">
            <v>PCS</v>
          </cell>
          <cell r="U613"/>
          <cell r="V613"/>
          <cell r="W613"/>
          <cell r="X613"/>
          <cell r="Y613"/>
          <cell r="Z613"/>
          <cell r="AA613"/>
          <cell r="AB613"/>
          <cell r="AC613"/>
          <cell r="AD613"/>
          <cell r="AE613"/>
          <cell r="AF613"/>
          <cell r="AG613"/>
          <cell r="AH613"/>
          <cell r="AI613"/>
          <cell r="AJ613"/>
          <cell r="AK613"/>
          <cell r="AL613"/>
          <cell r="AM613"/>
          <cell r="AN613"/>
          <cell r="AO613"/>
          <cell r="AP613"/>
          <cell r="AQ613"/>
          <cell r="AR613"/>
          <cell r="AS613"/>
          <cell r="AT613"/>
          <cell r="AU613"/>
          <cell r="AV613"/>
          <cell r="AW613"/>
          <cell r="AX613"/>
          <cell r="AY613"/>
          <cell r="AZ613"/>
          <cell r="BA613"/>
          <cell r="BB613"/>
          <cell r="BC613"/>
          <cell r="BD613"/>
          <cell r="BE613"/>
          <cell r="BF613"/>
          <cell r="BG613"/>
          <cell r="BH613"/>
          <cell r="BI613"/>
          <cell r="BJ613"/>
          <cell r="BK613"/>
          <cell r="BL613"/>
          <cell r="BM613"/>
          <cell r="BN613"/>
          <cell r="BO613"/>
        </row>
        <row r="614">
          <cell r="A614" t="str">
            <v>|0200226240|28.60|0.00|1.600|0.00080NBC</v>
          </cell>
          <cell r="B614" t="str">
            <v>|0200226240|28.60|0.00|1.600|0.000</v>
          </cell>
          <cell r="C614" t="str">
            <v>C07295</v>
          </cell>
          <cell r="D614" t="str">
            <v>OTHER</v>
          </cell>
          <cell r="E614" t="str">
            <v>TANAKA</v>
          </cell>
          <cell r="F614"/>
          <cell r="G614" t="str">
            <v>STKMHT590</v>
          </cell>
          <cell r="H614" t="str">
            <v>P</v>
          </cell>
          <cell r="I614" t="str">
            <v>NBC</v>
          </cell>
          <cell r="J614">
            <v>28.6</v>
          </cell>
          <cell r="K614">
            <v>0</v>
          </cell>
          <cell r="L614">
            <v>1.6</v>
          </cell>
          <cell r="M614">
            <v>80</v>
          </cell>
          <cell r="N614">
            <v>8.5000000000000006E-2</v>
          </cell>
          <cell r="O614" t="str">
            <v>Brushing</v>
          </cell>
          <cell r="P614" t="str">
            <v>E-G</v>
          </cell>
          <cell r="Q614"/>
          <cell r="R614"/>
          <cell r="S614"/>
          <cell r="T614" t="str">
            <v>PCS</v>
          </cell>
          <cell r="U614"/>
          <cell r="V614"/>
          <cell r="W614"/>
          <cell r="X614"/>
          <cell r="Y614"/>
          <cell r="Z614"/>
          <cell r="AA614"/>
          <cell r="AB614"/>
          <cell r="AC614"/>
          <cell r="AD614"/>
          <cell r="AE614"/>
          <cell r="AF614"/>
          <cell r="AG614"/>
          <cell r="AH614"/>
          <cell r="AI614"/>
          <cell r="AJ614"/>
          <cell r="AK614"/>
          <cell r="AL614"/>
          <cell r="AM614"/>
          <cell r="AN614"/>
          <cell r="AO614"/>
          <cell r="AP614"/>
          <cell r="AQ614"/>
          <cell r="AR614"/>
          <cell r="AS614"/>
          <cell r="AT614"/>
          <cell r="AU614"/>
          <cell r="AV614"/>
          <cell r="AW614"/>
          <cell r="AX614"/>
          <cell r="AY614"/>
          <cell r="AZ614"/>
          <cell r="BA614"/>
          <cell r="BB614"/>
          <cell r="BC614"/>
          <cell r="BD614"/>
          <cell r="BE614"/>
          <cell r="BF614"/>
          <cell r="BG614"/>
          <cell r="BH614"/>
          <cell r="BI614"/>
          <cell r="BJ614"/>
          <cell r="BK614"/>
          <cell r="BL614"/>
          <cell r="BM614"/>
          <cell r="BN614"/>
          <cell r="BO614"/>
        </row>
        <row r="615">
          <cell r="A615" t="str">
            <v>|0200226010|38.10|0.00|2.000|0.00080NBC</v>
          </cell>
          <cell r="B615" t="str">
            <v>|0200226010|38.10|0.00|2.000|0.000</v>
          </cell>
          <cell r="C615" t="str">
            <v>C07295</v>
          </cell>
          <cell r="D615" t="str">
            <v>OTHER</v>
          </cell>
          <cell r="E615" t="str">
            <v>TANAKA</v>
          </cell>
          <cell r="F615"/>
          <cell r="G615" t="str">
            <v>STAM390G</v>
          </cell>
          <cell r="H615" t="str">
            <v>P</v>
          </cell>
          <cell r="I615" t="str">
            <v>NBC</v>
          </cell>
          <cell r="J615">
            <v>38.1</v>
          </cell>
          <cell r="K615">
            <v>0</v>
          </cell>
          <cell r="L615">
            <v>2</v>
          </cell>
          <cell r="M615">
            <v>80</v>
          </cell>
          <cell r="N615">
            <v>0.14199999999999999</v>
          </cell>
          <cell r="O615" t="str">
            <v>Brushing</v>
          </cell>
          <cell r="P615" t="str">
            <v>E-G</v>
          </cell>
          <cell r="Q615"/>
          <cell r="R615"/>
          <cell r="S615"/>
          <cell r="T615" t="str">
            <v>PCS</v>
          </cell>
          <cell r="U615"/>
          <cell r="V615"/>
          <cell r="W615"/>
          <cell r="X615"/>
          <cell r="Y615"/>
          <cell r="Z615"/>
          <cell r="AA615"/>
          <cell r="AB615"/>
          <cell r="AC615"/>
          <cell r="AD615"/>
          <cell r="AE615"/>
          <cell r="AF615"/>
          <cell r="AG615"/>
          <cell r="AH615"/>
          <cell r="AI615"/>
          <cell r="AJ615"/>
          <cell r="AK615"/>
          <cell r="AL615"/>
          <cell r="AM615"/>
          <cell r="AN615"/>
          <cell r="AO615"/>
          <cell r="AP615"/>
          <cell r="AQ615"/>
          <cell r="AR615"/>
          <cell r="AS615"/>
          <cell r="AT615"/>
          <cell r="AU615"/>
          <cell r="AV615"/>
          <cell r="AW615"/>
          <cell r="AX615"/>
          <cell r="AY615"/>
          <cell r="AZ615"/>
          <cell r="BA615"/>
          <cell r="BB615"/>
          <cell r="BC615"/>
          <cell r="BD615"/>
          <cell r="BE615"/>
          <cell r="BF615"/>
          <cell r="BG615"/>
          <cell r="BH615"/>
          <cell r="BI615"/>
          <cell r="BJ615"/>
          <cell r="BK615"/>
          <cell r="BL615"/>
          <cell r="BM615"/>
          <cell r="BN615"/>
          <cell r="BO615"/>
        </row>
        <row r="616">
          <cell r="A616" t="str">
            <v>|0200220810|19.10|0.00|1.600|0.000100NBC</v>
          </cell>
          <cell r="B616" t="str">
            <v>|0200220810|19.10|0.00|1.600|0.000</v>
          </cell>
          <cell r="C616" t="str">
            <v>C07295</v>
          </cell>
          <cell r="D616" t="str">
            <v>OTHER</v>
          </cell>
          <cell r="E616" t="str">
            <v>TANAKA</v>
          </cell>
          <cell r="F616"/>
          <cell r="G616" t="str">
            <v>STKM13A</v>
          </cell>
          <cell r="H616" t="str">
            <v>P</v>
          </cell>
          <cell r="I616" t="str">
            <v>NBC</v>
          </cell>
          <cell r="J616">
            <v>19.100000000000001</v>
          </cell>
          <cell r="K616">
            <v>0</v>
          </cell>
          <cell r="L616">
            <v>1.6</v>
          </cell>
          <cell r="M616">
            <v>100</v>
          </cell>
          <cell r="N616">
            <v>6.9000000000000006E-2</v>
          </cell>
          <cell r="O616" t="str">
            <v>Brushing</v>
          </cell>
          <cell r="P616" t="str">
            <v>E-G</v>
          </cell>
          <cell r="Q616"/>
          <cell r="R616"/>
          <cell r="S616"/>
          <cell r="T616" t="str">
            <v>PCS</v>
          </cell>
          <cell r="U616"/>
          <cell r="V616"/>
          <cell r="W616"/>
          <cell r="X616"/>
          <cell r="Y616"/>
          <cell r="Z616"/>
          <cell r="AA616"/>
          <cell r="AB616"/>
          <cell r="AC616"/>
          <cell r="AD616"/>
          <cell r="AE616"/>
          <cell r="AF616"/>
          <cell r="AG616"/>
          <cell r="AH616"/>
          <cell r="AI616"/>
          <cell r="AJ616"/>
          <cell r="AK616"/>
          <cell r="AL616"/>
          <cell r="AM616"/>
          <cell r="AN616"/>
          <cell r="AO616"/>
          <cell r="AP616"/>
          <cell r="AQ616"/>
          <cell r="AR616"/>
          <cell r="AS616"/>
          <cell r="AT616"/>
          <cell r="AU616"/>
          <cell r="AV616"/>
          <cell r="AW616"/>
          <cell r="AX616"/>
          <cell r="AY616"/>
          <cell r="AZ616"/>
          <cell r="BA616"/>
          <cell r="BB616"/>
          <cell r="BC616"/>
          <cell r="BD616"/>
          <cell r="BE616"/>
          <cell r="BF616"/>
          <cell r="BG616"/>
          <cell r="BH616"/>
          <cell r="BI616"/>
          <cell r="BJ616"/>
          <cell r="BK616"/>
          <cell r="BL616"/>
          <cell r="BM616"/>
          <cell r="BN616"/>
          <cell r="BO616"/>
        </row>
        <row r="617">
          <cell r="A617" t="str">
            <v>|0200220139|22.20|0.00|1.600|0.000287.5NBC</v>
          </cell>
          <cell r="B617" t="str">
            <v>|0200220139|22.20|0.00|1.600|0.000</v>
          </cell>
          <cell r="C617" t="str">
            <v>C07295</v>
          </cell>
          <cell r="D617" t="str">
            <v>OTHER</v>
          </cell>
          <cell r="E617" t="str">
            <v>TANAKA</v>
          </cell>
          <cell r="F617"/>
          <cell r="G617" t="str">
            <v>STKM11A</v>
          </cell>
          <cell r="H617" t="str">
            <v>P</v>
          </cell>
          <cell r="I617" t="str">
            <v>NBC</v>
          </cell>
          <cell r="J617">
            <v>22.2</v>
          </cell>
          <cell r="K617">
            <v>0</v>
          </cell>
          <cell r="L617">
            <v>1.6</v>
          </cell>
          <cell r="M617">
            <v>287.5</v>
          </cell>
          <cell r="N617">
            <v>0.23400000000000001</v>
          </cell>
          <cell r="O617" t="str">
            <v>Brushing</v>
          </cell>
          <cell r="P617" t="str">
            <v>E-G</v>
          </cell>
          <cell r="Q617"/>
          <cell r="R617"/>
          <cell r="S617"/>
          <cell r="T617" t="str">
            <v>PCS</v>
          </cell>
          <cell r="U617"/>
          <cell r="V617"/>
          <cell r="W617"/>
          <cell r="X617"/>
          <cell r="Y617"/>
          <cell r="Z617"/>
          <cell r="AA617"/>
          <cell r="AB617"/>
          <cell r="AC617"/>
          <cell r="AD617"/>
          <cell r="AE617"/>
          <cell r="AF617"/>
          <cell r="AG617"/>
          <cell r="AH617"/>
          <cell r="AI617"/>
          <cell r="AJ617"/>
          <cell r="AK617"/>
          <cell r="AL617"/>
          <cell r="AM617"/>
          <cell r="AN617"/>
          <cell r="AO617"/>
          <cell r="AP617"/>
          <cell r="AQ617"/>
          <cell r="AR617"/>
          <cell r="AS617"/>
          <cell r="AT617"/>
          <cell r="AU617"/>
          <cell r="AV617"/>
          <cell r="AW617"/>
          <cell r="AX617"/>
          <cell r="AY617"/>
          <cell r="AZ617"/>
          <cell r="BA617"/>
          <cell r="BB617"/>
          <cell r="BC617"/>
          <cell r="BD617"/>
          <cell r="BE617"/>
          <cell r="BF617"/>
          <cell r="BG617"/>
          <cell r="BH617"/>
          <cell r="BI617"/>
          <cell r="BJ617"/>
          <cell r="BK617"/>
          <cell r="BL617"/>
          <cell r="BM617"/>
          <cell r="BN617"/>
          <cell r="BO617"/>
        </row>
        <row r="618">
          <cell r="A618" t="str">
            <v>|0200220810|19.10|0.00|1.600|0.000290NBC</v>
          </cell>
          <cell r="B618" t="str">
            <v>|0200220810|19.10|0.00|1.600|0.000</v>
          </cell>
          <cell r="C618" t="str">
            <v>C07295</v>
          </cell>
          <cell r="D618" t="str">
            <v>OTHER</v>
          </cell>
          <cell r="E618" t="str">
            <v>TANAKA</v>
          </cell>
          <cell r="F618"/>
          <cell r="G618" t="str">
            <v>STKM13A</v>
          </cell>
          <cell r="H618" t="str">
            <v>P</v>
          </cell>
          <cell r="I618" t="str">
            <v>NBC</v>
          </cell>
          <cell r="J618">
            <v>19.100000000000001</v>
          </cell>
          <cell r="K618">
            <v>0</v>
          </cell>
          <cell r="L618">
            <v>1.6</v>
          </cell>
          <cell r="M618">
            <v>290</v>
          </cell>
          <cell r="N618">
            <v>0.2</v>
          </cell>
          <cell r="O618" t="str">
            <v>Brushing</v>
          </cell>
          <cell r="P618" t="str">
            <v>E-G</v>
          </cell>
          <cell r="Q618"/>
          <cell r="R618"/>
          <cell r="S618"/>
          <cell r="T618" t="str">
            <v>PCS</v>
          </cell>
          <cell r="U618"/>
          <cell r="V618"/>
          <cell r="W618"/>
          <cell r="X618"/>
          <cell r="Y618"/>
          <cell r="Z618"/>
          <cell r="AA618"/>
          <cell r="AB618"/>
          <cell r="AC618"/>
          <cell r="AD618"/>
          <cell r="AE618"/>
          <cell r="AF618"/>
          <cell r="AG618"/>
          <cell r="AH618"/>
          <cell r="AI618"/>
          <cell r="AJ618"/>
          <cell r="AK618"/>
          <cell r="AL618"/>
          <cell r="AM618"/>
          <cell r="AN618"/>
          <cell r="AO618"/>
          <cell r="AP618"/>
          <cell r="AQ618"/>
          <cell r="AR618"/>
          <cell r="AS618"/>
          <cell r="AT618"/>
          <cell r="AU618"/>
          <cell r="AV618"/>
          <cell r="AW618"/>
          <cell r="AX618"/>
          <cell r="AY618"/>
          <cell r="AZ618"/>
          <cell r="BA618"/>
          <cell r="BB618"/>
          <cell r="BC618"/>
          <cell r="BD618"/>
          <cell r="BE618"/>
          <cell r="BF618"/>
          <cell r="BG618"/>
          <cell r="BH618"/>
          <cell r="BI618"/>
          <cell r="BJ618"/>
          <cell r="BK618"/>
          <cell r="BL618"/>
          <cell r="BM618"/>
          <cell r="BN618"/>
          <cell r="BO618"/>
        </row>
        <row r="619">
          <cell r="A619" t="str">
            <v>|0200220810|19.10|0.00|1.600|0.000300NBC</v>
          </cell>
          <cell r="B619" t="str">
            <v>|0200220810|19.10|0.00|1.600|0.000</v>
          </cell>
          <cell r="C619" t="str">
            <v>C07295</v>
          </cell>
          <cell r="D619" t="str">
            <v>OTHER</v>
          </cell>
          <cell r="E619" t="str">
            <v>TANAKA</v>
          </cell>
          <cell r="F619"/>
          <cell r="G619" t="str">
            <v>STKM13A</v>
          </cell>
          <cell r="H619" t="str">
            <v>P</v>
          </cell>
          <cell r="I619" t="str">
            <v>NBC</v>
          </cell>
          <cell r="J619">
            <v>19.100000000000001</v>
          </cell>
          <cell r="K619">
            <v>0</v>
          </cell>
          <cell r="L619">
            <v>1.6</v>
          </cell>
          <cell r="M619">
            <v>300</v>
          </cell>
          <cell r="N619">
            <v>0.20699999999999999</v>
          </cell>
          <cell r="O619" t="str">
            <v>Brushing</v>
          </cell>
          <cell r="P619" t="str">
            <v>E-G</v>
          </cell>
          <cell r="Q619"/>
          <cell r="R619"/>
          <cell r="S619"/>
          <cell r="T619" t="str">
            <v>PCS</v>
          </cell>
          <cell r="U619"/>
          <cell r="V619"/>
          <cell r="W619"/>
          <cell r="X619"/>
          <cell r="Y619"/>
          <cell r="Z619"/>
          <cell r="AA619"/>
          <cell r="AB619"/>
          <cell r="AC619"/>
          <cell r="AD619"/>
          <cell r="AE619"/>
          <cell r="AF619"/>
          <cell r="AG619"/>
          <cell r="AH619"/>
          <cell r="AI619"/>
          <cell r="AJ619"/>
          <cell r="AK619"/>
          <cell r="AL619"/>
          <cell r="AM619"/>
          <cell r="AN619"/>
          <cell r="AO619"/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/>
          <cell r="BG619"/>
          <cell r="BH619"/>
          <cell r="BI619"/>
          <cell r="BJ619"/>
          <cell r="BK619"/>
          <cell r="BL619"/>
          <cell r="BM619"/>
          <cell r="BN619"/>
          <cell r="BO619"/>
        </row>
        <row r="620">
          <cell r="A620" t="str">
            <v>|0200220139|15.90|0.00|1.600|0.000402.5NBC</v>
          </cell>
          <cell r="B620" t="str">
            <v>|0200220139|15.90|0.00|1.600|0.000</v>
          </cell>
          <cell r="C620" t="str">
            <v>C07295</v>
          </cell>
          <cell r="D620" t="str">
            <v>OTHER</v>
          </cell>
          <cell r="E620" t="str">
            <v>TANAKA</v>
          </cell>
          <cell r="F620"/>
          <cell r="G620" t="str">
            <v>STKM11A</v>
          </cell>
          <cell r="H620" t="str">
            <v>P</v>
          </cell>
          <cell r="I620" t="str">
            <v>NBC</v>
          </cell>
          <cell r="J620">
            <v>15.9</v>
          </cell>
          <cell r="K620">
            <v>0</v>
          </cell>
          <cell r="L620">
            <v>1.6</v>
          </cell>
          <cell r="M620">
            <v>402.5</v>
          </cell>
          <cell r="N620">
            <v>0.22700000000000001</v>
          </cell>
          <cell r="O620" t="str">
            <v>Brushing</v>
          </cell>
          <cell r="P620" t="str">
            <v>E-G</v>
          </cell>
          <cell r="Q620"/>
          <cell r="R620"/>
          <cell r="S620"/>
          <cell r="T620" t="str">
            <v>PCS</v>
          </cell>
          <cell r="U620"/>
          <cell r="V620"/>
          <cell r="W620"/>
          <cell r="X620"/>
          <cell r="Y620"/>
          <cell r="Z620"/>
          <cell r="AA620"/>
          <cell r="AB620"/>
          <cell r="AC620"/>
          <cell r="AD620"/>
          <cell r="AE620"/>
          <cell r="AF620"/>
          <cell r="AG620"/>
          <cell r="AH620"/>
          <cell r="AI620"/>
          <cell r="AJ620"/>
          <cell r="AK620"/>
          <cell r="AL620"/>
          <cell r="AM620"/>
          <cell r="AN620"/>
          <cell r="AO620"/>
          <cell r="AP620"/>
          <cell r="AQ620"/>
          <cell r="AR620"/>
          <cell r="AS620"/>
          <cell r="AT620"/>
          <cell r="AU620"/>
          <cell r="AV620"/>
          <cell r="AW620"/>
          <cell r="AX620"/>
          <cell r="AY620"/>
          <cell r="AZ620"/>
          <cell r="BA620"/>
          <cell r="BB620"/>
          <cell r="BC620"/>
          <cell r="BD620"/>
          <cell r="BE620"/>
          <cell r="BF620"/>
          <cell r="BG620"/>
          <cell r="BH620"/>
          <cell r="BI620"/>
          <cell r="BJ620"/>
          <cell r="BK620"/>
          <cell r="BL620"/>
          <cell r="BM620"/>
          <cell r="BN620"/>
          <cell r="BO620"/>
        </row>
        <row r="621">
          <cell r="A621" t="str">
            <v>|0200226339|50.00|30.00|1.600|0.000587NBC</v>
          </cell>
          <cell r="B621" t="str">
            <v>|0200226339|50.00|30.00|1.600|0.000</v>
          </cell>
          <cell r="C621" t="str">
            <v>C07295</v>
          </cell>
          <cell r="D621" t="str">
            <v>OTHER</v>
          </cell>
          <cell r="E621" t="str">
            <v>TANAKA</v>
          </cell>
          <cell r="F621"/>
          <cell r="G621" t="str">
            <v>STKMRR290</v>
          </cell>
          <cell r="H621" t="str">
            <v>P</v>
          </cell>
          <cell r="I621" t="str">
            <v>NBC</v>
          </cell>
          <cell r="J621">
            <v>50</v>
          </cell>
          <cell r="K621">
            <v>30</v>
          </cell>
          <cell r="L621">
            <v>1.6</v>
          </cell>
          <cell r="M621">
            <v>587</v>
          </cell>
          <cell r="N621">
            <v>1.139</v>
          </cell>
          <cell r="O621" t="str">
            <v>Brushing</v>
          </cell>
          <cell r="P621" t="str">
            <v>E-G</v>
          </cell>
          <cell r="Q621"/>
          <cell r="R621"/>
          <cell r="S621"/>
          <cell r="T621" t="str">
            <v>PCS</v>
          </cell>
          <cell r="U621"/>
          <cell r="V621"/>
          <cell r="W621"/>
          <cell r="X621"/>
          <cell r="Y621"/>
          <cell r="Z621"/>
          <cell r="AA621"/>
          <cell r="AB621"/>
          <cell r="AC621"/>
          <cell r="AD621"/>
          <cell r="AE621"/>
          <cell r="AF621"/>
          <cell r="AG621"/>
          <cell r="AH621"/>
          <cell r="AI621"/>
          <cell r="AJ621"/>
          <cell r="AK621"/>
          <cell r="AL621"/>
          <cell r="AM621"/>
          <cell r="AN621"/>
          <cell r="AO621"/>
          <cell r="AP621"/>
          <cell r="AQ621"/>
          <cell r="AR621"/>
          <cell r="AS621"/>
          <cell r="AT621"/>
          <cell r="AU621"/>
          <cell r="AV621"/>
          <cell r="AW621"/>
          <cell r="AX621"/>
          <cell r="AY621"/>
          <cell r="AZ621"/>
          <cell r="BA621"/>
          <cell r="BB621"/>
          <cell r="BC621"/>
          <cell r="BD621"/>
          <cell r="BE621"/>
          <cell r="BF621"/>
          <cell r="BG621"/>
          <cell r="BH621"/>
          <cell r="BI621"/>
          <cell r="BJ621"/>
          <cell r="BK621"/>
          <cell r="BL621"/>
          <cell r="BM621"/>
          <cell r="BN621"/>
          <cell r="BO621"/>
        </row>
        <row r="622">
          <cell r="A622" t="str">
            <v>|0200226339|50.00|30.00|1.600|0.000737NBC</v>
          </cell>
          <cell r="B622" t="str">
            <v>|0200226339|50.00|30.00|1.600|0.000</v>
          </cell>
          <cell r="C622" t="str">
            <v>C07295</v>
          </cell>
          <cell r="D622" t="str">
            <v>OTHER</v>
          </cell>
          <cell r="E622" t="str">
            <v>TANAKA</v>
          </cell>
          <cell r="F622"/>
          <cell r="G622" t="str">
            <v>STKMRR290</v>
          </cell>
          <cell r="H622" t="str">
            <v>P</v>
          </cell>
          <cell r="I622" t="str">
            <v>NBC</v>
          </cell>
          <cell r="J622">
            <v>50</v>
          </cell>
          <cell r="K622">
            <v>30</v>
          </cell>
          <cell r="L622">
            <v>1.6</v>
          </cell>
          <cell r="M622">
            <v>737</v>
          </cell>
          <cell r="N622">
            <v>1.431</v>
          </cell>
          <cell r="O622" t="str">
            <v>Brushing</v>
          </cell>
          <cell r="P622" t="str">
            <v>E-G</v>
          </cell>
          <cell r="Q622"/>
          <cell r="R622"/>
          <cell r="S622"/>
          <cell r="T622" t="str">
            <v>PCS</v>
          </cell>
          <cell r="U622"/>
          <cell r="V622"/>
          <cell r="W622"/>
          <cell r="X622"/>
          <cell r="Y622"/>
          <cell r="Z622"/>
          <cell r="AA622"/>
          <cell r="AB622"/>
          <cell r="AC622"/>
          <cell r="AD622"/>
          <cell r="AE622"/>
          <cell r="AF622"/>
          <cell r="AG622"/>
          <cell r="AH622"/>
          <cell r="AI622"/>
          <cell r="AJ622"/>
          <cell r="AK622"/>
          <cell r="AL622"/>
          <cell r="AM622"/>
          <cell r="AN622"/>
          <cell r="AO622"/>
          <cell r="AP622"/>
          <cell r="AQ622"/>
          <cell r="AR622"/>
          <cell r="AS622"/>
          <cell r="AT622"/>
          <cell r="AU622"/>
          <cell r="AV622"/>
          <cell r="AW622"/>
          <cell r="AX622"/>
          <cell r="AY622"/>
          <cell r="AZ622"/>
          <cell r="BA622"/>
          <cell r="BB622"/>
          <cell r="BC622"/>
          <cell r="BD622"/>
          <cell r="BE622"/>
          <cell r="BF622"/>
          <cell r="BG622"/>
          <cell r="BH622"/>
          <cell r="BI622"/>
          <cell r="BJ622"/>
          <cell r="BK622"/>
          <cell r="BL622"/>
          <cell r="BM622"/>
          <cell r="BN622"/>
          <cell r="BO622"/>
        </row>
        <row r="623">
          <cell r="A623" t="str">
            <v>|0200220139|15.90|0.00|1.600|0.000747NBC</v>
          </cell>
          <cell r="B623" t="str">
            <v>|0200220139|15.90|0.00|1.600|0.000</v>
          </cell>
          <cell r="C623" t="str">
            <v>C07295</v>
          </cell>
          <cell r="D623" t="str">
            <v>OTHER</v>
          </cell>
          <cell r="E623" t="str">
            <v>TANAKA</v>
          </cell>
          <cell r="F623"/>
          <cell r="G623" t="str">
            <v>STKM11A</v>
          </cell>
          <cell r="H623" t="str">
            <v>P</v>
          </cell>
          <cell r="I623" t="str">
            <v>NBC</v>
          </cell>
          <cell r="J623">
            <v>15.9</v>
          </cell>
          <cell r="K623">
            <v>0</v>
          </cell>
          <cell r="L623">
            <v>1.6</v>
          </cell>
          <cell r="M623">
            <v>747</v>
          </cell>
          <cell r="N623">
            <v>0.42099999999999999</v>
          </cell>
          <cell r="O623" t="str">
            <v>Brushing</v>
          </cell>
          <cell r="P623" t="str">
            <v>E-G</v>
          </cell>
          <cell r="Q623"/>
          <cell r="R623"/>
          <cell r="S623"/>
          <cell r="T623" t="str">
            <v>PCS</v>
          </cell>
          <cell r="U623"/>
          <cell r="V623"/>
          <cell r="W623"/>
          <cell r="X623"/>
          <cell r="Y623"/>
          <cell r="Z623"/>
          <cell r="AA623"/>
          <cell r="AB623"/>
          <cell r="AC623"/>
          <cell r="AD623"/>
          <cell r="AE623"/>
          <cell r="AF623"/>
          <cell r="AG623"/>
          <cell r="AH623"/>
          <cell r="AI623"/>
          <cell r="AJ623"/>
          <cell r="AK623"/>
          <cell r="AL623"/>
          <cell r="AM623"/>
          <cell r="AN623"/>
          <cell r="AO623"/>
          <cell r="AP623"/>
          <cell r="AQ623"/>
          <cell r="AR623"/>
          <cell r="AS623"/>
          <cell r="AT623"/>
          <cell r="AU623"/>
          <cell r="AV623"/>
          <cell r="AW623"/>
          <cell r="AX623"/>
          <cell r="AY623"/>
          <cell r="AZ623"/>
          <cell r="BA623"/>
          <cell r="BB623"/>
          <cell r="BC623"/>
          <cell r="BD623"/>
          <cell r="BE623"/>
          <cell r="BF623"/>
          <cell r="BG623"/>
          <cell r="BH623"/>
          <cell r="BI623"/>
          <cell r="BJ623"/>
          <cell r="BK623"/>
          <cell r="BL623"/>
          <cell r="BM623"/>
          <cell r="BN623"/>
          <cell r="BO623"/>
        </row>
        <row r="624">
          <cell r="A624" t="str">
            <v>|0200220810|19.10|0.00|1.600|0.000801NBC</v>
          </cell>
          <cell r="B624" t="str">
            <v>|0200220810|19.10|0.00|1.600|0.000</v>
          </cell>
          <cell r="C624" t="str">
            <v>C07295</v>
          </cell>
          <cell r="D624" t="str">
            <v>OTHER</v>
          </cell>
          <cell r="E624" t="str">
            <v>TANAKA</v>
          </cell>
          <cell r="F624"/>
          <cell r="G624" t="str">
            <v>STKM13A</v>
          </cell>
          <cell r="H624" t="str">
            <v>P</v>
          </cell>
          <cell r="I624" t="str">
            <v>NBC</v>
          </cell>
          <cell r="J624">
            <v>19.100000000000001</v>
          </cell>
          <cell r="K624">
            <v>0</v>
          </cell>
          <cell r="L624">
            <v>1.6</v>
          </cell>
          <cell r="M624">
            <v>801</v>
          </cell>
          <cell r="N624">
            <v>0.55300000000000005</v>
          </cell>
          <cell r="O624" t="str">
            <v>Brushing</v>
          </cell>
          <cell r="P624" t="str">
            <v>E-G</v>
          </cell>
          <cell r="Q624"/>
          <cell r="R624"/>
          <cell r="S624"/>
          <cell r="T624" t="str">
            <v>PCS</v>
          </cell>
          <cell r="U624"/>
          <cell r="V624"/>
          <cell r="W624"/>
          <cell r="X624"/>
          <cell r="Y624"/>
          <cell r="Z624"/>
          <cell r="AA624"/>
          <cell r="AB624"/>
          <cell r="AC624"/>
          <cell r="AD624"/>
          <cell r="AE624"/>
          <cell r="AF624"/>
          <cell r="AG624"/>
          <cell r="AH624"/>
          <cell r="AI624"/>
          <cell r="AJ624"/>
          <cell r="AK624"/>
          <cell r="AL624"/>
          <cell r="AM624"/>
          <cell r="AN624"/>
          <cell r="AO624"/>
          <cell r="AP624"/>
          <cell r="AQ624"/>
          <cell r="AR624"/>
          <cell r="AS624"/>
          <cell r="AT624"/>
          <cell r="AU624"/>
          <cell r="AV624"/>
          <cell r="AW624"/>
          <cell r="AX624"/>
          <cell r="AY624"/>
          <cell r="AZ624"/>
          <cell r="BA624"/>
          <cell r="BB624"/>
          <cell r="BC624"/>
          <cell r="BD624"/>
          <cell r="BE624"/>
          <cell r="BF624"/>
          <cell r="BG624"/>
          <cell r="BH624"/>
          <cell r="BI624"/>
          <cell r="BJ624"/>
          <cell r="BK624"/>
          <cell r="BL624"/>
          <cell r="BM624"/>
          <cell r="BN624"/>
          <cell r="BO624"/>
        </row>
        <row r="625">
          <cell r="A625" t="str">
            <v>|0200226010|42.70|0.00|1.600|0.000822NBC</v>
          </cell>
          <cell r="B625" t="str">
            <v>|0200226010|42.70|0.00|1.600|0.000</v>
          </cell>
          <cell r="C625" t="str">
            <v>C07295</v>
          </cell>
          <cell r="D625" t="str">
            <v>OTHER</v>
          </cell>
          <cell r="E625" t="str">
            <v>TANAKA</v>
          </cell>
          <cell r="F625"/>
          <cell r="G625" t="str">
            <v>STAM390G</v>
          </cell>
          <cell r="H625" t="str">
            <v>P</v>
          </cell>
          <cell r="I625" t="str">
            <v>NBC</v>
          </cell>
          <cell r="J625">
            <v>42.7</v>
          </cell>
          <cell r="K625">
            <v>0</v>
          </cell>
          <cell r="L625">
            <v>1.6</v>
          </cell>
          <cell r="M625">
            <v>822</v>
          </cell>
          <cell r="N625">
            <v>1.333</v>
          </cell>
          <cell r="O625" t="str">
            <v>Brushing</v>
          </cell>
          <cell r="P625" t="str">
            <v>E-G</v>
          </cell>
          <cell r="Q625"/>
          <cell r="R625"/>
          <cell r="S625"/>
          <cell r="T625" t="str">
            <v>PCS</v>
          </cell>
          <cell r="U625"/>
          <cell r="V625"/>
          <cell r="W625"/>
          <cell r="X625"/>
          <cell r="Y625"/>
          <cell r="Z625"/>
          <cell r="AA625"/>
          <cell r="AB625"/>
          <cell r="AC625"/>
          <cell r="AD625"/>
          <cell r="AE625"/>
          <cell r="AF625"/>
          <cell r="AG625"/>
          <cell r="AH625"/>
          <cell r="AI625"/>
          <cell r="AJ625"/>
          <cell r="AK625"/>
          <cell r="AL625"/>
          <cell r="AM625"/>
          <cell r="AN625"/>
          <cell r="AO625"/>
          <cell r="AP625"/>
          <cell r="AQ625"/>
          <cell r="AR625"/>
          <cell r="AS625"/>
          <cell r="AT625"/>
          <cell r="AU625"/>
          <cell r="AV625"/>
          <cell r="AW625"/>
          <cell r="AX625"/>
          <cell r="AY625"/>
          <cell r="AZ625"/>
          <cell r="BA625"/>
          <cell r="BB625"/>
          <cell r="BC625"/>
          <cell r="BD625"/>
          <cell r="BE625"/>
          <cell r="BF625"/>
          <cell r="BG625"/>
          <cell r="BH625"/>
          <cell r="BI625"/>
          <cell r="BJ625"/>
          <cell r="BK625"/>
          <cell r="BL625"/>
          <cell r="BM625"/>
          <cell r="BN625"/>
          <cell r="BO625"/>
        </row>
        <row r="626">
          <cell r="A626" t="str">
            <v>|0200226010|31.80|0.00|1.400|0.000895NBC</v>
          </cell>
          <cell r="B626" t="str">
            <v>|0200226010|31.80|0.00|1.400|0.000</v>
          </cell>
          <cell r="C626" t="str">
            <v>C07295</v>
          </cell>
          <cell r="D626" t="str">
            <v>OTHER</v>
          </cell>
          <cell r="E626" t="str">
            <v>TANAKA</v>
          </cell>
          <cell r="F626"/>
          <cell r="G626" t="str">
            <v>STAM390G</v>
          </cell>
          <cell r="H626" t="str">
            <v>P</v>
          </cell>
          <cell r="I626" t="str">
            <v>NBC</v>
          </cell>
          <cell r="J626">
            <v>31.8</v>
          </cell>
          <cell r="K626">
            <v>0</v>
          </cell>
          <cell r="L626">
            <v>1.4</v>
          </cell>
          <cell r="M626">
            <v>895</v>
          </cell>
          <cell r="N626">
            <v>0.94</v>
          </cell>
          <cell r="O626" t="str">
            <v>Brushing</v>
          </cell>
          <cell r="P626" t="str">
            <v>E-G</v>
          </cell>
          <cell r="Q626"/>
          <cell r="R626"/>
          <cell r="S626"/>
          <cell r="T626" t="str">
            <v>PCS</v>
          </cell>
          <cell r="U626"/>
          <cell r="V626"/>
          <cell r="W626"/>
          <cell r="X626"/>
          <cell r="Y626"/>
          <cell r="Z626"/>
          <cell r="AA626"/>
          <cell r="AB626"/>
          <cell r="AC626"/>
          <cell r="AD626"/>
          <cell r="AE626"/>
          <cell r="AF626"/>
          <cell r="AG626"/>
          <cell r="AH626"/>
          <cell r="AI626"/>
          <cell r="AJ626"/>
          <cell r="AK626"/>
          <cell r="AL626"/>
          <cell r="AM626"/>
          <cell r="AN626"/>
          <cell r="AO626"/>
          <cell r="AP626"/>
          <cell r="AQ626"/>
          <cell r="AR626"/>
          <cell r="AS626"/>
          <cell r="AT626"/>
          <cell r="AU626"/>
          <cell r="AV626"/>
          <cell r="AW626"/>
          <cell r="AX626"/>
          <cell r="AY626"/>
          <cell r="AZ626"/>
          <cell r="BA626"/>
          <cell r="BB626"/>
          <cell r="BC626"/>
          <cell r="BD626"/>
          <cell r="BE626"/>
          <cell r="BF626"/>
          <cell r="BG626"/>
          <cell r="BH626"/>
          <cell r="BI626"/>
          <cell r="BJ626"/>
          <cell r="BK626"/>
          <cell r="BL626"/>
          <cell r="BM626"/>
          <cell r="BN626"/>
          <cell r="BO626"/>
        </row>
        <row r="627">
          <cell r="A627" t="str">
            <v>|0200220139|15.90|0.00|1.600|0.000903NBC</v>
          </cell>
          <cell r="B627" t="str">
            <v>|0200220139|15.90|0.00|1.600|0.000</v>
          </cell>
          <cell r="C627" t="str">
            <v>C07295</v>
          </cell>
          <cell r="D627" t="str">
            <v>OTHER</v>
          </cell>
          <cell r="E627" t="str">
            <v>TANAKA</v>
          </cell>
          <cell r="F627"/>
          <cell r="G627" t="str">
            <v>STKM11A</v>
          </cell>
          <cell r="H627" t="str">
            <v>P</v>
          </cell>
          <cell r="I627" t="str">
            <v>NBC</v>
          </cell>
          <cell r="J627">
            <v>15.9</v>
          </cell>
          <cell r="K627">
            <v>0</v>
          </cell>
          <cell r="L627">
            <v>1.6</v>
          </cell>
          <cell r="M627">
            <v>903</v>
          </cell>
          <cell r="N627">
            <v>0.50900000000000001</v>
          </cell>
          <cell r="O627" t="str">
            <v>Brushing</v>
          </cell>
          <cell r="P627" t="str">
            <v>E-G</v>
          </cell>
          <cell r="Q627"/>
          <cell r="R627"/>
          <cell r="S627"/>
          <cell r="T627" t="str">
            <v>PCS</v>
          </cell>
          <cell r="U627"/>
          <cell r="V627"/>
          <cell r="W627"/>
          <cell r="X627"/>
          <cell r="Y627"/>
          <cell r="Z627"/>
          <cell r="AA627"/>
          <cell r="AB627"/>
          <cell r="AC627"/>
          <cell r="AD627"/>
          <cell r="AE627"/>
          <cell r="AF627"/>
          <cell r="AG627"/>
          <cell r="AH627"/>
          <cell r="AI627"/>
          <cell r="AJ627"/>
          <cell r="AK627"/>
          <cell r="AL627"/>
          <cell r="AM627"/>
          <cell r="AN627"/>
          <cell r="AO627"/>
          <cell r="AP627"/>
          <cell r="AQ627"/>
          <cell r="AR627"/>
          <cell r="AS627"/>
          <cell r="AT627"/>
          <cell r="AU627"/>
          <cell r="AV627"/>
          <cell r="AW627"/>
          <cell r="AX627"/>
          <cell r="AY627"/>
          <cell r="AZ627"/>
          <cell r="BA627"/>
          <cell r="BB627"/>
          <cell r="BC627"/>
          <cell r="BD627"/>
          <cell r="BE627"/>
          <cell r="BF627"/>
          <cell r="BG627"/>
          <cell r="BH627"/>
          <cell r="BI627"/>
          <cell r="BJ627"/>
          <cell r="BK627"/>
          <cell r="BL627"/>
          <cell r="BM627"/>
          <cell r="BN627"/>
          <cell r="BO627"/>
        </row>
        <row r="628">
          <cell r="A628" t="str">
            <v>|0200226010|42.70|0.00|1.600|0.0001020NBC</v>
          </cell>
          <cell r="B628" t="str">
            <v>|0200226010|42.70|0.00|1.600|0.000</v>
          </cell>
          <cell r="C628" t="str">
            <v>C07295</v>
          </cell>
          <cell r="D628" t="str">
            <v>OTHER</v>
          </cell>
          <cell r="E628" t="str">
            <v>TANAKA</v>
          </cell>
          <cell r="F628"/>
          <cell r="G628" t="str">
            <v>STAM390G</v>
          </cell>
          <cell r="H628" t="str">
            <v>P</v>
          </cell>
          <cell r="I628" t="str">
            <v>NBC</v>
          </cell>
          <cell r="J628">
            <v>42.7</v>
          </cell>
          <cell r="K628">
            <v>0</v>
          </cell>
          <cell r="L628">
            <v>1.6</v>
          </cell>
          <cell r="M628">
            <v>1020</v>
          </cell>
          <cell r="N628">
            <v>1.6539999999999999</v>
          </cell>
          <cell r="O628" t="str">
            <v>Brushing</v>
          </cell>
          <cell r="P628" t="str">
            <v>E-G</v>
          </cell>
          <cell r="Q628"/>
          <cell r="R628"/>
          <cell r="S628"/>
          <cell r="T628" t="str">
            <v>PCS</v>
          </cell>
          <cell r="U628"/>
          <cell r="V628"/>
          <cell r="W628"/>
          <cell r="X628"/>
          <cell r="Y628"/>
          <cell r="Z628"/>
          <cell r="AA628"/>
          <cell r="AB628"/>
          <cell r="AC628"/>
          <cell r="AD628"/>
          <cell r="AE628"/>
          <cell r="AF628"/>
          <cell r="AG628"/>
          <cell r="AH628"/>
          <cell r="AI628"/>
          <cell r="AJ628"/>
          <cell r="AK628"/>
          <cell r="AL628"/>
          <cell r="AM628"/>
          <cell r="AN628"/>
          <cell r="AO628"/>
          <cell r="AP628"/>
          <cell r="AQ628"/>
          <cell r="AR628"/>
          <cell r="AS628"/>
          <cell r="AT628"/>
          <cell r="AU628"/>
          <cell r="AV628"/>
          <cell r="AW628"/>
          <cell r="AX628"/>
          <cell r="AY628"/>
          <cell r="AZ628"/>
          <cell r="BA628"/>
          <cell r="BB628"/>
          <cell r="BC628"/>
          <cell r="BD628"/>
          <cell r="BE628"/>
          <cell r="BF628"/>
          <cell r="BG628"/>
          <cell r="BH628"/>
          <cell r="BI628"/>
          <cell r="BJ628"/>
          <cell r="BK628"/>
          <cell r="BL628"/>
          <cell r="BM628"/>
          <cell r="BN628"/>
          <cell r="BO628"/>
        </row>
        <row r="629">
          <cell r="A629" t="str">
            <v>|0200220139|25.40|0.00|1.600|0.0001266NBC</v>
          </cell>
          <cell r="B629" t="str">
            <v>|0200220139|25.40|0.00|1.600|0.000</v>
          </cell>
          <cell r="C629" t="str">
            <v>C07295</v>
          </cell>
          <cell r="D629" t="str">
            <v>OTHER</v>
          </cell>
          <cell r="E629" t="str">
            <v>TANAKA</v>
          </cell>
          <cell r="F629"/>
          <cell r="G629" t="str">
            <v>STKM11A</v>
          </cell>
          <cell r="H629" t="str">
            <v>P</v>
          </cell>
          <cell r="I629" t="str">
            <v>NBC</v>
          </cell>
          <cell r="J629">
            <v>25.4</v>
          </cell>
          <cell r="K629">
            <v>0</v>
          </cell>
          <cell r="L629">
            <v>1.6</v>
          </cell>
          <cell r="M629">
            <v>1266</v>
          </cell>
          <cell r="N629">
            <v>1.1890000000000001</v>
          </cell>
          <cell r="O629" t="str">
            <v>Brushing</v>
          </cell>
          <cell r="P629" t="str">
            <v>E-G</v>
          </cell>
          <cell r="Q629"/>
          <cell r="R629"/>
          <cell r="S629"/>
          <cell r="T629" t="str">
            <v>PCS</v>
          </cell>
          <cell r="U629"/>
          <cell r="V629"/>
          <cell r="W629"/>
          <cell r="X629"/>
          <cell r="Y629"/>
          <cell r="Z629"/>
          <cell r="AA629"/>
          <cell r="AB629"/>
          <cell r="AC629"/>
          <cell r="AD629"/>
          <cell r="AE629"/>
          <cell r="AF629"/>
          <cell r="AG629"/>
          <cell r="AH629"/>
          <cell r="AI629"/>
          <cell r="AJ629"/>
          <cell r="AK629"/>
          <cell r="AL629"/>
          <cell r="AM629"/>
          <cell r="AN629"/>
          <cell r="AO629"/>
          <cell r="AP629"/>
          <cell r="AQ629"/>
          <cell r="AR629"/>
          <cell r="AS629"/>
          <cell r="AT629"/>
          <cell r="AU629"/>
          <cell r="AV629"/>
          <cell r="AW629"/>
          <cell r="AX629"/>
          <cell r="AY629"/>
          <cell r="AZ629"/>
          <cell r="BA629"/>
          <cell r="BB629"/>
          <cell r="BC629"/>
          <cell r="BD629"/>
          <cell r="BE629"/>
          <cell r="BF629"/>
          <cell r="BG629"/>
          <cell r="BH629"/>
          <cell r="BI629"/>
          <cell r="BJ629"/>
          <cell r="BK629"/>
          <cell r="BL629"/>
          <cell r="BM629"/>
          <cell r="BN629"/>
          <cell r="BO629"/>
        </row>
        <row r="630">
          <cell r="A630" t="str">
            <v>|0200220139|25.40|0.00|1.600|0.0001390NBC</v>
          </cell>
          <cell r="B630" t="str">
            <v>|0200220139|25.40|0.00|1.600|0.000</v>
          </cell>
          <cell r="C630" t="str">
            <v>C07295</v>
          </cell>
          <cell r="D630" t="str">
            <v>OTHER</v>
          </cell>
          <cell r="E630" t="str">
            <v>TANAKA</v>
          </cell>
          <cell r="F630"/>
          <cell r="G630" t="str">
            <v>STKM11A</v>
          </cell>
          <cell r="H630" t="str">
            <v>P</v>
          </cell>
          <cell r="I630" t="str">
            <v>NBC</v>
          </cell>
          <cell r="J630">
            <v>25.4</v>
          </cell>
          <cell r="K630">
            <v>0</v>
          </cell>
          <cell r="L630">
            <v>1.6</v>
          </cell>
          <cell r="M630">
            <v>1390</v>
          </cell>
          <cell r="N630">
            <v>1.3049999999999999</v>
          </cell>
          <cell r="O630" t="str">
            <v>Brushing</v>
          </cell>
          <cell r="P630" t="str">
            <v>E-G</v>
          </cell>
          <cell r="Q630"/>
          <cell r="R630"/>
          <cell r="S630"/>
          <cell r="T630" t="str">
            <v>PCS</v>
          </cell>
          <cell r="U630"/>
          <cell r="V630"/>
          <cell r="W630"/>
          <cell r="X630"/>
          <cell r="Y630"/>
          <cell r="Z630"/>
          <cell r="AA630"/>
          <cell r="AB630"/>
          <cell r="AC630"/>
          <cell r="AD630"/>
          <cell r="AE630"/>
          <cell r="AF630"/>
          <cell r="AG630"/>
          <cell r="AH630"/>
          <cell r="AI630"/>
          <cell r="AJ630"/>
          <cell r="AK630"/>
          <cell r="AL630"/>
          <cell r="AM630"/>
          <cell r="AN630"/>
          <cell r="AO630"/>
          <cell r="AP630"/>
          <cell r="AQ630"/>
          <cell r="AR630"/>
          <cell r="AS630"/>
          <cell r="AT630"/>
          <cell r="AU630"/>
          <cell r="AV630"/>
          <cell r="AW630"/>
          <cell r="AX630"/>
          <cell r="AY630"/>
          <cell r="AZ630"/>
          <cell r="BA630"/>
          <cell r="BB630"/>
          <cell r="BC630"/>
          <cell r="BD630"/>
          <cell r="BE630"/>
          <cell r="BF630"/>
          <cell r="BG630"/>
          <cell r="BH630"/>
          <cell r="BI630"/>
          <cell r="BJ630"/>
          <cell r="BK630"/>
          <cell r="BL630"/>
          <cell r="BM630"/>
          <cell r="BN630"/>
          <cell r="BO630"/>
        </row>
        <row r="631">
          <cell r="A631" t="str">
            <v>|0200230119|22.20|0.00|1.200|0.0005800NBC</v>
          </cell>
          <cell r="B631" t="str">
            <v>|0200230119|22.20|0.00|1.200|0.000</v>
          </cell>
          <cell r="C631" t="str">
            <v>C07295</v>
          </cell>
          <cell r="D631" t="str">
            <v>OTHER</v>
          </cell>
          <cell r="E631" t="str">
            <v>TANAKA</v>
          </cell>
          <cell r="F631"/>
          <cell r="G631" t="str">
            <v>STKM11A</v>
          </cell>
          <cell r="H631" t="str">
            <v>C</v>
          </cell>
          <cell r="I631" t="str">
            <v>NBC</v>
          </cell>
          <cell r="J631">
            <v>22.2</v>
          </cell>
          <cell r="K631">
            <v>0</v>
          </cell>
          <cell r="L631">
            <v>1.2</v>
          </cell>
          <cell r="M631">
            <v>5800</v>
          </cell>
          <cell r="N631">
            <v>3.6019999999999999</v>
          </cell>
          <cell r="O631" t="str">
            <v>Brushing</v>
          </cell>
          <cell r="P631" t="str">
            <v>E-G</v>
          </cell>
          <cell r="Q631"/>
          <cell r="R631"/>
          <cell r="S631"/>
          <cell r="T631" t="str">
            <v>PCS</v>
          </cell>
          <cell r="U631"/>
          <cell r="V631"/>
          <cell r="W631"/>
          <cell r="X631"/>
          <cell r="Y631"/>
          <cell r="Z631"/>
          <cell r="AA631"/>
          <cell r="AB631"/>
          <cell r="AC631"/>
          <cell r="AD631"/>
          <cell r="AE631"/>
          <cell r="AF631"/>
          <cell r="AG631"/>
          <cell r="AH631"/>
          <cell r="AI631"/>
          <cell r="AJ631"/>
          <cell r="AK631"/>
          <cell r="AL631"/>
          <cell r="AM631"/>
          <cell r="AN631"/>
          <cell r="AO631"/>
          <cell r="AP631"/>
          <cell r="AQ631"/>
          <cell r="AR631"/>
          <cell r="AS631"/>
          <cell r="AT631"/>
          <cell r="AU631"/>
          <cell r="AV631"/>
          <cell r="AW631"/>
          <cell r="AX631"/>
          <cell r="AY631"/>
          <cell r="AZ631"/>
          <cell r="BA631"/>
          <cell r="BB631"/>
          <cell r="BC631"/>
          <cell r="BD631"/>
          <cell r="BE631"/>
          <cell r="BF631"/>
          <cell r="BG631"/>
          <cell r="BH631"/>
          <cell r="BI631"/>
          <cell r="BJ631"/>
          <cell r="BK631"/>
          <cell r="BL631"/>
          <cell r="BM631"/>
          <cell r="BN631"/>
          <cell r="BO631"/>
        </row>
        <row r="632">
          <cell r="A632" t="str">
            <v>|0200226240|28.60|0.00|1.600|0.0005903NBC</v>
          </cell>
          <cell r="B632" t="str">
            <v>|0200226240|28.60|0.00|1.600|0.000</v>
          </cell>
          <cell r="C632" t="str">
            <v>C07295</v>
          </cell>
          <cell r="D632" t="str">
            <v>OTHER</v>
          </cell>
          <cell r="E632" t="str">
            <v>TANAKA</v>
          </cell>
          <cell r="F632"/>
          <cell r="G632" t="str">
            <v>STKMHT590</v>
          </cell>
          <cell r="H632" t="str">
            <v>P</v>
          </cell>
          <cell r="I632" t="str">
            <v>NBC</v>
          </cell>
          <cell r="J632">
            <v>28.6</v>
          </cell>
          <cell r="K632">
            <v>0</v>
          </cell>
          <cell r="L632">
            <v>1.6</v>
          </cell>
          <cell r="M632">
            <v>5903</v>
          </cell>
          <cell r="N632">
            <v>6.2869999999999999</v>
          </cell>
          <cell r="O632" t="str">
            <v>Piping(Pre-End)</v>
          </cell>
          <cell r="P632" t="str">
            <v>E-G</v>
          </cell>
          <cell r="Q632"/>
          <cell r="R632"/>
          <cell r="S632"/>
          <cell r="T632" t="str">
            <v>PCS</v>
          </cell>
          <cell r="U632"/>
          <cell r="V632"/>
          <cell r="W632"/>
          <cell r="X632">
            <v>48</v>
          </cell>
          <cell r="Y632"/>
          <cell r="Z632"/>
          <cell r="AA632"/>
          <cell r="AB632"/>
          <cell r="AC632"/>
          <cell r="AD632"/>
          <cell r="AE632"/>
          <cell r="AF632"/>
          <cell r="AG632"/>
          <cell r="AH632"/>
          <cell r="AI632"/>
          <cell r="AJ632"/>
          <cell r="AK632"/>
          <cell r="AL632"/>
          <cell r="AM632"/>
          <cell r="AN632"/>
          <cell r="AO632"/>
          <cell r="AP632"/>
          <cell r="AQ632"/>
          <cell r="AR632"/>
          <cell r="AS632"/>
          <cell r="AT632"/>
          <cell r="AU632"/>
          <cell r="AV632"/>
          <cell r="AW632"/>
          <cell r="AX632"/>
          <cell r="AY632"/>
          <cell r="AZ632">
            <v>0</v>
          </cell>
          <cell r="BA632">
            <v>48</v>
          </cell>
          <cell r="BB632">
            <v>0</v>
          </cell>
          <cell r="BC632"/>
          <cell r="BD632"/>
          <cell r="BE632"/>
          <cell r="BF632"/>
          <cell r="BG632"/>
          <cell r="BH632"/>
          <cell r="BI632"/>
          <cell r="BJ632"/>
          <cell r="BK632"/>
          <cell r="BL632"/>
          <cell r="BM632"/>
          <cell r="BN632"/>
          <cell r="BO632"/>
        </row>
        <row r="633">
          <cell r="A633" t="str">
            <v>|0200220139|15.90|0.00|1.600|0.0006000NBC</v>
          </cell>
          <cell r="B633" t="str">
            <v>|0200220139|15.90|0.00|1.600|0.000</v>
          </cell>
          <cell r="C633" t="str">
            <v>C07295</v>
          </cell>
          <cell r="D633" t="str">
            <v>OTHER</v>
          </cell>
          <cell r="E633" t="str">
            <v>TANAKA</v>
          </cell>
          <cell r="F633"/>
          <cell r="G633" t="str">
            <v>STKM11A</v>
          </cell>
          <cell r="H633" t="str">
            <v>P</v>
          </cell>
          <cell r="I633" t="str">
            <v>NBC</v>
          </cell>
          <cell r="J633">
            <v>15.9</v>
          </cell>
          <cell r="K633">
            <v>0</v>
          </cell>
          <cell r="L633">
            <v>1.6</v>
          </cell>
          <cell r="M633">
            <v>6000</v>
          </cell>
          <cell r="N633">
            <v>3.3839999999999999</v>
          </cell>
          <cell r="O633" t="str">
            <v>Brushing</v>
          </cell>
          <cell r="P633" t="str">
            <v>E-G</v>
          </cell>
          <cell r="Q633"/>
          <cell r="R633"/>
          <cell r="S633"/>
          <cell r="T633" t="str">
            <v>PCS</v>
          </cell>
          <cell r="U633"/>
          <cell r="V633"/>
          <cell r="W633"/>
          <cell r="X633"/>
          <cell r="Y633"/>
          <cell r="Z633"/>
          <cell r="AA633"/>
          <cell r="AB633"/>
          <cell r="AC633"/>
          <cell r="AD633"/>
          <cell r="AE633"/>
          <cell r="AF633"/>
          <cell r="AG633"/>
          <cell r="AH633"/>
          <cell r="AI633"/>
          <cell r="AJ633"/>
          <cell r="AK633"/>
          <cell r="AL633"/>
          <cell r="AM633"/>
          <cell r="AN633"/>
          <cell r="AO633"/>
          <cell r="AP633"/>
          <cell r="AQ633"/>
          <cell r="AR633"/>
          <cell r="AS633"/>
          <cell r="AT633"/>
          <cell r="AU633"/>
          <cell r="AV633"/>
          <cell r="AW633"/>
          <cell r="AX633"/>
          <cell r="AY633"/>
          <cell r="AZ633"/>
          <cell r="BA633"/>
          <cell r="BB633"/>
          <cell r="BC633"/>
          <cell r="BD633"/>
          <cell r="BE633"/>
          <cell r="BF633"/>
          <cell r="BG633"/>
          <cell r="BH633"/>
          <cell r="BI633"/>
          <cell r="BJ633"/>
          <cell r="BK633"/>
          <cell r="BL633"/>
          <cell r="BM633"/>
          <cell r="BN633"/>
          <cell r="BO633"/>
        </row>
        <row r="634">
          <cell r="A634" t="str">
            <v>|0200226339|40.00|20.00|1.600|0.0006450NBC</v>
          </cell>
          <cell r="B634" t="str">
            <v>|0200226339|40.00|20.00|1.600|0.000</v>
          </cell>
          <cell r="C634" t="str">
            <v>C07295</v>
          </cell>
          <cell r="D634" t="str">
            <v>OTHER</v>
          </cell>
          <cell r="E634" t="str">
            <v>TANAKA</v>
          </cell>
          <cell r="F634"/>
          <cell r="G634" t="str">
            <v>STKMRR290</v>
          </cell>
          <cell r="H634" t="str">
            <v>P</v>
          </cell>
          <cell r="I634" t="str">
            <v>NBC</v>
          </cell>
          <cell r="J634">
            <v>40</v>
          </cell>
          <cell r="K634">
            <v>20</v>
          </cell>
          <cell r="L634">
            <v>1.6</v>
          </cell>
          <cell r="M634">
            <v>6450</v>
          </cell>
          <cell r="N634">
            <v>9.2880000000000003</v>
          </cell>
          <cell r="O634" t="str">
            <v>Brushing</v>
          </cell>
          <cell r="P634" t="str">
            <v>E-G</v>
          </cell>
          <cell r="Q634"/>
          <cell r="R634"/>
          <cell r="S634"/>
          <cell r="T634" t="str">
            <v>PCS</v>
          </cell>
          <cell r="U634"/>
          <cell r="V634"/>
          <cell r="W634"/>
          <cell r="X634"/>
          <cell r="Y634"/>
          <cell r="Z634"/>
          <cell r="AA634"/>
          <cell r="AB634"/>
          <cell r="AC634"/>
          <cell r="AD634"/>
          <cell r="AE634"/>
          <cell r="AF634"/>
          <cell r="AG634"/>
          <cell r="AH634"/>
          <cell r="AI634"/>
          <cell r="AJ634"/>
          <cell r="AK634"/>
          <cell r="AL634"/>
          <cell r="AM634"/>
          <cell r="AN634"/>
          <cell r="AO634"/>
          <cell r="AP634"/>
          <cell r="AQ634"/>
          <cell r="AR634"/>
          <cell r="AS634"/>
          <cell r="AT634"/>
          <cell r="AU634"/>
          <cell r="AV634"/>
          <cell r="AW634"/>
          <cell r="AX634"/>
          <cell r="AY634"/>
          <cell r="AZ634"/>
          <cell r="BA634"/>
          <cell r="BB634"/>
          <cell r="BC634"/>
          <cell r="BD634"/>
          <cell r="BE634"/>
          <cell r="BF634"/>
          <cell r="BG634"/>
          <cell r="BH634"/>
          <cell r="BI634"/>
          <cell r="BJ634"/>
          <cell r="BK634"/>
          <cell r="BL634"/>
          <cell r="BM634"/>
          <cell r="BN634"/>
          <cell r="BO634"/>
        </row>
        <row r="635">
          <cell r="A635" t="str">
            <v>|0200226339|50.00|30.00|1.600|0.0006450NBC</v>
          </cell>
          <cell r="B635" t="str">
            <v>|0200226339|50.00|30.00|1.600|0.000</v>
          </cell>
          <cell r="C635" t="str">
            <v>C07295</v>
          </cell>
          <cell r="D635" t="str">
            <v>OTHER</v>
          </cell>
          <cell r="E635" t="str">
            <v>TANAKA</v>
          </cell>
          <cell r="F635"/>
          <cell r="G635" t="str">
            <v>STKMRR290</v>
          </cell>
          <cell r="H635" t="str">
            <v>P</v>
          </cell>
          <cell r="I635" t="str">
            <v>NBC</v>
          </cell>
          <cell r="J635">
            <v>50</v>
          </cell>
          <cell r="K635">
            <v>30</v>
          </cell>
          <cell r="L635">
            <v>1.6</v>
          </cell>
          <cell r="M635">
            <v>6450</v>
          </cell>
          <cell r="N635">
            <v>12.519</v>
          </cell>
          <cell r="O635" t="str">
            <v>As Cut</v>
          </cell>
          <cell r="P635" t="str">
            <v>E-G</v>
          </cell>
          <cell r="Q635"/>
          <cell r="R635"/>
          <cell r="S635"/>
          <cell r="T635" t="str">
            <v>PCS</v>
          </cell>
          <cell r="U635"/>
          <cell r="V635"/>
          <cell r="W635"/>
          <cell r="X635"/>
          <cell r="Y635"/>
          <cell r="Z635"/>
          <cell r="AA635"/>
          <cell r="AB635"/>
          <cell r="AC635"/>
          <cell r="AD635"/>
          <cell r="AE635"/>
          <cell r="AF635"/>
          <cell r="AG635"/>
          <cell r="AH635"/>
          <cell r="AI635"/>
          <cell r="AJ635"/>
          <cell r="AK635"/>
          <cell r="AL635"/>
          <cell r="AM635"/>
          <cell r="AN635"/>
          <cell r="AO635"/>
          <cell r="AP635"/>
          <cell r="AQ635"/>
          <cell r="AR635"/>
          <cell r="AS635"/>
          <cell r="AT635"/>
          <cell r="AU635"/>
          <cell r="AV635"/>
          <cell r="AW635"/>
          <cell r="AX635"/>
          <cell r="AY635"/>
          <cell r="AZ635"/>
          <cell r="BA635"/>
          <cell r="BB635"/>
          <cell r="BC635"/>
          <cell r="BD635"/>
          <cell r="BE635"/>
          <cell r="BF635"/>
          <cell r="BG635"/>
          <cell r="BH635"/>
          <cell r="BI635"/>
          <cell r="BJ635"/>
          <cell r="BK635"/>
          <cell r="BL635"/>
          <cell r="BM635"/>
          <cell r="BN635"/>
          <cell r="BO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  <cell r="Q636"/>
          <cell r="R636"/>
          <cell r="S636"/>
          <cell r="T636"/>
          <cell r="U636"/>
          <cell r="V636"/>
          <cell r="W636"/>
          <cell r="X636"/>
          <cell r="Y636"/>
          <cell r="Z636"/>
          <cell r="AA636"/>
          <cell r="AB636"/>
          <cell r="AC636"/>
          <cell r="AD636"/>
          <cell r="AE636"/>
          <cell r="AF636"/>
          <cell r="AG636"/>
          <cell r="AH636"/>
          <cell r="AI636"/>
          <cell r="AJ636"/>
          <cell r="AK636"/>
          <cell r="AL636"/>
          <cell r="AM636"/>
          <cell r="AN636"/>
          <cell r="AO636"/>
          <cell r="AP636"/>
          <cell r="AQ636"/>
          <cell r="AR636"/>
          <cell r="AS636"/>
          <cell r="AT636"/>
          <cell r="AU636"/>
          <cell r="AV636"/>
          <cell r="AW636"/>
          <cell r="AX636"/>
          <cell r="AY636"/>
          <cell r="AZ636"/>
          <cell r="BA636"/>
          <cell r="BB636"/>
          <cell r="BC636"/>
          <cell r="BD636"/>
          <cell r="BE636"/>
          <cell r="BF636"/>
          <cell r="BG636"/>
          <cell r="BH636"/>
          <cell r="BI636"/>
          <cell r="BJ636"/>
          <cell r="BK636"/>
          <cell r="BL636"/>
          <cell r="BM636"/>
          <cell r="BN636"/>
          <cell r="BO636"/>
        </row>
        <row r="637">
          <cell r="U637"/>
          <cell r="V637"/>
          <cell r="W637"/>
          <cell r="X637"/>
          <cell r="Y637"/>
          <cell r="Z637"/>
          <cell r="AA637"/>
          <cell r="AB637"/>
          <cell r="AC637"/>
          <cell r="AD637"/>
          <cell r="AE637"/>
          <cell r="AF637"/>
          <cell r="AG637"/>
          <cell r="AH637"/>
          <cell r="AI637"/>
          <cell r="AJ637"/>
          <cell r="AK637"/>
          <cell r="AL637"/>
          <cell r="AM637"/>
          <cell r="AN637"/>
          <cell r="AO637"/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/>
          <cell r="BG637"/>
          <cell r="BH637"/>
          <cell r="BI637"/>
          <cell r="BJ637"/>
          <cell r="BK637"/>
          <cell r="BL637"/>
          <cell r="BM637"/>
          <cell r="BN637"/>
        </row>
        <row r="638">
          <cell r="U638"/>
          <cell r="V638"/>
          <cell r="W638"/>
          <cell r="X638"/>
          <cell r="Y638"/>
          <cell r="Z638"/>
          <cell r="AA638"/>
          <cell r="AB638"/>
          <cell r="AC638"/>
          <cell r="AD638"/>
          <cell r="AE638"/>
          <cell r="AF638"/>
          <cell r="AG638"/>
          <cell r="AH638"/>
          <cell r="AI638"/>
          <cell r="AJ638"/>
          <cell r="AK638"/>
          <cell r="AL638"/>
          <cell r="AM638"/>
          <cell r="AN638"/>
          <cell r="AO638"/>
          <cell r="AP638"/>
          <cell r="AQ638"/>
          <cell r="AR638"/>
          <cell r="AS638"/>
          <cell r="AT638"/>
          <cell r="AU638"/>
          <cell r="AV638"/>
          <cell r="AW638"/>
          <cell r="AX638"/>
          <cell r="AY638"/>
          <cell r="AZ638"/>
          <cell r="BA638"/>
          <cell r="BB638"/>
          <cell r="BC638"/>
          <cell r="BD638"/>
          <cell r="BE638"/>
          <cell r="BF638"/>
          <cell r="BG638"/>
          <cell r="BH638"/>
          <cell r="BI638"/>
          <cell r="BJ638"/>
          <cell r="BK638"/>
          <cell r="BL638"/>
          <cell r="BM638"/>
          <cell r="BN638"/>
        </row>
        <row r="639">
          <cell r="U639"/>
          <cell r="V639"/>
          <cell r="W639"/>
          <cell r="X639"/>
          <cell r="Y639"/>
          <cell r="Z639"/>
          <cell r="AA639"/>
          <cell r="AB639"/>
          <cell r="AC639"/>
          <cell r="AD639"/>
          <cell r="AE639"/>
          <cell r="AF639"/>
          <cell r="AG639"/>
          <cell r="AH639"/>
          <cell r="AI639"/>
          <cell r="AJ639"/>
          <cell r="AK639"/>
          <cell r="AL639"/>
          <cell r="AM639"/>
          <cell r="AN639"/>
          <cell r="AO639"/>
          <cell r="AP639"/>
          <cell r="AQ639"/>
          <cell r="AR639"/>
          <cell r="AS639"/>
          <cell r="AT639"/>
          <cell r="AU639"/>
          <cell r="AV639"/>
          <cell r="AW639"/>
          <cell r="AX639"/>
          <cell r="AY639"/>
          <cell r="AZ639"/>
          <cell r="BA639"/>
          <cell r="BB639"/>
          <cell r="BC639"/>
          <cell r="BD639"/>
          <cell r="BE639"/>
          <cell r="BF639"/>
          <cell r="BG639"/>
          <cell r="BH639"/>
          <cell r="BI639"/>
          <cell r="BJ639"/>
          <cell r="BK639"/>
          <cell r="BL639"/>
          <cell r="BM639"/>
          <cell r="BN639"/>
        </row>
        <row r="640">
          <cell r="U640"/>
          <cell r="V640"/>
          <cell r="W640"/>
          <cell r="X640"/>
          <cell r="Y640"/>
          <cell r="Z640"/>
          <cell r="AA640"/>
          <cell r="AB640"/>
          <cell r="AC640"/>
          <cell r="AD640"/>
          <cell r="AE640"/>
          <cell r="AF640"/>
          <cell r="AG640"/>
          <cell r="AH640"/>
          <cell r="AI640"/>
          <cell r="AJ640"/>
          <cell r="AK640"/>
          <cell r="AL640"/>
          <cell r="AM640"/>
          <cell r="AN640"/>
          <cell r="AO640"/>
          <cell r="AP640"/>
          <cell r="AQ640"/>
          <cell r="AR640"/>
          <cell r="AS640"/>
          <cell r="AT640"/>
          <cell r="AU640"/>
          <cell r="AV640"/>
          <cell r="AW640"/>
          <cell r="AX640"/>
          <cell r="AY640"/>
          <cell r="AZ640"/>
          <cell r="BA640"/>
          <cell r="BB640"/>
          <cell r="BC640"/>
          <cell r="BD640"/>
          <cell r="BE640"/>
          <cell r="BF640"/>
          <cell r="BG640"/>
          <cell r="BH640"/>
          <cell r="BI640"/>
          <cell r="BJ640"/>
          <cell r="BK640"/>
          <cell r="BL640"/>
          <cell r="BM640"/>
          <cell r="BN640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AC3D-1C62-4CD3-9EBE-7B533B59B85A}" name="Table1" displayName="Table1" ref="B2:BL888" totalsRowShown="0" headerRowDxfId="62">
  <autoFilter ref="B2:BL888" xr:uid="{30EEAC3D-1C62-4CD3-9EBE-7B533B59B85A}"/>
  <tableColumns count="63">
    <tableColumn id="1" xr3:uid="{B9E8A4FE-EB10-4E68-BE6F-35851E823FCD}" name="No"/>
    <tableColumn id="2" xr3:uid="{1BB9C4E6-BA07-4061-A985-BCEF275CD486}" name="Stock"/>
    <tableColumn id="3" xr3:uid="{689274C1-1C98-4D24-A481-AFFC5EF53552}" name="Rate_x000a_(L/S)" dataDxfId="61">
      <calculatedColumnFormula>IFERROR(ROUND((MID(Table1[[#This Row],[Production]],35,(LEN(Table1[[#This Row],[Production]]))-37)/(MID(Table1[[#This Row],[Stock]],35,(LEN(Table1[[#This Row],[Stock]]))-37))),0),"")</calculatedColumnFormula>
    </tableColumn>
    <tableColumn id="4" xr3:uid="{26345CBE-68E4-4A4D-A586-485E2BD8F5C0}" name="Production"/>
    <tableColumn id="5" xr3:uid="{4C6FA0FC-B4C6-4E35-8E6B-3BC688556031}" name="Unit_x000a_(Kg/m)" dataDxfId="60">
      <calculatedColumnFormula>VLOOKUP(LEFT(Table1[[#This Row],[Production]],LEN(Table1[[#This Row],[Production]])-7),Item!$A$5:$Z$1000,26,0)</calculatedColumnFormula>
    </tableColumn>
    <tableColumn id="6" xr3:uid="{7EC6EAC6-EC1D-4CA3-9F34-EEDAC0DD50CA}" name="Slit Coil" dataDxfId="59"/>
    <tableColumn id="7" xr3:uid="{2E64345B-6F3F-4FF2-9797-1F1D58B10779}" name="S.Material" dataDxfId="58"/>
    <tableColumn id="8" xr3:uid="{8C486C04-EBF7-4C2C-BEF4-809454DF370A}" name="Coil" dataDxfId="57"/>
    <tableColumn id="9" xr3:uid="{E9CF9A03-9508-4D9F-B9E8-DE7436372D65}" name="Diff _x000a_Code" dataDxfId="56">
      <calculatedColumnFormula>EXACT(LEFT(Table1[[#This Row],[Stock]],12),LEFT(Table1[[#This Row],[Production]],12))</calculatedColumnFormula>
    </tableColumn>
    <tableColumn id="11" xr3:uid="{E7CA8550-221B-4870-92C2-BC05BD1BB6F2}" name="Diff _x000a_Beat" dataDxfId="55">
      <calculatedColumnFormula>EXACT((RIGHT(Table1[[#This Row],[Stock]],3)),((RIGHT(Table1[[#This Row],[Production]],3))))</calculatedColumnFormula>
    </tableColumn>
    <tableColumn id="10" xr3:uid="{DD9EF51E-BB5D-4973-950D-06CBAEF4B3FC}" name="Stock_x000a_(S&amp;L)" dataDxfId="54">
      <calculatedColumnFormula>IFERROR(VLOOKUP(Table1[[#This Row],[Stock]],[1]Sheet1!$A$7:$N$10000,14,0),"")</calculatedColumnFormula>
    </tableColumn>
    <tableColumn id="12" xr3:uid="{A844EEA9-58DE-459D-958A-437863F167AA}" name="Stock_x000a_(L)" dataDxfId="53" dataCellStyle="Comma">
      <calculatedColumnFormula>IFERROR(ROUND((Table1[[#This Row],[Stock
(S&amp;L)]]/Table1[[#This Row],[Rate
(L/S)]]),0),"")</calculatedColumnFormula>
    </tableColumn>
    <tableColumn id="13" xr3:uid="{B15816DC-C494-4823-92BA-4718A5CC3532}" name="Cus" dataDxfId="52"/>
    <tableColumn id="14" xr3:uid="{44B99F10-C191-4837-898F-CBC4650B6CD8}" name="Pro" dataDxfId="51">
      <calculatedColumnFormula>IF(Table1[[#This Row],[Rate
(L/S)]]=1,"P/E","C")</calculatedColumnFormula>
    </tableColumn>
    <tableColumn id="15" xr3:uid="{E66133DA-74B8-4317-A1D2-A28293B7BD9C}" name="1" dataDxfId="50">
      <calculatedColumnFormula>IFERROR(VLOOKUP(Table1[[#This Row],[Stock]],[2]CUS030!$A$5:$BO$10000,21,0)/Table1[[#This Row],[Rate
(L/S)]],"")</calculatedColumnFormula>
    </tableColumn>
    <tableColumn id="16" xr3:uid="{530F8138-ECA8-46F3-A255-7A11931D4BFD}" name="2" dataDxfId="49">
      <calculatedColumnFormula>IFERROR(VLOOKUP(Table1[[#This Row],[Stock]],[2]CUS030!$A$5:$BO$10000,22,0)/Table1[[#This Row],[Rate
(L/S)]],"")</calculatedColumnFormula>
    </tableColumn>
    <tableColumn id="17" xr3:uid="{C1C1ED29-F97B-48D9-AF2D-3FCD1CCD82FF}" name="3" dataDxfId="48">
      <calculatedColumnFormula>IFERROR(VLOOKUP(Table1[[#This Row],[Stock]],[2]CUS030!$A$5:$BO$10000,23,0)/Table1[[#This Row],[Rate
(L/S)]],"")</calculatedColumnFormula>
    </tableColumn>
    <tableColumn id="18" xr3:uid="{A27038C6-E7CE-4F21-80BA-E845370CCDE2}" name="4" dataDxfId="47">
      <calculatedColumnFormula>IFERROR(VLOOKUP(Table1[[#This Row],[Stock]],[2]CUS030!$A$5:$BO$10000,24,0)/Table1[[#This Row],[Rate
(L/S)]],"")</calculatedColumnFormula>
    </tableColumn>
    <tableColumn id="19" xr3:uid="{42543883-9DAD-4E32-8922-A1B058623AFC}" name="5" dataDxfId="46">
      <calculatedColumnFormula>IFERROR(VLOOKUP(Table1[[#This Row],[Stock]],[2]CUS030!$A$5:$BO$10000,25,0)/Table1[[#This Row],[Rate
(L/S)]],"")</calculatedColumnFormula>
    </tableColumn>
    <tableColumn id="20" xr3:uid="{573B7751-29C5-44D5-9F44-B6393075F2A9}" name="6" dataDxfId="45">
      <calculatedColumnFormula>IFERROR(VLOOKUP(Table1[[#This Row],[Stock]],[2]CUS030!$A$5:$BO$10000,26,0)/Table1[[#This Row],[Rate
(L/S)]],"")</calculatedColumnFormula>
    </tableColumn>
    <tableColumn id="21" xr3:uid="{B537A221-8051-4323-A991-C2933B5AF318}" name="7" dataDxfId="44">
      <calculatedColumnFormula>IFERROR(VLOOKUP(Table1[[#This Row],[Stock]],[2]CUS030!$A$5:$BO$10000,27,0)/Table1[[#This Row],[Rate
(L/S)]],"")</calculatedColumnFormula>
    </tableColumn>
    <tableColumn id="22" xr3:uid="{5FBD369F-4919-46EF-B150-1BA7AA10CCD2}" name="8" dataDxfId="43">
      <calculatedColumnFormula>IFERROR(VLOOKUP(Table1[[#This Row],[Stock]],[2]CUS030!$A$5:$BO$10000,28,0)/Table1[[#This Row],[Rate
(L/S)]],"")</calculatedColumnFormula>
    </tableColumn>
    <tableColumn id="23" xr3:uid="{F83E7891-C9D1-45AD-B1E9-1DEDD79776C9}" name="9" dataDxfId="42">
      <calculatedColumnFormula>IFERROR(VLOOKUP(Table1[[#This Row],[Stock]],[2]CUS030!$A$5:$BO$10000,29,0)/Table1[[#This Row],[Rate
(L/S)]],"")</calculatedColumnFormula>
    </tableColumn>
    <tableColumn id="24" xr3:uid="{550F72EB-28C6-4673-BF29-31FC90554AC5}" name="10" dataDxfId="41">
      <calculatedColumnFormula>IFERROR(VLOOKUP(Table1[[#This Row],[Stock]],[2]CUS030!$A$5:$BO$10000,30,0)/Table1[[#This Row],[Rate
(L/S)]],"")</calculatedColumnFormula>
    </tableColumn>
    <tableColumn id="25" xr3:uid="{6F4C80AB-AC32-4A26-ADC3-EB92D6A4A00A}" name="11" dataDxfId="40">
      <calculatedColumnFormula>IFERROR(VLOOKUP(Table1[[#This Row],[Stock]],[2]CUS030!$A$5:$BO$10000,31,0)/Table1[[#This Row],[Rate
(L/S)]],"")</calculatedColumnFormula>
    </tableColumn>
    <tableColumn id="26" xr3:uid="{9E0C3B3B-09C0-40A6-B069-7FC3E4DE9BEE}" name="12" dataDxfId="39">
      <calculatedColumnFormula>IFERROR(VLOOKUP(Table1[[#This Row],[Stock]],[2]CUS030!$A$5:$BO$10000,32,0)/Table1[[#This Row],[Rate
(L/S)]],"")</calculatedColumnFormula>
    </tableColumn>
    <tableColumn id="27" xr3:uid="{A389DA75-08C6-469C-A1C6-C359F3C359AD}" name="13" dataDxfId="38">
      <calculatedColumnFormula>IFERROR(VLOOKUP(Table1[[#This Row],[Stock]],[2]CUS030!$A$5:$BO$10000,33,0)/Table1[[#This Row],[Rate
(L/S)]],"")</calculatedColumnFormula>
    </tableColumn>
    <tableColumn id="28" xr3:uid="{8A1D9FB3-A7D7-420F-9A76-8CF5AEB635AD}" name="14" dataDxfId="37">
      <calculatedColumnFormula>IFERROR(VLOOKUP(Table1[[#This Row],[Stock]],[2]CUS030!$A$5:$BO$10000,34,0)/Table1[[#This Row],[Rate
(L/S)]],"")</calculatedColumnFormula>
    </tableColumn>
    <tableColumn id="29" xr3:uid="{6EBFD48D-A2F4-40F5-B222-5AD742B331DA}" name="15" dataDxfId="36">
      <calculatedColumnFormula>IFERROR(VLOOKUP(Table1[[#This Row],[Stock]],[2]CUS030!$A$5:$BO$10000,35,0)/Table1[[#This Row],[Rate
(L/S)]],"")</calculatedColumnFormula>
    </tableColumn>
    <tableColumn id="30" xr3:uid="{DF569319-C631-44F6-A6CB-C8B9F8B9B5F1}" name="16" dataDxfId="35">
      <calculatedColumnFormula>IFERROR(VLOOKUP(Table1[[#This Row],[Stock]],[2]CUS030!$A$5:$BO$10000,36,0)/Table1[[#This Row],[Rate
(L/S)]],"")</calculatedColumnFormula>
    </tableColumn>
    <tableColumn id="31" xr3:uid="{67C6B04C-D773-494A-9493-D09E8490DB38}" name="17" dataDxfId="34">
      <calculatedColumnFormula>IFERROR(VLOOKUP(Table1[[#This Row],[Stock]],[2]CUS030!$A$5:$BO$10000,37,0)/Table1[[#This Row],[Rate
(L/S)]],"")</calculatedColumnFormula>
    </tableColumn>
    <tableColumn id="32" xr3:uid="{66958C2A-717F-4F3A-8DCB-573C279AEE80}" name="18" dataDxfId="33">
      <calculatedColumnFormula>IFERROR(VLOOKUP(Table1[[#This Row],[Stock]],[2]CUS030!$A$5:$BO$10000,38,0)/Table1[[#This Row],[Rate
(L/S)]],"")</calculatedColumnFormula>
    </tableColumn>
    <tableColumn id="33" xr3:uid="{BCEF2367-B372-40FC-8AC6-1FE6A5A05684}" name="19" dataDxfId="32">
      <calculatedColumnFormula>IFERROR(VLOOKUP(Table1[[#This Row],[Stock]],[2]CUS030!$A$5:$BO$10000,39,0)/Table1[[#This Row],[Rate
(L/S)]],"")</calculatedColumnFormula>
    </tableColumn>
    <tableColumn id="34" xr3:uid="{C1247A43-758D-49AB-A12A-AB8645634697}" name="20" dataDxfId="31">
      <calculatedColumnFormula>IFERROR(VLOOKUP(Table1[[#This Row],[Stock]],[2]CUS030!$A$5:$BO$10000,40,0)/Table1[[#This Row],[Rate
(L/S)]],"")</calculatedColumnFormula>
    </tableColumn>
    <tableColumn id="35" xr3:uid="{F0CBE681-7B54-45D9-8B19-463FF98E7C57}" name="21" dataDxfId="30">
      <calculatedColumnFormula>IFERROR(VLOOKUP(Table1[[#This Row],[Stock]],[2]CUS030!$A$5:$BO$10000,41,0)/Table1[[#This Row],[Rate
(L/S)]],"")</calculatedColumnFormula>
    </tableColumn>
    <tableColumn id="36" xr3:uid="{32B0CDC8-2645-4F77-8FAA-E4E8E0C20F07}" name="22" dataDxfId="29">
      <calculatedColumnFormula>IFERROR(VLOOKUP(Table1[[#This Row],[Stock]],[2]CUS030!$A$5:$BO$10000,42,0)/Table1[[#This Row],[Rate
(L/S)]],"")</calculatedColumnFormula>
    </tableColumn>
    <tableColumn id="37" xr3:uid="{1146532F-19D1-4929-AB91-126D3C4D73F3}" name="23" dataDxfId="28">
      <calculatedColumnFormula>IFERROR(VLOOKUP(Table1[[#This Row],[Stock]],[2]CUS030!$A$5:$BO$10000,43,0)/Table1[[#This Row],[Rate
(L/S)]],"")</calculatedColumnFormula>
    </tableColumn>
    <tableColumn id="38" xr3:uid="{7B0FB24B-7267-4B6B-B345-6997BEBB5999}" name="24" dataDxfId="27">
      <calculatedColumnFormula>IFERROR(VLOOKUP(Table1[[#This Row],[Stock]],[2]CUS030!$A$5:$BO$10000,44,0)/Table1[[#This Row],[Rate
(L/S)]],"")</calculatedColumnFormula>
    </tableColumn>
    <tableColumn id="39" xr3:uid="{5DC21CB0-0038-46C6-BD50-F8F7C47BEC68}" name="25" dataDxfId="26">
      <calculatedColumnFormula>IFERROR(VLOOKUP(Table1[[#This Row],[Stock]],[2]CUS030!$A$5:$BO$10000,45,0)/Table1[[#This Row],[Rate
(L/S)]],"")</calculatedColumnFormula>
    </tableColumn>
    <tableColumn id="40" xr3:uid="{D9EECFF7-11E8-488A-8BB3-68D608692869}" name="26" dataDxfId="25">
      <calculatedColumnFormula>IFERROR(VLOOKUP(Table1[[#This Row],[Stock]],[2]CUS030!$A$5:$BO$10000,46,0)/Table1[[#This Row],[Rate
(L/S)]],"")</calculatedColumnFormula>
    </tableColumn>
    <tableColumn id="41" xr3:uid="{C21A6F61-B92B-4065-B58D-9BE6466687B7}" name="27" dataDxfId="24">
      <calculatedColumnFormula>IFERROR(VLOOKUP(Table1[[#This Row],[Stock]],[2]CUS030!$A$5:$BO$10000,47,0)/Table1[[#This Row],[Rate
(L/S)]],"")</calculatedColumnFormula>
    </tableColumn>
    <tableColumn id="42" xr3:uid="{E76DC2E1-9747-4502-9EE9-42CFAF8317F1}" name="28" dataDxfId="23">
      <calculatedColumnFormula>IFERROR(VLOOKUP(Table1[[#This Row],[Stock]],[2]CUS030!$A$5:$BO$10000,48,0)/Table1[[#This Row],[Rate
(L/S)]],"")</calculatedColumnFormula>
    </tableColumn>
    <tableColumn id="43" xr3:uid="{6B7282E6-0BBC-435F-9124-EBE834BF26F5}" name="29" dataDxfId="22">
      <calculatedColumnFormula>IFERROR(VLOOKUP(Table1[[#This Row],[Stock]],[2]CUS030!$A$5:$BO$10000,49,0)/Table1[[#This Row],[Rate
(L/S)]],"")</calculatedColumnFormula>
    </tableColumn>
    <tableColumn id="44" xr3:uid="{D11310D0-92C0-425F-99F5-7FAED5824EDD}" name="30" dataDxfId="21">
      <calculatedColumnFormula>IFERROR(VLOOKUP(Table1[[#This Row],[Stock]],[2]CUS030!$A$5:$BO$10000,50,0)/Table1[[#This Row],[Rate
(L/S)]],"")</calculatedColumnFormula>
    </tableColumn>
    <tableColumn id="45" xr3:uid="{B564B0F8-5F1A-42D0-BF6F-52039B249ABF}" name="31" dataDxfId="20">
      <calculatedColumnFormula>IFERROR(VLOOKUP(Table1[[#This Row],[Stock]],[2]CUS030!$A$5:$BO$10000,51,0)/Table1[[#This Row],[Rate
(L/S)]],"")</calculatedColumnFormula>
    </tableColumn>
    <tableColumn id="46" xr3:uid="{7E5EC21E-2ADE-4063-8060-58BB64B752C3}" name="Remain PO" dataDxfId="19">
      <calculatedColumnFormula>IFERROR(VLOOKUP(Table1[[#This Row],[Stock]],[2]CUS030!$A$5:$BO$10000,52,0)/Table1[[#This Row],[Rate
(L/S)]],"")</calculatedColumnFormula>
    </tableColumn>
    <tableColumn id="47" xr3:uid="{F877724A-3394-4693-B727-AC846C7FF7E4}" name="Total Qty" dataDxfId="18">
      <calculatedColumnFormula>IFERROR(VLOOKUP(Table1[[#This Row],[Stock]],[2]CUS030!$A$5:$BO$10000,53,0)/Table1[[#This Row],[Rate
(L/S)]],"")</calculatedColumnFormula>
    </tableColumn>
    <tableColumn id="48" xr3:uid="{16EC1F94-DF78-4FF6-8BA9-4174344A45BB}" name="Cus's Qty PO" dataDxfId="17">
      <calculatedColumnFormula>IFERROR(VLOOKUP(Table1[[#This Row],[Stock]],[2]CUS030!$A$5:$BO$10000,54,0)/Table1[[#This Row],[Rate
(L/S)]],"")</calculatedColumnFormula>
    </tableColumn>
    <tableColumn id="49" xr3:uid="{4EC1274E-2DCB-431E-A025-75079F4C4934}" name="Last Forcast" dataDxfId="16">
      <calculatedColumnFormula>IFERROR(VLOOKUP(Table1[[#This Row],[Stock]],[2]CUS030!$A$5:$BO$10000,55,0)/Table1[[#This Row],[Rate
(L/S)]],"")</calculatedColumnFormula>
    </tableColumn>
    <tableColumn id="50" xr3:uid="{9E2D6000-C2C7-4B4A-8718-51F0C130B9AC}" name="N+1" dataDxfId="15">
      <calculatedColumnFormula>IFERROR(VLOOKUP(Table1[[#This Row],[Stock]],[2]CUS030!$A$5:$BO$10000,56,0)/Table1[[#This Row],[Rate
(L/S)]],"")</calculatedColumnFormula>
    </tableColumn>
    <tableColumn id="51" xr3:uid="{6D638B37-3EDC-462F-9691-2098F6C10F87}" name="N+2" dataDxfId="14">
      <calculatedColumnFormula>IFERROR(VLOOKUP(Table1[[#This Row],[Stock]],[2]CUS030!$A$5:$BO$10000,57,0)/Table1[[#This Row],[Rate
(L/S)]],"")</calculatedColumnFormula>
    </tableColumn>
    <tableColumn id="52" xr3:uid="{D0503EFA-FEED-4126-82A6-8D02B6339C7E}" name="N+3" dataDxfId="13">
      <calculatedColumnFormula>IFERROR(VLOOKUP(Table1[[#This Row],[Stock]],[2]CUS030!$A$5:$BO$10000,58,0)/Table1[[#This Row],[Rate
(L/S)]],"")</calculatedColumnFormula>
    </tableColumn>
    <tableColumn id="53" xr3:uid="{4E6735EC-6DA0-4C5B-9260-D7E356375610}" name="N+4" dataDxfId="12">
      <calculatedColumnFormula>IFERROR(VLOOKUP(Table1[[#This Row],[Stock]],[2]CUS030!$A$5:$BO$10000,59,0)/Table1[[#This Row],[Rate
(L/S)]],"")</calculatedColumnFormula>
    </tableColumn>
    <tableColumn id="54" xr3:uid="{A84E6248-F36E-48B8-A8C4-525CCD7491BD}" name="N+5" dataDxfId="11">
      <calculatedColumnFormula>IFERROR(VLOOKUP(Table1[[#This Row],[Stock]],[2]CUS030!$A$5:$BO$10000,60,0)/Table1[[#This Row],[Rate
(L/S)]],"")</calculatedColumnFormula>
    </tableColumn>
    <tableColumn id="55" xr3:uid="{24CF965D-F3B0-4E91-AD2B-834B6FAF40CD}" name="N+6" dataDxfId="10">
      <calculatedColumnFormula>IFERROR(VLOOKUP(Table1[[#This Row],[Stock]],[2]CUS030!$A$5:$BO$10000,61,0)/Table1[[#This Row],[Rate
(L/S)]],"")</calculatedColumnFormula>
    </tableColumn>
    <tableColumn id="56" xr3:uid="{787944E4-DE71-4E7A-8F02-C1100429E2ED}" name="N+7" dataDxfId="9">
      <calculatedColumnFormula>IFERROR(VLOOKUP(Table1[[#This Row],[Stock]],[2]CUS030!$A$5:$BO$10000,62,0)/Table1[[#This Row],[Rate
(L/S)]],"")</calculatedColumnFormula>
    </tableColumn>
    <tableColumn id="57" xr3:uid="{AF10BB26-DD12-4631-803A-8351B39524E6}" name="N+8" dataDxfId="8">
      <calculatedColumnFormula>IFERROR(VLOOKUP(Table1[[#This Row],[Stock]],[2]CUS030!$A$5:$BO$10000,63,0)/Table1[[#This Row],[Rate
(L/S)]],"")</calculatedColumnFormula>
    </tableColumn>
    <tableColumn id="58" xr3:uid="{058CE009-54D2-49CB-9402-C47EF13FD5E0}" name="N+9" dataDxfId="7">
      <calculatedColumnFormula>IFERROR(VLOOKUP(Table1[[#This Row],[Stock]],[2]CUS030!$A$5:$BO$10000,64,0)/Table1[[#This Row],[Rate
(L/S)]],"")</calculatedColumnFormula>
    </tableColumn>
    <tableColumn id="59" xr3:uid="{89FCD0C7-6D0C-4080-8D90-146EF23FDC8C}" name="N+10" dataDxfId="6">
      <calculatedColumnFormula>IFERROR(VLOOKUP(Table1[[#This Row],[Stock]],[2]CUS030!$A$5:$BO$10000,65,0)/Table1[[#This Row],[Rate
(L/S)]],"")</calculatedColumnFormula>
    </tableColumn>
    <tableColumn id="60" xr3:uid="{5838AD94-1E1E-4957-A547-8F73AE89936D}" name="N+11" dataDxfId="5">
      <calculatedColumnFormula>IFERROR(IF(Table1[[#This Row],[S.Material]]="S",(Table1[[#This Row],[Total Qty]]+Table1[[#This Row],[N+1]]+Table1[[#This Row],[N+2]]),Table1[[#This Row],[Total Qty]]+Table1[[#This Row],[N+1]]),)</calculatedColumnFormula>
    </tableColumn>
    <tableColumn id="61" xr3:uid="{EDCCD3F5-870B-409B-9B84-2E77149F858D}" name="生産" dataDxfId="4">
      <calculatedColumnFormula>IFERROR(IF(Table1[[#This Row],[S.Material]]="S",(Table1[[#This Row],[Total Qty]]+Table1[[#This Row],[N+1]]+Table1[[#This Row],[N+2]]),Table1[[#This Row],[Total Qty]]+Table1[[#This Row],[N+1]]),)</calculatedColumnFormula>
    </tableColumn>
    <tableColumn id="62" xr3:uid="{F3916CA0-89F2-4E23-98E4-D24331640C99}" name="Abnormal_x000a_(&gt;500pcs)" dataDxfId="3">
      <calculatedColumnFormula>IFERROR(IF(((AVERAGE((Table1[[#This Row],[N+1]],Table1[[#This Row],[N+2]]),Table1[[#This Row],[N+3]])-(Table1[[#This Row],[Total Qty]])))&gt;500,"Fixed&gt;500pcs",""),"")</calculatedColumnFormula>
    </tableColumn>
    <tableColumn id="63" xr3:uid="{3A9428D7-0B5B-400D-84D1-9A3AEC7C1A0D}" name="Abnormal" dataDxfId="2">
      <calculatedColumnFormula>IF(AND(Table1[[#This Row],[Last Forcast]]=0,Table1[[#This Row],[Total Qty]]&gt;0,Table1[[#This Row],[N+1]]&gt;0),"Check PO again","")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BC59-FC53-4D1C-9B07-7A6B68E1E14E}">
  <sheetPr>
    <pageSetUpPr fitToPage="1"/>
  </sheetPr>
  <dimension ref="A1:BM905"/>
  <sheetViews>
    <sheetView tabSelected="1" zoomScale="70" zoomScaleNormal="70" workbookViewId="0">
      <selection activeCell="C3" sqref="C3"/>
    </sheetView>
  </sheetViews>
  <sheetFormatPr defaultColWidth="0" defaultRowHeight="14.4" zeroHeight="1" x14ac:dyDescent="0.3"/>
  <cols>
    <col min="1" max="1" width="1.109375" customWidth="1"/>
    <col min="2" max="2" width="4.33203125" customWidth="1"/>
    <col min="3" max="3" width="42.33203125" customWidth="1"/>
    <col min="4" max="4" width="6.77734375" customWidth="1"/>
    <col min="5" max="5" width="12.33203125" customWidth="1"/>
    <col min="6" max="6" width="8.109375" customWidth="1"/>
    <col min="7" max="7" width="5.77734375" customWidth="1"/>
    <col min="8" max="8" width="6.44140625" customWidth="1"/>
    <col min="9" max="9" width="6.6640625" customWidth="1"/>
    <col min="10" max="10" width="9" customWidth="1"/>
    <col min="11" max="11" width="10.21875" customWidth="1"/>
    <col min="12" max="12" width="9.6640625" customWidth="1"/>
    <col min="13" max="13" width="10" customWidth="1"/>
    <col min="14" max="14" width="9.44140625" customWidth="1"/>
    <col min="15" max="15" width="11.88671875" customWidth="1"/>
    <col min="16" max="46" width="4.109375" customWidth="1"/>
    <col min="47" max="47" width="11.88671875" customWidth="1"/>
    <col min="48" max="48" width="9.77734375" customWidth="1"/>
    <col min="49" max="49" width="7.44140625" customWidth="1"/>
    <col min="50" max="50" width="7.109375" customWidth="1"/>
    <col min="51" max="51" width="5.88671875" customWidth="1"/>
    <col min="52" max="52" width="6.77734375" customWidth="1"/>
    <col min="53" max="54" width="6.33203125" customWidth="1"/>
    <col min="55" max="55" width="7.109375" customWidth="1"/>
    <col min="56" max="57" width="6.6640625" customWidth="1"/>
    <col min="58" max="58" width="6.77734375" customWidth="1"/>
    <col min="59" max="59" width="6" customWidth="1"/>
    <col min="60" max="60" width="6.21875" customWidth="1"/>
    <col min="61" max="61" width="5.5546875" customWidth="1"/>
    <col min="62" max="62" width="8.5546875" customWidth="1"/>
    <col min="63" max="63" width="10.77734375" customWidth="1"/>
    <col min="64" max="64" width="10.5546875" customWidth="1"/>
    <col min="65" max="65" width="1.44140625" customWidth="1"/>
    <col min="66" max="16384" width="8.88671875" hidden="1"/>
  </cols>
  <sheetData>
    <row r="1" spans="2:64" ht="19.2" customHeight="1" x14ac:dyDescent="0.3">
      <c r="B1" s="13" t="s">
        <v>1106</v>
      </c>
      <c r="L1" s="2">
        <f>SUBTOTAL(9,L3:L10004)</f>
        <v>771730.20000000007</v>
      </c>
      <c r="M1" s="4">
        <f>SUBTOTAL(9,Table1[Stock
(L)])</f>
        <v>232193</v>
      </c>
      <c r="BJ1" s="10" t="s">
        <v>1</v>
      </c>
    </row>
    <row r="2" spans="2:64" ht="30.6" customHeight="1" x14ac:dyDescent="0.3">
      <c r="B2" s="11" t="s">
        <v>0</v>
      </c>
      <c r="C2" s="12" t="s">
        <v>704</v>
      </c>
      <c r="D2" s="12" t="s">
        <v>1160</v>
      </c>
      <c r="E2" s="12" t="s">
        <v>1102</v>
      </c>
      <c r="F2" s="12" t="s">
        <v>1161</v>
      </c>
      <c r="G2" s="12" t="s">
        <v>1104</v>
      </c>
      <c r="H2" s="12" t="s">
        <v>2235</v>
      </c>
      <c r="I2" s="12" t="s">
        <v>1103</v>
      </c>
      <c r="J2" s="12" t="s">
        <v>1162</v>
      </c>
      <c r="K2" s="12" t="s">
        <v>1163</v>
      </c>
      <c r="L2" s="3" t="s">
        <v>1158</v>
      </c>
      <c r="M2" s="3" t="s">
        <v>1159</v>
      </c>
      <c r="N2" s="5" t="s">
        <v>2236</v>
      </c>
      <c r="O2" s="5" t="s">
        <v>2237</v>
      </c>
      <c r="P2" s="5" t="s">
        <v>1107</v>
      </c>
      <c r="Q2" s="5" t="s">
        <v>1108</v>
      </c>
      <c r="R2" s="5" t="s">
        <v>1109</v>
      </c>
      <c r="S2" s="5" t="s">
        <v>1110</v>
      </c>
      <c r="T2" s="5" t="s">
        <v>1111</v>
      </c>
      <c r="U2" s="5" t="s">
        <v>1112</v>
      </c>
      <c r="V2" s="5" t="s">
        <v>1113</v>
      </c>
      <c r="W2" s="5" t="s">
        <v>1114</v>
      </c>
      <c r="X2" s="5" t="s">
        <v>1115</v>
      </c>
      <c r="Y2" s="5" t="s">
        <v>1116</v>
      </c>
      <c r="Z2" s="5" t="s">
        <v>1117</v>
      </c>
      <c r="AA2" s="5" t="s">
        <v>1118</v>
      </c>
      <c r="AB2" s="5" t="s">
        <v>1119</v>
      </c>
      <c r="AC2" s="5" t="s">
        <v>1120</v>
      </c>
      <c r="AD2" s="5" t="s">
        <v>1121</v>
      </c>
      <c r="AE2" s="5" t="s">
        <v>1122</v>
      </c>
      <c r="AF2" s="5" t="s">
        <v>1123</v>
      </c>
      <c r="AG2" s="5" t="s">
        <v>1124</v>
      </c>
      <c r="AH2" s="5" t="s">
        <v>1125</v>
      </c>
      <c r="AI2" s="5" t="s">
        <v>1126</v>
      </c>
      <c r="AJ2" s="5" t="s">
        <v>1127</v>
      </c>
      <c r="AK2" s="5" t="s">
        <v>1128</v>
      </c>
      <c r="AL2" s="5" t="s">
        <v>1129</v>
      </c>
      <c r="AM2" s="5" t="s">
        <v>1130</v>
      </c>
      <c r="AN2" s="5" t="s">
        <v>1131</v>
      </c>
      <c r="AO2" s="5" t="s">
        <v>1132</v>
      </c>
      <c r="AP2" s="5" t="s">
        <v>1133</v>
      </c>
      <c r="AQ2" s="5" t="s">
        <v>1134</v>
      </c>
      <c r="AR2" s="5" t="s">
        <v>1135</v>
      </c>
      <c r="AS2" s="5" t="s">
        <v>1136</v>
      </c>
      <c r="AT2" s="5" t="s">
        <v>1137</v>
      </c>
      <c r="AU2" s="6" t="s">
        <v>1138</v>
      </c>
      <c r="AV2" s="11" t="s">
        <v>1139</v>
      </c>
      <c r="AW2" s="11" t="s">
        <v>1140</v>
      </c>
      <c r="AX2" s="11" t="s">
        <v>1141</v>
      </c>
      <c r="AY2" s="5" t="s">
        <v>1142</v>
      </c>
      <c r="AZ2" s="5" t="s">
        <v>1143</v>
      </c>
      <c r="BA2" s="5" t="s">
        <v>1144</v>
      </c>
      <c r="BB2" s="5" t="s">
        <v>1145</v>
      </c>
      <c r="BC2" s="5" t="s">
        <v>1146</v>
      </c>
      <c r="BD2" s="5" t="s">
        <v>1147</v>
      </c>
      <c r="BE2" s="5" t="s">
        <v>1148</v>
      </c>
      <c r="BF2" s="5" t="s">
        <v>1149</v>
      </c>
      <c r="BG2" s="5" t="s">
        <v>1150</v>
      </c>
      <c r="BH2" s="5" t="s">
        <v>1151</v>
      </c>
      <c r="BI2" s="5" t="s">
        <v>1152</v>
      </c>
      <c r="BJ2" s="5" t="s">
        <v>1153</v>
      </c>
      <c r="BK2" s="5" t="s">
        <v>2234</v>
      </c>
      <c r="BL2" s="5" t="s">
        <v>2238</v>
      </c>
    </row>
    <row r="3" spans="2:64" x14ac:dyDescent="0.3">
      <c r="B3">
        <v>1</v>
      </c>
      <c r="C3" t="s">
        <v>2351</v>
      </c>
      <c r="D3" t="str">
        <f>IFERROR(ROUND((MID(Table1[[#This Row],[Production]],35,(LEN(Table1[[#This Row],[Production]]))-37)/(MID(Table1[[#This Row],[Stock]],35,(LEN(Table1[[#This Row],[Stock]]))-37))),0),"")</f>
        <v/>
      </c>
      <c r="E3" t="s">
        <v>2</v>
      </c>
      <c r="F3" s="16">
        <f>VLOOKUP(LEFT(Table1[[#This Row],[Production]],LEN(Table1[[#This Row],[Production]])-7),Item!$A$5:$Z$1000,26,0)</f>
        <v>0.438</v>
      </c>
      <c r="H3" s="8" t="str">
        <f>IFERROR(VLOOKUP(MID(Table1[[#This Row],[Production]],10,2),Special!$B$2:$D$26,3,0),"")</f>
        <v>-</v>
      </c>
      <c r="J3" t="b">
        <f>EXACT(LEFT(Table1[[#This Row],[Stock]],12),LEFT(Table1[[#This Row],[Production]],12))</f>
        <v>1</v>
      </c>
      <c r="K3" t="b">
        <f>EXACT((RIGHT(Table1[[#This Row],[Stock]],3)),((RIGHT(Table1[[#This Row],[Production]],3))))</f>
        <v>0</v>
      </c>
      <c r="L3" s="14" t="str">
        <f>IFERROR(VLOOKUP(Table1[[#This Row],[Stock]],[1]Sheet1!$A$7:$N$10000,14,0),"")</f>
        <v/>
      </c>
      <c r="M3" s="14" t="str">
        <f>IFERROR(ROUND((Table1[[#This Row],[Stock
(S&amp;L)]]/Table1[[#This Row],[Rate
(L/S)]]),0),"")</f>
        <v/>
      </c>
      <c r="O3" t="str">
        <f>IF(Table1[[#This Row],[Rate
(L/S)]]=1,"P/E","C")</f>
        <v>C</v>
      </c>
      <c r="P3" s="7" t="str">
        <f>IFERROR(VLOOKUP(Table1[[#This Row],[Stock]],[2]CUS030!$A$5:$BO$10000,21,0)/Table1[[#This Row],[Rate
(L/S)]],"")</f>
        <v/>
      </c>
      <c r="Q3" s="7" t="str">
        <f>IFERROR(VLOOKUP(Table1[[#This Row],[Stock]],[2]CUS030!$A$5:$BO$10000,22,0)/Table1[[#This Row],[Rate
(L/S)]],"")</f>
        <v/>
      </c>
      <c r="R3" s="7" t="str">
        <f>IFERROR(VLOOKUP(Table1[[#This Row],[Stock]],[2]CUS030!$A$5:$BO$10000,23,0)/Table1[[#This Row],[Rate
(L/S)]],"")</f>
        <v/>
      </c>
      <c r="S3" s="7" t="str">
        <f>IFERROR(VLOOKUP(Table1[[#This Row],[Stock]],[2]CUS030!$A$5:$BO$10000,24,0)/Table1[[#This Row],[Rate
(L/S)]],"")</f>
        <v/>
      </c>
      <c r="T3" s="7" t="str">
        <f>IFERROR(VLOOKUP(Table1[[#This Row],[Stock]],[2]CUS030!$A$5:$BO$10000,25,0)/Table1[[#This Row],[Rate
(L/S)]],"")</f>
        <v/>
      </c>
      <c r="U3" s="7" t="str">
        <f>IFERROR(VLOOKUP(Table1[[#This Row],[Stock]],[2]CUS030!$A$5:$BO$10000,26,0)/Table1[[#This Row],[Rate
(L/S)]],"")</f>
        <v/>
      </c>
      <c r="V3" s="7" t="str">
        <f>IFERROR(VLOOKUP(Table1[[#This Row],[Stock]],[2]CUS030!$A$5:$BO$10000,27,0)/Table1[[#This Row],[Rate
(L/S)]],"")</f>
        <v/>
      </c>
      <c r="W3" s="7" t="str">
        <f>IFERROR(VLOOKUP(Table1[[#This Row],[Stock]],[2]CUS030!$A$5:$BO$10000,28,0)/Table1[[#This Row],[Rate
(L/S)]],"")</f>
        <v/>
      </c>
      <c r="X3" s="7" t="str">
        <f>IFERROR(VLOOKUP(Table1[[#This Row],[Stock]],[2]CUS030!$A$5:$BO$10000,29,0)/Table1[[#This Row],[Rate
(L/S)]],"")</f>
        <v/>
      </c>
      <c r="Y3" s="7" t="str">
        <f>IFERROR(VLOOKUP(Table1[[#This Row],[Stock]],[2]CUS030!$A$5:$BO$10000,30,0)/Table1[[#This Row],[Rate
(L/S)]],"")</f>
        <v/>
      </c>
      <c r="Z3" s="7" t="str">
        <f>IFERROR(VLOOKUP(Table1[[#This Row],[Stock]],[2]CUS030!$A$5:$BO$10000,31,0)/Table1[[#This Row],[Rate
(L/S)]],"")</f>
        <v/>
      </c>
      <c r="AA3" s="7" t="str">
        <f>IFERROR(VLOOKUP(Table1[[#This Row],[Stock]],[2]CUS030!$A$5:$BO$10000,32,0)/Table1[[#This Row],[Rate
(L/S)]],"")</f>
        <v/>
      </c>
      <c r="AB3" s="7" t="str">
        <f>IFERROR(VLOOKUP(Table1[[#This Row],[Stock]],[2]CUS030!$A$5:$BO$10000,33,0)/Table1[[#This Row],[Rate
(L/S)]],"")</f>
        <v/>
      </c>
      <c r="AC3" s="7" t="str">
        <f>IFERROR(VLOOKUP(Table1[[#This Row],[Stock]],[2]CUS030!$A$5:$BO$10000,34,0)/Table1[[#This Row],[Rate
(L/S)]],"")</f>
        <v/>
      </c>
      <c r="AD3" s="7" t="str">
        <f>IFERROR(VLOOKUP(Table1[[#This Row],[Stock]],[2]CUS030!$A$5:$BO$10000,35,0)/Table1[[#This Row],[Rate
(L/S)]],"")</f>
        <v/>
      </c>
      <c r="AE3" s="7" t="str">
        <f>IFERROR(VLOOKUP(Table1[[#This Row],[Stock]],[2]CUS030!$A$5:$BO$10000,36,0)/Table1[[#This Row],[Rate
(L/S)]],"")</f>
        <v/>
      </c>
      <c r="AF3" s="7" t="str">
        <f>IFERROR(VLOOKUP(Table1[[#This Row],[Stock]],[2]CUS030!$A$5:$BO$10000,37,0)/Table1[[#This Row],[Rate
(L/S)]],"")</f>
        <v/>
      </c>
      <c r="AG3" s="7" t="str">
        <f>IFERROR(VLOOKUP(Table1[[#This Row],[Stock]],[2]CUS030!$A$5:$BO$10000,38,0)/Table1[[#This Row],[Rate
(L/S)]],"")</f>
        <v/>
      </c>
      <c r="AH3" s="7" t="str">
        <f>IFERROR(VLOOKUP(Table1[[#This Row],[Stock]],[2]CUS030!$A$5:$BO$10000,39,0)/Table1[[#This Row],[Rate
(L/S)]],"")</f>
        <v/>
      </c>
      <c r="AI3" s="7" t="str">
        <f>IFERROR(VLOOKUP(Table1[[#This Row],[Stock]],[2]CUS030!$A$5:$BO$10000,40,0)/Table1[[#This Row],[Rate
(L/S)]],"")</f>
        <v/>
      </c>
      <c r="AJ3" s="7" t="str">
        <f>IFERROR(VLOOKUP(Table1[[#This Row],[Stock]],[2]CUS030!$A$5:$BO$10000,41,0)/Table1[[#This Row],[Rate
(L/S)]],"")</f>
        <v/>
      </c>
      <c r="AK3" s="7" t="str">
        <f>IFERROR(VLOOKUP(Table1[[#This Row],[Stock]],[2]CUS030!$A$5:$BO$10000,42,0)/Table1[[#This Row],[Rate
(L/S)]],"")</f>
        <v/>
      </c>
      <c r="AL3" s="7" t="str">
        <f>IFERROR(VLOOKUP(Table1[[#This Row],[Stock]],[2]CUS030!$A$5:$BO$10000,43,0)/Table1[[#This Row],[Rate
(L/S)]],"")</f>
        <v/>
      </c>
      <c r="AM3" s="7" t="str">
        <f>IFERROR(VLOOKUP(Table1[[#This Row],[Stock]],[2]CUS030!$A$5:$BO$10000,44,0)/Table1[[#This Row],[Rate
(L/S)]],"")</f>
        <v/>
      </c>
      <c r="AN3" s="7" t="str">
        <f>IFERROR(VLOOKUP(Table1[[#This Row],[Stock]],[2]CUS030!$A$5:$BO$10000,45,0)/Table1[[#This Row],[Rate
(L/S)]],"")</f>
        <v/>
      </c>
      <c r="AO3" s="7" t="str">
        <f>IFERROR(VLOOKUP(Table1[[#This Row],[Stock]],[2]CUS030!$A$5:$BO$10000,46,0)/Table1[[#This Row],[Rate
(L/S)]],"")</f>
        <v/>
      </c>
      <c r="AP3" s="7" t="str">
        <f>IFERROR(VLOOKUP(Table1[[#This Row],[Stock]],[2]CUS030!$A$5:$BO$10000,47,0)/Table1[[#This Row],[Rate
(L/S)]],"")</f>
        <v/>
      </c>
      <c r="AQ3" s="7" t="str">
        <f>IFERROR(VLOOKUP(Table1[[#This Row],[Stock]],[2]CUS030!$A$5:$BO$10000,48,0)/Table1[[#This Row],[Rate
(L/S)]],"")</f>
        <v/>
      </c>
      <c r="AR3" s="7" t="str">
        <f>IFERROR(VLOOKUP(Table1[[#This Row],[Stock]],[2]CUS030!$A$5:$BO$10000,49,0)/Table1[[#This Row],[Rate
(L/S)]],"")</f>
        <v/>
      </c>
      <c r="AS3" s="7" t="str">
        <f>IFERROR(VLOOKUP(Table1[[#This Row],[Stock]],[2]CUS030!$A$5:$BO$10000,50,0)/Table1[[#This Row],[Rate
(L/S)]],"")</f>
        <v/>
      </c>
      <c r="AT3" s="7" t="str">
        <f>IFERROR(VLOOKUP(Table1[[#This Row],[Stock]],[2]CUS030!$A$5:$BO$10000,51,0)/Table1[[#This Row],[Rate
(L/S)]],"")</f>
        <v/>
      </c>
      <c r="AU3" s="7" t="str">
        <f>IFERROR(VLOOKUP(Table1[[#This Row],[Stock]],[2]CUS030!$A$5:$BO$10000,52,0)/Table1[[#This Row],[Rate
(L/S)]],"")</f>
        <v/>
      </c>
      <c r="AV3" s="7" t="str">
        <f>IFERROR(VLOOKUP(Table1[[#This Row],[Stock]],[2]CUS030!$A$5:$BO$10000,53,0)/Table1[[#This Row],[Rate
(L/S)]],"")</f>
        <v/>
      </c>
      <c r="AW3" s="7" t="str">
        <f>IFERROR(VLOOKUP(Table1[[#This Row],[Stock]],[2]CUS030!$A$5:$BO$10000,54,0)/Table1[[#This Row],[Rate
(L/S)]],"")</f>
        <v/>
      </c>
      <c r="AX3" s="7" t="str">
        <f>IFERROR(VLOOKUP(Table1[[#This Row],[Stock]],[2]CUS030!$A$5:$BO$10000,55,0)/Table1[[#This Row],[Rate
(L/S)]],"")</f>
        <v/>
      </c>
      <c r="AY3" s="7" t="str">
        <f>IFERROR(VLOOKUP(Table1[[#This Row],[Stock]],[2]CUS030!$A$5:$BO$10000,56,0)/Table1[[#This Row],[Rate
(L/S)]],"")</f>
        <v/>
      </c>
      <c r="AZ3" s="7" t="str">
        <f>IFERROR(VLOOKUP(Table1[[#This Row],[Stock]],[2]CUS030!$A$5:$BO$10000,57,0)/Table1[[#This Row],[Rate
(L/S)]],"")</f>
        <v/>
      </c>
      <c r="BA3" s="7" t="str">
        <f>IFERROR(VLOOKUP(Table1[[#This Row],[Stock]],[2]CUS030!$A$5:$BO$10000,58,0)/Table1[[#This Row],[Rate
(L/S)]],"")</f>
        <v/>
      </c>
      <c r="BB3" s="7" t="str">
        <f>IFERROR(VLOOKUP(Table1[[#This Row],[Stock]],[2]CUS030!$A$5:$BO$10000,59,0)/Table1[[#This Row],[Rate
(L/S)]],"")</f>
        <v/>
      </c>
      <c r="BC3" s="7" t="str">
        <f>IFERROR(VLOOKUP(Table1[[#This Row],[Stock]],[2]CUS030!$A$5:$BO$10000,60,0)/Table1[[#This Row],[Rate
(L/S)]],"")</f>
        <v/>
      </c>
      <c r="BD3" s="7" t="str">
        <f>IFERROR(VLOOKUP(Table1[[#This Row],[Stock]],[2]CUS030!$A$5:$BO$10000,61,0)/Table1[[#This Row],[Rate
(L/S)]],"")</f>
        <v/>
      </c>
      <c r="BE3" s="7" t="str">
        <f>IFERROR(VLOOKUP(Table1[[#This Row],[Stock]],[2]CUS030!$A$5:$BO$10000,62,0)/Table1[[#This Row],[Rate
(L/S)]],"")</f>
        <v/>
      </c>
      <c r="BF3" s="7" t="str">
        <f>IFERROR(VLOOKUP(Table1[[#This Row],[Stock]],[2]CUS030!$A$5:$BO$10000,63,0)/Table1[[#This Row],[Rate
(L/S)]],"")</f>
        <v/>
      </c>
      <c r="BG3" s="7" t="str">
        <f>IFERROR(VLOOKUP(Table1[[#This Row],[Stock]],[2]CUS030!$A$5:$BO$10000,64,0)/Table1[[#This Row],[Rate
(L/S)]],"")</f>
        <v/>
      </c>
      <c r="BH3" s="7" t="str">
        <f>IFERROR(VLOOKUP(Table1[[#This Row],[Stock]],[2]CUS030!$A$5:$BO$10000,65,0)/Table1[[#This Row],[Rate
(L/S)]],"")</f>
        <v/>
      </c>
      <c r="BI3" s="7" t="s">
        <v>1</v>
      </c>
      <c r="BJ3" s="15">
        <f>IFERROR(IF(Table1[[#This Row],[S.Material]]="S",(Table1[[#This Row],[Total Qty]]+Table1[[#This Row],[N+1]]+Table1[[#This Row],[N+2]]),Table1[[#This Row],[Total Qty]]+Table1[[#This Row],[N+1]]),)</f>
        <v>0</v>
      </c>
      <c r="BK3" s="7" t="str">
        <f>IFERROR(IF(((AVERAGE((Table1[[#This Row],[N+1]],Table1[[#This Row],[N+2]]),Table1[[#This Row],[N+3]])-(Table1[[#This Row],[Total Qty]])))&gt;500,"Fixed&gt;500pcs",""),"")</f>
        <v/>
      </c>
      <c r="BL3" s="7" t="str">
        <f>IF(AND(Table1[[#This Row],[Last Forcast]]=0,Table1[[#This Row],[Total Qty]]&gt;0,Table1[[#This Row],[N+1]]&gt;0),"Check PO again","")</f>
        <v/>
      </c>
    </row>
    <row r="4" spans="2:64" x14ac:dyDescent="0.3">
      <c r="B4">
        <v>2</v>
      </c>
      <c r="C4" t="s">
        <v>2</v>
      </c>
      <c r="D4">
        <f>IFERROR(ROUND((MID(Table1[[#This Row],[Production]],35,(LEN(Table1[[#This Row],[Production]]))-37)/(MID(Table1[[#This Row],[Stock]],35,(LEN(Table1[[#This Row],[Stock]]))-37))),0),"")</f>
        <v>1</v>
      </c>
      <c r="E4" t="s">
        <v>2</v>
      </c>
      <c r="F4" s="16">
        <f>VLOOKUP(LEFT(Table1[[#This Row],[Production]],LEN(Table1[[#This Row],[Production]])-7),Item!$A$5:$Z$1000,26,0)</f>
        <v>0.438</v>
      </c>
      <c r="H4" s="8" t="str">
        <f>IFERROR(VLOOKUP(MID(Table1[[#This Row],[Production]],10,2),Special!$B$2:$D$26,3,0),"")</f>
        <v>-</v>
      </c>
      <c r="J4" t="b">
        <f>EXACT(LEFT(Table1[[#This Row],[Stock]],12),LEFT(Table1[[#This Row],[Production]],12))</f>
        <v>1</v>
      </c>
      <c r="K4" t="b">
        <f>EXACT((RIGHT(Table1[[#This Row],[Stock]],3)),((RIGHT(Table1[[#This Row],[Production]],3))))</f>
        <v>1</v>
      </c>
      <c r="L4" s="14">
        <f>IFERROR(VLOOKUP(Table1[[#This Row],[Stock]],[1]Sheet1!$A$7:$N$10000,14,0),"")</f>
        <v>271</v>
      </c>
      <c r="M4" s="14">
        <f>IFERROR(ROUND((Table1[[#This Row],[Stock
(S&amp;L)]]/Table1[[#This Row],[Rate
(L/S)]]),0),"")</f>
        <v>271</v>
      </c>
      <c r="O4" t="str">
        <f>IF(Table1[[#This Row],[Rate
(L/S)]]=1,"P/E","C")</f>
        <v>P/E</v>
      </c>
      <c r="P4" s="7" t="str">
        <f>IFERROR(VLOOKUP(Table1[[#This Row],[Stock]],[2]CUS030!$A$5:$BO$10000,21,0)/Table1[[#This Row],[Rate
(L/S)]],"")</f>
        <v/>
      </c>
      <c r="Q4" s="7" t="str">
        <f>IFERROR(VLOOKUP(Table1[[#This Row],[Stock]],[2]CUS030!$A$5:$BO$10000,22,0)/Table1[[#This Row],[Rate
(L/S)]],"")</f>
        <v/>
      </c>
      <c r="R4" s="7" t="str">
        <f>IFERROR(VLOOKUP(Table1[[#This Row],[Stock]],[2]CUS030!$A$5:$BO$10000,23,0)/Table1[[#This Row],[Rate
(L/S)]],"")</f>
        <v/>
      </c>
      <c r="S4" s="7" t="str">
        <f>IFERROR(VLOOKUP(Table1[[#This Row],[Stock]],[2]CUS030!$A$5:$BO$10000,24,0)/Table1[[#This Row],[Rate
(L/S)]],"")</f>
        <v/>
      </c>
      <c r="T4" s="7" t="str">
        <f>IFERROR(VLOOKUP(Table1[[#This Row],[Stock]],[2]CUS030!$A$5:$BO$10000,25,0)/Table1[[#This Row],[Rate
(L/S)]],"")</f>
        <v/>
      </c>
      <c r="U4" s="7" t="str">
        <f>IFERROR(VLOOKUP(Table1[[#This Row],[Stock]],[2]CUS030!$A$5:$BO$10000,26,0)/Table1[[#This Row],[Rate
(L/S)]],"")</f>
        <v/>
      </c>
      <c r="V4" s="7" t="str">
        <f>IFERROR(VLOOKUP(Table1[[#This Row],[Stock]],[2]CUS030!$A$5:$BO$10000,27,0)/Table1[[#This Row],[Rate
(L/S)]],"")</f>
        <v/>
      </c>
      <c r="W4" s="7" t="str">
        <f>IFERROR(VLOOKUP(Table1[[#This Row],[Stock]],[2]CUS030!$A$5:$BO$10000,28,0)/Table1[[#This Row],[Rate
(L/S)]],"")</f>
        <v/>
      </c>
      <c r="X4" s="7" t="str">
        <f>IFERROR(VLOOKUP(Table1[[#This Row],[Stock]],[2]CUS030!$A$5:$BO$10000,29,0)/Table1[[#This Row],[Rate
(L/S)]],"")</f>
        <v/>
      </c>
      <c r="Y4" s="7" t="str">
        <f>IFERROR(VLOOKUP(Table1[[#This Row],[Stock]],[2]CUS030!$A$5:$BO$10000,30,0)/Table1[[#This Row],[Rate
(L/S)]],"")</f>
        <v/>
      </c>
      <c r="Z4" s="7" t="str">
        <f>IFERROR(VLOOKUP(Table1[[#This Row],[Stock]],[2]CUS030!$A$5:$BO$10000,31,0)/Table1[[#This Row],[Rate
(L/S)]],"")</f>
        <v/>
      </c>
      <c r="AA4" s="7" t="str">
        <f>IFERROR(VLOOKUP(Table1[[#This Row],[Stock]],[2]CUS030!$A$5:$BO$10000,32,0)/Table1[[#This Row],[Rate
(L/S)]],"")</f>
        <v/>
      </c>
      <c r="AB4" s="7" t="str">
        <f>IFERROR(VLOOKUP(Table1[[#This Row],[Stock]],[2]CUS030!$A$5:$BO$10000,33,0)/Table1[[#This Row],[Rate
(L/S)]],"")</f>
        <v/>
      </c>
      <c r="AC4" s="7" t="str">
        <f>IFERROR(VLOOKUP(Table1[[#This Row],[Stock]],[2]CUS030!$A$5:$BO$10000,34,0)/Table1[[#This Row],[Rate
(L/S)]],"")</f>
        <v/>
      </c>
      <c r="AD4" s="7" t="str">
        <f>IFERROR(VLOOKUP(Table1[[#This Row],[Stock]],[2]CUS030!$A$5:$BO$10000,35,0)/Table1[[#This Row],[Rate
(L/S)]],"")</f>
        <v/>
      </c>
      <c r="AE4" s="7" t="str">
        <f>IFERROR(VLOOKUP(Table1[[#This Row],[Stock]],[2]CUS030!$A$5:$BO$10000,36,0)/Table1[[#This Row],[Rate
(L/S)]],"")</f>
        <v/>
      </c>
      <c r="AF4" s="7" t="str">
        <f>IFERROR(VLOOKUP(Table1[[#This Row],[Stock]],[2]CUS030!$A$5:$BO$10000,37,0)/Table1[[#This Row],[Rate
(L/S)]],"")</f>
        <v/>
      </c>
      <c r="AG4" s="7" t="str">
        <f>IFERROR(VLOOKUP(Table1[[#This Row],[Stock]],[2]CUS030!$A$5:$BO$10000,38,0)/Table1[[#This Row],[Rate
(L/S)]],"")</f>
        <v/>
      </c>
      <c r="AH4" s="7" t="str">
        <f>IFERROR(VLOOKUP(Table1[[#This Row],[Stock]],[2]CUS030!$A$5:$BO$10000,39,0)/Table1[[#This Row],[Rate
(L/S)]],"")</f>
        <v/>
      </c>
      <c r="AI4" s="7" t="str">
        <f>IFERROR(VLOOKUP(Table1[[#This Row],[Stock]],[2]CUS030!$A$5:$BO$10000,40,0)/Table1[[#This Row],[Rate
(L/S)]],"")</f>
        <v/>
      </c>
      <c r="AJ4" s="7" t="str">
        <f>IFERROR(VLOOKUP(Table1[[#This Row],[Stock]],[2]CUS030!$A$5:$BO$10000,41,0)/Table1[[#This Row],[Rate
(L/S)]],"")</f>
        <v/>
      </c>
      <c r="AK4" s="7" t="str">
        <f>IFERROR(VLOOKUP(Table1[[#This Row],[Stock]],[2]CUS030!$A$5:$BO$10000,42,0)/Table1[[#This Row],[Rate
(L/S)]],"")</f>
        <v/>
      </c>
      <c r="AL4" s="7" t="str">
        <f>IFERROR(VLOOKUP(Table1[[#This Row],[Stock]],[2]CUS030!$A$5:$BO$10000,43,0)/Table1[[#This Row],[Rate
(L/S)]],"")</f>
        <v/>
      </c>
      <c r="AM4" s="7" t="str">
        <f>IFERROR(VLOOKUP(Table1[[#This Row],[Stock]],[2]CUS030!$A$5:$BO$10000,44,0)/Table1[[#This Row],[Rate
(L/S)]],"")</f>
        <v/>
      </c>
      <c r="AN4" s="7" t="str">
        <f>IFERROR(VLOOKUP(Table1[[#This Row],[Stock]],[2]CUS030!$A$5:$BO$10000,45,0)/Table1[[#This Row],[Rate
(L/S)]],"")</f>
        <v/>
      </c>
      <c r="AO4" s="7" t="str">
        <f>IFERROR(VLOOKUP(Table1[[#This Row],[Stock]],[2]CUS030!$A$5:$BO$10000,46,0)/Table1[[#This Row],[Rate
(L/S)]],"")</f>
        <v/>
      </c>
      <c r="AP4" s="7" t="str">
        <f>IFERROR(VLOOKUP(Table1[[#This Row],[Stock]],[2]CUS030!$A$5:$BO$10000,47,0)/Table1[[#This Row],[Rate
(L/S)]],"")</f>
        <v/>
      </c>
      <c r="AQ4" s="7" t="str">
        <f>IFERROR(VLOOKUP(Table1[[#This Row],[Stock]],[2]CUS030!$A$5:$BO$10000,48,0)/Table1[[#This Row],[Rate
(L/S)]],"")</f>
        <v/>
      </c>
      <c r="AR4" s="7" t="str">
        <f>IFERROR(VLOOKUP(Table1[[#This Row],[Stock]],[2]CUS030!$A$5:$BO$10000,49,0)/Table1[[#This Row],[Rate
(L/S)]],"")</f>
        <v/>
      </c>
      <c r="AS4" s="7" t="str">
        <f>IFERROR(VLOOKUP(Table1[[#This Row],[Stock]],[2]CUS030!$A$5:$BO$10000,50,0)/Table1[[#This Row],[Rate
(L/S)]],"")</f>
        <v/>
      </c>
      <c r="AT4" s="7" t="str">
        <f>IFERROR(VLOOKUP(Table1[[#This Row],[Stock]],[2]CUS030!$A$5:$BO$10000,51,0)/Table1[[#This Row],[Rate
(L/S)]],"")</f>
        <v/>
      </c>
      <c r="AU4" s="7" t="str">
        <f>IFERROR(VLOOKUP(Table1[[#This Row],[Stock]],[2]CUS030!$A$5:$BO$10000,52,0)/Table1[[#This Row],[Rate
(L/S)]],"")</f>
        <v/>
      </c>
      <c r="AV4" s="7" t="str">
        <f>IFERROR(VLOOKUP(Table1[[#This Row],[Stock]],[2]CUS030!$A$5:$BO$10000,53,0)/Table1[[#This Row],[Rate
(L/S)]],"")</f>
        <v/>
      </c>
      <c r="AW4" s="7" t="str">
        <f>IFERROR(VLOOKUP(Table1[[#This Row],[Stock]],[2]CUS030!$A$5:$BO$10000,54,0)/Table1[[#This Row],[Rate
(L/S)]],"")</f>
        <v/>
      </c>
      <c r="AX4" s="7" t="str">
        <f>IFERROR(VLOOKUP(Table1[[#This Row],[Stock]],[2]CUS030!$A$5:$BO$10000,55,0)/Table1[[#This Row],[Rate
(L/S)]],"")</f>
        <v/>
      </c>
      <c r="AY4" s="7" t="str">
        <f>IFERROR(VLOOKUP(Table1[[#This Row],[Stock]],[2]CUS030!$A$5:$BO$10000,56,0)/Table1[[#This Row],[Rate
(L/S)]],"")</f>
        <v/>
      </c>
      <c r="AZ4" s="7" t="str">
        <f>IFERROR(VLOOKUP(Table1[[#This Row],[Stock]],[2]CUS030!$A$5:$BO$10000,57,0)/Table1[[#This Row],[Rate
(L/S)]],"")</f>
        <v/>
      </c>
      <c r="BA4" s="7" t="str">
        <f>IFERROR(VLOOKUP(Table1[[#This Row],[Stock]],[2]CUS030!$A$5:$BO$10000,58,0)/Table1[[#This Row],[Rate
(L/S)]],"")</f>
        <v/>
      </c>
      <c r="BB4" s="7" t="str">
        <f>IFERROR(VLOOKUP(Table1[[#This Row],[Stock]],[2]CUS030!$A$5:$BO$10000,59,0)/Table1[[#This Row],[Rate
(L/S)]],"")</f>
        <v/>
      </c>
      <c r="BC4" s="7" t="str">
        <f>IFERROR(VLOOKUP(Table1[[#This Row],[Stock]],[2]CUS030!$A$5:$BO$10000,60,0)/Table1[[#This Row],[Rate
(L/S)]],"")</f>
        <v/>
      </c>
      <c r="BD4" s="7" t="str">
        <f>IFERROR(VLOOKUP(Table1[[#This Row],[Stock]],[2]CUS030!$A$5:$BO$10000,61,0)/Table1[[#This Row],[Rate
(L/S)]],"")</f>
        <v/>
      </c>
      <c r="BE4" s="7" t="str">
        <f>IFERROR(VLOOKUP(Table1[[#This Row],[Stock]],[2]CUS030!$A$5:$BO$10000,62,0)/Table1[[#This Row],[Rate
(L/S)]],"")</f>
        <v/>
      </c>
      <c r="BF4" s="7" t="str">
        <f>IFERROR(VLOOKUP(Table1[[#This Row],[Stock]],[2]CUS030!$A$5:$BO$10000,63,0)/Table1[[#This Row],[Rate
(L/S)]],"")</f>
        <v/>
      </c>
      <c r="BG4" s="7" t="str">
        <f>IFERROR(VLOOKUP(Table1[[#This Row],[Stock]],[2]CUS030!$A$5:$BO$10000,64,0)/Table1[[#This Row],[Rate
(L/S)]],"")</f>
        <v/>
      </c>
      <c r="BH4" s="7" t="str">
        <f>IFERROR(VLOOKUP(Table1[[#This Row],[Stock]],[2]CUS030!$A$5:$BO$10000,65,0)/Table1[[#This Row],[Rate
(L/S)]],"")</f>
        <v/>
      </c>
      <c r="BI4" s="7" t="s">
        <v>1</v>
      </c>
      <c r="BJ4" s="15">
        <f>IFERROR(IF(Table1[[#This Row],[S.Material]]="S",(Table1[[#This Row],[Total Qty]]+Table1[[#This Row],[N+1]]+Table1[[#This Row],[N+2]]),Table1[[#This Row],[Total Qty]]+Table1[[#This Row],[N+1]]),)</f>
        <v>0</v>
      </c>
      <c r="BK4" s="7" t="str">
        <f>IFERROR(IF(((AVERAGE((Table1[[#This Row],[N+1]],Table1[[#This Row],[N+2]]),Table1[[#This Row],[N+3]])-(Table1[[#This Row],[Total Qty]])))&gt;500,"Fixed&gt;500pcs",""),"")</f>
        <v/>
      </c>
      <c r="BL4" s="7" t="str">
        <f>IF(AND(Table1[[#This Row],[Last Forcast]]=0,Table1[[#This Row],[Total Qty]]&gt;0,Table1[[#This Row],[N+1]]&gt;0),"Check PO again","")</f>
        <v/>
      </c>
    </row>
    <row r="5" spans="2:64" x14ac:dyDescent="0.3">
      <c r="B5">
        <v>3</v>
      </c>
      <c r="C5" t="s">
        <v>3</v>
      </c>
      <c r="D5">
        <f>IFERROR(ROUND((MID(Table1[[#This Row],[Production]],35,(LEN(Table1[[#This Row],[Production]]))-37)/(MID(Table1[[#This Row],[Stock]],35,(LEN(Table1[[#This Row],[Stock]]))-37))),0),"")</f>
        <v>17</v>
      </c>
      <c r="E5" t="s">
        <v>4</v>
      </c>
      <c r="F5" s="16">
        <f>VLOOKUP(LEFT(Table1[[#This Row],[Production]],LEN(Table1[[#This Row],[Production]])-7),Item!$A$5:$Z$1000,26,0)</f>
        <v>0.52800000000000002</v>
      </c>
      <c r="H5" s="8" t="str">
        <f>IFERROR(VLOOKUP(MID(Table1[[#This Row],[Production]],10,2),Special!$B$2:$D$26,3,0),"")</f>
        <v>-</v>
      </c>
      <c r="J5" t="b">
        <f>EXACT(LEFT(Table1[[#This Row],[Stock]],12),LEFT(Table1[[#This Row],[Production]],12))</f>
        <v>1</v>
      </c>
      <c r="K5" t="b">
        <f>EXACT((RIGHT(Table1[[#This Row],[Stock]],3)),((RIGHT(Table1[[#This Row],[Production]],3))))</f>
        <v>1</v>
      </c>
      <c r="L5" s="14">
        <f>IFERROR(VLOOKUP(Table1[[#This Row],[Stock]],[1]Sheet1!$A$7:$N$10000,14,0),"")</f>
        <v>902</v>
      </c>
      <c r="M5" s="14">
        <f>IFERROR(ROUND((Table1[[#This Row],[Stock
(S&amp;L)]]/Table1[[#This Row],[Rate
(L/S)]]),0),"")</f>
        <v>53</v>
      </c>
      <c r="O5" t="str">
        <f>IF(Table1[[#This Row],[Rate
(L/S)]]=1,"P/E","C")</f>
        <v>C</v>
      </c>
      <c r="P5" s="7">
        <f>IFERROR(VLOOKUP(Table1[[#This Row],[Stock]],[2]CUS030!$A$5:$BO$10000,21,0)/Table1[[#This Row],[Rate
(L/S)]],"")</f>
        <v>0</v>
      </c>
      <c r="Q5" s="7">
        <f>IFERROR(VLOOKUP(Table1[[#This Row],[Stock]],[2]CUS030!$A$5:$BO$10000,22,0)/Table1[[#This Row],[Rate
(L/S)]],"")</f>
        <v>0</v>
      </c>
      <c r="R5" s="7">
        <f>IFERROR(VLOOKUP(Table1[[#This Row],[Stock]],[2]CUS030!$A$5:$BO$10000,23,0)/Table1[[#This Row],[Rate
(L/S)]],"")</f>
        <v>0</v>
      </c>
      <c r="S5" s="7">
        <f>IFERROR(VLOOKUP(Table1[[#This Row],[Stock]],[2]CUS030!$A$5:$BO$10000,24,0)/Table1[[#This Row],[Rate
(L/S)]],"")</f>
        <v>0</v>
      </c>
      <c r="T5" s="7">
        <f>IFERROR(VLOOKUP(Table1[[#This Row],[Stock]],[2]CUS030!$A$5:$BO$10000,25,0)/Table1[[#This Row],[Rate
(L/S)]],"")</f>
        <v>0</v>
      </c>
      <c r="U5" s="7">
        <f>IFERROR(VLOOKUP(Table1[[#This Row],[Stock]],[2]CUS030!$A$5:$BO$10000,26,0)/Table1[[#This Row],[Rate
(L/S)]],"")</f>
        <v>0</v>
      </c>
      <c r="V5" s="7">
        <f>IFERROR(VLOOKUP(Table1[[#This Row],[Stock]],[2]CUS030!$A$5:$BO$10000,27,0)/Table1[[#This Row],[Rate
(L/S)]],"")</f>
        <v>0</v>
      </c>
      <c r="W5" s="7">
        <f>IFERROR(VLOOKUP(Table1[[#This Row],[Stock]],[2]CUS030!$A$5:$BO$10000,28,0)/Table1[[#This Row],[Rate
(L/S)]],"")</f>
        <v>0</v>
      </c>
      <c r="X5" s="7">
        <f>IFERROR(VLOOKUP(Table1[[#This Row],[Stock]],[2]CUS030!$A$5:$BO$10000,29,0)/Table1[[#This Row],[Rate
(L/S)]],"")</f>
        <v>0</v>
      </c>
      <c r="Y5" s="7">
        <f>IFERROR(VLOOKUP(Table1[[#This Row],[Stock]],[2]CUS030!$A$5:$BO$10000,30,0)/Table1[[#This Row],[Rate
(L/S)]],"")</f>
        <v>0</v>
      </c>
      <c r="Z5" s="7">
        <f>IFERROR(VLOOKUP(Table1[[#This Row],[Stock]],[2]CUS030!$A$5:$BO$10000,31,0)/Table1[[#This Row],[Rate
(L/S)]],"")</f>
        <v>0</v>
      </c>
      <c r="AA5" s="7">
        <f>IFERROR(VLOOKUP(Table1[[#This Row],[Stock]],[2]CUS030!$A$5:$BO$10000,32,0)/Table1[[#This Row],[Rate
(L/S)]],"")</f>
        <v>0</v>
      </c>
      <c r="AB5" s="7">
        <f>IFERROR(VLOOKUP(Table1[[#This Row],[Stock]],[2]CUS030!$A$5:$BO$10000,33,0)/Table1[[#This Row],[Rate
(L/S)]],"")</f>
        <v>0</v>
      </c>
      <c r="AC5" s="7">
        <f>IFERROR(VLOOKUP(Table1[[#This Row],[Stock]],[2]CUS030!$A$5:$BO$10000,34,0)/Table1[[#This Row],[Rate
(L/S)]],"")</f>
        <v>0</v>
      </c>
      <c r="AD5" s="7">
        <f>IFERROR(VLOOKUP(Table1[[#This Row],[Stock]],[2]CUS030!$A$5:$BO$10000,35,0)/Table1[[#This Row],[Rate
(L/S)]],"")</f>
        <v>0</v>
      </c>
      <c r="AE5" s="7">
        <f>IFERROR(VLOOKUP(Table1[[#This Row],[Stock]],[2]CUS030!$A$5:$BO$10000,36,0)/Table1[[#This Row],[Rate
(L/S)]],"")</f>
        <v>0</v>
      </c>
      <c r="AF5" s="7">
        <f>IFERROR(VLOOKUP(Table1[[#This Row],[Stock]],[2]CUS030!$A$5:$BO$10000,37,0)/Table1[[#This Row],[Rate
(L/S)]],"")</f>
        <v>0</v>
      </c>
      <c r="AG5" s="7">
        <f>IFERROR(VLOOKUP(Table1[[#This Row],[Stock]],[2]CUS030!$A$5:$BO$10000,38,0)/Table1[[#This Row],[Rate
(L/S)]],"")</f>
        <v>0</v>
      </c>
      <c r="AH5" s="7">
        <f>IFERROR(VLOOKUP(Table1[[#This Row],[Stock]],[2]CUS030!$A$5:$BO$10000,39,0)/Table1[[#This Row],[Rate
(L/S)]],"")</f>
        <v>0</v>
      </c>
      <c r="AI5" s="7">
        <f>IFERROR(VLOOKUP(Table1[[#This Row],[Stock]],[2]CUS030!$A$5:$BO$10000,40,0)/Table1[[#This Row],[Rate
(L/S)]],"")</f>
        <v>0</v>
      </c>
      <c r="AJ5" s="7">
        <f>IFERROR(VLOOKUP(Table1[[#This Row],[Stock]],[2]CUS030!$A$5:$BO$10000,41,0)/Table1[[#This Row],[Rate
(L/S)]],"")</f>
        <v>0</v>
      </c>
      <c r="AK5" s="7">
        <f>IFERROR(VLOOKUP(Table1[[#This Row],[Stock]],[2]CUS030!$A$5:$BO$10000,42,0)/Table1[[#This Row],[Rate
(L/S)]],"")</f>
        <v>0</v>
      </c>
      <c r="AL5" s="7">
        <f>IFERROR(VLOOKUP(Table1[[#This Row],[Stock]],[2]CUS030!$A$5:$BO$10000,43,0)/Table1[[#This Row],[Rate
(L/S)]],"")</f>
        <v>0</v>
      </c>
      <c r="AM5" s="7">
        <f>IFERROR(VLOOKUP(Table1[[#This Row],[Stock]],[2]CUS030!$A$5:$BO$10000,44,0)/Table1[[#This Row],[Rate
(L/S)]],"")</f>
        <v>0</v>
      </c>
      <c r="AN5" s="7">
        <f>IFERROR(VLOOKUP(Table1[[#This Row],[Stock]],[2]CUS030!$A$5:$BO$10000,45,0)/Table1[[#This Row],[Rate
(L/S)]],"")</f>
        <v>0</v>
      </c>
      <c r="AO5" s="7">
        <f>IFERROR(VLOOKUP(Table1[[#This Row],[Stock]],[2]CUS030!$A$5:$BO$10000,46,0)/Table1[[#This Row],[Rate
(L/S)]],"")</f>
        <v>0</v>
      </c>
      <c r="AP5" s="7">
        <f>IFERROR(VLOOKUP(Table1[[#This Row],[Stock]],[2]CUS030!$A$5:$BO$10000,47,0)/Table1[[#This Row],[Rate
(L/S)]],"")</f>
        <v>0</v>
      </c>
      <c r="AQ5" s="7">
        <f>IFERROR(VLOOKUP(Table1[[#This Row],[Stock]],[2]CUS030!$A$5:$BO$10000,48,0)/Table1[[#This Row],[Rate
(L/S)]],"")</f>
        <v>0</v>
      </c>
      <c r="AR5" s="7">
        <f>IFERROR(VLOOKUP(Table1[[#This Row],[Stock]],[2]CUS030!$A$5:$BO$10000,49,0)/Table1[[#This Row],[Rate
(L/S)]],"")</f>
        <v>0</v>
      </c>
      <c r="AS5" s="7">
        <f>IFERROR(VLOOKUP(Table1[[#This Row],[Stock]],[2]CUS030!$A$5:$BO$10000,50,0)/Table1[[#This Row],[Rate
(L/S)]],"")</f>
        <v>0</v>
      </c>
      <c r="AT5" s="7">
        <f>IFERROR(VLOOKUP(Table1[[#This Row],[Stock]],[2]CUS030!$A$5:$BO$10000,51,0)/Table1[[#This Row],[Rate
(L/S)]],"")</f>
        <v>0</v>
      </c>
      <c r="AU5" s="7">
        <f>IFERROR(VLOOKUP(Table1[[#This Row],[Stock]],[2]CUS030!$A$5:$BO$10000,52,0)/Table1[[#This Row],[Rate
(L/S)]],"")</f>
        <v>0</v>
      </c>
      <c r="AV5" s="7">
        <f>IFERROR(VLOOKUP(Table1[[#This Row],[Stock]],[2]CUS030!$A$5:$BO$10000,53,0)/Table1[[#This Row],[Rate
(L/S)]],"")</f>
        <v>0</v>
      </c>
      <c r="AW5" s="7">
        <f>IFERROR(VLOOKUP(Table1[[#This Row],[Stock]],[2]CUS030!$A$5:$BO$10000,54,0)/Table1[[#This Row],[Rate
(L/S)]],"")</f>
        <v>0</v>
      </c>
      <c r="AX5" s="7">
        <f>IFERROR(VLOOKUP(Table1[[#This Row],[Stock]],[2]CUS030!$A$5:$BO$10000,55,0)/Table1[[#This Row],[Rate
(L/S)]],"")</f>
        <v>2.9411764705882355</v>
      </c>
      <c r="AY5" s="7">
        <f>IFERROR(VLOOKUP(Table1[[#This Row],[Stock]],[2]CUS030!$A$5:$BO$10000,56,0)/Table1[[#This Row],[Rate
(L/S)]],"")</f>
        <v>0</v>
      </c>
      <c r="AZ5" s="7">
        <f>IFERROR(VLOOKUP(Table1[[#This Row],[Stock]],[2]CUS030!$A$5:$BO$10000,57,0)/Table1[[#This Row],[Rate
(L/S)]],"")</f>
        <v>0</v>
      </c>
      <c r="BA5" s="7">
        <f>IFERROR(VLOOKUP(Table1[[#This Row],[Stock]],[2]CUS030!$A$5:$BO$10000,58,0)/Table1[[#This Row],[Rate
(L/S)]],"")</f>
        <v>2.7647058823529411</v>
      </c>
      <c r="BB5" s="7">
        <f>IFERROR(VLOOKUP(Table1[[#This Row],[Stock]],[2]CUS030!$A$5:$BO$10000,59,0)/Table1[[#This Row],[Rate
(L/S)]],"")</f>
        <v>14.705882352941176</v>
      </c>
      <c r="BC5" s="7">
        <f>IFERROR(VLOOKUP(Table1[[#This Row],[Stock]],[2]CUS030!$A$5:$BO$10000,60,0)/Table1[[#This Row],[Rate
(L/S)]],"")</f>
        <v>2.9411764705882355</v>
      </c>
      <c r="BD5" s="7">
        <f>IFERROR(VLOOKUP(Table1[[#This Row],[Stock]],[2]CUS030!$A$5:$BO$10000,61,0)/Table1[[#This Row],[Rate
(L/S)]],"")</f>
        <v>35.294117647058826</v>
      </c>
      <c r="BE5" s="7">
        <f>IFERROR(VLOOKUP(Table1[[#This Row],[Stock]],[2]CUS030!$A$5:$BO$10000,62,0)/Table1[[#This Row],[Rate
(L/S)]],"")</f>
        <v>14.705882352941176</v>
      </c>
      <c r="BF5" s="7">
        <f>IFERROR(VLOOKUP(Table1[[#This Row],[Stock]],[2]CUS030!$A$5:$BO$10000,63,0)/Table1[[#This Row],[Rate
(L/S)]],"")</f>
        <v>8.8235294117647065</v>
      </c>
      <c r="BG5" s="7">
        <f>IFERROR(VLOOKUP(Table1[[#This Row],[Stock]],[2]CUS030!$A$5:$BO$10000,64,0)/Table1[[#This Row],[Rate
(L/S)]],"")</f>
        <v>2.9411764705882355</v>
      </c>
      <c r="BH5" s="7">
        <f>IFERROR(VLOOKUP(Table1[[#This Row],[Stock]],[2]CUS030!$A$5:$BO$10000,65,0)/Table1[[#This Row],[Rate
(L/S)]],"")</f>
        <v>11.764705882352942</v>
      </c>
      <c r="BI5" s="7" t="s">
        <v>1</v>
      </c>
      <c r="BJ5" s="15">
        <f>IFERROR(IF(Table1[[#This Row],[S.Material]]="S",(Table1[[#This Row],[Total Qty]]+Table1[[#This Row],[N+1]]+Table1[[#This Row],[N+2]]),Table1[[#This Row],[Total Qty]]+Table1[[#This Row],[N+1]]),)</f>
        <v>0</v>
      </c>
      <c r="BK5" s="7" t="str">
        <f>IFERROR(IF(((AVERAGE((Table1[[#This Row],[N+1]],Table1[[#This Row],[N+2]]),Table1[[#This Row],[N+3]])-(Table1[[#This Row],[Total Qty]])))&gt;500,"Fixed&gt;500pcs",""),"")</f>
        <v/>
      </c>
      <c r="BL5" s="7" t="str">
        <f>IF(AND(Table1[[#This Row],[Last Forcast]]=0,Table1[[#This Row],[Total Qty]]&gt;0,Table1[[#This Row],[N+1]]&gt;0),"Check PO again","")</f>
        <v/>
      </c>
    </row>
    <row r="6" spans="2:64" x14ac:dyDescent="0.3">
      <c r="B6">
        <v>4</v>
      </c>
      <c r="C6" t="s">
        <v>5</v>
      </c>
      <c r="D6">
        <f>IFERROR(ROUND((MID(Table1[[#This Row],[Production]],35,(LEN(Table1[[#This Row],[Production]]))-37)/(MID(Table1[[#This Row],[Stock]],35,(LEN(Table1[[#This Row],[Stock]]))-37))),0),"")</f>
        <v>12</v>
      </c>
      <c r="E6" t="s">
        <v>4</v>
      </c>
      <c r="F6" s="16">
        <f>VLOOKUP(LEFT(Table1[[#This Row],[Production]],LEN(Table1[[#This Row],[Production]])-7),Item!$A$5:$Z$1000,26,0)</f>
        <v>0.52800000000000002</v>
      </c>
      <c r="H6" s="8" t="str">
        <f>IFERROR(VLOOKUP(MID(Table1[[#This Row],[Production]],10,2),Special!$B$2:$D$26,3,0),"")</f>
        <v>-</v>
      </c>
      <c r="J6" t="b">
        <f>EXACT(LEFT(Table1[[#This Row],[Stock]],12),LEFT(Table1[[#This Row],[Production]],12))</f>
        <v>1</v>
      </c>
      <c r="K6" t="b">
        <f>EXACT((RIGHT(Table1[[#This Row],[Stock]],3)),((RIGHT(Table1[[#This Row],[Production]],3))))</f>
        <v>1</v>
      </c>
      <c r="L6" s="14">
        <f>IFERROR(VLOOKUP(Table1[[#This Row],[Stock]],[1]Sheet1!$A$7:$N$10000,14,0),"")</f>
        <v>0</v>
      </c>
      <c r="M6" s="14">
        <f>IFERROR(ROUND((Table1[[#This Row],[Stock
(S&amp;L)]]/Table1[[#This Row],[Rate
(L/S)]]),0),"")</f>
        <v>0</v>
      </c>
      <c r="O6" t="str">
        <f>IF(Table1[[#This Row],[Rate
(L/S)]]=1,"P/E","C")</f>
        <v>C</v>
      </c>
      <c r="P6" s="7">
        <f>IFERROR(VLOOKUP(Table1[[#This Row],[Stock]],[2]CUS030!$A$5:$BO$10000,21,0)/Table1[[#This Row],[Rate
(L/S)]],"")</f>
        <v>0</v>
      </c>
      <c r="Q6" s="7">
        <f>IFERROR(VLOOKUP(Table1[[#This Row],[Stock]],[2]CUS030!$A$5:$BO$10000,22,0)/Table1[[#This Row],[Rate
(L/S)]],"")</f>
        <v>0</v>
      </c>
      <c r="R6" s="7">
        <f>IFERROR(VLOOKUP(Table1[[#This Row],[Stock]],[2]CUS030!$A$5:$BO$10000,23,0)/Table1[[#This Row],[Rate
(L/S)]],"")</f>
        <v>0</v>
      </c>
      <c r="S6" s="7">
        <f>IFERROR(VLOOKUP(Table1[[#This Row],[Stock]],[2]CUS030!$A$5:$BO$10000,24,0)/Table1[[#This Row],[Rate
(L/S)]],"")</f>
        <v>0</v>
      </c>
      <c r="T6" s="7">
        <f>IFERROR(VLOOKUP(Table1[[#This Row],[Stock]],[2]CUS030!$A$5:$BO$10000,25,0)/Table1[[#This Row],[Rate
(L/S)]],"")</f>
        <v>0</v>
      </c>
      <c r="U6" s="7">
        <f>IFERROR(VLOOKUP(Table1[[#This Row],[Stock]],[2]CUS030!$A$5:$BO$10000,26,0)/Table1[[#This Row],[Rate
(L/S)]],"")</f>
        <v>0</v>
      </c>
      <c r="V6" s="7">
        <f>IFERROR(VLOOKUP(Table1[[#This Row],[Stock]],[2]CUS030!$A$5:$BO$10000,27,0)/Table1[[#This Row],[Rate
(L/S)]],"")</f>
        <v>0</v>
      </c>
      <c r="W6" s="7">
        <f>IFERROR(VLOOKUP(Table1[[#This Row],[Stock]],[2]CUS030!$A$5:$BO$10000,28,0)/Table1[[#This Row],[Rate
(L/S)]],"")</f>
        <v>0</v>
      </c>
      <c r="X6" s="7">
        <f>IFERROR(VLOOKUP(Table1[[#This Row],[Stock]],[2]CUS030!$A$5:$BO$10000,29,0)/Table1[[#This Row],[Rate
(L/S)]],"")</f>
        <v>0</v>
      </c>
      <c r="Y6" s="7">
        <f>IFERROR(VLOOKUP(Table1[[#This Row],[Stock]],[2]CUS030!$A$5:$BO$10000,30,0)/Table1[[#This Row],[Rate
(L/S)]],"")</f>
        <v>0</v>
      </c>
      <c r="Z6" s="7">
        <f>IFERROR(VLOOKUP(Table1[[#This Row],[Stock]],[2]CUS030!$A$5:$BO$10000,31,0)/Table1[[#This Row],[Rate
(L/S)]],"")</f>
        <v>0</v>
      </c>
      <c r="AA6" s="7">
        <f>IFERROR(VLOOKUP(Table1[[#This Row],[Stock]],[2]CUS030!$A$5:$BO$10000,32,0)/Table1[[#This Row],[Rate
(L/S)]],"")</f>
        <v>0</v>
      </c>
      <c r="AB6" s="7">
        <f>IFERROR(VLOOKUP(Table1[[#This Row],[Stock]],[2]CUS030!$A$5:$BO$10000,33,0)/Table1[[#This Row],[Rate
(L/S)]],"")</f>
        <v>0</v>
      </c>
      <c r="AC6" s="7">
        <f>IFERROR(VLOOKUP(Table1[[#This Row],[Stock]],[2]CUS030!$A$5:$BO$10000,34,0)/Table1[[#This Row],[Rate
(L/S)]],"")</f>
        <v>0</v>
      </c>
      <c r="AD6" s="7">
        <f>IFERROR(VLOOKUP(Table1[[#This Row],[Stock]],[2]CUS030!$A$5:$BO$10000,35,0)/Table1[[#This Row],[Rate
(L/S)]],"")</f>
        <v>0</v>
      </c>
      <c r="AE6" s="7">
        <f>IFERROR(VLOOKUP(Table1[[#This Row],[Stock]],[2]CUS030!$A$5:$BO$10000,36,0)/Table1[[#This Row],[Rate
(L/S)]],"")</f>
        <v>0</v>
      </c>
      <c r="AF6" s="7">
        <f>IFERROR(VLOOKUP(Table1[[#This Row],[Stock]],[2]CUS030!$A$5:$BO$10000,37,0)/Table1[[#This Row],[Rate
(L/S)]],"")</f>
        <v>0</v>
      </c>
      <c r="AG6" s="7">
        <f>IFERROR(VLOOKUP(Table1[[#This Row],[Stock]],[2]CUS030!$A$5:$BO$10000,38,0)/Table1[[#This Row],[Rate
(L/S)]],"")</f>
        <v>0</v>
      </c>
      <c r="AH6" s="7">
        <f>IFERROR(VLOOKUP(Table1[[#This Row],[Stock]],[2]CUS030!$A$5:$BO$10000,39,0)/Table1[[#This Row],[Rate
(L/S)]],"")</f>
        <v>0</v>
      </c>
      <c r="AI6" s="7">
        <f>IFERROR(VLOOKUP(Table1[[#This Row],[Stock]],[2]CUS030!$A$5:$BO$10000,40,0)/Table1[[#This Row],[Rate
(L/S)]],"")</f>
        <v>0</v>
      </c>
      <c r="AJ6" s="7">
        <f>IFERROR(VLOOKUP(Table1[[#This Row],[Stock]],[2]CUS030!$A$5:$BO$10000,41,0)/Table1[[#This Row],[Rate
(L/S)]],"")</f>
        <v>0</v>
      </c>
      <c r="AK6" s="7">
        <f>IFERROR(VLOOKUP(Table1[[#This Row],[Stock]],[2]CUS030!$A$5:$BO$10000,42,0)/Table1[[#This Row],[Rate
(L/S)]],"")</f>
        <v>0</v>
      </c>
      <c r="AL6" s="7">
        <f>IFERROR(VLOOKUP(Table1[[#This Row],[Stock]],[2]CUS030!$A$5:$BO$10000,43,0)/Table1[[#This Row],[Rate
(L/S)]],"")</f>
        <v>0</v>
      </c>
      <c r="AM6" s="7">
        <f>IFERROR(VLOOKUP(Table1[[#This Row],[Stock]],[2]CUS030!$A$5:$BO$10000,44,0)/Table1[[#This Row],[Rate
(L/S)]],"")</f>
        <v>0</v>
      </c>
      <c r="AN6" s="7">
        <f>IFERROR(VLOOKUP(Table1[[#This Row],[Stock]],[2]CUS030!$A$5:$BO$10000,45,0)/Table1[[#This Row],[Rate
(L/S)]],"")</f>
        <v>0</v>
      </c>
      <c r="AO6" s="7">
        <f>IFERROR(VLOOKUP(Table1[[#This Row],[Stock]],[2]CUS030!$A$5:$BO$10000,46,0)/Table1[[#This Row],[Rate
(L/S)]],"")</f>
        <v>0</v>
      </c>
      <c r="AP6" s="7">
        <f>IFERROR(VLOOKUP(Table1[[#This Row],[Stock]],[2]CUS030!$A$5:$BO$10000,47,0)/Table1[[#This Row],[Rate
(L/S)]],"")</f>
        <v>0</v>
      </c>
      <c r="AQ6" s="7">
        <f>IFERROR(VLOOKUP(Table1[[#This Row],[Stock]],[2]CUS030!$A$5:$BO$10000,48,0)/Table1[[#This Row],[Rate
(L/S)]],"")</f>
        <v>0</v>
      </c>
      <c r="AR6" s="7">
        <f>IFERROR(VLOOKUP(Table1[[#This Row],[Stock]],[2]CUS030!$A$5:$BO$10000,49,0)/Table1[[#This Row],[Rate
(L/S)]],"")</f>
        <v>0</v>
      </c>
      <c r="AS6" s="7">
        <f>IFERROR(VLOOKUP(Table1[[#This Row],[Stock]],[2]CUS030!$A$5:$BO$10000,50,0)/Table1[[#This Row],[Rate
(L/S)]],"")</f>
        <v>0</v>
      </c>
      <c r="AT6" s="7">
        <f>IFERROR(VLOOKUP(Table1[[#This Row],[Stock]],[2]CUS030!$A$5:$BO$10000,51,0)/Table1[[#This Row],[Rate
(L/S)]],"")</f>
        <v>0</v>
      </c>
      <c r="AU6" s="7">
        <f>IFERROR(VLOOKUP(Table1[[#This Row],[Stock]],[2]CUS030!$A$5:$BO$10000,52,0)/Table1[[#This Row],[Rate
(L/S)]],"")</f>
        <v>0</v>
      </c>
      <c r="AV6" s="7">
        <f>IFERROR(VLOOKUP(Table1[[#This Row],[Stock]],[2]CUS030!$A$5:$BO$10000,53,0)/Table1[[#This Row],[Rate
(L/S)]],"")</f>
        <v>0</v>
      </c>
      <c r="AW6" s="7">
        <f>IFERROR(VLOOKUP(Table1[[#This Row],[Stock]],[2]CUS030!$A$5:$BO$10000,54,0)/Table1[[#This Row],[Rate
(L/S)]],"")</f>
        <v>0</v>
      </c>
      <c r="AX6" s="7">
        <f>IFERROR(VLOOKUP(Table1[[#This Row],[Stock]],[2]CUS030!$A$5:$BO$10000,55,0)/Table1[[#This Row],[Rate
(L/S)]],"")</f>
        <v>0</v>
      </c>
      <c r="AY6" s="7">
        <f>IFERROR(VLOOKUP(Table1[[#This Row],[Stock]],[2]CUS030!$A$5:$BO$10000,56,0)/Table1[[#This Row],[Rate
(L/S)]],"")</f>
        <v>0</v>
      </c>
      <c r="AZ6" s="7">
        <f>IFERROR(VLOOKUP(Table1[[#This Row],[Stock]],[2]CUS030!$A$5:$BO$10000,57,0)/Table1[[#This Row],[Rate
(L/S)]],"")</f>
        <v>8.3333333333333339</v>
      </c>
      <c r="BA6" s="7">
        <f>IFERROR(VLOOKUP(Table1[[#This Row],[Stock]],[2]CUS030!$A$5:$BO$10000,58,0)/Table1[[#This Row],[Rate
(L/S)]],"")</f>
        <v>8.3333333333333339</v>
      </c>
      <c r="BB6" s="7">
        <f>IFERROR(VLOOKUP(Table1[[#This Row],[Stock]],[2]CUS030!$A$5:$BO$10000,59,0)/Table1[[#This Row],[Rate
(L/S)]],"")</f>
        <v>0</v>
      </c>
      <c r="BC6" s="7">
        <f>IFERROR(VLOOKUP(Table1[[#This Row],[Stock]],[2]CUS030!$A$5:$BO$10000,60,0)/Table1[[#This Row],[Rate
(L/S)]],"")</f>
        <v>0</v>
      </c>
      <c r="BD6" s="7">
        <f>IFERROR(VLOOKUP(Table1[[#This Row],[Stock]],[2]CUS030!$A$5:$BO$10000,61,0)/Table1[[#This Row],[Rate
(L/S)]],"")</f>
        <v>0</v>
      </c>
      <c r="BE6" s="7">
        <f>IFERROR(VLOOKUP(Table1[[#This Row],[Stock]],[2]CUS030!$A$5:$BO$10000,62,0)/Table1[[#This Row],[Rate
(L/S)]],"")</f>
        <v>0</v>
      </c>
      <c r="BF6" s="7">
        <f>IFERROR(VLOOKUP(Table1[[#This Row],[Stock]],[2]CUS030!$A$5:$BO$10000,63,0)/Table1[[#This Row],[Rate
(L/S)]],"")</f>
        <v>0</v>
      </c>
      <c r="BG6" s="7">
        <f>IFERROR(VLOOKUP(Table1[[#This Row],[Stock]],[2]CUS030!$A$5:$BO$10000,64,0)/Table1[[#This Row],[Rate
(L/S)]],"")</f>
        <v>0</v>
      </c>
      <c r="BH6" s="7">
        <f>IFERROR(VLOOKUP(Table1[[#This Row],[Stock]],[2]CUS030!$A$5:$BO$10000,65,0)/Table1[[#This Row],[Rate
(L/S)]],"")</f>
        <v>0</v>
      </c>
      <c r="BI6" s="7" t="s">
        <v>1</v>
      </c>
      <c r="BJ6" s="15">
        <f>IFERROR(IF(Table1[[#This Row],[S.Material]]="S",(Table1[[#This Row],[Total Qty]]+Table1[[#This Row],[N+1]]+Table1[[#This Row],[N+2]]),Table1[[#This Row],[Total Qty]]+Table1[[#This Row],[N+1]]),)</f>
        <v>0</v>
      </c>
      <c r="BK6" s="7" t="str">
        <f>IFERROR(IF(((AVERAGE((Table1[[#This Row],[N+1]],Table1[[#This Row],[N+2]]),Table1[[#This Row],[N+3]])-(Table1[[#This Row],[Total Qty]])))&gt;500,"Fixed&gt;500pcs",""),"")</f>
        <v/>
      </c>
      <c r="BL6" s="7" t="str">
        <f>IF(AND(Table1[[#This Row],[Last Forcast]]=0,Table1[[#This Row],[Total Qty]]&gt;0,Table1[[#This Row],[N+1]]&gt;0),"Check PO again","")</f>
        <v/>
      </c>
    </row>
    <row r="7" spans="2:64" x14ac:dyDescent="0.3">
      <c r="B7">
        <v>5</v>
      </c>
      <c r="C7" t="s">
        <v>4</v>
      </c>
      <c r="D7">
        <f>IFERROR(ROUND((MID(Table1[[#This Row],[Production]],35,(LEN(Table1[[#This Row],[Production]]))-37)/(MID(Table1[[#This Row],[Stock]],35,(LEN(Table1[[#This Row],[Stock]]))-37))),0),"")</f>
        <v>1</v>
      </c>
      <c r="E7" t="s">
        <v>4</v>
      </c>
      <c r="F7" s="16">
        <f>VLOOKUP(LEFT(Table1[[#This Row],[Production]],LEN(Table1[[#This Row],[Production]])-7),Item!$A$5:$Z$1000,26,0)</f>
        <v>0.52800000000000002</v>
      </c>
      <c r="H7" s="8" t="str">
        <f>IFERROR(VLOOKUP(MID(Table1[[#This Row],[Production]],10,2),Special!$B$2:$D$26,3,0),"")</f>
        <v>-</v>
      </c>
      <c r="J7" t="b">
        <f>EXACT(LEFT(Table1[[#This Row],[Stock]],12),LEFT(Table1[[#This Row],[Production]],12))</f>
        <v>1</v>
      </c>
      <c r="K7" t="b">
        <f>EXACT((RIGHT(Table1[[#This Row],[Stock]],3)),((RIGHT(Table1[[#This Row],[Production]],3))))</f>
        <v>1</v>
      </c>
      <c r="L7" s="14">
        <f>IFERROR(VLOOKUP(Table1[[#This Row],[Stock]],[1]Sheet1!$A$7:$N$10000,14,0),"")</f>
        <v>933</v>
      </c>
      <c r="M7" s="14">
        <f>IFERROR(ROUND((Table1[[#This Row],[Stock
(S&amp;L)]]/Table1[[#This Row],[Rate
(L/S)]]),0),"")</f>
        <v>933</v>
      </c>
      <c r="O7" t="str">
        <f>IF(Table1[[#This Row],[Rate
(L/S)]]=1,"P/E","C")</f>
        <v>P/E</v>
      </c>
      <c r="P7" s="7" t="str">
        <f>IFERROR(VLOOKUP(Table1[[#This Row],[Stock]],[2]CUS030!$A$5:$BO$10000,21,0)/Table1[[#This Row],[Rate
(L/S)]],"")</f>
        <v/>
      </c>
      <c r="Q7" s="7" t="str">
        <f>IFERROR(VLOOKUP(Table1[[#This Row],[Stock]],[2]CUS030!$A$5:$BO$10000,22,0)/Table1[[#This Row],[Rate
(L/S)]],"")</f>
        <v/>
      </c>
      <c r="R7" s="7" t="str">
        <f>IFERROR(VLOOKUP(Table1[[#This Row],[Stock]],[2]CUS030!$A$5:$BO$10000,23,0)/Table1[[#This Row],[Rate
(L/S)]],"")</f>
        <v/>
      </c>
      <c r="S7" s="7" t="str">
        <f>IFERROR(VLOOKUP(Table1[[#This Row],[Stock]],[2]CUS030!$A$5:$BO$10000,24,0)/Table1[[#This Row],[Rate
(L/S)]],"")</f>
        <v/>
      </c>
      <c r="T7" s="7" t="str">
        <f>IFERROR(VLOOKUP(Table1[[#This Row],[Stock]],[2]CUS030!$A$5:$BO$10000,25,0)/Table1[[#This Row],[Rate
(L/S)]],"")</f>
        <v/>
      </c>
      <c r="U7" s="7" t="str">
        <f>IFERROR(VLOOKUP(Table1[[#This Row],[Stock]],[2]CUS030!$A$5:$BO$10000,26,0)/Table1[[#This Row],[Rate
(L/S)]],"")</f>
        <v/>
      </c>
      <c r="V7" s="7" t="str">
        <f>IFERROR(VLOOKUP(Table1[[#This Row],[Stock]],[2]CUS030!$A$5:$BO$10000,27,0)/Table1[[#This Row],[Rate
(L/S)]],"")</f>
        <v/>
      </c>
      <c r="W7" s="7" t="str">
        <f>IFERROR(VLOOKUP(Table1[[#This Row],[Stock]],[2]CUS030!$A$5:$BO$10000,28,0)/Table1[[#This Row],[Rate
(L/S)]],"")</f>
        <v/>
      </c>
      <c r="X7" s="7" t="str">
        <f>IFERROR(VLOOKUP(Table1[[#This Row],[Stock]],[2]CUS030!$A$5:$BO$10000,29,0)/Table1[[#This Row],[Rate
(L/S)]],"")</f>
        <v/>
      </c>
      <c r="Y7" s="7" t="str">
        <f>IFERROR(VLOOKUP(Table1[[#This Row],[Stock]],[2]CUS030!$A$5:$BO$10000,30,0)/Table1[[#This Row],[Rate
(L/S)]],"")</f>
        <v/>
      </c>
      <c r="Z7" s="7" t="str">
        <f>IFERROR(VLOOKUP(Table1[[#This Row],[Stock]],[2]CUS030!$A$5:$BO$10000,31,0)/Table1[[#This Row],[Rate
(L/S)]],"")</f>
        <v/>
      </c>
      <c r="AA7" s="7" t="str">
        <f>IFERROR(VLOOKUP(Table1[[#This Row],[Stock]],[2]CUS030!$A$5:$BO$10000,32,0)/Table1[[#This Row],[Rate
(L/S)]],"")</f>
        <v/>
      </c>
      <c r="AB7" s="7" t="str">
        <f>IFERROR(VLOOKUP(Table1[[#This Row],[Stock]],[2]CUS030!$A$5:$BO$10000,33,0)/Table1[[#This Row],[Rate
(L/S)]],"")</f>
        <v/>
      </c>
      <c r="AC7" s="7" t="str">
        <f>IFERROR(VLOOKUP(Table1[[#This Row],[Stock]],[2]CUS030!$A$5:$BO$10000,34,0)/Table1[[#This Row],[Rate
(L/S)]],"")</f>
        <v/>
      </c>
      <c r="AD7" s="7" t="str">
        <f>IFERROR(VLOOKUP(Table1[[#This Row],[Stock]],[2]CUS030!$A$5:$BO$10000,35,0)/Table1[[#This Row],[Rate
(L/S)]],"")</f>
        <v/>
      </c>
      <c r="AE7" s="7" t="str">
        <f>IFERROR(VLOOKUP(Table1[[#This Row],[Stock]],[2]CUS030!$A$5:$BO$10000,36,0)/Table1[[#This Row],[Rate
(L/S)]],"")</f>
        <v/>
      </c>
      <c r="AF7" s="7" t="str">
        <f>IFERROR(VLOOKUP(Table1[[#This Row],[Stock]],[2]CUS030!$A$5:$BO$10000,37,0)/Table1[[#This Row],[Rate
(L/S)]],"")</f>
        <v/>
      </c>
      <c r="AG7" s="7" t="str">
        <f>IFERROR(VLOOKUP(Table1[[#This Row],[Stock]],[2]CUS030!$A$5:$BO$10000,38,0)/Table1[[#This Row],[Rate
(L/S)]],"")</f>
        <v/>
      </c>
      <c r="AH7" s="7" t="str">
        <f>IFERROR(VLOOKUP(Table1[[#This Row],[Stock]],[2]CUS030!$A$5:$BO$10000,39,0)/Table1[[#This Row],[Rate
(L/S)]],"")</f>
        <v/>
      </c>
      <c r="AI7" s="7" t="str">
        <f>IFERROR(VLOOKUP(Table1[[#This Row],[Stock]],[2]CUS030!$A$5:$BO$10000,40,0)/Table1[[#This Row],[Rate
(L/S)]],"")</f>
        <v/>
      </c>
      <c r="AJ7" s="7" t="str">
        <f>IFERROR(VLOOKUP(Table1[[#This Row],[Stock]],[2]CUS030!$A$5:$BO$10000,41,0)/Table1[[#This Row],[Rate
(L/S)]],"")</f>
        <v/>
      </c>
      <c r="AK7" s="7" t="str">
        <f>IFERROR(VLOOKUP(Table1[[#This Row],[Stock]],[2]CUS030!$A$5:$BO$10000,42,0)/Table1[[#This Row],[Rate
(L/S)]],"")</f>
        <v/>
      </c>
      <c r="AL7" s="7" t="str">
        <f>IFERROR(VLOOKUP(Table1[[#This Row],[Stock]],[2]CUS030!$A$5:$BO$10000,43,0)/Table1[[#This Row],[Rate
(L/S)]],"")</f>
        <v/>
      </c>
      <c r="AM7" s="7" t="str">
        <f>IFERROR(VLOOKUP(Table1[[#This Row],[Stock]],[2]CUS030!$A$5:$BO$10000,44,0)/Table1[[#This Row],[Rate
(L/S)]],"")</f>
        <v/>
      </c>
      <c r="AN7" s="7" t="str">
        <f>IFERROR(VLOOKUP(Table1[[#This Row],[Stock]],[2]CUS030!$A$5:$BO$10000,45,0)/Table1[[#This Row],[Rate
(L/S)]],"")</f>
        <v/>
      </c>
      <c r="AO7" s="7" t="str">
        <f>IFERROR(VLOOKUP(Table1[[#This Row],[Stock]],[2]CUS030!$A$5:$BO$10000,46,0)/Table1[[#This Row],[Rate
(L/S)]],"")</f>
        <v/>
      </c>
      <c r="AP7" s="7" t="str">
        <f>IFERROR(VLOOKUP(Table1[[#This Row],[Stock]],[2]CUS030!$A$5:$BO$10000,47,0)/Table1[[#This Row],[Rate
(L/S)]],"")</f>
        <v/>
      </c>
      <c r="AQ7" s="7" t="str">
        <f>IFERROR(VLOOKUP(Table1[[#This Row],[Stock]],[2]CUS030!$A$5:$BO$10000,48,0)/Table1[[#This Row],[Rate
(L/S)]],"")</f>
        <v/>
      </c>
      <c r="AR7" s="7" t="str">
        <f>IFERROR(VLOOKUP(Table1[[#This Row],[Stock]],[2]CUS030!$A$5:$BO$10000,49,0)/Table1[[#This Row],[Rate
(L/S)]],"")</f>
        <v/>
      </c>
      <c r="AS7" s="7" t="str">
        <f>IFERROR(VLOOKUP(Table1[[#This Row],[Stock]],[2]CUS030!$A$5:$BO$10000,50,0)/Table1[[#This Row],[Rate
(L/S)]],"")</f>
        <v/>
      </c>
      <c r="AT7" s="7" t="str">
        <f>IFERROR(VLOOKUP(Table1[[#This Row],[Stock]],[2]CUS030!$A$5:$BO$10000,51,0)/Table1[[#This Row],[Rate
(L/S)]],"")</f>
        <v/>
      </c>
      <c r="AU7" s="7" t="str">
        <f>IFERROR(VLOOKUP(Table1[[#This Row],[Stock]],[2]CUS030!$A$5:$BO$10000,52,0)/Table1[[#This Row],[Rate
(L/S)]],"")</f>
        <v/>
      </c>
      <c r="AV7" s="7" t="str">
        <f>IFERROR(VLOOKUP(Table1[[#This Row],[Stock]],[2]CUS030!$A$5:$BO$10000,53,0)/Table1[[#This Row],[Rate
(L/S)]],"")</f>
        <v/>
      </c>
      <c r="AW7" s="7" t="str">
        <f>IFERROR(VLOOKUP(Table1[[#This Row],[Stock]],[2]CUS030!$A$5:$BO$10000,54,0)/Table1[[#This Row],[Rate
(L/S)]],"")</f>
        <v/>
      </c>
      <c r="AX7" s="7" t="str">
        <f>IFERROR(VLOOKUP(Table1[[#This Row],[Stock]],[2]CUS030!$A$5:$BO$10000,55,0)/Table1[[#This Row],[Rate
(L/S)]],"")</f>
        <v/>
      </c>
      <c r="AY7" s="7" t="str">
        <f>IFERROR(VLOOKUP(Table1[[#This Row],[Stock]],[2]CUS030!$A$5:$BO$10000,56,0)/Table1[[#This Row],[Rate
(L/S)]],"")</f>
        <v/>
      </c>
      <c r="AZ7" s="7" t="str">
        <f>IFERROR(VLOOKUP(Table1[[#This Row],[Stock]],[2]CUS030!$A$5:$BO$10000,57,0)/Table1[[#This Row],[Rate
(L/S)]],"")</f>
        <v/>
      </c>
      <c r="BA7" s="7" t="str">
        <f>IFERROR(VLOOKUP(Table1[[#This Row],[Stock]],[2]CUS030!$A$5:$BO$10000,58,0)/Table1[[#This Row],[Rate
(L/S)]],"")</f>
        <v/>
      </c>
      <c r="BB7" s="7" t="str">
        <f>IFERROR(VLOOKUP(Table1[[#This Row],[Stock]],[2]CUS030!$A$5:$BO$10000,59,0)/Table1[[#This Row],[Rate
(L/S)]],"")</f>
        <v/>
      </c>
      <c r="BC7" s="7" t="str">
        <f>IFERROR(VLOOKUP(Table1[[#This Row],[Stock]],[2]CUS030!$A$5:$BO$10000,60,0)/Table1[[#This Row],[Rate
(L/S)]],"")</f>
        <v/>
      </c>
      <c r="BD7" s="7" t="str">
        <f>IFERROR(VLOOKUP(Table1[[#This Row],[Stock]],[2]CUS030!$A$5:$BO$10000,61,0)/Table1[[#This Row],[Rate
(L/S)]],"")</f>
        <v/>
      </c>
      <c r="BE7" s="7" t="str">
        <f>IFERROR(VLOOKUP(Table1[[#This Row],[Stock]],[2]CUS030!$A$5:$BO$10000,62,0)/Table1[[#This Row],[Rate
(L/S)]],"")</f>
        <v/>
      </c>
      <c r="BF7" s="7" t="str">
        <f>IFERROR(VLOOKUP(Table1[[#This Row],[Stock]],[2]CUS030!$A$5:$BO$10000,63,0)/Table1[[#This Row],[Rate
(L/S)]],"")</f>
        <v/>
      </c>
      <c r="BG7" s="7" t="str">
        <f>IFERROR(VLOOKUP(Table1[[#This Row],[Stock]],[2]CUS030!$A$5:$BO$10000,64,0)/Table1[[#This Row],[Rate
(L/S)]],"")</f>
        <v/>
      </c>
      <c r="BH7" s="7" t="str">
        <f>IFERROR(VLOOKUP(Table1[[#This Row],[Stock]],[2]CUS030!$A$5:$BO$10000,65,0)/Table1[[#This Row],[Rate
(L/S)]],"")</f>
        <v/>
      </c>
      <c r="BI7" s="7" t="s">
        <v>1</v>
      </c>
      <c r="BJ7" s="15">
        <f>IFERROR(IF(Table1[[#This Row],[S.Material]]="S",(Table1[[#This Row],[Total Qty]]+Table1[[#This Row],[N+1]]+Table1[[#This Row],[N+2]]),Table1[[#This Row],[Total Qty]]+Table1[[#This Row],[N+1]]),)</f>
        <v>0</v>
      </c>
      <c r="BK7" s="7" t="str">
        <f>IFERROR(IF(((AVERAGE((Table1[[#This Row],[N+1]],Table1[[#This Row],[N+2]]),Table1[[#This Row],[N+3]])-(Table1[[#This Row],[Total Qty]])))&gt;500,"Fixed&gt;500pcs",""),"")</f>
        <v/>
      </c>
      <c r="BL7" s="7" t="str">
        <f>IF(AND(Table1[[#This Row],[Last Forcast]]=0,Table1[[#This Row],[Total Qty]]&gt;0,Table1[[#This Row],[N+1]]&gt;0),"Check PO again","")</f>
        <v/>
      </c>
    </row>
    <row r="8" spans="2:64" x14ac:dyDescent="0.3">
      <c r="B8">
        <v>6</v>
      </c>
      <c r="C8" t="s">
        <v>6</v>
      </c>
      <c r="D8">
        <f>IFERROR(ROUND((MID(Table1[[#This Row],[Production]],35,(LEN(Table1[[#This Row],[Production]]))-37)/(MID(Table1[[#This Row],[Stock]],35,(LEN(Table1[[#This Row],[Stock]]))-37))),0),"")</f>
        <v>38</v>
      </c>
      <c r="E8" t="s">
        <v>7</v>
      </c>
      <c r="F8" s="16">
        <f>VLOOKUP(LEFT(Table1[[#This Row],[Production]],LEN(Table1[[#This Row],[Production]])-7),Item!$A$5:$Z$1000,26,0)</f>
        <v>0.48099999999999998</v>
      </c>
      <c r="H8" s="8" t="str">
        <f>IFERROR(VLOOKUP(MID(Table1[[#This Row],[Production]],10,2),Special!$B$2:$D$26,3,0),"")</f>
        <v>-</v>
      </c>
      <c r="J8" t="b">
        <f>EXACT(LEFT(Table1[[#This Row],[Stock]],12),LEFT(Table1[[#This Row],[Production]],12))</f>
        <v>1</v>
      </c>
      <c r="K8" t="b">
        <f>EXACT((RIGHT(Table1[[#This Row],[Stock]],3)),((RIGHT(Table1[[#This Row],[Production]],3))))</f>
        <v>1</v>
      </c>
      <c r="L8" s="14">
        <f>IFERROR(VLOOKUP(Table1[[#This Row],[Stock]],[1]Sheet1!$A$7:$N$10000,14,0),"")</f>
        <v>240</v>
      </c>
      <c r="M8" s="14">
        <f>IFERROR(ROUND((Table1[[#This Row],[Stock
(S&amp;L)]]/Table1[[#This Row],[Rate
(L/S)]]),0),"")</f>
        <v>6</v>
      </c>
      <c r="O8" t="str">
        <f>IF(Table1[[#This Row],[Rate
(L/S)]]=1,"P/E","C")</f>
        <v>C</v>
      </c>
      <c r="P8" s="7">
        <f>IFERROR(VLOOKUP(Table1[[#This Row],[Stock]],[2]CUS030!$A$5:$BO$10000,21,0)/Table1[[#This Row],[Rate
(L/S)]],"")</f>
        <v>0</v>
      </c>
      <c r="Q8" s="7">
        <f>IFERROR(VLOOKUP(Table1[[#This Row],[Stock]],[2]CUS030!$A$5:$BO$10000,22,0)/Table1[[#This Row],[Rate
(L/S)]],"")</f>
        <v>0</v>
      </c>
      <c r="R8" s="7">
        <f>IFERROR(VLOOKUP(Table1[[#This Row],[Stock]],[2]CUS030!$A$5:$BO$10000,23,0)/Table1[[#This Row],[Rate
(L/S)]],"")</f>
        <v>0</v>
      </c>
      <c r="S8" s="7">
        <f>IFERROR(VLOOKUP(Table1[[#This Row],[Stock]],[2]CUS030!$A$5:$BO$10000,24,0)/Table1[[#This Row],[Rate
(L/S)]],"")</f>
        <v>0</v>
      </c>
      <c r="T8" s="7">
        <f>IFERROR(VLOOKUP(Table1[[#This Row],[Stock]],[2]CUS030!$A$5:$BO$10000,25,0)/Table1[[#This Row],[Rate
(L/S)]],"")</f>
        <v>0</v>
      </c>
      <c r="U8" s="7">
        <f>IFERROR(VLOOKUP(Table1[[#This Row],[Stock]],[2]CUS030!$A$5:$BO$10000,26,0)/Table1[[#This Row],[Rate
(L/S)]],"")</f>
        <v>0</v>
      </c>
      <c r="V8" s="7">
        <f>IFERROR(VLOOKUP(Table1[[#This Row],[Stock]],[2]CUS030!$A$5:$BO$10000,27,0)/Table1[[#This Row],[Rate
(L/S)]],"")</f>
        <v>0</v>
      </c>
      <c r="W8" s="7">
        <f>IFERROR(VLOOKUP(Table1[[#This Row],[Stock]],[2]CUS030!$A$5:$BO$10000,28,0)/Table1[[#This Row],[Rate
(L/S)]],"")</f>
        <v>0</v>
      </c>
      <c r="X8" s="7">
        <f>IFERROR(VLOOKUP(Table1[[#This Row],[Stock]],[2]CUS030!$A$5:$BO$10000,29,0)/Table1[[#This Row],[Rate
(L/S)]],"")</f>
        <v>0</v>
      </c>
      <c r="Y8" s="7">
        <f>IFERROR(VLOOKUP(Table1[[#This Row],[Stock]],[2]CUS030!$A$5:$BO$10000,30,0)/Table1[[#This Row],[Rate
(L/S)]],"")</f>
        <v>0</v>
      </c>
      <c r="Z8" s="7">
        <f>IFERROR(VLOOKUP(Table1[[#This Row],[Stock]],[2]CUS030!$A$5:$BO$10000,31,0)/Table1[[#This Row],[Rate
(L/S)]],"")</f>
        <v>0</v>
      </c>
      <c r="AA8" s="7">
        <f>IFERROR(VLOOKUP(Table1[[#This Row],[Stock]],[2]CUS030!$A$5:$BO$10000,32,0)/Table1[[#This Row],[Rate
(L/S)]],"")</f>
        <v>0</v>
      </c>
      <c r="AB8" s="7">
        <f>IFERROR(VLOOKUP(Table1[[#This Row],[Stock]],[2]CUS030!$A$5:$BO$10000,33,0)/Table1[[#This Row],[Rate
(L/S)]],"")</f>
        <v>0</v>
      </c>
      <c r="AC8" s="7">
        <f>IFERROR(VLOOKUP(Table1[[#This Row],[Stock]],[2]CUS030!$A$5:$BO$10000,34,0)/Table1[[#This Row],[Rate
(L/S)]],"")</f>
        <v>0</v>
      </c>
      <c r="AD8" s="7">
        <f>IFERROR(VLOOKUP(Table1[[#This Row],[Stock]],[2]CUS030!$A$5:$BO$10000,35,0)/Table1[[#This Row],[Rate
(L/S)]],"")</f>
        <v>0</v>
      </c>
      <c r="AE8" s="7">
        <f>IFERROR(VLOOKUP(Table1[[#This Row],[Stock]],[2]CUS030!$A$5:$BO$10000,36,0)/Table1[[#This Row],[Rate
(L/S)]],"")</f>
        <v>0</v>
      </c>
      <c r="AF8" s="7">
        <f>IFERROR(VLOOKUP(Table1[[#This Row],[Stock]],[2]CUS030!$A$5:$BO$10000,37,0)/Table1[[#This Row],[Rate
(L/S)]],"")</f>
        <v>0</v>
      </c>
      <c r="AG8" s="7">
        <f>IFERROR(VLOOKUP(Table1[[#This Row],[Stock]],[2]CUS030!$A$5:$BO$10000,38,0)/Table1[[#This Row],[Rate
(L/S)]],"")</f>
        <v>0</v>
      </c>
      <c r="AH8" s="7">
        <f>IFERROR(VLOOKUP(Table1[[#This Row],[Stock]],[2]CUS030!$A$5:$BO$10000,39,0)/Table1[[#This Row],[Rate
(L/S)]],"")</f>
        <v>0</v>
      </c>
      <c r="AI8" s="7">
        <f>IFERROR(VLOOKUP(Table1[[#This Row],[Stock]],[2]CUS030!$A$5:$BO$10000,40,0)/Table1[[#This Row],[Rate
(L/S)]],"")</f>
        <v>0</v>
      </c>
      <c r="AJ8" s="7">
        <f>IFERROR(VLOOKUP(Table1[[#This Row],[Stock]],[2]CUS030!$A$5:$BO$10000,41,0)/Table1[[#This Row],[Rate
(L/S)]],"")</f>
        <v>0</v>
      </c>
      <c r="AK8" s="7">
        <f>IFERROR(VLOOKUP(Table1[[#This Row],[Stock]],[2]CUS030!$A$5:$BO$10000,42,0)/Table1[[#This Row],[Rate
(L/S)]],"")</f>
        <v>0</v>
      </c>
      <c r="AL8" s="7">
        <f>IFERROR(VLOOKUP(Table1[[#This Row],[Stock]],[2]CUS030!$A$5:$BO$10000,43,0)/Table1[[#This Row],[Rate
(L/S)]],"")</f>
        <v>0</v>
      </c>
      <c r="AM8" s="7">
        <f>IFERROR(VLOOKUP(Table1[[#This Row],[Stock]],[2]CUS030!$A$5:$BO$10000,44,0)/Table1[[#This Row],[Rate
(L/S)]],"")</f>
        <v>0</v>
      </c>
      <c r="AN8" s="7">
        <f>IFERROR(VLOOKUP(Table1[[#This Row],[Stock]],[2]CUS030!$A$5:$BO$10000,45,0)/Table1[[#This Row],[Rate
(L/S)]],"")</f>
        <v>0</v>
      </c>
      <c r="AO8" s="7">
        <f>IFERROR(VLOOKUP(Table1[[#This Row],[Stock]],[2]CUS030!$A$5:$BO$10000,46,0)/Table1[[#This Row],[Rate
(L/S)]],"")</f>
        <v>0</v>
      </c>
      <c r="AP8" s="7">
        <f>IFERROR(VLOOKUP(Table1[[#This Row],[Stock]],[2]CUS030!$A$5:$BO$10000,47,0)/Table1[[#This Row],[Rate
(L/S)]],"")</f>
        <v>0</v>
      </c>
      <c r="AQ8" s="7">
        <f>IFERROR(VLOOKUP(Table1[[#This Row],[Stock]],[2]CUS030!$A$5:$BO$10000,48,0)/Table1[[#This Row],[Rate
(L/S)]],"")</f>
        <v>0</v>
      </c>
      <c r="AR8" s="7">
        <f>IFERROR(VLOOKUP(Table1[[#This Row],[Stock]],[2]CUS030!$A$5:$BO$10000,49,0)/Table1[[#This Row],[Rate
(L/S)]],"")</f>
        <v>0</v>
      </c>
      <c r="AS8" s="7">
        <f>IFERROR(VLOOKUP(Table1[[#This Row],[Stock]],[2]CUS030!$A$5:$BO$10000,50,0)/Table1[[#This Row],[Rate
(L/S)]],"")</f>
        <v>0</v>
      </c>
      <c r="AT8" s="7">
        <f>IFERROR(VLOOKUP(Table1[[#This Row],[Stock]],[2]CUS030!$A$5:$BO$10000,51,0)/Table1[[#This Row],[Rate
(L/S)]],"")</f>
        <v>0</v>
      </c>
      <c r="AU8" s="7">
        <f>IFERROR(VLOOKUP(Table1[[#This Row],[Stock]],[2]CUS030!$A$5:$BO$10000,52,0)/Table1[[#This Row],[Rate
(L/S)]],"")</f>
        <v>0</v>
      </c>
      <c r="AV8" s="7">
        <f>IFERROR(VLOOKUP(Table1[[#This Row],[Stock]],[2]CUS030!$A$5:$BO$10000,53,0)/Table1[[#This Row],[Rate
(L/S)]],"")</f>
        <v>0</v>
      </c>
      <c r="AW8" s="7">
        <f>IFERROR(VLOOKUP(Table1[[#This Row],[Stock]],[2]CUS030!$A$5:$BO$10000,54,0)/Table1[[#This Row],[Rate
(L/S)]],"")</f>
        <v>0</v>
      </c>
      <c r="AX8" s="7">
        <f>IFERROR(VLOOKUP(Table1[[#This Row],[Stock]],[2]CUS030!$A$5:$BO$10000,55,0)/Table1[[#This Row],[Rate
(L/S)]],"")</f>
        <v>1.3157894736842106</v>
      </c>
      <c r="AY8" s="7">
        <f>IFERROR(VLOOKUP(Table1[[#This Row],[Stock]],[2]CUS030!$A$5:$BO$10000,56,0)/Table1[[#This Row],[Rate
(L/S)]],"")</f>
        <v>0</v>
      </c>
      <c r="AZ8" s="7">
        <f>IFERROR(VLOOKUP(Table1[[#This Row],[Stock]],[2]CUS030!$A$5:$BO$10000,57,0)/Table1[[#This Row],[Rate
(L/S)]],"")</f>
        <v>1.3157894736842106</v>
      </c>
      <c r="BA8" s="7">
        <f>IFERROR(VLOOKUP(Table1[[#This Row],[Stock]],[2]CUS030!$A$5:$BO$10000,58,0)/Table1[[#This Row],[Rate
(L/S)]],"")</f>
        <v>0</v>
      </c>
      <c r="BB8" s="7">
        <f>IFERROR(VLOOKUP(Table1[[#This Row],[Stock]],[2]CUS030!$A$5:$BO$10000,59,0)/Table1[[#This Row],[Rate
(L/S)]],"")</f>
        <v>0</v>
      </c>
      <c r="BC8" s="7">
        <f>IFERROR(VLOOKUP(Table1[[#This Row],[Stock]],[2]CUS030!$A$5:$BO$10000,60,0)/Table1[[#This Row],[Rate
(L/S)]],"")</f>
        <v>0</v>
      </c>
      <c r="BD8" s="7">
        <f>IFERROR(VLOOKUP(Table1[[#This Row],[Stock]],[2]CUS030!$A$5:$BO$10000,61,0)/Table1[[#This Row],[Rate
(L/S)]],"")</f>
        <v>0</v>
      </c>
      <c r="BE8" s="7">
        <f>IFERROR(VLOOKUP(Table1[[#This Row],[Stock]],[2]CUS030!$A$5:$BO$10000,62,0)/Table1[[#This Row],[Rate
(L/S)]],"")</f>
        <v>0</v>
      </c>
      <c r="BF8" s="7">
        <f>IFERROR(VLOOKUP(Table1[[#This Row],[Stock]],[2]CUS030!$A$5:$BO$10000,63,0)/Table1[[#This Row],[Rate
(L/S)]],"")</f>
        <v>0</v>
      </c>
      <c r="BG8" s="7">
        <f>IFERROR(VLOOKUP(Table1[[#This Row],[Stock]],[2]CUS030!$A$5:$BO$10000,64,0)/Table1[[#This Row],[Rate
(L/S)]],"")</f>
        <v>0</v>
      </c>
      <c r="BH8" s="7">
        <f>IFERROR(VLOOKUP(Table1[[#This Row],[Stock]],[2]CUS030!$A$5:$BO$10000,65,0)/Table1[[#This Row],[Rate
(L/S)]],"")</f>
        <v>0</v>
      </c>
      <c r="BI8" s="7" t="s">
        <v>1</v>
      </c>
      <c r="BJ8" s="15">
        <f>IFERROR(IF(Table1[[#This Row],[S.Material]]="S",(Table1[[#This Row],[Total Qty]]+Table1[[#This Row],[N+1]]+Table1[[#This Row],[N+2]]),Table1[[#This Row],[Total Qty]]+Table1[[#This Row],[N+1]]),)</f>
        <v>0</v>
      </c>
      <c r="BK8" s="7" t="str">
        <f>IFERROR(IF(((AVERAGE((Table1[[#This Row],[N+1]],Table1[[#This Row],[N+2]]),Table1[[#This Row],[N+3]])-(Table1[[#This Row],[Total Qty]])))&gt;500,"Fixed&gt;500pcs",""),"")</f>
        <v/>
      </c>
      <c r="BL8" s="7" t="str">
        <f>IF(AND(Table1[[#This Row],[Last Forcast]]=0,Table1[[#This Row],[Total Qty]]&gt;0,Table1[[#This Row],[N+1]]&gt;0),"Check PO again","")</f>
        <v/>
      </c>
    </row>
    <row r="9" spans="2:64" x14ac:dyDescent="0.3">
      <c r="B9">
        <v>7</v>
      </c>
      <c r="C9" t="s">
        <v>8</v>
      </c>
      <c r="D9">
        <f>IFERROR(ROUND((MID(Table1[[#This Row],[Production]],35,(LEN(Table1[[#This Row],[Production]]))-37)/(MID(Table1[[#This Row],[Stock]],35,(LEN(Table1[[#This Row],[Stock]]))-37))),0),"")</f>
        <v>22</v>
      </c>
      <c r="E9" t="s">
        <v>9</v>
      </c>
      <c r="F9" s="16">
        <f>VLOOKUP(LEFT(Table1[[#This Row],[Production]],LEN(Table1[[#This Row],[Production]])-7),Item!$A$5:$Z$1000,26,0)</f>
        <v>0.435</v>
      </c>
      <c r="H9" s="8" t="str">
        <f>IFERROR(VLOOKUP(MID(Table1[[#This Row],[Production]],10,2),Special!$B$2:$D$26,3,0),"")</f>
        <v>-</v>
      </c>
      <c r="J9" t="b">
        <f>EXACT(LEFT(Table1[[#This Row],[Stock]],12),LEFT(Table1[[#This Row],[Production]],12))</f>
        <v>1</v>
      </c>
      <c r="K9" t="b">
        <f>EXACT((RIGHT(Table1[[#This Row],[Stock]],3)),((RIGHT(Table1[[#This Row],[Production]],3))))</f>
        <v>1</v>
      </c>
      <c r="L9" s="14">
        <f>IFERROR(VLOOKUP(Table1[[#This Row],[Stock]],[1]Sheet1!$A$7:$N$10000,14,0),"")</f>
        <v>3269</v>
      </c>
      <c r="M9" s="14">
        <f>IFERROR(ROUND((Table1[[#This Row],[Stock
(S&amp;L)]]/Table1[[#This Row],[Rate
(L/S)]]),0),"")</f>
        <v>149</v>
      </c>
      <c r="O9" t="str">
        <f>IF(Table1[[#This Row],[Rate
(L/S)]]=1,"P/E","C")</f>
        <v>C</v>
      </c>
      <c r="P9" s="7">
        <f>IFERROR(VLOOKUP(Table1[[#This Row],[Stock]],[2]CUS030!$A$5:$BO$10000,21,0)/Table1[[#This Row],[Rate
(L/S)]],"")</f>
        <v>0</v>
      </c>
      <c r="Q9" s="7">
        <f>IFERROR(VLOOKUP(Table1[[#This Row],[Stock]],[2]CUS030!$A$5:$BO$10000,22,0)/Table1[[#This Row],[Rate
(L/S)]],"")</f>
        <v>0</v>
      </c>
      <c r="R9" s="7">
        <f>IFERROR(VLOOKUP(Table1[[#This Row],[Stock]],[2]CUS030!$A$5:$BO$10000,23,0)/Table1[[#This Row],[Rate
(L/S)]],"")</f>
        <v>0</v>
      </c>
      <c r="S9" s="7">
        <f>IFERROR(VLOOKUP(Table1[[#This Row],[Stock]],[2]CUS030!$A$5:$BO$10000,24,0)/Table1[[#This Row],[Rate
(L/S)]],"")</f>
        <v>0</v>
      </c>
      <c r="T9" s="7">
        <f>IFERROR(VLOOKUP(Table1[[#This Row],[Stock]],[2]CUS030!$A$5:$BO$10000,25,0)/Table1[[#This Row],[Rate
(L/S)]],"")</f>
        <v>0</v>
      </c>
      <c r="U9" s="7">
        <f>IFERROR(VLOOKUP(Table1[[#This Row],[Stock]],[2]CUS030!$A$5:$BO$10000,26,0)/Table1[[#This Row],[Rate
(L/S)]],"")</f>
        <v>0</v>
      </c>
      <c r="V9" s="7">
        <f>IFERROR(VLOOKUP(Table1[[#This Row],[Stock]],[2]CUS030!$A$5:$BO$10000,27,0)/Table1[[#This Row],[Rate
(L/S)]],"")</f>
        <v>0</v>
      </c>
      <c r="W9" s="7">
        <f>IFERROR(VLOOKUP(Table1[[#This Row],[Stock]],[2]CUS030!$A$5:$BO$10000,28,0)/Table1[[#This Row],[Rate
(L/S)]],"")</f>
        <v>0</v>
      </c>
      <c r="X9" s="7">
        <f>IFERROR(VLOOKUP(Table1[[#This Row],[Stock]],[2]CUS030!$A$5:$BO$10000,29,0)/Table1[[#This Row],[Rate
(L/S)]],"")</f>
        <v>0</v>
      </c>
      <c r="Y9" s="7">
        <f>IFERROR(VLOOKUP(Table1[[#This Row],[Stock]],[2]CUS030!$A$5:$BO$10000,30,0)/Table1[[#This Row],[Rate
(L/S)]],"")</f>
        <v>0</v>
      </c>
      <c r="Z9" s="7">
        <f>IFERROR(VLOOKUP(Table1[[#This Row],[Stock]],[2]CUS030!$A$5:$BO$10000,31,0)/Table1[[#This Row],[Rate
(L/S)]],"")</f>
        <v>0</v>
      </c>
      <c r="AA9" s="7">
        <f>IFERROR(VLOOKUP(Table1[[#This Row],[Stock]],[2]CUS030!$A$5:$BO$10000,32,0)/Table1[[#This Row],[Rate
(L/S)]],"")</f>
        <v>0</v>
      </c>
      <c r="AB9" s="7">
        <f>IFERROR(VLOOKUP(Table1[[#This Row],[Stock]],[2]CUS030!$A$5:$BO$10000,33,0)/Table1[[#This Row],[Rate
(L/S)]],"")</f>
        <v>0</v>
      </c>
      <c r="AC9" s="7">
        <f>IFERROR(VLOOKUP(Table1[[#This Row],[Stock]],[2]CUS030!$A$5:$BO$10000,34,0)/Table1[[#This Row],[Rate
(L/S)]],"")</f>
        <v>0</v>
      </c>
      <c r="AD9" s="7">
        <f>IFERROR(VLOOKUP(Table1[[#This Row],[Stock]],[2]CUS030!$A$5:$BO$10000,35,0)/Table1[[#This Row],[Rate
(L/S)]],"")</f>
        <v>0</v>
      </c>
      <c r="AE9" s="7">
        <f>IFERROR(VLOOKUP(Table1[[#This Row],[Stock]],[2]CUS030!$A$5:$BO$10000,36,0)/Table1[[#This Row],[Rate
(L/S)]],"")</f>
        <v>0</v>
      </c>
      <c r="AF9" s="7">
        <f>IFERROR(VLOOKUP(Table1[[#This Row],[Stock]],[2]CUS030!$A$5:$BO$10000,37,0)/Table1[[#This Row],[Rate
(L/S)]],"")</f>
        <v>0</v>
      </c>
      <c r="AG9" s="7">
        <f>IFERROR(VLOOKUP(Table1[[#This Row],[Stock]],[2]CUS030!$A$5:$BO$10000,38,0)/Table1[[#This Row],[Rate
(L/S)]],"")</f>
        <v>0</v>
      </c>
      <c r="AH9" s="7">
        <f>IFERROR(VLOOKUP(Table1[[#This Row],[Stock]],[2]CUS030!$A$5:$BO$10000,39,0)/Table1[[#This Row],[Rate
(L/S)]],"")</f>
        <v>0</v>
      </c>
      <c r="AI9" s="7">
        <f>IFERROR(VLOOKUP(Table1[[#This Row],[Stock]],[2]CUS030!$A$5:$BO$10000,40,0)/Table1[[#This Row],[Rate
(L/S)]],"")</f>
        <v>0</v>
      </c>
      <c r="AJ9" s="7">
        <f>IFERROR(VLOOKUP(Table1[[#This Row],[Stock]],[2]CUS030!$A$5:$BO$10000,41,0)/Table1[[#This Row],[Rate
(L/S)]],"")</f>
        <v>0</v>
      </c>
      <c r="AK9" s="7">
        <f>IFERROR(VLOOKUP(Table1[[#This Row],[Stock]],[2]CUS030!$A$5:$BO$10000,42,0)/Table1[[#This Row],[Rate
(L/S)]],"")</f>
        <v>0</v>
      </c>
      <c r="AL9" s="7">
        <f>IFERROR(VLOOKUP(Table1[[#This Row],[Stock]],[2]CUS030!$A$5:$BO$10000,43,0)/Table1[[#This Row],[Rate
(L/S)]],"")</f>
        <v>0</v>
      </c>
      <c r="AM9" s="7">
        <f>IFERROR(VLOOKUP(Table1[[#This Row],[Stock]],[2]CUS030!$A$5:$BO$10000,44,0)/Table1[[#This Row],[Rate
(L/S)]],"")</f>
        <v>0</v>
      </c>
      <c r="AN9" s="7">
        <f>IFERROR(VLOOKUP(Table1[[#This Row],[Stock]],[2]CUS030!$A$5:$BO$10000,45,0)/Table1[[#This Row],[Rate
(L/S)]],"")</f>
        <v>0</v>
      </c>
      <c r="AO9" s="7">
        <f>IFERROR(VLOOKUP(Table1[[#This Row],[Stock]],[2]CUS030!$A$5:$BO$10000,46,0)/Table1[[#This Row],[Rate
(L/S)]],"")</f>
        <v>0</v>
      </c>
      <c r="AP9" s="7">
        <f>IFERROR(VLOOKUP(Table1[[#This Row],[Stock]],[2]CUS030!$A$5:$BO$10000,47,0)/Table1[[#This Row],[Rate
(L/S)]],"")</f>
        <v>0</v>
      </c>
      <c r="AQ9" s="7">
        <f>IFERROR(VLOOKUP(Table1[[#This Row],[Stock]],[2]CUS030!$A$5:$BO$10000,48,0)/Table1[[#This Row],[Rate
(L/S)]],"")</f>
        <v>0</v>
      </c>
      <c r="AR9" s="7">
        <f>IFERROR(VLOOKUP(Table1[[#This Row],[Stock]],[2]CUS030!$A$5:$BO$10000,49,0)/Table1[[#This Row],[Rate
(L/S)]],"")</f>
        <v>0</v>
      </c>
      <c r="AS9" s="7">
        <f>IFERROR(VLOOKUP(Table1[[#This Row],[Stock]],[2]CUS030!$A$5:$BO$10000,50,0)/Table1[[#This Row],[Rate
(L/S)]],"")</f>
        <v>0</v>
      </c>
      <c r="AT9" s="7">
        <f>IFERROR(VLOOKUP(Table1[[#This Row],[Stock]],[2]CUS030!$A$5:$BO$10000,51,0)/Table1[[#This Row],[Rate
(L/S)]],"")</f>
        <v>0</v>
      </c>
      <c r="AU9" s="7">
        <f>IFERROR(VLOOKUP(Table1[[#This Row],[Stock]],[2]CUS030!$A$5:$BO$10000,52,0)/Table1[[#This Row],[Rate
(L/S)]],"")</f>
        <v>0</v>
      </c>
      <c r="AV9" s="7">
        <f>IFERROR(VLOOKUP(Table1[[#This Row],[Stock]],[2]CUS030!$A$5:$BO$10000,53,0)/Table1[[#This Row],[Rate
(L/S)]],"")</f>
        <v>0</v>
      </c>
      <c r="AW9" s="7">
        <f>IFERROR(VLOOKUP(Table1[[#This Row],[Stock]],[2]CUS030!$A$5:$BO$10000,54,0)/Table1[[#This Row],[Rate
(L/S)]],"")</f>
        <v>0</v>
      </c>
      <c r="AX9" s="7">
        <f>IFERROR(VLOOKUP(Table1[[#This Row],[Stock]],[2]CUS030!$A$5:$BO$10000,55,0)/Table1[[#This Row],[Rate
(L/S)]],"")</f>
        <v>218.18181818181819</v>
      </c>
      <c r="AY9" s="7">
        <f>IFERROR(VLOOKUP(Table1[[#This Row],[Stock]],[2]CUS030!$A$5:$BO$10000,56,0)/Table1[[#This Row],[Rate
(L/S)]],"")</f>
        <v>122.59090909090909</v>
      </c>
      <c r="AZ9" s="7">
        <f>IFERROR(VLOOKUP(Table1[[#This Row],[Stock]],[2]CUS030!$A$5:$BO$10000,57,0)/Table1[[#This Row],[Rate
(L/S)]],"")</f>
        <v>137.81818181818181</v>
      </c>
      <c r="BA9" s="7">
        <f>IFERROR(VLOOKUP(Table1[[#This Row],[Stock]],[2]CUS030!$A$5:$BO$10000,58,0)/Table1[[#This Row],[Rate
(L/S)]],"")</f>
        <v>101.81818181818181</v>
      </c>
      <c r="BB9" s="7">
        <f>IFERROR(VLOOKUP(Table1[[#This Row],[Stock]],[2]CUS030!$A$5:$BO$10000,59,0)/Table1[[#This Row],[Rate
(L/S)]],"")</f>
        <v>0</v>
      </c>
      <c r="BC9" s="7">
        <f>IFERROR(VLOOKUP(Table1[[#This Row],[Stock]],[2]CUS030!$A$5:$BO$10000,60,0)/Table1[[#This Row],[Rate
(L/S)]],"")</f>
        <v>0</v>
      </c>
      <c r="BD9" s="7">
        <f>IFERROR(VLOOKUP(Table1[[#This Row],[Stock]],[2]CUS030!$A$5:$BO$10000,61,0)/Table1[[#This Row],[Rate
(L/S)]],"")</f>
        <v>0</v>
      </c>
      <c r="BE9" s="7">
        <f>IFERROR(VLOOKUP(Table1[[#This Row],[Stock]],[2]CUS030!$A$5:$BO$10000,62,0)/Table1[[#This Row],[Rate
(L/S)]],"")</f>
        <v>0</v>
      </c>
      <c r="BF9" s="7">
        <f>IFERROR(VLOOKUP(Table1[[#This Row],[Stock]],[2]CUS030!$A$5:$BO$10000,63,0)/Table1[[#This Row],[Rate
(L/S)]],"")</f>
        <v>0</v>
      </c>
      <c r="BG9" s="7">
        <f>IFERROR(VLOOKUP(Table1[[#This Row],[Stock]],[2]CUS030!$A$5:$BO$10000,64,0)/Table1[[#This Row],[Rate
(L/S)]],"")</f>
        <v>0</v>
      </c>
      <c r="BH9" s="7">
        <f>IFERROR(VLOOKUP(Table1[[#This Row],[Stock]],[2]CUS030!$A$5:$BO$10000,65,0)/Table1[[#This Row],[Rate
(L/S)]],"")</f>
        <v>0</v>
      </c>
      <c r="BI9" s="7" t="s">
        <v>1</v>
      </c>
      <c r="BJ9" s="15">
        <f>IFERROR(IF(Table1[[#This Row],[S.Material]]="S",(Table1[[#This Row],[Total Qty]]+Table1[[#This Row],[N+1]]+Table1[[#This Row],[N+2]]),Table1[[#This Row],[Total Qty]]+Table1[[#This Row],[N+1]]),)</f>
        <v>122.59090909090909</v>
      </c>
      <c r="BK9" s="7" t="str">
        <f>IFERROR(IF(((AVERAGE((Table1[[#This Row],[N+1]],Table1[[#This Row],[N+2]]),Table1[[#This Row],[N+3]])-(Table1[[#This Row],[Total Qty]])))&gt;500,"Fixed&gt;500pcs",""),"")</f>
        <v/>
      </c>
      <c r="BL9" s="7" t="str">
        <f>IF(AND(Table1[[#This Row],[Last Forcast]]=0,Table1[[#This Row],[Total Qty]]&gt;0,Table1[[#This Row],[N+1]]&gt;0),"Check PO again","")</f>
        <v/>
      </c>
    </row>
    <row r="10" spans="2:64" x14ac:dyDescent="0.3">
      <c r="B10">
        <v>8</v>
      </c>
      <c r="C10" t="s">
        <v>10</v>
      </c>
      <c r="D10">
        <f>IFERROR(ROUND((MID(Table1[[#This Row],[Production]],35,(LEN(Table1[[#This Row],[Production]]))-37)/(MID(Table1[[#This Row],[Stock]],35,(LEN(Table1[[#This Row],[Stock]]))-37))),0),"")</f>
        <v>20</v>
      </c>
      <c r="E10" t="s">
        <v>9</v>
      </c>
      <c r="F10" s="16">
        <f>VLOOKUP(LEFT(Table1[[#This Row],[Production]],LEN(Table1[[#This Row],[Production]])-7),Item!$A$5:$Z$1000,26,0)</f>
        <v>0.435</v>
      </c>
      <c r="H10" s="8" t="str">
        <f>IFERROR(VLOOKUP(MID(Table1[[#This Row],[Production]],10,2),Special!$B$2:$D$26,3,0),"")</f>
        <v>-</v>
      </c>
      <c r="J10" t="b">
        <f>EXACT(LEFT(Table1[[#This Row],[Stock]],12),LEFT(Table1[[#This Row],[Production]],12))</f>
        <v>1</v>
      </c>
      <c r="K10" t="b">
        <f>EXACT((RIGHT(Table1[[#This Row],[Stock]],3)),((RIGHT(Table1[[#This Row],[Production]],3))))</f>
        <v>1</v>
      </c>
      <c r="L10" s="14">
        <f>IFERROR(VLOOKUP(Table1[[#This Row],[Stock]],[1]Sheet1!$A$7:$N$10000,14,0),"")</f>
        <v>2131</v>
      </c>
      <c r="M10" s="14">
        <f>IFERROR(ROUND((Table1[[#This Row],[Stock
(S&amp;L)]]/Table1[[#This Row],[Rate
(L/S)]]),0),"")</f>
        <v>107</v>
      </c>
      <c r="O10" t="str">
        <f>IF(Table1[[#This Row],[Rate
(L/S)]]=1,"P/E","C")</f>
        <v>C</v>
      </c>
      <c r="P10" s="7">
        <f>IFERROR(VLOOKUP(Table1[[#This Row],[Stock]],[2]CUS030!$A$5:$BO$10000,21,0)/Table1[[#This Row],[Rate
(L/S)]],"")</f>
        <v>0</v>
      </c>
      <c r="Q10" s="7">
        <f>IFERROR(VLOOKUP(Table1[[#This Row],[Stock]],[2]CUS030!$A$5:$BO$10000,22,0)/Table1[[#This Row],[Rate
(L/S)]],"")</f>
        <v>0</v>
      </c>
      <c r="R10" s="7">
        <f>IFERROR(VLOOKUP(Table1[[#This Row],[Stock]],[2]CUS030!$A$5:$BO$10000,23,0)/Table1[[#This Row],[Rate
(L/S)]],"")</f>
        <v>0</v>
      </c>
      <c r="S10" s="7">
        <f>IFERROR(VLOOKUP(Table1[[#This Row],[Stock]],[2]CUS030!$A$5:$BO$10000,24,0)/Table1[[#This Row],[Rate
(L/S)]],"")</f>
        <v>0</v>
      </c>
      <c r="T10" s="7">
        <f>IFERROR(VLOOKUP(Table1[[#This Row],[Stock]],[2]CUS030!$A$5:$BO$10000,25,0)/Table1[[#This Row],[Rate
(L/S)]],"")</f>
        <v>0</v>
      </c>
      <c r="U10" s="7">
        <f>IFERROR(VLOOKUP(Table1[[#This Row],[Stock]],[2]CUS030!$A$5:$BO$10000,26,0)/Table1[[#This Row],[Rate
(L/S)]],"")</f>
        <v>0</v>
      </c>
      <c r="V10" s="7">
        <f>IFERROR(VLOOKUP(Table1[[#This Row],[Stock]],[2]CUS030!$A$5:$BO$10000,27,0)/Table1[[#This Row],[Rate
(L/S)]],"")</f>
        <v>0</v>
      </c>
      <c r="W10" s="7">
        <f>IFERROR(VLOOKUP(Table1[[#This Row],[Stock]],[2]CUS030!$A$5:$BO$10000,28,0)/Table1[[#This Row],[Rate
(L/S)]],"")</f>
        <v>0</v>
      </c>
      <c r="X10" s="7">
        <f>IFERROR(VLOOKUP(Table1[[#This Row],[Stock]],[2]CUS030!$A$5:$BO$10000,29,0)/Table1[[#This Row],[Rate
(L/S)]],"")</f>
        <v>0</v>
      </c>
      <c r="Y10" s="7">
        <f>IFERROR(VLOOKUP(Table1[[#This Row],[Stock]],[2]CUS030!$A$5:$BO$10000,30,0)/Table1[[#This Row],[Rate
(L/S)]],"")</f>
        <v>0</v>
      </c>
      <c r="Z10" s="7">
        <f>IFERROR(VLOOKUP(Table1[[#This Row],[Stock]],[2]CUS030!$A$5:$BO$10000,31,0)/Table1[[#This Row],[Rate
(L/S)]],"")</f>
        <v>0</v>
      </c>
      <c r="AA10" s="7">
        <f>IFERROR(VLOOKUP(Table1[[#This Row],[Stock]],[2]CUS030!$A$5:$BO$10000,32,0)/Table1[[#This Row],[Rate
(L/S)]],"")</f>
        <v>0</v>
      </c>
      <c r="AB10" s="7">
        <f>IFERROR(VLOOKUP(Table1[[#This Row],[Stock]],[2]CUS030!$A$5:$BO$10000,33,0)/Table1[[#This Row],[Rate
(L/S)]],"")</f>
        <v>0</v>
      </c>
      <c r="AC10" s="7">
        <f>IFERROR(VLOOKUP(Table1[[#This Row],[Stock]],[2]CUS030!$A$5:$BO$10000,34,0)/Table1[[#This Row],[Rate
(L/S)]],"")</f>
        <v>0</v>
      </c>
      <c r="AD10" s="7">
        <f>IFERROR(VLOOKUP(Table1[[#This Row],[Stock]],[2]CUS030!$A$5:$BO$10000,35,0)/Table1[[#This Row],[Rate
(L/S)]],"")</f>
        <v>0</v>
      </c>
      <c r="AE10" s="7">
        <f>IFERROR(VLOOKUP(Table1[[#This Row],[Stock]],[2]CUS030!$A$5:$BO$10000,36,0)/Table1[[#This Row],[Rate
(L/S)]],"")</f>
        <v>0</v>
      </c>
      <c r="AF10" s="7">
        <f>IFERROR(VLOOKUP(Table1[[#This Row],[Stock]],[2]CUS030!$A$5:$BO$10000,37,0)/Table1[[#This Row],[Rate
(L/S)]],"")</f>
        <v>0</v>
      </c>
      <c r="AG10" s="7">
        <f>IFERROR(VLOOKUP(Table1[[#This Row],[Stock]],[2]CUS030!$A$5:$BO$10000,38,0)/Table1[[#This Row],[Rate
(L/S)]],"")</f>
        <v>0</v>
      </c>
      <c r="AH10" s="7">
        <f>IFERROR(VLOOKUP(Table1[[#This Row],[Stock]],[2]CUS030!$A$5:$BO$10000,39,0)/Table1[[#This Row],[Rate
(L/S)]],"")</f>
        <v>0</v>
      </c>
      <c r="AI10" s="7">
        <f>IFERROR(VLOOKUP(Table1[[#This Row],[Stock]],[2]CUS030!$A$5:$BO$10000,40,0)/Table1[[#This Row],[Rate
(L/S)]],"")</f>
        <v>0</v>
      </c>
      <c r="AJ10" s="7">
        <f>IFERROR(VLOOKUP(Table1[[#This Row],[Stock]],[2]CUS030!$A$5:$BO$10000,41,0)/Table1[[#This Row],[Rate
(L/S)]],"")</f>
        <v>0</v>
      </c>
      <c r="AK10" s="7">
        <f>IFERROR(VLOOKUP(Table1[[#This Row],[Stock]],[2]CUS030!$A$5:$BO$10000,42,0)/Table1[[#This Row],[Rate
(L/S)]],"")</f>
        <v>0</v>
      </c>
      <c r="AL10" s="7">
        <f>IFERROR(VLOOKUP(Table1[[#This Row],[Stock]],[2]CUS030!$A$5:$BO$10000,43,0)/Table1[[#This Row],[Rate
(L/S)]],"")</f>
        <v>0</v>
      </c>
      <c r="AM10" s="7">
        <f>IFERROR(VLOOKUP(Table1[[#This Row],[Stock]],[2]CUS030!$A$5:$BO$10000,44,0)/Table1[[#This Row],[Rate
(L/S)]],"")</f>
        <v>0</v>
      </c>
      <c r="AN10" s="7">
        <f>IFERROR(VLOOKUP(Table1[[#This Row],[Stock]],[2]CUS030!$A$5:$BO$10000,45,0)/Table1[[#This Row],[Rate
(L/S)]],"")</f>
        <v>0</v>
      </c>
      <c r="AO10" s="7">
        <f>IFERROR(VLOOKUP(Table1[[#This Row],[Stock]],[2]CUS030!$A$5:$BO$10000,46,0)/Table1[[#This Row],[Rate
(L/S)]],"")</f>
        <v>0</v>
      </c>
      <c r="AP10" s="7">
        <f>IFERROR(VLOOKUP(Table1[[#This Row],[Stock]],[2]CUS030!$A$5:$BO$10000,47,0)/Table1[[#This Row],[Rate
(L/S)]],"")</f>
        <v>0</v>
      </c>
      <c r="AQ10" s="7">
        <f>IFERROR(VLOOKUP(Table1[[#This Row],[Stock]],[2]CUS030!$A$5:$BO$10000,48,0)/Table1[[#This Row],[Rate
(L/S)]],"")</f>
        <v>0</v>
      </c>
      <c r="AR10" s="7">
        <f>IFERROR(VLOOKUP(Table1[[#This Row],[Stock]],[2]CUS030!$A$5:$BO$10000,49,0)/Table1[[#This Row],[Rate
(L/S)]],"")</f>
        <v>0</v>
      </c>
      <c r="AS10" s="7">
        <f>IFERROR(VLOOKUP(Table1[[#This Row],[Stock]],[2]CUS030!$A$5:$BO$10000,50,0)/Table1[[#This Row],[Rate
(L/S)]],"")</f>
        <v>0</v>
      </c>
      <c r="AT10" s="7">
        <f>IFERROR(VLOOKUP(Table1[[#This Row],[Stock]],[2]CUS030!$A$5:$BO$10000,51,0)/Table1[[#This Row],[Rate
(L/S)]],"")</f>
        <v>0</v>
      </c>
      <c r="AU10" s="7">
        <f>IFERROR(VLOOKUP(Table1[[#This Row],[Stock]],[2]CUS030!$A$5:$BO$10000,52,0)/Table1[[#This Row],[Rate
(L/S)]],"")</f>
        <v>0</v>
      </c>
      <c r="AV10" s="7">
        <f>IFERROR(VLOOKUP(Table1[[#This Row],[Stock]],[2]CUS030!$A$5:$BO$10000,53,0)/Table1[[#This Row],[Rate
(L/S)]],"")</f>
        <v>0</v>
      </c>
      <c r="AW10" s="7">
        <f>IFERROR(VLOOKUP(Table1[[#This Row],[Stock]],[2]CUS030!$A$5:$BO$10000,54,0)/Table1[[#This Row],[Rate
(L/S)]],"")</f>
        <v>0</v>
      </c>
      <c r="AX10" s="7">
        <f>IFERROR(VLOOKUP(Table1[[#This Row],[Stock]],[2]CUS030!$A$5:$BO$10000,55,0)/Table1[[#This Row],[Rate
(L/S)]],"")</f>
        <v>184.5</v>
      </c>
      <c r="AY10" s="7">
        <f>IFERROR(VLOOKUP(Table1[[#This Row],[Stock]],[2]CUS030!$A$5:$BO$10000,56,0)/Table1[[#This Row],[Rate
(L/S)]],"")</f>
        <v>99.3</v>
      </c>
      <c r="AZ10" s="7">
        <f>IFERROR(VLOOKUP(Table1[[#This Row],[Stock]],[2]CUS030!$A$5:$BO$10000,57,0)/Table1[[#This Row],[Rate
(L/S)]],"")</f>
        <v>247.5</v>
      </c>
      <c r="BA10" s="7">
        <f>IFERROR(VLOOKUP(Table1[[#This Row],[Stock]],[2]CUS030!$A$5:$BO$10000,58,0)/Table1[[#This Row],[Rate
(L/S)]],"")</f>
        <v>173.5</v>
      </c>
      <c r="BB10" s="7">
        <f>IFERROR(VLOOKUP(Table1[[#This Row],[Stock]],[2]CUS030!$A$5:$BO$10000,59,0)/Table1[[#This Row],[Rate
(L/S)]],"")</f>
        <v>0</v>
      </c>
      <c r="BC10" s="7">
        <f>IFERROR(VLOOKUP(Table1[[#This Row],[Stock]],[2]CUS030!$A$5:$BO$10000,60,0)/Table1[[#This Row],[Rate
(L/S)]],"")</f>
        <v>0</v>
      </c>
      <c r="BD10" s="7">
        <f>IFERROR(VLOOKUP(Table1[[#This Row],[Stock]],[2]CUS030!$A$5:$BO$10000,61,0)/Table1[[#This Row],[Rate
(L/S)]],"")</f>
        <v>0</v>
      </c>
      <c r="BE10" s="7">
        <f>IFERROR(VLOOKUP(Table1[[#This Row],[Stock]],[2]CUS030!$A$5:$BO$10000,62,0)/Table1[[#This Row],[Rate
(L/S)]],"")</f>
        <v>0</v>
      </c>
      <c r="BF10" s="7">
        <f>IFERROR(VLOOKUP(Table1[[#This Row],[Stock]],[2]CUS030!$A$5:$BO$10000,63,0)/Table1[[#This Row],[Rate
(L/S)]],"")</f>
        <v>0</v>
      </c>
      <c r="BG10" s="7">
        <f>IFERROR(VLOOKUP(Table1[[#This Row],[Stock]],[2]CUS030!$A$5:$BO$10000,64,0)/Table1[[#This Row],[Rate
(L/S)]],"")</f>
        <v>0</v>
      </c>
      <c r="BH10" s="7">
        <f>IFERROR(VLOOKUP(Table1[[#This Row],[Stock]],[2]CUS030!$A$5:$BO$10000,65,0)/Table1[[#This Row],[Rate
(L/S)]],"")</f>
        <v>0</v>
      </c>
      <c r="BI10" s="7" t="s">
        <v>1</v>
      </c>
      <c r="BJ10" s="15">
        <f>IFERROR(IF(Table1[[#This Row],[S.Material]]="S",(Table1[[#This Row],[Total Qty]]+Table1[[#This Row],[N+1]]+Table1[[#This Row],[N+2]]),Table1[[#This Row],[Total Qty]]+Table1[[#This Row],[N+1]]),)</f>
        <v>99.3</v>
      </c>
      <c r="BK10" s="7" t="str">
        <f>IFERROR(IF(((AVERAGE((Table1[[#This Row],[N+1]],Table1[[#This Row],[N+2]]),Table1[[#This Row],[N+3]])-(Table1[[#This Row],[Total Qty]])))&gt;500,"Fixed&gt;500pcs",""),"")</f>
        <v/>
      </c>
      <c r="BL10" s="7" t="str">
        <f>IF(AND(Table1[[#This Row],[Last Forcast]]=0,Table1[[#This Row],[Total Qty]]&gt;0,Table1[[#This Row],[N+1]]&gt;0),"Check PO again","")</f>
        <v/>
      </c>
    </row>
    <row r="11" spans="2:64" x14ac:dyDescent="0.3">
      <c r="B11">
        <v>9</v>
      </c>
      <c r="C11" t="s">
        <v>9</v>
      </c>
      <c r="D11">
        <f>IFERROR(ROUND((MID(Table1[[#This Row],[Production]],35,(LEN(Table1[[#This Row],[Production]]))-37)/(MID(Table1[[#This Row],[Stock]],35,(LEN(Table1[[#This Row],[Stock]]))-37))),0),"")</f>
        <v>1</v>
      </c>
      <c r="E11" t="s">
        <v>9</v>
      </c>
      <c r="F11" s="16">
        <f>VLOOKUP(LEFT(Table1[[#This Row],[Production]],LEN(Table1[[#This Row],[Production]])-7),Item!$A$5:$Z$1000,26,0)</f>
        <v>0.435</v>
      </c>
      <c r="H11" s="8" t="str">
        <f>IFERROR(VLOOKUP(MID(Table1[[#This Row],[Production]],10,2),Special!$B$2:$D$26,3,0),"")</f>
        <v>-</v>
      </c>
      <c r="J11" t="b">
        <f>EXACT(LEFT(Table1[[#This Row],[Stock]],12),LEFT(Table1[[#This Row],[Production]],12))</f>
        <v>1</v>
      </c>
      <c r="K11" t="b">
        <f>EXACT((RIGHT(Table1[[#This Row],[Stock]],3)),((RIGHT(Table1[[#This Row],[Production]],3))))</f>
        <v>1</v>
      </c>
      <c r="L11" s="14">
        <f>IFERROR(VLOOKUP(Table1[[#This Row],[Stock]],[1]Sheet1!$A$7:$N$10000,14,0),"")</f>
        <v>2213</v>
      </c>
      <c r="M11" s="14">
        <f>IFERROR(ROUND((Table1[[#This Row],[Stock
(S&amp;L)]]/Table1[[#This Row],[Rate
(L/S)]]),0),"")</f>
        <v>2213</v>
      </c>
      <c r="O11" t="str">
        <f>IF(Table1[[#This Row],[Rate
(L/S)]]=1,"P/E","C")</f>
        <v>P/E</v>
      </c>
      <c r="P11" s="7" t="str">
        <f>IFERROR(VLOOKUP(Table1[[#This Row],[Stock]],[2]CUS030!$A$5:$BO$10000,21,0)/Table1[[#This Row],[Rate
(L/S)]],"")</f>
        <v/>
      </c>
      <c r="Q11" s="7" t="str">
        <f>IFERROR(VLOOKUP(Table1[[#This Row],[Stock]],[2]CUS030!$A$5:$BO$10000,22,0)/Table1[[#This Row],[Rate
(L/S)]],"")</f>
        <v/>
      </c>
      <c r="R11" s="7" t="str">
        <f>IFERROR(VLOOKUP(Table1[[#This Row],[Stock]],[2]CUS030!$A$5:$BO$10000,23,0)/Table1[[#This Row],[Rate
(L/S)]],"")</f>
        <v/>
      </c>
      <c r="S11" s="7" t="str">
        <f>IFERROR(VLOOKUP(Table1[[#This Row],[Stock]],[2]CUS030!$A$5:$BO$10000,24,0)/Table1[[#This Row],[Rate
(L/S)]],"")</f>
        <v/>
      </c>
      <c r="T11" s="7" t="str">
        <f>IFERROR(VLOOKUP(Table1[[#This Row],[Stock]],[2]CUS030!$A$5:$BO$10000,25,0)/Table1[[#This Row],[Rate
(L/S)]],"")</f>
        <v/>
      </c>
      <c r="U11" s="7" t="str">
        <f>IFERROR(VLOOKUP(Table1[[#This Row],[Stock]],[2]CUS030!$A$5:$BO$10000,26,0)/Table1[[#This Row],[Rate
(L/S)]],"")</f>
        <v/>
      </c>
      <c r="V11" s="7" t="str">
        <f>IFERROR(VLOOKUP(Table1[[#This Row],[Stock]],[2]CUS030!$A$5:$BO$10000,27,0)/Table1[[#This Row],[Rate
(L/S)]],"")</f>
        <v/>
      </c>
      <c r="W11" s="7" t="str">
        <f>IFERROR(VLOOKUP(Table1[[#This Row],[Stock]],[2]CUS030!$A$5:$BO$10000,28,0)/Table1[[#This Row],[Rate
(L/S)]],"")</f>
        <v/>
      </c>
      <c r="X11" s="7" t="str">
        <f>IFERROR(VLOOKUP(Table1[[#This Row],[Stock]],[2]CUS030!$A$5:$BO$10000,29,0)/Table1[[#This Row],[Rate
(L/S)]],"")</f>
        <v/>
      </c>
      <c r="Y11" s="7" t="str">
        <f>IFERROR(VLOOKUP(Table1[[#This Row],[Stock]],[2]CUS030!$A$5:$BO$10000,30,0)/Table1[[#This Row],[Rate
(L/S)]],"")</f>
        <v/>
      </c>
      <c r="Z11" s="7" t="str">
        <f>IFERROR(VLOOKUP(Table1[[#This Row],[Stock]],[2]CUS030!$A$5:$BO$10000,31,0)/Table1[[#This Row],[Rate
(L/S)]],"")</f>
        <v/>
      </c>
      <c r="AA11" s="7" t="str">
        <f>IFERROR(VLOOKUP(Table1[[#This Row],[Stock]],[2]CUS030!$A$5:$BO$10000,32,0)/Table1[[#This Row],[Rate
(L/S)]],"")</f>
        <v/>
      </c>
      <c r="AB11" s="7" t="str">
        <f>IFERROR(VLOOKUP(Table1[[#This Row],[Stock]],[2]CUS030!$A$5:$BO$10000,33,0)/Table1[[#This Row],[Rate
(L/S)]],"")</f>
        <v/>
      </c>
      <c r="AC11" s="7" t="str">
        <f>IFERROR(VLOOKUP(Table1[[#This Row],[Stock]],[2]CUS030!$A$5:$BO$10000,34,0)/Table1[[#This Row],[Rate
(L/S)]],"")</f>
        <v/>
      </c>
      <c r="AD11" s="7" t="str">
        <f>IFERROR(VLOOKUP(Table1[[#This Row],[Stock]],[2]CUS030!$A$5:$BO$10000,35,0)/Table1[[#This Row],[Rate
(L/S)]],"")</f>
        <v/>
      </c>
      <c r="AE11" s="7" t="str">
        <f>IFERROR(VLOOKUP(Table1[[#This Row],[Stock]],[2]CUS030!$A$5:$BO$10000,36,0)/Table1[[#This Row],[Rate
(L/S)]],"")</f>
        <v/>
      </c>
      <c r="AF11" s="7" t="str">
        <f>IFERROR(VLOOKUP(Table1[[#This Row],[Stock]],[2]CUS030!$A$5:$BO$10000,37,0)/Table1[[#This Row],[Rate
(L/S)]],"")</f>
        <v/>
      </c>
      <c r="AG11" s="7" t="str">
        <f>IFERROR(VLOOKUP(Table1[[#This Row],[Stock]],[2]CUS030!$A$5:$BO$10000,38,0)/Table1[[#This Row],[Rate
(L/S)]],"")</f>
        <v/>
      </c>
      <c r="AH11" s="7" t="str">
        <f>IFERROR(VLOOKUP(Table1[[#This Row],[Stock]],[2]CUS030!$A$5:$BO$10000,39,0)/Table1[[#This Row],[Rate
(L/S)]],"")</f>
        <v/>
      </c>
      <c r="AI11" s="7" t="str">
        <f>IFERROR(VLOOKUP(Table1[[#This Row],[Stock]],[2]CUS030!$A$5:$BO$10000,40,0)/Table1[[#This Row],[Rate
(L/S)]],"")</f>
        <v/>
      </c>
      <c r="AJ11" s="7" t="str">
        <f>IFERROR(VLOOKUP(Table1[[#This Row],[Stock]],[2]CUS030!$A$5:$BO$10000,41,0)/Table1[[#This Row],[Rate
(L/S)]],"")</f>
        <v/>
      </c>
      <c r="AK11" s="7" t="str">
        <f>IFERROR(VLOOKUP(Table1[[#This Row],[Stock]],[2]CUS030!$A$5:$BO$10000,42,0)/Table1[[#This Row],[Rate
(L/S)]],"")</f>
        <v/>
      </c>
      <c r="AL11" s="7" t="str">
        <f>IFERROR(VLOOKUP(Table1[[#This Row],[Stock]],[2]CUS030!$A$5:$BO$10000,43,0)/Table1[[#This Row],[Rate
(L/S)]],"")</f>
        <v/>
      </c>
      <c r="AM11" s="7" t="str">
        <f>IFERROR(VLOOKUP(Table1[[#This Row],[Stock]],[2]CUS030!$A$5:$BO$10000,44,0)/Table1[[#This Row],[Rate
(L/S)]],"")</f>
        <v/>
      </c>
      <c r="AN11" s="7" t="str">
        <f>IFERROR(VLOOKUP(Table1[[#This Row],[Stock]],[2]CUS030!$A$5:$BO$10000,45,0)/Table1[[#This Row],[Rate
(L/S)]],"")</f>
        <v/>
      </c>
      <c r="AO11" s="7" t="str">
        <f>IFERROR(VLOOKUP(Table1[[#This Row],[Stock]],[2]CUS030!$A$5:$BO$10000,46,0)/Table1[[#This Row],[Rate
(L/S)]],"")</f>
        <v/>
      </c>
      <c r="AP11" s="7" t="str">
        <f>IFERROR(VLOOKUP(Table1[[#This Row],[Stock]],[2]CUS030!$A$5:$BO$10000,47,0)/Table1[[#This Row],[Rate
(L/S)]],"")</f>
        <v/>
      </c>
      <c r="AQ11" s="7" t="str">
        <f>IFERROR(VLOOKUP(Table1[[#This Row],[Stock]],[2]CUS030!$A$5:$BO$10000,48,0)/Table1[[#This Row],[Rate
(L/S)]],"")</f>
        <v/>
      </c>
      <c r="AR11" s="7" t="str">
        <f>IFERROR(VLOOKUP(Table1[[#This Row],[Stock]],[2]CUS030!$A$5:$BO$10000,49,0)/Table1[[#This Row],[Rate
(L/S)]],"")</f>
        <v/>
      </c>
      <c r="AS11" s="7" t="str">
        <f>IFERROR(VLOOKUP(Table1[[#This Row],[Stock]],[2]CUS030!$A$5:$BO$10000,50,0)/Table1[[#This Row],[Rate
(L/S)]],"")</f>
        <v/>
      </c>
      <c r="AT11" s="7" t="str">
        <f>IFERROR(VLOOKUP(Table1[[#This Row],[Stock]],[2]CUS030!$A$5:$BO$10000,51,0)/Table1[[#This Row],[Rate
(L/S)]],"")</f>
        <v/>
      </c>
      <c r="AU11" s="7" t="str">
        <f>IFERROR(VLOOKUP(Table1[[#This Row],[Stock]],[2]CUS030!$A$5:$BO$10000,52,0)/Table1[[#This Row],[Rate
(L/S)]],"")</f>
        <v/>
      </c>
      <c r="AV11" s="7" t="str">
        <f>IFERROR(VLOOKUP(Table1[[#This Row],[Stock]],[2]CUS030!$A$5:$BO$10000,53,0)/Table1[[#This Row],[Rate
(L/S)]],"")</f>
        <v/>
      </c>
      <c r="AW11" s="7" t="str">
        <f>IFERROR(VLOOKUP(Table1[[#This Row],[Stock]],[2]CUS030!$A$5:$BO$10000,54,0)/Table1[[#This Row],[Rate
(L/S)]],"")</f>
        <v/>
      </c>
      <c r="AX11" s="7" t="str">
        <f>IFERROR(VLOOKUP(Table1[[#This Row],[Stock]],[2]CUS030!$A$5:$BO$10000,55,0)/Table1[[#This Row],[Rate
(L/S)]],"")</f>
        <v/>
      </c>
      <c r="AY11" s="7" t="str">
        <f>IFERROR(VLOOKUP(Table1[[#This Row],[Stock]],[2]CUS030!$A$5:$BO$10000,56,0)/Table1[[#This Row],[Rate
(L/S)]],"")</f>
        <v/>
      </c>
      <c r="AZ11" s="7" t="str">
        <f>IFERROR(VLOOKUP(Table1[[#This Row],[Stock]],[2]CUS030!$A$5:$BO$10000,57,0)/Table1[[#This Row],[Rate
(L/S)]],"")</f>
        <v/>
      </c>
      <c r="BA11" s="7" t="str">
        <f>IFERROR(VLOOKUP(Table1[[#This Row],[Stock]],[2]CUS030!$A$5:$BO$10000,58,0)/Table1[[#This Row],[Rate
(L/S)]],"")</f>
        <v/>
      </c>
      <c r="BB11" s="7" t="str">
        <f>IFERROR(VLOOKUP(Table1[[#This Row],[Stock]],[2]CUS030!$A$5:$BO$10000,59,0)/Table1[[#This Row],[Rate
(L/S)]],"")</f>
        <v/>
      </c>
      <c r="BC11" s="7" t="str">
        <f>IFERROR(VLOOKUP(Table1[[#This Row],[Stock]],[2]CUS030!$A$5:$BO$10000,60,0)/Table1[[#This Row],[Rate
(L/S)]],"")</f>
        <v/>
      </c>
      <c r="BD11" s="7" t="str">
        <f>IFERROR(VLOOKUP(Table1[[#This Row],[Stock]],[2]CUS030!$A$5:$BO$10000,61,0)/Table1[[#This Row],[Rate
(L/S)]],"")</f>
        <v/>
      </c>
      <c r="BE11" s="7" t="str">
        <f>IFERROR(VLOOKUP(Table1[[#This Row],[Stock]],[2]CUS030!$A$5:$BO$10000,62,0)/Table1[[#This Row],[Rate
(L/S)]],"")</f>
        <v/>
      </c>
      <c r="BF11" s="7" t="str">
        <f>IFERROR(VLOOKUP(Table1[[#This Row],[Stock]],[2]CUS030!$A$5:$BO$10000,63,0)/Table1[[#This Row],[Rate
(L/S)]],"")</f>
        <v/>
      </c>
      <c r="BG11" s="7" t="str">
        <f>IFERROR(VLOOKUP(Table1[[#This Row],[Stock]],[2]CUS030!$A$5:$BO$10000,64,0)/Table1[[#This Row],[Rate
(L/S)]],"")</f>
        <v/>
      </c>
      <c r="BH11" s="7" t="str">
        <f>IFERROR(VLOOKUP(Table1[[#This Row],[Stock]],[2]CUS030!$A$5:$BO$10000,65,0)/Table1[[#This Row],[Rate
(L/S)]],"")</f>
        <v/>
      </c>
      <c r="BI11" s="7" t="s">
        <v>1</v>
      </c>
      <c r="BJ11" s="15">
        <f>IFERROR(IF(Table1[[#This Row],[S.Material]]="S",(Table1[[#This Row],[Total Qty]]+Table1[[#This Row],[N+1]]+Table1[[#This Row],[N+2]]),Table1[[#This Row],[Total Qty]]+Table1[[#This Row],[N+1]]),)</f>
        <v>0</v>
      </c>
      <c r="BK11" s="7" t="str">
        <f>IFERROR(IF(((AVERAGE((Table1[[#This Row],[N+1]],Table1[[#This Row],[N+2]]),Table1[[#This Row],[N+3]])-(Table1[[#This Row],[Total Qty]])))&gt;500,"Fixed&gt;500pcs",""),"")</f>
        <v/>
      </c>
      <c r="BL11" s="7" t="str">
        <f>IF(AND(Table1[[#This Row],[Last Forcast]]=0,Table1[[#This Row],[Total Qty]]&gt;0,Table1[[#This Row],[N+1]]&gt;0),"Check PO again","")</f>
        <v/>
      </c>
    </row>
    <row r="12" spans="2:64" x14ac:dyDescent="0.3">
      <c r="B12">
        <v>10</v>
      </c>
      <c r="C12" t="s">
        <v>11</v>
      </c>
      <c r="D12">
        <f>IFERROR(ROUND((MID(Table1[[#This Row],[Production]],35,(LEN(Table1[[#This Row],[Production]]))-37)/(MID(Table1[[#This Row],[Stock]],35,(LEN(Table1[[#This Row],[Stock]]))-37))),0),"")</f>
        <v>50</v>
      </c>
      <c r="E12" t="s">
        <v>12</v>
      </c>
      <c r="F12" s="16">
        <f>VLOOKUP(LEFT(Table1[[#This Row],[Production]],LEN(Table1[[#This Row],[Production]])-7),Item!$A$5:$Z$1000,26,0)</f>
        <v>0.56399999999999995</v>
      </c>
      <c r="H12" s="8" t="str">
        <f>IFERROR(VLOOKUP(MID(Table1[[#This Row],[Production]],10,2),Special!$B$2:$D$26,3,0),"")</f>
        <v>-</v>
      </c>
      <c r="J12" t="b">
        <f>EXACT(LEFT(Table1[[#This Row],[Stock]],12),LEFT(Table1[[#This Row],[Production]],12))</f>
        <v>1</v>
      </c>
      <c r="K12" t="b">
        <f>EXACT((RIGHT(Table1[[#This Row],[Stock]],3)),((RIGHT(Table1[[#This Row],[Production]],3))))</f>
        <v>1</v>
      </c>
      <c r="L12" s="14">
        <f>IFERROR(VLOOKUP(Table1[[#This Row],[Stock]],[1]Sheet1!$A$7:$N$10000,14,0),"")</f>
        <v>51</v>
      </c>
      <c r="M12" s="14">
        <f>IFERROR(ROUND((Table1[[#This Row],[Stock
(S&amp;L)]]/Table1[[#This Row],[Rate
(L/S)]]),0),"")</f>
        <v>1</v>
      </c>
      <c r="O12" t="str">
        <f>IF(Table1[[#This Row],[Rate
(L/S)]]=1,"P/E","C")</f>
        <v>C</v>
      </c>
      <c r="P12" s="7">
        <f>IFERROR(VLOOKUP(Table1[[#This Row],[Stock]],[2]CUS030!$A$5:$BO$10000,21,0)/Table1[[#This Row],[Rate
(L/S)]],"")</f>
        <v>0</v>
      </c>
      <c r="Q12" s="7">
        <f>IFERROR(VLOOKUP(Table1[[#This Row],[Stock]],[2]CUS030!$A$5:$BO$10000,22,0)/Table1[[#This Row],[Rate
(L/S)]],"")</f>
        <v>0</v>
      </c>
      <c r="R12" s="7">
        <f>IFERROR(VLOOKUP(Table1[[#This Row],[Stock]],[2]CUS030!$A$5:$BO$10000,23,0)/Table1[[#This Row],[Rate
(L/S)]],"")</f>
        <v>0</v>
      </c>
      <c r="S12" s="7">
        <f>IFERROR(VLOOKUP(Table1[[#This Row],[Stock]],[2]CUS030!$A$5:$BO$10000,24,0)/Table1[[#This Row],[Rate
(L/S)]],"")</f>
        <v>0</v>
      </c>
      <c r="T12" s="7">
        <f>IFERROR(VLOOKUP(Table1[[#This Row],[Stock]],[2]CUS030!$A$5:$BO$10000,25,0)/Table1[[#This Row],[Rate
(L/S)]],"")</f>
        <v>0</v>
      </c>
      <c r="U12" s="7">
        <f>IFERROR(VLOOKUP(Table1[[#This Row],[Stock]],[2]CUS030!$A$5:$BO$10000,26,0)/Table1[[#This Row],[Rate
(L/S)]],"")</f>
        <v>0</v>
      </c>
      <c r="V12" s="7">
        <f>IFERROR(VLOOKUP(Table1[[#This Row],[Stock]],[2]CUS030!$A$5:$BO$10000,27,0)/Table1[[#This Row],[Rate
(L/S)]],"")</f>
        <v>0</v>
      </c>
      <c r="W12" s="7">
        <f>IFERROR(VLOOKUP(Table1[[#This Row],[Stock]],[2]CUS030!$A$5:$BO$10000,28,0)/Table1[[#This Row],[Rate
(L/S)]],"")</f>
        <v>0</v>
      </c>
      <c r="X12" s="7">
        <f>IFERROR(VLOOKUP(Table1[[#This Row],[Stock]],[2]CUS030!$A$5:$BO$10000,29,0)/Table1[[#This Row],[Rate
(L/S)]],"")</f>
        <v>0</v>
      </c>
      <c r="Y12" s="7">
        <f>IFERROR(VLOOKUP(Table1[[#This Row],[Stock]],[2]CUS030!$A$5:$BO$10000,30,0)/Table1[[#This Row],[Rate
(L/S)]],"")</f>
        <v>0</v>
      </c>
      <c r="Z12" s="7">
        <f>IFERROR(VLOOKUP(Table1[[#This Row],[Stock]],[2]CUS030!$A$5:$BO$10000,31,0)/Table1[[#This Row],[Rate
(L/S)]],"")</f>
        <v>0</v>
      </c>
      <c r="AA12" s="7">
        <f>IFERROR(VLOOKUP(Table1[[#This Row],[Stock]],[2]CUS030!$A$5:$BO$10000,32,0)/Table1[[#This Row],[Rate
(L/S)]],"")</f>
        <v>0</v>
      </c>
      <c r="AB12" s="7">
        <f>IFERROR(VLOOKUP(Table1[[#This Row],[Stock]],[2]CUS030!$A$5:$BO$10000,33,0)/Table1[[#This Row],[Rate
(L/S)]],"")</f>
        <v>0</v>
      </c>
      <c r="AC12" s="7">
        <f>IFERROR(VLOOKUP(Table1[[#This Row],[Stock]],[2]CUS030!$A$5:$BO$10000,34,0)/Table1[[#This Row],[Rate
(L/S)]],"")</f>
        <v>0</v>
      </c>
      <c r="AD12" s="7">
        <f>IFERROR(VLOOKUP(Table1[[#This Row],[Stock]],[2]CUS030!$A$5:$BO$10000,35,0)/Table1[[#This Row],[Rate
(L/S)]],"")</f>
        <v>0</v>
      </c>
      <c r="AE12" s="7">
        <f>IFERROR(VLOOKUP(Table1[[#This Row],[Stock]],[2]CUS030!$A$5:$BO$10000,36,0)/Table1[[#This Row],[Rate
(L/S)]],"")</f>
        <v>0</v>
      </c>
      <c r="AF12" s="7">
        <f>IFERROR(VLOOKUP(Table1[[#This Row],[Stock]],[2]CUS030!$A$5:$BO$10000,37,0)/Table1[[#This Row],[Rate
(L/S)]],"")</f>
        <v>0</v>
      </c>
      <c r="AG12" s="7">
        <f>IFERROR(VLOOKUP(Table1[[#This Row],[Stock]],[2]CUS030!$A$5:$BO$10000,38,0)/Table1[[#This Row],[Rate
(L/S)]],"")</f>
        <v>0</v>
      </c>
      <c r="AH12" s="7">
        <f>IFERROR(VLOOKUP(Table1[[#This Row],[Stock]],[2]CUS030!$A$5:$BO$10000,39,0)/Table1[[#This Row],[Rate
(L/S)]],"")</f>
        <v>0</v>
      </c>
      <c r="AI12" s="7">
        <f>IFERROR(VLOOKUP(Table1[[#This Row],[Stock]],[2]CUS030!$A$5:$BO$10000,40,0)/Table1[[#This Row],[Rate
(L/S)]],"")</f>
        <v>0</v>
      </c>
      <c r="AJ12" s="7">
        <f>IFERROR(VLOOKUP(Table1[[#This Row],[Stock]],[2]CUS030!$A$5:$BO$10000,41,0)/Table1[[#This Row],[Rate
(L/S)]],"")</f>
        <v>0</v>
      </c>
      <c r="AK12" s="7">
        <f>IFERROR(VLOOKUP(Table1[[#This Row],[Stock]],[2]CUS030!$A$5:$BO$10000,42,0)/Table1[[#This Row],[Rate
(L/S)]],"")</f>
        <v>0</v>
      </c>
      <c r="AL12" s="7">
        <f>IFERROR(VLOOKUP(Table1[[#This Row],[Stock]],[2]CUS030!$A$5:$BO$10000,43,0)/Table1[[#This Row],[Rate
(L/S)]],"")</f>
        <v>0</v>
      </c>
      <c r="AM12" s="7">
        <f>IFERROR(VLOOKUP(Table1[[#This Row],[Stock]],[2]CUS030!$A$5:$BO$10000,44,0)/Table1[[#This Row],[Rate
(L/S)]],"")</f>
        <v>0</v>
      </c>
      <c r="AN12" s="7">
        <f>IFERROR(VLOOKUP(Table1[[#This Row],[Stock]],[2]CUS030!$A$5:$BO$10000,45,0)/Table1[[#This Row],[Rate
(L/S)]],"")</f>
        <v>0</v>
      </c>
      <c r="AO12" s="7">
        <f>IFERROR(VLOOKUP(Table1[[#This Row],[Stock]],[2]CUS030!$A$5:$BO$10000,46,0)/Table1[[#This Row],[Rate
(L/S)]],"")</f>
        <v>0</v>
      </c>
      <c r="AP12" s="7">
        <f>IFERROR(VLOOKUP(Table1[[#This Row],[Stock]],[2]CUS030!$A$5:$BO$10000,47,0)/Table1[[#This Row],[Rate
(L/S)]],"")</f>
        <v>0</v>
      </c>
      <c r="AQ12" s="7">
        <f>IFERROR(VLOOKUP(Table1[[#This Row],[Stock]],[2]CUS030!$A$5:$BO$10000,48,0)/Table1[[#This Row],[Rate
(L/S)]],"")</f>
        <v>0</v>
      </c>
      <c r="AR12" s="7">
        <f>IFERROR(VLOOKUP(Table1[[#This Row],[Stock]],[2]CUS030!$A$5:$BO$10000,49,0)/Table1[[#This Row],[Rate
(L/S)]],"")</f>
        <v>0</v>
      </c>
      <c r="AS12" s="7">
        <f>IFERROR(VLOOKUP(Table1[[#This Row],[Stock]],[2]CUS030!$A$5:$BO$10000,50,0)/Table1[[#This Row],[Rate
(L/S)]],"")</f>
        <v>0</v>
      </c>
      <c r="AT12" s="7">
        <f>IFERROR(VLOOKUP(Table1[[#This Row],[Stock]],[2]CUS030!$A$5:$BO$10000,51,0)/Table1[[#This Row],[Rate
(L/S)]],"")</f>
        <v>0</v>
      </c>
      <c r="AU12" s="7">
        <f>IFERROR(VLOOKUP(Table1[[#This Row],[Stock]],[2]CUS030!$A$5:$BO$10000,52,0)/Table1[[#This Row],[Rate
(L/S)]],"")</f>
        <v>0</v>
      </c>
      <c r="AV12" s="7">
        <f>IFERROR(VLOOKUP(Table1[[#This Row],[Stock]],[2]CUS030!$A$5:$BO$10000,53,0)/Table1[[#This Row],[Rate
(L/S)]],"")</f>
        <v>0</v>
      </c>
      <c r="AW12" s="7">
        <f>IFERROR(VLOOKUP(Table1[[#This Row],[Stock]],[2]CUS030!$A$5:$BO$10000,54,0)/Table1[[#This Row],[Rate
(L/S)]],"")</f>
        <v>0</v>
      </c>
      <c r="AX12" s="7">
        <f>IFERROR(VLOOKUP(Table1[[#This Row],[Stock]],[2]CUS030!$A$5:$BO$10000,55,0)/Table1[[#This Row],[Rate
(L/S)]],"")</f>
        <v>0.2</v>
      </c>
      <c r="AY12" s="7">
        <f>IFERROR(VLOOKUP(Table1[[#This Row],[Stock]],[2]CUS030!$A$5:$BO$10000,56,0)/Table1[[#This Row],[Rate
(L/S)]],"")</f>
        <v>0</v>
      </c>
      <c r="AZ12" s="7">
        <f>IFERROR(VLOOKUP(Table1[[#This Row],[Stock]],[2]CUS030!$A$5:$BO$10000,57,0)/Table1[[#This Row],[Rate
(L/S)]],"")</f>
        <v>0</v>
      </c>
      <c r="BA12" s="7">
        <f>IFERROR(VLOOKUP(Table1[[#This Row],[Stock]],[2]CUS030!$A$5:$BO$10000,58,0)/Table1[[#This Row],[Rate
(L/S)]],"")</f>
        <v>0.2</v>
      </c>
      <c r="BB12" s="7">
        <f>IFERROR(VLOOKUP(Table1[[#This Row],[Stock]],[2]CUS030!$A$5:$BO$10000,59,0)/Table1[[#This Row],[Rate
(L/S)]],"")</f>
        <v>0</v>
      </c>
      <c r="BC12" s="7">
        <f>IFERROR(VLOOKUP(Table1[[#This Row],[Stock]],[2]CUS030!$A$5:$BO$10000,60,0)/Table1[[#This Row],[Rate
(L/S)]],"")</f>
        <v>0</v>
      </c>
      <c r="BD12" s="7">
        <f>IFERROR(VLOOKUP(Table1[[#This Row],[Stock]],[2]CUS030!$A$5:$BO$10000,61,0)/Table1[[#This Row],[Rate
(L/S)]],"")</f>
        <v>0</v>
      </c>
      <c r="BE12" s="7">
        <f>IFERROR(VLOOKUP(Table1[[#This Row],[Stock]],[2]CUS030!$A$5:$BO$10000,62,0)/Table1[[#This Row],[Rate
(L/S)]],"")</f>
        <v>0</v>
      </c>
      <c r="BF12" s="7">
        <f>IFERROR(VLOOKUP(Table1[[#This Row],[Stock]],[2]CUS030!$A$5:$BO$10000,63,0)/Table1[[#This Row],[Rate
(L/S)]],"")</f>
        <v>0</v>
      </c>
      <c r="BG12" s="7">
        <f>IFERROR(VLOOKUP(Table1[[#This Row],[Stock]],[2]CUS030!$A$5:$BO$10000,64,0)/Table1[[#This Row],[Rate
(L/S)]],"")</f>
        <v>0</v>
      </c>
      <c r="BH12" s="7">
        <f>IFERROR(VLOOKUP(Table1[[#This Row],[Stock]],[2]CUS030!$A$5:$BO$10000,65,0)/Table1[[#This Row],[Rate
(L/S)]],"")</f>
        <v>0</v>
      </c>
      <c r="BI12" s="7" t="s">
        <v>1</v>
      </c>
      <c r="BJ12" s="15">
        <f>IFERROR(IF(Table1[[#This Row],[S.Material]]="S",(Table1[[#This Row],[Total Qty]]+Table1[[#This Row],[N+1]]+Table1[[#This Row],[N+2]]),Table1[[#This Row],[Total Qty]]+Table1[[#This Row],[N+1]]),)</f>
        <v>0</v>
      </c>
      <c r="BK12" s="7" t="str">
        <f>IFERROR(IF(((AVERAGE((Table1[[#This Row],[N+1]],Table1[[#This Row],[N+2]]),Table1[[#This Row],[N+3]])-(Table1[[#This Row],[Total Qty]])))&gt;500,"Fixed&gt;500pcs",""),"")</f>
        <v/>
      </c>
      <c r="BL12" s="7" t="str">
        <f>IF(AND(Table1[[#This Row],[Last Forcast]]=0,Table1[[#This Row],[Total Qty]]&gt;0,Table1[[#This Row],[N+1]]&gt;0),"Check PO again","")</f>
        <v/>
      </c>
    </row>
    <row r="13" spans="2:64" x14ac:dyDescent="0.3">
      <c r="B13">
        <v>11</v>
      </c>
      <c r="C13" t="s">
        <v>13</v>
      </c>
      <c r="D13">
        <f>IFERROR(ROUND((MID(Table1[[#This Row],[Production]],35,(LEN(Table1[[#This Row],[Production]]))-37)/(MID(Table1[[#This Row],[Stock]],35,(LEN(Table1[[#This Row],[Stock]]))-37))),0),"")</f>
        <v>46</v>
      </c>
      <c r="E13" t="s">
        <v>12</v>
      </c>
      <c r="F13" s="16">
        <f>VLOOKUP(LEFT(Table1[[#This Row],[Production]],LEN(Table1[[#This Row],[Production]])-7),Item!$A$5:$Z$1000,26,0)</f>
        <v>0.56399999999999995</v>
      </c>
      <c r="H13" s="8" t="str">
        <f>IFERROR(VLOOKUP(MID(Table1[[#This Row],[Production]],10,2),Special!$B$2:$D$26,3,0),"")</f>
        <v>-</v>
      </c>
      <c r="J13" t="b">
        <f>EXACT(LEFT(Table1[[#This Row],[Stock]],12),LEFT(Table1[[#This Row],[Production]],12))</f>
        <v>1</v>
      </c>
      <c r="K13" t="b">
        <f>EXACT((RIGHT(Table1[[#This Row],[Stock]],3)),((RIGHT(Table1[[#This Row],[Production]],3))))</f>
        <v>1</v>
      </c>
      <c r="L13" s="14">
        <f>IFERROR(VLOOKUP(Table1[[#This Row],[Stock]],[1]Sheet1!$A$7:$N$10000,14,0),"")</f>
        <v>2027</v>
      </c>
      <c r="M13" s="14">
        <f>IFERROR(ROUND((Table1[[#This Row],[Stock
(S&amp;L)]]/Table1[[#This Row],[Rate
(L/S)]]),0),"")</f>
        <v>44</v>
      </c>
      <c r="O13" t="str">
        <f>IF(Table1[[#This Row],[Rate
(L/S)]]=1,"P/E","C")</f>
        <v>C</v>
      </c>
      <c r="P13" s="7">
        <f>IFERROR(VLOOKUP(Table1[[#This Row],[Stock]],[2]CUS030!$A$5:$BO$10000,21,0)/Table1[[#This Row],[Rate
(L/S)]],"")</f>
        <v>2.1739130434782608</v>
      </c>
      <c r="Q13" s="7">
        <f>IFERROR(VLOOKUP(Table1[[#This Row],[Stock]],[2]CUS030!$A$5:$BO$10000,22,0)/Table1[[#This Row],[Rate
(L/S)]],"")</f>
        <v>0</v>
      </c>
      <c r="R13" s="7">
        <f>IFERROR(VLOOKUP(Table1[[#This Row],[Stock]],[2]CUS030!$A$5:$BO$10000,23,0)/Table1[[#This Row],[Rate
(L/S)]],"")</f>
        <v>0</v>
      </c>
      <c r="S13" s="7">
        <f>IFERROR(VLOOKUP(Table1[[#This Row],[Stock]],[2]CUS030!$A$5:$BO$10000,24,0)/Table1[[#This Row],[Rate
(L/S)]],"")</f>
        <v>0</v>
      </c>
      <c r="T13" s="7">
        <f>IFERROR(VLOOKUP(Table1[[#This Row],[Stock]],[2]CUS030!$A$5:$BO$10000,25,0)/Table1[[#This Row],[Rate
(L/S)]],"")</f>
        <v>0</v>
      </c>
      <c r="U13" s="7">
        <f>IFERROR(VLOOKUP(Table1[[#This Row],[Stock]],[2]CUS030!$A$5:$BO$10000,26,0)/Table1[[#This Row],[Rate
(L/S)]],"")</f>
        <v>0</v>
      </c>
      <c r="V13" s="7">
        <f>IFERROR(VLOOKUP(Table1[[#This Row],[Stock]],[2]CUS030!$A$5:$BO$10000,27,0)/Table1[[#This Row],[Rate
(L/S)]],"")</f>
        <v>0</v>
      </c>
      <c r="W13" s="7">
        <f>IFERROR(VLOOKUP(Table1[[#This Row],[Stock]],[2]CUS030!$A$5:$BO$10000,28,0)/Table1[[#This Row],[Rate
(L/S)]],"")</f>
        <v>0</v>
      </c>
      <c r="X13" s="7">
        <f>IFERROR(VLOOKUP(Table1[[#This Row],[Stock]],[2]CUS030!$A$5:$BO$10000,29,0)/Table1[[#This Row],[Rate
(L/S)]],"")</f>
        <v>0</v>
      </c>
      <c r="Y13" s="7">
        <f>IFERROR(VLOOKUP(Table1[[#This Row],[Stock]],[2]CUS030!$A$5:$BO$10000,30,0)/Table1[[#This Row],[Rate
(L/S)]],"")</f>
        <v>0</v>
      </c>
      <c r="Z13" s="7">
        <f>IFERROR(VLOOKUP(Table1[[#This Row],[Stock]],[2]CUS030!$A$5:$BO$10000,31,0)/Table1[[#This Row],[Rate
(L/S)]],"")</f>
        <v>0</v>
      </c>
      <c r="AA13" s="7">
        <f>IFERROR(VLOOKUP(Table1[[#This Row],[Stock]],[2]CUS030!$A$5:$BO$10000,32,0)/Table1[[#This Row],[Rate
(L/S)]],"")</f>
        <v>0</v>
      </c>
      <c r="AB13" s="7">
        <f>IFERROR(VLOOKUP(Table1[[#This Row],[Stock]],[2]CUS030!$A$5:$BO$10000,33,0)/Table1[[#This Row],[Rate
(L/S)]],"")</f>
        <v>0</v>
      </c>
      <c r="AC13" s="7">
        <f>IFERROR(VLOOKUP(Table1[[#This Row],[Stock]],[2]CUS030!$A$5:$BO$10000,34,0)/Table1[[#This Row],[Rate
(L/S)]],"")</f>
        <v>0</v>
      </c>
      <c r="AD13" s="7">
        <f>IFERROR(VLOOKUP(Table1[[#This Row],[Stock]],[2]CUS030!$A$5:$BO$10000,35,0)/Table1[[#This Row],[Rate
(L/S)]],"")</f>
        <v>0</v>
      </c>
      <c r="AE13" s="7">
        <f>IFERROR(VLOOKUP(Table1[[#This Row],[Stock]],[2]CUS030!$A$5:$BO$10000,36,0)/Table1[[#This Row],[Rate
(L/S)]],"")</f>
        <v>0</v>
      </c>
      <c r="AF13" s="7">
        <f>IFERROR(VLOOKUP(Table1[[#This Row],[Stock]],[2]CUS030!$A$5:$BO$10000,37,0)/Table1[[#This Row],[Rate
(L/S)]],"")</f>
        <v>0</v>
      </c>
      <c r="AG13" s="7">
        <f>IFERROR(VLOOKUP(Table1[[#This Row],[Stock]],[2]CUS030!$A$5:$BO$10000,38,0)/Table1[[#This Row],[Rate
(L/S)]],"")</f>
        <v>0</v>
      </c>
      <c r="AH13" s="7">
        <f>IFERROR(VLOOKUP(Table1[[#This Row],[Stock]],[2]CUS030!$A$5:$BO$10000,39,0)/Table1[[#This Row],[Rate
(L/S)]],"")</f>
        <v>0</v>
      </c>
      <c r="AI13" s="7">
        <f>IFERROR(VLOOKUP(Table1[[#This Row],[Stock]],[2]CUS030!$A$5:$BO$10000,40,0)/Table1[[#This Row],[Rate
(L/S)]],"")</f>
        <v>0</v>
      </c>
      <c r="AJ13" s="7">
        <f>IFERROR(VLOOKUP(Table1[[#This Row],[Stock]],[2]CUS030!$A$5:$BO$10000,41,0)/Table1[[#This Row],[Rate
(L/S)]],"")</f>
        <v>0</v>
      </c>
      <c r="AK13" s="7">
        <f>IFERROR(VLOOKUP(Table1[[#This Row],[Stock]],[2]CUS030!$A$5:$BO$10000,42,0)/Table1[[#This Row],[Rate
(L/S)]],"")</f>
        <v>0</v>
      </c>
      <c r="AL13" s="7">
        <f>IFERROR(VLOOKUP(Table1[[#This Row],[Stock]],[2]CUS030!$A$5:$BO$10000,43,0)/Table1[[#This Row],[Rate
(L/S)]],"")</f>
        <v>0</v>
      </c>
      <c r="AM13" s="7">
        <f>IFERROR(VLOOKUP(Table1[[#This Row],[Stock]],[2]CUS030!$A$5:$BO$10000,44,0)/Table1[[#This Row],[Rate
(L/S)]],"")</f>
        <v>0</v>
      </c>
      <c r="AN13" s="7">
        <f>IFERROR(VLOOKUP(Table1[[#This Row],[Stock]],[2]CUS030!$A$5:$BO$10000,45,0)/Table1[[#This Row],[Rate
(L/S)]],"")</f>
        <v>0</v>
      </c>
      <c r="AO13" s="7">
        <f>IFERROR(VLOOKUP(Table1[[#This Row],[Stock]],[2]CUS030!$A$5:$BO$10000,46,0)/Table1[[#This Row],[Rate
(L/S)]],"")</f>
        <v>0</v>
      </c>
      <c r="AP13" s="7">
        <f>IFERROR(VLOOKUP(Table1[[#This Row],[Stock]],[2]CUS030!$A$5:$BO$10000,47,0)/Table1[[#This Row],[Rate
(L/S)]],"")</f>
        <v>0</v>
      </c>
      <c r="AQ13" s="7">
        <f>IFERROR(VLOOKUP(Table1[[#This Row],[Stock]],[2]CUS030!$A$5:$BO$10000,48,0)/Table1[[#This Row],[Rate
(L/S)]],"")</f>
        <v>0</v>
      </c>
      <c r="AR13" s="7">
        <f>IFERROR(VLOOKUP(Table1[[#This Row],[Stock]],[2]CUS030!$A$5:$BO$10000,49,0)/Table1[[#This Row],[Rate
(L/S)]],"")</f>
        <v>0</v>
      </c>
      <c r="AS13" s="7">
        <f>IFERROR(VLOOKUP(Table1[[#This Row],[Stock]],[2]CUS030!$A$5:$BO$10000,50,0)/Table1[[#This Row],[Rate
(L/S)]],"")</f>
        <v>0</v>
      </c>
      <c r="AT13" s="7">
        <f>IFERROR(VLOOKUP(Table1[[#This Row],[Stock]],[2]CUS030!$A$5:$BO$10000,51,0)/Table1[[#This Row],[Rate
(L/S)]],"")</f>
        <v>0</v>
      </c>
      <c r="AU13" s="7">
        <f>IFERROR(VLOOKUP(Table1[[#This Row],[Stock]],[2]CUS030!$A$5:$BO$10000,52,0)/Table1[[#This Row],[Rate
(L/S)]],"")</f>
        <v>0</v>
      </c>
      <c r="AV13" s="7">
        <f>IFERROR(VLOOKUP(Table1[[#This Row],[Stock]],[2]CUS030!$A$5:$BO$10000,53,0)/Table1[[#This Row],[Rate
(L/S)]],"")</f>
        <v>2.1739130434782608</v>
      </c>
      <c r="AW13" s="7">
        <f>IFERROR(VLOOKUP(Table1[[#This Row],[Stock]],[2]CUS030!$A$5:$BO$10000,54,0)/Table1[[#This Row],[Rate
(L/S)]],"")</f>
        <v>0</v>
      </c>
      <c r="AX13" s="7">
        <f>IFERROR(VLOOKUP(Table1[[#This Row],[Stock]],[2]CUS030!$A$5:$BO$10000,55,0)/Table1[[#This Row],[Rate
(L/S)]],"")</f>
        <v>22.782608695652176</v>
      </c>
      <c r="AY13" s="7">
        <f>IFERROR(VLOOKUP(Table1[[#This Row],[Stock]],[2]CUS030!$A$5:$BO$10000,56,0)/Table1[[#This Row],[Rate
(L/S)]],"")</f>
        <v>37.391304347826086</v>
      </c>
      <c r="AZ13" s="7">
        <f>IFERROR(VLOOKUP(Table1[[#This Row],[Stock]],[2]CUS030!$A$5:$BO$10000,57,0)/Table1[[#This Row],[Rate
(L/S)]],"")</f>
        <v>21.065217391304348</v>
      </c>
      <c r="BA13" s="7">
        <f>IFERROR(VLOOKUP(Table1[[#This Row],[Stock]],[2]CUS030!$A$5:$BO$10000,58,0)/Table1[[#This Row],[Rate
(L/S)]],"")</f>
        <v>35.869565217391305</v>
      </c>
      <c r="BB13" s="7">
        <f>IFERROR(VLOOKUP(Table1[[#This Row],[Stock]],[2]CUS030!$A$5:$BO$10000,59,0)/Table1[[#This Row],[Rate
(L/S)]],"")</f>
        <v>0</v>
      </c>
      <c r="BC13" s="7">
        <f>IFERROR(VLOOKUP(Table1[[#This Row],[Stock]],[2]CUS030!$A$5:$BO$10000,60,0)/Table1[[#This Row],[Rate
(L/S)]],"")</f>
        <v>0</v>
      </c>
      <c r="BD13" s="7">
        <f>IFERROR(VLOOKUP(Table1[[#This Row],[Stock]],[2]CUS030!$A$5:$BO$10000,61,0)/Table1[[#This Row],[Rate
(L/S)]],"")</f>
        <v>0</v>
      </c>
      <c r="BE13" s="7">
        <f>IFERROR(VLOOKUP(Table1[[#This Row],[Stock]],[2]CUS030!$A$5:$BO$10000,62,0)/Table1[[#This Row],[Rate
(L/S)]],"")</f>
        <v>0</v>
      </c>
      <c r="BF13" s="7">
        <f>IFERROR(VLOOKUP(Table1[[#This Row],[Stock]],[2]CUS030!$A$5:$BO$10000,63,0)/Table1[[#This Row],[Rate
(L/S)]],"")</f>
        <v>0</v>
      </c>
      <c r="BG13" s="7">
        <f>IFERROR(VLOOKUP(Table1[[#This Row],[Stock]],[2]CUS030!$A$5:$BO$10000,64,0)/Table1[[#This Row],[Rate
(L/S)]],"")</f>
        <v>0</v>
      </c>
      <c r="BH13" s="7">
        <f>IFERROR(VLOOKUP(Table1[[#This Row],[Stock]],[2]CUS030!$A$5:$BO$10000,65,0)/Table1[[#This Row],[Rate
(L/S)]],"")</f>
        <v>0</v>
      </c>
      <c r="BI13" s="7" t="s">
        <v>1</v>
      </c>
      <c r="BJ13" s="15">
        <f>IFERROR(IF(Table1[[#This Row],[S.Material]]="S",(Table1[[#This Row],[Total Qty]]+Table1[[#This Row],[N+1]]+Table1[[#This Row],[N+2]]),Table1[[#This Row],[Total Qty]]+Table1[[#This Row],[N+1]]),)</f>
        <v>39.565217391304344</v>
      </c>
      <c r="BK13" s="7" t="str">
        <f>IFERROR(IF(((AVERAGE((Table1[[#This Row],[N+1]],Table1[[#This Row],[N+2]]),Table1[[#This Row],[N+3]])-(Table1[[#This Row],[Total Qty]])))&gt;500,"Fixed&gt;500pcs",""),"")</f>
        <v/>
      </c>
      <c r="BL13" s="7" t="str">
        <f>IF(AND(Table1[[#This Row],[Last Forcast]]=0,Table1[[#This Row],[Total Qty]]&gt;0,Table1[[#This Row],[N+1]]&gt;0),"Check PO again","")</f>
        <v/>
      </c>
    </row>
    <row r="14" spans="2:64" x14ac:dyDescent="0.3">
      <c r="B14">
        <v>12</v>
      </c>
      <c r="C14" t="s">
        <v>14</v>
      </c>
      <c r="D14">
        <f>IFERROR(ROUND((MID(Table1[[#This Row],[Production]],35,(LEN(Table1[[#This Row],[Production]]))-37)/(MID(Table1[[#This Row],[Stock]],35,(LEN(Table1[[#This Row],[Stock]]))-37))),0),"")</f>
        <v>45</v>
      </c>
      <c r="E14" t="s">
        <v>12</v>
      </c>
      <c r="F14" s="16">
        <f>VLOOKUP(LEFT(Table1[[#This Row],[Production]],LEN(Table1[[#This Row],[Production]])-7),Item!$A$5:$Z$1000,26,0)</f>
        <v>0.56399999999999995</v>
      </c>
      <c r="H14" s="8" t="str">
        <f>IFERROR(VLOOKUP(MID(Table1[[#This Row],[Production]],10,2),Special!$B$2:$D$26,3,0),"")</f>
        <v>-</v>
      </c>
      <c r="J14" t="b">
        <f>EXACT(LEFT(Table1[[#This Row],[Stock]],12),LEFT(Table1[[#This Row],[Production]],12))</f>
        <v>1</v>
      </c>
      <c r="K14" t="b">
        <f>EXACT((RIGHT(Table1[[#This Row],[Stock]],3)),((RIGHT(Table1[[#This Row],[Production]],3))))</f>
        <v>1</v>
      </c>
      <c r="L14" s="14">
        <f>IFERROR(VLOOKUP(Table1[[#This Row],[Stock]],[1]Sheet1!$A$7:$N$10000,14,0),"")</f>
        <v>20</v>
      </c>
      <c r="M14" s="14">
        <f>IFERROR(ROUND((Table1[[#This Row],[Stock
(S&amp;L)]]/Table1[[#This Row],[Rate
(L/S)]]),0),"")</f>
        <v>0</v>
      </c>
      <c r="O14" t="str">
        <f>IF(Table1[[#This Row],[Rate
(L/S)]]=1,"P/E","C")</f>
        <v>C</v>
      </c>
      <c r="P14" s="7">
        <f>IFERROR(VLOOKUP(Table1[[#This Row],[Stock]],[2]CUS030!$A$5:$BO$10000,21,0)/Table1[[#This Row],[Rate
(L/S)]],"")</f>
        <v>0</v>
      </c>
      <c r="Q14" s="7">
        <f>IFERROR(VLOOKUP(Table1[[#This Row],[Stock]],[2]CUS030!$A$5:$BO$10000,22,0)/Table1[[#This Row],[Rate
(L/S)]],"")</f>
        <v>0</v>
      </c>
      <c r="R14" s="7">
        <f>IFERROR(VLOOKUP(Table1[[#This Row],[Stock]],[2]CUS030!$A$5:$BO$10000,23,0)/Table1[[#This Row],[Rate
(L/S)]],"")</f>
        <v>0</v>
      </c>
      <c r="S14" s="7">
        <f>IFERROR(VLOOKUP(Table1[[#This Row],[Stock]],[2]CUS030!$A$5:$BO$10000,24,0)/Table1[[#This Row],[Rate
(L/S)]],"")</f>
        <v>0</v>
      </c>
      <c r="T14" s="7">
        <f>IFERROR(VLOOKUP(Table1[[#This Row],[Stock]],[2]CUS030!$A$5:$BO$10000,25,0)/Table1[[#This Row],[Rate
(L/S)]],"")</f>
        <v>0</v>
      </c>
      <c r="U14" s="7">
        <f>IFERROR(VLOOKUP(Table1[[#This Row],[Stock]],[2]CUS030!$A$5:$BO$10000,26,0)/Table1[[#This Row],[Rate
(L/S)]],"")</f>
        <v>0</v>
      </c>
      <c r="V14" s="7">
        <f>IFERROR(VLOOKUP(Table1[[#This Row],[Stock]],[2]CUS030!$A$5:$BO$10000,27,0)/Table1[[#This Row],[Rate
(L/S)]],"")</f>
        <v>0</v>
      </c>
      <c r="W14" s="7">
        <f>IFERROR(VLOOKUP(Table1[[#This Row],[Stock]],[2]CUS030!$A$5:$BO$10000,28,0)/Table1[[#This Row],[Rate
(L/S)]],"")</f>
        <v>0</v>
      </c>
      <c r="X14" s="7">
        <f>IFERROR(VLOOKUP(Table1[[#This Row],[Stock]],[2]CUS030!$A$5:$BO$10000,29,0)/Table1[[#This Row],[Rate
(L/S)]],"")</f>
        <v>0</v>
      </c>
      <c r="Y14" s="7">
        <f>IFERROR(VLOOKUP(Table1[[#This Row],[Stock]],[2]CUS030!$A$5:$BO$10000,30,0)/Table1[[#This Row],[Rate
(L/S)]],"")</f>
        <v>0</v>
      </c>
      <c r="Z14" s="7">
        <f>IFERROR(VLOOKUP(Table1[[#This Row],[Stock]],[2]CUS030!$A$5:$BO$10000,31,0)/Table1[[#This Row],[Rate
(L/S)]],"")</f>
        <v>0</v>
      </c>
      <c r="AA14" s="7">
        <f>IFERROR(VLOOKUP(Table1[[#This Row],[Stock]],[2]CUS030!$A$5:$BO$10000,32,0)/Table1[[#This Row],[Rate
(L/S)]],"")</f>
        <v>0</v>
      </c>
      <c r="AB14" s="7">
        <f>IFERROR(VLOOKUP(Table1[[#This Row],[Stock]],[2]CUS030!$A$5:$BO$10000,33,0)/Table1[[#This Row],[Rate
(L/S)]],"")</f>
        <v>0</v>
      </c>
      <c r="AC14" s="7">
        <f>IFERROR(VLOOKUP(Table1[[#This Row],[Stock]],[2]CUS030!$A$5:$BO$10000,34,0)/Table1[[#This Row],[Rate
(L/S)]],"")</f>
        <v>0</v>
      </c>
      <c r="AD14" s="7">
        <f>IFERROR(VLOOKUP(Table1[[#This Row],[Stock]],[2]CUS030!$A$5:$BO$10000,35,0)/Table1[[#This Row],[Rate
(L/S)]],"")</f>
        <v>0</v>
      </c>
      <c r="AE14" s="7">
        <f>IFERROR(VLOOKUP(Table1[[#This Row],[Stock]],[2]CUS030!$A$5:$BO$10000,36,0)/Table1[[#This Row],[Rate
(L/S)]],"")</f>
        <v>0</v>
      </c>
      <c r="AF14" s="7">
        <f>IFERROR(VLOOKUP(Table1[[#This Row],[Stock]],[2]CUS030!$A$5:$BO$10000,37,0)/Table1[[#This Row],[Rate
(L/S)]],"")</f>
        <v>0</v>
      </c>
      <c r="AG14" s="7">
        <f>IFERROR(VLOOKUP(Table1[[#This Row],[Stock]],[2]CUS030!$A$5:$BO$10000,38,0)/Table1[[#This Row],[Rate
(L/S)]],"")</f>
        <v>0</v>
      </c>
      <c r="AH14" s="7">
        <f>IFERROR(VLOOKUP(Table1[[#This Row],[Stock]],[2]CUS030!$A$5:$BO$10000,39,0)/Table1[[#This Row],[Rate
(L/S)]],"")</f>
        <v>0</v>
      </c>
      <c r="AI14" s="7">
        <f>IFERROR(VLOOKUP(Table1[[#This Row],[Stock]],[2]CUS030!$A$5:$BO$10000,40,0)/Table1[[#This Row],[Rate
(L/S)]],"")</f>
        <v>0</v>
      </c>
      <c r="AJ14" s="7">
        <f>IFERROR(VLOOKUP(Table1[[#This Row],[Stock]],[2]CUS030!$A$5:$BO$10000,41,0)/Table1[[#This Row],[Rate
(L/S)]],"")</f>
        <v>0</v>
      </c>
      <c r="AK14" s="7">
        <f>IFERROR(VLOOKUP(Table1[[#This Row],[Stock]],[2]CUS030!$A$5:$BO$10000,42,0)/Table1[[#This Row],[Rate
(L/S)]],"")</f>
        <v>0</v>
      </c>
      <c r="AL14" s="7">
        <f>IFERROR(VLOOKUP(Table1[[#This Row],[Stock]],[2]CUS030!$A$5:$BO$10000,43,0)/Table1[[#This Row],[Rate
(L/S)]],"")</f>
        <v>0</v>
      </c>
      <c r="AM14" s="7">
        <f>IFERROR(VLOOKUP(Table1[[#This Row],[Stock]],[2]CUS030!$A$5:$BO$10000,44,0)/Table1[[#This Row],[Rate
(L/S)]],"")</f>
        <v>0</v>
      </c>
      <c r="AN14" s="7">
        <f>IFERROR(VLOOKUP(Table1[[#This Row],[Stock]],[2]CUS030!$A$5:$BO$10000,45,0)/Table1[[#This Row],[Rate
(L/S)]],"")</f>
        <v>0</v>
      </c>
      <c r="AO14" s="7">
        <f>IFERROR(VLOOKUP(Table1[[#This Row],[Stock]],[2]CUS030!$A$5:$BO$10000,46,0)/Table1[[#This Row],[Rate
(L/S)]],"")</f>
        <v>0</v>
      </c>
      <c r="AP14" s="7">
        <f>IFERROR(VLOOKUP(Table1[[#This Row],[Stock]],[2]CUS030!$A$5:$BO$10000,47,0)/Table1[[#This Row],[Rate
(L/S)]],"")</f>
        <v>0</v>
      </c>
      <c r="AQ14" s="7">
        <f>IFERROR(VLOOKUP(Table1[[#This Row],[Stock]],[2]CUS030!$A$5:$BO$10000,48,0)/Table1[[#This Row],[Rate
(L/S)]],"")</f>
        <v>0</v>
      </c>
      <c r="AR14" s="7">
        <f>IFERROR(VLOOKUP(Table1[[#This Row],[Stock]],[2]CUS030!$A$5:$BO$10000,49,0)/Table1[[#This Row],[Rate
(L/S)]],"")</f>
        <v>0</v>
      </c>
      <c r="AS14" s="7">
        <f>IFERROR(VLOOKUP(Table1[[#This Row],[Stock]],[2]CUS030!$A$5:$BO$10000,50,0)/Table1[[#This Row],[Rate
(L/S)]],"")</f>
        <v>0</v>
      </c>
      <c r="AT14" s="7">
        <f>IFERROR(VLOOKUP(Table1[[#This Row],[Stock]],[2]CUS030!$A$5:$BO$10000,51,0)/Table1[[#This Row],[Rate
(L/S)]],"")</f>
        <v>0</v>
      </c>
      <c r="AU14" s="7">
        <f>IFERROR(VLOOKUP(Table1[[#This Row],[Stock]],[2]CUS030!$A$5:$BO$10000,52,0)/Table1[[#This Row],[Rate
(L/S)]],"")</f>
        <v>0</v>
      </c>
      <c r="AV14" s="7">
        <f>IFERROR(VLOOKUP(Table1[[#This Row],[Stock]],[2]CUS030!$A$5:$BO$10000,53,0)/Table1[[#This Row],[Rate
(L/S)]],"")</f>
        <v>0</v>
      </c>
      <c r="AW14" s="7">
        <f>IFERROR(VLOOKUP(Table1[[#This Row],[Stock]],[2]CUS030!$A$5:$BO$10000,54,0)/Table1[[#This Row],[Rate
(L/S)]],"")</f>
        <v>0</v>
      </c>
      <c r="AX14" s="7">
        <f>IFERROR(VLOOKUP(Table1[[#This Row],[Stock]],[2]CUS030!$A$5:$BO$10000,55,0)/Table1[[#This Row],[Rate
(L/S)]],"")</f>
        <v>0.66666666666666663</v>
      </c>
      <c r="AY14" s="7">
        <f>IFERROR(VLOOKUP(Table1[[#This Row],[Stock]],[2]CUS030!$A$5:$BO$10000,56,0)/Table1[[#This Row],[Rate
(L/S)]],"")</f>
        <v>0</v>
      </c>
      <c r="AZ14" s="7">
        <f>IFERROR(VLOOKUP(Table1[[#This Row],[Stock]],[2]CUS030!$A$5:$BO$10000,57,0)/Table1[[#This Row],[Rate
(L/S)]],"")</f>
        <v>0</v>
      </c>
      <c r="BA14" s="7">
        <f>IFERROR(VLOOKUP(Table1[[#This Row],[Stock]],[2]CUS030!$A$5:$BO$10000,58,0)/Table1[[#This Row],[Rate
(L/S)]],"")</f>
        <v>0.66666666666666663</v>
      </c>
      <c r="BB14" s="7">
        <f>IFERROR(VLOOKUP(Table1[[#This Row],[Stock]],[2]CUS030!$A$5:$BO$10000,59,0)/Table1[[#This Row],[Rate
(L/S)]],"")</f>
        <v>0</v>
      </c>
      <c r="BC14" s="7">
        <f>IFERROR(VLOOKUP(Table1[[#This Row],[Stock]],[2]CUS030!$A$5:$BO$10000,60,0)/Table1[[#This Row],[Rate
(L/S)]],"")</f>
        <v>0</v>
      </c>
      <c r="BD14" s="7">
        <f>IFERROR(VLOOKUP(Table1[[#This Row],[Stock]],[2]CUS030!$A$5:$BO$10000,61,0)/Table1[[#This Row],[Rate
(L/S)]],"")</f>
        <v>0</v>
      </c>
      <c r="BE14" s="7">
        <f>IFERROR(VLOOKUP(Table1[[#This Row],[Stock]],[2]CUS030!$A$5:$BO$10000,62,0)/Table1[[#This Row],[Rate
(L/S)]],"")</f>
        <v>0</v>
      </c>
      <c r="BF14" s="7">
        <f>IFERROR(VLOOKUP(Table1[[#This Row],[Stock]],[2]CUS030!$A$5:$BO$10000,63,0)/Table1[[#This Row],[Rate
(L/S)]],"")</f>
        <v>0</v>
      </c>
      <c r="BG14" s="7">
        <f>IFERROR(VLOOKUP(Table1[[#This Row],[Stock]],[2]CUS030!$A$5:$BO$10000,64,0)/Table1[[#This Row],[Rate
(L/S)]],"")</f>
        <v>0</v>
      </c>
      <c r="BH14" s="7">
        <f>IFERROR(VLOOKUP(Table1[[#This Row],[Stock]],[2]CUS030!$A$5:$BO$10000,65,0)/Table1[[#This Row],[Rate
(L/S)]],"")</f>
        <v>0</v>
      </c>
      <c r="BI14" s="7" t="s">
        <v>1</v>
      </c>
      <c r="BJ14" s="15">
        <f>IFERROR(IF(Table1[[#This Row],[S.Material]]="S",(Table1[[#This Row],[Total Qty]]+Table1[[#This Row],[N+1]]+Table1[[#This Row],[N+2]]),Table1[[#This Row],[Total Qty]]+Table1[[#This Row],[N+1]]),)</f>
        <v>0</v>
      </c>
      <c r="BK14" s="7" t="str">
        <f>IFERROR(IF(((AVERAGE((Table1[[#This Row],[N+1]],Table1[[#This Row],[N+2]]),Table1[[#This Row],[N+3]])-(Table1[[#This Row],[Total Qty]])))&gt;500,"Fixed&gt;500pcs",""),"")</f>
        <v/>
      </c>
      <c r="BL14" s="7" t="str">
        <f>IF(AND(Table1[[#This Row],[Last Forcast]]=0,Table1[[#This Row],[Total Qty]]&gt;0,Table1[[#This Row],[N+1]]&gt;0),"Check PO again","")</f>
        <v/>
      </c>
    </row>
    <row r="15" spans="2:64" x14ac:dyDescent="0.3">
      <c r="B15">
        <v>13</v>
      </c>
      <c r="C15" t="s">
        <v>15</v>
      </c>
      <c r="D15">
        <f>IFERROR(ROUND((MID(Table1[[#This Row],[Production]],35,(LEN(Table1[[#This Row],[Production]]))-37)/(MID(Table1[[#This Row],[Stock]],35,(LEN(Table1[[#This Row],[Stock]]))-37))),0),"")</f>
        <v>41</v>
      </c>
      <c r="E15" t="s">
        <v>12</v>
      </c>
      <c r="F15" s="16">
        <f>VLOOKUP(LEFT(Table1[[#This Row],[Production]],LEN(Table1[[#This Row],[Production]])-7),Item!$A$5:$Z$1000,26,0)</f>
        <v>0.56399999999999995</v>
      </c>
      <c r="H15" s="8" t="str">
        <f>IFERROR(VLOOKUP(MID(Table1[[#This Row],[Production]],10,2),Special!$B$2:$D$26,3,0),"")</f>
        <v>-</v>
      </c>
      <c r="J15" t="b">
        <f>EXACT(LEFT(Table1[[#This Row],[Stock]],12),LEFT(Table1[[#This Row],[Production]],12))</f>
        <v>1</v>
      </c>
      <c r="K15" t="b">
        <f>EXACT((RIGHT(Table1[[#This Row],[Stock]],3)),((RIGHT(Table1[[#This Row],[Production]],3))))</f>
        <v>1</v>
      </c>
      <c r="L15" s="14">
        <f>IFERROR(VLOOKUP(Table1[[#This Row],[Stock]],[1]Sheet1!$A$7:$N$10000,14,0),"")</f>
        <v>14</v>
      </c>
      <c r="M15" s="14">
        <f>IFERROR(ROUND((Table1[[#This Row],[Stock
(S&amp;L)]]/Table1[[#This Row],[Rate
(L/S)]]),0),"")</f>
        <v>0</v>
      </c>
      <c r="O15" t="str">
        <f>IF(Table1[[#This Row],[Rate
(L/S)]]=1,"P/E","C")</f>
        <v>C</v>
      </c>
      <c r="P15" s="7">
        <f>IFERROR(VLOOKUP(Table1[[#This Row],[Stock]],[2]CUS030!$A$5:$BO$10000,21,0)/Table1[[#This Row],[Rate
(L/S)]],"")</f>
        <v>0</v>
      </c>
      <c r="Q15" s="7">
        <f>IFERROR(VLOOKUP(Table1[[#This Row],[Stock]],[2]CUS030!$A$5:$BO$10000,22,0)/Table1[[#This Row],[Rate
(L/S)]],"")</f>
        <v>0</v>
      </c>
      <c r="R15" s="7">
        <f>IFERROR(VLOOKUP(Table1[[#This Row],[Stock]],[2]CUS030!$A$5:$BO$10000,23,0)/Table1[[#This Row],[Rate
(L/S)]],"")</f>
        <v>0</v>
      </c>
      <c r="S15" s="7">
        <f>IFERROR(VLOOKUP(Table1[[#This Row],[Stock]],[2]CUS030!$A$5:$BO$10000,24,0)/Table1[[#This Row],[Rate
(L/S)]],"")</f>
        <v>0</v>
      </c>
      <c r="T15" s="7">
        <f>IFERROR(VLOOKUP(Table1[[#This Row],[Stock]],[2]CUS030!$A$5:$BO$10000,25,0)/Table1[[#This Row],[Rate
(L/S)]],"")</f>
        <v>0</v>
      </c>
      <c r="U15" s="7">
        <f>IFERROR(VLOOKUP(Table1[[#This Row],[Stock]],[2]CUS030!$A$5:$BO$10000,26,0)/Table1[[#This Row],[Rate
(L/S)]],"")</f>
        <v>0</v>
      </c>
      <c r="V15" s="7">
        <f>IFERROR(VLOOKUP(Table1[[#This Row],[Stock]],[2]CUS030!$A$5:$BO$10000,27,0)/Table1[[#This Row],[Rate
(L/S)]],"")</f>
        <v>0</v>
      </c>
      <c r="W15" s="7">
        <f>IFERROR(VLOOKUP(Table1[[#This Row],[Stock]],[2]CUS030!$A$5:$BO$10000,28,0)/Table1[[#This Row],[Rate
(L/S)]],"")</f>
        <v>0</v>
      </c>
      <c r="X15" s="7">
        <f>IFERROR(VLOOKUP(Table1[[#This Row],[Stock]],[2]CUS030!$A$5:$BO$10000,29,0)/Table1[[#This Row],[Rate
(L/S)]],"")</f>
        <v>0</v>
      </c>
      <c r="Y15" s="7">
        <f>IFERROR(VLOOKUP(Table1[[#This Row],[Stock]],[2]CUS030!$A$5:$BO$10000,30,0)/Table1[[#This Row],[Rate
(L/S)]],"")</f>
        <v>0</v>
      </c>
      <c r="Z15" s="7">
        <f>IFERROR(VLOOKUP(Table1[[#This Row],[Stock]],[2]CUS030!$A$5:$BO$10000,31,0)/Table1[[#This Row],[Rate
(L/S)]],"")</f>
        <v>0</v>
      </c>
      <c r="AA15" s="7">
        <f>IFERROR(VLOOKUP(Table1[[#This Row],[Stock]],[2]CUS030!$A$5:$BO$10000,32,0)/Table1[[#This Row],[Rate
(L/S)]],"")</f>
        <v>0</v>
      </c>
      <c r="AB15" s="7">
        <f>IFERROR(VLOOKUP(Table1[[#This Row],[Stock]],[2]CUS030!$A$5:$BO$10000,33,0)/Table1[[#This Row],[Rate
(L/S)]],"")</f>
        <v>0</v>
      </c>
      <c r="AC15" s="7">
        <f>IFERROR(VLOOKUP(Table1[[#This Row],[Stock]],[2]CUS030!$A$5:$BO$10000,34,0)/Table1[[#This Row],[Rate
(L/S)]],"")</f>
        <v>0</v>
      </c>
      <c r="AD15" s="7">
        <f>IFERROR(VLOOKUP(Table1[[#This Row],[Stock]],[2]CUS030!$A$5:$BO$10000,35,0)/Table1[[#This Row],[Rate
(L/S)]],"")</f>
        <v>0</v>
      </c>
      <c r="AE15" s="7">
        <f>IFERROR(VLOOKUP(Table1[[#This Row],[Stock]],[2]CUS030!$A$5:$BO$10000,36,0)/Table1[[#This Row],[Rate
(L/S)]],"")</f>
        <v>0</v>
      </c>
      <c r="AF15" s="7">
        <f>IFERROR(VLOOKUP(Table1[[#This Row],[Stock]],[2]CUS030!$A$5:$BO$10000,37,0)/Table1[[#This Row],[Rate
(L/S)]],"")</f>
        <v>0</v>
      </c>
      <c r="AG15" s="7">
        <f>IFERROR(VLOOKUP(Table1[[#This Row],[Stock]],[2]CUS030!$A$5:$BO$10000,38,0)/Table1[[#This Row],[Rate
(L/S)]],"")</f>
        <v>0</v>
      </c>
      <c r="AH15" s="7">
        <f>IFERROR(VLOOKUP(Table1[[#This Row],[Stock]],[2]CUS030!$A$5:$BO$10000,39,0)/Table1[[#This Row],[Rate
(L/S)]],"")</f>
        <v>0</v>
      </c>
      <c r="AI15" s="7">
        <f>IFERROR(VLOOKUP(Table1[[#This Row],[Stock]],[2]CUS030!$A$5:$BO$10000,40,0)/Table1[[#This Row],[Rate
(L/S)]],"")</f>
        <v>0</v>
      </c>
      <c r="AJ15" s="7">
        <f>IFERROR(VLOOKUP(Table1[[#This Row],[Stock]],[2]CUS030!$A$5:$BO$10000,41,0)/Table1[[#This Row],[Rate
(L/S)]],"")</f>
        <v>0</v>
      </c>
      <c r="AK15" s="7">
        <f>IFERROR(VLOOKUP(Table1[[#This Row],[Stock]],[2]CUS030!$A$5:$BO$10000,42,0)/Table1[[#This Row],[Rate
(L/S)]],"")</f>
        <v>0</v>
      </c>
      <c r="AL15" s="7">
        <f>IFERROR(VLOOKUP(Table1[[#This Row],[Stock]],[2]CUS030!$A$5:$BO$10000,43,0)/Table1[[#This Row],[Rate
(L/S)]],"")</f>
        <v>0</v>
      </c>
      <c r="AM15" s="7">
        <f>IFERROR(VLOOKUP(Table1[[#This Row],[Stock]],[2]CUS030!$A$5:$BO$10000,44,0)/Table1[[#This Row],[Rate
(L/S)]],"")</f>
        <v>0</v>
      </c>
      <c r="AN15" s="7">
        <f>IFERROR(VLOOKUP(Table1[[#This Row],[Stock]],[2]CUS030!$A$5:$BO$10000,45,0)/Table1[[#This Row],[Rate
(L/S)]],"")</f>
        <v>0</v>
      </c>
      <c r="AO15" s="7">
        <f>IFERROR(VLOOKUP(Table1[[#This Row],[Stock]],[2]CUS030!$A$5:$BO$10000,46,0)/Table1[[#This Row],[Rate
(L/S)]],"")</f>
        <v>0</v>
      </c>
      <c r="AP15" s="7">
        <f>IFERROR(VLOOKUP(Table1[[#This Row],[Stock]],[2]CUS030!$A$5:$BO$10000,47,0)/Table1[[#This Row],[Rate
(L/S)]],"")</f>
        <v>0</v>
      </c>
      <c r="AQ15" s="7">
        <f>IFERROR(VLOOKUP(Table1[[#This Row],[Stock]],[2]CUS030!$A$5:$BO$10000,48,0)/Table1[[#This Row],[Rate
(L/S)]],"")</f>
        <v>0</v>
      </c>
      <c r="AR15" s="7">
        <f>IFERROR(VLOOKUP(Table1[[#This Row],[Stock]],[2]CUS030!$A$5:$BO$10000,49,0)/Table1[[#This Row],[Rate
(L/S)]],"")</f>
        <v>0</v>
      </c>
      <c r="AS15" s="7">
        <f>IFERROR(VLOOKUP(Table1[[#This Row],[Stock]],[2]CUS030!$A$5:$BO$10000,50,0)/Table1[[#This Row],[Rate
(L/S)]],"")</f>
        <v>0</v>
      </c>
      <c r="AT15" s="7">
        <f>IFERROR(VLOOKUP(Table1[[#This Row],[Stock]],[2]CUS030!$A$5:$BO$10000,51,0)/Table1[[#This Row],[Rate
(L/S)]],"")</f>
        <v>0</v>
      </c>
      <c r="AU15" s="7">
        <f>IFERROR(VLOOKUP(Table1[[#This Row],[Stock]],[2]CUS030!$A$5:$BO$10000,52,0)/Table1[[#This Row],[Rate
(L/S)]],"")</f>
        <v>0</v>
      </c>
      <c r="AV15" s="7">
        <f>IFERROR(VLOOKUP(Table1[[#This Row],[Stock]],[2]CUS030!$A$5:$BO$10000,53,0)/Table1[[#This Row],[Rate
(L/S)]],"")</f>
        <v>0</v>
      </c>
      <c r="AW15" s="7">
        <f>IFERROR(VLOOKUP(Table1[[#This Row],[Stock]],[2]CUS030!$A$5:$BO$10000,54,0)/Table1[[#This Row],[Rate
(L/S)]],"")</f>
        <v>0</v>
      </c>
      <c r="AX15" s="7">
        <f>IFERROR(VLOOKUP(Table1[[#This Row],[Stock]],[2]CUS030!$A$5:$BO$10000,55,0)/Table1[[#This Row],[Rate
(L/S)]],"")</f>
        <v>0.48780487804878048</v>
      </c>
      <c r="AY15" s="7">
        <f>IFERROR(VLOOKUP(Table1[[#This Row],[Stock]],[2]CUS030!$A$5:$BO$10000,56,0)/Table1[[#This Row],[Rate
(L/S)]],"")</f>
        <v>0.48780487804878048</v>
      </c>
      <c r="AZ15" s="7">
        <f>IFERROR(VLOOKUP(Table1[[#This Row],[Stock]],[2]CUS030!$A$5:$BO$10000,57,0)/Table1[[#This Row],[Rate
(L/S)]],"")</f>
        <v>0</v>
      </c>
      <c r="BA15" s="7">
        <f>IFERROR(VLOOKUP(Table1[[#This Row],[Stock]],[2]CUS030!$A$5:$BO$10000,58,0)/Table1[[#This Row],[Rate
(L/S)]],"")</f>
        <v>0.48780487804878048</v>
      </c>
      <c r="BB15" s="7">
        <f>IFERROR(VLOOKUP(Table1[[#This Row],[Stock]],[2]CUS030!$A$5:$BO$10000,59,0)/Table1[[#This Row],[Rate
(L/S)]],"")</f>
        <v>0</v>
      </c>
      <c r="BC15" s="7">
        <f>IFERROR(VLOOKUP(Table1[[#This Row],[Stock]],[2]CUS030!$A$5:$BO$10000,60,0)/Table1[[#This Row],[Rate
(L/S)]],"")</f>
        <v>0</v>
      </c>
      <c r="BD15" s="7">
        <f>IFERROR(VLOOKUP(Table1[[#This Row],[Stock]],[2]CUS030!$A$5:$BO$10000,61,0)/Table1[[#This Row],[Rate
(L/S)]],"")</f>
        <v>0</v>
      </c>
      <c r="BE15" s="7">
        <f>IFERROR(VLOOKUP(Table1[[#This Row],[Stock]],[2]CUS030!$A$5:$BO$10000,62,0)/Table1[[#This Row],[Rate
(L/S)]],"")</f>
        <v>0</v>
      </c>
      <c r="BF15" s="7">
        <f>IFERROR(VLOOKUP(Table1[[#This Row],[Stock]],[2]CUS030!$A$5:$BO$10000,63,0)/Table1[[#This Row],[Rate
(L/S)]],"")</f>
        <v>0</v>
      </c>
      <c r="BG15" s="7">
        <f>IFERROR(VLOOKUP(Table1[[#This Row],[Stock]],[2]CUS030!$A$5:$BO$10000,64,0)/Table1[[#This Row],[Rate
(L/S)]],"")</f>
        <v>0</v>
      </c>
      <c r="BH15" s="7">
        <f>IFERROR(VLOOKUP(Table1[[#This Row],[Stock]],[2]CUS030!$A$5:$BO$10000,65,0)/Table1[[#This Row],[Rate
(L/S)]],"")</f>
        <v>0</v>
      </c>
      <c r="BI15" s="7" t="s">
        <v>1</v>
      </c>
      <c r="BJ15" s="15">
        <f>IFERROR(IF(Table1[[#This Row],[S.Material]]="S",(Table1[[#This Row],[Total Qty]]+Table1[[#This Row],[N+1]]+Table1[[#This Row],[N+2]]),Table1[[#This Row],[Total Qty]]+Table1[[#This Row],[N+1]]),)</f>
        <v>0.48780487804878048</v>
      </c>
      <c r="BK15" s="7" t="str">
        <f>IFERROR(IF(((AVERAGE((Table1[[#This Row],[N+1]],Table1[[#This Row],[N+2]]),Table1[[#This Row],[N+3]])-(Table1[[#This Row],[Total Qty]])))&gt;500,"Fixed&gt;500pcs",""),"")</f>
        <v/>
      </c>
      <c r="BL15" s="7" t="str">
        <f>IF(AND(Table1[[#This Row],[Last Forcast]]=0,Table1[[#This Row],[Total Qty]]&gt;0,Table1[[#This Row],[N+1]]&gt;0),"Check PO again","")</f>
        <v/>
      </c>
    </row>
    <row r="16" spans="2:64" x14ac:dyDescent="0.3">
      <c r="B16">
        <v>14</v>
      </c>
      <c r="C16" t="s">
        <v>12</v>
      </c>
      <c r="D16">
        <f>IFERROR(ROUND((MID(Table1[[#This Row],[Production]],35,(LEN(Table1[[#This Row],[Production]]))-37)/(MID(Table1[[#This Row],[Stock]],35,(LEN(Table1[[#This Row],[Stock]]))-37))),0),"")</f>
        <v>1</v>
      </c>
      <c r="E16" t="s">
        <v>12</v>
      </c>
      <c r="F16" s="16">
        <f>VLOOKUP(LEFT(Table1[[#This Row],[Production]],LEN(Table1[[#This Row],[Production]])-7),Item!$A$5:$Z$1000,26,0)</f>
        <v>0.56399999999999995</v>
      </c>
      <c r="H16" s="8" t="str">
        <f>IFERROR(VLOOKUP(MID(Table1[[#This Row],[Production]],10,2),Special!$B$2:$D$26,3,0),"")</f>
        <v>-</v>
      </c>
      <c r="J16" t="b">
        <f>EXACT(LEFT(Table1[[#This Row],[Stock]],12),LEFT(Table1[[#This Row],[Production]],12))</f>
        <v>1</v>
      </c>
      <c r="K16" t="b">
        <f>EXACT((RIGHT(Table1[[#This Row],[Stock]],3)),((RIGHT(Table1[[#This Row],[Production]],3))))</f>
        <v>1</v>
      </c>
      <c r="L16" s="14">
        <f>IFERROR(VLOOKUP(Table1[[#This Row],[Stock]],[1]Sheet1!$A$7:$N$10000,14,0),"")</f>
        <v>176</v>
      </c>
      <c r="M16" s="14">
        <f>IFERROR(ROUND((Table1[[#This Row],[Stock
(S&amp;L)]]/Table1[[#This Row],[Rate
(L/S)]]),0),"")</f>
        <v>176</v>
      </c>
      <c r="O16" t="str">
        <f>IF(Table1[[#This Row],[Rate
(L/S)]]=1,"P/E","C")</f>
        <v>P/E</v>
      </c>
      <c r="P16" s="7" t="str">
        <f>IFERROR(VLOOKUP(Table1[[#This Row],[Stock]],[2]CUS030!$A$5:$BO$10000,21,0)/Table1[[#This Row],[Rate
(L/S)]],"")</f>
        <v/>
      </c>
      <c r="Q16" s="7" t="str">
        <f>IFERROR(VLOOKUP(Table1[[#This Row],[Stock]],[2]CUS030!$A$5:$BO$10000,22,0)/Table1[[#This Row],[Rate
(L/S)]],"")</f>
        <v/>
      </c>
      <c r="R16" s="7" t="str">
        <f>IFERROR(VLOOKUP(Table1[[#This Row],[Stock]],[2]CUS030!$A$5:$BO$10000,23,0)/Table1[[#This Row],[Rate
(L/S)]],"")</f>
        <v/>
      </c>
      <c r="S16" s="7" t="str">
        <f>IFERROR(VLOOKUP(Table1[[#This Row],[Stock]],[2]CUS030!$A$5:$BO$10000,24,0)/Table1[[#This Row],[Rate
(L/S)]],"")</f>
        <v/>
      </c>
      <c r="T16" s="7" t="str">
        <f>IFERROR(VLOOKUP(Table1[[#This Row],[Stock]],[2]CUS030!$A$5:$BO$10000,25,0)/Table1[[#This Row],[Rate
(L/S)]],"")</f>
        <v/>
      </c>
      <c r="U16" s="7" t="str">
        <f>IFERROR(VLOOKUP(Table1[[#This Row],[Stock]],[2]CUS030!$A$5:$BO$10000,26,0)/Table1[[#This Row],[Rate
(L/S)]],"")</f>
        <v/>
      </c>
      <c r="V16" s="7" t="str">
        <f>IFERROR(VLOOKUP(Table1[[#This Row],[Stock]],[2]CUS030!$A$5:$BO$10000,27,0)/Table1[[#This Row],[Rate
(L/S)]],"")</f>
        <v/>
      </c>
      <c r="W16" s="7" t="str">
        <f>IFERROR(VLOOKUP(Table1[[#This Row],[Stock]],[2]CUS030!$A$5:$BO$10000,28,0)/Table1[[#This Row],[Rate
(L/S)]],"")</f>
        <v/>
      </c>
      <c r="X16" s="7" t="str">
        <f>IFERROR(VLOOKUP(Table1[[#This Row],[Stock]],[2]CUS030!$A$5:$BO$10000,29,0)/Table1[[#This Row],[Rate
(L/S)]],"")</f>
        <v/>
      </c>
      <c r="Y16" s="7" t="str">
        <f>IFERROR(VLOOKUP(Table1[[#This Row],[Stock]],[2]CUS030!$A$5:$BO$10000,30,0)/Table1[[#This Row],[Rate
(L/S)]],"")</f>
        <v/>
      </c>
      <c r="Z16" s="7" t="str">
        <f>IFERROR(VLOOKUP(Table1[[#This Row],[Stock]],[2]CUS030!$A$5:$BO$10000,31,0)/Table1[[#This Row],[Rate
(L/S)]],"")</f>
        <v/>
      </c>
      <c r="AA16" s="7" t="str">
        <f>IFERROR(VLOOKUP(Table1[[#This Row],[Stock]],[2]CUS030!$A$5:$BO$10000,32,0)/Table1[[#This Row],[Rate
(L/S)]],"")</f>
        <v/>
      </c>
      <c r="AB16" s="7" t="str">
        <f>IFERROR(VLOOKUP(Table1[[#This Row],[Stock]],[2]CUS030!$A$5:$BO$10000,33,0)/Table1[[#This Row],[Rate
(L/S)]],"")</f>
        <v/>
      </c>
      <c r="AC16" s="7" t="str">
        <f>IFERROR(VLOOKUP(Table1[[#This Row],[Stock]],[2]CUS030!$A$5:$BO$10000,34,0)/Table1[[#This Row],[Rate
(L/S)]],"")</f>
        <v/>
      </c>
      <c r="AD16" s="7" t="str">
        <f>IFERROR(VLOOKUP(Table1[[#This Row],[Stock]],[2]CUS030!$A$5:$BO$10000,35,0)/Table1[[#This Row],[Rate
(L/S)]],"")</f>
        <v/>
      </c>
      <c r="AE16" s="7" t="str">
        <f>IFERROR(VLOOKUP(Table1[[#This Row],[Stock]],[2]CUS030!$A$5:$BO$10000,36,0)/Table1[[#This Row],[Rate
(L/S)]],"")</f>
        <v/>
      </c>
      <c r="AF16" s="7" t="str">
        <f>IFERROR(VLOOKUP(Table1[[#This Row],[Stock]],[2]CUS030!$A$5:$BO$10000,37,0)/Table1[[#This Row],[Rate
(L/S)]],"")</f>
        <v/>
      </c>
      <c r="AG16" s="7" t="str">
        <f>IFERROR(VLOOKUP(Table1[[#This Row],[Stock]],[2]CUS030!$A$5:$BO$10000,38,0)/Table1[[#This Row],[Rate
(L/S)]],"")</f>
        <v/>
      </c>
      <c r="AH16" s="7" t="str">
        <f>IFERROR(VLOOKUP(Table1[[#This Row],[Stock]],[2]CUS030!$A$5:$BO$10000,39,0)/Table1[[#This Row],[Rate
(L/S)]],"")</f>
        <v/>
      </c>
      <c r="AI16" s="7" t="str">
        <f>IFERROR(VLOOKUP(Table1[[#This Row],[Stock]],[2]CUS030!$A$5:$BO$10000,40,0)/Table1[[#This Row],[Rate
(L/S)]],"")</f>
        <v/>
      </c>
      <c r="AJ16" s="7" t="str">
        <f>IFERROR(VLOOKUP(Table1[[#This Row],[Stock]],[2]CUS030!$A$5:$BO$10000,41,0)/Table1[[#This Row],[Rate
(L/S)]],"")</f>
        <v/>
      </c>
      <c r="AK16" s="7" t="str">
        <f>IFERROR(VLOOKUP(Table1[[#This Row],[Stock]],[2]CUS030!$A$5:$BO$10000,42,0)/Table1[[#This Row],[Rate
(L/S)]],"")</f>
        <v/>
      </c>
      <c r="AL16" s="7" t="str">
        <f>IFERROR(VLOOKUP(Table1[[#This Row],[Stock]],[2]CUS030!$A$5:$BO$10000,43,0)/Table1[[#This Row],[Rate
(L/S)]],"")</f>
        <v/>
      </c>
      <c r="AM16" s="7" t="str">
        <f>IFERROR(VLOOKUP(Table1[[#This Row],[Stock]],[2]CUS030!$A$5:$BO$10000,44,0)/Table1[[#This Row],[Rate
(L/S)]],"")</f>
        <v/>
      </c>
      <c r="AN16" s="7" t="str">
        <f>IFERROR(VLOOKUP(Table1[[#This Row],[Stock]],[2]CUS030!$A$5:$BO$10000,45,0)/Table1[[#This Row],[Rate
(L/S)]],"")</f>
        <v/>
      </c>
      <c r="AO16" s="7" t="str">
        <f>IFERROR(VLOOKUP(Table1[[#This Row],[Stock]],[2]CUS030!$A$5:$BO$10000,46,0)/Table1[[#This Row],[Rate
(L/S)]],"")</f>
        <v/>
      </c>
      <c r="AP16" s="7" t="str">
        <f>IFERROR(VLOOKUP(Table1[[#This Row],[Stock]],[2]CUS030!$A$5:$BO$10000,47,0)/Table1[[#This Row],[Rate
(L/S)]],"")</f>
        <v/>
      </c>
      <c r="AQ16" s="7" t="str">
        <f>IFERROR(VLOOKUP(Table1[[#This Row],[Stock]],[2]CUS030!$A$5:$BO$10000,48,0)/Table1[[#This Row],[Rate
(L/S)]],"")</f>
        <v/>
      </c>
      <c r="AR16" s="7" t="str">
        <f>IFERROR(VLOOKUP(Table1[[#This Row],[Stock]],[2]CUS030!$A$5:$BO$10000,49,0)/Table1[[#This Row],[Rate
(L/S)]],"")</f>
        <v/>
      </c>
      <c r="AS16" s="7" t="str">
        <f>IFERROR(VLOOKUP(Table1[[#This Row],[Stock]],[2]CUS030!$A$5:$BO$10000,50,0)/Table1[[#This Row],[Rate
(L/S)]],"")</f>
        <v/>
      </c>
      <c r="AT16" s="7" t="str">
        <f>IFERROR(VLOOKUP(Table1[[#This Row],[Stock]],[2]CUS030!$A$5:$BO$10000,51,0)/Table1[[#This Row],[Rate
(L/S)]],"")</f>
        <v/>
      </c>
      <c r="AU16" s="7" t="str">
        <f>IFERROR(VLOOKUP(Table1[[#This Row],[Stock]],[2]CUS030!$A$5:$BO$10000,52,0)/Table1[[#This Row],[Rate
(L/S)]],"")</f>
        <v/>
      </c>
      <c r="AV16" s="7" t="str">
        <f>IFERROR(VLOOKUP(Table1[[#This Row],[Stock]],[2]CUS030!$A$5:$BO$10000,53,0)/Table1[[#This Row],[Rate
(L/S)]],"")</f>
        <v/>
      </c>
      <c r="AW16" s="7" t="str">
        <f>IFERROR(VLOOKUP(Table1[[#This Row],[Stock]],[2]CUS030!$A$5:$BO$10000,54,0)/Table1[[#This Row],[Rate
(L/S)]],"")</f>
        <v/>
      </c>
      <c r="AX16" s="7" t="str">
        <f>IFERROR(VLOOKUP(Table1[[#This Row],[Stock]],[2]CUS030!$A$5:$BO$10000,55,0)/Table1[[#This Row],[Rate
(L/S)]],"")</f>
        <v/>
      </c>
      <c r="AY16" s="7" t="str">
        <f>IFERROR(VLOOKUP(Table1[[#This Row],[Stock]],[2]CUS030!$A$5:$BO$10000,56,0)/Table1[[#This Row],[Rate
(L/S)]],"")</f>
        <v/>
      </c>
      <c r="AZ16" s="7" t="str">
        <f>IFERROR(VLOOKUP(Table1[[#This Row],[Stock]],[2]CUS030!$A$5:$BO$10000,57,0)/Table1[[#This Row],[Rate
(L/S)]],"")</f>
        <v/>
      </c>
      <c r="BA16" s="7" t="str">
        <f>IFERROR(VLOOKUP(Table1[[#This Row],[Stock]],[2]CUS030!$A$5:$BO$10000,58,0)/Table1[[#This Row],[Rate
(L/S)]],"")</f>
        <v/>
      </c>
      <c r="BB16" s="7" t="str">
        <f>IFERROR(VLOOKUP(Table1[[#This Row],[Stock]],[2]CUS030!$A$5:$BO$10000,59,0)/Table1[[#This Row],[Rate
(L/S)]],"")</f>
        <v/>
      </c>
      <c r="BC16" s="7" t="str">
        <f>IFERROR(VLOOKUP(Table1[[#This Row],[Stock]],[2]CUS030!$A$5:$BO$10000,60,0)/Table1[[#This Row],[Rate
(L/S)]],"")</f>
        <v/>
      </c>
      <c r="BD16" s="7" t="str">
        <f>IFERROR(VLOOKUP(Table1[[#This Row],[Stock]],[2]CUS030!$A$5:$BO$10000,61,0)/Table1[[#This Row],[Rate
(L/S)]],"")</f>
        <v/>
      </c>
      <c r="BE16" s="7" t="str">
        <f>IFERROR(VLOOKUP(Table1[[#This Row],[Stock]],[2]CUS030!$A$5:$BO$10000,62,0)/Table1[[#This Row],[Rate
(L/S)]],"")</f>
        <v/>
      </c>
      <c r="BF16" s="7" t="str">
        <f>IFERROR(VLOOKUP(Table1[[#This Row],[Stock]],[2]CUS030!$A$5:$BO$10000,63,0)/Table1[[#This Row],[Rate
(L/S)]],"")</f>
        <v/>
      </c>
      <c r="BG16" s="7" t="str">
        <f>IFERROR(VLOOKUP(Table1[[#This Row],[Stock]],[2]CUS030!$A$5:$BO$10000,64,0)/Table1[[#This Row],[Rate
(L/S)]],"")</f>
        <v/>
      </c>
      <c r="BH16" s="7" t="str">
        <f>IFERROR(VLOOKUP(Table1[[#This Row],[Stock]],[2]CUS030!$A$5:$BO$10000,65,0)/Table1[[#This Row],[Rate
(L/S)]],"")</f>
        <v/>
      </c>
      <c r="BI16" s="7" t="s">
        <v>1</v>
      </c>
      <c r="BJ16" s="15">
        <f>IFERROR(IF(Table1[[#This Row],[S.Material]]="S",(Table1[[#This Row],[Total Qty]]+Table1[[#This Row],[N+1]]+Table1[[#This Row],[N+2]]),Table1[[#This Row],[Total Qty]]+Table1[[#This Row],[N+1]]),)</f>
        <v>0</v>
      </c>
      <c r="BK16" s="7" t="str">
        <f>IFERROR(IF(((AVERAGE((Table1[[#This Row],[N+1]],Table1[[#This Row],[N+2]]),Table1[[#This Row],[N+3]])-(Table1[[#This Row],[Total Qty]])))&gt;500,"Fixed&gt;500pcs",""),"")</f>
        <v/>
      </c>
      <c r="BL16" s="7" t="str">
        <f>IF(AND(Table1[[#This Row],[Last Forcast]]=0,Table1[[#This Row],[Total Qty]]&gt;0,Table1[[#This Row],[N+1]]&gt;0),"Check PO again","")</f>
        <v/>
      </c>
    </row>
    <row r="17" spans="2:64" x14ac:dyDescent="0.3">
      <c r="B17">
        <v>15</v>
      </c>
      <c r="C17" t="s">
        <v>16</v>
      </c>
      <c r="D17">
        <f>IFERROR(ROUND((MID(Table1[[#This Row],[Production]],35,(LEN(Table1[[#This Row],[Production]]))-37)/(MID(Table1[[#This Row],[Stock]],35,(LEN(Table1[[#This Row],[Stock]]))-37))),0),"")</f>
        <v>80</v>
      </c>
      <c r="E17" t="s">
        <v>12</v>
      </c>
      <c r="F17" s="16">
        <f>VLOOKUP(LEFT(Table1[[#This Row],[Production]],LEN(Table1[[#This Row],[Production]])-7),Item!$A$5:$Z$1000,26,0)</f>
        <v>0.56399999999999995</v>
      </c>
      <c r="H17" s="8" t="str">
        <f>IFERROR(VLOOKUP(MID(Table1[[#This Row],[Production]],10,2),Special!$B$2:$D$26,3,0),"")</f>
        <v>-</v>
      </c>
      <c r="J17" t="b">
        <f>EXACT(LEFT(Table1[[#This Row],[Stock]],12),LEFT(Table1[[#This Row],[Production]],12))</f>
        <v>1</v>
      </c>
      <c r="K17" t="b">
        <f>EXACT((RIGHT(Table1[[#This Row],[Stock]],3)),((RIGHT(Table1[[#This Row],[Production]],3))))</f>
        <v>1</v>
      </c>
      <c r="L17" s="14">
        <f>IFERROR(VLOOKUP(Table1[[#This Row],[Stock]],[1]Sheet1!$A$7:$N$10000,14,0),"")</f>
        <v>18</v>
      </c>
      <c r="M17" s="14">
        <f>IFERROR(ROUND((Table1[[#This Row],[Stock
(S&amp;L)]]/Table1[[#This Row],[Rate
(L/S)]]),0),"")</f>
        <v>0</v>
      </c>
      <c r="O17" t="str">
        <f>IF(Table1[[#This Row],[Rate
(L/S)]]=1,"P/E","C")</f>
        <v>C</v>
      </c>
      <c r="P17" s="7">
        <f>IFERROR(VLOOKUP(Table1[[#This Row],[Stock]],[2]CUS030!$A$5:$BO$10000,21,0)/Table1[[#This Row],[Rate
(L/S)]],"")</f>
        <v>0</v>
      </c>
      <c r="Q17" s="7">
        <f>IFERROR(VLOOKUP(Table1[[#This Row],[Stock]],[2]CUS030!$A$5:$BO$10000,22,0)/Table1[[#This Row],[Rate
(L/S)]],"")</f>
        <v>0</v>
      </c>
      <c r="R17" s="7">
        <f>IFERROR(VLOOKUP(Table1[[#This Row],[Stock]],[2]CUS030!$A$5:$BO$10000,23,0)/Table1[[#This Row],[Rate
(L/S)]],"")</f>
        <v>0</v>
      </c>
      <c r="S17" s="7">
        <f>IFERROR(VLOOKUP(Table1[[#This Row],[Stock]],[2]CUS030!$A$5:$BO$10000,24,0)/Table1[[#This Row],[Rate
(L/S)]],"")</f>
        <v>0</v>
      </c>
      <c r="T17" s="7">
        <f>IFERROR(VLOOKUP(Table1[[#This Row],[Stock]],[2]CUS030!$A$5:$BO$10000,25,0)/Table1[[#This Row],[Rate
(L/S)]],"")</f>
        <v>0</v>
      </c>
      <c r="U17" s="7">
        <f>IFERROR(VLOOKUP(Table1[[#This Row],[Stock]],[2]CUS030!$A$5:$BO$10000,26,0)/Table1[[#This Row],[Rate
(L/S)]],"")</f>
        <v>0</v>
      </c>
      <c r="V17" s="7">
        <f>IFERROR(VLOOKUP(Table1[[#This Row],[Stock]],[2]CUS030!$A$5:$BO$10000,27,0)/Table1[[#This Row],[Rate
(L/S)]],"")</f>
        <v>0</v>
      </c>
      <c r="W17" s="7">
        <f>IFERROR(VLOOKUP(Table1[[#This Row],[Stock]],[2]CUS030!$A$5:$BO$10000,28,0)/Table1[[#This Row],[Rate
(L/S)]],"")</f>
        <v>0</v>
      </c>
      <c r="X17" s="7">
        <f>IFERROR(VLOOKUP(Table1[[#This Row],[Stock]],[2]CUS030!$A$5:$BO$10000,29,0)/Table1[[#This Row],[Rate
(L/S)]],"")</f>
        <v>0</v>
      </c>
      <c r="Y17" s="7">
        <f>IFERROR(VLOOKUP(Table1[[#This Row],[Stock]],[2]CUS030!$A$5:$BO$10000,30,0)/Table1[[#This Row],[Rate
(L/S)]],"")</f>
        <v>0</v>
      </c>
      <c r="Z17" s="7">
        <f>IFERROR(VLOOKUP(Table1[[#This Row],[Stock]],[2]CUS030!$A$5:$BO$10000,31,0)/Table1[[#This Row],[Rate
(L/S)]],"")</f>
        <v>0</v>
      </c>
      <c r="AA17" s="7">
        <f>IFERROR(VLOOKUP(Table1[[#This Row],[Stock]],[2]CUS030!$A$5:$BO$10000,32,0)/Table1[[#This Row],[Rate
(L/S)]],"")</f>
        <v>0</v>
      </c>
      <c r="AB17" s="7">
        <f>IFERROR(VLOOKUP(Table1[[#This Row],[Stock]],[2]CUS030!$A$5:$BO$10000,33,0)/Table1[[#This Row],[Rate
(L/S)]],"")</f>
        <v>0</v>
      </c>
      <c r="AC17" s="7">
        <f>IFERROR(VLOOKUP(Table1[[#This Row],[Stock]],[2]CUS030!$A$5:$BO$10000,34,0)/Table1[[#This Row],[Rate
(L/S)]],"")</f>
        <v>0</v>
      </c>
      <c r="AD17" s="7">
        <f>IFERROR(VLOOKUP(Table1[[#This Row],[Stock]],[2]CUS030!$A$5:$BO$10000,35,0)/Table1[[#This Row],[Rate
(L/S)]],"")</f>
        <v>0</v>
      </c>
      <c r="AE17" s="7">
        <f>IFERROR(VLOOKUP(Table1[[#This Row],[Stock]],[2]CUS030!$A$5:$BO$10000,36,0)/Table1[[#This Row],[Rate
(L/S)]],"")</f>
        <v>0</v>
      </c>
      <c r="AF17" s="7">
        <f>IFERROR(VLOOKUP(Table1[[#This Row],[Stock]],[2]CUS030!$A$5:$BO$10000,37,0)/Table1[[#This Row],[Rate
(L/S)]],"")</f>
        <v>0</v>
      </c>
      <c r="AG17" s="7">
        <f>IFERROR(VLOOKUP(Table1[[#This Row],[Stock]],[2]CUS030!$A$5:$BO$10000,38,0)/Table1[[#This Row],[Rate
(L/S)]],"")</f>
        <v>0</v>
      </c>
      <c r="AH17" s="7">
        <f>IFERROR(VLOOKUP(Table1[[#This Row],[Stock]],[2]CUS030!$A$5:$BO$10000,39,0)/Table1[[#This Row],[Rate
(L/S)]],"")</f>
        <v>0</v>
      </c>
      <c r="AI17" s="7">
        <f>IFERROR(VLOOKUP(Table1[[#This Row],[Stock]],[2]CUS030!$A$5:$BO$10000,40,0)/Table1[[#This Row],[Rate
(L/S)]],"")</f>
        <v>0</v>
      </c>
      <c r="AJ17" s="7">
        <f>IFERROR(VLOOKUP(Table1[[#This Row],[Stock]],[2]CUS030!$A$5:$BO$10000,41,0)/Table1[[#This Row],[Rate
(L/S)]],"")</f>
        <v>0</v>
      </c>
      <c r="AK17" s="7">
        <f>IFERROR(VLOOKUP(Table1[[#This Row],[Stock]],[2]CUS030!$A$5:$BO$10000,42,0)/Table1[[#This Row],[Rate
(L/S)]],"")</f>
        <v>0</v>
      </c>
      <c r="AL17" s="7">
        <f>IFERROR(VLOOKUP(Table1[[#This Row],[Stock]],[2]CUS030!$A$5:$BO$10000,43,0)/Table1[[#This Row],[Rate
(L/S)]],"")</f>
        <v>0</v>
      </c>
      <c r="AM17" s="7">
        <f>IFERROR(VLOOKUP(Table1[[#This Row],[Stock]],[2]CUS030!$A$5:$BO$10000,44,0)/Table1[[#This Row],[Rate
(L/S)]],"")</f>
        <v>0</v>
      </c>
      <c r="AN17" s="7">
        <f>IFERROR(VLOOKUP(Table1[[#This Row],[Stock]],[2]CUS030!$A$5:$BO$10000,45,0)/Table1[[#This Row],[Rate
(L/S)]],"")</f>
        <v>0</v>
      </c>
      <c r="AO17" s="7">
        <f>IFERROR(VLOOKUP(Table1[[#This Row],[Stock]],[2]CUS030!$A$5:$BO$10000,46,0)/Table1[[#This Row],[Rate
(L/S)]],"")</f>
        <v>0</v>
      </c>
      <c r="AP17" s="7">
        <f>IFERROR(VLOOKUP(Table1[[#This Row],[Stock]],[2]CUS030!$A$5:$BO$10000,47,0)/Table1[[#This Row],[Rate
(L/S)]],"")</f>
        <v>0</v>
      </c>
      <c r="AQ17" s="7">
        <f>IFERROR(VLOOKUP(Table1[[#This Row],[Stock]],[2]CUS030!$A$5:$BO$10000,48,0)/Table1[[#This Row],[Rate
(L/S)]],"")</f>
        <v>0</v>
      </c>
      <c r="AR17" s="7">
        <f>IFERROR(VLOOKUP(Table1[[#This Row],[Stock]],[2]CUS030!$A$5:$BO$10000,49,0)/Table1[[#This Row],[Rate
(L/S)]],"")</f>
        <v>0</v>
      </c>
      <c r="AS17" s="7">
        <f>IFERROR(VLOOKUP(Table1[[#This Row],[Stock]],[2]CUS030!$A$5:$BO$10000,50,0)/Table1[[#This Row],[Rate
(L/S)]],"")</f>
        <v>0</v>
      </c>
      <c r="AT17" s="7">
        <f>IFERROR(VLOOKUP(Table1[[#This Row],[Stock]],[2]CUS030!$A$5:$BO$10000,51,0)/Table1[[#This Row],[Rate
(L/S)]],"")</f>
        <v>0</v>
      </c>
      <c r="AU17" s="7">
        <f>IFERROR(VLOOKUP(Table1[[#This Row],[Stock]],[2]CUS030!$A$5:$BO$10000,52,0)/Table1[[#This Row],[Rate
(L/S)]],"")</f>
        <v>0</v>
      </c>
      <c r="AV17" s="7">
        <f>IFERROR(VLOOKUP(Table1[[#This Row],[Stock]],[2]CUS030!$A$5:$BO$10000,53,0)/Table1[[#This Row],[Rate
(L/S)]],"")</f>
        <v>0</v>
      </c>
      <c r="AW17" s="7">
        <f>IFERROR(VLOOKUP(Table1[[#This Row],[Stock]],[2]CUS030!$A$5:$BO$10000,54,0)/Table1[[#This Row],[Rate
(L/S)]],"")</f>
        <v>0</v>
      </c>
      <c r="AX17" s="7">
        <f>IFERROR(VLOOKUP(Table1[[#This Row],[Stock]],[2]CUS030!$A$5:$BO$10000,55,0)/Table1[[#This Row],[Rate
(L/S)]],"")</f>
        <v>0</v>
      </c>
      <c r="AY17" s="7">
        <f>IFERROR(VLOOKUP(Table1[[#This Row],[Stock]],[2]CUS030!$A$5:$BO$10000,56,0)/Table1[[#This Row],[Rate
(L/S)]],"")</f>
        <v>0</v>
      </c>
      <c r="AZ17" s="7">
        <f>IFERROR(VLOOKUP(Table1[[#This Row],[Stock]],[2]CUS030!$A$5:$BO$10000,57,0)/Table1[[#This Row],[Rate
(L/S)]],"")</f>
        <v>0.5</v>
      </c>
      <c r="BA17" s="7">
        <f>IFERROR(VLOOKUP(Table1[[#This Row],[Stock]],[2]CUS030!$A$5:$BO$10000,58,0)/Table1[[#This Row],[Rate
(L/S)]],"")</f>
        <v>0</v>
      </c>
      <c r="BB17" s="7">
        <f>IFERROR(VLOOKUP(Table1[[#This Row],[Stock]],[2]CUS030!$A$5:$BO$10000,59,0)/Table1[[#This Row],[Rate
(L/S)]],"")</f>
        <v>0</v>
      </c>
      <c r="BC17" s="7">
        <f>IFERROR(VLOOKUP(Table1[[#This Row],[Stock]],[2]CUS030!$A$5:$BO$10000,60,0)/Table1[[#This Row],[Rate
(L/S)]],"")</f>
        <v>0</v>
      </c>
      <c r="BD17" s="7">
        <f>IFERROR(VLOOKUP(Table1[[#This Row],[Stock]],[2]CUS030!$A$5:$BO$10000,61,0)/Table1[[#This Row],[Rate
(L/S)]],"")</f>
        <v>0</v>
      </c>
      <c r="BE17" s="7">
        <f>IFERROR(VLOOKUP(Table1[[#This Row],[Stock]],[2]CUS030!$A$5:$BO$10000,62,0)/Table1[[#This Row],[Rate
(L/S)]],"")</f>
        <v>0</v>
      </c>
      <c r="BF17" s="7">
        <f>IFERROR(VLOOKUP(Table1[[#This Row],[Stock]],[2]CUS030!$A$5:$BO$10000,63,0)/Table1[[#This Row],[Rate
(L/S)]],"")</f>
        <v>0</v>
      </c>
      <c r="BG17" s="7">
        <f>IFERROR(VLOOKUP(Table1[[#This Row],[Stock]],[2]CUS030!$A$5:$BO$10000,64,0)/Table1[[#This Row],[Rate
(L/S)]],"")</f>
        <v>0</v>
      </c>
      <c r="BH17" s="7">
        <f>IFERROR(VLOOKUP(Table1[[#This Row],[Stock]],[2]CUS030!$A$5:$BO$10000,65,0)/Table1[[#This Row],[Rate
(L/S)]],"")</f>
        <v>0</v>
      </c>
      <c r="BI17" s="7" t="s">
        <v>1</v>
      </c>
      <c r="BJ17" s="15">
        <f>IFERROR(IF(Table1[[#This Row],[S.Material]]="S",(Table1[[#This Row],[Total Qty]]+Table1[[#This Row],[N+1]]+Table1[[#This Row],[N+2]]),Table1[[#This Row],[Total Qty]]+Table1[[#This Row],[N+1]]),)</f>
        <v>0</v>
      </c>
      <c r="BK17" s="7" t="str">
        <f>IFERROR(IF(((AVERAGE((Table1[[#This Row],[N+1]],Table1[[#This Row],[N+2]]),Table1[[#This Row],[N+3]])-(Table1[[#This Row],[Total Qty]])))&gt;500,"Fixed&gt;500pcs",""),"")</f>
        <v/>
      </c>
      <c r="BL17" s="7" t="str">
        <f>IF(AND(Table1[[#This Row],[Last Forcast]]=0,Table1[[#This Row],[Total Qty]]&gt;0,Table1[[#This Row],[N+1]]&gt;0),"Check PO again","")</f>
        <v/>
      </c>
    </row>
    <row r="18" spans="2:64" x14ac:dyDescent="0.3">
      <c r="B18">
        <v>16</v>
      </c>
      <c r="C18" t="s">
        <v>17</v>
      </c>
      <c r="D18">
        <f>IFERROR(ROUND((MID(Table1[[#This Row],[Production]],35,(LEN(Table1[[#This Row],[Production]]))-37)/(MID(Table1[[#This Row],[Stock]],35,(LEN(Table1[[#This Row],[Stock]]))-37))),0),"")</f>
        <v>7</v>
      </c>
      <c r="E18" t="s">
        <v>12</v>
      </c>
      <c r="F18" s="16">
        <f>VLOOKUP(LEFT(Table1[[#This Row],[Production]],LEN(Table1[[#This Row],[Production]])-7),Item!$A$5:$Z$1000,26,0)</f>
        <v>0.56399999999999995</v>
      </c>
      <c r="H18" s="8" t="str">
        <f>IFERROR(VLOOKUP(MID(Table1[[#This Row],[Production]],10,2),Special!$B$2:$D$26,3,0),"")</f>
        <v>-</v>
      </c>
      <c r="J18" t="b">
        <f>EXACT(LEFT(Table1[[#This Row],[Stock]],12),LEFT(Table1[[#This Row],[Production]],12))</f>
        <v>1</v>
      </c>
      <c r="K18" t="b">
        <f>EXACT((RIGHT(Table1[[#This Row],[Stock]],3)),((RIGHT(Table1[[#This Row],[Production]],3))))</f>
        <v>1</v>
      </c>
      <c r="L18" s="14">
        <f>IFERROR(VLOOKUP(Table1[[#This Row],[Stock]],[1]Sheet1!$A$7:$N$10000,14,0),"")</f>
        <v>3</v>
      </c>
      <c r="M18" s="14">
        <f>IFERROR(ROUND((Table1[[#This Row],[Stock
(S&amp;L)]]/Table1[[#This Row],[Rate
(L/S)]]),0),"")</f>
        <v>0</v>
      </c>
      <c r="O18" t="str">
        <f>IF(Table1[[#This Row],[Rate
(L/S)]]=1,"P/E","C")</f>
        <v>C</v>
      </c>
      <c r="P18" s="7">
        <f>IFERROR(VLOOKUP(Table1[[#This Row],[Stock]],[2]CUS030!$A$5:$BO$10000,21,0)/Table1[[#This Row],[Rate
(L/S)]],"")</f>
        <v>0</v>
      </c>
      <c r="Q18" s="7">
        <f>IFERROR(VLOOKUP(Table1[[#This Row],[Stock]],[2]CUS030!$A$5:$BO$10000,22,0)/Table1[[#This Row],[Rate
(L/S)]],"")</f>
        <v>0</v>
      </c>
      <c r="R18" s="7">
        <f>IFERROR(VLOOKUP(Table1[[#This Row],[Stock]],[2]CUS030!$A$5:$BO$10000,23,0)/Table1[[#This Row],[Rate
(L/S)]],"")</f>
        <v>0</v>
      </c>
      <c r="S18" s="7">
        <f>IFERROR(VLOOKUP(Table1[[#This Row],[Stock]],[2]CUS030!$A$5:$BO$10000,24,0)/Table1[[#This Row],[Rate
(L/S)]],"")</f>
        <v>0</v>
      </c>
      <c r="T18" s="7">
        <f>IFERROR(VLOOKUP(Table1[[#This Row],[Stock]],[2]CUS030!$A$5:$BO$10000,25,0)/Table1[[#This Row],[Rate
(L/S)]],"")</f>
        <v>0</v>
      </c>
      <c r="U18" s="7">
        <f>IFERROR(VLOOKUP(Table1[[#This Row],[Stock]],[2]CUS030!$A$5:$BO$10000,26,0)/Table1[[#This Row],[Rate
(L/S)]],"")</f>
        <v>0</v>
      </c>
      <c r="V18" s="7">
        <f>IFERROR(VLOOKUP(Table1[[#This Row],[Stock]],[2]CUS030!$A$5:$BO$10000,27,0)/Table1[[#This Row],[Rate
(L/S)]],"")</f>
        <v>0</v>
      </c>
      <c r="W18" s="7">
        <f>IFERROR(VLOOKUP(Table1[[#This Row],[Stock]],[2]CUS030!$A$5:$BO$10000,28,0)/Table1[[#This Row],[Rate
(L/S)]],"")</f>
        <v>0</v>
      </c>
      <c r="X18" s="7">
        <f>IFERROR(VLOOKUP(Table1[[#This Row],[Stock]],[2]CUS030!$A$5:$BO$10000,29,0)/Table1[[#This Row],[Rate
(L/S)]],"")</f>
        <v>0</v>
      </c>
      <c r="Y18" s="7">
        <f>IFERROR(VLOOKUP(Table1[[#This Row],[Stock]],[2]CUS030!$A$5:$BO$10000,30,0)/Table1[[#This Row],[Rate
(L/S)]],"")</f>
        <v>0</v>
      </c>
      <c r="Z18" s="7">
        <f>IFERROR(VLOOKUP(Table1[[#This Row],[Stock]],[2]CUS030!$A$5:$BO$10000,31,0)/Table1[[#This Row],[Rate
(L/S)]],"")</f>
        <v>0</v>
      </c>
      <c r="AA18" s="7">
        <f>IFERROR(VLOOKUP(Table1[[#This Row],[Stock]],[2]CUS030!$A$5:$BO$10000,32,0)/Table1[[#This Row],[Rate
(L/S)]],"")</f>
        <v>0</v>
      </c>
      <c r="AB18" s="7">
        <f>IFERROR(VLOOKUP(Table1[[#This Row],[Stock]],[2]CUS030!$A$5:$BO$10000,33,0)/Table1[[#This Row],[Rate
(L/S)]],"")</f>
        <v>0</v>
      </c>
      <c r="AC18" s="7">
        <f>IFERROR(VLOOKUP(Table1[[#This Row],[Stock]],[2]CUS030!$A$5:$BO$10000,34,0)/Table1[[#This Row],[Rate
(L/S)]],"")</f>
        <v>0</v>
      </c>
      <c r="AD18" s="7">
        <f>IFERROR(VLOOKUP(Table1[[#This Row],[Stock]],[2]CUS030!$A$5:$BO$10000,35,0)/Table1[[#This Row],[Rate
(L/S)]],"")</f>
        <v>0</v>
      </c>
      <c r="AE18" s="7">
        <f>IFERROR(VLOOKUP(Table1[[#This Row],[Stock]],[2]CUS030!$A$5:$BO$10000,36,0)/Table1[[#This Row],[Rate
(L/S)]],"")</f>
        <v>0</v>
      </c>
      <c r="AF18" s="7">
        <f>IFERROR(VLOOKUP(Table1[[#This Row],[Stock]],[2]CUS030!$A$5:$BO$10000,37,0)/Table1[[#This Row],[Rate
(L/S)]],"")</f>
        <v>0</v>
      </c>
      <c r="AG18" s="7">
        <f>IFERROR(VLOOKUP(Table1[[#This Row],[Stock]],[2]CUS030!$A$5:$BO$10000,38,0)/Table1[[#This Row],[Rate
(L/S)]],"")</f>
        <v>0</v>
      </c>
      <c r="AH18" s="7">
        <f>IFERROR(VLOOKUP(Table1[[#This Row],[Stock]],[2]CUS030!$A$5:$BO$10000,39,0)/Table1[[#This Row],[Rate
(L/S)]],"")</f>
        <v>0</v>
      </c>
      <c r="AI18" s="7">
        <f>IFERROR(VLOOKUP(Table1[[#This Row],[Stock]],[2]CUS030!$A$5:$BO$10000,40,0)/Table1[[#This Row],[Rate
(L/S)]],"")</f>
        <v>0</v>
      </c>
      <c r="AJ18" s="7">
        <f>IFERROR(VLOOKUP(Table1[[#This Row],[Stock]],[2]CUS030!$A$5:$BO$10000,41,0)/Table1[[#This Row],[Rate
(L/S)]],"")</f>
        <v>0</v>
      </c>
      <c r="AK18" s="7">
        <f>IFERROR(VLOOKUP(Table1[[#This Row],[Stock]],[2]CUS030!$A$5:$BO$10000,42,0)/Table1[[#This Row],[Rate
(L/S)]],"")</f>
        <v>0</v>
      </c>
      <c r="AL18" s="7">
        <f>IFERROR(VLOOKUP(Table1[[#This Row],[Stock]],[2]CUS030!$A$5:$BO$10000,43,0)/Table1[[#This Row],[Rate
(L/S)]],"")</f>
        <v>0</v>
      </c>
      <c r="AM18" s="7">
        <f>IFERROR(VLOOKUP(Table1[[#This Row],[Stock]],[2]CUS030!$A$5:$BO$10000,44,0)/Table1[[#This Row],[Rate
(L/S)]],"")</f>
        <v>0</v>
      </c>
      <c r="AN18" s="7">
        <f>IFERROR(VLOOKUP(Table1[[#This Row],[Stock]],[2]CUS030!$A$5:$BO$10000,45,0)/Table1[[#This Row],[Rate
(L/S)]],"")</f>
        <v>0</v>
      </c>
      <c r="AO18" s="7">
        <f>IFERROR(VLOOKUP(Table1[[#This Row],[Stock]],[2]CUS030!$A$5:$BO$10000,46,0)/Table1[[#This Row],[Rate
(L/S)]],"")</f>
        <v>0</v>
      </c>
      <c r="AP18" s="7">
        <f>IFERROR(VLOOKUP(Table1[[#This Row],[Stock]],[2]CUS030!$A$5:$BO$10000,47,0)/Table1[[#This Row],[Rate
(L/S)]],"")</f>
        <v>0</v>
      </c>
      <c r="AQ18" s="7">
        <f>IFERROR(VLOOKUP(Table1[[#This Row],[Stock]],[2]CUS030!$A$5:$BO$10000,48,0)/Table1[[#This Row],[Rate
(L/S)]],"")</f>
        <v>0</v>
      </c>
      <c r="AR18" s="7">
        <f>IFERROR(VLOOKUP(Table1[[#This Row],[Stock]],[2]CUS030!$A$5:$BO$10000,49,0)/Table1[[#This Row],[Rate
(L/S)]],"")</f>
        <v>0</v>
      </c>
      <c r="AS18" s="7">
        <f>IFERROR(VLOOKUP(Table1[[#This Row],[Stock]],[2]CUS030!$A$5:$BO$10000,50,0)/Table1[[#This Row],[Rate
(L/S)]],"")</f>
        <v>0</v>
      </c>
      <c r="AT18" s="7">
        <f>IFERROR(VLOOKUP(Table1[[#This Row],[Stock]],[2]CUS030!$A$5:$BO$10000,51,0)/Table1[[#This Row],[Rate
(L/S)]],"")</f>
        <v>0</v>
      </c>
      <c r="AU18" s="7">
        <f>IFERROR(VLOOKUP(Table1[[#This Row],[Stock]],[2]CUS030!$A$5:$BO$10000,52,0)/Table1[[#This Row],[Rate
(L/S)]],"")</f>
        <v>0</v>
      </c>
      <c r="AV18" s="7">
        <f>IFERROR(VLOOKUP(Table1[[#This Row],[Stock]],[2]CUS030!$A$5:$BO$10000,53,0)/Table1[[#This Row],[Rate
(L/S)]],"")</f>
        <v>0</v>
      </c>
      <c r="AW18" s="7">
        <f>IFERROR(VLOOKUP(Table1[[#This Row],[Stock]],[2]CUS030!$A$5:$BO$10000,54,0)/Table1[[#This Row],[Rate
(L/S)]],"")</f>
        <v>0</v>
      </c>
      <c r="AX18" s="7">
        <f>IFERROR(VLOOKUP(Table1[[#This Row],[Stock]],[2]CUS030!$A$5:$BO$10000,55,0)/Table1[[#This Row],[Rate
(L/S)]],"")</f>
        <v>0</v>
      </c>
      <c r="AY18" s="7">
        <f>IFERROR(VLOOKUP(Table1[[#This Row],[Stock]],[2]CUS030!$A$5:$BO$10000,56,0)/Table1[[#This Row],[Rate
(L/S)]],"")</f>
        <v>0</v>
      </c>
      <c r="AZ18" s="7">
        <f>IFERROR(VLOOKUP(Table1[[#This Row],[Stock]],[2]CUS030!$A$5:$BO$10000,57,0)/Table1[[#This Row],[Rate
(L/S)]],"")</f>
        <v>0</v>
      </c>
      <c r="BA18" s="7">
        <f>IFERROR(VLOOKUP(Table1[[#This Row],[Stock]],[2]CUS030!$A$5:$BO$10000,58,0)/Table1[[#This Row],[Rate
(L/S)]],"")</f>
        <v>0</v>
      </c>
      <c r="BB18" s="7">
        <f>IFERROR(VLOOKUP(Table1[[#This Row],[Stock]],[2]CUS030!$A$5:$BO$10000,59,0)/Table1[[#This Row],[Rate
(L/S)]],"")</f>
        <v>0</v>
      </c>
      <c r="BC18" s="7">
        <f>IFERROR(VLOOKUP(Table1[[#This Row],[Stock]],[2]CUS030!$A$5:$BO$10000,60,0)/Table1[[#This Row],[Rate
(L/S)]],"")</f>
        <v>0</v>
      </c>
      <c r="BD18" s="7">
        <f>IFERROR(VLOOKUP(Table1[[#This Row],[Stock]],[2]CUS030!$A$5:$BO$10000,61,0)/Table1[[#This Row],[Rate
(L/S)]],"")</f>
        <v>0</v>
      </c>
      <c r="BE18" s="7">
        <f>IFERROR(VLOOKUP(Table1[[#This Row],[Stock]],[2]CUS030!$A$5:$BO$10000,62,0)/Table1[[#This Row],[Rate
(L/S)]],"")</f>
        <v>0</v>
      </c>
      <c r="BF18" s="7">
        <f>IFERROR(VLOOKUP(Table1[[#This Row],[Stock]],[2]CUS030!$A$5:$BO$10000,63,0)/Table1[[#This Row],[Rate
(L/S)]],"")</f>
        <v>0</v>
      </c>
      <c r="BG18" s="7">
        <f>IFERROR(VLOOKUP(Table1[[#This Row],[Stock]],[2]CUS030!$A$5:$BO$10000,64,0)/Table1[[#This Row],[Rate
(L/S)]],"")</f>
        <v>0</v>
      </c>
      <c r="BH18" s="7">
        <f>IFERROR(VLOOKUP(Table1[[#This Row],[Stock]],[2]CUS030!$A$5:$BO$10000,65,0)/Table1[[#This Row],[Rate
(L/S)]],"")</f>
        <v>0</v>
      </c>
      <c r="BI18" s="7" t="s">
        <v>1</v>
      </c>
      <c r="BJ18" s="15">
        <f>IFERROR(IF(Table1[[#This Row],[S.Material]]="S",(Table1[[#This Row],[Total Qty]]+Table1[[#This Row],[N+1]]+Table1[[#This Row],[N+2]]),Table1[[#This Row],[Total Qty]]+Table1[[#This Row],[N+1]]),)</f>
        <v>0</v>
      </c>
      <c r="BK18" s="7" t="str">
        <f>IFERROR(IF(((AVERAGE((Table1[[#This Row],[N+1]],Table1[[#This Row],[N+2]]),Table1[[#This Row],[N+3]])-(Table1[[#This Row],[Total Qty]])))&gt;500,"Fixed&gt;500pcs",""),"")</f>
        <v/>
      </c>
      <c r="BL18" s="7" t="str">
        <f>IF(AND(Table1[[#This Row],[Last Forcast]]=0,Table1[[#This Row],[Total Qty]]&gt;0,Table1[[#This Row],[N+1]]&gt;0),"Check PO again","")</f>
        <v/>
      </c>
    </row>
    <row r="19" spans="2:64" x14ac:dyDescent="0.3">
      <c r="B19">
        <v>17</v>
      </c>
      <c r="C19" t="s">
        <v>18</v>
      </c>
      <c r="D19">
        <f>IFERROR(ROUND((MID(Table1[[#This Row],[Production]],35,(LEN(Table1[[#This Row],[Production]]))-37)/(MID(Table1[[#This Row],[Stock]],35,(LEN(Table1[[#This Row],[Stock]]))-37))),0),"")</f>
        <v>63</v>
      </c>
      <c r="E19" t="s">
        <v>12</v>
      </c>
      <c r="F19" s="16">
        <f>VLOOKUP(LEFT(Table1[[#This Row],[Production]],LEN(Table1[[#This Row],[Production]])-7),Item!$A$5:$Z$1000,26,0)</f>
        <v>0.56399999999999995</v>
      </c>
      <c r="H19" s="8" t="str">
        <f>IFERROR(VLOOKUP(MID(Table1[[#This Row],[Production]],10,2),Special!$B$2:$D$26,3,0),"")</f>
        <v>-</v>
      </c>
      <c r="J19" t="b">
        <f>EXACT(LEFT(Table1[[#This Row],[Stock]],12),LEFT(Table1[[#This Row],[Production]],12))</f>
        <v>1</v>
      </c>
      <c r="K19" t="b">
        <f>EXACT((RIGHT(Table1[[#This Row],[Stock]],3)),((RIGHT(Table1[[#This Row],[Production]],3))))</f>
        <v>1</v>
      </c>
      <c r="L19" s="14">
        <f>IFERROR(VLOOKUP(Table1[[#This Row],[Stock]],[1]Sheet1!$A$7:$N$10000,14,0),"")</f>
        <v>2069</v>
      </c>
      <c r="M19" s="14">
        <f>IFERROR(ROUND((Table1[[#This Row],[Stock
(S&amp;L)]]/Table1[[#This Row],[Rate
(L/S)]]),0),"")</f>
        <v>33</v>
      </c>
      <c r="O19" t="str">
        <f>IF(Table1[[#This Row],[Rate
(L/S)]]=1,"P/E","C")</f>
        <v>C</v>
      </c>
      <c r="P19" s="7">
        <f>IFERROR(VLOOKUP(Table1[[#This Row],[Stock]],[2]CUS030!$A$5:$BO$10000,21,0)/Table1[[#This Row],[Rate
(L/S)]],"")</f>
        <v>0</v>
      </c>
      <c r="Q19" s="7">
        <f>IFERROR(VLOOKUP(Table1[[#This Row],[Stock]],[2]CUS030!$A$5:$BO$10000,22,0)/Table1[[#This Row],[Rate
(L/S)]],"")</f>
        <v>0</v>
      </c>
      <c r="R19" s="7">
        <f>IFERROR(VLOOKUP(Table1[[#This Row],[Stock]],[2]CUS030!$A$5:$BO$10000,23,0)/Table1[[#This Row],[Rate
(L/S)]],"")</f>
        <v>0</v>
      </c>
      <c r="S19" s="7">
        <f>IFERROR(VLOOKUP(Table1[[#This Row],[Stock]],[2]CUS030!$A$5:$BO$10000,24,0)/Table1[[#This Row],[Rate
(L/S)]],"")</f>
        <v>0</v>
      </c>
      <c r="T19" s="7">
        <f>IFERROR(VLOOKUP(Table1[[#This Row],[Stock]],[2]CUS030!$A$5:$BO$10000,25,0)/Table1[[#This Row],[Rate
(L/S)]],"")</f>
        <v>0</v>
      </c>
      <c r="U19" s="7">
        <f>IFERROR(VLOOKUP(Table1[[#This Row],[Stock]],[2]CUS030!$A$5:$BO$10000,26,0)/Table1[[#This Row],[Rate
(L/S)]],"")</f>
        <v>0</v>
      </c>
      <c r="V19" s="7">
        <f>IFERROR(VLOOKUP(Table1[[#This Row],[Stock]],[2]CUS030!$A$5:$BO$10000,27,0)/Table1[[#This Row],[Rate
(L/S)]],"")</f>
        <v>0</v>
      </c>
      <c r="W19" s="7">
        <f>IFERROR(VLOOKUP(Table1[[#This Row],[Stock]],[2]CUS030!$A$5:$BO$10000,28,0)/Table1[[#This Row],[Rate
(L/S)]],"")</f>
        <v>0</v>
      </c>
      <c r="X19" s="7">
        <f>IFERROR(VLOOKUP(Table1[[#This Row],[Stock]],[2]CUS030!$A$5:$BO$10000,29,0)/Table1[[#This Row],[Rate
(L/S)]],"")</f>
        <v>0</v>
      </c>
      <c r="Y19" s="7">
        <f>IFERROR(VLOOKUP(Table1[[#This Row],[Stock]],[2]CUS030!$A$5:$BO$10000,30,0)/Table1[[#This Row],[Rate
(L/S)]],"")</f>
        <v>0</v>
      </c>
      <c r="Z19" s="7">
        <f>IFERROR(VLOOKUP(Table1[[#This Row],[Stock]],[2]CUS030!$A$5:$BO$10000,31,0)/Table1[[#This Row],[Rate
(L/S)]],"")</f>
        <v>0</v>
      </c>
      <c r="AA19" s="7">
        <f>IFERROR(VLOOKUP(Table1[[#This Row],[Stock]],[2]CUS030!$A$5:$BO$10000,32,0)/Table1[[#This Row],[Rate
(L/S)]],"")</f>
        <v>0</v>
      </c>
      <c r="AB19" s="7">
        <f>IFERROR(VLOOKUP(Table1[[#This Row],[Stock]],[2]CUS030!$A$5:$BO$10000,33,0)/Table1[[#This Row],[Rate
(L/S)]],"")</f>
        <v>0</v>
      </c>
      <c r="AC19" s="7">
        <f>IFERROR(VLOOKUP(Table1[[#This Row],[Stock]],[2]CUS030!$A$5:$BO$10000,34,0)/Table1[[#This Row],[Rate
(L/S)]],"")</f>
        <v>0</v>
      </c>
      <c r="AD19" s="7">
        <f>IFERROR(VLOOKUP(Table1[[#This Row],[Stock]],[2]CUS030!$A$5:$BO$10000,35,0)/Table1[[#This Row],[Rate
(L/S)]],"")</f>
        <v>0</v>
      </c>
      <c r="AE19" s="7">
        <f>IFERROR(VLOOKUP(Table1[[#This Row],[Stock]],[2]CUS030!$A$5:$BO$10000,36,0)/Table1[[#This Row],[Rate
(L/S)]],"")</f>
        <v>0</v>
      </c>
      <c r="AF19" s="7">
        <f>IFERROR(VLOOKUP(Table1[[#This Row],[Stock]],[2]CUS030!$A$5:$BO$10000,37,0)/Table1[[#This Row],[Rate
(L/S)]],"")</f>
        <v>0</v>
      </c>
      <c r="AG19" s="7">
        <f>IFERROR(VLOOKUP(Table1[[#This Row],[Stock]],[2]CUS030!$A$5:$BO$10000,38,0)/Table1[[#This Row],[Rate
(L/S)]],"")</f>
        <v>0</v>
      </c>
      <c r="AH19" s="7">
        <f>IFERROR(VLOOKUP(Table1[[#This Row],[Stock]],[2]CUS030!$A$5:$BO$10000,39,0)/Table1[[#This Row],[Rate
(L/S)]],"")</f>
        <v>0</v>
      </c>
      <c r="AI19" s="7">
        <f>IFERROR(VLOOKUP(Table1[[#This Row],[Stock]],[2]CUS030!$A$5:$BO$10000,40,0)/Table1[[#This Row],[Rate
(L/S)]],"")</f>
        <v>0</v>
      </c>
      <c r="AJ19" s="7">
        <f>IFERROR(VLOOKUP(Table1[[#This Row],[Stock]],[2]CUS030!$A$5:$BO$10000,41,0)/Table1[[#This Row],[Rate
(L/S)]],"")</f>
        <v>0</v>
      </c>
      <c r="AK19" s="7">
        <f>IFERROR(VLOOKUP(Table1[[#This Row],[Stock]],[2]CUS030!$A$5:$BO$10000,42,0)/Table1[[#This Row],[Rate
(L/S)]],"")</f>
        <v>0</v>
      </c>
      <c r="AL19" s="7">
        <f>IFERROR(VLOOKUP(Table1[[#This Row],[Stock]],[2]CUS030!$A$5:$BO$10000,43,0)/Table1[[#This Row],[Rate
(L/S)]],"")</f>
        <v>0</v>
      </c>
      <c r="AM19" s="7">
        <f>IFERROR(VLOOKUP(Table1[[#This Row],[Stock]],[2]CUS030!$A$5:$BO$10000,44,0)/Table1[[#This Row],[Rate
(L/S)]],"")</f>
        <v>0</v>
      </c>
      <c r="AN19" s="7">
        <f>IFERROR(VLOOKUP(Table1[[#This Row],[Stock]],[2]CUS030!$A$5:$BO$10000,45,0)/Table1[[#This Row],[Rate
(L/S)]],"")</f>
        <v>0</v>
      </c>
      <c r="AO19" s="7">
        <f>IFERROR(VLOOKUP(Table1[[#This Row],[Stock]],[2]CUS030!$A$5:$BO$10000,46,0)/Table1[[#This Row],[Rate
(L/S)]],"")</f>
        <v>0</v>
      </c>
      <c r="AP19" s="7">
        <f>IFERROR(VLOOKUP(Table1[[#This Row],[Stock]],[2]CUS030!$A$5:$BO$10000,47,0)/Table1[[#This Row],[Rate
(L/S)]],"")</f>
        <v>0</v>
      </c>
      <c r="AQ19" s="7">
        <f>IFERROR(VLOOKUP(Table1[[#This Row],[Stock]],[2]CUS030!$A$5:$BO$10000,48,0)/Table1[[#This Row],[Rate
(L/S)]],"")</f>
        <v>0</v>
      </c>
      <c r="AR19" s="7">
        <f>IFERROR(VLOOKUP(Table1[[#This Row],[Stock]],[2]CUS030!$A$5:$BO$10000,49,0)/Table1[[#This Row],[Rate
(L/S)]],"")</f>
        <v>0</v>
      </c>
      <c r="AS19" s="7">
        <f>IFERROR(VLOOKUP(Table1[[#This Row],[Stock]],[2]CUS030!$A$5:$BO$10000,50,0)/Table1[[#This Row],[Rate
(L/S)]],"")</f>
        <v>0</v>
      </c>
      <c r="AT19" s="7">
        <f>IFERROR(VLOOKUP(Table1[[#This Row],[Stock]],[2]CUS030!$A$5:$BO$10000,51,0)/Table1[[#This Row],[Rate
(L/S)]],"")</f>
        <v>0</v>
      </c>
      <c r="AU19" s="7">
        <f>IFERROR(VLOOKUP(Table1[[#This Row],[Stock]],[2]CUS030!$A$5:$BO$10000,52,0)/Table1[[#This Row],[Rate
(L/S)]],"")</f>
        <v>0</v>
      </c>
      <c r="AV19" s="7">
        <f>IFERROR(VLOOKUP(Table1[[#This Row],[Stock]],[2]CUS030!$A$5:$BO$10000,53,0)/Table1[[#This Row],[Rate
(L/S)]],"")</f>
        <v>0</v>
      </c>
      <c r="AW19" s="7">
        <f>IFERROR(VLOOKUP(Table1[[#This Row],[Stock]],[2]CUS030!$A$5:$BO$10000,54,0)/Table1[[#This Row],[Rate
(L/S)]],"")</f>
        <v>0</v>
      </c>
      <c r="AX19" s="7">
        <f>IFERROR(VLOOKUP(Table1[[#This Row],[Stock]],[2]CUS030!$A$5:$BO$10000,55,0)/Table1[[#This Row],[Rate
(L/S)]],"")</f>
        <v>13.619047619047619</v>
      </c>
      <c r="AY19" s="7">
        <f>IFERROR(VLOOKUP(Table1[[#This Row],[Stock]],[2]CUS030!$A$5:$BO$10000,56,0)/Table1[[#This Row],[Rate
(L/S)]],"")</f>
        <v>27.301587301587301</v>
      </c>
      <c r="AZ19" s="7">
        <f>IFERROR(VLOOKUP(Table1[[#This Row],[Stock]],[2]CUS030!$A$5:$BO$10000,57,0)/Table1[[#This Row],[Rate
(L/S)]],"")</f>
        <v>15.380952380952381</v>
      </c>
      <c r="BA19" s="7">
        <f>IFERROR(VLOOKUP(Table1[[#This Row],[Stock]],[2]CUS030!$A$5:$BO$10000,58,0)/Table1[[#This Row],[Rate
(L/S)]],"")</f>
        <v>26.19047619047619</v>
      </c>
      <c r="BB19" s="7">
        <f>IFERROR(VLOOKUP(Table1[[#This Row],[Stock]],[2]CUS030!$A$5:$BO$10000,59,0)/Table1[[#This Row],[Rate
(L/S)]],"")</f>
        <v>0</v>
      </c>
      <c r="BC19" s="7">
        <f>IFERROR(VLOOKUP(Table1[[#This Row],[Stock]],[2]CUS030!$A$5:$BO$10000,60,0)/Table1[[#This Row],[Rate
(L/S)]],"")</f>
        <v>0</v>
      </c>
      <c r="BD19" s="7">
        <f>IFERROR(VLOOKUP(Table1[[#This Row],[Stock]],[2]CUS030!$A$5:$BO$10000,61,0)/Table1[[#This Row],[Rate
(L/S)]],"")</f>
        <v>0</v>
      </c>
      <c r="BE19" s="7">
        <f>IFERROR(VLOOKUP(Table1[[#This Row],[Stock]],[2]CUS030!$A$5:$BO$10000,62,0)/Table1[[#This Row],[Rate
(L/S)]],"")</f>
        <v>0</v>
      </c>
      <c r="BF19" s="7">
        <f>IFERROR(VLOOKUP(Table1[[#This Row],[Stock]],[2]CUS030!$A$5:$BO$10000,63,0)/Table1[[#This Row],[Rate
(L/S)]],"")</f>
        <v>0</v>
      </c>
      <c r="BG19" s="7">
        <f>IFERROR(VLOOKUP(Table1[[#This Row],[Stock]],[2]CUS030!$A$5:$BO$10000,64,0)/Table1[[#This Row],[Rate
(L/S)]],"")</f>
        <v>0</v>
      </c>
      <c r="BH19" s="7">
        <f>IFERROR(VLOOKUP(Table1[[#This Row],[Stock]],[2]CUS030!$A$5:$BO$10000,65,0)/Table1[[#This Row],[Rate
(L/S)]],"")</f>
        <v>0</v>
      </c>
      <c r="BI19" s="7" t="s">
        <v>1</v>
      </c>
      <c r="BJ19" s="15">
        <f>IFERROR(IF(Table1[[#This Row],[S.Material]]="S",(Table1[[#This Row],[Total Qty]]+Table1[[#This Row],[N+1]]+Table1[[#This Row],[N+2]]),Table1[[#This Row],[Total Qty]]+Table1[[#This Row],[N+1]]),)</f>
        <v>27.301587301587301</v>
      </c>
      <c r="BK19" s="7" t="str">
        <f>IFERROR(IF(((AVERAGE((Table1[[#This Row],[N+1]],Table1[[#This Row],[N+2]]),Table1[[#This Row],[N+3]])-(Table1[[#This Row],[Total Qty]])))&gt;500,"Fixed&gt;500pcs",""),"")</f>
        <v/>
      </c>
      <c r="BL19" s="7" t="str">
        <f>IF(AND(Table1[[#This Row],[Last Forcast]]=0,Table1[[#This Row],[Total Qty]]&gt;0,Table1[[#This Row],[N+1]]&gt;0),"Check PO again","")</f>
        <v/>
      </c>
    </row>
    <row r="20" spans="2:64" x14ac:dyDescent="0.3">
      <c r="B20">
        <v>18</v>
      </c>
      <c r="C20" t="s">
        <v>19</v>
      </c>
      <c r="D20">
        <f>IFERROR(ROUND((MID(Table1[[#This Row],[Production]],35,(LEN(Table1[[#This Row],[Production]]))-37)/(MID(Table1[[#This Row],[Stock]],35,(LEN(Table1[[#This Row],[Stock]]))-37))),0),"")</f>
        <v>22</v>
      </c>
      <c r="E20" t="s">
        <v>20</v>
      </c>
      <c r="F20" s="16">
        <f>VLOOKUP(LEFT(Table1[[#This Row],[Production]],LEN(Table1[[#This Row],[Production]])-7),Item!$A$5:$Z$1000,26,0)</f>
        <v>0.77100000000000002</v>
      </c>
      <c r="H20" s="8" t="str">
        <f>IFERROR(VLOOKUP(MID(Table1[[#This Row],[Production]],10,2),Special!$B$2:$D$26,3,0),"")</f>
        <v>-</v>
      </c>
      <c r="J20" t="b">
        <f>EXACT(LEFT(Table1[[#This Row],[Stock]],12),LEFT(Table1[[#This Row],[Production]],12))</f>
        <v>1</v>
      </c>
      <c r="K20" t="b">
        <f>EXACT((RIGHT(Table1[[#This Row],[Stock]],3)),((RIGHT(Table1[[#This Row],[Production]],3))))</f>
        <v>1</v>
      </c>
      <c r="L20" s="14">
        <f>IFERROR(VLOOKUP(Table1[[#This Row],[Stock]],[1]Sheet1!$A$7:$N$10000,14,0),"")</f>
        <v>683</v>
      </c>
      <c r="M20" s="14">
        <f>IFERROR(ROUND((Table1[[#This Row],[Stock
(S&amp;L)]]/Table1[[#This Row],[Rate
(L/S)]]),0),"")</f>
        <v>31</v>
      </c>
      <c r="O20" t="str">
        <f>IF(Table1[[#This Row],[Rate
(L/S)]]=1,"P/E","C")</f>
        <v>C</v>
      </c>
      <c r="P20" s="7">
        <f>IFERROR(VLOOKUP(Table1[[#This Row],[Stock]],[2]CUS030!$A$5:$BO$10000,21,0)/Table1[[#This Row],[Rate
(L/S)]],"")</f>
        <v>0</v>
      </c>
      <c r="Q20" s="7">
        <f>IFERROR(VLOOKUP(Table1[[#This Row],[Stock]],[2]CUS030!$A$5:$BO$10000,22,0)/Table1[[#This Row],[Rate
(L/S)]],"")</f>
        <v>0</v>
      </c>
      <c r="R20" s="7">
        <f>IFERROR(VLOOKUP(Table1[[#This Row],[Stock]],[2]CUS030!$A$5:$BO$10000,23,0)/Table1[[#This Row],[Rate
(L/S)]],"")</f>
        <v>0</v>
      </c>
      <c r="S20" s="7">
        <f>IFERROR(VLOOKUP(Table1[[#This Row],[Stock]],[2]CUS030!$A$5:$BO$10000,24,0)/Table1[[#This Row],[Rate
(L/S)]],"")</f>
        <v>0</v>
      </c>
      <c r="T20" s="7">
        <f>IFERROR(VLOOKUP(Table1[[#This Row],[Stock]],[2]CUS030!$A$5:$BO$10000,25,0)/Table1[[#This Row],[Rate
(L/S)]],"")</f>
        <v>0</v>
      </c>
      <c r="U20" s="7">
        <f>IFERROR(VLOOKUP(Table1[[#This Row],[Stock]],[2]CUS030!$A$5:$BO$10000,26,0)/Table1[[#This Row],[Rate
(L/S)]],"")</f>
        <v>0</v>
      </c>
      <c r="V20" s="7">
        <f>IFERROR(VLOOKUP(Table1[[#This Row],[Stock]],[2]CUS030!$A$5:$BO$10000,27,0)/Table1[[#This Row],[Rate
(L/S)]],"")</f>
        <v>0</v>
      </c>
      <c r="W20" s="7">
        <f>IFERROR(VLOOKUP(Table1[[#This Row],[Stock]],[2]CUS030!$A$5:$BO$10000,28,0)/Table1[[#This Row],[Rate
(L/S)]],"")</f>
        <v>0</v>
      </c>
      <c r="X20" s="7">
        <f>IFERROR(VLOOKUP(Table1[[#This Row],[Stock]],[2]CUS030!$A$5:$BO$10000,29,0)/Table1[[#This Row],[Rate
(L/S)]],"")</f>
        <v>0</v>
      </c>
      <c r="Y20" s="7">
        <f>IFERROR(VLOOKUP(Table1[[#This Row],[Stock]],[2]CUS030!$A$5:$BO$10000,30,0)/Table1[[#This Row],[Rate
(L/S)]],"")</f>
        <v>0</v>
      </c>
      <c r="Z20" s="7">
        <f>IFERROR(VLOOKUP(Table1[[#This Row],[Stock]],[2]CUS030!$A$5:$BO$10000,31,0)/Table1[[#This Row],[Rate
(L/S)]],"")</f>
        <v>0</v>
      </c>
      <c r="AA20" s="7">
        <f>IFERROR(VLOOKUP(Table1[[#This Row],[Stock]],[2]CUS030!$A$5:$BO$10000,32,0)/Table1[[#This Row],[Rate
(L/S)]],"")</f>
        <v>0</v>
      </c>
      <c r="AB20" s="7">
        <f>IFERROR(VLOOKUP(Table1[[#This Row],[Stock]],[2]CUS030!$A$5:$BO$10000,33,0)/Table1[[#This Row],[Rate
(L/S)]],"")</f>
        <v>0</v>
      </c>
      <c r="AC20" s="7">
        <f>IFERROR(VLOOKUP(Table1[[#This Row],[Stock]],[2]CUS030!$A$5:$BO$10000,34,0)/Table1[[#This Row],[Rate
(L/S)]],"")</f>
        <v>0</v>
      </c>
      <c r="AD20" s="7">
        <f>IFERROR(VLOOKUP(Table1[[#This Row],[Stock]],[2]CUS030!$A$5:$BO$10000,35,0)/Table1[[#This Row],[Rate
(L/S)]],"")</f>
        <v>0</v>
      </c>
      <c r="AE20" s="7">
        <f>IFERROR(VLOOKUP(Table1[[#This Row],[Stock]],[2]CUS030!$A$5:$BO$10000,36,0)/Table1[[#This Row],[Rate
(L/S)]],"")</f>
        <v>0</v>
      </c>
      <c r="AF20" s="7">
        <f>IFERROR(VLOOKUP(Table1[[#This Row],[Stock]],[2]CUS030!$A$5:$BO$10000,37,0)/Table1[[#This Row],[Rate
(L/S)]],"")</f>
        <v>0</v>
      </c>
      <c r="AG20" s="7">
        <f>IFERROR(VLOOKUP(Table1[[#This Row],[Stock]],[2]CUS030!$A$5:$BO$10000,38,0)/Table1[[#This Row],[Rate
(L/S)]],"")</f>
        <v>0</v>
      </c>
      <c r="AH20" s="7">
        <f>IFERROR(VLOOKUP(Table1[[#This Row],[Stock]],[2]CUS030!$A$5:$BO$10000,39,0)/Table1[[#This Row],[Rate
(L/S)]],"")</f>
        <v>0</v>
      </c>
      <c r="AI20" s="7">
        <f>IFERROR(VLOOKUP(Table1[[#This Row],[Stock]],[2]CUS030!$A$5:$BO$10000,40,0)/Table1[[#This Row],[Rate
(L/S)]],"")</f>
        <v>0</v>
      </c>
      <c r="AJ20" s="7">
        <f>IFERROR(VLOOKUP(Table1[[#This Row],[Stock]],[2]CUS030!$A$5:$BO$10000,41,0)/Table1[[#This Row],[Rate
(L/S)]],"")</f>
        <v>0</v>
      </c>
      <c r="AK20" s="7">
        <f>IFERROR(VLOOKUP(Table1[[#This Row],[Stock]],[2]CUS030!$A$5:$BO$10000,42,0)/Table1[[#This Row],[Rate
(L/S)]],"")</f>
        <v>0</v>
      </c>
      <c r="AL20" s="7">
        <f>IFERROR(VLOOKUP(Table1[[#This Row],[Stock]],[2]CUS030!$A$5:$BO$10000,43,0)/Table1[[#This Row],[Rate
(L/S)]],"")</f>
        <v>0</v>
      </c>
      <c r="AM20" s="7">
        <f>IFERROR(VLOOKUP(Table1[[#This Row],[Stock]],[2]CUS030!$A$5:$BO$10000,44,0)/Table1[[#This Row],[Rate
(L/S)]],"")</f>
        <v>0</v>
      </c>
      <c r="AN20" s="7">
        <f>IFERROR(VLOOKUP(Table1[[#This Row],[Stock]],[2]CUS030!$A$5:$BO$10000,45,0)/Table1[[#This Row],[Rate
(L/S)]],"")</f>
        <v>0</v>
      </c>
      <c r="AO20" s="7">
        <f>IFERROR(VLOOKUP(Table1[[#This Row],[Stock]],[2]CUS030!$A$5:$BO$10000,46,0)/Table1[[#This Row],[Rate
(L/S)]],"")</f>
        <v>0</v>
      </c>
      <c r="AP20" s="7">
        <f>IFERROR(VLOOKUP(Table1[[#This Row],[Stock]],[2]CUS030!$A$5:$BO$10000,47,0)/Table1[[#This Row],[Rate
(L/S)]],"")</f>
        <v>0</v>
      </c>
      <c r="AQ20" s="7">
        <f>IFERROR(VLOOKUP(Table1[[#This Row],[Stock]],[2]CUS030!$A$5:$BO$10000,48,0)/Table1[[#This Row],[Rate
(L/S)]],"")</f>
        <v>0</v>
      </c>
      <c r="AR20" s="7">
        <f>IFERROR(VLOOKUP(Table1[[#This Row],[Stock]],[2]CUS030!$A$5:$BO$10000,49,0)/Table1[[#This Row],[Rate
(L/S)]],"")</f>
        <v>0</v>
      </c>
      <c r="AS20" s="7">
        <f>IFERROR(VLOOKUP(Table1[[#This Row],[Stock]],[2]CUS030!$A$5:$BO$10000,50,0)/Table1[[#This Row],[Rate
(L/S)]],"")</f>
        <v>0</v>
      </c>
      <c r="AT20" s="7">
        <f>IFERROR(VLOOKUP(Table1[[#This Row],[Stock]],[2]CUS030!$A$5:$BO$10000,51,0)/Table1[[#This Row],[Rate
(L/S)]],"")</f>
        <v>0</v>
      </c>
      <c r="AU20" s="7">
        <f>IFERROR(VLOOKUP(Table1[[#This Row],[Stock]],[2]CUS030!$A$5:$BO$10000,52,0)/Table1[[#This Row],[Rate
(L/S)]],"")</f>
        <v>0</v>
      </c>
      <c r="AV20" s="7">
        <f>IFERROR(VLOOKUP(Table1[[#This Row],[Stock]],[2]CUS030!$A$5:$BO$10000,53,0)/Table1[[#This Row],[Rate
(L/S)]],"")</f>
        <v>0</v>
      </c>
      <c r="AW20" s="7">
        <f>IFERROR(VLOOKUP(Table1[[#This Row],[Stock]],[2]CUS030!$A$5:$BO$10000,54,0)/Table1[[#This Row],[Rate
(L/S)]],"")</f>
        <v>0</v>
      </c>
      <c r="AX20" s="7">
        <f>IFERROR(VLOOKUP(Table1[[#This Row],[Stock]],[2]CUS030!$A$5:$BO$10000,55,0)/Table1[[#This Row],[Rate
(L/S)]],"")</f>
        <v>2.2727272727272729</v>
      </c>
      <c r="AY20" s="7">
        <f>IFERROR(VLOOKUP(Table1[[#This Row],[Stock]],[2]CUS030!$A$5:$BO$10000,56,0)/Table1[[#This Row],[Rate
(L/S)]],"")</f>
        <v>0</v>
      </c>
      <c r="AZ20" s="7">
        <f>IFERROR(VLOOKUP(Table1[[#This Row],[Stock]],[2]CUS030!$A$5:$BO$10000,57,0)/Table1[[#This Row],[Rate
(L/S)]],"")</f>
        <v>0</v>
      </c>
      <c r="BA20" s="7">
        <f>IFERROR(VLOOKUP(Table1[[#This Row],[Stock]],[2]CUS030!$A$5:$BO$10000,58,0)/Table1[[#This Row],[Rate
(L/S)]],"")</f>
        <v>2.1363636363636362</v>
      </c>
      <c r="BB20" s="7">
        <f>IFERROR(VLOOKUP(Table1[[#This Row],[Stock]],[2]CUS030!$A$5:$BO$10000,59,0)/Table1[[#This Row],[Rate
(L/S)]],"")</f>
        <v>11.363636363636363</v>
      </c>
      <c r="BC20" s="7">
        <f>IFERROR(VLOOKUP(Table1[[#This Row],[Stock]],[2]CUS030!$A$5:$BO$10000,60,0)/Table1[[#This Row],[Rate
(L/S)]],"")</f>
        <v>2.2727272727272729</v>
      </c>
      <c r="BD20" s="7">
        <f>IFERROR(VLOOKUP(Table1[[#This Row],[Stock]],[2]CUS030!$A$5:$BO$10000,61,0)/Table1[[#This Row],[Rate
(L/S)]],"")</f>
        <v>27.272727272727273</v>
      </c>
      <c r="BE20" s="7">
        <f>IFERROR(VLOOKUP(Table1[[#This Row],[Stock]],[2]CUS030!$A$5:$BO$10000,62,0)/Table1[[#This Row],[Rate
(L/S)]],"")</f>
        <v>11.363636363636363</v>
      </c>
      <c r="BF20" s="7">
        <f>IFERROR(VLOOKUP(Table1[[#This Row],[Stock]],[2]CUS030!$A$5:$BO$10000,63,0)/Table1[[#This Row],[Rate
(L/S)]],"")</f>
        <v>6.8181818181818183</v>
      </c>
      <c r="BG20" s="7">
        <f>IFERROR(VLOOKUP(Table1[[#This Row],[Stock]],[2]CUS030!$A$5:$BO$10000,64,0)/Table1[[#This Row],[Rate
(L/S)]],"")</f>
        <v>2.2727272727272729</v>
      </c>
      <c r="BH20" s="7">
        <f>IFERROR(VLOOKUP(Table1[[#This Row],[Stock]],[2]CUS030!$A$5:$BO$10000,65,0)/Table1[[#This Row],[Rate
(L/S)]],"")</f>
        <v>9.0909090909090917</v>
      </c>
      <c r="BI20" s="7" t="s">
        <v>1</v>
      </c>
      <c r="BJ20" s="15">
        <f>IFERROR(IF(Table1[[#This Row],[S.Material]]="S",(Table1[[#This Row],[Total Qty]]+Table1[[#This Row],[N+1]]+Table1[[#This Row],[N+2]]),Table1[[#This Row],[Total Qty]]+Table1[[#This Row],[N+1]]),)</f>
        <v>0</v>
      </c>
      <c r="BK20" s="7" t="str">
        <f>IFERROR(IF(((AVERAGE((Table1[[#This Row],[N+1]],Table1[[#This Row],[N+2]]),Table1[[#This Row],[N+3]])-(Table1[[#This Row],[Total Qty]])))&gt;500,"Fixed&gt;500pcs",""),"")</f>
        <v/>
      </c>
      <c r="BL20" s="7" t="str">
        <f>IF(AND(Table1[[#This Row],[Last Forcast]]=0,Table1[[#This Row],[Total Qty]]&gt;0,Table1[[#This Row],[N+1]]&gt;0),"Check PO again","")</f>
        <v/>
      </c>
    </row>
    <row r="21" spans="2:64" x14ac:dyDescent="0.3">
      <c r="B21">
        <v>19</v>
      </c>
      <c r="C21" t="s">
        <v>20</v>
      </c>
      <c r="D21">
        <f>IFERROR(ROUND((MID(Table1[[#This Row],[Production]],35,(LEN(Table1[[#This Row],[Production]]))-37)/(MID(Table1[[#This Row],[Stock]],35,(LEN(Table1[[#This Row],[Stock]]))-37))),0),"")</f>
        <v>1</v>
      </c>
      <c r="E21" t="s">
        <v>20</v>
      </c>
      <c r="F21" s="16">
        <f>VLOOKUP(LEFT(Table1[[#This Row],[Production]],LEN(Table1[[#This Row],[Production]])-7),Item!$A$5:$Z$1000,26,0)</f>
        <v>0.77100000000000002</v>
      </c>
      <c r="H21" s="8" t="str">
        <f>IFERROR(VLOOKUP(MID(Table1[[#This Row],[Production]],10,2),Special!$B$2:$D$26,3,0),"")</f>
        <v>-</v>
      </c>
      <c r="J21" t="b">
        <f>EXACT(LEFT(Table1[[#This Row],[Stock]],12),LEFT(Table1[[#This Row],[Production]],12))</f>
        <v>1</v>
      </c>
      <c r="K21" t="b">
        <f>EXACT((RIGHT(Table1[[#This Row],[Stock]],3)),((RIGHT(Table1[[#This Row],[Production]],3))))</f>
        <v>1</v>
      </c>
      <c r="L21" s="14">
        <f>IFERROR(VLOOKUP(Table1[[#This Row],[Stock]],[1]Sheet1!$A$7:$N$10000,14,0),"")</f>
        <v>41</v>
      </c>
      <c r="M21" s="14">
        <f>IFERROR(ROUND((Table1[[#This Row],[Stock
(S&amp;L)]]/Table1[[#This Row],[Rate
(L/S)]]),0),"")</f>
        <v>41</v>
      </c>
      <c r="O21" t="str">
        <f>IF(Table1[[#This Row],[Rate
(L/S)]]=1,"P/E","C")</f>
        <v>P/E</v>
      </c>
      <c r="P21" s="7" t="str">
        <f>IFERROR(VLOOKUP(Table1[[#This Row],[Stock]],[2]CUS030!$A$5:$BO$10000,21,0)/Table1[[#This Row],[Rate
(L/S)]],"")</f>
        <v/>
      </c>
      <c r="Q21" s="7" t="str">
        <f>IFERROR(VLOOKUP(Table1[[#This Row],[Stock]],[2]CUS030!$A$5:$BO$10000,22,0)/Table1[[#This Row],[Rate
(L/S)]],"")</f>
        <v/>
      </c>
      <c r="R21" s="7" t="str">
        <f>IFERROR(VLOOKUP(Table1[[#This Row],[Stock]],[2]CUS030!$A$5:$BO$10000,23,0)/Table1[[#This Row],[Rate
(L/S)]],"")</f>
        <v/>
      </c>
      <c r="S21" s="7" t="str">
        <f>IFERROR(VLOOKUP(Table1[[#This Row],[Stock]],[2]CUS030!$A$5:$BO$10000,24,0)/Table1[[#This Row],[Rate
(L/S)]],"")</f>
        <v/>
      </c>
      <c r="T21" s="7" t="str">
        <f>IFERROR(VLOOKUP(Table1[[#This Row],[Stock]],[2]CUS030!$A$5:$BO$10000,25,0)/Table1[[#This Row],[Rate
(L/S)]],"")</f>
        <v/>
      </c>
      <c r="U21" s="7" t="str">
        <f>IFERROR(VLOOKUP(Table1[[#This Row],[Stock]],[2]CUS030!$A$5:$BO$10000,26,0)/Table1[[#This Row],[Rate
(L/S)]],"")</f>
        <v/>
      </c>
      <c r="V21" s="7" t="str">
        <f>IFERROR(VLOOKUP(Table1[[#This Row],[Stock]],[2]CUS030!$A$5:$BO$10000,27,0)/Table1[[#This Row],[Rate
(L/S)]],"")</f>
        <v/>
      </c>
      <c r="W21" s="7" t="str">
        <f>IFERROR(VLOOKUP(Table1[[#This Row],[Stock]],[2]CUS030!$A$5:$BO$10000,28,0)/Table1[[#This Row],[Rate
(L/S)]],"")</f>
        <v/>
      </c>
      <c r="X21" s="7" t="str">
        <f>IFERROR(VLOOKUP(Table1[[#This Row],[Stock]],[2]CUS030!$A$5:$BO$10000,29,0)/Table1[[#This Row],[Rate
(L/S)]],"")</f>
        <v/>
      </c>
      <c r="Y21" s="7" t="str">
        <f>IFERROR(VLOOKUP(Table1[[#This Row],[Stock]],[2]CUS030!$A$5:$BO$10000,30,0)/Table1[[#This Row],[Rate
(L/S)]],"")</f>
        <v/>
      </c>
      <c r="Z21" s="7" t="str">
        <f>IFERROR(VLOOKUP(Table1[[#This Row],[Stock]],[2]CUS030!$A$5:$BO$10000,31,0)/Table1[[#This Row],[Rate
(L/S)]],"")</f>
        <v/>
      </c>
      <c r="AA21" s="7" t="str">
        <f>IFERROR(VLOOKUP(Table1[[#This Row],[Stock]],[2]CUS030!$A$5:$BO$10000,32,0)/Table1[[#This Row],[Rate
(L/S)]],"")</f>
        <v/>
      </c>
      <c r="AB21" s="7" t="str">
        <f>IFERROR(VLOOKUP(Table1[[#This Row],[Stock]],[2]CUS030!$A$5:$BO$10000,33,0)/Table1[[#This Row],[Rate
(L/S)]],"")</f>
        <v/>
      </c>
      <c r="AC21" s="7" t="str">
        <f>IFERROR(VLOOKUP(Table1[[#This Row],[Stock]],[2]CUS030!$A$5:$BO$10000,34,0)/Table1[[#This Row],[Rate
(L/S)]],"")</f>
        <v/>
      </c>
      <c r="AD21" s="7" t="str">
        <f>IFERROR(VLOOKUP(Table1[[#This Row],[Stock]],[2]CUS030!$A$5:$BO$10000,35,0)/Table1[[#This Row],[Rate
(L/S)]],"")</f>
        <v/>
      </c>
      <c r="AE21" s="7" t="str">
        <f>IFERROR(VLOOKUP(Table1[[#This Row],[Stock]],[2]CUS030!$A$5:$BO$10000,36,0)/Table1[[#This Row],[Rate
(L/S)]],"")</f>
        <v/>
      </c>
      <c r="AF21" s="7" t="str">
        <f>IFERROR(VLOOKUP(Table1[[#This Row],[Stock]],[2]CUS030!$A$5:$BO$10000,37,0)/Table1[[#This Row],[Rate
(L/S)]],"")</f>
        <v/>
      </c>
      <c r="AG21" s="7" t="str">
        <f>IFERROR(VLOOKUP(Table1[[#This Row],[Stock]],[2]CUS030!$A$5:$BO$10000,38,0)/Table1[[#This Row],[Rate
(L/S)]],"")</f>
        <v/>
      </c>
      <c r="AH21" s="7" t="str">
        <f>IFERROR(VLOOKUP(Table1[[#This Row],[Stock]],[2]CUS030!$A$5:$BO$10000,39,0)/Table1[[#This Row],[Rate
(L/S)]],"")</f>
        <v/>
      </c>
      <c r="AI21" s="7" t="str">
        <f>IFERROR(VLOOKUP(Table1[[#This Row],[Stock]],[2]CUS030!$A$5:$BO$10000,40,0)/Table1[[#This Row],[Rate
(L/S)]],"")</f>
        <v/>
      </c>
      <c r="AJ21" s="7" t="str">
        <f>IFERROR(VLOOKUP(Table1[[#This Row],[Stock]],[2]CUS030!$A$5:$BO$10000,41,0)/Table1[[#This Row],[Rate
(L/S)]],"")</f>
        <v/>
      </c>
      <c r="AK21" s="7" t="str">
        <f>IFERROR(VLOOKUP(Table1[[#This Row],[Stock]],[2]CUS030!$A$5:$BO$10000,42,0)/Table1[[#This Row],[Rate
(L/S)]],"")</f>
        <v/>
      </c>
      <c r="AL21" s="7" t="str">
        <f>IFERROR(VLOOKUP(Table1[[#This Row],[Stock]],[2]CUS030!$A$5:$BO$10000,43,0)/Table1[[#This Row],[Rate
(L/S)]],"")</f>
        <v/>
      </c>
      <c r="AM21" s="7" t="str">
        <f>IFERROR(VLOOKUP(Table1[[#This Row],[Stock]],[2]CUS030!$A$5:$BO$10000,44,0)/Table1[[#This Row],[Rate
(L/S)]],"")</f>
        <v/>
      </c>
      <c r="AN21" s="7" t="str">
        <f>IFERROR(VLOOKUP(Table1[[#This Row],[Stock]],[2]CUS030!$A$5:$BO$10000,45,0)/Table1[[#This Row],[Rate
(L/S)]],"")</f>
        <v/>
      </c>
      <c r="AO21" s="7" t="str">
        <f>IFERROR(VLOOKUP(Table1[[#This Row],[Stock]],[2]CUS030!$A$5:$BO$10000,46,0)/Table1[[#This Row],[Rate
(L/S)]],"")</f>
        <v/>
      </c>
      <c r="AP21" s="7" t="str">
        <f>IFERROR(VLOOKUP(Table1[[#This Row],[Stock]],[2]CUS030!$A$5:$BO$10000,47,0)/Table1[[#This Row],[Rate
(L/S)]],"")</f>
        <v/>
      </c>
      <c r="AQ21" s="7" t="str">
        <f>IFERROR(VLOOKUP(Table1[[#This Row],[Stock]],[2]CUS030!$A$5:$BO$10000,48,0)/Table1[[#This Row],[Rate
(L/S)]],"")</f>
        <v/>
      </c>
      <c r="AR21" s="7" t="str">
        <f>IFERROR(VLOOKUP(Table1[[#This Row],[Stock]],[2]CUS030!$A$5:$BO$10000,49,0)/Table1[[#This Row],[Rate
(L/S)]],"")</f>
        <v/>
      </c>
      <c r="AS21" s="7" t="str">
        <f>IFERROR(VLOOKUP(Table1[[#This Row],[Stock]],[2]CUS030!$A$5:$BO$10000,50,0)/Table1[[#This Row],[Rate
(L/S)]],"")</f>
        <v/>
      </c>
      <c r="AT21" s="7" t="str">
        <f>IFERROR(VLOOKUP(Table1[[#This Row],[Stock]],[2]CUS030!$A$5:$BO$10000,51,0)/Table1[[#This Row],[Rate
(L/S)]],"")</f>
        <v/>
      </c>
      <c r="AU21" s="7" t="str">
        <f>IFERROR(VLOOKUP(Table1[[#This Row],[Stock]],[2]CUS030!$A$5:$BO$10000,52,0)/Table1[[#This Row],[Rate
(L/S)]],"")</f>
        <v/>
      </c>
      <c r="AV21" s="7" t="str">
        <f>IFERROR(VLOOKUP(Table1[[#This Row],[Stock]],[2]CUS030!$A$5:$BO$10000,53,0)/Table1[[#This Row],[Rate
(L/S)]],"")</f>
        <v/>
      </c>
      <c r="AW21" s="7" t="str">
        <f>IFERROR(VLOOKUP(Table1[[#This Row],[Stock]],[2]CUS030!$A$5:$BO$10000,54,0)/Table1[[#This Row],[Rate
(L/S)]],"")</f>
        <v/>
      </c>
      <c r="AX21" s="7" t="str">
        <f>IFERROR(VLOOKUP(Table1[[#This Row],[Stock]],[2]CUS030!$A$5:$BO$10000,55,0)/Table1[[#This Row],[Rate
(L/S)]],"")</f>
        <v/>
      </c>
      <c r="AY21" s="7" t="str">
        <f>IFERROR(VLOOKUP(Table1[[#This Row],[Stock]],[2]CUS030!$A$5:$BO$10000,56,0)/Table1[[#This Row],[Rate
(L/S)]],"")</f>
        <v/>
      </c>
      <c r="AZ21" s="7" t="str">
        <f>IFERROR(VLOOKUP(Table1[[#This Row],[Stock]],[2]CUS030!$A$5:$BO$10000,57,0)/Table1[[#This Row],[Rate
(L/S)]],"")</f>
        <v/>
      </c>
      <c r="BA21" s="7" t="str">
        <f>IFERROR(VLOOKUP(Table1[[#This Row],[Stock]],[2]CUS030!$A$5:$BO$10000,58,0)/Table1[[#This Row],[Rate
(L/S)]],"")</f>
        <v/>
      </c>
      <c r="BB21" s="7" t="str">
        <f>IFERROR(VLOOKUP(Table1[[#This Row],[Stock]],[2]CUS030!$A$5:$BO$10000,59,0)/Table1[[#This Row],[Rate
(L/S)]],"")</f>
        <v/>
      </c>
      <c r="BC21" s="7" t="str">
        <f>IFERROR(VLOOKUP(Table1[[#This Row],[Stock]],[2]CUS030!$A$5:$BO$10000,60,0)/Table1[[#This Row],[Rate
(L/S)]],"")</f>
        <v/>
      </c>
      <c r="BD21" s="7" t="str">
        <f>IFERROR(VLOOKUP(Table1[[#This Row],[Stock]],[2]CUS030!$A$5:$BO$10000,61,0)/Table1[[#This Row],[Rate
(L/S)]],"")</f>
        <v/>
      </c>
      <c r="BE21" s="7" t="str">
        <f>IFERROR(VLOOKUP(Table1[[#This Row],[Stock]],[2]CUS030!$A$5:$BO$10000,62,0)/Table1[[#This Row],[Rate
(L/S)]],"")</f>
        <v/>
      </c>
      <c r="BF21" s="7" t="str">
        <f>IFERROR(VLOOKUP(Table1[[#This Row],[Stock]],[2]CUS030!$A$5:$BO$10000,63,0)/Table1[[#This Row],[Rate
(L/S)]],"")</f>
        <v/>
      </c>
      <c r="BG21" s="7" t="str">
        <f>IFERROR(VLOOKUP(Table1[[#This Row],[Stock]],[2]CUS030!$A$5:$BO$10000,64,0)/Table1[[#This Row],[Rate
(L/S)]],"")</f>
        <v/>
      </c>
      <c r="BH21" s="7" t="str">
        <f>IFERROR(VLOOKUP(Table1[[#This Row],[Stock]],[2]CUS030!$A$5:$BO$10000,65,0)/Table1[[#This Row],[Rate
(L/S)]],"")</f>
        <v/>
      </c>
      <c r="BI21" s="7" t="s">
        <v>1</v>
      </c>
      <c r="BJ21" s="15">
        <f>IFERROR(IF(Table1[[#This Row],[S.Material]]="S",(Table1[[#This Row],[Total Qty]]+Table1[[#This Row],[N+1]]+Table1[[#This Row],[N+2]]),Table1[[#This Row],[Total Qty]]+Table1[[#This Row],[N+1]]),)</f>
        <v>0</v>
      </c>
      <c r="BK21" s="7" t="str">
        <f>IFERROR(IF(((AVERAGE((Table1[[#This Row],[N+1]],Table1[[#This Row],[N+2]]),Table1[[#This Row],[N+3]])-(Table1[[#This Row],[Total Qty]])))&gt;500,"Fixed&gt;500pcs",""),"")</f>
        <v/>
      </c>
      <c r="BL21" s="7" t="str">
        <f>IF(AND(Table1[[#This Row],[Last Forcast]]=0,Table1[[#This Row],[Total Qty]]&gt;0,Table1[[#This Row],[N+1]]&gt;0),"Check PO again","")</f>
        <v/>
      </c>
    </row>
    <row r="22" spans="2:64" x14ac:dyDescent="0.3">
      <c r="B22">
        <v>20</v>
      </c>
      <c r="C22" t="s">
        <v>21</v>
      </c>
      <c r="D22">
        <f>IFERROR(ROUND((MID(Table1[[#This Row],[Production]],35,(LEN(Table1[[#This Row],[Production]]))-37)/(MID(Table1[[#This Row],[Stock]],35,(LEN(Table1[[#This Row],[Stock]]))-37))),0),"")</f>
        <v>32</v>
      </c>
      <c r="E22" t="s">
        <v>22</v>
      </c>
      <c r="F22" s="16">
        <f>VLOOKUP(LEFT(Table1[[#This Row],[Production]],LEN(Table1[[#This Row],[Production]])-7),Item!$A$5:$Z$1000,26,0)</f>
        <v>0.68600000000000005</v>
      </c>
      <c r="H22" s="8" t="str">
        <f>IFERROR(VLOOKUP(MID(Table1[[#This Row],[Production]],10,2),Special!$B$2:$D$26,3,0),"")</f>
        <v>-</v>
      </c>
      <c r="J22" t="b">
        <f>EXACT(LEFT(Table1[[#This Row],[Stock]],12),LEFT(Table1[[#This Row],[Production]],12))</f>
        <v>1</v>
      </c>
      <c r="K22" t="b">
        <f>EXACT((RIGHT(Table1[[#This Row],[Stock]],3)),((RIGHT(Table1[[#This Row],[Production]],3))))</f>
        <v>1</v>
      </c>
      <c r="L22" s="14">
        <f>IFERROR(VLOOKUP(Table1[[#This Row],[Stock]],[1]Sheet1!$A$7:$N$10000,14,0),"")</f>
        <v>3381</v>
      </c>
      <c r="M22" s="14">
        <f>IFERROR(ROUND((Table1[[#This Row],[Stock
(S&amp;L)]]/Table1[[#This Row],[Rate
(L/S)]]),0),"")</f>
        <v>106</v>
      </c>
      <c r="O22" t="str">
        <f>IF(Table1[[#This Row],[Rate
(L/S)]]=1,"P/E","C")</f>
        <v>C</v>
      </c>
      <c r="P22" s="7">
        <f>IFERROR(VLOOKUP(Table1[[#This Row],[Stock]],[2]CUS030!$A$5:$BO$10000,21,0)/Table1[[#This Row],[Rate
(L/S)]],"")</f>
        <v>0</v>
      </c>
      <c r="Q22" s="7">
        <f>IFERROR(VLOOKUP(Table1[[#This Row],[Stock]],[2]CUS030!$A$5:$BO$10000,22,0)/Table1[[#This Row],[Rate
(L/S)]],"")</f>
        <v>0</v>
      </c>
      <c r="R22" s="7">
        <f>IFERROR(VLOOKUP(Table1[[#This Row],[Stock]],[2]CUS030!$A$5:$BO$10000,23,0)/Table1[[#This Row],[Rate
(L/S)]],"")</f>
        <v>0</v>
      </c>
      <c r="S22" s="7">
        <f>IFERROR(VLOOKUP(Table1[[#This Row],[Stock]],[2]CUS030!$A$5:$BO$10000,24,0)/Table1[[#This Row],[Rate
(L/S)]],"")</f>
        <v>0</v>
      </c>
      <c r="T22" s="7">
        <f>IFERROR(VLOOKUP(Table1[[#This Row],[Stock]],[2]CUS030!$A$5:$BO$10000,25,0)/Table1[[#This Row],[Rate
(L/S)]],"")</f>
        <v>0</v>
      </c>
      <c r="U22" s="7">
        <f>IFERROR(VLOOKUP(Table1[[#This Row],[Stock]],[2]CUS030!$A$5:$BO$10000,26,0)/Table1[[#This Row],[Rate
(L/S)]],"")</f>
        <v>0</v>
      </c>
      <c r="V22" s="7">
        <f>IFERROR(VLOOKUP(Table1[[#This Row],[Stock]],[2]CUS030!$A$5:$BO$10000,27,0)/Table1[[#This Row],[Rate
(L/S)]],"")</f>
        <v>0</v>
      </c>
      <c r="W22" s="7">
        <f>IFERROR(VLOOKUP(Table1[[#This Row],[Stock]],[2]CUS030!$A$5:$BO$10000,28,0)/Table1[[#This Row],[Rate
(L/S)]],"")</f>
        <v>0</v>
      </c>
      <c r="X22" s="7">
        <f>IFERROR(VLOOKUP(Table1[[#This Row],[Stock]],[2]CUS030!$A$5:$BO$10000,29,0)/Table1[[#This Row],[Rate
(L/S)]],"")</f>
        <v>0</v>
      </c>
      <c r="Y22" s="7">
        <f>IFERROR(VLOOKUP(Table1[[#This Row],[Stock]],[2]CUS030!$A$5:$BO$10000,30,0)/Table1[[#This Row],[Rate
(L/S)]],"")</f>
        <v>0</v>
      </c>
      <c r="Z22" s="7">
        <f>IFERROR(VLOOKUP(Table1[[#This Row],[Stock]],[2]CUS030!$A$5:$BO$10000,31,0)/Table1[[#This Row],[Rate
(L/S)]],"")</f>
        <v>0</v>
      </c>
      <c r="AA22" s="7">
        <f>IFERROR(VLOOKUP(Table1[[#This Row],[Stock]],[2]CUS030!$A$5:$BO$10000,32,0)/Table1[[#This Row],[Rate
(L/S)]],"")</f>
        <v>0</v>
      </c>
      <c r="AB22" s="7">
        <f>IFERROR(VLOOKUP(Table1[[#This Row],[Stock]],[2]CUS030!$A$5:$BO$10000,33,0)/Table1[[#This Row],[Rate
(L/S)]],"")</f>
        <v>0</v>
      </c>
      <c r="AC22" s="7">
        <f>IFERROR(VLOOKUP(Table1[[#This Row],[Stock]],[2]CUS030!$A$5:$BO$10000,34,0)/Table1[[#This Row],[Rate
(L/S)]],"")</f>
        <v>0</v>
      </c>
      <c r="AD22" s="7">
        <f>IFERROR(VLOOKUP(Table1[[#This Row],[Stock]],[2]CUS030!$A$5:$BO$10000,35,0)/Table1[[#This Row],[Rate
(L/S)]],"")</f>
        <v>0</v>
      </c>
      <c r="AE22" s="7">
        <f>IFERROR(VLOOKUP(Table1[[#This Row],[Stock]],[2]CUS030!$A$5:$BO$10000,36,0)/Table1[[#This Row],[Rate
(L/S)]],"")</f>
        <v>0</v>
      </c>
      <c r="AF22" s="7">
        <f>IFERROR(VLOOKUP(Table1[[#This Row],[Stock]],[2]CUS030!$A$5:$BO$10000,37,0)/Table1[[#This Row],[Rate
(L/S)]],"")</f>
        <v>0</v>
      </c>
      <c r="AG22" s="7">
        <f>IFERROR(VLOOKUP(Table1[[#This Row],[Stock]],[2]CUS030!$A$5:$BO$10000,38,0)/Table1[[#This Row],[Rate
(L/S)]],"")</f>
        <v>0</v>
      </c>
      <c r="AH22" s="7">
        <f>IFERROR(VLOOKUP(Table1[[#This Row],[Stock]],[2]CUS030!$A$5:$BO$10000,39,0)/Table1[[#This Row],[Rate
(L/S)]],"")</f>
        <v>0</v>
      </c>
      <c r="AI22" s="7">
        <f>IFERROR(VLOOKUP(Table1[[#This Row],[Stock]],[2]CUS030!$A$5:$BO$10000,40,0)/Table1[[#This Row],[Rate
(L/S)]],"")</f>
        <v>0</v>
      </c>
      <c r="AJ22" s="7">
        <f>IFERROR(VLOOKUP(Table1[[#This Row],[Stock]],[2]CUS030!$A$5:$BO$10000,41,0)/Table1[[#This Row],[Rate
(L/S)]],"")</f>
        <v>0</v>
      </c>
      <c r="AK22" s="7">
        <f>IFERROR(VLOOKUP(Table1[[#This Row],[Stock]],[2]CUS030!$A$5:$BO$10000,42,0)/Table1[[#This Row],[Rate
(L/S)]],"")</f>
        <v>0</v>
      </c>
      <c r="AL22" s="7">
        <f>IFERROR(VLOOKUP(Table1[[#This Row],[Stock]],[2]CUS030!$A$5:$BO$10000,43,0)/Table1[[#This Row],[Rate
(L/S)]],"")</f>
        <v>0</v>
      </c>
      <c r="AM22" s="7">
        <f>IFERROR(VLOOKUP(Table1[[#This Row],[Stock]],[2]CUS030!$A$5:$BO$10000,44,0)/Table1[[#This Row],[Rate
(L/S)]],"")</f>
        <v>0</v>
      </c>
      <c r="AN22" s="7">
        <f>IFERROR(VLOOKUP(Table1[[#This Row],[Stock]],[2]CUS030!$A$5:$BO$10000,45,0)/Table1[[#This Row],[Rate
(L/S)]],"")</f>
        <v>0</v>
      </c>
      <c r="AO22" s="7">
        <f>IFERROR(VLOOKUP(Table1[[#This Row],[Stock]],[2]CUS030!$A$5:$BO$10000,46,0)/Table1[[#This Row],[Rate
(L/S)]],"")</f>
        <v>0</v>
      </c>
      <c r="AP22" s="7">
        <f>IFERROR(VLOOKUP(Table1[[#This Row],[Stock]],[2]CUS030!$A$5:$BO$10000,47,0)/Table1[[#This Row],[Rate
(L/S)]],"")</f>
        <v>0</v>
      </c>
      <c r="AQ22" s="7">
        <f>IFERROR(VLOOKUP(Table1[[#This Row],[Stock]],[2]CUS030!$A$5:$BO$10000,48,0)/Table1[[#This Row],[Rate
(L/S)]],"")</f>
        <v>0</v>
      </c>
      <c r="AR22" s="7">
        <f>IFERROR(VLOOKUP(Table1[[#This Row],[Stock]],[2]CUS030!$A$5:$BO$10000,49,0)/Table1[[#This Row],[Rate
(L/S)]],"")</f>
        <v>0</v>
      </c>
      <c r="AS22" s="7">
        <f>IFERROR(VLOOKUP(Table1[[#This Row],[Stock]],[2]CUS030!$A$5:$BO$10000,50,0)/Table1[[#This Row],[Rate
(L/S)]],"")</f>
        <v>0</v>
      </c>
      <c r="AT22" s="7">
        <f>IFERROR(VLOOKUP(Table1[[#This Row],[Stock]],[2]CUS030!$A$5:$BO$10000,51,0)/Table1[[#This Row],[Rate
(L/S)]],"")</f>
        <v>0</v>
      </c>
      <c r="AU22" s="7">
        <f>IFERROR(VLOOKUP(Table1[[#This Row],[Stock]],[2]CUS030!$A$5:$BO$10000,52,0)/Table1[[#This Row],[Rate
(L/S)]],"")</f>
        <v>0</v>
      </c>
      <c r="AV22" s="7">
        <f>IFERROR(VLOOKUP(Table1[[#This Row],[Stock]],[2]CUS030!$A$5:$BO$10000,53,0)/Table1[[#This Row],[Rate
(L/S)]],"")</f>
        <v>0</v>
      </c>
      <c r="AW22" s="7">
        <f>IFERROR(VLOOKUP(Table1[[#This Row],[Stock]],[2]CUS030!$A$5:$BO$10000,54,0)/Table1[[#This Row],[Rate
(L/S)]],"")</f>
        <v>0</v>
      </c>
      <c r="AX22" s="7">
        <f>IFERROR(VLOOKUP(Table1[[#This Row],[Stock]],[2]CUS030!$A$5:$BO$10000,55,0)/Table1[[#This Row],[Rate
(L/S)]],"")</f>
        <v>4.375</v>
      </c>
      <c r="AY22" s="7">
        <f>IFERROR(VLOOKUP(Table1[[#This Row],[Stock]],[2]CUS030!$A$5:$BO$10000,56,0)/Table1[[#This Row],[Rate
(L/S)]],"")</f>
        <v>19.46875</v>
      </c>
      <c r="AZ22" s="7">
        <f>IFERROR(VLOOKUP(Table1[[#This Row],[Stock]],[2]CUS030!$A$5:$BO$10000,57,0)/Table1[[#This Row],[Rate
(L/S)]],"")</f>
        <v>23.65625</v>
      </c>
      <c r="BA22" s="7">
        <f>IFERROR(VLOOKUP(Table1[[#This Row],[Stock]],[2]CUS030!$A$5:$BO$10000,58,0)/Table1[[#This Row],[Rate
(L/S)]],"")</f>
        <v>31.25</v>
      </c>
      <c r="BB22" s="7">
        <f>IFERROR(VLOOKUP(Table1[[#This Row],[Stock]],[2]CUS030!$A$5:$BO$10000,59,0)/Table1[[#This Row],[Rate
(L/S)]],"")</f>
        <v>0</v>
      </c>
      <c r="BC22" s="7">
        <f>IFERROR(VLOOKUP(Table1[[#This Row],[Stock]],[2]CUS030!$A$5:$BO$10000,60,0)/Table1[[#This Row],[Rate
(L/S)]],"")</f>
        <v>0</v>
      </c>
      <c r="BD22" s="7">
        <f>IFERROR(VLOOKUP(Table1[[#This Row],[Stock]],[2]CUS030!$A$5:$BO$10000,61,0)/Table1[[#This Row],[Rate
(L/S)]],"")</f>
        <v>0</v>
      </c>
      <c r="BE22" s="7">
        <f>IFERROR(VLOOKUP(Table1[[#This Row],[Stock]],[2]CUS030!$A$5:$BO$10000,62,0)/Table1[[#This Row],[Rate
(L/S)]],"")</f>
        <v>0</v>
      </c>
      <c r="BF22" s="7">
        <f>IFERROR(VLOOKUP(Table1[[#This Row],[Stock]],[2]CUS030!$A$5:$BO$10000,63,0)/Table1[[#This Row],[Rate
(L/S)]],"")</f>
        <v>0</v>
      </c>
      <c r="BG22" s="7">
        <f>IFERROR(VLOOKUP(Table1[[#This Row],[Stock]],[2]CUS030!$A$5:$BO$10000,64,0)/Table1[[#This Row],[Rate
(L/S)]],"")</f>
        <v>0</v>
      </c>
      <c r="BH22" s="7">
        <f>IFERROR(VLOOKUP(Table1[[#This Row],[Stock]],[2]CUS030!$A$5:$BO$10000,65,0)/Table1[[#This Row],[Rate
(L/S)]],"")</f>
        <v>0</v>
      </c>
      <c r="BI22" s="7" t="s">
        <v>1</v>
      </c>
      <c r="BJ22" s="15">
        <f>IFERROR(IF(Table1[[#This Row],[S.Material]]="S",(Table1[[#This Row],[Total Qty]]+Table1[[#This Row],[N+1]]+Table1[[#This Row],[N+2]]),Table1[[#This Row],[Total Qty]]+Table1[[#This Row],[N+1]]),)</f>
        <v>19.46875</v>
      </c>
      <c r="BK22" s="7" t="str">
        <f>IFERROR(IF(((AVERAGE((Table1[[#This Row],[N+1]],Table1[[#This Row],[N+2]]),Table1[[#This Row],[N+3]])-(Table1[[#This Row],[Total Qty]])))&gt;500,"Fixed&gt;500pcs",""),"")</f>
        <v/>
      </c>
      <c r="BL22" s="7" t="str">
        <f>IF(AND(Table1[[#This Row],[Last Forcast]]=0,Table1[[#This Row],[Total Qty]]&gt;0,Table1[[#This Row],[N+1]]&gt;0),"Check PO again","")</f>
        <v/>
      </c>
    </row>
    <row r="23" spans="2:64" x14ac:dyDescent="0.3">
      <c r="B23">
        <v>21</v>
      </c>
      <c r="C23" t="s">
        <v>23</v>
      </c>
      <c r="D23">
        <f>IFERROR(ROUND((MID(Table1[[#This Row],[Production]],35,(LEN(Table1[[#This Row],[Production]]))-37)/(MID(Table1[[#This Row],[Stock]],35,(LEN(Table1[[#This Row],[Stock]]))-37))),0),"")</f>
        <v>31</v>
      </c>
      <c r="E23" t="s">
        <v>22</v>
      </c>
      <c r="F23" s="16">
        <f>VLOOKUP(LEFT(Table1[[#This Row],[Production]],LEN(Table1[[#This Row],[Production]])-7),Item!$A$5:$Z$1000,26,0)</f>
        <v>0.68600000000000005</v>
      </c>
      <c r="H23" s="8" t="str">
        <f>IFERROR(VLOOKUP(MID(Table1[[#This Row],[Production]],10,2),Special!$B$2:$D$26,3,0),"")</f>
        <v>-</v>
      </c>
      <c r="J23" t="b">
        <f>EXACT(LEFT(Table1[[#This Row],[Stock]],12),LEFT(Table1[[#This Row],[Production]],12))</f>
        <v>1</v>
      </c>
      <c r="K23" t="b">
        <f>EXACT((RIGHT(Table1[[#This Row],[Stock]],3)),((RIGHT(Table1[[#This Row],[Production]],3))))</f>
        <v>1</v>
      </c>
      <c r="L23" s="14">
        <f>IFERROR(VLOOKUP(Table1[[#This Row],[Stock]],[1]Sheet1!$A$7:$N$10000,14,0),"")</f>
        <v>5874</v>
      </c>
      <c r="M23" s="14">
        <f>IFERROR(ROUND((Table1[[#This Row],[Stock
(S&amp;L)]]/Table1[[#This Row],[Rate
(L/S)]]),0),"")</f>
        <v>189</v>
      </c>
      <c r="O23" t="str">
        <f>IF(Table1[[#This Row],[Rate
(L/S)]]=1,"P/E","C")</f>
        <v>C</v>
      </c>
      <c r="P23" s="7">
        <f>IFERROR(VLOOKUP(Table1[[#This Row],[Stock]],[2]CUS030!$A$5:$BO$10000,21,0)/Table1[[#This Row],[Rate
(L/S)]],"")</f>
        <v>0</v>
      </c>
      <c r="Q23" s="7">
        <f>IFERROR(VLOOKUP(Table1[[#This Row],[Stock]],[2]CUS030!$A$5:$BO$10000,22,0)/Table1[[#This Row],[Rate
(L/S)]],"")</f>
        <v>0</v>
      </c>
      <c r="R23" s="7">
        <f>IFERROR(VLOOKUP(Table1[[#This Row],[Stock]],[2]CUS030!$A$5:$BO$10000,23,0)/Table1[[#This Row],[Rate
(L/S)]],"")</f>
        <v>0</v>
      </c>
      <c r="S23" s="7">
        <f>IFERROR(VLOOKUP(Table1[[#This Row],[Stock]],[2]CUS030!$A$5:$BO$10000,24,0)/Table1[[#This Row],[Rate
(L/S)]],"")</f>
        <v>0</v>
      </c>
      <c r="T23" s="7">
        <f>IFERROR(VLOOKUP(Table1[[#This Row],[Stock]],[2]CUS030!$A$5:$BO$10000,25,0)/Table1[[#This Row],[Rate
(L/S)]],"")</f>
        <v>0</v>
      </c>
      <c r="U23" s="7">
        <f>IFERROR(VLOOKUP(Table1[[#This Row],[Stock]],[2]CUS030!$A$5:$BO$10000,26,0)/Table1[[#This Row],[Rate
(L/S)]],"")</f>
        <v>0</v>
      </c>
      <c r="V23" s="7">
        <f>IFERROR(VLOOKUP(Table1[[#This Row],[Stock]],[2]CUS030!$A$5:$BO$10000,27,0)/Table1[[#This Row],[Rate
(L/S)]],"")</f>
        <v>0</v>
      </c>
      <c r="W23" s="7">
        <f>IFERROR(VLOOKUP(Table1[[#This Row],[Stock]],[2]CUS030!$A$5:$BO$10000,28,0)/Table1[[#This Row],[Rate
(L/S)]],"")</f>
        <v>0</v>
      </c>
      <c r="X23" s="7">
        <f>IFERROR(VLOOKUP(Table1[[#This Row],[Stock]],[2]CUS030!$A$5:$BO$10000,29,0)/Table1[[#This Row],[Rate
(L/S)]],"")</f>
        <v>0</v>
      </c>
      <c r="Y23" s="7">
        <f>IFERROR(VLOOKUP(Table1[[#This Row],[Stock]],[2]CUS030!$A$5:$BO$10000,30,0)/Table1[[#This Row],[Rate
(L/S)]],"")</f>
        <v>0</v>
      </c>
      <c r="Z23" s="7">
        <f>IFERROR(VLOOKUP(Table1[[#This Row],[Stock]],[2]CUS030!$A$5:$BO$10000,31,0)/Table1[[#This Row],[Rate
(L/S)]],"")</f>
        <v>0</v>
      </c>
      <c r="AA23" s="7">
        <f>IFERROR(VLOOKUP(Table1[[#This Row],[Stock]],[2]CUS030!$A$5:$BO$10000,32,0)/Table1[[#This Row],[Rate
(L/S)]],"")</f>
        <v>0</v>
      </c>
      <c r="AB23" s="7">
        <f>IFERROR(VLOOKUP(Table1[[#This Row],[Stock]],[2]CUS030!$A$5:$BO$10000,33,0)/Table1[[#This Row],[Rate
(L/S)]],"")</f>
        <v>0</v>
      </c>
      <c r="AC23" s="7">
        <f>IFERROR(VLOOKUP(Table1[[#This Row],[Stock]],[2]CUS030!$A$5:$BO$10000,34,0)/Table1[[#This Row],[Rate
(L/S)]],"")</f>
        <v>0</v>
      </c>
      <c r="AD23" s="7">
        <f>IFERROR(VLOOKUP(Table1[[#This Row],[Stock]],[2]CUS030!$A$5:$BO$10000,35,0)/Table1[[#This Row],[Rate
(L/S)]],"")</f>
        <v>0</v>
      </c>
      <c r="AE23" s="7">
        <f>IFERROR(VLOOKUP(Table1[[#This Row],[Stock]],[2]CUS030!$A$5:$BO$10000,36,0)/Table1[[#This Row],[Rate
(L/S)]],"")</f>
        <v>0</v>
      </c>
      <c r="AF23" s="7">
        <f>IFERROR(VLOOKUP(Table1[[#This Row],[Stock]],[2]CUS030!$A$5:$BO$10000,37,0)/Table1[[#This Row],[Rate
(L/S)]],"")</f>
        <v>0</v>
      </c>
      <c r="AG23" s="7">
        <f>IFERROR(VLOOKUP(Table1[[#This Row],[Stock]],[2]CUS030!$A$5:$BO$10000,38,0)/Table1[[#This Row],[Rate
(L/S)]],"")</f>
        <v>0</v>
      </c>
      <c r="AH23" s="7">
        <f>IFERROR(VLOOKUP(Table1[[#This Row],[Stock]],[2]CUS030!$A$5:$BO$10000,39,0)/Table1[[#This Row],[Rate
(L/S)]],"")</f>
        <v>0</v>
      </c>
      <c r="AI23" s="7">
        <f>IFERROR(VLOOKUP(Table1[[#This Row],[Stock]],[2]CUS030!$A$5:$BO$10000,40,0)/Table1[[#This Row],[Rate
(L/S)]],"")</f>
        <v>0</v>
      </c>
      <c r="AJ23" s="7">
        <f>IFERROR(VLOOKUP(Table1[[#This Row],[Stock]],[2]CUS030!$A$5:$BO$10000,41,0)/Table1[[#This Row],[Rate
(L/S)]],"")</f>
        <v>0</v>
      </c>
      <c r="AK23" s="7">
        <f>IFERROR(VLOOKUP(Table1[[#This Row],[Stock]],[2]CUS030!$A$5:$BO$10000,42,0)/Table1[[#This Row],[Rate
(L/S)]],"")</f>
        <v>0</v>
      </c>
      <c r="AL23" s="7">
        <f>IFERROR(VLOOKUP(Table1[[#This Row],[Stock]],[2]CUS030!$A$5:$BO$10000,43,0)/Table1[[#This Row],[Rate
(L/S)]],"")</f>
        <v>0</v>
      </c>
      <c r="AM23" s="7">
        <f>IFERROR(VLOOKUP(Table1[[#This Row],[Stock]],[2]CUS030!$A$5:$BO$10000,44,0)/Table1[[#This Row],[Rate
(L/S)]],"")</f>
        <v>0</v>
      </c>
      <c r="AN23" s="7">
        <f>IFERROR(VLOOKUP(Table1[[#This Row],[Stock]],[2]CUS030!$A$5:$BO$10000,45,0)/Table1[[#This Row],[Rate
(L/S)]],"")</f>
        <v>0</v>
      </c>
      <c r="AO23" s="7">
        <f>IFERROR(VLOOKUP(Table1[[#This Row],[Stock]],[2]CUS030!$A$5:$BO$10000,46,0)/Table1[[#This Row],[Rate
(L/S)]],"")</f>
        <v>0</v>
      </c>
      <c r="AP23" s="7">
        <f>IFERROR(VLOOKUP(Table1[[#This Row],[Stock]],[2]CUS030!$A$5:$BO$10000,47,0)/Table1[[#This Row],[Rate
(L/S)]],"")</f>
        <v>0</v>
      </c>
      <c r="AQ23" s="7">
        <f>IFERROR(VLOOKUP(Table1[[#This Row],[Stock]],[2]CUS030!$A$5:$BO$10000,48,0)/Table1[[#This Row],[Rate
(L/S)]],"")</f>
        <v>0</v>
      </c>
      <c r="AR23" s="7">
        <f>IFERROR(VLOOKUP(Table1[[#This Row],[Stock]],[2]CUS030!$A$5:$BO$10000,49,0)/Table1[[#This Row],[Rate
(L/S)]],"")</f>
        <v>0</v>
      </c>
      <c r="AS23" s="7">
        <f>IFERROR(VLOOKUP(Table1[[#This Row],[Stock]],[2]CUS030!$A$5:$BO$10000,50,0)/Table1[[#This Row],[Rate
(L/S)]],"")</f>
        <v>0</v>
      </c>
      <c r="AT23" s="7">
        <f>IFERROR(VLOOKUP(Table1[[#This Row],[Stock]],[2]CUS030!$A$5:$BO$10000,51,0)/Table1[[#This Row],[Rate
(L/S)]],"")</f>
        <v>0</v>
      </c>
      <c r="AU23" s="7">
        <f>IFERROR(VLOOKUP(Table1[[#This Row],[Stock]],[2]CUS030!$A$5:$BO$10000,52,0)/Table1[[#This Row],[Rate
(L/S)]],"")</f>
        <v>0</v>
      </c>
      <c r="AV23" s="7">
        <f>IFERROR(VLOOKUP(Table1[[#This Row],[Stock]],[2]CUS030!$A$5:$BO$10000,53,0)/Table1[[#This Row],[Rate
(L/S)]],"")</f>
        <v>0</v>
      </c>
      <c r="AW23" s="7">
        <f>IFERROR(VLOOKUP(Table1[[#This Row],[Stock]],[2]CUS030!$A$5:$BO$10000,54,0)/Table1[[#This Row],[Rate
(L/S)]],"")</f>
        <v>0</v>
      </c>
      <c r="AX23" s="7">
        <f>IFERROR(VLOOKUP(Table1[[#This Row],[Stock]],[2]CUS030!$A$5:$BO$10000,55,0)/Table1[[#This Row],[Rate
(L/S)]],"")</f>
        <v>12.903225806451612</v>
      </c>
      <c r="AY23" s="7">
        <f>IFERROR(VLOOKUP(Table1[[#This Row],[Stock]],[2]CUS030!$A$5:$BO$10000,56,0)/Table1[[#This Row],[Rate
(L/S)]],"")</f>
        <v>34.516129032258064</v>
      </c>
      <c r="AZ23" s="7">
        <f>IFERROR(VLOOKUP(Table1[[#This Row],[Stock]],[2]CUS030!$A$5:$BO$10000,57,0)/Table1[[#This Row],[Rate
(L/S)]],"")</f>
        <v>48.838709677419352</v>
      </c>
      <c r="BA23" s="7">
        <f>IFERROR(VLOOKUP(Table1[[#This Row],[Stock]],[2]CUS030!$A$5:$BO$10000,58,0)/Table1[[#This Row],[Rate
(L/S)]],"")</f>
        <v>64.516129032258064</v>
      </c>
      <c r="BB23" s="7">
        <f>IFERROR(VLOOKUP(Table1[[#This Row],[Stock]],[2]CUS030!$A$5:$BO$10000,59,0)/Table1[[#This Row],[Rate
(L/S)]],"")</f>
        <v>0</v>
      </c>
      <c r="BC23" s="7">
        <f>IFERROR(VLOOKUP(Table1[[#This Row],[Stock]],[2]CUS030!$A$5:$BO$10000,60,0)/Table1[[#This Row],[Rate
(L/S)]],"")</f>
        <v>0</v>
      </c>
      <c r="BD23" s="7">
        <f>IFERROR(VLOOKUP(Table1[[#This Row],[Stock]],[2]CUS030!$A$5:$BO$10000,61,0)/Table1[[#This Row],[Rate
(L/S)]],"")</f>
        <v>0</v>
      </c>
      <c r="BE23" s="7">
        <f>IFERROR(VLOOKUP(Table1[[#This Row],[Stock]],[2]CUS030!$A$5:$BO$10000,62,0)/Table1[[#This Row],[Rate
(L/S)]],"")</f>
        <v>0</v>
      </c>
      <c r="BF23" s="7">
        <f>IFERROR(VLOOKUP(Table1[[#This Row],[Stock]],[2]CUS030!$A$5:$BO$10000,63,0)/Table1[[#This Row],[Rate
(L/S)]],"")</f>
        <v>0</v>
      </c>
      <c r="BG23" s="7">
        <f>IFERROR(VLOOKUP(Table1[[#This Row],[Stock]],[2]CUS030!$A$5:$BO$10000,64,0)/Table1[[#This Row],[Rate
(L/S)]],"")</f>
        <v>0</v>
      </c>
      <c r="BH23" s="7">
        <f>IFERROR(VLOOKUP(Table1[[#This Row],[Stock]],[2]CUS030!$A$5:$BO$10000,65,0)/Table1[[#This Row],[Rate
(L/S)]],"")</f>
        <v>0</v>
      </c>
      <c r="BI23" s="7" t="s">
        <v>1</v>
      </c>
      <c r="BJ23" s="15">
        <f>IFERROR(IF(Table1[[#This Row],[S.Material]]="S",(Table1[[#This Row],[Total Qty]]+Table1[[#This Row],[N+1]]+Table1[[#This Row],[N+2]]),Table1[[#This Row],[Total Qty]]+Table1[[#This Row],[N+1]]),)</f>
        <v>34.516129032258064</v>
      </c>
      <c r="BK23" s="7" t="str">
        <f>IFERROR(IF(((AVERAGE((Table1[[#This Row],[N+1]],Table1[[#This Row],[N+2]]),Table1[[#This Row],[N+3]])-(Table1[[#This Row],[Total Qty]])))&gt;500,"Fixed&gt;500pcs",""),"")</f>
        <v/>
      </c>
      <c r="BL23" s="7" t="str">
        <f>IF(AND(Table1[[#This Row],[Last Forcast]]=0,Table1[[#This Row],[Total Qty]]&gt;0,Table1[[#This Row],[N+1]]&gt;0),"Check PO again","")</f>
        <v/>
      </c>
    </row>
    <row r="24" spans="2:64" x14ac:dyDescent="0.3">
      <c r="B24">
        <v>22</v>
      </c>
      <c r="C24" t="s">
        <v>24</v>
      </c>
      <c r="D24">
        <f>IFERROR(ROUND((MID(Table1[[#This Row],[Production]],35,(LEN(Table1[[#This Row],[Production]]))-37)/(MID(Table1[[#This Row],[Stock]],35,(LEN(Table1[[#This Row],[Stock]]))-37))),0),"")</f>
        <v>31</v>
      </c>
      <c r="E24" t="s">
        <v>22</v>
      </c>
      <c r="F24" s="16">
        <f>VLOOKUP(LEFT(Table1[[#This Row],[Production]],LEN(Table1[[#This Row],[Production]])-7),Item!$A$5:$Z$1000,26,0)</f>
        <v>0.68600000000000005</v>
      </c>
      <c r="H24" s="8" t="str">
        <f>IFERROR(VLOOKUP(MID(Table1[[#This Row],[Production]],10,2),Special!$B$2:$D$26,3,0),"")</f>
        <v>-</v>
      </c>
      <c r="J24" t="b">
        <f>EXACT(LEFT(Table1[[#This Row],[Stock]],12),LEFT(Table1[[#This Row],[Production]],12))</f>
        <v>1</v>
      </c>
      <c r="K24" t="b">
        <f>EXACT((RIGHT(Table1[[#This Row],[Stock]],3)),((RIGHT(Table1[[#This Row],[Production]],3))))</f>
        <v>1</v>
      </c>
      <c r="L24" s="14">
        <f>IFERROR(VLOOKUP(Table1[[#This Row],[Stock]],[1]Sheet1!$A$7:$N$10000,14,0),"")</f>
        <v>3327</v>
      </c>
      <c r="M24" s="14">
        <f>IFERROR(ROUND((Table1[[#This Row],[Stock
(S&amp;L)]]/Table1[[#This Row],[Rate
(L/S)]]),0),"")</f>
        <v>107</v>
      </c>
      <c r="O24" t="str">
        <f>IF(Table1[[#This Row],[Rate
(L/S)]]=1,"P/E","C")</f>
        <v>C</v>
      </c>
      <c r="P24" s="7">
        <f>IFERROR(VLOOKUP(Table1[[#This Row],[Stock]],[2]CUS030!$A$5:$BO$10000,21,0)/Table1[[#This Row],[Rate
(L/S)]],"")</f>
        <v>0</v>
      </c>
      <c r="Q24" s="7">
        <f>IFERROR(VLOOKUP(Table1[[#This Row],[Stock]],[2]CUS030!$A$5:$BO$10000,22,0)/Table1[[#This Row],[Rate
(L/S)]],"")</f>
        <v>0</v>
      </c>
      <c r="R24" s="7">
        <f>IFERROR(VLOOKUP(Table1[[#This Row],[Stock]],[2]CUS030!$A$5:$BO$10000,23,0)/Table1[[#This Row],[Rate
(L/S)]],"")</f>
        <v>0</v>
      </c>
      <c r="S24" s="7">
        <f>IFERROR(VLOOKUP(Table1[[#This Row],[Stock]],[2]CUS030!$A$5:$BO$10000,24,0)/Table1[[#This Row],[Rate
(L/S)]],"")</f>
        <v>0</v>
      </c>
      <c r="T24" s="7">
        <f>IFERROR(VLOOKUP(Table1[[#This Row],[Stock]],[2]CUS030!$A$5:$BO$10000,25,0)/Table1[[#This Row],[Rate
(L/S)]],"")</f>
        <v>0</v>
      </c>
      <c r="U24" s="7">
        <f>IFERROR(VLOOKUP(Table1[[#This Row],[Stock]],[2]CUS030!$A$5:$BO$10000,26,0)/Table1[[#This Row],[Rate
(L/S)]],"")</f>
        <v>0</v>
      </c>
      <c r="V24" s="7">
        <f>IFERROR(VLOOKUP(Table1[[#This Row],[Stock]],[2]CUS030!$A$5:$BO$10000,27,0)/Table1[[#This Row],[Rate
(L/S)]],"")</f>
        <v>0</v>
      </c>
      <c r="W24" s="7">
        <f>IFERROR(VLOOKUP(Table1[[#This Row],[Stock]],[2]CUS030!$A$5:$BO$10000,28,0)/Table1[[#This Row],[Rate
(L/S)]],"")</f>
        <v>0</v>
      </c>
      <c r="X24" s="7">
        <f>IFERROR(VLOOKUP(Table1[[#This Row],[Stock]],[2]CUS030!$A$5:$BO$10000,29,0)/Table1[[#This Row],[Rate
(L/S)]],"")</f>
        <v>0</v>
      </c>
      <c r="Y24" s="7">
        <f>IFERROR(VLOOKUP(Table1[[#This Row],[Stock]],[2]CUS030!$A$5:$BO$10000,30,0)/Table1[[#This Row],[Rate
(L/S)]],"")</f>
        <v>0</v>
      </c>
      <c r="Z24" s="7">
        <f>IFERROR(VLOOKUP(Table1[[#This Row],[Stock]],[2]CUS030!$A$5:$BO$10000,31,0)/Table1[[#This Row],[Rate
(L/S)]],"")</f>
        <v>0</v>
      </c>
      <c r="AA24" s="7">
        <f>IFERROR(VLOOKUP(Table1[[#This Row],[Stock]],[2]CUS030!$A$5:$BO$10000,32,0)/Table1[[#This Row],[Rate
(L/S)]],"")</f>
        <v>0</v>
      </c>
      <c r="AB24" s="7">
        <f>IFERROR(VLOOKUP(Table1[[#This Row],[Stock]],[2]CUS030!$A$5:$BO$10000,33,0)/Table1[[#This Row],[Rate
(L/S)]],"")</f>
        <v>0</v>
      </c>
      <c r="AC24" s="7">
        <f>IFERROR(VLOOKUP(Table1[[#This Row],[Stock]],[2]CUS030!$A$5:$BO$10000,34,0)/Table1[[#This Row],[Rate
(L/S)]],"")</f>
        <v>0</v>
      </c>
      <c r="AD24" s="7">
        <f>IFERROR(VLOOKUP(Table1[[#This Row],[Stock]],[2]CUS030!$A$5:$BO$10000,35,0)/Table1[[#This Row],[Rate
(L/S)]],"")</f>
        <v>0</v>
      </c>
      <c r="AE24" s="7">
        <f>IFERROR(VLOOKUP(Table1[[#This Row],[Stock]],[2]CUS030!$A$5:$BO$10000,36,0)/Table1[[#This Row],[Rate
(L/S)]],"")</f>
        <v>0</v>
      </c>
      <c r="AF24" s="7">
        <f>IFERROR(VLOOKUP(Table1[[#This Row],[Stock]],[2]CUS030!$A$5:$BO$10000,37,0)/Table1[[#This Row],[Rate
(L/S)]],"")</f>
        <v>0</v>
      </c>
      <c r="AG24" s="7">
        <f>IFERROR(VLOOKUP(Table1[[#This Row],[Stock]],[2]CUS030!$A$5:$BO$10000,38,0)/Table1[[#This Row],[Rate
(L/S)]],"")</f>
        <v>0</v>
      </c>
      <c r="AH24" s="7">
        <f>IFERROR(VLOOKUP(Table1[[#This Row],[Stock]],[2]CUS030!$A$5:$BO$10000,39,0)/Table1[[#This Row],[Rate
(L/S)]],"")</f>
        <v>0</v>
      </c>
      <c r="AI24" s="7">
        <f>IFERROR(VLOOKUP(Table1[[#This Row],[Stock]],[2]CUS030!$A$5:$BO$10000,40,0)/Table1[[#This Row],[Rate
(L/S)]],"")</f>
        <v>0</v>
      </c>
      <c r="AJ24" s="7">
        <f>IFERROR(VLOOKUP(Table1[[#This Row],[Stock]],[2]CUS030!$A$5:$BO$10000,41,0)/Table1[[#This Row],[Rate
(L/S)]],"")</f>
        <v>0</v>
      </c>
      <c r="AK24" s="7">
        <f>IFERROR(VLOOKUP(Table1[[#This Row],[Stock]],[2]CUS030!$A$5:$BO$10000,42,0)/Table1[[#This Row],[Rate
(L/S)]],"")</f>
        <v>0</v>
      </c>
      <c r="AL24" s="7">
        <f>IFERROR(VLOOKUP(Table1[[#This Row],[Stock]],[2]CUS030!$A$5:$BO$10000,43,0)/Table1[[#This Row],[Rate
(L/S)]],"")</f>
        <v>0</v>
      </c>
      <c r="AM24" s="7">
        <f>IFERROR(VLOOKUP(Table1[[#This Row],[Stock]],[2]CUS030!$A$5:$BO$10000,44,0)/Table1[[#This Row],[Rate
(L/S)]],"")</f>
        <v>0</v>
      </c>
      <c r="AN24" s="7">
        <f>IFERROR(VLOOKUP(Table1[[#This Row],[Stock]],[2]CUS030!$A$5:$BO$10000,45,0)/Table1[[#This Row],[Rate
(L/S)]],"")</f>
        <v>0</v>
      </c>
      <c r="AO24" s="7">
        <f>IFERROR(VLOOKUP(Table1[[#This Row],[Stock]],[2]CUS030!$A$5:$BO$10000,46,0)/Table1[[#This Row],[Rate
(L/S)]],"")</f>
        <v>0</v>
      </c>
      <c r="AP24" s="7">
        <f>IFERROR(VLOOKUP(Table1[[#This Row],[Stock]],[2]CUS030!$A$5:$BO$10000,47,0)/Table1[[#This Row],[Rate
(L/S)]],"")</f>
        <v>0</v>
      </c>
      <c r="AQ24" s="7">
        <f>IFERROR(VLOOKUP(Table1[[#This Row],[Stock]],[2]CUS030!$A$5:$BO$10000,48,0)/Table1[[#This Row],[Rate
(L/S)]],"")</f>
        <v>0</v>
      </c>
      <c r="AR24" s="7">
        <f>IFERROR(VLOOKUP(Table1[[#This Row],[Stock]],[2]CUS030!$A$5:$BO$10000,49,0)/Table1[[#This Row],[Rate
(L/S)]],"")</f>
        <v>0</v>
      </c>
      <c r="AS24" s="7">
        <f>IFERROR(VLOOKUP(Table1[[#This Row],[Stock]],[2]CUS030!$A$5:$BO$10000,50,0)/Table1[[#This Row],[Rate
(L/S)]],"")</f>
        <v>0</v>
      </c>
      <c r="AT24" s="7">
        <f>IFERROR(VLOOKUP(Table1[[#This Row],[Stock]],[2]CUS030!$A$5:$BO$10000,51,0)/Table1[[#This Row],[Rate
(L/S)]],"")</f>
        <v>0</v>
      </c>
      <c r="AU24" s="7">
        <f>IFERROR(VLOOKUP(Table1[[#This Row],[Stock]],[2]CUS030!$A$5:$BO$10000,52,0)/Table1[[#This Row],[Rate
(L/S)]],"")</f>
        <v>0</v>
      </c>
      <c r="AV24" s="7">
        <f>IFERROR(VLOOKUP(Table1[[#This Row],[Stock]],[2]CUS030!$A$5:$BO$10000,53,0)/Table1[[#This Row],[Rate
(L/S)]],"")</f>
        <v>0</v>
      </c>
      <c r="AW24" s="7">
        <f>IFERROR(VLOOKUP(Table1[[#This Row],[Stock]],[2]CUS030!$A$5:$BO$10000,54,0)/Table1[[#This Row],[Rate
(L/S)]],"")</f>
        <v>0</v>
      </c>
      <c r="AX24" s="7">
        <f>IFERROR(VLOOKUP(Table1[[#This Row],[Stock]],[2]CUS030!$A$5:$BO$10000,55,0)/Table1[[#This Row],[Rate
(L/S)]],"")</f>
        <v>3.225806451612903</v>
      </c>
      <c r="AY24" s="7">
        <f>IFERROR(VLOOKUP(Table1[[#This Row],[Stock]],[2]CUS030!$A$5:$BO$10000,56,0)/Table1[[#This Row],[Rate
(L/S)]],"")</f>
        <v>20.483870967741936</v>
      </c>
      <c r="AZ24" s="7">
        <f>IFERROR(VLOOKUP(Table1[[#This Row],[Stock]],[2]CUS030!$A$5:$BO$10000,57,0)/Table1[[#This Row],[Rate
(L/S)]],"")</f>
        <v>24.419354838709676</v>
      </c>
      <c r="BA24" s="7">
        <f>IFERROR(VLOOKUP(Table1[[#This Row],[Stock]],[2]CUS030!$A$5:$BO$10000,58,0)/Table1[[#This Row],[Rate
(L/S)]],"")</f>
        <v>32.258064516129032</v>
      </c>
      <c r="BB24" s="7">
        <f>IFERROR(VLOOKUP(Table1[[#This Row],[Stock]],[2]CUS030!$A$5:$BO$10000,59,0)/Table1[[#This Row],[Rate
(L/S)]],"")</f>
        <v>0</v>
      </c>
      <c r="BC24" s="7">
        <f>IFERROR(VLOOKUP(Table1[[#This Row],[Stock]],[2]CUS030!$A$5:$BO$10000,60,0)/Table1[[#This Row],[Rate
(L/S)]],"")</f>
        <v>0</v>
      </c>
      <c r="BD24" s="7">
        <f>IFERROR(VLOOKUP(Table1[[#This Row],[Stock]],[2]CUS030!$A$5:$BO$10000,61,0)/Table1[[#This Row],[Rate
(L/S)]],"")</f>
        <v>0</v>
      </c>
      <c r="BE24" s="7">
        <f>IFERROR(VLOOKUP(Table1[[#This Row],[Stock]],[2]CUS030!$A$5:$BO$10000,62,0)/Table1[[#This Row],[Rate
(L/S)]],"")</f>
        <v>0</v>
      </c>
      <c r="BF24" s="7">
        <f>IFERROR(VLOOKUP(Table1[[#This Row],[Stock]],[2]CUS030!$A$5:$BO$10000,63,0)/Table1[[#This Row],[Rate
(L/S)]],"")</f>
        <v>0</v>
      </c>
      <c r="BG24" s="7">
        <f>IFERROR(VLOOKUP(Table1[[#This Row],[Stock]],[2]CUS030!$A$5:$BO$10000,64,0)/Table1[[#This Row],[Rate
(L/S)]],"")</f>
        <v>0</v>
      </c>
      <c r="BH24" s="7">
        <f>IFERROR(VLOOKUP(Table1[[#This Row],[Stock]],[2]CUS030!$A$5:$BO$10000,65,0)/Table1[[#This Row],[Rate
(L/S)]],"")</f>
        <v>0</v>
      </c>
      <c r="BI24" s="7" t="s">
        <v>1</v>
      </c>
      <c r="BJ24" s="15">
        <f>IFERROR(IF(Table1[[#This Row],[S.Material]]="S",(Table1[[#This Row],[Total Qty]]+Table1[[#This Row],[N+1]]+Table1[[#This Row],[N+2]]),Table1[[#This Row],[Total Qty]]+Table1[[#This Row],[N+1]]),)</f>
        <v>20.483870967741936</v>
      </c>
      <c r="BK24" s="7" t="str">
        <f>IFERROR(IF(((AVERAGE((Table1[[#This Row],[N+1]],Table1[[#This Row],[N+2]]),Table1[[#This Row],[N+3]])-(Table1[[#This Row],[Total Qty]])))&gt;500,"Fixed&gt;500pcs",""),"")</f>
        <v/>
      </c>
      <c r="BL24" s="7" t="str">
        <f>IF(AND(Table1[[#This Row],[Last Forcast]]=0,Table1[[#This Row],[Total Qty]]&gt;0,Table1[[#This Row],[N+1]]&gt;0),"Check PO again","")</f>
        <v/>
      </c>
    </row>
    <row r="25" spans="2:64" x14ac:dyDescent="0.3">
      <c r="B25">
        <v>23</v>
      </c>
      <c r="C25" t="s">
        <v>22</v>
      </c>
      <c r="D25">
        <f>IFERROR(ROUND((MID(Table1[[#This Row],[Production]],35,(LEN(Table1[[#This Row],[Production]]))-37)/(MID(Table1[[#This Row],[Stock]],35,(LEN(Table1[[#This Row],[Stock]]))-37))),0),"")</f>
        <v>1</v>
      </c>
      <c r="E25" t="s">
        <v>22</v>
      </c>
      <c r="F25" s="16">
        <f>VLOOKUP(LEFT(Table1[[#This Row],[Production]],LEN(Table1[[#This Row],[Production]])-7),Item!$A$5:$Z$1000,26,0)</f>
        <v>0.68600000000000005</v>
      </c>
      <c r="H25" s="8" t="str">
        <f>IFERROR(VLOOKUP(MID(Table1[[#This Row],[Production]],10,2),Special!$B$2:$D$26,3,0),"")</f>
        <v>-</v>
      </c>
      <c r="J25" t="b">
        <f>EXACT(LEFT(Table1[[#This Row],[Stock]],12),LEFT(Table1[[#This Row],[Production]],12))</f>
        <v>1</v>
      </c>
      <c r="K25" t="b">
        <f>EXACT((RIGHT(Table1[[#This Row],[Stock]],3)),((RIGHT(Table1[[#This Row],[Production]],3))))</f>
        <v>1</v>
      </c>
      <c r="L25" s="14">
        <f>IFERROR(VLOOKUP(Table1[[#This Row],[Stock]],[1]Sheet1!$A$7:$N$10000,14,0),"")</f>
        <v>543</v>
      </c>
      <c r="M25" s="14">
        <f>IFERROR(ROUND((Table1[[#This Row],[Stock
(S&amp;L)]]/Table1[[#This Row],[Rate
(L/S)]]),0),"")</f>
        <v>543</v>
      </c>
      <c r="O25" t="str">
        <f>IF(Table1[[#This Row],[Rate
(L/S)]]=1,"P/E","C")</f>
        <v>P/E</v>
      </c>
      <c r="P25" s="7" t="str">
        <f>IFERROR(VLOOKUP(Table1[[#This Row],[Stock]],[2]CUS030!$A$5:$BO$10000,21,0)/Table1[[#This Row],[Rate
(L/S)]],"")</f>
        <v/>
      </c>
      <c r="Q25" s="7" t="str">
        <f>IFERROR(VLOOKUP(Table1[[#This Row],[Stock]],[2]CUS030!$A$5:$BO$10000,22,0)/Table1[[#This Row],[Rate
(L/S)]],"")</f>
        <v/>
      </c>
      <c r="R25" s="7" t="str">
        <f>IFERROR(VLOOKUP(Table1[[#This Row],[Stock]],[2]CUS030!$A$5:$BO$10000,23,0)/Table1[[#This Row],[Rate
(L/S)]],"")</f>
        <v/>
      </c>
      <c r="S25" s="7" t="str">
        <f>IFERROR(VLOOKUP(Table1[[#This Row],[Stock]],[2]CUS030!$A$5:$BO$10000,24,0)/Table1[[#This Row],[Rate
(L/S)]],"")</f>
        <v/>
      </c>
      <c r="T25" s="7" t="str">
        <f>IFERROR(VLOOKUP(Table1[[#This Row],[Stock]],[2]CUS030!$A$5:$BO$10000,25,0)/Table1[[#This Row],[Rate
(L/S)]],"")</f>
        <v/>
      </c>
      <c r="U25" s="7" t="str">
        <f>IFERROR(VLOOKUP(Table1[[#This Row],[Stock]],[2]CUS030!$A$5:$BO$10000,26,0)/Table1[[#This Row],[Rate
(L/S)]],"")</f>
        <v/>
      </c>
      <c r="V25" s="7" t="str">
        <f>IFERROR(VLOOKUP(Table1[[#This Row],[Stock]],[2]CUS030!$A$5:$BO$10000,27,0)/Table1[[#This Row],[Rate
(L/S)]],"")</f>
        <v/>
      </c>
      <c r="W25" s="7" t="str">
        <f>IFERROR(VLOOKUP(Table1[[#This Row],[Stock]],[2]CUS030!$A$5:$BO$10000,28,0)/Table1[[#This Row],[Rate
(L/S)]],"")</f>
        <v/>
      </c>
      <c r="X25" s="7" t="str">
        <f>IFERROR(VLOOKUP(Table1[[#This Row],[Stock]],[2]CUS030!$A$5:$BO$10000,29,0)/Table1[[#This Row],[Rate
(L/S)]],"")</f>
        <v/>
      </c>
      <c r="Y25" s="7" t="str">
        <f>IFERROR(VLOOKUP(Table1[[#This Row],[Stock]],[2]CUS030!$A$5:$BO$10000,30,0)/Table1[[#This Row],[Rate
(L/S)]],"")</f>
        <v/>
      </c>
      <c r="Z25" s="7" t="str">
        <f>IFERROR(VLOOKUP(Table1[[#This Row],[Stock]],[2]CUS030!$A$5:$BO$10000,31,0)/Table1[[#This Row],[Rate
(L/S)]],"")</f>
        <v/>
      </c>
      <c r="AA25" s="7" t="str">
        <f>IFERROR(VLOOKUP(Table1[[#This Row],[Stock]],[2]CUS030!$A$5:$BO$10000,32,0)/Table1[[#This Row],[Rate
(L/S)]],"")</f>
        <v/>
      </c>
      <c r="AB25" s="7" t="str">
        <f>IFERROR(VLOOKUP(Table1[[#This Row],[Stock]],[2]CUS030!$A$5:$BO$10000,33,0)/Table1[[#This Row],[Rate
(L/S)]],"")</f>
        <v/>
      </c>
      <c r="AC25" s="7" t="str">
        <f>IFERROR(VLOOKUP(Table1[[#This Row],[Stock]],[2]CUS030!$A$5:$BO$10000,34,0)/Table1[[#This Row],[Rate
(L/S)]],"")</f>
        <v/>
      </c>
      <c r="AD25" s="7" t="str">
        <f>IFERROR(VLOOKUP(Table1[[#This Row],[Stock]],[2]CUS030!$A$5:$BO$10000,35,0)/Table1[[#This Row],[Rate
(L/S)]],"")</f>
        <v/>
      </c>
      <c r="AE25" s="7" t="str">
        <f>IFERROR(VLOOKUP(Table1[[#This Row],[Stock]],[2]CUS030!$A$5:$BO$10000,36,0)/Table1[[#This Row],[Rate
(L/S)]],"")</f>
        <v/>
      </c>
      <c r="AF25" s="7" t="str">
        <f>IFERROR(VLOOKUP(Table1[[#This Row],[Stock]],[2]CUS030!$A$5:$BO$10000,37,0)/Table1[[#This Row],[Rate
(L/S)]],"")</f>
        <v/>
      </c>
      <c r="AG25" s="7" t="str">
        <f>IFERROR(VLOOKUP(Table1[[#This Row],[Stock]],[2]CUS030!$A$5:$BO$10000,38,0)/Table1[[#This Row],[Rate
(L/S)]],"")</f>
        <v/>
      </c>
      <c r="AH25" s="7" t="str">
        <f>IFERROR(VLOOKUP(Table1[[#This Row],[Stock]],[2]CUS030!$A$5:$BO$10000,39,0)/Table1[[#This Row],[Rate
(L/S)]],"")</f>
        <v/>
      </c>
      <c r="AI25" s="7" t="str">
        <f>IFERROR(VLOOKUP(Table1[[#This Row],[Stock]],[2]CUS030!$A$5:$BO$10000,40,0)/Table1[[#This Row],[Rate
(L/S)]],"")</f>
        <v/>
      </c>
      <c r="AJ25" s="7" t="str">
        <f>IFERROR(VLOOKUP(Table1[[#This Row],[Stock]],[2]CUS030!$A$5:$BO$10000,41,0)/Table1[[#This Row],[Rate
(L/S)]],"")</f>
        <v/>
      </c>
      <c r="AK25" s="7" t="str">
        <f>IFERROR(VLOOKUP(Table1[[#This Row],[Stock]],[2]CUS030!$A$5:$BO$10000,42,0)/Table1[[#This Row],[Rate
(L/S)]],"")</f>
        <v/>
      </c>
      <c r="AL25" s="7" t="str">
        <f>IFERROR(VLOOKUP(Table1[[#This Row],[Stock]],[2]CUS030!$A$5:$BO$10000,43,0)/Table1[[#This Row],[Rate
(L/S)]],"")</f>
        <v/>
      </c>
      <c r="AM25" s="7" t="str">
        <f>IFERROR(VLOOKUP(Table1[[#This Row],[Stock]],[2]CUS030!$A$5:$BO$10000,44,0)/Table1[[#This Row],[Rate
(L/S)]],"")</f>
        <v/>
      </c>
      <c r="AN25" s="7" t="str">
        <f>IFERROR(VLOOKUP(Table1[[#This Row],[Stock]],[2]CUS030!$A$5:$BO$10000,45,0)/Table1[[#This Row],[Rate
(L/S)]],"")</f>
        <v/>
      </c>
      <c r="AO25" s="7" t="str">
        <f>IFERROR(VLOOKUP(Table1[[#This Row],[Stock]],[2]CUS030!$A$5:$BO$10000,46,0)/Table1[[#This Row],[Rate
(L/S)]],"")</f>
        <v/>
      </c>
      <c r="AP25" s="7" t="str">
        <f>IFERROR(VLOOKUP(Table1[[#This Row],[Stock]],[2]CUS030!$A$5:$BO$10000,47,0)/Table1[[#This Row],[Rate
(L/S)]],"")</f>
        <v/>
      </c>
      <c r="AQ25" s="7" t="str">
        <f>IFERROR(VLOOKUP(Table1[[#This Row],[Stock]],[2]CUS030!$A$5:$BO$10000,48,0)/Table1[[#This Row],[Rate
(L/S)]],"")</f>
        <v/>
      </c>
      <c r="AR25" s="7" t="str">
        <f>IFERROR(VLOOKUP(Table1[[#This Row],[Stock]],[2]CUS030!$A$5:$BO$10000,49,0)/Table1[[#This Row],[Rate
(L/S)]],"")</f>
        <v/>
      </c>
      <c r="AS25" s="7" t="str">
        <f>IFERROR(VLOOKUP(Table1[[#This Row],[Stock]],[2]CUS030!$A$5:$BO$10000,50,0)/Table1[[#This Row],[Rate
(L/S)]],"")</f>
        <v/>
      </c>
      <c r="AT25" s="7" t="str">
        <f>IFERROR(VLOOKUP(Table1[[#This Row],[Stock]],[2]CUS030!$A$5:$BO$10000,51,0)/Table1[[#This Row],[Rate
(L/S)]],"")</f>
        <v/>
      </c>
      <c r="AU25" s="7" t="str">
        <f>IFERROR(VLOOKUP(Table1[[#This Row],[Stock]],[2]CUS030!$A$5:$BO$10000,52,0)/Table1[[#This Row],[Rate
(L/S)]],"")</f>
        <v/>
      </c>
      <c r="AV25" s="7" t="str">
        <f>IFERROR(VLOOKUP(Table1[[#This Row],[Stock]],[2]CUS030!$A$5:$BO$10000,53,0)/Table1[[#This Row],[Rate
(L/S)]],"")</f>
        <v/>
      </c>
      <c r="AW25" s="7" t="str">
        <f>IFERROR(VLOOKUP(Table1[[#This Row],[Stock]],[2]CUS030!$A$5:$BO$10000,54,0)/Table1[[#This Row],[Rate
(L/S)]],"")</f>
        <v/>
      </c>
      <c r="AX25" s="7" t="str">
        <f>IFERROR(VLOOKUP(Table1[[#This Row],[Stock]],[2]CUS030!$A$5:$BO$10000,55,0)/Table1[[#This Row],[Rate
(L/S)]],"")</f>
        <v/>
      </c>
      <c r="AY25" s="7" t="str">
        <f>IFERROR(VLOOKUP(Table1[[#This Row],[Stock]],[2]CUS030!$A$5:$BO$10000,56,0)/Table1[[#This Row],[Rate
(L/S)]],"")</f>
        <v/>
      </c>
      <c r="AZ25" s="7" t="str">
        <f>IFERROR(VLOOKUP(Table1[[#This Row],[Stock]],[2]CUS030!$A$5:$BO$10000,57,0)/Table1[[#This Row],[Rate
(L/S)]],"")</f>
        <v/>
      </c>
      <c r="BA25" s="7" t="str">
        <f>IFERROR(VLOOKUP(Table1[[#This Row],[Stock]],[2]CUS030!$A$5:$BO$10000,58,0)/Table1[[#This Row],[Rate
(L/S)]],"")</f>
        <v/>
      </c>
      <c r="BB25" s="7" t="str">
        <f>IFERROR(VLOOKUP(Table1[[#This Row],[Stock]],[2]CUS030!$A$5:$BO$10000,59,0)/Table1[[#This Row],[Rate
(L/S)]],"")</f>
        <v/>
      </c>
      <c r="BC25" s="7" t="str">
        <f>IFERROR(VLOOKUP(Table1[[#This Row],[Stock]],[2]CUS030!$A$5:$BO$10000,60,0)/Table1[[#This Row],[Rate
(L/S)]],"")</f>
        <v/>
      </c>
      <c r="BD25" s="7" t="str">
        <f>IFERROR(VLOOKUP(Table1[[#This Row],[Stock]],[2]CUS030!$A$5:$BO$10000,61,0)/Table1[[#This Row],[Rate
(L/S)]],"")</f>
        <v/>
      </c>
      <c r="BE25" s="7" t="str">
        <f>IFERROR(VLOOKUP(Table1[[#This Row],[Stock]],[2]CUS030!$A$5:$BO$10000,62,0)/Table1[[#This Row],[Rate
(L/S)]],"")</f>
        <v/>
      </c>
      <c r="BF25" s="7" t="str">
        <f>IFERROR(VLOOKUP(Table1[[#This Row],[Stock]],[2]CUS030!$A$5:$BO$10000,63,0)/Table1[[#This Row],[Rate
(L/S)]],"")</f>
        <v/>
      </c>
      <c r="BG25" s="7" t="str">
        <f>IFERROR(VLOOKUP(Table1[[#This Row],[Stock]],[2]CUS030!$A$5:$BO$10000,64,0)/Table1[[#This Row],[Rate
(L/S)]],"")</f>
        <v/>
      </c>
      <c r="BH25" s="7" t="str">
        <f>IFERROR(VLOOKUP(Table1[[#This Row],[Stock]],[2]CUS030!$A$5:$BO$10000,65,0)/Table1[[#This Row],[Rate
(L/S)]],"")</f>
        <v/>
      </c>
      <c r="BI25" s="7" t="s">
        <v>1</v>
      </c>
      <c r="BJ25" s="15">
        <f>IFERROR(IF(Table1[[#This Row],[S.Material]]="S",(Table1[[#This Row],[Total Qty]]+Table1[[#This Row],[N+1]]+Table1[[#This Row],[N+2]]),Table1[[#This Row],[Total Qty]]+Table1[[#This Row],[N+1]]),)</f>
        <v>0</v>
      </c>
      <c r="BK25" s="7" t="str">
        <f>IFERROR(IF(((AVERAGE((Table1[[#This Row],[N+1]],Table1[[#This Row],[N+2]]),Table1[[#This Row],[N+3]])-(Table1[[#This Row],[Total Qty]])))&gt;500,"Fixed&gt;500pcs",""),"")</f>
        <v/>
      </c>
      <c r="BL25" s="7" t="str">
        <f>IF(AND(Table1[[#This Row],[Last Forcast]]=0,Table1[[#This Row],[Total Qty]]&gt;0,Table1[[#This Row],[N+1]]&gt;0),"Check PO again","")</f>
        <v/>
      </c>
    </row>
    <row r="26" spans="2:64" x14ac:dyDescent="0.3">
      <c r="B26">
        <v>24</v>
      </c>
      <c r="C26" t="s">
        <v>25</v>
      </c>
      <c r="D26">
        <f>IFERROR(ROUND((MID(Table1[[#This Row],[Production]],35,(LEN(Table1[[#This Row],[Production]]))-37)/(MID(Table1[[#This Row],[Stock]],35,(LEN(Table1[[#This Row],[Stock]]))-37))),0),"")</f>
        <v>14</v>
      </c>
      <c r="E26" t="s">
        <v>26</v>
      </c>
      <c r="F26" s="16">
        <f>VLOOKUP(LEFT(Table1[[#This Row],[Production]],LEN(Table1[[#This Row],[Production]])-7),Item!$A$5:$Z$1000,26,0)</f>
        <v>0.53</v>
      </c>
      <c r="H26" s="8" t="str">
        <f>IFERROR(VLOOKUP(MID(Table1[[#This Row],[Production]],10,2),Special!$B$2:$D$26,3,0),"")</f>
        <v>-</v>
      </c>
      <c r="J26" t="b">
        <f>EXACT(LEFT(Table1[[#This Row],[Stock]],12),LEFT(Table1[[#This Row],[Production]],12))</f>
        <v>1</v>
      </c>
      <c r="K26" t="b">
        <f>EXACT((RIGHT(Table1[[#This Row],[Stock]],3)),((RIGHT(Table1[[#This Row],[Production]],3))))</f>
        <v>1</v>
      </c>
      <c r="L26" s="14">
        <f>IFERROR(VLOOKUP(Table1[[#This Row],[Stock]],[1]Sheet1!$A$7:$N$10000,14,0),"")</f>
        <v>200</v>
      </c>
      <c r="M26" s="14">
        <f>IFERROR(ROUND((Table1[[#This Row],[Stock
(S&amp;L)]]/Table1[[#This Row],[Rate
(L/S)]]),0),"")</f>
        <v>14</v>
      </c>
      <c r="O26" t="str">
        <f>IF(Table1[[#This Row],[Rate
(L/S)]]=1,"P/E","C")</f>
        <v>C</v>
      </c>
      <c r="P26" s="7">
        <f>IFERROR(VLOOKUP(Table1[[#This Row],[Stock]],[2]CUS030!$A$5:$BO$10000,21,0)/Table1[[#This Row],[Rate
(L/S)]],"")</f>
        <v>7.1428571428571432</v>
      </c>
      <c r="Q26" s="7">
        <f>IFERROR(VLOOKUP(Table1[[#This Row],[Stock]],[2]CUS030!$A$5:$BO$10000,22,0)/Table1[[#This Row],[Rate
(L/S)]],"")</f>
        <v>0</v>
      </c>
      <c r="R26" s="7">
        <f>IFERROR(VLOOKUP(Table1[[#This Row],[Stock]],[2]CUS030!$A$5:$BO$10000,23,0)/Table1[[#This Row],[Rate
(L/S)]],"")</f>
        <v>0</v>
      </c>
      <c r="S26" s="7">
        <f>IFERROR(VLOOKUP(Table1[[#This Row],[Stock]],[2]CUS030!$A$5:$BO$10000,24,0)/Table1[[#This Row],[Rate
(L/S)]],"")</f>
        <v>0</v>
      </c>
      <c r="T26" s="7">
        <f>IFERROR(VLOOKUP(Table1[[#This Row],[Stock]],[2]CUS030!$A$5:$BO$10000,25,0)/Table1[[#This Row],[Rate
(L/S)]],"")</f>
        <v>0</v>
      </c>
      <c r="U26" s="7">
        <f>IFERROR(VLOOKUP(Table1[[#This Row],[Stock]],[2]CUS030!$A$5:$BO$10000,26,0)/Table1[[#This Row],[Rate
(L/S)]],"")</f>
        <v>0</v>
      </c>
      <c r="V26" s="7">
        <f>IFERROR(VLOOKUP(Table1[[#This Row],[Stock]],[2]CUS030!$A$5:$BO$10000,27,0)/Table1[[#This Row],[Rate
(L/S)]],"")</f>
        <v>0</v>
      </c>
      <c r="W26" s="7">
        <f>IFERROR(VLOOKUP(Table1[[#This Row],[Stock]],[2]CUS030!$A$5:$BO$10000,28,0)/Table1[[#This Row],[Rate
(L/S)]],"")</f>
        <v>0</v>
      </c>
      <c r="X26" s="7">
        <f>IFERROR(VLOOKUP(Table1[[#This Row],[Stock]],[2]CUS030!$A$5:$BO$10000,29,0)/Table1[[#This Row],[Rate
(L/S)]],"")</f>
        <v>0</v>
      </c>
      <c r="Y26" s="7">
        <f>IFERROR(VLOOKUP(Table1[[#This Row],[Stock]],[2]CUS030!$A$5:$BO$10000,30,0)/Table1[[#This Row],[Rate
(L/S)]],"")</f>
        <v>0</v>
      </c>
      <c r="Z26" s="7">
        <f>IFERROR(VLOOKUP(Table1[[#This Row],[Stock]],[2]CUS030!$A$5:$BO$10000,31,0)/Table1[[#This Row],[Rate
(L/S)]],"")</f>
        <v>0</v>
      </c>
      <c r="AA26" s="7">
        <f>IFERROR(VLOOKUP(Table1[[#This Row],[Stock]],[2]CUS030!$A$5:$BO$10000,32,0)/Table1[[#This Row],[Rate
(L/S)]],"")</f>
        <v>0</v>
      </c>
      <c r="AB26" s="7">
        <f>IFERROR(VLOOKUP(Table1[[#This Row],[Stock]],[2]CUS030!$A$5:$BO$10000,33,0)/Table1[[#This Row],[Rate
(L/S)]],"")</f>
        <v>0</v>
      </c>
      <c r="AC26" s="7">
        <f>IFERROR(VLOOKUP(Table1[[#This Row],[Stock]],[2]CUS030!$A$5:$BO$10000,34,0)/Table1[[#This Row],[Rate
(L/S)]],"")</f>
        <v>0</v>
      </c>
      <c r="AD26" s="7">
        <f>IFERROR(VLOOKUP(Table1[[#This Row],[Stock]],[2]CUS030!$A$5:$BO$10000,35,0)/Table1[[#This Row],[Rate
(L/S)]],"")</f>
        <v>0</v>
      </c>
      <c r="AE26" s="7">
        <f>IFERROR(VLOOKUP(Table1[[#This Row],[Stock]],[2]CUS030!$A$5:$BO$10000,36,0)/Table1[[#This Row],[Rate
(L/S)]],"")</f>
        <v>0</v>
      </c>
      <c r="AF26" s="7">
        <f>IFERROR(VLOOKUP(Table1[[#This Row],[Stock]],[2]CUS030!$A$5:$BO$10000,37,0)/Table1[[#This Row],[Rate
(L/S)]],"")</f>
        <v>0</v>
      </c>
      <c r="AG26" s="7">
        <f>IFERROR(VLOOKUP(Table1[[#This Row],[Stock]],[2]CUS030!$A$5:$BO$10000,38,0)/Table1[[#This Row],[Rate
(L/S)]],"")</f>
        <v>0</v>
      </c>
      <c r="AH26" s="7">
        <f>IFERROR(VLOOKUP(Table1[[#This Row],[Stock]],[2]CUS030!$A$5:$BO$10000,39,0)/Table1[[#This Row],[Rate
(L/S)]],"")</f>
        <v>0</v>
      </c>
      <c r="AI26" s="7">
        <f>IFERROR(VLOOKUP(Table1[[#This Row],[Stock]],[2]CUS030!$A$5:$BO$10000,40,0)/Table1[[#This Row],[Rate
(L/S)]],"")</f>
        <v>0</v>
      </c>
      <c r="AJ26" s="7">
        <f>IFERROR(VLOOKUP(Table1[[#This Row],[Stock]],[2]CUS030!$A$5:$BO$10000,41,0)/Table1[[#This Row],[Rate
(L/S)]],"")</f>
        <v>0</v>
      </c>
      <c r="AK26" s="7">
        <f>IFERROR(VLOOKUP(Table1[[#This Row],[Stock]],[2]CUS030!$A$5:$BO$10000,42,0)/Table1[[#This Row],[Rate
(L/S)]],"")</f>
        <v>0</v>
      </c>
      <c r="AL26" s="7">
        <f>IFERROR(VLOOKUP(Table1[[#This Row],[Stock]],[2]CUS030!$A$5:$BO$10000,43,0)/Table1[[#This Row],[Rate
(L/S)]],"")</f>
        <v>0</v>
      </c>
      <c r="AM26" s="7">
        <f>IFERROR(VLOOKUP(Table1[[#This Row],[Stock]],[2]CUS030!$A$5:$BO$10000,44,0)/Table1[[#This Row],[Rate
(L/S)]],"")</f>
        <v>0</v>
      </c>
      <c r="AN26" s="7">
        <f>IFERROR(VLOOKUP(Table1[[#This Row],[Stock]],[2]CUS030!$A$5:$BO$10000,45,0)/Table1[[#This Row],[Rate
(L/S)]],"")</f>
        <v>0</v>
      </c>
      <c r="AO26" s="7">
        <f>IFERROR(VLOOKUP(Table1[[#This Row],[Stock]],[2]CUS030!$A$5:$BO$10000,46,0)/Table1[[#This Row],[Rate
(L/S)]],"")</f>
        <v>0</v>
      </c>
      <c r="AP26" s="7">
        <f>IFERROR(VLOOKUP(Table1[[#This Row],[Stock]],[2]CUS030!$A$5:$BO$10000,47,0)/Table1[[#This Row],[Rate
(L/S)]],"")</f>
        <v>0</v>
      </c>
      <c r="AQ26" s="7">
        <f>IFERROR(VLOOKUP(Table1[[#This Row],[Stock]],[2]CUS030!$A$5:$BO$10000,48,0)/Table1[[#This Row],[Rate
(L/S)]],"")</f>
        <v>0</v>
      </c>
      <c r="AR26" s="7">
        <f>IFERROR(VLOOKUP(Table1[[#This Row],[Stock]],[2]CUS030!$A$5:$BO$10000,49,0)/Table1[[#This Row],[Rate
(L/S)]],"")</f>
        <v>0</v>
      </c>
      <c r="AS26" s="7">
        <f>IFERROR(VLOOKUP(Table1[[#This Row],[Stock]],[2]CUS030!$A$5:$BO$10000,50,0)/Table1[[#This Row],[Rate
(L/S)]],"")</f>
        <v>0</v>
      </c>
      <c r="AT26" s="7">
        <f>IFERROR(VLOOKUP(Table1[[#This Row],[Stock]],[2]CUS030!$A$5:$BO$10000,51,0)/Table1[[#This Row],[Rate
(L/S)]],"")</f>
        <v>0</v>
      </c>
      <c r="AU26" s="7">
        <f>IFERROR(VLOOKUP(Table1[[#This Row],[Stock]],[2]CUS030!$A$5:$BO$10000,52,0)/Table1[[#This Row],[Rate
(L/S)]],"")</f>
        <v>0</v>
      </c>
      <c r="AV26" s="7">
        <f>IFERROR(VLOOKUP(Table1[[#This Row],[Stock]],[2]CUS030!$A$5:$BO$10000,53,0)/Table1[[#This Row],[Rate
(L/S)]],"")</f>
        <v>7.1428571428571432</v>
      </c>
      <c r="AW26" s="7">
        <f>IFERROR(VLOOKUP(Table1[[#This Row],[Stock]],[2]CUS030!$A$5:$BO$10000,54,0)/Table1[[#This Row],[Rate
(L/S)]],"")</f>
        <v>0</v>
      </c>
      <c r="AX26" s="7">
        <f>IFERROR(VLOOKUP(Table1[[#This Row],[Stock]],[2]CUS030!$A$5:$BO$10000,55,0)/Table1[[#This Row],[Rate
(L/S)]],"")</f>
        <v>7.1428571428571432</v>
      </c>
      <c r="AY26" s="7">
        <f>IFERROR(VLOOKUP(Table1[[#This Row],[Stock]],[2]CUS030!$A$5:$BO$10000,56,0)/Table1[[#This Row],[Rate
(L/S)]],"")</f>
        <v>7.1428571428571432</v>
      </c>
      <c r="AZ26" s="7">
        <f>IFERROR(VLOOKUP(Table1[[#This Row],[Stock]],[2]CUS030!$A$5:$BO$10000,57,0)/Table1[[#This Row],[Rate
(L/S)]],"")</f>
        <v>14.285714285714286</v>
      </c>
      <c r="BA26" s="7">
        <f>IFERROR(VLOOKUP(Table1[[#This Row],[Stock]],[2]CUS030!$A$5:$BO$10000,58,0)/Table1[[#This Row],[Rate
(L/S)]],"")</f>
        <v>7.1428571428571432</v>
      </c>
      <c r="BB26" s="7">
        <f>IFERROR(VLOOKUP(Table1[[#This Row],[Stock]],[2]CUS030!$A$5:$BO$10000,59,0)/Table1[[#This Row],[Rate
(L/S)]],"")</f>
        <v>0</v>
      </c>
      <c r="BC26" s="7">
        <f>IFERROR(VLOOKUP(Table1[[#This Row],[Stock]],[2]CUS030!$A$5:$BO$10000,60,0)/Table1[[#This Row],[Rate
(L/S)]],"")</f>
        <v>0</v>
      </c>
      <c r="BD26" s="7">
        <f>IFERROR(VLOOKUP(Table1[[#This Row],[Stock]],[2]CUS030!$A$5:$BO$10000,61,0)/Table1[[#This Row],[Rate
(L/S)]],"")</f>
        <v>0</v>
      </c>
      <c r="BE26" s="7">
        <f>IFERROR(VLOOKUP(Table1[[#This Row],[Stock]],[2]CUS030!$A$5:$BO$10000,62,0)/Table1[[#This Row],[Rate
(L/S)]],"")</f>
        <v>0</v>
      </c>
      <c r="BF26" s="7">
        <f>IFERROR(VLOOKUP(Table1[[#This Row],[Stock]],[2]CUS030!$A$5:$BO$10000,63,0)/Table1[[#This Row],[Rate
(L/S)]],"")</f>
        <v>0</v>
      </c>
      <c r="BG26" s="7">
        <f>IFERROR(VLOOKUP(Table1[[#This Row],[Stock]],[2]CUS030!$A$5:$BO$10000,64,0)/Table1[[#This Row],[Rate
(L/S)]],"")</f>
        <v>0</v>
      </c>
      <c r="BH26" s="7">
        <f>IFERROR(VLOOKUP(Table1[[#This Row],[Stock]],[2]CUS030!$A$5:$BO$10000,65,0)/Table1[[#This Row],[Rate
(L/S)]],"")</f>
        <v>0</v>
      </c>
      <c r="BI26" s="7" t="s">
        <v>1</v>
      </c>
      <c r="BJ26" s="15">
        <f>IFERROR(IF(Table1[[#This Row],[S.Material]]="S",(Table1[[#This Row],[Total Qty]]+Table1[[#This Row],[N+1]]+Table1[[#This Row],[N+2]]),Table1[[#This Row],[Total Qty]]+Table1[[#This Row],[N+1]]),)</f>
        <v>14.285714285714286</v>
      </c>
      <c r="BK26" s="7" t="str">
        <f>IFERROR(IF(((AVERAGE((Table1[[#This Row],[N+1]],Table1[[#This Row],[N+2]]),Table1[[#This Row],[N+3]])-(Table1[[#This Row],[Total Qty]])))&gt;500,"Fixed&gt;500pcs",""),"")</f>
        <v/>
      </c>
      <c r="BL26" s="7" t="str">
        <f>IF(AND(Table1[[#This Row],[Last Forcast]]=0,Table1[[#This Row],[Total Qty]]&gt;0,Table1[[#This Row],[N+1]]&gt;0),"Check PO again","")</f>
        <v/>
      </c>
    </row>
    <row r="27" spans="2:64" x14ac:dyDescent="0.3">
      <c r="B27">
        <v>25</v>
      </c>
      <c r="C27" t="s">
        <v>26</v>
      </c>
      <c r="D27">
        <f>IFERROR(ROUND((MID(Table1[[#This Row],[Production]],35,(LEN(Table1[[#This Row],[Production]]))-37)/(MID(Table1[[#This Row],[Stock]],35,(LEN(Table1[[#This Row],[Stock]]))-37))),0),"")</f>
        <v>1</v>
      </c>
      <c r="E27" t="s">
        <v>26</v>
      </c>
      <c r="F27" s="16">
        <f>VLOOKUP(LEFT(Table1[[#This Row],[Production]],LEN(Table1[[#This Row],[Production]])-7),Item!$A$5:$Z$1000,26,0)</f>
        <v>0.53</v>
      </c>
      <c r="H27" s="8" t="str">
        <f>IFERROR(VLOOKUP(MID(Table1[[#This Row],[Production]],10,2),Special!$B$2:$D$26,3,0),"")</f>
        <v>-</v>
      </c>
      <c r="J27" t="b">
        <f>EXACT(LEFT(Table1[[#This Row],[Stock]],12),LEFT(Table1[[#This Row],[Production]],12))</f>
        <v>1</v>
      </c>
      <c r="K27" t="b">
        <f>EXACT((RIGHT(Table1[[#This Row],[Stock]],3)),((RIGHT(Table1[[#This Row],[Production]],3))))</f>
        <v>1</v>
      </c>
      <c r="L27" s="14">
        <f>IFERROR(VLOOKUP(Table1[[#This Row],[Stock]],[1]Sheet1!$A$7:$N$10000,14,0),"")</f>
        <v>118</v>
      </c>
      <c r="M27" s="14">
        <f>IFERROR(ROUND((Table1[[#This Row],[Stock
(S&amp;L)]]/Table1[[#This Row],[Rate
(L/S)]]),0),"")</f>
        <v>118</v>
      </c>
      <c r="O27" t="str">
        <f>IF(Table1[[#This Row],[Rate
(L/S)]]=1,"P/E","C")</f>
        <v>P/E</v>
      </c>
      <c r="P27" s="7" t="str">
        <f>IFERROR(VLOOKUP(Table1[[#This Row],[Stock]],[2]CUS030!$A$5:$BO$10000,21,0)/Table1[[#This Row],[Rate
(L/S)]],"")</f>
        <v/>
      </c>
      <c r="Q27" s="7" t="str">
        <f>IFERROR(VLOOKUP(Table1[[#This Row],[Stock]],[2]CUS030!$A$5:$BO$10000,22,0)/Table1[[#This Row],[Rate
(L/S)]],"")</f>
        <v/>
      </c>
      <c r="R27" s="7" t="str">
        <f>IFERROR(VLOOKUP(Table1[[#This Row],[Stock]],[2]CUS030!$A$5:$BO$10000,23,0)/Table1[[#This Row],[Rate
(L/S)]],"")</f>
        <v/>
      </c>
      <c r="S27" s="7" t="str">
        <f>IFERROR(VLOOKUP(Table1[[#This Row],[Stock]],[2]CUS030!$A$5:$BO$10000,24,0)/Table1[[#This Row],[Rate
(L/S)]],"")</f>
        <v/>
      </c>
      <c r="T27" s="7" t="str">
        <f>IFERROR(VLOOKUP(Table1[[#This Row],[Stock]],[2]CUS030!$A$5:$BO$10000,25,0)/Table1[[#This Row],[Rate
(L/S)]],"")</f>
        <v/>
      </c>
      <c r="U27" s="7" t="str">
        <f>IFERROR(VLOOKUP(Table1[[#This Row],[Stock]],[2]CUS030!$A$5:$BO$10000,26,0)/Table1[[#This Row],[Rate
(L/S)]],"")</f>
        <v/>
      </c>
      <c r="V27" s="7" t="str">
        <f>IFERROR(VLOOKUP(Table1[[#This Row],[Stock]],[2]CUS030!$A$5:$BO$10000,27,0)/Table1[[#This Row],[Rate
(L/S)]],"")</f>
        <v/>
      </c>
      <c r="W27" s="7" t="str">
        <f>IFERROR(VLOOKUP(Table1[[#This Row],[Stock]],[2]CUS030!$A$5:$BO$10000,28,0)/Table1[[#This Row],[Rate
(L/S)]],"")</f>
        <v/>
      </c>
      <c r="X27" s="7" t="str">
        <f>IFERROR(VLOOKUP(Table1[[#This Row],[Stock]],[2]CUS030!$A$5:$BO$10000,29,0)/Table1[[#This Row],[Rate
(L/S)]],"")</f>
        <v/>
      </c>
      <c r="Y27" s="7" t="str">
        <f>IFERROR(VLOOKUP(Table1[[#This Row],[Stock]],[2]CUS030!$A$5:$BO$10000,30,0)/Table1[[#This Row],[Rate
(L/S)]],"")</f>
        <v/>
      </c>
      <c r="Z27" s="7" t="str">
        <f>IFERROR(VLOOKUP(Table1[[#This Row],[Stock]],[2]CUS030!$A$5:$BO$10000,31,0)/Table1[[#This Row],[Rate
(L/S)]],"")</f>
        <v/>
      </c>
      <c r="AA27" s="7" t="str">
        <f>IFERROR(VLOOKUP(Table1[[#This Row],[Stock]],[2]CUS030!$A$5:$BO$10000,32,0)/Table1[[#This Row],[Rate
(L/S)]],"")</f>
        <v/>
      </c>
      <c r="AB27" s="7" t="str">
        <f>IFERROR(VLOOKUP(Table1[[#This Row],[Stock]],[2]CUS030!$A$5:$BO$10000,33,0)/Table1[[#This Row],[Rate
(L/S)]],"")</f>
        <v/>
      </c>
      <c r="AC27" s="7" t="str">
        <f>IFERROR(VLOOKUP(Table1[[#This Row],[Stock]],[2]CUS030!$A$5:$BO$10000,34,0)/Table1[[#This Row],[Rate
(L/S)]],"")</f>
        <v/>
      </c>
      <c r="AD27" s="7" t="str">
        <f>IFERROR(VLOOKUP(Table1[[#This Row],[Stock]],[2]CUS030!$A$5:$BO$10000,35,0)/Table1[[#This Row],[Rate
(L/S)]],"")</f>
        <v/>
      </c>
      <c r="AE27" s="7" t="str">
        <f>IFERROR(VLOOKUP(Table1[[#This Row],[Stock]],[2]CUS030!$A$5:$BO$10000,36,0)/Table1[[#This Row],[Rate
(L/S)]],"")</f>
        <v/>
      </c>
      <c r="AF27" s="7" t="str">
        <f>IFERROR(VLOOKUP(Table1[[#This Row],[Stock]],[2]CUS030!$A$5:$BO$10000,37,0)/Table1[[#This Row],[Rate
(L/S)]],"")</f>
        <v/>
      </c>
      <c r="AG27" s="7" t="str">
        <f>IFERROR(VLOOKUP(Table1[[#This Row],[Stock]],[2]CUS030!$A$5:$BO$10000,38,0)/Table1[[#This Row],[Rate
(L/S)]],"")</f>
        <v/>
      </c>
      <c r="AH27" s="7" t="str">
        <f>IFERROR(VLOOKUP(Table1[[#This Row],[Stock]],[2]CUS030!$A$5:$BO$10000,39,0)/Table1[[#This Row],[Rate
(L/S)]],"")</f>
        <v/>
      </c>
      <c r="AI27" s="7" t="str">
        <f>IFERROR(VLOOKUP(Table1[[#This Row],[Stock]],[2]CUS030!$A$5:$BO$10000,40,0)/Table1[[#This Row],[Rate
(L/S)]],"")</f>
        <v/>
      </c>
      <c r="AJ27" s="7" t="str">
        <f>IFERROR(VLOOKUP(Table1[[#This Row],[Stock]],[2]CUS030!$A$5:$BO$10000,41,0)/Table1[[#This Row],[Rate
(L/S)]],"")</f>
        <v/>
      </c>
      <c r="AK27" s="7" t="str">
        <f>IFERROR(VLOOKUP(Table1[[#This Row],[Stock]],[2]CUS030!$A$5:$BO$10000,42,0)/Table1[[#This Row],[Rate
(L/S)]],"")</f>
        <v/>
      </c>
      <c r="AL27" s="7" t="str">
        <f>IFERROR(VLOOKUP(Table1[[#This Row],[Stock]],[2]CUS030!$A$5:$BO$10000,43,0)/Table1[[#This Row],[Rate
(L/S)]],"")</f>
        <v/>
      </c>
      <c r="AM27" s="7" t="str">
        <f>IFERROR(VLOOKUP(Table1[[#This Row],[Stock]],[2]CUS030!$A$5:$BO$10000,44,0)/Table1[[#This Row],[Rate
(L/S)]],"")</f>
        <v/>
      </c>
      <c r="AN27" s="7" t="str">
        <f>IFERROR(VLOOKUP(Table1[[#This Row],[Stock]],[2]CUS030!$A$5:$BO$10000,45,0)/Table1[[#This Row],[Rate
(L/S)]],"")</f>
        <v/>
      </c>
      <c r="AO27" s="7" t="str">
        <f>IFERROR(VLOOKUP(Table1[[#This Row],[Stock]],[2]CUS030!$A$5:$BO$10000,46,0)/Table1[[#This Row],[Rate
(L/S)]],"")</f>
        <v/>
      </c>
      <c r="AP27" s="7" t="str">
        <f>IFERROR(VLOOKUP(Table1[[#This Row],[Stock]],[2]CUS030!$A$5:$BO$10000,47,0)/Table1[[#This Row],[Rate
(L/S)]],"")</f>
        <v/>
      </c>
      <c r="AQ27" s="7" t="str">
        <f>IFERROR(VLOOKUP(Table1[[#This Row],[Stock]],[2]CUS030!$A$5:$BO$10000,48,0)/Table1[[#This Row],[Rate
(L/S)]],"")</f>
        <v/>
      </c>
      <c r="AR27" s="7" t="str">
        <f>IFERROR(VLOOKUP(Table1[[#This Row],[Stock]],[2]CUS030!$A$5:$BO$10000,49,0)/Table1[[#This Row],[Rate
(L/S)]],"")</f>
        <v/>
      </c>
      <c r="AS27" s="7" t="str">
        <f>IFERROR(VLOOKUP(Table1[[#This Row],[Stock]],[2]CUS030!$A$5:$BO$10000,50,0)/Table1[[#This Row],[Rate
(L/S)]],"")</f>
        <v/>
      </c>
      <c r="AT27" s="7" t="str">
        <f>IFERROR(VLOOKUP(Table1[[#This Row],[Stock]],[2]CUS030!$A$5:$BO$10000,51,0)/Table1[[#This Row],[Rate
(L/S)]],"")</f>
        <v/>
      </c>
      <c r="AU27" s="7" t="str">
        <f>IFERROR(VLOOKUP(Table1[[#This Row],[Stock]],[2]CUS030!$A$5:$BO$10000,52,0)/Table1[[#This Row],[Rate
(L/S)]],"")</f>
        <v/>
      </c>
      <c r="AV27" s="7" t="str">
        <f>IFERROR(VLOOKUP(Table1[[#This Row],[Stock]],[2]CUS030!$A$5:$BO$10000,53,0)/Table1[[#This Row],[Rate
(L/S)]],"")</f>
        <v/>
      </c>
      <c r="AW27" s="7" t="str">
        <f>IFERROR(VLOOKUP(Table1[[#This Row],[Stock]],[2]CUS030!$A$5:$BO$10000,54,0)/Table1[[#This Row],[Rate
(L/S)]],"")</f>
        <v/>
      </c>
      <c r="AX27" s="7" t="str">
        <f>IFERROR(VLOOKUP(Table1[[#This Row],[Stock]],[2]CUS030!$A$5:$BO$10000,55,0)/Table1[[#This Row],[Rate
(L/S)]],"")</f>
        <v/>
      </c>
      <c r="AY27" s="7" t="str">
        <f>IFERROR(VLOOKUP(Table1[[#This Row],[Stock]],[2]CUS030!$A$5:$BO$10000,56,0)/Table1[[#This Row],[Rate
(L/S)]],"")</f>
        <v/>
      </c>
      <c r="AZ27" s="7" t="str">
        <f>IFERROR(VLOOKUP(Table1[[#This Row],[Stock]],[2]CUS030!$A$5:$BO$10000,57,0)/Table1[[#This Row],[Rate
(L/S)]],"")</f>
        <v/>
      </c>
      <c r="BA27" s="7" t="str">
        <f>IFERROR(VLOOKUP(Table1[[#This Row],[Stock]],[2]CUS030!$A$5:$BO$10000,58,0)/Table1[[#This Row],[Rate
(L/S)]],"")</f>
        <v/>
      </c>
      <c r="BB27" s="7" t="str">
        <f>IFERROR(VLOOKUP(Table1[[#This Row],[Stock]],[2]CUS030!$A$5:$BO$10000,59,0)/Table1[[#This Row],[Rate
(L/S)]],"")</f>
        <v/>
      </c>
      <c r="BC27" s="7" t="str">
        <f>IFERROR(VLOOKUP(Table1[[#This Row],[Stock]],[2]CUS030!$A$5:$BO$10000,60,0)/Table1[[#This Row],[Rate
(L/S)]],"")</f>
        <v/>
      </c>
      <c r="BD27" s="7" t="str">
        <f>IFERROR(VLOOKUP(Table1[[#This Row],[Stock]],[2]CUS030!$A$5:$BO$10000,61,0)/Table1[[#This Row],[Rate
(L/S)]],"")</f>
        <v/>
      </c>
      <c r="BE27" s="7" t="str">
        <f>IFERROR(VLOOKUP(Table1[[#This Row],[Stock]],[2]CUS030!$A$5:$BO$10000,62,0)/Table1[[#This Row],[Rate
(L/S)]],"")</f>
        <v/>
      </c>
      <c r="BF27" s="7" t="str">
        <f>IFERROR(VLOOKUP(Table1[[#This Row],[Stock]],[2]CUS030!$A$5:$BO$10000,63,0)/Table1[[#This Row],[Rate
(L/S)]],"")</f>
        <v/>
      </c>
      <c r="BG27" s="7" t="str">
        <f>IFERROR(VLOOKUP(Table1[[#This Row],[Stock]],[2]CUS030!$A$5:$BO$10000,64,0)/Table1[[#This Row],[Rate
(L/S)]],"")</f>
        <v/>
      </c>
      <c r="BH27" s="7" t="str">
        <f>IFERROR(VLOOKUP(Table1[[#This Row],[Stock]],[2]CUS030!$A$5:$BO$10000,65,0)/Table1[[#This Row],[Rate
(L/S)]],"")</f>
        <v/>
      </c>
      <c r="BI27" s="7" t="s">
        <v>1</v>
      </c>
      <c r="BJ27" s="15">
        <f>IFERROR(IF(Table1[[#This Row],[S.Material]]="S",(Table1[[#This Row],[Total Qty]]+Table1[[#This Row],[N+1]]+Table1[[#This Row],[N+2]]),Table1[[#This Row],[Total Qty]]+Table1[[#This Row],[N+1]]),)</f>
        <v>0</v>
      </c>
      <c r="BK27" s="7" t="str">
        <f>IFERROR(IF(((AVERAGE((Table1[[#This Row],[N+1]],Table1[[#This Row],[N+2]]),Table1[[#This Row],[N+3]])-(Table1[[#This Row],[Total Qty]])))&gt;500,"Fixed&gt;500pcs",""),"")</f>
        <v/>
      </c>
      <c r="BL27" s="7" t="str">
        <f>IF(AND(Table1[[#This Row],[Last Forcast]]=0,Table1[[#This Row],[Total Qty]]&gt;0,Table1[[#This Row],[N+1]]&gt;0),"Check PO again","")</f>
        <v/>
      </c>
    </row>
    <row r="28" spans="2:64" x14ac:dyDescent="0.3">
      <c r="B28">
        <v>26</v>
      </c>
      <c r="C28" t="s">
        <v>27</v>
      </c>
      <c r="D28">
        <f>IFERROR(ROUND((MID(Table1[[#This Row],[Production]],35,(LEN(Table1[[#This Row],[Production]]))-37)/(MID(Table1[[#This Row],[Stock]],35,(LEN(Table1[[#This Row],[Stock]]))-37))),0),"")</f>
        <v>19</v>
      </c>
      <c r="E28" t="s">
        <v>28</v>
      </c>
      <c r="F28" s="16">
        <f>VLOOKUP(LEFT(Table1[[#This Row],[Production]],LEN(Table1[[#This Row],[Production]])-7),Item!$A$5:$Z$1000,26,0)</f>
        <v>0.61099999999999999</v>
      </c>
      <c r="H28" s="8" t="str">
        <f>IFERROR(VLOOKUP(MID(Table1[[#This Row],[Production]],10,2),Special!$B$2:$D$26,3,0),"")</f>
        <v>-</v>
      </c>
      <c r="J28" t="b">
        <f>EXACT(LEFT(Table1[[#This Row],[Stock]],12),LEFT(Table1[[#This Row],[Production]],12))</f>
        <v>1</v>
      </c>
      <c r="K28" t="b">
        <f>EXACT((RIGHT(Table1[[#This Row],[Stock]],3)),((RIGHT(Table1[[#This Row],[Production]],3))))</f>
        <v>1</v>
      </c>
      <c r="L28" s="14">
        <f>IFERROR(VLOOKUP(Table1[[#This Row],[Stock]],[1]Sheet1!$A$7:$N$10000,14,0),"")</f>
        <v>1628</v>
      </c>
      <c r="M28" s="14">
        <f>IFERROR(ROUND((Table1[[#This Row],[Stock
(S&amp;L)]]/Table1[[#This Row],[Rate
(L/S)]]),0),"")</f>
        <v>86</v>
      </c>
      <c r="O28" t="str">
        <f>IF(Table1[[#This Row],[Rate
(L/S)]]=1,"P/E","C")</f>
        <v>C</v>
      </c>
      <c r="P28" s="7">
        <f>IFERROR(VLOOKUP(Table1[[#This Row],[Stock]],[2]CUS030!$A$5:$BO$10000,21,0)/Table1[[#This Row],[Rate
(L/S)]],"")</f>
        <v>0</v>
      </c>
      <c r="Q28" s="7">
        <f>IFERROR(VLOOKUP(Table1[[#This Row],[Stock]],[2]CUS030!$A$5:$BO$10000,22,0)/Table1[[#This Row],[Rate
(L/S)]],"")</f>
        <v>0</v>
      </c>
      <c r="R28" s="7">
        <f>IFERROR(VLOOKUP(Table1[[#This Row],[Stock]],[2]CUS030!$A$5:$BO$10000,23,0)/Table1[[#This Row],[Rate
(L/S)]],"")</f>
        <v>0</v>
      </c>
      <c r="S28" s="7">
        <f>IFERROR(VLOOKUP(Table1[[#This Row],[Stock]],[2]CUS030!$A$5:$BO$10000,24,0)/Table1[[#This Row],[Rate
(L/S)]],"")</f>
        <v>0</v>
      </c>
      <c r="T28" s="7">
        <f>IFERROR(VLOOKUP(Table1[[#This Row],[Stock]],[2]CUS030!$A$5:$BO$10000,25,0)/Table1[[#This Row],[Rate
(L/S)]],"")</f>
        <v>0</v>
      </c>
      <c r="U28" s="7">
        <f>IFERROR(VLOOKUP(Table1[[#This Row],[Stock]],[2]CUS030!$A$5:$BO$10000,26,0)/Table1[[#This Row],[Rate
(L/S)]],"")</f>
        <v>0</v>
      </c>
      <c r="V28" s="7">
        <f>IFERROR(VLOOKUP(Table1[[#This Row],[Stock]],[2]CUS030!$A$5:$BO$10000,27,0)/Table1[[#This Row],[Rate
(L/S)]],"")</f>
        <v>0</v>
      </c>
      <c r="W28" s="7">
        <f>IFERROR(VLOOKUP(Table1[[#This Row],[Stock]],[2]CUS030!$A$5:$BO$10000,28,0)/Table1[[#This Row],[Rate
(L/S)]],"")</f>
        <v>0</v>
      </c>
      <c r="X28" s="7">
        <f>IFERROR(VLOOKUP(Table1[[#This Row],[Stock]],[2]CUS030!$A$5:$BO$10000,29,0)/Table1[[#This Row],[Rate
(L/S)]],"")</f>
        <v>0</v>
      </c>
      <c r="Y28" s="7">
        <f>IFERROR(VLOOKUP(Table1[[#This Row],[Stock]],[2]CUS030!$A$5:$BO$10000,30,0)/Table1[[#This Row],[Rate
(L/S)]],"")</f>
        <v>0</v>
      </c>
      <c r="Z28" s="7">
        <f>IFERROR(VLOOKUP(Table1[[#This Row],[Stock]],[2]CUS030!$A$5:$BO$10000,31,0)/Table1[[#This Row],[Rate
(L/S)]],"")</f>
        <v>0</v>
      </c>
      <c r="AA28" s="7">
        <f>IFERROR(VLOOKUP(Table1[[#This Row],[Stock]],[2]CUS030!$A$5:$BO$10000,32,0)/Table1[[#This Row],[Rate
(L/S)]],"")</f>
        <v>0</v>
      </c>
      <c r="AB28" s="7">
        <f>IFERROR(VLOOKUP(Table1[[#This Row],[Stock]],[2]CUS030!$A$5:$BO$10000,33,0)/Table1[[#This Row],[Rate
(L/S)]],"")</f>
        <v>0</v>
      </c>
      <c r="AC28" s="7">
        <f>IFERROR(VLOOKUP(Table1[[#This Row],[Stock]],[2]CUS030!$A$5:$BO$10000,34,0)/Table1[[#This Row],[Rate
(L/S)]],"")</f>
        <v>0</v>
      </c>
      <c r="AD28" s="7">
        <f>IFERROR(VLOOKUP(Table1[[#This Row],[Stock]],[2]CUS030!$A$5:$BO$10000,35,0)/Table1[[#This Row],[Rate
(L/S)]],"")</f>
        <v>0</v>
      </c>
      <c r="AE28" s="7">
        <f>IFERROR(VLOOKUP(Table1[[#This Row],[Stock]],[2]CUS030!$A$5:$BO$10000,36,0)/Table1[[#This Row],[Rate
(L/S)]],"")</f>
        <v>0</v>
      </c>
      <c r="AF28" s="7">
        <f>IFERROR(VLOOKUP(Table1[[#This Row],[Stock]],[2]CUS030!$A$5:$BO$10000,37,0)/Table1[[#This Row],[Rate
(L/S)]],"")</f>
        <v>0</v>
      </c>
      <c r="AG28" s="7">
        <f>IFERROR(VLOOKUP(Table1[[#This Row],[Stock]],[2]CUS030!$A$5:$BO$10000,38,0)/Table1[[#This Row],[Rate
(L/S)]],"")</f>
        <v>0</v>
      </c>
      <c r="AH28" s="7">
        <f>IFERROR(VLOOKUP(Table1[[#This Row],[Stock]],[2]CUS030!$A$5:$BO$10000,39,0)/Table1[[#This Row],[Rate
(L/S)]],"")</f>
        <v>0</v>
      </c>
      <c r="AI28" s="7">
        <f>IFERROR(VLOOKUP(Table1[[#This Row],[Stock]],[2]CUS030!$A$5:$BO$10000,40,0)/Table1[[#This Row],[Rate
(L/S)]],"")</f>
        <v>0</v>
      </c>
      <c r="AJ28" s="7">
        <f>IFERROR(VLOOKUP(Table1[[#This Row],[Stock]],[2]CUS030!$A$5:$BO$10000,41,0)/Table1[[#This Row],[Rate
(L/S)]],"")</f>
        <v>0</v>
      </c>
      <c r="AK28" s="7">
        <f>IFERROR(VLOOKUP(Table1[[#This Row],[Stock]],[2]CUS030!$A$5:$BO$10000,42,0)/Table1[[#This Row],[Rate
(L/S)]],"")</f>
        <v>0</v>
      </c>
      <c r="AL28" s="7">
        <f>IFERROR(VLOOKUP(Table1[[#This Row],[Stock]],[2]CUS030!$A$5:$BO$10000,43,0)/Table1[[#This Row],[Rate
(L/S)]],"")</f>
        <v>0</v>
      </c>
      <c r="AM28" s="7">
        <f>IFERROR(VLOOKUP(Table1[[#This Row],[Stock]],[2]CUS030!$A$5:$BO$10000,44,0)/Table1[[#This Row],[Rate
(L/S)]],"")</f>
        <v>0</v>
      </c>
      <c r="AN28" s="7">
        <f>IFERROR(VLOOKUP(Table1[[#This Row],[Stock]],[2]CUS030!$A$5:$BO$10000,45,0)/Table1[[#This Row],[Rate
(L/S)]],"")</f>
        <v>0</v>
      </c>
      <c r="AO28" s="7">
        <f>IFERROR(VLOOKUP(Table1[[#This Row],[Stock]],[2]CUS030!$A$5:$BO$10000,46,0)/Table1[[#This Row],[Rate
(L/S)]],"")</f>
        <v>0</v>
      </c>
      <c r="AP28" s="7">
        <f>IFERROR(VLOOKUP(Table1[[#This Row],[Stock]],[2]CUS030!$A$5:$BO$10000,47,0)/Table1[[#This Row],[Rate
(L/S)]],"")</f>
        <v>0</v>
      </c>
      <c r="AQ28" s="7">
        <f>IFERROR(VLOOKUP(Table1[[#This Row],[Stock]],[2]CUS030!$A$5:$BO$10000,48,0)/Table1[[#This Row],[Rate
(L/S)]],"")</f>
        <v>0</v>
      </c>
      <c r="AR28" s="7">
        <f>IFERROR(VLOOKUP(Table1[[#This Row],[Stock]],[2]CUS030!$A$5:$BO$10000,49,0)/Table1[[#This Row],[Rate
(L/S)]],"")</f>
        <v>0</v>
      </c>
      <c r="AS28" s="7">
        <f>IFERROR(VLOOKUP(Table1[[#This Row],[Stock]],[2]CUS030!$A$5:$BO$10000,50,0)/Table1[[#This Row],[Rate
(L/S)]],"")</f>
        <v>0</v>
      </c>
      <c r="AT28" s="7">
        <f>IFERROR(VLOOKUP(Table1[[#This Row],[Stock]],[2]CUS030!$A$5:$BO$10000,51,0)/Table1[[#This Row],[Rate
(L/S)]],"")</f>
        <v>0</v>
      </c>
      <c r="AU28" s="7">
        <f>IFERROR(VLOOKUP(Table1[[#This Row],[Stock]],[2]CUS030!$A$5:$BO$10000,52,0)/Table1[[#This Row],[Rate
(L/S)]],"")</f>
        <v>0</v>
      </c>
      <c r="AV28" s="7">
        <f>IFERROR(VLOOKUP(Table1[[#This Row],[Stock]],[2]CUS030!$A$5:$BO$10000,53,0)/Table1[[#This Row],[Rate
(L/S)]],"")</f>
        <v>0</v>
      </c>
      <c r="AW28" s="7">
        <f>IFERROR(VLOOKUP(Table1[[#This Row],[Stock]],[2]CUS030!$A$5:$BO$10000,54,0)/Table1[[#This Row],[Rate
(L/S)]],"")</f>
        <v>0</v>
      </c>
      <c r="AX28" s="7">
        <f>IFERROR(VLOOKUP(Table1[[#This Row],[Stock]],[2]CUS030!$A$5:$BO$10000,55,0)/Table1[[#This Row],[Rate
(L/S)]],"")</f>
        <v>33.684210526315788</v>
      </c>
      <c r="AY28" s="7">
        <f>IFERROR(VLOOKUP(Table1[[#This Row],[Stock]],[2]CUS030!$A$5:$BO$10000,56,0)/Table1[[#This Row],[Rate
(L/S)]],"")</f>
        <v>69.368421052631575</v>
      </c>
      <c r="AZ28" s="7">
        <f>IFERROR(VLOOKUP(Table1[[#This Row],[Stock]],[2]CUS030!$A$5:$BO$10000,57,0)/Table1[[#This Row],[Rate
(L/S)]],"")</f>
        <v>37.631578947368418</v>
      </c>
      <c r="BA28" s="7">
        <f>IFERROR(VLOOKUP(Table1[[#This Row],[Stock]],[2]CUS030!$A$5:$BO$10000,58,0)/Table1[[#This Row],[Rate
(L/S)]],"")</f>
        <v>89.263157894736835</v>
      </c>
      <c r="BB28" s="7">
        <f>IFERROR(VLOOKUP(Table1[[#This Row],[Stock]],[2]CUS030!$A$5:$BO$10000,59,0)/Table1[[#This Row],[Rate
(L/S)]],"")</f>
        <v>0</v>
      </c>
      <c r="BC28" s="7">
        <f>IFERROR(VLOOKUP(Table1[[#This Row],[Stock]],[2]CUS030!$A$5:$BO$10000,60,0)/Table1[[#This Row],[Rate
(L/S)]],"")</f>
        <v>0</v>
      </c>
      <c r="BD28" s="7">
        <f>IFERROR(VLOOKUP(Table1[[#This Row],[Stock]],[2]CUS030!$A$5:$BO$10000,61,0)/Table1[[#This Row],[Rate
(L/S)]],"")</f>
        <v>0</v>
      </c>
      <c r="BE28" s="7">
        <f>IFERROR(VLOOKUP(Table1[[#This Row],[Stock]],[2]CUS030!$A$5:$BO$10000,62,0)/Table1[[#This Row],[Rate
(L/S)]],"")</f>
        <v>0</v>
      </c>
      <c r="BF28" s="7">
        <f>IFERROR(VLOOKUP(Table1[[#This Row],[Stock]],[2]CUS030!$A$5:$BO$10000,63,0)/Table1[[#This Row],[Rate
(L/S)]],"")</f>
        <v>0</v>
      </c>
      <c r="BG28" s="7">
        <f>IFERROR(VLOOKUP(Table1[[#This Row],[Stock]],[2]CUS030!$A$5:$BO$10000,64,0)/Table1[[#This Row],[Rate
(L/S)]],"")</f>
        <v>0</v>
      </c>
      <c r="BH28" s="7">
        <f>IFERROR(VLOOKUP(Table1[[#This Row],[Stock]],[2]CUS030!$A$5:$BO$10000,65,0)/Table1[[#This Row],[Rate
(L/S)]],"")</f>
        <v>0</v>
      </c>
      <c r="BI28" s="7" t="s">
        <v>1</v>
      </c>
      <c r="BJ28" s="15">
        <f>IFERROR(IF(Table1[[#This Row],[S.Material]]="S",(Table1[[#This Row],[Total Qty]]+Table1[[#This Row],[N+1]]+Table1[[#This Row],[N+2]]),Table1[[#This Row],[Total Qty]]+Table1[[#This Row],[N+1]]),)</f>
        <v>69.368421052631575</v>
      </c>
      <c r="BK28" s="7" t="str">
        <f>IFERROR(IF(((AVERAGE((Table1[[#This Row],[N+1]],Table1[[#This Row],[N+2]]),Table1[[#This Row],[N+3]])-(Table1[[#This Row],[Total Qty]])))&gt;500,"Fixed&gt;500pcs",""),"")</f>
        <v/>
      </c>
      <c r="BL28" s="7" t="str">
        <f>IF(AND(Table1[[#This Row],[Last Forcast]]=0,Table1[[#This Row],[Total Qty]]&gt;0,Table1[[#This Row],[N+1]]&gt;0),"Check PO again","")</f>
        <v/>
      </c>
    </row>
    <row r="29" spans="2:64" x14ac:dyDescent="0.3">
      <c r="B29">
        <v>27</v>
      </c>
      <c r="C29" t="s">
        <v>28</v>
      </c>
      <c r="D29">
        <f>IFERROR(ROUND((MID(Table1[[#This Row],[Production]],35,(LEN(Table1[[#This Row],[Production]]))-37)/(MID(Table1[[#This Row],[Stock]],35,(LEN(Table1[[#This Row],[Stock]]))-37))),0),"")</f>
        <v>1</v>
      </c>
      <c r="E29" t="s">
        <v>28</v>
      </c>
      <c r="F29" s="16">
        <f>VLOOKUP(LEFT(Table1[[#This Row],[Production]],LEN(Table1[[#This Row],[Production]])-7),Item!$A$5:$Z$1000,26,0)</f>
        <v>0.61099999999999999</v>
      </c>
      <c r="H29" s="8" t="str">
        <f>IFERROR(VLOOKUP(MID(Table1[[#This Row],[Production]],10,2),Special!$B$2:$D$26,3,0),"")</f>
        <v>-</v>
      </c>
      <c r="J29" t="b">
        <f>EXACT(LEFT(Table1[[#This Row],[Stock]],12),LEFT(Table1[[#This Row],[Production]],12))</f>
        <v>1</v>
      </c>
      <c r="K29" t="b">
        <f>EXACT((RIGHT(Table1[[#This Row],[Stock]],3)),((RIGHT(Table1[[#This Row],[Production]],3))))</f>
        <v>1</v>
      </c>
      <c r="L29" s="14">
        <f>IFERROR(VLOOKUP(Table1[[#This Row],[Stock]],[1]Sheet1!$A$7:$N$10000,14,0),"")</f>
        <v>252</v>
      </c>
      <c r="M29" s="14">
        <f>IFERROR(ROUND((Table1[[#This Row],[Stock
(S&amp;L)]]/Table1[[#This Row],[Rate
(L/S)]]),0),"")</f>
        <v>252</v>
      </c>
      <c r="O29" t="str">
        <f>IF(Table1[[#This Row],[Rate
(L/S)]]=1,"P/E","C")</f>
        <v>P/E</v>
      </c>
      <c r="P29" s="7" t="str">
        <f>IFERROR(VLOOKUP(Table1[[#This Row],[Stock]],[2]CUS030!$A$5:$BO$10000,21,0)/Table1[[#This Row],[Rate
(L/S)]],"")</f>
        <v/>
      </c>
      <c r="Q29" s="7" t="str">
        <f>IFERROR(VLOOKUP(Table1[[#This Row],[Stock]],[2]CUS030!$A$5:$BO$10000,22,0)/Table1[[#This Row],[Rate
(L/S)]],"")</f>
        <v/>
      </c>
      <c r="R29" s="7" t="str">
        <f>IFERROR(VLOOKUP(Table1[[#This Row],[Stock]],[2]CUS030!$A$5:$BO$10000,23,0)/Table1[[#This Row],[Rate
(L/S)]],"")</f>
        <v/>
      </c>
      <c r="S29" s="7" t="str">
        <f>IFERROR(VLOOKUP(Table1[[#This Row],[Stock]],[2]CUS030!$A$5:$BO$10000,24,0)/Table1[[#This Row],[Rate
(L/S)]],"")</f>
        <v/>
      </c>
      <c r="T29" s="7" t="str">
        <f>IFERROR(VLOOKUP(Table1[[#This Row],[Stock]],[2]CUS030!$A$5:$BO$10000,25,0)/Table1[[#This Row],[Rate
(L/S)]],"")</f>
        <v/>
      </c>
      <c r="U29" s="7" t="str">
        <f>IFERROR(VLOOKUP(Table1[[#This Row],[Stock]],[2]CUS030!$A$5:$BO$10000,26,0)/Table1[[#This Row],[Rate
(L/S)]],"")</f>
        <v/>
      </c>
      <c r="V29" s="7" t="str">
        <f>IFERROR(VLOOKUP(Table1[[#This Row],[Stock]],[2]CUS030!$A$5:$BO$10000,27,0)/Table1[[#This Row],[Rate
(L/S)]],"")</f>
        <v/>
      </c>
      <c r="W29" s="7" t="str">
        <f>IFERROR(VLOOKUP(Table1[[#This Row],[Stock]],[2]CUS030!$A$5:$BO$10000,28,0)/Table1[[#This Row],[Rate
(L/S)]],"")</f>
        <v/>
      </c>
      <c r="X29" s="7" t="str">
        <f>IFERROR(VLOOKUP(Table1[[#This Row],[Stock]],[2]CUS030!$A$5:$BO$10000,29,0)/Table1[[#This Row],[Rate
(L/S)]],"")</f>
        <v/>
      </c>
      <c r="Y29" s="7" t="str">
        <f>IFERROR(VLOOKUP(Table1[[#This Row],[Stock]],[2]CUS030!$A$5:$BO$10000,30,0)/Table1[[#This Row],[Rate
(L/S)]],"")</f>
        <v/>
      </c>
      <c r="Z29" s="7" t="str">
        <f>IFERROR(VLOOKUP(Table1[[#This Row],[Stock]],[2]CUS030!$A$5:$BO$10000,31,0)/Table1[[#This Row],[Rate
(L/S)]],"")</f>
        <v/>
      </c>
      <c r="AA29" s="7" t="str">
        <f>IFERROR(VLOOKUP(Table1[[#This Row],[Stock]],[2]CUS030!$A$5:$BO$10000,32,0)/Table1[[#This Row],[Rate
(L/S)]],"")</f>
        <v/>
      </c>
      <c r="AB29" s="7" t="str">
        <f>IFERROR(VLOOKUP(Table1[[#This Row],[Stock]],[2]CUS030!$A$5:$BO$10000,33,0)/Table1[[#This Row],[Rate
(L/S)]],"")</f>
        <v/>
      </c>
      <c r="AC29" s="7" t="str">
        <f>IFERROR(VLOOKUP(Table1[[#This Row],[Stock]],[2]CUS030!$A$5:$BO$10000,34,0)/Table1[[#This Row],[Rate
(L/S)]],"")</f>
        <v/>
      </c>
      <c r="AD29" s="7" t="str">
        <f>IFERROR(VLOOKUP(Table1[[#This Row],[Stock]],[2]CUS030!$A$5:$BO$10000,35,0)/Table1[[#This Row],[Rate
(L/S)]],"")</f>
        <v/>
      </c>
      <c r="AE29" s="7" t="str">
        <f>IFERROR(VLOOKUP(Table1[[#This Row],[Stock]],[2]CUS030!$A$5:$BO$10000,36,0)/Table1[[#This Row],[Rate
(L/S)]],"")</f>
        <v/>
      </c>
      <c r="AF29" s="7" t="str">
        <f>IFERROR(VLOOKUP(Table1[[#This Row],[Stock]],[2]CUS030!$A$5:$BO$10000,37,0)/Table1[[#This Row],[Rate
(L/S)]],"")</f>
        <v/>
      </c>
      <c r="AG29" s="7" t="str">
        <f>IFERROR(VLOOKUP(Table1[[#This Row],[Stock]],[2]CUS030!$A$5:$BO$10000,38,0)/Table1[[#This Row],[Rate
(L/S)]],"")</f>
        <v/>
      </c>
      <c r="AH29" s="7" t="str">
        <f>IFERROR(VLOOKUP(Table1[[#This Row],[Stock]],[2]CUS030!$A$5:$BO$10000,39,0)/Table1[[#This Row],[Rate
(L/S)]],"")</f>
        <v/>
      </c>
      <c r="AI29" s="7" t="str">
        <f>IFERROR(VLOOKUP(Table1[[#This Row],[Stock]],[2]CUS030!$A$5:$BO$10000,40,0)/Table1[[#This Row],[Rate
(L/S)]],"")</f>
        <v/>
      </c>
      <c r="AJ29" s="7" t="str">
        <f>IFERROR(VLOOKUP(Table1[[#This Row],[Stock]],[2]CUS030!$A$5:$BO$10000,41,0)/Table1[[#This Row],[Rate
(L/S)]],"")</f>
        <v/>
      </c>
      <c r="AK29" s="7" t="str">
        <f>IFERROR(VLOOKUP(Table1[[#This Row],[Stock]],[2]CUS030!$A$5:$BO$10000,42,0)/Table1[[#This Row],[Rate
(L/S)]],"")</f>
        <v/>
      </c>
      <c r="AL29" s="7" t="str">
        <f>IFERROR(VLOOKUP(Table1[[#This Row],[Stock]],[2]CUS030!$A$5:$BO$10000,43,0)/Table1[[#This Row],[Rate
(L/S)]],"")</f>
        <v/>
      </c>
      <c r="AM29" s="7" t="str">
        <f>IFERROR(VLOOKUP(Table1[[#This Row],[Stock]],[2]CUS030!$A$5:$BO$10000,44,0)/Table1[[#This Row],[Rate
(L/S)]],"")</f>
        <v/>
      </c>
      <c r="AN29" s="7" t="str">
        <f>IFERROR(VLOOKUP(Table1[[#This Row],[Stock]],[2]CUS030!$A$5:$BO$10000,45,0)/Table1[[#This Row],[Rate
(L/S)]],"")</f>
        <v/>
      </c>
      <c r="AO29" s="7" t="str">
        <f>IFERROR(VLOOKUP(Table1[[#This Row],[Stock]],[2]CUS030!$A$5:$BO$10000,46,0)/Table1[[#This Row],[Rate
(L/S)]],"")</f>
        <v/>
      </c>
      <c r="AP29" s="7" t="str">
        <f>IFERROR(VLOOKUP(Table1[[#This Row],[Stock]],[2]CUS030!$A$5:$BO$10000,47,0)/Table1[[#This Row],[Rate
(L/S)]],"")</f>
        <v/>
      </c>
      <c r="AQ29" s="7" t="str">
        <f>IFERROR(VLOOKUP(Table1[[#This Row],[Stock]],[2]CUS030!$A$5:$BO$10000,48,0)/Table1[[#This Row],[Rate
(L/S)]],"")</f>
        <v/>
      </c>
      <c r="AR29" s="7" t="str">
        <f>IFERROR(VLOOKUP(Table1[[#This Row],[Stock]],[2]CUS030!$A$5:$BO$10000,49,0)/Table1[[#This Row],[Rate
(L/S)]],"")</f>
        <v/>
      </c>
      <c r="AS29" s="7" t="str">
        <f>IFERROR(VLOOKUP(Table1[[#This Row],[Stock]],[2]CUS030!$A$5:$BO$10000,50,0)/Table1[[#This Row],[Rate
(L/S)]],"")</f>
        <v/>
      </c>
      <c r="AT29" s="7" t="str">
        <f>IFERROR(VLOOKUP(Table1[[#This Row],[Stock]],[2]CUS030!$A$5:$BO$10000,51,0)/Table1[[#This Row],[Rate
(L/S)]],"")</f>
        <v/>
      </c>
      <c r="AU29" s="7" t="str">
        <f>IFERROR(VLOOKUP(Table1[[#This Row],[Stock]],[2]CUS030!$A$5:$BO$10000,52,0)/Table1[[#This Row],[Rate
(L/S)]],"")</f>
        <v/>
      </c>
      <c r="AV29" s="7" t="str">
        <f>IFERROR(VLOOKUP(Table1[[#This Row],[Stock]],[2]CUS030!$A$5:$BO$10000,53,0)/Table1[[#This Row],[Rate
(L/S)]],"")</f>
        <v/>
      </c>
      <c r="AW29" s="7" t="str">
        <f>IFERROR(VLOOKUP(Table1[[#This Row],[Stock]],[2]CUS030!$A$5:$BO$10000,54,0)/Table1[[#This Row],[Rate
(L/S)]],"")</f>
        <v/>
      </c>
      <c r="AX29" s="7" t="str">
        <f>IFERROR(VLOOKUP(Table1[[#This Row],[Stock]],[2]CUS030!$A$5:$BO$10000,55,0)/Table1[[#This Row],[Rate
(L/S)]],"")</f>
        <v/>
      </c>
      <c r="AY29" s="7" t="str">
        <f>IFERROR(VLOOKUP(Table1[[#This Row],[Stock]],[2]CUS030!$A$5:$BO$10000,56,0)/Table1[[#This Row],[Rate
(L/S)]],"")</f>
        <v/>
      </c>
      <c r="AZ29" s="7" t="str">
        <f>IFERROR(VLOOKUP(Table1[[#This Row],[Stock]],[2]CUS030!$A$5:$BO$10000,57,0)/Table1[[#This Row],[Rate
(L/S)]],"")</f>
        <v/>
      </c>
      <c r="BA29" s="7" t="str">
        <f>IFERROR(VLOOKUP(Table1[[#This Row],[Stock]],[2]CUS030!$A$5:$BO$10000,58,0)/Table1[[#This Row],[Rate
(L/S)]],"")</f>
        <v/>
      </c>
      <c r="BB29" s="7" t="str">
        <f>IFERROR(VLOOKUP(Table1[[#This Row],[Stock]],[2]CUS030!$A$5:$BO$10000,59,0)/Table1[[#This Row],[Rate
(L/S)]],"")</f>
        <v/>
      </c>
      <c r="BC29" s="7" t="str">
        <f>IFERROR(VLOOKUP(Table1[[#This Row],[Stock]],[2]CUS030!$A$5:$BO$10000,60,0)/Table1[[#This Row],[Rate
(L/S)]],"")</f>
        <v/>
      </c>
      <c r="BD29" s="7" t="str">
        <f>IFERROR(VLOOKUP(Table1[[#This Row],[Stock]],[2]CUS030!$A$5:$BO$10000,61,0)/Table1[[#This Row],[Rate
(L/S)]],"")</f>
        <v/>
      </c>
      <c r="BE29" s="7" t="str">
        <f>IFERROR(VLOOKUP(Table1[[#This Row],[Stock]],[2]CUS030!$A$5:$BO$10000,62,0)/Table1[[#This Row],[Rate
(L/S)]],"")</f>
        <v/>
      </c>
      <c r="BF29" s="7" t="str">
        <f>IFERROR(VLOOKUP(Table1[[#This Row],[Stock]],[2]CUS030!$A$5:$BO$10000,63,0)/Table1[[#This Row],[Rate
(L/S)]],"")</f>
        <v/>
      </c>
      <c r="BG29" s="7" t="str">
        <f>IFERROR(VLOOKUP(Table1[[#This Row],[Stock]],[2]CUS030!$A$5:$BO$10000,64,0)/Table1[[#This Row],[Rate
(L/S)]],"")</f>
        <v/>
      </c>
      <c r="BH29" s="7" t="str">
        <f>IFERROR(VLOOKUP(Table1[[#This Row],[Stock]],[2]CUS030!$A$5:$BO$10000,65,0)/Table1[[#This Row],[Rate
(L/S)]],"")</f>
        <v/>
      </c>
      <c r="BI29" s="7" t="s">
        <v>1</v>
      </c>
      <c r="BJ29" s="15">
        <f>IFERROR(IF(Table1[[#This Row],[S.Material]]="S",(Table1[[#This Row],[Total Qty]]+Table1[[#This Row],[N+1]]+Table1[[#This Row],[N+2]]),Table1[[#This Row],[Total Qty]]+Table1[[#This Row],[N+1]]),)</f>
        <v>0</v>
      </c>
      <c r="BK29" s="7" t="str">
        <f>IFERROR(IF(((AVERAGE((Table1[[#This Row],[N+1]],Table1[[#This Row],[N+2]]),Table1[[#This Row],[N+3]])-(Table1[[#This Row],[Total Qty]])))&gt;500,"Fixed&gt;500pcs",""),"")</f>
        <v/>
      </c>
      <c r="BL29" s="7" t="str">
        <f>IF(AND(Table1[[#This Row],[Last Forcast]]=0,Table1[[#This Row],[Total Qty]]&gt;0,Table1[[#This Row],[N+1]]&gt;0),"Check PO again","")</f>
        <v/>
      </c>
    </row>
    <row r="30" spans="2:64" x14ac:dyDescent="0.3">
      <c r="B30">
        <v>28</v>
      </c>
      <c r="C30" t="s">
        <v>29</v>
      </c>
      <c r="D30">
        <f>IFERROR(ROUND((MID(Table1[[#This Row],[Production]],35,(LEN(Table1[[#This Row],[Production]]))-37)/(MID(Table1[[#This Row],[Stock]],35,(LEN(Table1[[#This Row],[Stock]]))-37))),0),"")</f>
        <v>1</v>
      </c>
      <c r="E30" t="s">
        <v>29</v>
      </c>
      <c r="F30" s="16">
        <f>VLOOKUP(LEFT(Table1[[#This Row],[Production]],LEN(Table1[[#This Row],[Production]])-7),Item!$A$5:$Z$1000,26,0)</f>
        <v>0.44600000000000001</v>
      </c>
      <c r="H30" s="8" t="str">
        <f>IFERROR(VLOOKUP(MID(Table1[[#This Row],[Production]],10,2),Special!$B$2:$D$26,3,0),"")</f>
        <v>-</v>
      </c>
      <c r="J30" t="b">
        <f>EXACT(LEFT(Table1[[#This Row],[Stock]],12),LEFT(Table1[[#This Row],[Production]],12))</f>
        <v>1</v>
      </c>
      <c r="K30" t="b">
        <f>EXACT((RIGHT(Table1[[#This Row],[Stock]],3)),((RIGHT(Table1[[#This Row],[Production]],3))))</f>
        <v>1</v>
      </c>
      <c r="L30" s="14">
        <f>IFERROR(VLOOKUP(Table1[[#This Row],[Stock]],[1]Sheet1!$A$7:$N$10000,14,0),"")</f>
        <v>338</v>
      </c>
      <c r="M30" s="14">
        <f>IFERROR(ROUND((Table1[[#This Row],[Stock
(S&amp;L)]]/Table1[[#This Row],[Rate
(L/S)]]),0),"")</f>
        <v>338</v>
      </c>
      <c r="O30" t="str">
        <f>IF(Table1[[#This Row],[Rate
(L/S)]]=1,"P/E","C")</f>
        <v>P/E</v>
      </c>
      <c r="P30" s="7">
        <f>IFERROR(VLOOKUP(Table1[[#This Row],[Stock]],[2]CUS030!$A$5:$BO$10000,21,0)/Table1[[#This Row],[Rate
(L/S)]],"")</f>
        <v>0</v>
      </c>
      <c r="Q30" s="7">
        <f>IFERROR(VLOOKUP(Table1[[#This Row],[Stock]],[2]CUS030!$A$5:$BO$10000,22,0)/Table1[[#This Row],[Rate
(L/S)]],"")</f>
        <v>0</v>
      </c>
      <c r="R30" s="7">
        <f>IFERROR(VLOOKUP(Table1[[#This Row],[Stock]],[2]CUS030!$A$5:$BO$10000,23,0)/Table1[[#This Row],[Rate
(L/S)]],"")</f>
        <v>0</v>
      </c>
      <c r="S30" s="7">
        <f>IFERROR(VLOOKUP(Table1[[#This Row],[Stock]],[2]CUS030!$A$5:$BO$10000,24,0)/Table1[[#This Row],[Rate
(L/S)]],"")</f>
        <v>0</v>
      </c>
      <c r="T30" s="7">
        <f>IFERROR(VLOOKUP(Table1[[#This Row],[Stock]],[2]CUS030!$A$5:$BO$10000,25,0)/Table1[[#This Row],[Rate
(L/S)]],"")</f>
        <v>40</v>
      </c>
      <c r="U30" s="7">
        <f>IFERROR(VLOOKUP(Table1[[#This Row],[Stock]],[2]CUS030!$A$5:$BO$10000,26,0)/Table1[[#This Row],[Rate
(L/S)]],"")</f>
        <v>0</v>
      </c>
      <c r="V30" s="7">
        <f>IFERROR(VLOOKUP(Table1[[#This Row],[Stock]],[2]CUS030!$A$5:$BO$10000,27,0)/Table1[[#This Row],[Rate
(L/S)]],"")</f>
        <v>0</v>
      </c>
      <c r="W30" s="7">
        <f>IFERROR(VLOOKUP(Table1[[#This Row],[Stock]],[2]CUS030!$A$5:$BO$10000,28,0)/Table1[[#This Row],[Rate
(L/S)]],"")</f>
        <v>0</v>
      </c>
      <c r="X30" s="7">
        <f>IFERROR(VLOOKUP(Table1[[#This Row],[Stock]],[2]CUS030!$A$5:$BO$10000,29,0)/Table1[[#This Row],[Rate
(L/S)]],"")</f>
        <v>0</v>
      </c>
      <c r="Y30" s="7">
        <f>IFERROR(VLOOKUP(Table1[[#This Row],[Stock]],[2]CUS030!$A$5:$BO$10000,30,0)/Table1[[#This Row],[Rate
(L/S)]],"")</f>
        <v>0</v>
      </c>
      <c r="Z30" s="7">
        <f>IFERROR(VLOOKUP(Table1[[#This Row],[Stock]],[2]CUS030!$A$5:$BO$10000,31,0)/Table1[[#This Row],[Rate
(L/S)]],"")</f>
        <v>0</v>
      </c>
      <c r="AA30" s="7">
        <f>IFERROR(VLOOKUP(Table1[[#This Row],[Stock]],[2]CUS030!$A$5:$BO$10000,32,0)/Table1[[#This Row],[Rate
(L/S)]],"")</f>
        <v>0</v>
      </c>
      <c r="AB30" s="7">
        <f>IFERROR(VLOOKUP(Table1[[#This Row],[Stock]],[2]CUS030!$A$5:$BO$10000,33,0)/Table1[[#This Row],[Rate
(L/S)]],"")</f>
        <v>0</v>
      </c>
      <c r="AC30" s="7">
        <f>IFERROR(VLOOKUP(Table1[[#This Row],[Stock]],[2]CUS030!$A$5:$BO$10000,34,0)/Table1[[#This Row],[Rate
(L/S)]],"")</f>
        <v>0</v>
      </c>
      <c r="AD30" s="7">
        <f>IFERROR(VLOOKUP(Table1[[#This Row],[Stock]],[2]CUS030!$A$5:$BO$10000,35,0)/Table1[[#This Row],[Rate
(L/S)]],"")</f>
        <v>0</v>
      </c>
      <c r="AE30" s="7">
        <f>IFERROR(VLOOKUP(Table1[[#This Row],[Stock]],[2]CUS030!$A$5:$BO$10000,36,0)/Table1[[#This Row],[Rate
(L/S)]],"")</f>
        <v>0</v>
      </c>
      <c r="AF30" s="7">
        <f>IFERROR(VLOOKUP(Table1[[#This Row],[Stock]],[2]CUS030!$A$5:$BO$10000,37,0)/Table1[[#This Row],[Rate
(L/S)]],"")</f>
        <v>0</v>
      </c>
      <c r="AG30" s="7">
        <f>IFERROR(VLOOKUP(Table1[[#This Row],[Stock]],[2]CUS030!$A$5:$BO$10000,38,0)/Table1[[#This Row],[Rate
(L/S)]],"")</f>
        <v>0</v>
      </c>
      <c r="AH30" s="7">
        <f>IFERROR(VLOOKUP(Table1[[#This Row],[Stock]],[2]CUS030!$A$5:$BO$10000,39,0)/Table1[[#This Row],[Rate
(L/S)]],"")</f>
        <v>0</v>
      </c>
      <c r="AI30" s="7">
        <f>IFERROR(VLOOKUP(Table1[[#This Row],[Stock]],[2]CUS030!$A$5:$BO$10000,40,0)/Table1[[#This Row],[Rate
(L/S)]],"")</f>
        <v>0</v>
      </c>
      <c r="AJ30" s="7">
        <f>IFERROR(VLOOKUP(Table1[[#This Row],[Stock]],[2]CUS030!$A$5:$BO$10000,41,0)/Table1[[#This Row],[Rate
(L/S)]],"")</f>
        <v>0</v>
      </c>
      <c r="AK30" s="7">
        <f>IFERROR(VLOOKUP(Table1[[#This Row],[Stock]],[2]CUS030!$A$5:$BO$10000,42,0)/Table1[[#This Row],[Rate
(L/S)]],"")</f>
        <v>0</v>
      </c>
      <c r="AL30" s="7">
        <f>IFERROR(VLOOKUP(Table1[[#This Row],[Stock]],[2]CUS030!$A$5:$BO$10000,43,0)/Table1[[#This Row],[Rate
(L/S)]],"")</f>
        <v>0</v>
      </c>
      <c r="AM30" s="7">
        <f>IFERROR(VLOOKUP(Table1[[#This Row],[Stock]],[2]CUS030!$A$5:$BO$10000,44,0)/Table1[[#This Row],[Rate
(L/S)]],"")</f>
        <v>0</v>
      </c>
      <c r="AN30" s="7">
        <f>IFERROR(VLOOKUP(Table1[[#This Row],[Stock]],[2]CUS030!$A$5:$BO$10000,45,0)/Table1[[#This Row],[Rate
(L/S)]],"")</f>
        <v>0</v>
      </c>
      <c r="AO30" s="7">
        <f>IFERROR(VLOOKUP(Table1[[#This Row],[Stock]],[2]CUS030!$A$5:$BO$10000,46,0)/Table1[[#This Row],[Rate
(L/S)]],"")</f>
        <v>0</v>
      </c>
      <c r="AP30" s="7">
        <f>IFERROR(VLOOKUP(Table1[[#This Row],[Stock]],[2]CUS030!$A$5:$BO$10000,47,0)/Table1[[#This Row],[Rate
(L/S)]],"")</f>
        <v>0</v>
      </c>
      <c r="AQ30" s="7">
        <f>IFERROR(VLOOKUP(Table1[[#This Row],[Stock]],[2]CUS030!$A$5:$BO$10000,48,0)/Table1[[#This Row],[Rate
(L/S)]],"")</f>
        <v>0</v>
      </c>
      <c r="AR30" s="7">
        <f>IFERROR(VLOOKUP(Table1[[#This Row],[Stock]],[2]CUS030!$A$5:$BO$10000,49,0)/Table1[[#This Row],[Rate
(L/S)]],"")</f>
        <v>0</v>
      </c>
      <c r="AS30" s="7">
        <f>IFERROR(VLOOKUP(Table1[[#This Row],[Stock]],[2]CUS030!$A$5:$BO$10000,50,0)/Table1[[#This Row],[Rate
(L/S)]],"")</f>
        <v>0</v>
      </c>
      <c r="AT30" s="7">
        <f>IFERROR(VLOOKUP(Table1[[#This Row],[Stock]],[2]CUS030!$A$5:$BO$10000,51,0)/Table1[[#This Row],[Rate
(L/S)]],"")</f>
        <v>169</v>
      </c>
      <c r="AU30" s="7">
        <f>IFERROR(VLOOKUP(Table1[[#This Row],[Stock]],[2]CUS030!$A$5:$BO$10000,52,0)/Table1[[#This Row],[Rate
(L/S)]],"")</f>
        <v>0</v>
      </c>
      <c r="AV30" s="7">
        <f>IFERROR(VLOOKUP(Table1[[#This Row],[Stock]],[2]CUS030!$A$5:$BO$10000,53,0)/Table1[[#This Row],[Rate
(L/S)]],"")</f>
        <v>209</v>
      </c>
      <c r="AW30" s="7">
        <f>IFERROR(VLOOKUP(Table1[[#This Row],[Stock]],[2]CUS030!$A$5:$BO$10000,54,0)/Table1[[#This Row],[Rate
(L/S)]],"")</f>
        <v>0</v>
      </c>
      <c r="AX30" s="7">
        <f>IFERROR(VLOOKUP(Table1[[#This Row],[Stock]],[2]CUS030!$A$5:$BO$10000,55,0)/Table1[[#This Row],[Rate
(L/S)]],"")</f>
        <v>145</v>
      </c>
      <c r="AY30" s="7">
        <f>IFERROR(VLOOKUP(Table1[[#This Row],[Stock]],[2]CUS030!$A$5:$BO$10000,56,0)/Table1[[#This Row],[Rate
(L/S)]],"")</f>
        <v>89</v>
      </c>
      <c r="AZ30" s="7">
        <f>IFERROR(VLOOKUP(Table1[[#This Row],[Stock]],[2]CUS030!$A$5:$BO$10000,57,0)/Table1[[#This Row],[Rate
(L/S)]],"")</f>
        <v>75</v>
      </c>
      <c r="BA30" s="7">
        <f>IFERROR(VLOOKUP(Table1[[#This Row],[Stock]],[2]CUS030!$A$5:$BO$10000,58,0)/Table1[[#This Row],[Rate
(L/S)]],"")</f>
        <v>43</v>
      </c>
      <c r="BB30" s="7">
        <f>IFERROR(VLOOKUP(Table1[[#This Row],[Stock]],[2]CUS030!$A$5:$BO$10000,59,0)/Table1[[#This Row],[Rate
(L/S)]],"")</f>
        <v>0</v>
      </c>
      <c r="BC30" s="7">
        <f>IFERROR(VLOOKUP(Table1[[#This Row],[Stock]],[2]CUS030!$A$5:$BO$10000,60,0)/Table1[[#This Row],[Rate
(L/S)]],"")</f>
        <v>0</v>
      </c>
      <c r="BD30" s="7">
        <f>IFERROR(VLOOKUP(Table1[[#This Row],[Stock]],[2]CUS030!$A$5:$BO$10000,61,0)/Table1[[#This Row],[Rate
(L/S)]],"")</f>
        <v>0</v>
      </c>
      <c r="BE30" s="7">
        <f>IFERROR(VLOOKUP(Table1[[#This Row],[Stock]],[2]CUS030!$A$5:$BO$10000,62,0)/Table1[[#This Row],[Rate
(L/S)]],"")</f>
        <v>0</v>
      </c>
      <c r="BF30" s="7">
        <f>IFERROR(VLOOKUP(Table1[[#This Row],[Stock]],[2]CUS030!$A$5:$BO$10000,63,0)/Table1[[#This Row],[Rate
(L/S)]],"")</f>
        <v>0</v>
      </c>
      <c r="BG30" s="7">
        <f>IFERROR(VLOOKUP(Table1[[#This Row],[Stock]],[2]CUS030!$A$5:$BO$10000,64,0)/Table1[[#This Row],[Rate
(L/S)]],"")</f>
        <v>0</v>
      </c>
      <c r="BH30" s="7">
        <f>IFERROR(VLOOKUP(Table1[[#This Row],[Stock]],[2]CUS030!$A$5:$BO$10000,65,0)/Table1[[#This Row],[Rate
(L/S)]],"")</f>
        <v>0</v>
      </c>
      <c r="BI30" s="7" t="s">
        <v>1</v>
      </c>
      <c r="BJ30" s="15">
        <f>IFERROR(IF(Table1[[#This Row],[S.Material]]="S",(Table1[[#This Row],[Total Qty]]+Table1[[#This Row],[N+1]]+Table1[[#This Row],[N+2]]),Table1[[#This Row],[Total Qty]]+Table1[[#This Row],[N+1]]),)</f>
        <v>298</v>
      </c>
      <c r="BK30" s="7" t="str">
        <f>IFERROR(IF(((AVERAGE((Table1[[#This Row],[N+1]],Table1[[#This Row],[N+2]]),Table1[[#This Row],[N+3]])-(Table1[[#This Row],[Total Qty]])))&gt;500,"Fixed&gt;500pcs",""),"")</f>
        <v/>
      </c>
      <c r="BL30" s="7" t="str">
        <f>IF(AND(Table1[[#This Row],[Last Forcast]]=0,Table1[[#This Row],[Total Qty]]&gt;0,Table1[[#This Row],[N+1]]&gt;0),"Check PO again","")</f>
        <v/>
      </c>
    </row>
    <row r="31" spans="2:64" x14ac:dyDescent="0.3">
      <c r="B31">
        <v>29</v>
      </c>
      <c r="C31" t="s">
        <v>30</v>
      </c>
      <c r="D31">
        <f>IFERROR(ROUND((MID(Table1[[#This Row],[Production]],35,(LEN(Table1[[#This Row],[Production]]))-37)/(MID(Table1[[#This Row],[Stock]],35,(LEN(Table1[[#This Row],[Stock]]))-37))),0),"")</f>
        <v>1</v>
      </c>
      <c r="E31" t="s">
        <v>30</v>
      </c>
      <c r="F31" s="16">
        <f>VLOOKUP(LEFT(Table1[[#This Row],[Production]],LEN(Table1[[#This Row],[Production]])-7),Item!$A$5:$Z$1000,26,0)</f>
        <v>0.621</v>
      </c>
      <c r="H31" s="8" t="str">
        <f>IFERROR(VLOOKUP(MID(Table1[[#This Row],[Production]],10,2),Special!$B$2:$D$26,3,0),"")</f>
        <v>-</v>
      </c>
      <c r="J31" t="b">
        <f>EXACT(LEFT(Table1[[#This Row],[Stock]],12),LEFT(Table1[[#This Row],[Production]],12))</f>
        <v>1</v>
      </c>
      <c r="K31" t="b">
        <f>EXACT((RIGHT(Table1[[#This Row],[Stock]],3)),((RIGHT(Table1[[#This Row],[Production]],3))))</f>
        <v>1</v>
      </c>
      <c r="L31" s="14">
        <f>IFERROR(VLOOKUP(Table1[[#This Row],[Stock]],[1]Sheet1!$A$7:$N$10000,14,0),"")</f>
        <v>169</v>
      </c>
      <c r="M31" s="14">
        <f>IFERROR(ROUND((Table1[[#This Row],[Stock
(S&amp;L)]]/Table1[[#This Row],[Rate
(L/S)]]),0),"")</f>
        <v>169</v>
      </c>
      <c r="O31" t="str">
        <f>IF(Table1[[#This Row],[Rate
(L/S)]]=1,"P/E","C")</f>
        <v>P/E</v>
      </c>
      <c r="P31" s="7">
        <f>IFERROR(VLOOKUP(Table1[[#This Row],[Stock]],[2]CUS030!$A$5:$BO$10000,21,0)/Table1[[#This Row],[Rate
(L/S)]],"")</f>
        <v>0</v>
      </c>
      <c r="Q31" s="7">
        <f>IFERROR(VLOOKUP(Table1[[#This Row],[Stock]],[2]CUS030!$A$5:$BO$10000,22,0)/Table1[[#This Row],[Rate
(L/S)]],"")</f>
        <v>0</v>
      </c>
      <c r="R31" s="7">
        <f>IFERROR(VLOOKUP(Table1[[#This Row],[Stock]],[2]CUS030!$A$5:$BO$10000,23,0)/Table1[[#This Row],[Rate
(L/S)]],"")</f>
        <v>0</v>
      </c>
      <c r="S31" s="7">
        <f>IFERROR(VLOOKUP(Table1[[#This Row],[Stock]],[2]CUS030!$A$5:$BO$10000,24,0)/Table1[[#This Row],[Rate
(L/S)]],"")</f>
        <v>0</v>
      </c>
      <c r="T31" s="7">
        <f>IFERROR(VLOOKUP(Table1[[#This Row],[Stock]],[2]CUS030!$A$5:$BO$10000,25,0)/Table1[[#This Row],[Rate
(L/S)]],"")</f>
        <v>12</v>
      </c>
      <c r="U31" s="7">
        <f>IFERROR(VLOOKUP(Table1[[#This Row],[Stock]],[2]CUS030!$A$5:$BO$10000,26,0)/Table1[[#This Row],[Rate
(L/S)]],"")</f>
        <v>0</v>
      </c>
      <c r="V31" s="7">
        <f>IFERROR(VLOOKUP(Table1[[#This Row],[Stock]],[2]CUS030!$A$5:$BO$10000,27,0)/Table1[[#This Row],[Rate
(L/S)]],"")</f>
        <v>0</v>
      </c>
      <c r="W31" s="7">
        <f>IFERROR(VLOOKUP(Table1[[#This Row],[Stock]],[2]CUS030!$A$5:$BO$10000,28,0)/Table1[[#This Row],[Rate
(L/S)]],"")</f>
        <v>0</v>
      </c>
      <c r="X31" s="7">
        <f>IFERROR(VLOOKUP(Table1[[#This Row],[Stock]],[2]CUS030!$A$5:$BO$10000,29,0)/Table1[[#This Row],[Rate
(L/S)]],"")</f>
        <v>0</v>
      </c>
      <c r="Y31" s="7">
        <f>IFERROR(VLOOKUP(Table1[[#This Row],[Stock]],[2]CUS030!$A$5:$BO$10000,30,0)/Table1[[#This Row],[Rate
(L/S)]],"")</f>
        <v>0</v>
      </c>
      <c r="Z31" s="7">
        <f>IFERROR(VLOOKUP(Table1[[#This Row],[Stock]],[2]CUS030!$A$5:$BO$10000,31,0)/Table1[[#This Row],[Rate
(L/S)]],"")</f>
        <v>0</v>
      </c>
      <c r="AA31" s="7">
        <f>IFERROR(VLOOKUP(Table1[[#This Row],[Stock]],[2]CUS030!$A$5:$BO$10000,32,0)/Table1[[#This Row],[Rate
(L/S)]],"")</f>
        <v>0</v>
      </c>
      <c r="AB31" s="7">
        <f>IFERROR(VLOOKUP(Table1[[#This Row],[Stock]],[2]CUS030!$A$5:$BO$10000,33,0)/Table1[[#This Row],[Rate
(L/S)]],"")</f>
        <v>20</v>
      </c>
      <c r="AC31" s="7">
        <f>IFERROR(VLOOKUP(Table1[[#This Row],[Stock]],[2]CUS030!$A$5:$BO$10000,34,0)/Table1[[#This Row],[Rate
(L/S)]],"")</f>
        <v>0</v>
      </c>
      <c r="AD31" s="7">
        <f>IFERROR(VLOOKUP(Table1[[#This Row],[Stock]],[2]CUS030!$A$5:$BO$10000,35,0)/Table1[[#This Row],[Rate
(L/S)]],"")</f>
        <v>0</v>
      </c>
      <c r="AE31" s="7">
        <f>IFERROR(VLOOKUP(Table1[[#This Row],[Stock]],[2]CUS030!$A$5:$BO$10000,36,0)/Table1[[#This Row],[Rate
(L/S)]],"")</f>
        <v>0</v>
      </c>
      <c r="AF31" s="7">
        <f>IFERROR(VLOOKUP(Table1[[#This Row],[Stock]],[2]CUS030!$A$5:$BO$10000,37,0)/Table1[[#This Row],[Rate
(L/S)]],"")</f>
        <v>0</v>
      </c>
      <c r="AG31" s="7">
        <f>IFERROR(VLOOKUP(Table1[[#This Row],[Stock]],[2]CUS030!$A$5:$BO$10000,38,0)/Table1[[#This Row],[Rate
(L/S)]],"")</f>
        <v>0</v>
      </c>
      <c r="AH31" s="7">
        <f>IFERROR(VLOOKUP(Table1[[#This Row],[Stock]],[2]CUS030!$A$5:$BO$10000,39,0)/Table1[[#This Row],[Rate
(L/S)]],"")</f>
        <v>0</v>
      </c>
      <c r="AI31" s="7">
        <f>IFERROR(VLOOKUP(Table1[[#This Row],[Stock]],[2]CUS030!$A$5:$BO$10000,40,0)/Table1[[#This Row],[Rate
(L/S)]],"")</f>
        <v>0</v>
      </c>
      <c r="AJ31" s="7">
        <f>IFERROR(VLOOKUP(Table1[[#This Row],[Stock]],[2]CUS030!$A$5:$BO$10000,41,0)/Table1[[#This Row],[Rate
(L/S)]],"")</f>
        <v>0</v>
      </c>
      <c r="AK31" s="7">
        <f>IFERROR(VLOOKUP(Table1[[#This Row],[Stock]],[2]CUS030!$A$5:$BO$10000,42,0)/Table1[[#This Row],[Rate
(L/S)]],"")</f>
        <v>0</v>
      </c>
      <c r="AL31" s="7">
        <f>IFERROR(VLOOKUP(Table1[[#This Row],[Stock]],[2]CUS030!$A$5:$BO$10000,43,0)/Table1[[#This Row],[Rate
(L/S)]],"")</f>
        <v>0</v>
      </c>
      <c r="AM31" s="7">
        <f>IFERROR(VLOOKUP(Table1[[#This Row],[Stock]],[2]CUS030!$A$5:$BO$10000,44,0)/Table1[[#This Row],[Rate
(L/S)]],"")</f>
        <v>0</v>
      </c>
      <c r="AN31" s="7">
        <f>IFERROR(VLOOKUP(Table1[[#This Row],[Stock]],[2]CUS030!$A$5:$BO$10000,45,0)/Table1[[#This Row],[Rate
(L/S)]],"")</f>
        <v>0</v>
      </c>
      <c r="AO31" s="7">
        <f>IFERROR(VLOOKUP(Table1[[#This Row],[Stock]],[2]CUS030!$A$5:$BO$10000,46,0)/Table1[[#This Row],[Rate
(L/S)]],"")</f>
        <v>0</v>
      </c>
      <c r="AP31" s="7">
        <f>IFERROR(VLOOKUP(Table1[[#This Row],[Stock]],[2]CUS030!$A$5:$BO$10000,47,0)/Table1[[#This Row],[Rate
(L/S)]],"")</f>
        <v>0</v>
      </c>
      <c r="AQ31" s="7">
        <f>IFERROR(VLOOKUP(Table1[[#This Row],[Stock]],[2]CUS030!$A$5:$BO$10000,48,0)/Table1[[#This Row],[Rate
(L/S)]],"")</f>
        <v>0</v>
      </c>
      <c r="AR31" s="7">
        <f>IFERROR(VLOOKUP(Table1[[#This Row],[Stock]],[2]CUS030!$A$5:$BO$10000,49,0)/Table1[[#This Row],[Rate
(L/S)]],"")</f>
        <v>0</v>
      </c>
      <c r="AS31" s="7">
        <f>IFERROR(VLOOKUP(Table1[[#This Row],[Stock]],[2]CUS030!$A$5:$BO$10000,50,0)/Table1[[#This Row],[Rate
(L/S)]],"")</f>
        <v>0</v>
      </c>
      <c r="AT31" s="7">
        <f>IFERROR(VLOOKUP(Table1[[#This Row],[Stock]],[2]CUS030!$A$5:$BO$10000,51,0)/Table1[[#This Row],[Rate
(L/S)]],"")</f>
        <v>120</v>
      </c>
      <c r="AU31" s="7">
        <f>IFERROR(VLOOKUP(Table1[[#This Row],[Stock]],[2]CUS030!$A$5:$BO$10000,52,0)/Table1[[#This Row],[Rate
(L/S)]],"")</f>
        <v>0</v>
      </c>
      <c r="AV31" s="7">
        <f>IFERROR(VLOOKUP(Table1[[#This Row],[Stock]],[2]CUS030!$A$5:$BO$10000,53,0)/Table1[[#This Row],[Rate
(L/S)]],"")</f>
        <v>152</v>
      </c>
      <c r="AW31" s="7">
        <f>IFERROR(VLOOKUP(Table1[[#This Row],[Stock]],[2]CUS030!$A$5:$BO$10000,54,0)/Table1[[#This Row],[Rate
(L/S)]],"")</f>
        <v>0</v>
      </c>
      <c r="AX31" s="7">
        <f>IFERROR(VLOOKUP(Table1[[#This Row],[Stock]],[2]CUS030!$A$5:$BO$10000,55,0)/Table1[[#This Row],[Rate
(L/S)]],"")</f>
        <v>197</v>
      </c>
      <c r="AY31" s="7">
        <f>IFERROR(VLOOKUP(Table1[[#This Row],[Stock]],[2]CUS030!$A$5:$BO$10000,56,0)/Table1[[#This Row],[Rate
(L/S)]],"")</f>
        <v>92</v>
      </c>
      <c r="AZ31" s="7">
        <f>IFERROR(VLOOKUP(Table1[[#This Row],[Stock]],[2]CUS030!$A$5:$BO$10000,57,0)/Table1[[#This Row],[Rate
(L/S)]],"")</f>
        <v>0</v>
      </c>
      <c r="BA31" s="7">
        <f>IFERROR(VLOOKUP(Table1[[#This Row],[Stock]],[2]CUS030!$A$5:$BO$10000,58,0)/Table1[[#This Row],[Rate
(L/S)]],"")</f>
        <v>116</v>
      </c>
      <c r="BB31" s="7">
        <f>IFERROR(VLOOKUP(Table1[[#This Row],[Stock]],[2]CUS030!$A$5:$BO$10000,59,0)/Table1[[#This Row],[Rate
(L/S)]],"")</f>
        <v>0</v>
      </c>
      <c r="BC31" s="7">
        <f>IFERROR(VLOOKUP(Table1[[#This Row],[Stock]],[2]CUS030!$A$5:$BO$10000,60,0)/Table1[[#This Row],[Rate
(L/S)]],"")</f>
        <v>0</v>
      </c>
      <c r="BD31" s="7">
        <f>IFERROR(VLOOKUP(Table1[[#This Row],[Stock]],[2]CUS030!$A$5:$BO$10000,61,0)/Table1[[#This Row],[Rate
(L/S)]],"")</f>
        <v>0</v>
      </c>
      <c r="BE31" s="7">
        <f>IFERROR(VLOOKUP(Table1[[#This Row],[Stock]],[2]CUS030!$A$5:$BO$10000,62,0)/Table1[[#This Row],[Rate
(L/S)]],"")</f>
        <v>0</v>
      </c>
      <c r="BF31" s="7">
        <f>IFERROR(VLOOKUP(Table1[[#This Row],[Stock]],[2]CUS030!$A$5:$BO$10000,63,0)/Table1[[#This Row],[Rate
(L/S)]],"")</f>
        <v>0</v>
      </c>
      <c r="BG31" s="7">
        <f>IFERROR(VLOOKUP(Table1[[#This Row],[Stock]],[2]CUS030!$A$5:$BO$10000,64,0)/Table1[[#This Row],[Rate
(L/S)]],"")</f>
        <v>0</v>
      </c>
      <c r="BH31" s="7">
        <f>IFERROR(VLOOKUP(Table1[[#This Row],[Stock]],[2]CUS030!$A$5:$BO$10000,65,0)/Table1[[#This Row],[Rate
(L/S)]],"")</f>
        <v>0</v>
      </c>
      <c r="BI31" s="7" t="s">
        <v>1</v>
      </c>
      <c r="BJ31" s="15">
        <f>IFERROR(IF(Table1[[#This Row],[S.Material]]="S",(Table1[[#This Row],[Total Qty]]+Table1[[#This Row],[N+1]]+Table1[[#This Row],[N+2]]),Table1[[#This Row],[Total Qty]]+Table1[[#This Row],[N+1]]),)</f>
        <v>244</v>
      </c>
      <c r="BK31" s="7" t="str">
        <f>IFERROR(IF(((AVERAGE((Table1[[#This Row],[N+1]],Table1[[#This Row],[N+2]]),Table1[[#This Row],[N+3]])-(Table1[[#This Row],[Total Qty]])))&gt;500,"Fixed&gt;500pcs",""),"")</f>
        <v/>
      </c>
      <c r="BL31" s="7" t="str">
        <f>IF(AND(Table1[[#This Row],[Last Forcast]]=0,Table1[[#This Row],[Total Qty]]&gt;0,Table1[[#This Row],[N+1]]&gt;0),"Check PO again","")</f>
        <v/>
      </c>
    </row>
    <row r="32" spans="2:64" x14ac:dyDescent="0.3">
      <c r="B32">
        <v>30</v>
      </c>
      <c r="C32" t="s">
        <v>31</v>
      </c>
      <c r="D32">
        <f>IFERROR(ROUND((MID(Table1[[#This Row],[Production]],35,(LEN(Table1[[#This Row],[Production]]))-37)/(MID(Table1[[#This Row],[Stock]],35,(LEN(Table1[[#This Row],[Stock]]))-37))),0),"")</f>
        <v>1</v>
      </c>
      <c r="E32" t="s">
        <v>31</v>
      </c>
      <c r="F32" s="16">
        <f>VLOOKUP(LEFT(Table1[[#This Row],[Production]],LEN(Table1[[#This Row],[Production]])-7),Item!$A$5:$Z$1000,26,0)</f>
        <v>0.621</v>
      </c>
      <c r="H32" s="8" t="str">
        <f>IFERROR(VLOOKUP(MID(Table1[[#This Row],[Production]],10,2),Special!$B$2:$D$26,3,0),"")</f>
        <v>-</v>
      </c>
      <c r="J32" t="b">
        <f>EXACT(LEFT(Table1[[#This Row],[Stock]],12),LEFT(Table1[[#This Row],[Production]],12))</f>
        <v>1</v>
      </c>
      <c r="K32" t="b">
        <f>EXACT((RIGHT(Table1[[#This Row],[Stock]],3)),((RIGHT(Table1[[#This Row],[Production]],3))))</f>
        <v>1</v>
      </c>
      <c r="L32" s="14">
        <f>IFERROR(VLOOKUP(Table1[[#This Row],[Stock]],[1]Sheet1!$A$7:$N$10000,14,0),"")</f>
        <v>1519</v>
      </c>
      <c r="M32" s="14">
        <f>IFERROR(ROUND((Table1[[#This Row],[Stock
(S&amp;L)]]/Table1[[#This Row],[Rate
(L/S)]]),0),"")</f>
        <v>1519</v>
      </c>
      <c r="O32" t="str">
        <f>IF(Table1[[#This Row],[Rate
(L/S)]]=1,"P/E","C")</f>
        <v>P/E</v>
      </c>
      <c r="P32" s="7">
        <f>IFERROR(VLOOKUP(Table1[[#This Row],[Stock]],[2]CUS030!$A$5:$BO$10000,21,0)/Table1[[#This Row],[Rate
(L/S)]],"")</f>
        <v>0</v>
      </c>
      <c r="Q32" s="7">
        <f>IFERROR(VLOOKUP(Table1[[#This Row],[Stock]],[2]CUS030!$A$5:$BO$10000,22,0)/Table1[[#This Row],[Rate
(L/S)]],"")</f>
        <v>0</v>
      </c>
      <c r="R32" s="7">
        <f>IFERROR(VLOOKUP(Table1[[#This Row],[Stock]],[2]CUS030!$A$5:$BO$10000,23,0)/Table1[[#This Row],[Rate
(L/S)]],"")</f>
        <v>0</v>
      </c>
      <c r="S32" s="7">
        <f>IFERROR(VLOOKUP(Table1[[#This Row],[Stock]],[2]CUS030!$A$5:$BO$10000,24,0)/Table1[[#This Row],[Rate
(L/S)]],"")</f>
        <v>0</v>
      </c>
      <c r="T32" s="7">
        <f>IFERROR(VLOOKUP(Table1[[#This Row],[Stock]],[2]CUS030!$A$5:$BO$10000,25,0)/Table1[[#This Row],[Rate
(L/S)]],"")</f>
        <v>169</v>
      </c>
      <c r="U32" s="7">
        <f>IFERROR(VLOOKUP(Table1[[#This Row],[Stock]],[2]CUS030!$A$5:$BO$10000,26,0)/Table1[[#This Row],[Rate
(L/S)]],"")</f>
        <v>0</v>
      </c>
      <c r="V32" s="7">
        <f>IFERROR(VLOOKUP(Table1[[#This Row],[Stock]],[2]CUS030!$A$5:$BO$10000,27,0)/Table1[[#This Row],[Rate
(L/S)]],"")</f>
        <v>0</v>
      </c>
      <c r="W32" s="7">
        <f>IFERROR(VLOOKUP(Table1[[#This Row],[Stock]],[2]CUS030!$A$5:$BO$10000,28,0)/Table1[[#This Row],[Rate
(L/S)]],"")</f>
        <v>0</v>
      </c>
      <c r="X32" s="7">
        <f>IFERROR(VLOOKUP(Table1[[#This Row],[Stock]],[2]CUS030!$A$5:$BO$10000,29,0)/Table1[[#This Row],[Rate
(L/S)]],"")</f>
        <v>0</v>
      </c>
      <c r="Y32" s="7">
        <f>IFERROR(VLOOKUP(Table1[[#This Row],[Stock]],[2]CUS030!$A$5:$BO$10000,30,0)/Table1[[#This Row],[Rate
(L/S)]],"")</f>
        <v>0</v>
      </c>
      <c r="Z32" s="7">
        <f>IFERROR(VLOOKUP(Table1[[#This Row],[Stock]],[2]CUS030!$A$5:$BO$10000,31,0)/Table1[[#This Row],[Rate
(L/S)]],"")</f>
        <v>0</v>
      </c>
      <c r="AA32" s="7">
        <f>IFERROR(VLOOKUP(Table1[[#This Row],[Stock]],[2]CUS030!$A$5:$BO$10000,32,0)/Table1[[#This Row],[Rate
(L/S)]],"")</f>
        <v>0</v>
      </c>
      <c r="AB32" s="7">
        <f>IFERROR(VLOOKUP(Table1[[#This Row],[Stock]],[2]CUS030!$A$5:$BO$10000,33,0)/Table1[[#This Row],[Rate
(L/S)]],"")</f>
        <v>169</v>
      </c>
      <c r="AC32" s="7">
        <f>IFERROR(VLOOKUP(Table1[[#This Row],[Stock]],[2]CUS030!$A$5:$BO$10000,34,0)/Table1[[#This Row],[Rate
(L/S)]],"")</f>
        <v>0</v>
      </c>
      <c r="AD32" s="7">
        <f>IFERROR(VLOOKUP(Table1[[#This Row],[Stock]],[2]CUS030!$A$5:$BO$10000,35,0)/Table1[[#This Row],[Rate
(L/S)]],"")</f>
        <v>0</v>
      </c>
      <c r="AE32" s="7">
        <f>IFERROR(VLOOKUP(Table1[[#This Row],[Stock]],[2]CUS030!$A$5:$BO$10000,36,0)/Table1[[#This Row],[Rate
(L/S)]],"")</f>
        <v>0</v>
      </c>
      <c r="AF32" s="7">
        <f>IFERROR(VLOOKUP(Table1[[#This Row],[Stock]],[2]CUS030!$A$5:$BO$10000,37,0)/Table1[[#This Row],[Rate
(L/S)]],"")</f>
        <v>0</v>
      </c>
      <c r="AG32" s="7">
        <f>IFERROR(VLOOKUP(Table1[[#This Row],[Stock]],[2]CUS030!$A$5:$BO$10000,38,0)/Table1[[#This Row],[Rate
(L/S)]],"")</f>
        <v>0</v>
      </c>
      <c r="AH32" s="7">
        <f>IFERROR(VLOOKUP(Table1[[#This Row],[Stock]],[2]CUS030!$A$5:$BO$10000,39,0)/Table1[[#This Row],[Rate
(L/S)]],"")</f>
        <v>0</v>
      </c>
      <c r="AI32" s="7">
        <f>IFERROR(VLOOKUP(Table1[[#This Row],[Stock]],[2]CUS030!$A$5:$BO$10000,40,0)/Table1[[#This Row],[Rate
(L/S)]],"")</f>
        <v>0</v>
      </c>
      <c r="AJ32" s="7">
        <f>IFERROR(VLOOKUP(Table1[[#This Row],[Stock]],[2]CUS030!$A$5:$BO$10000,41,0)/Table1[[#This Row],[Rate
(L/S)]],"")</f>
        <v>0</v>
      </c>
      <c r="AK32" s="7">
        <f>IFERROR(VLOOKUP(Table1[[#This Row],[Stock]],[2]CUS030!$A$5:$BO$10000,42,0)/Table1[[#This Row],[Rate
(L/S)]],"")</f>
        <v>0</v>
      </c>
      <c r="AL32" s="7">
        <f>IFERROR(VLOOKUP(Table1[[#This Row],[Stock]],[2]CUS030!$A$5:$BO$10000,43,0)/Table1[[#This Row],[Rate
(L/S)]],"")</f>
        <v>0</v>
      </c>
      <c r="AM32" s="7">
        <f>IFERROR(VLOOKUP(Table1[[#This Row],[Stock]],[2]CUS030!$A$5:$BO$10000,44,0)/Table1[[#This Row],[Rate
(L/S)]],"")</f>
        <v>0</v>
      </c>
      <c r="AN32" s="7">
        <f>IFERROR(VLOOKUP(Table1[[#This Row],[Stock]],[2]CUS030!$A$5:$BO$10000,45,0)/Table1[[#This Row],[Rate
(L/S)]],"")</f>
        <v>0</v>
      </c>
      <c r="AO32" s="7">
        <f>IFERROR(VLOOKUP(Table1[[#This Row],[Stock]],[2]CUS030!$A$5:$BO$10000,46,0)/Table1[[#This Row],[Rate
(L/S)]],"")</f>
        <v>0</v>
      </c>
      <c r="AP32" s="7">
        <f>IFERROR(VLOOKUP(Table1[[#This Row],[Stock]],[2]CUS030!$A$5:$BO$10000,47,0)/Table1[[#This Row],[Rate
(L/S)]],"")</f>
        <v>0</v>
      </c>
      <c r="AQ32" s="7">
        <f>IFERROR(VLOOKUP(Table1[[#This Row],[Stock]],[2]CUS030!$A$5:$BO$10000,48,0)/Table1[[#This Row],[Rate
(L/S)]],"")</f>
        <v>0</v>
      </c>
      <c r="AR32" s="7">
        <f>IFERROR(VLOOKUP(Table1[[#This Row],[Stock]],[2]CUS030!$A$5:$BO$10000,49,0)/Table1[[#This Row],[Rate
(L/S)]],"")</f>
        <v>0</v>
      </c>
      <c r="AS32" s="7">
        <f>IFERROR(VLOOKUP(Table1[[#This Row],[Stock]],[2]CUS030!$A$5:$BO$10000,50,0)/Table1[[#This Row],[Rate
(L/S)]],"")</f>
        <v>0</v>
      </c>
      <c r="AT32" s="7">
        <f>IFERROR(VLOOKUP(Table1[[#This Row],[Stock]],[2]CUS030!$A$5:$BO$10000,51,0)/Table1[[#This Row],[Rate
(L/S)]],"")</f>
        <v>507</v>
      </c>
      <c r="AU32" s="7">
        <f>IFERROR(VLOOKUP(Table1[[#This Row],[Stock]],[2]CUS030!$A$5:$BO$10000,52,0)/Table1[[#This Row],[Rate
(L/S)]],"")</f>
        <v>0</v>
      </c>
      <c r="AV32" s="7">
        <f>IFERROR(VLOOKUP(Table1[[#This Row],[Stock]],[2]CUS030!$A$5:$BO$10000,53,0)/Table1[[#This Row],[Rate
(L/S)]],"")</f>
        <v>845</v>
      </c>
      <c r="AW32" s="7">
        <f>IFERROR(VLOOKUP(Table1[[#This Row],[Stock]],[2]CUS030!$A$5:$BO$10000,54,0)/Table1[[#This Row],[Rate
(L/S)]],"")</f>
        <v>0</v>
      </c>
      <c r="AX32" s="7">
        <f>IFERROR(VLOOKUP(Table1[[#This Row],[Stock]],[2]CUS030!$A$5:$BO$10000,55,0)/Table1[[#This Row],[Rate
(L/S)]],"")</f>
        <v>1347</v>
      </c>
      <c r="AY32" s="7">
        <f>IFERROR(VLOOKUP(Table1[[#This Row],[Stock]],[2]CUS030!$A$5:$BO$10000,56,0)/Table1[[#This Row],[Rate
(L/S)]],"")</f>
        <v>1080</v>
      </c>
      <c r="AZ32" s="7">
        <f>IFERROR(VLOOKUP(Table1[[#This Row],[Stock]],[2]CUS030!$A$5:$BO$10000,57,0)/Table1[[#This Row],[Rate
(L/S)]],"")</f>
        <v>658</v>
      </c>
      <c r="BA32" s="7">
        <f>IFERROR(VLOOKUP(Table1[[#This Row],[Stock]],[2]CUS030!$A$5:$BO$10000,58,0)/Table1[[#This Row],[Rate
(L/S)]],"")</f>
        <v>728</v>
      </c>
      <c r="BB32" s="7">
        <f>IFERROR(VLOOKUP(Table1[[#This Row],[Stock]],[2]CUS030!$A$5:$BO$10000,59,0)/Table1[[#This Row],[Rate
(L/S)]],"")</f>
        <v>0</v>
      </c>
      <c r="BC32" s="7">
        <f>IFERROR(VLOOKUP(Table1[[#This Row],[Stock]],[2]CUS030!$A$5:$BO$10000,60,0)/Table1[[#This Row],[Rate
(L/S)]],"")</f>
        <v>0</v>
      </c>
      <c r="BD32" s="7">
        <f>IFERROR(VLOOKUP(Table1[[#This Row],[Stock]],[2]CUS030!$A$5:$BO$10000,61,0)/Table1[[#This Row],[Rate
(L/S)]],"")</f>
        <v>0</v>
      </c>
      <c r="BE32" s="7">
        <f>IFERROR(VLOOKUP(Table1[[#This Row],[Stock]],[2]CUS030!$A$5:$BO$10000,62,0)/Table1[[#This Row],[Rate
(L/S)]],"")</f>
        <v>0</v>
      </c>
      <c r="BF32" s="7">
        <f>IFERROR(VLOOKUP(Table1[[#This Row],[Stock]],[2]CUS030!$A$5:$BO$10000,63,0)/Table1[[#This Row],[Rate
(L/S)]],"")</f>
        <v>0</v>
      </c>
      <c r="BG32" s="7">
        <f>IFERROR(VLOOKUP(Table1[[#This Row],[Stock]],[2]CUS030!$A$5:$BO$10000,64,0)/Table1[[#This Row],[Rate
(L/S)]],"")</f>
        <v>0</v>
      </c>
      <c r="BH32" s="7">
        <f>IFERROR(VLOOKUP(Table1[[#This Row],[Stock]],[2]CUS030!$A$5:$BO$10000,65,0)/Table1[[#This Row],[Rate
(L/S)]],"")</f>
        <v>0</v>
      </c>
      <c r="BI32" s="7" t="s">
        <v>1</v>
      </c>
      <c r="BJ32" s="15">
        <f>IFERROR(IF(Table1[[#This Row],[S.Material]]="S",(Table1[[#This Row],[Total Qty]]+Table1[[#This Row],[N+1]]+Table1[[#This Row],[N+2]]),Table1[[#This Row],[Total Qty]]+Table1[[#This Row],[N+1]]),)</f>
        <v>1925</v>
      </c>
      <c r="BK32" s="7" t="str">
        <f>IFERROR(IF(((AVERAGE((Table1[[#This Row],[N+1]],Table1[[#This Row],[N+2]]),Table1[[#This Row],[N+3]])-(Table1[[#This Row],[Total Qty]])))&gt;500,"Fixed&gt;500pcs",""),"")</f>
        <v/>
      </c>
      <c r="BL32" s="7" t="str">
        <f>IF(AND(Table1[[#This Row],[Last Forcast]]=0,Table1[[#This Row],[Total Qty]]&gt;0,Table1[[#This Row],[N+1]]&gt;0),"Check PO again","")</f>
        <v/>
      </c>
    </row>
    <row r="33" spans="2:64" x14ac:dyDescent="0.3">
      <c r="B33">
        <v>31</v>
      </c>
      <c r="C33" t="s">
        <v>32</v>
      </c>
      <c r="D33">
        <f>IFERROR(ROUND((MID(Table1[[#This Row],[Production]],35,(LEN(Table1[[#This Row],[Production]]))-37)/(MID(Table1[[#This Row],[Stock]],35,(LEN(Table1[[#This Row],[Stock]]))-37))),0),"")</f>
        <v>92</v>
      </c>
      <c r="E33" t="s">
        <v>30</v>
      </c>
      <c r="F33" s="16">
        <f>VLOOKUP(LEFT(Table1[[#This Row],[Production]],LEN(Table1[[#This Row],[Production]])-7),Item!$A$5:$Z$1000,26,0)</f>
        <v>0.621</v>
      </c>
      <c r="H33" s="8" t="str">
        <f>IFERROR(VLOOKUP(MID(Table1[[#This Row],[Production]],10,2),Special!$B$2:$D$26,3,0),"")</f>
        <v>-</v>
      </c>
      <c r="J33" t="b">
        <f>EXACT(LEFT(Table1[[#This Row],[Stock]],12),LEFT(Table1[[#This Row],[Production]],12))</f>
        <v>1</v>
      </c>
      <c r="K33" t="b">
        <f>EXACT((RIGHT(Table1[[#This Row],[Stock]],3)),((RIGHT(Table1[[#This Row],[Production]],3))))</f>
        <v>0</v>
      </c>
      <c r="L33" s="14">
        <f>IFERROR(VLOOKUP(Table1[[#This Row],[Stock]],[1]Sheet1!$A$7:$N$10000,14,0),"")</f>
        <v>141</v>
      </c>
      <c r="M33" s="14">
        <f>IFERROR(ROUND((Table1[[#This Row],[Stock
(S&amp;L)]]/Table1[[#This Row],[Rate
(L/S)]]),0),"")</f>
        <v>2</v>
      </c>
      <c r="O33" t="str">
        <f>IF(Table1[[#This Row],[Rate
(L/S)]]=1,"P/E","C")</f>
        <v>C</v>
      </c>
      <c r="P33" s="7">
        <f>IFERROR(VLOOKUP(Table1[[#This Row],[Stock]],[2]CUS030!$A$5:$BO$10000,21,0)/Table1[[#This Row],[Rate
(L/S)]],"")</f>
        <v>0</v>
      </c>
      <c r="Q33" s="7">
        <f>IFERROR(VLOOKUP(Table1[[#This Row],[Stock]],[2]CUS030!$A$5:$BO$10000,22,0)/Table1[[#This Row],[Rate
(L/S)]],"")</f>
        <v>0</v>
      </c>
      <c r="R33" s="7">
        <f>IFERROR(VLOOKUP(Table1[[#This Row],[Stock]],[2]CUS030!$A$5:$BO$10000,23,0)/Table1[[#This Row],[Rate
(L/S)]],"")</f>
        <v>0</v>
      </c>
      <c r="S33" s="7">
        <f>IFERROR(VLOOKUP(Table1[[#This Row],[Stock]],[2]CUS030!$A$5:$BO$10000,24,0)/Table1[[#This Row],[Rate
(L/S)]],"")</f>
        <v>0</v>
      </c>
      <c r="T33" s="7">
        <f>IFERROR(VLOOKUP(Table1[[#This Row],[Stock]],[2]CUS030!$A$5:$BO$10000,25,0)/Table1[[#This Row],[Rate
(L/S)]],"")</f>
        <v>0</v>
      </c>
      <c r="U33" s="7">
        <f>IFERROR(VLOOKUP(Table1[[#This Row],[Stock]],[2]CUS030!$A$5:$BO$10000,26,0)/Table1[[#This Row],[Rate
(L/S)]],"")</f>
        <v>0</v>
      </c>
      <c r="V33" s="7">
        <f>IFERROR(VLOOKUP(Table1[[#This Row],[Stock]],[2]CUS030!$A$5:$BO$10000,27,0)/Table1[[#This Row],[Rate
(L/S)]],"")</f>
        <v>0</v>
      </c>
      <c r="W33" s="7">
        <f>IFERROR(VLOOKUP(Table1[[#This Row],[Stock]],[2]CUS030!$A$5:$BO$10000,28,0)/Table1[[#This Row],[Rate
(L/S)]],"")</f>
        <v>0</v>
      </c>
      <c r="X33" s="7">
        <f>IFERROR(VLOOKUP(Table1[[#This Row],[Stock]],[2]CUS030!$A$5:$BO$10000,29,0)/Table1[[#This Row],[Rate
(L/S)]],"")</f>
        <v>0</v>
      </c>
      <c r="Y33" s="7">
        <f>IFERROR(VLOOKUP(Table1[[#This Row],[Stock]],[2]CUS030!$A$5:$BO$10000,30,0)/Table1[[#This Row],[Rate
(L/S)]],"")</f>
        <v>0</v>
      </c>
      <c r="Z33" s="7">
        <f>IFERROR(VLOOKUP(Table1[[#This Row],[Stock]],[2]CUS030!$A$5:$BO$10000,31,0)/Table1[[#This Row],[Rate
(L/S)]],"")</f>
        <v>0</v>
      </c>
      <c r="AA33" s="7">
        <f>IFERROR(VLOOKUP(Table1[[#This Row],[Stock]],[2]CUS030!$A$5:$BO$10000,32,0)/Table1[[#This Row],[Rate
(L/S)]],"")</f>
        <v>0</v>
      </c>
      <c r="AB33" s="7">
        <f>IFERROR(VLOOKUP(Table1[[#This Row],[Stock]],[2]CUS030!$A$5:$BO$10000,33,0)/Table1[[#This Row],[Rate
(L/S)]],"")</f>
        <v>0</v>
      </c>
      <c r="AC33" s="7">
        <f>IFERROR(VLOOKUP(Table1[[#This Row],[Stock]],[2]CUS030!$A$5:$BO$10000,34,0)/Table1[[#This Row],[Rate
(L/S)]],"")</f>
        <v>0</v>
      </c>
      <c r="AD33" s="7">
        <f>IFERROR(VLOOKUP(Table1[[#This Row],[Stock]],[2]CUS030!$A$5:$BO$10000,35,0)/Table1[[#This Row],[Rate
(L/S)]],"")</f>
        <v>0</v>
      </c>
      <c r="AE33" s="7">
        <f>IFERROR(VLOOKUP(Table1[[#This Row],[Stock]],[2]CUS030!$A$5:$BO$10000,36,0)/Table1[[#This Row],[Rate
(L/S)]],"")</f>
        <v>0</v>
      </c>
      <c r="AF33" s="7">
        <f>IFERROR(VLOOKUP(Table1[[#This Row],[Stock]],[2]CUS030!$A$5:$BO$10000,37,0)/Table1[[#This Row],[Rate
(L/S)]],"")</f>
        <v>0</v>
      </c>
      <c r="AG33" s="7">
        <f>IFERROR(VLOOKUP(Table1[[#This Row],[Stock]],[2]CUS030!$A$5:$BO$10000,38,0)/Table1[[#This Row],[Rate
(L/S)]],"")</f>
        <v>0</v>
      </c>
      <c r="AH33" s="7">
        <f>IFERROR(VLOOKUP(Table1[[#This Row],[Stock]],[2]CUS030!$A$5:$BO$10000,39,0)/Table1[[#This Row],[Rate
(L/S)]],"")</f>
        <v>0</v>
      </c>
      <c r="AI33" s="7">
        <f>IFERROR(VLOOKUP(Table1[[#This Row],[Stock]],[2]CUS030!$A$5:$BO$10000,40,0)/Table1[[#This Row],[Rate
(L/S)]],"")</f>
        <v>0</v>
      </c>
      <c r="AJ33" s="7">
        <f>IFERROR(VLOOKUP(Table1[[#This Row],[Stock]],[2]CUS030!$A$5:$BO$10000,41,0)/Table1[[#This Row],[Rate
(L/S)]],"")</f>
        <v>0</v>
      </c>
      <c r="AK33" s="7">
        <f>IFERROR(VLOOKUP(Table1[[#This Row],[Stock]],[2]CUS030!$A$5:$BO$10000,42,0)/Table1[[#This Row],[Rate
(L/S)]],"")</f>
        <v>0</v>
      </c>
      <c r="AL33" s="7">
        <f>IFERROR(VLOOKUP(Table1[[#This Row],[Stock]],[2]CUS030!$A$5:$BO$10000,43,0)/Table1[[#This Row],[Rate
(L/S)]],"")</f>
        <v>0</v>
      </c>
      <c r="AM33" s="7">
        <f>IFERROR(VLOOKUP(Table1[[#This Row],[Stock]],[2]CUS030!$A$5:$BO$10000,44,0)/Table1[[#This Row],[Rate
(L/S)]],"")</f>
        <v>0</v>
      </c>
      <c r="AN33" s="7">
        <f>IFERROR(VLOOKUP(Table1[[#This Row],[Stock]],[2]CUS030!$A$5:$BO$10000,45,0)/Table1[[#This Row],[Rate
(L/S)]],"")</f>
        <v>0</v>
      </c>
      <c r="AO33" s="7">
        <f>IFERROR(VLOOKUP(Table1[[#This Row],[Stock]],[2]CUS030!$A$5:$BO$10000,46,0)/Table1[[#This Row],[Rate
(L/S)]],"")</f>
        <v>0</v>
      </c>
      <c r="AP33" s="7">
        <f>IFERROR(VLOOKUP(Table1[[#This Row],[Stock]],[2]CUS030!$A$5:$BO$10000,47,0)/Table1[[#This Row],[Rate
(L/S)]],"")</f>
        <v>0</v>
      </c>
      <c r="AQ33" s="7">
        <f>IFERROR(VLOOKUP(Table1[[#This Row],[Stock]],[2]CUS030!$A$5:$BO$10000,48,0)/Table1[[#This Row],[Rate
(L/S)]],"")</f>
        <v>0</v>
      </c>
      <c r="AR33" s="7">
        <f>IFERROR(VLOOKUP(Table1[[#This Row],[Stock]],[2]CUS030!$A$5:$BO$10000,49,0)/Table1[[#This Row],[Rate
(L/S)]],"")</f>
        <v>0</v>
      </c>
      <c r="AS33" s="7">
        <f>IFERROR(VLOOKUP(Table1[[#This Row],[Stock]],[2]CUS030!$A$5:$BO$10000,50,0)/Table1[[#This Row],[Rate
(L/S)]],"")</f>
        <v>0</v>
      </c>
      <c r="AT33" s="7">
        <f>IFERROR(VLOOKUP(Table1[[#This Row],[Stock]],[2]CUS030!$A$5:$BO$10000,51,0)/Table1[[#This Row],[Rate
(L/S)]],"")</f>
        <v>0</v>
      </c>
      <c r="AU33" s="7">
        <f>IFERROR(VLOOKUP(Table1[[#This Row],[Stock]],[2]CUS030!$A$5:$BO$10000,52,0)/Table1[[#This Row],[Rate
(L/S)]],"")</f>
        <v>0</v>
      </c>
      <c r="AV33" s="7">
        <f>IFERROR(VLOOKUP(Table1[[#This Row],[Stock]],[2]CUS030!$A$5:$BO$10000,53,0)/Table1[[#This Row],[Rate
(L/S)]],"")</f>
        <v>0</v>
      </c>
      <c r="AW33" s="7">
        <f>IFERROR(VLOOKUP(Table1[[#This Row],[Stock]],[2]CUS030!$A$5:$BO$10000,54,0)/Table1[[#This Row],[Rate
(L/S)]],"")</f>
        <v>0</v>
      </c>
      <c r="AX33" s="7">
        <f>IFERROR(VLOOKUP(Table1[[#This Row],[Stock]],[2]CUS030!$A$5:$BO$10000,55,0)/Table1[[#This Row],[Rate
(L/S)]],"")</f>
        <v>0</v>
      </c>
      <c r="AY33" s="7">
        <f>IFERROR(VLOOKUP(Table1[[#This Row],[Stock]],[2]CUS030!$A$5:$BO$10000,56,0)/Table1[[#This Row],[Rate
(L/S)]],"")</f>
        <v>0</v>
      </c>
      <c r="AZ33" s="7">
        <f>IFERROR(VLOOKUP(Table1[[#This Row],[Stock]],[2]CUS030!$A$5:$BO$10000,57,0)/Table1[[#This Row],[Rate
(L/S)]],"")</f>
        <v>0</v>
      </c>
      <c r="BA33" s="7">
        <f>IFERROR(VLOOKUP(Table1[[#This Row],[Stock]],[2]CUS030!$A$5:$BO$10000,58,0)/Table1[[#This Row],[Rate
(L/S)]],"")</f>
        <v>0</v>
      </c>
      <c r="BB33" s="7">
        <f>IFERROR(VLOOKUP(Table1[[#This Row],[Stock]],[2]CUS030!$A$5:$BO$10000,59,0)/Table1[[#This Row],[Rate
(L/S)]],"")</f>
        <v>0</v>
      </c>
      <c r="BC33" s="7">
        <f>IFERROR(VLOOKUP(Table1[[#This Row],[Stock]],[2]CUS030!$A$5:$BO$10000,60,0)/Table1[[#This Row],[Rate
(L/S)]],"")</f>
        <v>0</v>
      </c>
      <c r="BD33" s="7">
        <f>IFERROR(VLOOKUP(Table1[[#This Row],[Stock]],[2]CUS030!$A$5:$BO$10000,61,0)/Table1[[#This Row],[Rate
(L/S)]],"")</f>
        <v>0</v>
      </c>
      <c r="BE33" s="7">
        <f>IFERROR(VLOOKUP(Table1[[#This Row],[Stock]],[2]CUS030!$A$5:$BO$10000,62,0)/Table1[[#This Row],[Rate
(L/S)]],"")</f>
        <v>0</v>
      </c>
      <c r="BF33" s="7">
        <f>IFERROR(VLOOKUP(Table1[[#This Row],[Stock]],[2]CUS030!$A$5:$BO$10000,63,0)/Table1[[#This Row],[Rate
(L/S)]],"")</f>
        <v>0</v>
      </c>
      <c r="BG33" s="7">
        <f>IFERROR(VLOOKUP(Table1[[#This Row],[Stock]],[2]CUS030!$A$5:$BO$10000,64,0)/Table1[[#This Row],[Rate
(L/S)]],"")</f>
        <v>0</v>
      </c>
      <c r="BH33" s="7">
        <f>IFERROR(VLOOKUP(Table1[[#This Row],[Stock]],[2]CUS030!$A$5:$BO$10000,65,0)/Table1[[#This Row],[Rate
(L/S)]],"")</f>
        <v>0</v>
      </c>
      <c r="BI33" s="7" t="s">
        <v>1</v>
      </c>
      <c r="BJ33" s="15">
        <f>IFERROR(IF(Table1[[#This Row],[S.Material]]="S",(Table1[[#This Row],[Total Qty]]+Table1[[#This Row],[N+1]]+Table1[[#This Row],[N+2]]),Table1[[#This Row],[Total Qty]]+Table1[[#This Row],[N+1]]),)</f>
        <v>0</v>
      </c>
      <c r="BK33" s="7" t="str">
        <f>IFERROR(IF(((AVERAGE((Table1[[#This Row],[N+1]],Table1[[#This Row],[N+2]]),Table1[[#This Row],[N+3]])-(Table1[[#This Row],[Total Qty]])))&gt;500,"Fixed&gt;500pcs",""),"")</f>
        <v/>
      </c>
      <c r="BL33" s="7" t="str">
        <f>IF(AND(Table1[[#This Row],[Last Forcast]]=0,Table1[[#This Row],[Total Qty]]&gt;0,Table1[[#This Row],[N+1]]&gt;0),"Check PO again","")</f>
        <v/>
      </c>
    </row>
    <row r="34" spans="2:64" x14ac:dyDescent="0.3">
      <c r="B34">
        <v>32</v>
      </c>
      <c r="C34" t="s">
        <v>33</v>
      </c>
      <c r="D34">
        <f>IFERROR(ROUND((MID(Table1[[#This Row],[Production]],35,(LEN(Table1[[#This Row],[Production]]))-37)/(MID(Table1[[#This Row],[Stock]],35,(LEN(Table1[[#This Row],[Stock]]))-37))),0),"")</f>
        <v>4</v>
      </c>
      <c r="E34" t="s">
        <v>34</v>
      </c>
      <c r="F34" s="16">
        <f>VLOOKUP(LEFT(Table1[[#This Row],[Production]],LEN(Table1[[#This Row],[Production]])-7),Item!$A$5:$Z$1000,26,0)</f>
        <v>0.81299999999999994</v>
      </c>
      <c r="H34" s="8" t="str">
        <f>IFERROR(VLOOKUP(MID(Table1[[#This Row],[Production]],10,2),Special!$B$2:$D$26,3,0),"")</f>
        <v>-</v>
      </c>
      <c r="J34" t="b">
        <f>EXACT(LEFT(Table1[[#This Row],[Stock]],12),LEFT(Table1[[#This Row],[Production]],12))</f>
        <v>1</v>
      </c>
      <c r="K34" t="b">
        <f>EXACT((RIGHT(Table1[[#This Row],[Stock]],3)),((RIGHT(Table1[[#This Row],[Production]],3))))</f>
        <v>1</v>
      </c>
      <c r="L34" s="14">
        <f>IFERROR(VLOOKUP(Table1[[#This Row],[Stock]],[1]Sheet1!$A$7:$N$10000,14,0),"")</f>
        <v>8</v>
      </c>
      <c r="M34" s="14">
        <f>IFERROR(ROUND((Table1[[#This Row],[Stock
(S&amp;L)]]/Table1[[#This Row],[Rate
(L/S)]]),0),"")</f>
        <v>2</v>
      </c>
      <c r="O34" t="str">
        <f>IF(Table1[[#This Row],[Rate
(L/S)]]=1,"P/E","C")</f>
        <v>C</v>
      </c>
      <c r="P34" s="7" t="str">
        <f>IFERROR(VLOOKUP(Table1[[#This Row],[Stock]],[2]CUS030!$A$5:$BO$10000,21,0)/Table1[[#This Row],[Rate
(L/S)]],"")</f>
        <v/>
      </c>
      <c r="Q34" s="7" t="str">
        <f>IFERROR(VLOOKUP(Table1[[#This Row],[Stock]],[2]CUS030!$A$5:$BO$10000,22,0)/Table1[[#This Row],[Rate
(L/S)]],"")</f>
        <v/>
      </c>
      <c r="R34" s="7" t="str">
        <f>IFERROR(VLOOKUP(Table1[[#This Row],[Stock]],[2]CUS030!$A$5:$BO$10000,23,0)/Table1[[#This Row],[Rate
(L/S)]],"")</f>
        <v/>
      </c>
      <c r="S34" s="7" t="str">
        <f>IFERROR(VLOOKUP(Table1[[#This Row],[Stock]],[2]CUS030!$A$5:$BO$10000,24,0)/Table1[[#This Row],[Rate
(L/S)]],"")</f>
        <v/>
      </c>
      <c r="T34" s="7" t="str">
        <f>IFERROR(VLOOKUP(Table1[[#This Row],[Stock]],[2]CUS030!$A$5:$BO$10000,25,0)/Table1[[#This Row],[Rate
(L/S)]],"")</f>
        <v/>
      </c>
      <c r="U34" s="7" t="str">
        <f>IFERROR(VLOOKUP(Table1[[#This Row],[Stock]],[2]CUS030!$A$5:$BO$10000,26,0)/Table1[[#This Row],[Rate
(L/S)]],"")</f>
        <v/>
      </c>
      <c r="V34" s="7" t="str">
        <f>IFERROR(VLOOKUP(Table1[[#This Row],[Stock]],[2]CUS030!$A$5:$BO$10000,27,0)/Table1[[#This Row],[Rate
(L/S)]],"")</f>
        <v/>
      </c>
      <c r="W34" s="7" t="str">
        <f>IFERROR(VLOOKUP(Table1[[#This Row],[Stock]],[2]CUS030!$A$5:$BO$10000,28,0)/Table1[[#This Row],[Rate
(L/S)]],"")</f>
        <v/>
      </c>
      <c r="X34" s="7" t="str">
        <f>IFERROR(VLOOKUP(Table1[[#This Row],[Stock]],[2]CUS030!$A$5:$BO$10000,29,0)/Table1[[#This Row],[Rate
(L/S)]],"")</f>
        <v/>
      </c>
      <c r="Y34" s="7" t="str">
        <f>IFERROR(VLOOKUP(Table1[[#This Row],[Stock]],[2]CUS030!$A$5:$BO$10000,30,0)/Table1[[#This Row],[Rate
(L/S)]],"")</f>
        <v/>
      </c>
      <c r="Z34" s="7" t="str">
        <f>IFERROR(VLOOKUP(Table1[[#This Row],[Stock]],[2]CUS030!$A$5:$BO$10000,31,0)/Table1[[#This Row],[Rate
(L/S)]],"")</f>
        <v/>
      </c>
      <c r="AA34" s="7" t="str">
        <f>IFERROR(VLOOKUP(Table1[[#This Row],[Stock]],[2]CUS030!$A$5:$BO$10000,32,0)/Table1[[#This Row],[Rate
(L/S)]],"")</f>
        <v/>
      </c>
      <c r="AB34" s="7" t="str">
        <f>IFERROR(VLOOKUP(Table1[[#This Row],[Stock]],[2]CUS030!$A$5:$BO$10000,33,0)/Table1[[#This Row],[Rate
(L/S)]],"")</f>
        <v/>
      </c>
      <c r="AC34" s="7" t="str">
        <f>IFERROR(VLOOKUP(Table1[[#This Row],[Stock]],[2]CUS030!$A$5:$BO$10000,34,0)/Table1[[#This Row],[Rate
(L/S)]],"")</f>
        <v/>
      </c>
      <c r="AD34" s="7" t="str">
        <f>IFERROR(VLOOKUP(Table1[[#This Row],[Stock]],[2]CUS030!$A$5:$BO$10000,35,0)/Table1[[#This Row],[Rate
(L/S)]],"")</f>
        <v/>
      </c>
      <c r="AE34" s="7" t="str">
        <f>IFERROR(VLOOKUP(Table1[[#This Row],[Stock]],[2]CUS030!$A$5:$BO$10000,36,0)/Table1[[#This Row],[Rate
(L/S)]],"")</f>
        <v/>
      </c>
      <c r="AF34" s="7" t="str">
        <f>IFERROR(VLOOKUP(Table1[[#This Row],[Stock]],[2]CUS030!$A$5:$BO$10000,37,0)/Table1[[#This Row],[Rate
(L/S)]],"")</f>
        <v/>
      </c>
      <c r="AG34" s="7" t="str">
        <f>IFERROR(VLOOKUP(Table1[[#This Row],[Stock]],[2]CUS030!$A$5:$BO$10000,38,0)/Table1[[#This Row],[Rate
(L/S)]],"")</f>
        <v/>
      </c>
      <c r="AH34" s="7" t="str">
        <f>IFERROR(VLOOKUP(Table1[[#This Row],[Stock]],[2]CUS030!$A$5:$BO$10000,39,0)/Table1[[#This Row],[Rate
(L/S)]],"")</f>
        <v/>
      </c>
      <c r="AI34" s="7" t="str">
        <f>IFERROR(VLOOKUP(Table1[[#This Row],[Stock]],[2]CUS030!$A$5:$BO$10000,40,0)/Table1[[#This Row],[Rate
(L/S)]],"")</f>
        <v/>
      </c>
      <c r="AJ34" s="7" t="str">
        <f>IFERROR(VLOOKUP(Table1[[#This Row],[Stock]],[2]CUS030!$A$5:$BO$10000,41,0)/Table1[[#This Row],[Rate
(L/S)]],"")</f>
        <v/>
      </c>
      <c r="AK34" s="7" t="str">
        <f>IFERROR(VLOOKUP(Table1[[#This Row],[Stock]],[2]CUS030!$A$5:$BO$10000,42,0)/Table1[[#This Row],[Rate
(L/S)]],"")</f>
        <v/>
      </c>
      <c r="AL34" s="7" t="str">
        <f>IFERROR(VLOOKUP(Table1[[#This Row],[Stock]],[2]CUS030!$A$5:$BO$10000,43,0)/Table1[[#This Row],[Rate
(L/S)]],"")</f>
        <v/>
      </c>
      <c r="AM34" s="7" t="str">
        <f>IFERROR(VLOOKUP(Table1[[#This Row],[Stock]],[2]CUS030!$A$5:$BO$10000,44,0)/Table1[[#This Row],[Rate
(L/S)]],"")</f>
        <v/>
      </c>
      <c r="AN34" s="7" t="str">
        <f>IFERROR(VLOOKUP(Table1[[#This Row],[Stock]],[2]CUS030!$A$5:$BO$10000,45,0)/Table1[[#This Row],[Rate
(L/S)]],"")</f>
        <v/>
      </c>
      <c r="AO34" s="7" t="str">
        <f>IFERROR(VLOOKUP(Table1[[#This Row],[Stock]],[2]CUS030!$A$5:$BO$10000,46,0)/Table1[[#This Row],[Rate
(L/S)]],"")</f>
        <v/>
      </c>
      <c r="AP34" s="7" t="str">
        <f>IFERROR(VLOOKUP(Table1[[#This Row],[Stock]],[2]CUS030!$A$5:$BO$10000,47,0)/Table1[[#This Row],[Rate
(L/S)]],"")</f>
        <v/>
      </c>
      <c r="AQ34" s="7" t="str">
        <f>IFERROR(VLOOKUP(Table1[[#This Row],[Stock]],[2]CUS030!$A$5:$BO$10000,48,0)/Table1[[#This Row],[Rate
(L/S)]],"")</f>
        <v/>
      </c>
      <c r="AR34" s="7" t="str">
        <f>IFERROR(VLOOKUP(Table1[[#This Row],[Stock]],[2]CUS030!$A$5:$BO$10000,49,0)/Table1[[#This Row],[Rate
(L/S)]],"")</f>
        <v/>
      </c>
      <c r="AS34" s="7" t="str">
        <f>IFERROR(VLOOKUP(Table1[[#This Row],[Stock]],[2]CUS030!$A$5:$BO$10000,50,0)/Table1[[#This Row],[Rate
(L/S)]],"")</f>
        <v/>
      </c>
      <c r="AT34" s="7" t="str">
        <f>IFERROR(VLOOKUP(Table1[[#This Row],[Stock]],[2]CUS030!$A$5:$BO$10000,51,0)/Table1[[#This Row],[Rate
(L/S)]],"")</f>
        <v/>
      </c>
      <c r="AU34" s="7" t="str">
        <f>IFERROR(VLOOKUP(Table1[[#This Row],[Stock]],[2]CUS030!$A$5:$BO$10000,52,0)/Table1[[#This Row],[Rate
(L/S)]],"")</f>
        <v/>
      </c>
      <c r="AV34" s="7" t="str">
        <f>IFERROR(VLOOKUP(Table1[[#This Row],[Stock]],[2]CUS030!$A$5:$BO$10000,53,0)/Table1[[#This Row],[Rate
(L/S)]],"")</f>
        <v/>
      </c>
      <c r="AW34" s="7" t="str">
        <f>IFERROR(VLOOKUP(Table1[[#This Row],[Stock]],[2]CUS030!$A$5:$BO$10000,54,0)/Table1[[#This Row],[Rate
(L/S)]],"")</f>
        <v/>
      </c>
      <c r="AX34" s="7" t="str">
        <f>IFERROR(VLOOKUP(Table1[[#This Row],[Stock]],[2]CUS030!$A$5:$BO$10000,55,0)/Table1[[#This Row],[Rate
(L/S)]],"")</f>
        <v/>
      </c>
      <c r="AY34" s="7" t="str">
        <f>IFERROR(VLOOKUP(Table1[[#This Row],[Stock]],[2]CUS030!$A$5:$BO$10000,56,0)/Table1[[#This Row],[Rate
(L/S)]],"")</f>
        <v/>
      </c>
      <c r="AZ34" s="7" t="str">
        <f>IFERROR(VLOOKUP(Table1[[#This Row],[Stock]],[2]CUS030!$A$5:$BO$10000,57,0)/Table1[[#This Row],[Rate
(L/S)]],"")</f>
        <v/>
      </c>
      <c r="BA34" s="7" t="str">
        <f>IFERROR(VLOOKUP(Table1[[#This Row],[Stock]],[2]CUS030!$A$5:$BO$10000,58,0)/Table1[[#This Row],[Rate
(L/S)]],"")</f>
        <v/>
      </c>
      <c r="BB34" s="7" t="str">
        <f>IFERROR(VLOOKUP(Table1[[#This Row],[Stock]],[2]CUS030!$A$5:$BO$10000,59,0)/Table1[[#This Row],[Rate
(L/S)]],"")</f>
        <v/>
      </c>
      <c r="BC34" s="7" t="str">
        <f>IFERROR(VLOOKUP(Table1[[#This Row],[Stock]],[2]CUS030!$A$5:$BO$10000,60,0)/Table1[[#This Row],[Rate
(L/S)]],"")</f>
        <v/>
      </c>
      <c r="BD34" s="7" t="str">
        <f>IFERROR(VLOOKUP(Table1[[#This Row],[Stock]],[2]CUS030!$A$5:$BO$10000,61,0)/Table1[[#This Row],[Rate
(L/S)]],"")</f>
        <v/>
      </c>
      <c r="BE34" s="7" t="str">
        <f>IFERROR(VLOOKUP(Table1[[#This Row],[Stock]],[2]CUS030!$A$5:$BO$10000,62,0)/Table1[[#This Row],[Rate
(L/S)]],"")</f>
        <v/>
      </c>
      <c r="BF34" s="7" t="str">
        <f>IFERROR(VLOOKUP(Table1[[#This Row],[Stock]],[2]CUS030!$A$5:$BO$10000,63,0)/Table1[[#This Row],[Rate
(L/S)]],"")</f>
        <v/>
      </c>
      <c r="BG34" s="7" t="str">
        <f>IFERROR(VLOOKUP(Table1[[#This Row],[Stock]],[2]CUS030!$A$5:$BO$10000,64,0)/Table1[[#This Row],[Rate
(L/S)]],"")</f>
        <v/>
      </c>
      <c r="BH34" s="7" t="str">
        <f>IFERROR(VLOOKUP(Table1[[#This Row],[Stock]],[2]CUS030!$A$5:$BO$10000,65,0)/Table1[[#This Row],[Rate
(L/S)]],"")</f>
        <v/>
      </c>
      <c r="BI34" s="7" t="s">
        <v>1</v>
      </c>
      <c r="BJ34" s="15">
        <f>IFERROR(IF(Table1[[#This Row],[S.Material]]="S",(Table1[[#This Row],[Total Qty]]+Table1[[#This Row],[N+1]]+Table1[[#This Row],[N+2]]),Table1[[#This Row],[Total Qty]]+Table1[[#This Row],[N+1]]),)</f>
        <v>0</v>
      </c>
      <c r="BK34" s="7" t="str">
        <f>IFERROR(IF(((AVERAGE((Table1[[#This Row],[N+1]],Table1[[#This Row],[N+2]]),Table1[[#This Row],[N+3]])-(Table1[[#This Row],[Total Qty]])))&gt;500,"Fixed&gt;500pcs",""),"")</f>
        <v/>
      </c>
      <c r="BL34" s="7" t="str">
        <f>IF(AND(Table1[[#This Row],[Last Forcast]]=0,Table1[[#This Row],[Total Qty]]&gt;0,Table1[[#This Row],[N+1]]&gt;0),"Check PO again","")</f>
        <v/>
      </c>
    </row>
    <row r="35" spans="2:64" x14ac:dyDescent="0.3">
      <c r="B35">
        <v>33</v>
      </c>
      <c r="C35" t="s">
        <v>35</v>
      </c>
      <c r="D35">
        <f>IFERROR(ROUND((MID(Table1[[#This Row],[Production]],35,(LEN(Table1[[#This Row],[Production]]))-37)/(MID(Table1[[#This Row],[Stock]],35,(LEN(Table1[[#This Row],[Stock]]))-37))),0),"")</f>
        <v>22</v>
      </c>
      <c r="E35" t="s">
        <v>36</v>
      </c>
      <c r="F35" s="16">
        <f>VLOOKUP(LEFT(Table1[[#This Row],[Production]],LEN(Table1[[#This Row],[Production]])-7),Item!$A$5:$Z$1000,26,0)</f>
        <v>0.81299999999999994</v>
      </c>
      <c r="H35" s="8" t="str">
        <f>IFERROR(VLOOKUP(MID(Table1[[#This Row],[Production]],10,2),Special!$B$2:$D$26,3,0),"")</f>
        <v>-</v>
      </c>
      <c r="J35" t="b">
        <f>EXACT(LEFT(Table1[[#This Row],[Stock]],12),LEFT(Table1[[#This Row],[Production]],12))</f>
        <v>1</v>
      </c>
      <c r="K35" t="b">
        <f>EXACT((RIGHT(Table1[[#This Row],[Stock]],3)),((RIGHT(Table1[[#This Row],[Production]],3))))</f>
        <v>1</v>
      </c>
      <c r="L35" s="14">
        <f>IFERROR(VLOOKUP(Table1[[#This Row],[Stock]],[1]Sheet1!$A$7:$N$10000,14,0),"")</f>
        <v>16</v>
      </c>
      <c r="M35" s="14">
        <f>IFERROR(ROUND((Table1[[#This Row],[Stock
(S&amp;L)]]/Table1[[#This Row],[Rate
(L/S)]]),0),"")</f>
        <v>1</v>
      </c>
      <c r="O35" t="str">
        <f>IF(Table1[[#This Row],[Rate
(L/S)]]=1,"P/E","C")</f>
        <v>C</v>
      </c>
      <c r="P35" s="7" t="str">
        <f>IFERROR(VLOOKUP(Table1[[#This Row],[Stock]],[2]CUS030!$A$5:$BO$10000,21,0)/Table1[[#This Row],[Rate
(L/S)]],"")</f>
        <v/>
      </c>
      <c r="Q35" s="7" t="str">
        <f>IFERROR(VLOOKUP(Table1[[#This Row],[Stock]],[2]CUS030!$A$5:$BO$10000,22,0)/Table1[[#This Row],[Rate
(L/S)]],"")</f>
        <v/>
      </c>
      <c r="R35" s="7" t="str">
        <f>IFERROR(VLOOKUP(Table1[[#This Row],[Stock]],[2]CUS030!$A$5:$BO$10000,23,0)/Table1[[#This Row],[Rate
(L/S)]],"")</f>
        <v/>
      </c>
      <c r="S35" s="7" t="str">
        <f>IFERROR(VLOOKUP(Table1[[#This Row],[Stock]],[2]CUS030!$A$5:$BO$10000,24,0)/Table1[[#This Row],[Rate
(L/S)]],"")</f>
        <v/>
      </c>
      <c r="T35" s="7" t="str">
        <f>IFERROR(VLOOKUP(Table1[[#This Row],[Stock]],[2]CUS030!$A$5:$BO$10000,25,0)/Table1[[#This Row],[Rate
(L/S)]],"")</f>
        <v/>
      </c>
      <c r="U35" s="7" t="str">
        <f>IFERROR(VLOOKUP(Table1[[#This Row],[Stock]],[2]CUS030!$A$5:$BO$10000,26,0)/Table1[[#This Row],[Rate
(L/S)]],"")</f>
        <v/>
      </c>
      <c r="V35" s="7" t="str">
        <f>IFERROR(VLOOKUP(Table1[[#This Row],[Stock]],[2]CUS030!$A$5:$BO$10000,27,0)/Table1[[#This Row],[Rate
(L/S)]],"")</f>
        <v/>
      </c>
      <c r="W35" s="7" t="str">
        <f>IFERROR(VLOOKUP(Table1[[#This Row],[Stock]],[2]CUS030!$A$5:$BO$10000,28,0)/Table1[[#This Row],[Rate
(L/S)]],"")</f>
        <v/>
      </c>
      <c r="X35" s="7" t="str">
        <f>IFERROR(VLOOKUP(Table1[[#This Row],[Stock]],[2]CUS030!$A$5:$BO$10000,29,0)/Table1[[#This Row],[Rate
(L/S)]],"")</f>
        <v/>
      </c>
      <c r="Y35" s="7" t="str">
        <f>IFERROR(VLOOKUP(Table1[[#This Row],[Stock]],[2]CUS030!$A$5:$BO$10000,30,0)/Table1[[#This Row],[Rate
(L/S)]],"")</f>
        <v/>
      </c>
      <c r="Z35" s="7" t="str">
        <f>IFERROR(VLOOKUP(Table1[[#This Row],[Stock]],[2]CUS030!$A$5:$BO$10000,31,0)/Table1[[#This Row],[Rate
(L/S)]],"")</f>
        <v/>
      </c>
      <c r="AA35" s="7" t="str">
        <f>IFERROR(VLOOKUP(Table1[[#This Row],[Stock]],[2]CUS030!$A$5:$BO$10000,32,0)/Table1[[#This Row],[Rate
(L/S)]],"")</f>
        <v/>
      </c>
      <c r="AB35" s="7" t="str">
        <f>IFERROR(VLOOKUP(Table1[[#This Row],[Stock]],[2]CUS030!$A$5:$BO$10000,33,0)/Table1[[#This Row],[Rate
(L/S)]],"")</f>
        <v/>
      </c>
      <c r="AC35" s="7" t="str">
        <f>IFERROR(VLOOKUP(Table1[[#This Row],[Stock]],[2]CUS030!$A$5:$BO$10000,34,0)/Table1[[#This Row],[Rate
(L/S)]],"")</f>
        <v/>
      </c>
      <c r="AD35" s="7" t="str">
        <f>IFERROR(VLOOKUP(Table1[[#This Row],[Stock]],[2]CUS030!$A$5:$BO$10000,35,0)/Table1[[#This Row],[Rate
(L/S)]],"")</f>
        <v/>
      </c>
      <c r="AE35" s="7" t="str">
        <f>IFERROR(VLOOKUP(Table1[[#This Row],[Stock]],[2]CUS030!$A$5:$BO$10000,36,0)/Table1[[#This Row],[Rate
(L/S)]],"")</f>
        <v/>
      </c>
      <c r="AF35" s="7" t="str">
        <f>IFERROR(VLOOKUP(Table1[[#This Row],[Stock]],[2]CUS030!$A$5:$BO$10000,37,0)/Table1[[#This Row],[Rate
(L/S)]],"")</f>
        <v/>
      </c>
      <c r="AG35" s="7" t="str">
        <f>IFERROR(VLOOKUP(Table1[[#This Row],[Stock]],[2]CUS030!$A$5:$BO$10000,38,0)/Table1[[#This Row],[Rate
(L/S)]],"")</f>
        <v/>
      </c>
      <c r="AH35" s="7" t="str">
        <f>IFERROR(VLOOKUP(Table1[[#This Row],[Stock]],[2]CUS030!$A$5:$BO$10000,39,0)/Table1[[#This Row],[Rate
(L/S)]],"")</f>
        <v/>
      </c>
      <c r="AI35" s="7" t="str">
        <f>IFERROR(VLOOKUP(Table1[[#This Row],[Stock]],[2]CUS030!$A$5:$BO$10000,40,0)/Table1[[#This Row],[Rate
(L/S)]],"")</f>
        <v/>
      </c>
      <c r="AJ35" s="7" t="str">
        <f>IFERROR(VLOOKUP(Table1[[#This Row],[Stock]],[2]CUS030!$A$5:$BO$10000,41,0)/Table1[[#This Row],[Rate
(L/S)]],"")</f>
        <v/>
      </c>
      <c r="AK35" s="7" t="str">
        <f>IFERROR(VLOOKUP(Table1[[#This Row],[Stock]],[2]CUS030!$A$5:$BO$10000,42,0)/Table1[[#This Row],[Rate
(L/S)]],"")</f>
        <v/>
      </c>
      <c r="AL35" s="7" t="str">
        <f>IFERROR(VLOOKUP(Table1[[#This Row],[Stock]],[2]CUS030!$A$5:$BO$10000,43,0)/Table1[[#This Row],[Rate
(L/S)]],"")</f>
        <v/>
      </c>
      <c r="AM35" s="7" t="str">
        <f>IFERROR(VLOOKUP(Table1[[#This Row],[Stock]],[2]CUS030!$A$5:$BO$10000,44,0)/Table1[[#This Row],[Rate
(L/S)]],"")</f>
        <v/>
      </c>
      <c r="AN35" s="7" t="str">
        <f>IFERROR(VLOOKUP(Table1[[#This Row],[Stock]],[2]CUS030!$A$5:$BO$10000,45,0)/Table1[[#This Row],[Rate
(L/S)]],"")</f>
        <v/>
      </c>
      <c r="AO35" s="7" t="str">
        <f>IFERROR(VLOOKUP(Table1[[#This Row],[Stock]],[2]CUS030!$A$5:$BO$10000,46,0)/Table1[[#This Row],[Rate
(L/S)]],"")</f>
        <v/>
      </c>
      <c r="AP35" s="7" t="str">
        <f>IFERROR(VLOOKUP(Table1[[#This Row],[Stock]],[2]CUS030!$A$5:$BO$10000,47,0)/Table1[[#This Row],[Rate
(L/S)]],"")</f>
        <v/>
      </c>
      <c r="AQ35" s="7" t="str">
        <f>IFERROR(VLOOKUP(Table1[[#This Row],[Stock]],[2]CUS030!$A$5:$BO$10000,48,0)/Table1[[#This Row],[Rate
(L/S)]],"")</f>
        <v/>
      </c>
      <c r="AR35" s="7" t="str">
        <f>IFERROR(VLOOKUP(Table1[[#This Row],[Stock]],[2]CUS030!$A$5:$BO$10000,49,0)/Table1[[#This Row],[Rate
(L/S)]],"")</f>
        <v/>
      </c>
      <c r="AS35" s="7" t="str">
        <f>IFERROR(VLOOKUP(Table1[[#This Row],[Stock]],[2]CUS030!$A$5:$BO$10000,50,0)/Table1[[#This Row],[Rate
(L/S)]],"")</f>
        <v/>
      </c>
      <c r="AT35" s="7" t="str">
        <f>IFERROR(VLOOKUP(Table1[[#This Row],[Stock]],[2]CUS030!$A$5:$BO$10000,51,0)/Table1[[#This Row],[Rate
(L/S)]],"")</f>
        <v/>
      </c>
      <c r="AU35" s="7" t="str">
        <f>IFERROR(VLOOKUP(Table1[[#This Row],[Stock]],[2]CUS030!$A$5:$BO$10000,52,0)/Table1[[#This Row],[Rate
(L/S)]],"")</f>
        <v/>
      </c>
      <c r="AV35" s="7" t="str">
        <f>IFERROR(VLOOKUP(Table1[[#This Row],[Stock]],[2]CUS030!$A$5:$BO$10000,53,0)/Table1[[#This Row],[Rate
(L/S)]],"")</f>
        <v/>
      </c>
      <c r="AW35" s="7" t="str">
        <f>IFERROR(VLOOKUP(Table1[[#This Row],[Stock]],[2]CUS030!$A$5:$BO$10000,54,0)/Table1[[#This Row],[Rate
(L/S)]],"")</f>
        <v/>
      </c>
      <c r="AX35" s="7" t="str">
        <f>IFERROR(VLOOKUP(Table1[[#This Row],[Stock]],[2]CUS030!$A$5:$BO$10000,55,0)/Table1[[#This Row],[Rate
(L/S)]],"")</f>
        <v/>
      </c>
      <c r="AY35" s="7" t="str">
        <f>IFERROR(VLOOKUP(Table1[[#This Row],[Stock]],[2]CUS030!$A$5:$BO$10000,56,0)/Table1[[#This Row],[Rate
(L/S)]],"")</f>
        <v/>
      </c>
      <c r="AZ35" s="7" t="str">
        <f>IFERROR(VLOOKUP(Table1[[#This Row],[Stock]],[2]CUS030!$A$5:$BO$10000,57,0)/Table1[[#This Row],[Rate
(L/S)]],"")</f>
        <v/>
      </c>
      <c r="BA35" s="7" t="str">
        <f>IFERROR(VLOOKUP(Table1[[#This Row],[Stock]],[2]CUS030!$A$5:$BO$10000,58,0)/Table1[[#This Row],[Rate
(L/S)]],"")</f>
        <v/>
      </c>
      <c r="BB35" s="7" t="str">
        <f>IFERROR(VLOOKUP(Table1[[#This Row],[Stock]],[2]CUS030!$A$5:$BO$10000,59,0)/Table1[[#This Row],[Rate
(L/S)]],"")</f>
        <v/>
      </c>
      <c r="BC35" s="7" t="str">
        <f>IFERROR(VLOOKUP(Table1[[#This Row],[Stock]],[2]CUS030!$A$5:$BO$10000,60,0)/Table1[[#This Row],[Rate
(L/S)]],"")</f>
        <v/>
      </c>
      <c r="BD35" s="7" t="str">
        <f>IFERROR(VLOOKUP(Table1[[#This Row],[Stock]],[2]CUS030!$A$5:$BO$10000,61,0)/Table1[[#This Row],[Rate
(L/S)]],"")</f>
        <v/>
      </c>
      <c r="BE35" s="7" t="str">
        <f>IFERROR(VLOOKUP(Table1[[#This Row],[Stock]],[2]CUS030!$A$5:$BO$10000,62,0)/Table1[[#This Row],[Rate
(L/S)]],"")</f>
        <v/>
      </c>
      <c r="BF35" s="7" t="str">
        <f>IFERROR(VLOOKUP(Table1[[#This Row],[Stock]],[2]CUS030!$A$5:$BO$10000,63,0)/Table1[[#This Row],[Rate
(L/S)]],"")</f>
        <v/>
      </c>
      <c r="BG35" s="7" t="str">
        <f>IFERROR(VLOOKUP(Table1[[#This Row],[Stock]],[2]CUS030!$A$5:$BO$10000,64,0)/Table1[[#This Row],[Rate
(L/S)]],"")</f>
        <v/>
      </c>
      <c r="BH35" s="7" t="str">
        <f>IFERROR(VLOOKUP(Table1[[#This Row],[Stock]],[2]CUS030!$A$5:$BO$10000,65,0)/Table1[[#This Row],[Rate
(L/S)]],"")</f>
        <v/>
      </c>
      <c r="BI35" s="7" t="s">
        <v>1</v>
      </c>
      <c r="BJ35" s="15">
        <f>IFERROR(IF(Table1[[#This Row],[S.Material]]="S",(Table1[[#This Row],[Total Qty]]+Table1[[#This Row],[N+1]]+Table1[[#This Row],[N+2]]),Table1[[#This Row],[Total Qty]]+Table1[[#This Row],[N+1]]),)</f>
        <v>0</v>
      </c>
      <c r="BK35" s="7" t="str">
        <f>IFERROR(IF(((AVERAGE((Table1[[#This Row],[N+1]],Table1[[#This Row],[N+2]]),Table1[[#This Row],[N+3]])-(Table1[[#This Row],[Total Qty]])))&gt;500,"Fixed&gt;500pcs",""),"")</f>
        <v/>
      </c>
      <c r="BL35" s="7" t="str">
        <f>IF(AND(Table1[[#This Row],[Last Forcast]]=0,Table1[[#This Row],[Total Qty]]&gt;0,Table1[[#This Row],[N+1]]&gt;0),"Check PO again","")</f>
        <v/>
      </c>
    </row>
    <row r="36" spans="2:64" x14ac:dyDescent="0.3">
      <c r="B36">
        <v>34</v>
      </c>
      <c r="C36" t="s">
        <v>37</v>
      </c>
      <c r="D36">
        <f>IFERROR(ROUND((MID(Table1[[#This Row],[Production]],35,(LEN(Table1[[#This Row],[Production]]))-37)/(MID(Table1[[#This Row],[Stock]],35,(LEN(Table1[[#This Row],[Stock]]))-37))),0),"")</f>
        <v>1</v>
      </c>
      <c r="E36" t="s">
        <v>37</v>
      </c>
      <c r="F36" s="16">
        <f>VLOOKUP(LEFT(Table1[[#This Row],[Production]],LEN(Table1[[#This Row],[Production]])-7),Item!$A$5:$Z$1000,26,0)</f>
        <v>0.81299999999999994</v>
      </c>
      <c r="H36" s="8" t="str">
        <f>IFERROR(VLOOKUP(MID(Table1[[#This Row],[Production]],10,2),Special!$B$2:$D$26,3,0),"")</f>
        <v>-</v>
      </c>
      <c r="J36" t="b">
        <f>EXACT(LEFT(Table1[[#This Row],[Stock]],12),LEFT(Table1[[#This Row],[Production]],12))</f>
        <v>1</v>
      </c>
      <c r="K36" t="b">
        <f>EXACT((RIGHT(Table1[[#This Row],[Stock]],3)),((RIGHT(Table1[[#This Row],[Production]],3))))</f>
        <v>1</v>
      </c>
      <c r="L36" s="14">
        <f>IFERROR(VLOOKUP(Table1[[#This Row],[Stock]],[1]Sheet1!$A$7:$N$10000,14,0),"")</f>
        <v>35</v>
      </c>
      <c r="M36" s="14">
        <f>IFERROR(ROUND((Table1[[#This Row],[Stock
(S&amp;L)]]/Table1[[#This Row],[Rate
(L/S)]]),0),"")</f>
        <v>35</v>
      </c>
      <c r="O36" t="str">
        <f>IF(Table1[[#This Row],[Rate
(L/S)]]=1,"P/E","C")</f>
        <v>P/E</v>
      </c>
      <c r="P36" s="7" t="str">
        <f>IFERROR(VLOOKUP(Table1[[#This Row],[Stock]],[2]CUS030!$A$5:$BO$10000,21,0)/Table1[[#This Row],[Rate
(L/S)]],"")</f>
        <v/>
      </c>
      <c r="Q36" s="7" t="str">
        <f>IFERROR(VLOOKUP(Table1[[#This Row],[Stock]],[2]CUS030!$A$5:$BO$10000,22,0)/Table1[[#This Row],[Rate
(L/S)]],"")</f>
        <v/>
      </c>
      <c r="R36" s="7" t="str">
        <f>IFERROR(VLOOKUP(Table1[[#This Row],[Stock]],[2]CUS030!$A$5:$BO$10000,23,0)/Table1[[#This Row],[Rate
(L/S)]],"")</f>
        <v/>
      </c>
      <c r="S36" s="7" t="str">
        <f>IFERROR(VLOOKUP(Table1[[#This Row],[Stock]],[2]CUS030!$A$5:$BO$10000,24,0)/Table1[[#This Row],[Rate
(L/S)]],"")</f>
        <v/>
      </c>
      <c r="T36" s="7" t="str">
        <f>IFERROR(VLOOKUP(Table1[[#This Row],[Stock]],[2]CUS030!$A$5:$BO$10000,25,0)/Table1[[#This Row],[Rate
(L/S)]],"")</f>
        <v/>
      </c>
      <c r="U36" s="7" t="str">
        <f>IFERROR(VLOOKUP(Table1[[#This Row],[Stock]],[2]CUS030!$A$5:$BO$10000,26,0)/Table1[[#This Row],[Rate
(L/S)]],"")</f>
        <v/>
      </c>
      <c r="V36" s="7" t="str">
        <f>IFERROR(VLOOKUP(Table1[[#This Row],[Stock]],[2]CUS030!$A$5:$BO$10000,27,0)/Table1[[#This Row],[Rate
(L/S)]],"")</f>
        <v/>
      </c>
      <c r="W36" s="7" t="str">
        <f>IFERROR(VLOOKUP(Table1[[#This Row],[Stock]],[2]CUS030!$A$5:$BO$10000,28,0)/Table1[[#This Row],[Rate
(L/S)]],"")</f>
        <v/>
      </c>
      <c r="X36" s="7" t="str">
        <f>IFERROR(VLOOKUP(Table1[[#This Row],[Stock]],[2]CUS030!$A$5:$BO$10000,29,0)/Table1[[#This Row],[Rate
(L/S)]],"")</f>
        <v/>
      </c>
      <c r="Y36" s="7" t="str">
        <f>IFERROR(VLOOKUP(Table1[[#This Row],[Stock]],[2]CUS030!$A$5:$BO$10000,30,0)/Table1[[#This Row],[Rate
(L/S)]],"")</f>
        <v/>
      </c>
      <c r="Z36" s="7" t="str">
        <f>IFERROR(VLOOKUP(Table1[[#This Row],[Stock]],[2]CUS030!$A$5:$BO$10000,31,0)/Table1[[#This Row],[Rate
(L/S)]],"")</f>
        <v/>
      </c>
      <c r="AA36" s="7" t="str">
        <f>IFERROR(VLOOKUP(Table1[[#This Row],[Stock]],[2]CUS030!$A$5:$BO$10000,32,0)/Table1[[#This Row],[Rate
(L/S)]],"")</f>
        <v/>
      </c>
      <c r="AB36" s="7" t="str">
        <f>IFERROR(VLOOKUP(Table1[[#This Row],[Stock]],[2]CUS030!$A$5:$BO$10000,33,0)/Table1[[#This Row],[Rate
(L/S)]],"")</f>
        <v/>
      </c>
      <c r="AC36" s="7" t="str">
        <f>IFERROR(VLOOKUP(Table1[[#This Row],[Stock]],[2]CUS030!$A$5:$BO$10000,34,0)/Table1[[#This Row],[Rate
(L/S)]],"")</f>
        <v/>
      </c>
      <c r="AD36" s="7" t="str">
        <f>IFERROR(VLOOKUP(Table1[[#This Row],[Stock]],[2]CUS030!$A$5:$BO$10000,35,0)/Table1[[#This Row],[Rate
(L/S)]],"")</f>
        <v/>
      </c>
      <c r="AE36" s="7" t="str">
        <f>IFERROR(VLOOKUP(Table1[[#This Row],[Stock]],[2]CUS030!$A$5:$BO$10000,36,0)/Table1[[#This Row],[Rate
(L/S)]],"")</f>
        <v/>
      </c>
      <c r="AF36" s="7" t="str">
        <f>IFERROR(VLOOKUP(Table1[[#This Row],[Stock]],[2]CUS030!$A$5:$BO$10000,37,0)/Table1[[#This Row],[Rate
(L/S)]],"")</f>
        <v/>
      </c>
      <c r="AG36" s="7" t="str">
        <f>IFERROR(VLOOKUP(Table1[[#This Row],[Stock]],[2]CUS030!$A$5:$BO$10000,38,0)/Table1[[#This Row],[Rate
(L/S)]],"")</f>
        <v/>
      </c>
      <c r="AH36" s="7" t="str">
        <f>IFERROR(VLOOKUP(Table1[[#This Row],[Stock]],[2]CUS030!$A$5:$BO$10000,39,0)/Table1[[#This Row],[Rate
(L/S)]],"")</f>
        <v/>
      </c>
      <c r="AI36" s="7" t="str">
        <f>IFERROR(VLOOKUP(Table1[[#This Row],[Stock]],[2]CUS030!$A$5:$BO$10000,40,0)/Table1[[#This Row],[Rate
(L/S)]],"")</f>
        <v/>
      </c>
      <c r="AJ36" s="7" t="str">
        <f>IFERROR(VLOOKUP(Table1[[#This Row],[Stock]],[2]CUS030!$A$5:$BO$10000,41,0)/Table1[[#This Row],[Rate
(L/S)]],"")</f>
        <v/>
      </c>
      <c r="AK36" s="7" t="str">
        <f>IFERROR(VLOOKUP(Table1[[#This Row],[Stock]],[2]CUS030!$A$5:$BO$10000,42,0)/Table1[[#This Row],[Rate
(L/S)]],"")</f>
        <v/>
      </c>
      <c r="AL36" s="7" t="str">
        <f>IFERROR(VLOOKUP(Table1[[#This Row],[Stock]],[2]CUS030!$A$5:$BO$10000,43,0)/Table1[[#This Row],[Rate
(L/S)]],"")</f>
        <v/>
      </c>
      <c r="AM36" s="7" t="str">
        <f>IFERROR(VLOOKUP(Table1[[#This Row],[Stock]],[2]CUS030!$A$5:$BO$10000,44,0)/Table1[[#This Row],[Rate
(L/S)]],"")</f>
        <v/>
      </c>
      <c r="AN36" s="7" t="str">
        <f>IFERROR(VLOOKUP(Table1[[#This Row],[Stock]],[2]CUS030!$A$5:$BO$10000,45,0)/Table1[[#This Row],[Rate
(L/S)]],"")</f>
        <v/>
      </c>
      <c r="AO36" s="7" t="str">
        <f>IFERROR(VLOOKUP(Table1[[#This Row],[Stock]],[2]CUS030!$A$5:$BO$10000,46,0)/Table1[[#This Row],[Rate
(L/S)]],"")</f>
        <v/>
      </c>
      <c r="AP36" s="7" t="str">
        <f>IFERROR(VLOOKUP(Table1[[#This Row],[Stock]],[2]CUS030!$A$5:$BO$10000,47,0)/Table1[[#This Row],[Rate
(L/S)]],"")</f>
        <v/>
      </c>
      <c r="AQ36" s="7" t="str">
        <f>IFERROR(VLOOKUP(Table1[[#This Row],[Stock]],[2]CUS030!$A$5:$BO$10000,48,0)/Table1[[#This Row],[Rate
(L/S)]],"")</f>
        <v/>
      </c>
      <c r="AR36" s="7" t="str">
        <f>IFERROR(VLOOKUP(Table1[[#This Row],[Stock]],[2]CUS030!$A$5:$BO$10000,49,0)/Table1[[#This Row],[Rate
(L/S)]],"")</f>
        <v/>
      </c>
      <c r="AS36" s="7" t="str">
        <f>IFERROR(VLOOKUP(Table1[[#This Row],[Stock]],[2]CUS030!$A$5:$BO$10000,50,0)/Table1[[#This Row],[Rate
(L/S)]],"")</f>
        <v/>
      </c>
      <c r="AT36" s="7" t="str">
        <f>IFERROR(VLOOKUP(Table1[[#This Row],[Stock]],[2]CUS030!$A$5:$BO$10000,51,0)/Table1[[#This Row],[Rate
(L/S)]],"")</f>
        <v/>
      </c>
      <c r="AU36" s="7" t="str">
        <f>IFERROR(VLOOKUP(Table1[[#This Row],[Stock]],[2]CUS030!$A$5:$BO$10000,52,0)/Table1[[#This Row],[Rate
(L/S)]],"")</f>
        <v/>
      </c>
      <c r="AV36" s="7" t="str">
        <f>IFERROR(VLOOKUP(Table1[[#This Row],[Stock]],[2]CUS030!$A$5:$BO$10000,53,0)/Table1[[#This Row],[Rate
(L/S)]],"")</f>
        <v/>
      </c>
      <c r="AW36" s="7" t="str">
        <f>IFERROR(VLOOKUP(Table1[[#This Row],[Stock]],[2]CUS030!$A$5:$BO$10000,54,0)/Table1[[#This Row],[Rate
(L/S)]],"")</f>
        <v/>
      </c>
      <c r="AX36" s="7" t="str">
        <f>IFERROR(VLOOKUP(Table1[[#This Row],[Stock]],[2]CUS030!$A$5:$BO$10000,55,0)/Table1[[#This Row],[Rate
(L/S)]],"")</f>
        <v/>
      </c>
      <c r="AY36" s="7" t="str">
        <f>IFERROR(VLOOKUP(Table1[[#This Row],[Stock]],[2]CUS030!$A$5:$BO$10000,56,0)/Table1[[#This Row],[Rate
(L/S)]],"")</f>
        <v/>
      </c>
      <c r="AZ36" s="7" t="str">
        <f>IFERROR(VLOOKUP(Table1[[#This Row],[Stock]],[2]CUS030!$A$5:$BO$10000,57,0)/Table1[[#This Row],[Rate
(L/S)]],"")</f>
        <v/>
      </c>
      <c r="BA36" s="7" t="str">
        <f>IFERROR(VLOOKUP(Table1[[#This Row],[Stock]],[2]CUS030!$A$5:$BO$10000,58,0)/Table1[[#This Row],[Rate
(L/S)]],"")</f>
        <v/>
      </c>
      <c r="BB36" s="7" t="str">
        <f>IFERROR(VLOOKUP(Table1[[#This Row],[Stock]],[2]CUS030!$A$5:$BO$10000,59,0)/Table1[[#This Row],[Rate
(L/S)]],"")</f>
        <v/>
      </c>
      <c r="BC36" s="7" t="str">
        <f>IFERROR(VLOOKUP(Table1[[#This Row],[Stock]],[2]CUS030!$A$5:$BO$10000,60,0)/Table1[[#This Row],[Rate
(L/S)]],"")</f>
        <v/>
      </c>
      <c r="BD36" s="7" t="str">
        <f>IFERROR(VLOOKUP(Table1[[#This Row],[Stock]],[2]CUS030!$A$5:$BO$10000,61,0)/Table1[[#This Row],[Rate
(L/S)]],"")</f>
        <v/>
      </c>
      <c r="BE36" s="7" t="str">
        <f>IFERROR(VLOOKUP(Table1[[#This Row],[Stock]],[2]CUS030!$A$5:$BO$10000,62,0)/Table1[[#This Row],[Rate
(L/S)]],"")</f>
        <v/>
      </c>
      <c r="BF36" s="7" t="str">
        <f>IFERROR(VLOOKUP(Table1[[#This Row],[Stock]],[2]CUS030!$A$5:$BO$10000,63,0)/Table1[[#This Row],[Rate
(L/S)]],"")</f>
        <v/>
      </c>
      <c r="BG36" s="7" t="str">
        <f>IFERROR(VLOOKUP(Table1[[#This Row],[Stock]],[2]CUS030!$A$5:$BO$10000,64,0)/Table1[[#This Row],[Rate
(L/S)]],"")</f>
        <v/>
      </c>
      <c r="BH36" s="7" t="str">
        <f>IFERROR(VLOOKUP(Table1[[#This Row],[Stock]],[2]CUS030!$A$5:$BO$10000,65,0)/Table1[[#This Row],[Rate
(L/S)]],"")</f>
        <v/>
      </c>
      <c r="BI36" s="7" t="s">
        <v>1</v>
      </c>
      <c r="BJ36" s="15">
        <f>IFERROR(IF(Table1[[#This Row],[S.Material]]="S",(Table1[[#This Row],[Total Qty]]+Table1[[#This Row],[N+1]]+Table1[[#This Row],[N+2]]),Table1[[#This Row],[Total Qty]]+Table1[[#This Row],[N+1]]),)</f>
        <v>0</v>
      </c>
      <c r="BK36" s="7" t="str">
        <f>IFERROR(IF(((AVERAGE((Table1[[#This Row],[N+1]],Table1[[#This Row],[N+2]]),Table1[[#This Row],[N+3]])-(Table1[[#This Row],[Total Qty]])))&gt;500,"Fixed&gt;500pcs",""),"")</f>
        <v/>
      </c>
      <c r="BL36" s="7" t="str">
        <f>IF(AND(Table1[[#This Row],[Last Forcast]]=0,Table1[[#This Row],[Total Qty]]&gt;0,Table1[[#This Row],[N+1]]&gt;0),"Check PO again","")</f>
        <v/>
      </c>
    </row>
    <row r="37" spans="2:64" x14ac:dyDescent="0.3">
      <c r="B37">
        <v>35</v>
      </c>
      <c r="C37" t="s">
        <v>38</v>
      </c>
      <c r="D37">
        <f>IFERROR(ROUND((MID(Table1[[#This Row],[Production]],35,(LEN(Table1[[#This Row],[Production]]))-37)/(MID(Table1[[#This Row],[Stock]],35,(LEN(Table1[[#This Row],[Stock]]))-37))),0),"")</f>
        <v>1</v>
      </c>
      <c r="E37" t="s">
        <v>38</v>
      </c>
      <c r="F37" s="16">
        <f>VLOOKUP(LEFT(Table1[[#This Row],[Production]],LEN(Table1[[#This Row],[Production]])-7),Item!$A$5:$Z$1000,26,0)</f>
        <v>0.81299999999999994</v>
      </c>
      <c r="H37" s="8" t="str">
        <f>IFERROR(VLOOKUP(MID(Table1[[#This Row],[Production]],10,2),Special!$B$2:$D$26,3,0),"")</f>
        <v>-</v>
      </c>
      <c r="J37" t="b">
        <f>EXACT(LEFT(Table1[[#This Row],[Stock]],12),LEFT(Table1[[#This Row],[Production]],12))</f>
        <v>1</v>
      </c>
      <c r="K37" t="b">
        <f>EXACT((RIGHT(Table1[[#This Row],[Stock]],3)),((RIGHT(Table1[[#This Row],[Production]],3))))</f>
        <v>1</v>
      </c>
      <c r="L37" s="14" t="str">
        <f>IFERROR(VLOOKUP(Table1[[#This Row],[Stock]],[1]Sheet1!$A$7:$N$10000,14,0),"")</f>
        <v/>
      </c>
      <c r="M37" s="14" t="str">
        <f>IFERROR(ROUND((Table1[[#This Row],[Stock
(S&amp;L)]]/Table1[[#This Row],[Rate
(L/S)]]),0),"")</f>
        <v/>
      </c>
      <c r="O37" t="str">
        <f>IF(Table1[[#This Row],[Rate
(L/S)]]=1,"P/E","C")</f>
        <v>P/E</v>
      </c>
      <c r="P37" s="7">
        <f>IFERROR(VLOOKUP(Table1[[#This Row],[Stock]],[2]CUS030!$A$5:$BO$10000,21,0)/Table1[[#This Row],[Rate
(L/S)]],"")</f>
        <v>0</v>
      </c>
      <c r="Q37" s="7">
        <f>IFERROR(VLOOKUP(Table1[[#This Row],[Stock]],[2]CUS030!$A$5:$BO$10000,22,0)/Table1[[#This Row],[Rate
(L/S)]],"")</f>
        <v>0</v>
      </c>
      <c r="R37" s="7">
        <f>IFERROR(VLOOKUP(Table1[[#This Row],[Stock]],[2]CUS030!$A$5:$BO$10000,23,0)/Table1[[#This Row],[Rate
(L/S)]],"")</f>
        <v>0</v>
      </c>
      <c r="S37" s="7">
        <f>IFERROR(VLOOKUP(Table1[[#This Row],[Stock]],[2]CUS030!$A$5:$BO$10000,24,0)/Table1[[#This Row],[Rate
(L/S)]],"")</f>
        <v>0</v>
      </c>
      <c r="T37" s="7">
        <f>IFERROR(VLOOKUP(Table1[[#This Row],[Stock]],[2]CUS030!$A$5:$BO$10000,25,0)/Table1[[#This Row],[Rate
(L/S)]],"")</f>
        <v>0</v>
      </c>
      <c r="U37" s="7">
        <f>IFERROR(VLOOKUP(Table1[[#This Row],[Stock]],[2]CUS030!$A$5:$BO$10000,26,0)/Table1[[#This Row],[Rate
(L/S)]],"")</f>
        <v>0</v>
      </c>
      <c r="V37" s="7">
        <f>IFERROR(VLOOKUP(Table1[[#This Row],[Stock]],[2]CUS030!$A$5:$BO$10000,27,0)/Table1[[#This Row],[Rate
(L/S)]],"")</f>
        <v>0</v>
      </c>
      <c r="W37" s="7">
        <f>IFERROR(VLOOKUP(Table1[[#This Row],[Stock]],[2]CUS030!$A$5:$BO$10000,28,0)/Table1[[#This Row],[Rate
(L/S)]],"")</f>
        <v>0</v>
      </c>
      <c r="X37" s="7">
        <f>IFERROR(VLOOKUP(Table1[[#This Row],[Stock]],[2]CUS030!$A$5:$BO$10000,29,0)/Table1[[#This Row],[Rate
(L/S)]],"")</f>
        <v>0</v>
      </c>
      <c r="Y37" s="7">
        <f>IFERROR(VLOOKUP(Table1[[#This Row],[Stock]],[2]CUS030!$A$5:$BO$10000,30,0)/Table1[[#This Row],[Rate
(L/S)]],"")</f>
        <v>0</v>
      </c>
      <c r="Z37" s="7">
        <f>IFERROR(VLOOKUP(Table1[[#This Row],[Stock]],[2]CUS030!$A$5:$BO$10000,31,0)/Table1[[#This Row],[Rate
(L/S)]],"")</f>
        <v>0</v>
      </c>
      <c r="AA37" s="7">
        <f>IFERROR(VLOOKUP(Table1[[#This Row],[Stock]],[2]CUS030!$A$5:$BO$10000,32,0)/Table1[[#This Row],[Rate
(L/S)]],"")</f>
        <v>0</v>
      </c>
      <c r="AB37" s="7">
        <f>IFERROR(VLOOKUP(Table1[[#This Row],[Stock]],[2]CUS030!$A$5:$BO$10000,33,0)/Table1[[#This Row],[Rate
(L/S)]],"")</f>
        <v>0</v>
      </c>
      <c r="AC37" s="7">
        <f>IFERROR(VLOOKUP(Table1[[#This Row],[Stock]],[2]CUS030!$A$5:$BO$10000,34,0)/Table1[[#This Row],[Rate
(L/S)]],"")</f>
        <v>0</v>
      </c>
      <c r="AD37" s="7">
        <f>IFERROR(VLOOKUP(Table1[[#This Row],[Stock]],[2]CUS030!$A$5:$BO$10000,35,0)/Table1[[#This Row],[Rate
(L/S)]],"")</f>
        <v>0</v>
      </c>
      <c r="AE37" s="7">
        <f>IFERROR(VLOOKUP(Table1[[#This Row],[Stock]],[2]CUS030!$A$5:$BO$10000,36,0)/Table1[[#This Row],[Rate
(L/S)]],"")</f>
        <v>0</v>
      </c>
      <c r="AF37" s="7">
        <f>IFERROR(VLOOKUP(Table1[[#This Row],[Stock]],[2]CUS030!$A$5:$BO$10000,37,0)/Table1[[#This Row],[Rate
(L/S)]],"")</f>
        <v>0</v>
      </c>
      <c r="AG37" s="7">
        <f>IFERROR(VLOOKUP(Table1[[#This Row],[Stock]],[2]CUS030!$A$5:$BO$10000,38,0)/Table1[[#This Row],[Rate
(L/S)]],"")</f>
        <v>0</v>
      </c>
      <c r="AH37" s="7">
        <f>IFERROR(VLOOKUP(Table1[[#This Row],[Stock]],[2]CUS030!$A$5:$BO$10000,39,0)/Table1[[#This Row],[Rate
(L/S)]],"")</f>
        <v>0</v>
      </c>
      <c r="AI37" s="7">
        <f>IFERROR(VLOOKUP(Table1[[#This Row],[Stock]],[2]CUS030!$A$5:$BO$10000,40,0)/Table1[[#This Row],[Rate
(L/S)]],"")</f>
        <v>0</v>
      </c>
      <c r="AJ37" s="7">
        <f>IFERROR(VLOOKUP(Table1[[#This Row],[Stock]],[2]CUS030!$A$5:$BO$10000,41,0)/Table1[[#This Row],[Rate
(L/S)]],"")</f>
        <v>0</v>
      </c>
      <c r="AK37" s="7">
        <f>IFERROR(VLOOKUP(Table1[[#This Row],[Stock]],[2]CUS030!$A$5:$BO$10000,42,0)/Table1[[#This Row],[Rate
(L/S)]],"")</f>
        <v>0</v>
      </c>
      <c r="AL37" s="7">
        <f>IFERROR(VLOOKUP(Table1[[#This Row],[Stock]],[2]CUS030!$A$5:$BO$10000,43,0)/Table1[[#This Row],[Rate
(L/S)]],"")</f>
        <v>0</v>
      </c>
      <c r="AM37" s="7">
        <f>IFERROR(VLOOKUP(Table1[[#This Row],[Stock]],[2]CUS030!$A$5:$BO$10000,44,0)/Table1[[#This Row],[Rate
(L/S)]],"")</f>
        <v>0</v>
      </c>
      <c r="AN37" s="7">
        <f>IFERROR(VLOOKUP(Table1[[#This Row],[Stock]],[2]CUS030!$A$5:$BO$10000,45,0)/Table1[[#This Row],[Rate
(L/S)]],"")</f>
        <v>0</v>
      </c>
      <c r="AO37" s="7">
        <f>IFERROR(VLOOKUP(Table1[[#This Row],[Stock]],[2]CUS030!$A$5:$BO$10000,46,0)/Table1[[#This Row],[Rate
(L/S)]],"")</f>
        <v>0</v>
      </c>
      <c r="AP37" s="7">
        <f>IFERROR(VLOOKUP(Table1[[#This Row],[Stock]],[2]CUS030!$A$5:$BO$10000,47,0)/Table1[[#This Row],[Rate
(L/S)]],"")</f>
        <v>0</v>
      </c>
      <c r="AQ37" s="7">
        <f>IFERROR(VLOOKUP(Table1[[#This Row],[Stock]],[2]CUS030!$A$5:$BO$10000,48,0)/Table1[[#This Row],[Rate
(L/S)]],"")</f>
        <v>0</v>
      </c>
      <c r="AR37" s="7">
        <f>IFERROR(VLOOKUP(Table1[[#This Row],[Stock]],[2]CUS030!$A$5:$BO$10000,49,0)/Table1[[#This Row],[Rate
(L/S)]],"")</f>
        <v>0</v>
      </c>
      <c r="AS37" s="7">
        <f>IFERROR(VLOOKUP(Table1[[#This Row],[Stock]],[2]CUS030!$A$5:$BO$10000,50,0)/Table1[[#This Row],[Rate
(L/S)]],"")</f>
        <v>0</v>
      </c>
      <c r="AT37" s="7">
        <f>IFERROR(VLOOKUP(Table1[[#This Row],[Stock]],[2]CUS030!$A$5:$BO$10000,51,0)/Table1[[#This Row],[Rate
(L/S)]],"")</f>
        <v>0</v>
      </c>
      <c r="AU37" s="7">
        <f>IFERROR(VLOOKUP(Table1[[#This Row],[Stock]],[2]CUS030!$A$5:$BO$10000,52,0)/Table1[[#This Row],[Rate
(L/S)]],"")</f>
        <v>0</v>
      </c>
      <c r="AV37" s="7">
        <f>IFERROR(VLOOKUP(Table1[[#This Row],[Stock]],[2]CUS030!$A$5:$BO$10000,53,0)/Table1[[#This Row],[Rate
(L/S)]],"")</f>
        <v>0</v>
      </c>
      <c r="AW37" s="7">
        <f>IFERROR(VLOOKUP(Table1[[#This Row],[Stock]],[2]CUS030!$A$5:$BO$10000,54,0)/Table1[[#This Row],[Rate
(L/S)]],"")</f>
        <v>0</v>
      </c>
      <c r="AX37" s="7">
        <f>IFERROR(VLOOKUP(Table1[[#This Row],[Stock]],[2]CUS030!$A$5:$BO$10000,55,0)/Table1[[#This Row],[Rate
(L/S)]],"")</f>
        <v>0</v>
      </c>
      <c r="AY37" s="7">
        <f>IFERROR(VLOOKUP(Table1[[#This Row],[Stock]],[2]CUS030!$A$5:$BO$10000,56,0)/Table1[[#This Row],[Rate
(L/S)]],"")</f>
        <v>0</v>
      </c>
      <c r="AZ37" s="7">
        <f>IFERROR(VLOOKUP(Table1[[#This Row],[Stock]],[2]CUS030!$A$5:$BO$10000,57,0)/Table1[[#This Row],[Rate
(L/S)]],"")</f>
        <v>0</v>
      </c>
      <c r="BA37" s="7">
        <f>IFERROR(VLOOKUP(Table1[[#This Row],[Stock]],[2]CUS030!$A$5:$BO$10000,58,0)/Table1[[#This Row],[Rate
(L/S)]],"")</f>
        <v>0</v>
      </c>
      <c r="BB37" s="7">
        <f>IFERROR(VLOOKUP(Table1[[#This Row],[Stock]],[2]CUS030!$A$5:$BO$10000,59,0)/Table1[[#This Row],[Rate
(L/S)]],"")</f>
        <v>0</v>
      </c>
      <c r="BC37" s="7">
        <f>IFERROR(VLOOKUP(Table1[[#This Row],[Stock]],[2]CUS030!$A$5:$BO$10000,60,0)/Table1[[#This Row],[Rate
(L/S)]],"")</f>
        <v>0</v>
      </c>
      <c r="BD37" s="7">
        <f>IFERROR(VLOOKUP(Table1[[#This Row],[Stock]],[2]CUS030!$A$5:$BO$10000,61,0)/Table1[[#This Row],[Rate
(L/S)]],"")</f>
        <v>0</v>
      </c>
      <c r="BE37" s="7">
        <f>IFERROR(VLOOKUP(Table1[[#This Row],[Stock]],[2]CUS030!$A$5:$BO$10000,62,0)/Table1[[#This Row],[Rate
(L/S)]],"")</f>
        <v>0</v>
      </c>
      <c r="BF37" s="7">
        <f>IFERROR(VLOOKUP(Table1[[#This Row],[Stock]],[2]CUS030!$A$5:$BO$10000,63,0)/Table1[[#This Row],[Rate
(L/S)]],"")</f>
        <v>0</v>
      </c>
      <c r="BG37" s="7">
        <f>IFERROR(VLOOKUP(Table1[[#This Row],[Stock]],[2]CUS030!$A$5:$BO$10000,64,0)/Table1[[#This Row],[Rate
(L/S)]],"")</f>
        <v>0</v>
      </c>
      <c r="BH37" s="7">
        <f>IFERROR(VLOOKUP(Table1[[#This Row],[Stock]],[2]CUS030!$A$5:$BO$10000,65,0)/Table1[[#This Row],[Rate
(L/S)]],"")</f>
        <v>0</v>
      </c>
      <c r="BI37" s="7" t="s">
        <v>1</v>
      </c>
      <c r="BJ37" s="15">
        <f>IFERROR(IF(Table1[[#This Row],[S.Material]]="S",(Table1[[#This Row],[Total Qty]]+Table1[[#This Row],[N+1]]+Table1[[#This Row],[N+2]]),Table1[[#This Row],[Total Qty]]+Table1[[#This Row],[N+1]]),)</f>
        <v>0</v>
      </c>
      <c r="BK37" s="7" t="str">
        <f>IFERROR(IF(((AVERAGE((Table1[[#This Row],[N+1]],Table1[[#This Row],[N+2]]),Table1[[#This Row],[N+3]])-(Table1[[#This Row],[Total Qty]])))&gt;500,"Fixed&gt;500pcs",""),"")</f>
        <v/>
      </c>
      <c r="BL37" s="7" t="str">
        <f>IF(AND(Table1[[#This Row],[Last Forcast]]=0,Table1[[#This Row],[Total Qty]]&gt;0,Table1[[#This Row],[N+1]]&gt;0),"Check PO again","")</f>
        <v/>
      </c>
    </row>
    <row r="38" spans="2:64" x14ac:dyDescent="0.3">
      <c r="B38">
        <v>36</v>
      </c>
      <c r="C38" t="s">
        <v>39</v>
      </c>
      <c r="D38">
        <f>IFERROR(ROUND((MID(Table1[[#This Row],[Production]],35,(LEN(Table1[[#This Row],[Production]]))-37)/(MID(Table1[[#This Row],[Stock]],35,(LEN(Table1[[#This Row],[Stock]]))-37))),0),"")</f>
        <v>1</v>
      </c>
      <c r="E38" t="s">
        <v>39</v>
      </c>
      <c r="F38" s="16">
        <f>VLOOKUP(LEFT(Table1[[#This Row],[Production]],LEN(Table1[[#This Row],[Production]])-7),Item!$A$5:$Z$1000,26,0)</f>
        <v>0.81299999999999994</v>
      </c>
      <c r="H38" s="8" t="str">
        <f>IFERROR(VLOOKUP(MID(Table1[[#This Row],[Production]],10,2),Special!$B$2:$D$26,3,0),"")</f>
        <v>-</v>
      </c>
      <c r="J38" t="b">
        <f>EXACT(LEFT(Table1[[#This Row],[Stock]],12),LEFT(Table1[[#This Row],[Production]],12))</f>
        <v>1</v>
      </c>
      <c r="K38" t="b">
        <f>EXACT((RIGHT(Table1[[#This Row],[Stock]],3)),((RIGHT(Table1[[#This Row],[Production]],3))))</f>
        <v>1</v>
      </c>
      <c r="L38" s="14">
        <f>IFERROR(VLOOKUP(Table1[[#This Row],[Stock]],[1]Sheet1!$A$7:$N$10000,14,0),"")</f>
        <v>133</v>
      </c>
      <c r="M38" s="14">
        <f>IFERROR(ROUND((Table1[[#This Row],[Stock
(S&amp;L)]]/Table1[[#This Row],[Rate
(L/S)]]),0),"")</f>
        <v>133</v>
      </c>
      <c r="O38" t="str">
        <f>IF(Table1[[#This Row],[Rate
(L/S)]]=1,"P/E","C")</f>
        <v>P/E</v>
      </c>
      <c r="P38" s="7" t="str">
        <f>IFERROR(VLOOKUP(Table1[[#This Row],[Stock]],[2]CUS030!$A$5:$BO$10000,21,0)/Table1[[#This Row],[Rate
(L/S)]],"")</f>
        <v/>
      </c>
      <c r="Q38" s="7" t="str">
        <f>IFERROR(VLOOKUP(Table1[[#This Row],[Stock]],[2]CUS030!$A$5:$BO$10000,22,0)/Table1[[#This Row],[Rate
(L/S)]],"")</f>
        <v/>
      </c>
      <c r="R38" s="7" t="str">
        <f>IFERROR(VLOOKUP(Table1[[#This Row],[Stock]],[2]CUS030!$A$5:$BO$10000,23,0)/Table1[[#This Row],[Rate
(L/S)]],"")</f>
        <v/>
      </c>
      <c r="S38" s="7" t="str">
        <f>IFERROR(VLOOKUP(Table1[[#This Row],[Stock]],[2]CUS030!$A$5:$BO$10000,24,0)/Table1[[#This Row],[Rate
(L/S)]],"")</f>
        <v/>
      </c>
      <c r="T38" s="7" t="str">
        <f>IFERROR(VLOOKUP(Table1[[#This Row],[Stock]],[2]CUS030!$A$5:$BO$10000,25,0)/Table1[[#This Row],[Rate
(L/S)]],"")</f>
        <v/>
      </c>
      <c r="U38" s="7" t="str">
        <f>IFERROR(VLOOKUP(Table1[[#This Row],[Stock]],[2]CUS030!$A$5:$BO$10000,26,0)/Table1[[#This Row],[Rate
(L/S)]],"")</f>
        <v/>
      </c>
      <c r="V38" s="7" t="str">
        <f>IFERROR(VLOOKUP(Table1[[#This Row],[Stock]],[2]CUS030!$A$5:$BO$10000,27,0)/Table1[[#This Row],[Rate
(L/S)]],"")</f>
        <v/>
      </c>
      <c r="W38" s="7" t="str">
        <f>IFERROR(VLOOKUP(Table1[[#This Row],[Stock]],[2]CUS030!$A$5:$BO$10000,28,0)/Table1[[#This Row],[Rate
(L/S)]],"")</f>
        <v/>
      </c>
      <c r="X38" s="7" t="str">
        <f>IFERROR(VLOOKUP(Table1[[#This Row],[Stock]],[2]CUS030!$A$5:$BO$10000,29,0)/Table1[[#This Row],[Rate
(L/S)]],"")</f>
        <v/>
      </c>
      <c r="Y38" s="7" t="str">
        <f>IFERROR(VLOOKUP(Table1[[#This Row],[Stock]],[2]CUS030!$A$5:$BO$10000,30,0)/Table1[[#This Row],[Rate
(L/S)]],"")</f>
        <v/>
      </c>
      <c r="Z38" s="7" t="str">
        <f>IFERROR(VLOOKUP(Table1[[#This Row],[Stock]],[2]CUS030!$A$5:$BO$10000,31,0)/Table1[[#This Row],[Rate
(L/S)]],"")</f>
        <v/>
      </c>
      <c r="AA38" s="7" t="str">
        <f>IFERROR(VLOOKUP(Table1[[#This Row],[Stock]],[2]CUS030!$A$5:$BO$10000,32,0)/Table1[[#This Row],[Rate
(L/S)]],"")</f>
        <v/>
      </c>
      <c r="AB38" s="7" t="str">
        <f>IFERROR(VLOOKUP(Table1[[#This Row],[Stock]],[2]CUS030!$A$5:$BO$10000,33,0)/Table1[[#This Row],[Rate
(L/S)]],"")</f>
        <v/>
      </c>
      <c r="AC38" s="7" t="str">
        <f>IFERROR(VLOOKUP(Table1[[#This Row],[Stock]],[2]CUS030!$A$5:$BO$10000,34,0)/Table1[[#This Row],[Rate
(L/S)]],"")</f>
        <v/>
      </c>
      <c r="AD38" s="7" t="str">
        <f>IFERROR(VLOOKUP(Table1[[#This Row],[Stock]],[2]CUS030!$A$5:$BO$10000,35,0)/Table1[[#This Row],[Rate
(L/S)]],"")</f>
        <v/>
      </c>
      <c r="AE38" s="7" t="str">
        <f>IFERROR(VLOOKUP(Table1[[#This Row],[Stock]],[2]CUS030!$A$5:$BO$10000,36,0)/Table1[[#This Row],[Rate
(L/S)]],"")</f>
        <v/>
      </c>
      <c r="AF38" s="7" t="str">
        <f>IFERROR(VLOOKUP(Table1[[#This Row],[Stock]],[2]CUS030!$A$5:$BO$10000,37,0)/Table1[[#This Row],[Rate
(L/S)]],"")</f>
        <v/>
      </c>
      <c r="AG38" s="7" t="str">
        <f>IFERROR(VLOOKUP(Table1[[#This Row],[Stock]],[2]CUS030!$A$5:$BO$10000,38,0)/Table1[[#This Row],[Rate
(L/S)]],"")</f>
        <v/>
      </c>
      <c r="AH38" s="7" t="str">
        <f>IFERROR(VLOOKUP(Table1[[#This Row],[Stock]],[2]CUS030!$A$5:$BO$10000,39,0)/Table1[[#This Row],[Rate
(L/S)]],"")</f>
        <v/>
      </c>
      <c r="AI38" s="7" t="str">
        <f>IFERROR(VLOOKUP(Table1[[#This Row],[Stock]],[2]CUS030!$A$5:$BO$10000,40,0)/Table1[[#This Row],[Rate
(L/S)]],"")</f>
        <v/>
      </c>
      <c r="AJ38" s="7" t="str">
        <f>IFERROR(VLOOKUP(Table1[[#This Row],[Stock]],[2]CUS030!$A$5:$BO$10000,41,0)/Table1[[#This Row],[Rate
(L/S)]],"")</f>
        <v/>
      </c>
      <c r="AK38" s="7" t="str">
        <f>IFERROR(VLOOKUP(Table1[[#This Row],[Stock]],[2]CUS030!$A$5:$BO$10000,42,0)/Table1[[#This Row],[Rate
(L/S)]],"")</f>
        <v/>
      </c>
      <c r="AL38" s="7" t="str">
        <f>IFERROR(VLOOKUP(Table1[[#This Row],[Stock]],[2]CUS030!$A$5:$BO$10000,43,0)/Table1[[#This Row],[Rate
(L/S)]],"")</f>
        <v/>
      </c>
      <c r="AM38" s="7" t="str">
        <f>IFERROR(VLOOKUP(Table1[[#This Row],[Stock]],[2]CUS030!$A$5:$BO$10000,44,0)/Table1[[#This Row],[Rate
(L/S)]],"")</f>
        <v/>
      </c>
      <c r="AN38" s="7" t="str">
        <f>IFERROR(VLOOKUP(Table1[[#This Row],[Stock]],[2]CUS030!$A$5:$BO$10000,45,0)/Table1[[#This Row],[Rate
(L/S)]],"")</f>
        <v/>
      </c>
      <c r="AO38" s="7" t="str">
        <f>IFERROR(VLOOKUP(Table1[[#This Row],[Stock]],[2]CUS030!$A$5:$BO$10000,46,0)/Table1[[#This Row],[Rate
(L/S)]],"")</f>
        <v/>
      </c>
      <c r="AP38" s="7" t="str">
        <f>IFERROR(VLOOKUP(Table1[[#This Row],[Stock]],[2]CUS030!$A$5:$BO$10000,47,0)/Table1[[#This Row],[Rate
(L/S)]],"")</f>
        <v/>
      </c>
      <c r="AQ38" s="7" t="str">
        <f>IFERROR(VLOOKUP(Table1[[#This Row],[Stock]],[2]CUS030!$A$5:$BO$10000,48,0)/Table1[[#This Row],[Rate
(L/S)]],"")</f>
        <v/>
      </c>
      <c r="AR38" s="7" t="str">
        <f>IFERROR(VLOOKUP(Table1[[#This Row],[Stock]],[2]CUS030!$A$5:$BO$10000,49,0)/Table1[[#This Row],[Rate
(L/S)]],"")</f>
        <v/>
      </c>
      <c r="AS38" s="7" t="str">
        <f>IFERROR(VLOOKUP(Table1[[#This Row],[Stock]],[2]CUS030!$A$5:$BO$10000,50,0)/Table1[[#This Row],[Rate
(L/S)]],"")</f>
        <v/>
      </c>
      <c r="AT38" s="7" t="str">
        <f>IFERROR(VLOOKUP(Table1[[#This Row],[Stock]],[2]CUS030!$A$5:$BO$10000,51,0)/Table1[[#This Row],[Rate
(L/S)]],"")</f>
        <v/>
      </c>
      <c r="AU38" s="7" t="str">
        <f>IFERROR(VLOOKUP(Table1[[#This Row],[Stock]],[2]CUS030!$A$5:$BO$10000,52,0)/Table1[[#This Row],[Rate
(L/S)]],"")</f>
        <v/>
      </c>
      <c r="AV38" s="7" t="str">
        <f>IFERROR(VLOOKUP(Table1[[#This Row],[Stock]],[2]CUS030!$A$5:$BO$10000,53,0)/Table1[[#This Row],[Rate
(L/S)]],"")</f>
        <v/>
      </c>
      <c r="AW38" s="7" t="str">
        <f>IFERROR(VLOOKUP(Table1[[#This Row],[Stock]],[2]CUS030!$A$5:$BO$10000,54,0)/Table1[[#This Row],[Rate
(L/S)]],"")</f>
        <v/>
      </c>
      <c r="AX38" s="7" t="str">
        <f>IFERROR(VLOOKUP(Table1[[#This Row],[Stock]],[2]CUS030!$A$5:$BO$10000,55,0)/Table1[[#This Row],[Rate
(L/S)]],"")</f>
        <v/>
      </c>
      <c r="AY38" s="7" t="str">
        <f>IFERROR(VLOOKUP(Table1[[#This Row],[Stock]],[2]CUS030!$A$5:$BO$10000,56,0)/Table1[[#This Row],[Rate
(L/S)]],"")</f>
        <v/>
      </c>
      <c r="AZ38" s="7" t="str">
        <f>IFERROR(VLOOKUP(Table1[[#This Row],[Stock]],[2]CUS030!$A$5:$BO$10000,57,0)/Table1[[#This Row],[Rate
(L/S)]],"")</f>
        <v/>
      </c>
      <c r="BA38" s="7" t="str">
        <f>IFERROR(VLOOKUP(Table1[[#This Row],[Stock]],[2]CUS030!$A$5:$BO$10000,58,0)/Table1[[#This Row],[Rate
(L/S)]],"")</f>
        <v/>
      </c>
      <c r="BB38" s="7" t="str">
        <f>IFERROR(VLOOKUP(Table1[[#This Row],[Stock]],[2]CUS030!$A$5:$BO$10000,59,0)/Table1[[#This Row],[Rate
(L/S)]],"")</f>
        <v/>
      </c>
      <c r="BC38" s="7" t="str">
        <f>IFERROR(VLOOKUP(Table1[[#This Row],[Stock]],[2]CUS030!$A$5:$BO$10000,60,0)/Table1[[#This Row],[Rate
(L/S)]],"")</f>
        <v/>
      </c>
      <c r="BD38" s="7" t="str">
        <f>IFERROR(VLOOKUP(Table1[[#This Row],[Stock]],[2]CUS030!$A$5:$BO$10000,61,0)/Table1[[#This Row],[Rate
(L/S)]],"")</f>
        <v/>
      </c>
      <c r="BE38" s="7" t="str">
        <f>IFERROR(VLOOKUP(Table1[[#This Row],[Stock]],[2]CUS030!$A$5:$BO$10000,62,0)/Table1[[#This Row],[Rate
(L/S)]],"")</f>
        <v/>
      </c>
      <c r="BF38" s="7" t="str">
        <f>IFERROR(VLOOKUP(Table1[[#This Row],[Stock]],[2]CUS030!$A$5:$BO$10000,63,0)/Table1[[#This Row],[Rate
(L/S)]],"")</f>
        <v/>
      </c>
      <c r="BG38" s="7" t="str">
        <f>IFERROR(VLOOKUP(Table1[[#This Row],[Stock]],[2]CUS030!$A$5:$BO$10000,64,0)/Table1[[#This Row],[Rate
(L/S)]],"")</f>
        <v/>
      </c>
      <c r="BH38" s="7" t="str">
        <f>IFERROR(VLOOKUP(Table1[[#This Row],[Stock]],[2]CUS030!$A$5:$BO$10000,65,0)/Table1[[#This Row],[Rate
(L/S)]],"")</f>
        <v/>
      </c>
      <c r="BI38" s="7" t="s">
        <v>1</v>
      </c>
      <c r="BJ38" s="15">
        <f>IFERROR(IF(Table1[[#This Row],[S.Material]]="S",(Table1[[#This Row],[Total Qty]]+Table1[[#This Row],[N+1]]+Table1[[#This Row],[N+2]]),Table1[[#This Row],[Total Qty]]+Table1[[#This Row],[N+1]]),)</f>
        <v>0</v>
      </c>
      <c r="BK38" s="7" t="str">
        <f>IFERROR(IF(((AVERAGE((Table1[[#This Row],[N+1]],Table1[[#This Row],[N+2]]),Table1[[#This Row],[N+3]])-(Table1[[#This Row],[Total Qty]])))&gt;500,"Fixed&gt;500pcs",""),"")</f>
        <v/>
      </c>
      <c r="BL38" s="7" t="str">
        <f>IF(AND(Table1[[#This Row],[Last Forcast]]=0,Table1[[#This Row],[Total Qty]]&gt;0,Table1[[#This Row],[N+1]]&gt;0),"Check PO again","")</f>
        <v/>
      </c>
    </row>
    <row r="39" spans="2:64" x14ac:dyDescent="0.3">
      <c r="B39">
        <v>37</v>
      </c>
      <c r="C39" t="s">
        <v>40</v>
      </c>
      <c r="D39">
        <f>IFERROR(ROUND((MID(Table1[[#This Row],[Production]],35,(LEN(Table1[[#This Row],[Production]]))-37)/(MID(Table1[[#This Row],[Stock]],35,(LEN(Table1[[#This Row],[Stock]]))-37))),0),"")</f>
        <v>9</v>
      </c>
      <c r="E39" t="s">
        <v>37</v>
      </c>
      <c r="F39" s="16">
        <f>VLOOKUP(LEFT(Table1[[#This Row],[Production]],LEN(Table1[[#This Row],[Production]])-7),Item!$A$5:$Z$1000,26,0)</f>
        <v>0.81299999999999994</v>
      </c>
      <c r="H39" s="8" t="str">
        <f>IFERROR(VLOOKUP(MID(Table1[[#This Row],[Production]],10,2),Special!$B$2:$D$26,3,0),"")</f>
        <v>-</v>
      </c>
      <c r="J39" t="b">
        <f>EXACT(LEFT(Table1[[#This Row],[Stock]],12),LEFT(Table1[[#This Row],[Production]],12))</f>
        <v>1</v>
      </c>
      <c r="K39" t="b">
        <f>EXACT((RIGHT(Table1[[#This Row],[Stock]],3)),((RIGHT(Table1[[#This Row],[Production]],3))))</f>
        <v>1</v>
      </c>
      <c r="L39" s="14">
        <f>IFERROR(VLOOKUP(Table1[[#This Row],[Stock]],[1]Sheet1!$A$7:$N$10000,14,0),"")</f>
        <v>1594</v>
      </c>
      <c r="M39" s="14">
        <f>IFERROR(ROUND((Table1[[#This Row],[Stock
(S&amp;L)]]/Table1[[#This Row],[Rate
(L/S)]]),0),"")</f>
        <v>177</v>
      </c>
      <c r="O39" t="str">
        <f>IF(Table1[[#This Row],[Rate
(L/S)]]=1,"P/E","C")</f>
        <v>C</v>
      </c>
      <c r="P39" s="7">
        <f>IFERROR(VLOOKUP(Table1[[#This Row],[Stock]],[2]CUS030!$A$5:$BO$10000,21,0)/Table1[[#This Row],[Rate
(L/S)]],"")</f>
        <v>0</v>
      </c>
      <c r="Q39" s="7">
        <f>IFERROR(VLOOKUP(Table1[[#This Row],[Stock]],[2]CUS030!$A$5:$BO$10000,22,0)/Table1[[#This Row],[Rate
(L/S)]],"")</f>
        <v>0</v>
      </c>
      <c r="R39" s="7">
        <f>IFERROR(VLOOKUP(Table1[[#This Row],[Stock]],[2]CUS030!$A$5:$BO$10000,23,0)/Table1[[#This Row],[Rate
(L/S)]],"")</f>
        <v>0</v>
      </c>
      <c r="S39" s="7">
        <f>IFERROR(VLOOKUP(Table1[[#This Row],[Stock]],[2]CUS030!$A$5:$BO$10000,24,0)/Table1[[#This Row],[Rate
(L/S)]],"")</f>
        <v>0</v>
      </c>
      <c r="T39" s="7">
        <f>IFERROR(VLOOKUP(Table1[[#This Row],[Stock]],[2]CUS030!$A$5:$BO$10000,25,0)/Table1[[#This Row],[Rate
(L/S)]],"")</f>
        <v>0</v>
      </c>
      <c r="U39" s="7">
        <f>IFERROR(VLOOKUP(Table1[[#This Row],[Stock]],[2]CUS030!$A$5:$BO$10000,26,0)/Table1[[#This Row],[Rate
(L/S)]],"")</f>
        <v>0</v>
      </c>
      <c r="V39" s="7">
        <f>IFERROR(VLOOKUP(Table1[[#This Row],[Stock]],[2]CUS030!$A$5:$BO$10000,27,0)/Table1[[#This Row],[Rate
(L/S)]],"")</f>
        <v>0</v>
      </c>
      <c r="W39" s="7">
        <f>IFERROR(VLOOKUP(Table1[[#This Row],[Stock]],[2]CUS030!$A$5:$BO$10000,28,0)/Table1[[#This Row],[Rate
(L/S)]],"")</f>
        <v>0</v>
      </c>
      <c r="X39" s="7">
        <f>IFERROR(VLOOKUP(Table1[[#This Row],[Stock]],[2]CUS030!$A$5:$BO$10000,29,0)/Table1[[#This Row],[Rate
(L/S)]],"")</f>
        <v>0</v>
      </c>
      <c r="Y39" s="7">
        <f>IFERROR(VLOOKUP(Table1[[#This Row],[Stock]],[2]CUS030!$A$5:$BO$10000,30,0)/Table1[[#This Row],[Rate
(L/S)]],"")</f>
        <v>0</v>
      </c>
      <c r="Z39" s="7">
        <f>IFERROR(VLOOKUP(Table1[[#This Row],[Stock]],[2]CUS030!$A$5:$BO$10000,31,0)/Table1[[#This Row],[Rate
(L/S)]],"")</f>
        <v>0</v>
      </c>
      <c r="AA39" s="7">
        <f>IFERROR(VLOOKUP(Table1[[#This Row],[Stock]],[2]CUS030!$A$5:$BO$10000,32,0)/Table1[[#This Row],[Rate
(L/S)]],"")</f>
        <v>0</v>
      </c>
      <c r="AB39" s="7">
        <f>IFERROR(VLOOKUP(Table1[[#This Row],[Stock]],[2]CUS030!$A$5:$BO$10000,33,0)/Table1[[#This Row],[Rate
(L/S)]],"")</f>
        <v>0</v>
      </c>
      <c r="AC39" s="7">
        <f>IFERROR(VLOOKUP(Table1[[#This Row],[Stock]],[2]CUS030!$A$5:$BO$10000,34,0)/Table1[[#This Row],[Rate
(L/S)]],"")</f>
        <v>0</v>
      </c>
      <c r="AD39" s="7">
        <f>IFERROR(VLOOKUP(Table1[[#This Row],[Stock]],[2]CUS030!$A$5:$BO$10000,35,0)/Table1[[#This Row],[Rate
(L/S)]],"")</f>
        <v>0</v>
      </c>
      <c r="AE39" s="7">
        <f>IFERROR(VLOOKUP(Table1[[#This Row],[Stock]],[2]CUS030!$A$5:$BO$10000,36,0)/Table1[[#This Row],[Rate
(L/S)]],"")</f>
        <v>0</v>
      </c>
      <c r="AF39" s="7">
        <f>IFERROR(VLOOKUP(Table1[[#This Row],[Stock]],[2]CUS030!$A$5:$BO$10000,37,0)/Table1[[#This Row],[Rate
(L/S)]],"")</f>
        <v>0</v>
      </c>
      <c r="AG39" s="7">
        <f>IFERROR(VLOOKUP(Table1[[#This Row],[Stock]],[2]CUS030!$A$5:$BO$10000,38,0)/Table1[[#This Row],[Rate
(L/S)]],"")</f>
        <v>0</v>
      </c>
      <c r="AH39" s="7">
        <f>IFERROR(VLOOKUP(Table1[[#This Row],[Stock]],[2]CUS030!$A$5:$BO$10000,39,0)/Table1[[#This Row],[Rate
(L/S)]],"")</f>
        <v>0</v>
      </c>
      <c r="AI39" s="7">
        <f>IFERROR(VLOOKUP(Table1[[#This Row],[Stock]],[2]CUS030!$A$5:$BO$10000,40,0)/Table1[[#This Row],[Rate
(L/S)]],"")</f>
        <v>0</v>
      </c>
      <c r="AJ39" s="7">
        <f>IFERROR(VLOOKUP(Table1[[#This Row],[Stock]],[2]CUS030!$A$5:$BO$10000,41,0)/Table1[[#This Row],[Rate
(L/S)]],"")</f>
        <v>0</v>
      </c>
      <c r="AK39" s="7">
        <f>IFERROR(VLOOKUP(Table1[[#This Row],[Stock]],[2]CUS030!$A$5:$BO$10000,42,0)/Table1[[#This Row],[Rate
(L/S)]],"")</f>
        <v>0</v>
      </c>
      <c r="AL39" s="7">
        <f>IFERROR(VLOOKUP(Table1[[#This Row],[Stock]],[2]CUS030!$A$5:$BO$10000,43,0)/Table1[[#This Row],[Rate
(L/S)]],"")</f>
        <v>0</v>
      </c>
      <c r="AM39" s="7">
        <f>IFERROR(VLOOKUP(Table1[[#This Row],[Stock]],[2]CUS030!$A$5:$BO$10000,44,0)/Table1[[#This Row],[Rate
(L/S)]],"")</f>
        <v>0</v>
      </c>
      <c r="AN39" s="7">
        <f>IFERROR(VLOOKUP(Table1[[#This Row],[Stock]],[2]CUS030!$A$5:$BO$10000,45,0)/Table1[[#This Row],[Rate
(L/S)]],"")</f>
        <v>0</v>
      </c>
      <c r="AO39" s="7">
        <f>IFERROR(VLOOKUP(Table1[[#This Row],[Stock]],[2]CUS030!$A$5:$BO$10000,46,0)/Table1[[#This Row],[Rate
(L/S)]],"")</f>
        <v>0</v>
      </c>
      <c r="AP39" s="7">
        <f>IFERROR(VLOOKUP(Table1[[#This Row],[Stock]],[2]CUS030!$A$5:$BO$10000,47,0)/Table1[[#This Row],[Rate
(L/S)]],"")</f>
        <v>0</v>
      </c>
      <c r="AQ39" s="7">
        <f>IFERROR(VLOOKUP(Table1[[#This Row],[Stock]],[2]CUS030!$A$5:$BO$10000,48,0)/Table1[[#This Row],[Rate
(L/S)]],"")</f>
        <v>0</v>
      </c>
      <c r="AR39" s="7">
        <f>IFERROR(VLOOKUP(Table1[[#This Row],[Stock]],[2]CUS030!$A$5:$BO$10000,49,0)/Table1[[#This Row],[Rate
(L/S)]],"")</f>
        <v>0</v>
      </c>
      <c r="AS39" s="7">
        <f>IFERROR(VLOOKUP(Table1[[#This Row],[Stock]],[2]CUS030!$A$5:$BO$10000,50,0)/Table1[[#This Row],[Rate
(L/S)]],"")</f>
        <v>0</v>
      </c>
      <c r="AT39" s="7">
        <f>IFERROR(VLOOKUP(Table1[[#This Row],[Stock]],[2]CUS030!$A$5:$BO$10000,51,0)/Table1[[#This Row],[Rate
(L/S)]],"")</f>
        <v>0</v>
      </c>
      <c r="AU39" s="7">
        <f>IFERROR(VLOOKUP(Table1[[#This Row],[Stock]],[2]CUS030!$A$5:$BO$10000,52,0)/Table1[[#This Row],[Rate
(L/S)]],"")</f>
        <v>0</v>
      </c>
      <c r="AV39" s="7">
        <f>IFERROR(VLOOKUP(Table1[[#This Row],[Stock]],[2]CUS030!$A$5:$BO$10000,53,0)/Table1[[#This Row],[Rate
(L/S)]],"")</f>
        <v>0</v>
      </c>
      <c r="AW39" s="7">
        <f>IFERROR(VLOOKUP(Table1[[#This Row],[Stock]],[2]CUS030!$A$5:$BO$10000,54,0)/Table1[[#This Row],[Rate
(L/S)]],"")</f>
        <v>0</v>
      </c>
      <c r="AX39" s="7">
        <f>IFERROR(VLOOKUP(Table1[[#This Row],[Stock]],[2]CUS030!$A$5:$BO$10000,55,0)/Table1[[#This Row],[Rate
(L/S)]],"")</f>
        <v>4.4444444444444446</v>
      </c>
      <c r="AY39" s="7">
        <f>IFERROR(VLOOKUP(Table1[[#This Row],[Stock]],[2]CUS030!$A$5:$BO$10000,56,0)/Table1[[#This Row],[Rate
(L/S)]],"")</f>
        <v>4.4444444444444446</v>
      </c>
      <c r="AZ39" s="7">
        <f>IFERROR(VLOOKUP(Table1[[#This Row],[Stock]],[2]CUS030!$A$5:$BO$10000,57,0)/Table1[[#This Row],[Rate
(L/S)]],"")</f>
        <v>0</v>
      </c>
      <c r="BA39" s="7">
        <f>IFERROR(VLOOKUP(Table1[[#This Row],[Stock]],[2]CUS030!$A$5:$BO$10000,58,0)/Table1[[#This Row],[Rate
(L/S)]],"")</f>
        <v>4.4444444444444446</v>
      </c>
      <c r="BB39" s="7">
        <f>IFERROR(VLOOKUP(Table1[[#This Row],[Stock]],[2]CUS030!$A$5:$BO$10000,59,0)/Table1[[#This Row],[Rate
(L/S)]],"")</f>
        <v>0</v>
      </c>
      <c r="BC39" s="7">
        <f>IFERROR(VLOOKUP(Table1[[#This Row],[Stock]],[2]CUS030!$A$5:$BO$10000,60,0)/Table1[[#This Row],[Rate
(L/S)]],"")</f>
        <v>0</v>
      </c>
      <c r="BD39" s="7">
        <f>IFERROR(VLOOKUP(Table1[[#This Row],[Stock]],[2]CUS030!$A$5:$BO$10000,61,0)/Table1[[#This Row],[Rate
(L/S)]],"")</f>
        <v>0</v>
      </c>
      <c r="BE39" s="7">
        <f>IFERROR(VLOOKUP(Table1[[#This Row],[Stock]],[2]CUS030!$A$5:$BO$10000,62,0)/Table1[[#This Row],[Rate
(L/S)]],"")</f>
        <v>0</v>
      </c>
      <c r="BF39" s="7">
        <f>IFERROR(VLOOKUP(Table1[[#This Row],[Stock]],[2]CUS030!$A$5:$BO$10000,63,0)/Table1[[#This Row],[Rate
(L/S)]],"")</f>
        <v>0</v>
      </c>
      <c r="BG39" s="7">
        <f>IFERROR(VLOOKUP(Table1[[#This Row],[Stock]],[2]CUS030!$A$5:$BO$10000,64,0)/Table1[[#This Row],[Rate
(L/S)]],"")</f>
        <v>0</v>
      </c>
      <c r="BH39" s="7">
        <f>IFERROR(VLOOKUP(Table1[[#This Row],[Stock]],[2]CUS030!$A$5:$BO$10000,65,0)/Table1[[#This Row],[Rate
(L/S)]],"")</f>
        <v>0</v>
      </c>
      <c r="BI39" s="7" t="s">
        <v>1</v>
      </c>
      <c r="BJ39" s="15">
        <f>IFERROR(IF(Table1[[#This Row],[S.Material]]="S",(Table1[[#This Row],[Total Qty]]+Table1[[#This Row],[N+1]]+Table1[[#This Row],[N+2]]),Table1[[#This Row],[Total Qty]]+Table1[[#This Row],[N+1]]),)</f>
        <v>4.4444444444444446</v>
      </c>
      <c r="BK39" s="7" t="str">
        <f>IFERROR(IF(((AVERAGE((Table1[[#This Row],[N+1]],Table1[[#This Row],[N+2]]),Table1[[#This Row],[N+3]])-(Table1[[#This Row],[Total Qty]])))&gt;500,"Fixed&gt;500pcs",""),"")</f>
        <v/>
      </c>
      <c r="BL39" s="7" t="str">
        <f>IF(AND(Table1[[#This Row],[Last Forcast]]=0,Table1[[#This Row],[Total Qty]]&gt;0,Table1[[#This Row],[N+1]]&gt;0),"Check PO again","")</f>
        <v/>
      </c>
    </row>
    <row r="40" spans="2:64" x14ac:dyDescent="0.3">
      <c r="B40">
        <v>38</v>
      </c>
      <c r="C40" t="s">
        <v>34</v>
      </c>
      <c r="D40">
        <f>IFERROR(ROUND((MID(Table1[[#This Row],[Production]],35,(LEN(Table1[[#This Row],[Production]]))-37)/(MID(Table1[[#This Row],[Stock]],35,(LEN(Table1[[#This Row],[Stock]]))-37))),0),"")</f>
        <v>1</v>
      </c>
      <c r="E40" t="s">
        <v>34</v>
      </c>
      <c r="F40" s="16">
        <f>VLOOKUP(LEFT(Table1[[#This Row],[Production]],LEN(Table1[[#This Row],[Production]])-7),Item!$A$5:$Z$1000,26,0)</f>
        <v>0.81299999999999994</v>
      </c>
      <c r="H40" s="8" t="str">
        <f>IFERROR(VLOOKUP(MID(Table1[[#This Row],[Production]],10,2),Special!$B$2:$D$26,3,0),"")</f>
        <v>-</v>
      </c>
      <c r="J40" t="b">
        <f>EXACT(LEFT(Table1[[#This Row],[Stock]],12),LEFT(Table1[[#This Row],[Production]],12))</f>
        <v>1</v>
      </c>
      <c r="K40" t="b">
        <f>EXACT((RIGHT(Table1[[#This Row],[Stock]],3)),((RIGHT(Table1[[#This Row],[Production]],3))))</f>
        <v>1</v>
      </c>
      <c r="L40" s="14">
        <f>IFERROR(VLOOKUP(Table1[[#This Row],[Stock]],[1]Sheet1!$A$7:$N$10000,14,0),"")</f>
        <v>169</v>
      </c>
      <c r="M40" s="14">
        <f>IFERROR(ROUND((Table1[[#This Row],[Stock
(S&amp;L)]]/Table1[[#This Row],[Rate
(L/S)]]),0),"")</f>
        <v>169</v>
      </c>
      <c r="O40" t="str">
        <f>IF(Table1[[#This Row],[Rate
(L/S)]]=1,"P/E","C")</f>
        <v>P/E</v>
      </c>
      <c r="P40" s="7">
        <f>IFERROR(VLOOKUP(Table1[[#This Row],[Stock]],[2]CUS030!$A$5:$BO$10000,21,0)/Table1[[#This Row],[Rate
(L/S)]],"")</f>
        <v>0</v>
      </c>
      <c r="Q40" s="7">
        <f>IFERROR(VLOOKUP(Table1[[#This Row],[Stock]],[2]CUS030!$A$5:$BO$10000,22,0)/Table1[[#This Row],[Rate
(L/S)]],"")</f>
        <v>0</v>
      </c>
      <c r="R40" s="7">
        <f>IFERROR(VLOOKUP(Table1[[#This Row],[Stock]],[2]CUS030!$A$5:$BO$10000,23,0)/Table1[[#This Row],[Rate
(L/S)]],"")</f>
        <v>0</v>
      </c>
      <c r="S40" s="7">
        <f>IFERROR(VLOOKUP(Table1[[#This Row],[Stock]],[2]CUS030!$A$5:$BO$10000,24,0)/Table1[[#This Row],[Rate
(L/S)]],"")</f>
        <v>0</v>
      </c>
      <c r="T40" s="7">
        <f>IFERROR(VLOOKUP(Table1[[#This Row],[Stock]],[2]CUS030!$A$5:$BO$10000,25,0)/Table1[[#This Row],[Rate
(L/S)]],"")</f>
        <v>0</v>
      </c>
      <c r="U40" s="7">
        <f>IFERROR(VLOOKUP(Table1[[#This Row],[Stock]],[2]CUS030!$A$5:$BO$10000,26,0)/Table1[[#This Row],[Rate
(L/S)]],"")</f>
        <v>0</v>
      </c>
      <c r="V40" s="7">
        <f>IFERROR(VLOOKUP(Table1[[#This Row],[Stock]],[2]CUS030!$A$5:$BO$10000,27,0)/Table1[[#This Row],[Rate
(L/S)]],"")</f>
        <v>0</v>
      </c>
      <c r="W40" s="7">
        <f>IFERROR(VLOOKUP(Table1[[#This Row],[Stock]],[2]CUS030!$A$5:$BO$10000,28,0)/Table1[[#This Row],[Rate
(L/S)]],"")</f>
        <v>0</v>
      </c>
      <c r="X40" s="7">
        <f>IFERROR(VLOOKUP(Table1[[#This Row],[Stock]],[2]CUS030!$A$5:$BO$10000,29,0)/Table1[[#This Row],[Rate
(L/S)]],"")</f>
        <v>0</v>
      </c>
      <c r="Y40" s="7">
        <f>IFERROR(VLOOKUP(Table1[[#This Row],[Stock]],[2]CUS030!$A$5:$BO$10000,30,0)/Table1[[#This Row],[Rate
(L/S)]],"")</f>
        <v>0</v>
      </c>
      <c r="Z40" s="7">
        <f>IFERROR(VLOOKUP(Table1[[#This Row],[Stock]],[2]CUS030!$A$5:$BO$10000,31,0)/Table1[[#This Row],[Rate
(L/S)]],"")</f>
        <v>0</v>
      </c>
      <c r="AA40" s="7">
        <f>IFERROR(VLOOKUP(Table1[[#This Row],[Stock]],[2]CUS030!$A$5:$BO$10000,32,0)/Table1[[#This Row],[Rate
(L/S)]],"")</f>
        <v>0</v>
      </c>
      <c r="AB40" s="7">
        <f>IFERROR(VLOOKUP(Table1[[#This Row],[Stock]],[2]CUS030!$A$5:$BO$10000,33,0)/Table1[[#This Row],[Rate
(L/S)]],"")</f>
        <v>169</v>
      </c>
      <c r="AC40" s="7">
        <f>IFERROR(VLOOKUP(Table1[[#This Row],[Stock]],[2]CUS030!$A$5:$BO$10000,34,0)/Table1[[#This Row],[Rate
(L/S)]],"")</f>
        <v>0</v>
      </c>
      <c r="AD40" s="7">
        <f>IFERROR(VLOOKUP(Table1[[#This Row],[Stock]],[2]CUS030!$A$5:$BO$10000,35,0)/Table1[[#This Row],[Rate
(L/S)]],"")</f>
        <v>0</v>
      </c>
      <c r="AE40" s="7">
        <f>IFERROR(VLOOKUP(Table1[[#This Row],[Stock]],[2]CUS030!$A$5:$BO$10000,36,0)/Table1[[#This Row],[Rate
(L/S)]],"")</f>
        <v>0</v>
      </c>
      <c r="AF40" s="7">
        <f>IFERROR(VLOOKUP(Table1[[#This Row],[Stock]],[2]CUS030!$A$5:$BO$10000,37,0)/Table1[[#This Row],[Rate
(L/S)]],"")</f>
        <v>0</v>
      </c>
      <c r="AG40" s="7">
        <f>IFERROR(VLOOKUP(Table1[[#This Row],[Stock]],[2]CUS030!$A$5:$BO$10000,38,0)/Table1[[#This Row],[Rate
(L/S)]],"")</f>
        <v>0</v>
      </c>
      <c r="AH40" s="7">
        <f>IFERROR(VLOOKUP(Table1[[#This Row],[Stock]],[2]CUS030!$A$5:$BO$10000,39,0)/Table1[[#This Row],[Rate
(L/S)]],"")</f>
        <v>0</v>
      </c>
      <c r="AI40" s="7">
        <f>IFERROR(VLOOKUP(Table1[[#This Row],[Stock]],[2]CUS030!$A$5:$BO$10000,40,0)/Table1[[#This Row],[Rate
(L/S)]],"")</f>
        <v>0</v>
      </c>
      <c r="AJ40" s="7">
        <f>IFERROR(VLOOKUP(Table1[[#This Row],[Stock]],[2]CUS030!$A$5:$BO$10000,41,0)/Table1[[#This Row],[Rate
(L/S)]],"")</f>
        <v>0</v>
      </c>
      <c r="AK40" s="7">
        <f>IFERROR(VLOOKUP(Table1[[#This Row],[Stock]],[2]CUS030!$A$5:$BO$10000,42,0)/Table1[[#This Row],[Rate
(L/S)]],"")</f>
        <v>0</v>
      </c>
      <c r="AL40" s="7">
        <f>IFERROR(VLOOKUP(Table1[[#This Row],[Stock]],[2]CUS030!$A$5:$BO$10000,43,0)/Table1[[#This Row],[Rate
(L/S)]],"")</f>
        <v>0</v>
      </c>
      <c r="AM40" s="7">
        <f>IFERROR(VLOOKUP(Table1[[#This Row],[Stock]],[2]CUS030!$A$5:$BO$10000,44,0)/Table1[[#This Row],[Rate
(L/S)]],"")</f>
        <v>0</v>
      </c>
      <c r="AN40" s="7">
        <f>IFERROR(VLOOKUP(Table1[[#This Row],[Stock]],[2]CUS030!$A$5:$BO$10000,45,0)/Table1[[#This Row],[Rate
(L/S)]],"")</f>
        <v>0</v>
      </c>
      <c r="AO40" s="7">
        <f>IFERROR(VLOOKUP(Table1[[#This Row],[Stock]],[2]CUS030!$A$5:$BO$10000,46,0)/Table1[[#This Row],[Rate
(L/S)]],"")</f>
        <v>0</v>
      </c>
      <c r="AP40" s="7">
        <f>IFERROR(VLOOKUP(Table1[[#This Row],[Stock]],[2]CUS030!$A$5:$BO$10000,47,0)/Table1[[#This Row],[Rate
(L/S)]],"")</f>
        <v>0</v>
      </c>
      <c r="AQ40" s="7">
        <f>IFERROR(VLOOKUP(Table1[[#This Row],[Stock]],[2]CUS030!$A$5:$BO$10000,48,0)/Table1[[#This Row],[Rate
(L/S)]],"")</f>
        <v>0</v>
      </c>
      <c r="AR40" s="7">
        <f>IFERROR(VLOOKUP(Table1[[#This Row],[Stock]],[2]CUS030!$A$5:$BO$10000,49,0)/Table1[[#This Row],[Rate
(L/S)]],"")</f>
        <v>0</v>
      </c>
      <c r="AS40" s="7">
        <f>IFERROR(VLOOKUP(Table1[[#This Row],[Stock]],[2]CUS030!$A$5:$BO$10000,50,0)/Table1[[#This Row],[Rate
(L/S)]],"")</f>
        <v>0</v>
      </c>
      <c r="AT40" s="7">
        <f>IFERROR(VLOOKUP(Table1[[#This Row],[Stock]],[2]CUS030!$A$5:$BO$10000,51,0)/Table1[[#This Row],[Rate
(L/S)]],"")</f>
        <v>0</v>
      </c>
      <c r="AU40" s="7">
        <f>IFERROR(VLOOKUP(Table1[[#This Row],[Stock]],[2]CUS030!$A$5:$BO$10000,52,0)/Table1[[#This Row],[Rate
(L/S)]],"")</f>
        <v>0</v>
      </c>
      <c r="AV40" s="7">
        <f>IFERROR(VLOOKUP(Table1[[#This Row],[Stock]],[2]CUS030!$A$5:$BO$10000,53,0)/Table1[[#This Row],[Rate
(L/S)]],"")</f>
        <v>169</v>
      </c>
      <c r="AW40" s="7">
        <f>IFERROR(VLOOKUP(Table1[[#This Row],[Stock]],[2]CUS030!$A$5:$BO$10000,54,0)/Table1[[#This Row],[Rate
(L/S)]],"")</f>
        <v>0</v>
      </c>
      <c r="AX40" s="7">
        <f>IFERROR(VLOOKUP(Table1[[#This Row],[Stock]],[2]CUS030!$A$5:$BO$10000,55,0)/Table1[[#This Row],[Rate
(L/S)]],"")</f>
        <v>299</v>
      </c>
      <c r="AY40" s="7">
        <f>IFERROR(VLOOKUP(Table1[[#This Row],[Stock]],[2]CUS030!$A$5:$BO$10000,56,0)/Table1[[#This Row],[Rate
(L/S)]],"")</f>
        <v>370</v>
      </c>
      <c r="AZ40" s="7">
        <f>IFERROR(VLOOKUP(Table1[[#This Row],[Stock]],[2]CUS030!$A$5:$BO$10000,57,0)/Table1[[#This Row],[Rate
(L/S)]],"")</f>
        <v>146</v>
      </c>
      <c r="BA40" s="7">
        <f>IFERROR(VLOOKUP(Table1[[#This Row],[Stock]],[2]CUS030!$A$5:$BO$10000,58,0)/Table1[[#This Row],[Rate
(L/S)]],"")</f>
        <v>257</v>
      </c>
      <c r="BB40" s="7">
        <f>IFERROR(VLOOKUP(Table1[[#This Row],[Stock]],[2]CUS030!$A$5:$BO$10000,59,0)/Table1[[#This Row],[Rate
(L/S)]],"")</f>
        <v>0</v>
      </c>
      <c r="BC40" s="7">
        <f>IFERROR(VLOOKUP(Table1[[#This Row],[Stock]],[2]CUS030!$A$5:$BO$10000,60,0)/Table1[[#This Row],[Rate
(L/S)]],"")</f>
        <v>0</v>
      </c>
      <c r="BD40" s="7">
        <f>IFERROR(VLOOKUP(Table1[[#This Row],[Stock]],[2]CUS030!$A$5:$BO$10000,61,0)/Table1[[#This Row],[Rate
(L/S)]],"")</f>
        <v>0</v>
      </c>
      <c r="BE40" s="7">
        <f>IFERROR(VLOOKUP(Table1[[#This Row],[Stock]],[2]CUS030!$A$5:$BO$10000,62,0)/Table1[[#This Row],[Rate
(L/S)]],"")</f>
        <v>0</v>
      </c>
      <c r="BF40" s="7">
        <f>IFERROR(VLOOKUP(Table1[[#This Row],[Stock]],[2]CUS030!$A$5:$BO$10000,63,0)/Table1[[#This Row],[Rate
(L/S)]],"")</f>
        <v>0</v>
      </c>
      <c r="BG40" s="7">
        <f>IFERROR(VLOOKUP(Table1[[#This Row],[Stock]],[2]CUS030!$A$5:$BO$10000,64,0)/Table1[[#This Row],[Rate
(L/S)]],"")</f>
        <v>0</v>
      </c>
      <c r="BH40" s="7">
        <f>IFERROR(VLOOKUP(Table1[[#This Row],[Stock]],[2]CUS030!$A$5:$BO$10000,65,0)/Table1[[#This Row],[Rate
(L/S)]],"")</f>
        <v>0</v>
      </c>
      <c r="BI40" s="7" t="s">
        <v>1</v>
      </c>
      <c r="BJ40" s="15">
        <f>IFERROR(IF(Table1[[#This Row],[S.Material]]="S",(Table1[[#This Row],[Total Qty]]+Table1[[#This Row],[N+1]]+Table1[[#This Row],[N+2]]),Table1[[#This Row],[Total Qty]]+Table1[[#This Row],[N+1]]),)</f>
        <v>539</v>
      </c>
      <c r="BK40" s="7" t="str">
        <f>IFERROR(IF(((AVERAGE((Table1[[#This Row],[N+1]],Table1[[#This Row],[N+2]]),Table1[[#This Row],[N+3]])-(Table1[[#This Row],[Total Qty]])))&gt;500,"Fixed&gt;500pcs",""),"")</f>
        <v/>
      </c>
      <c r="BL40" s="7" t="str">
        <f>IF(AND(Table1[[#This Row],[Last Forcast]]=0,Table1[[#This Row],[Total Qty]]&gt;0,Table1[[#This Row],[N+1]]&gt;0),"Check PO again","")</f>
        <v/>
      </c>
    </row>
    <row r="41" spans="2:64" x14ac:dyDescent="0.3">
      <c r="B41">
        <v>39</v>
      </c>
      <c r="C41" t="s">
        <v>41</v>
      </c>
      <c r="D41">
        <f>IFERROR(ROUND((MID(Table1[[#This Row],[Production]],35,(LEN(Table1[[#This Row],[Production]]))-37)/(MID(Table1[[#This Row],[Stock]],35,(LEN(Table1[[#This Row],[Stock]]))-37))),0),"")</f>
        <v>8</v>
      </c>
      <c r="E41" t="s">
        <v>39</v>
      </c>
      <c r="F41" s="16">
        <f>VLOOKUP(LEFT(Table1[[#This Row],[Production]],LEN(Table1[[#This Row],[Production]])-7),Item!$A$5:$Z$1000,26,0)</f>
        <v>0.81299999999999994</v>
      </c>
      <c r="H41" s="8" t="str">
        <f>IFERROR(VLOOKUP(MID(Table1[[#This Row],[Production]],10,2),Special!$B$2:$D$26,3,0),"")</f>
        <v>-</v>
      </c>
      <c r="J41" t="b">
        <f>EXACT(LEFT(Table1[[#This Row],[Stock]],12),LEFT(Table1[[#This Row],[Production]],12))</f>
        <v>1</v>
      </c>
      <c r="K41" t="b">
        <f>EXACT((RIGHT(Table1[[#This Row],[Stock]],3)),((RIGHT(Table1[[#This Row],[Production]],3))))</f>
        <v>1</v>
      </c>
      <c r="L41" s="14">
        <f>IFERROR(VLOOKUP(Table1[[#This Row],[Stock]],[1]Sheet1!$A$7:$N$10000,14,0),"")</f>
        <v>76</v>
      </c>
      <c r="M41" s="14">
        <f>IFERROR(ROUND((Table1[[#This Row],[Stock
(S&amp;L)]]/Table1[[#This Row],[Rate
(L/S)]]),0),"")</f>
        <v>10</v>
      </c>
      <c r="O41" t="str">
        <f>IF(Table1[[#This Row],[Rate
(L/S)]]=1,"P/E","C")</f>
        <v>C</v>
      </c>
      <c r="P41" s="7">
        <f>IFERROR(VLOOKUP(Table1[[#This Row],[Stock]],[2]CUS030!$A$5:$BO$10000,21,0)/Table1[[#This Row],[Rate
(L/S)]],"")</f>
        <v>0</v>
      </c>
      <c r="Q41" s="7">
        <f>IFERROR(VLOOKUP(Table1[[#This Row],[Stock]],[2]CUS030!$A$5:$BO$10000,22,0)/Table1[[#This Row],[Rate
(L/S)]],"")</f>
        <v>0</v>
      </c>
      <c r="R41" s="7">
        <f>IFERROR(VLOOKUP(Table1[[#This Row],[Stock]],[2]CUS030!$A$5:$BO$10000,23,0)/Table1[[#This Row],[Rate
(L/S)]],"")</f>
        <v>0</v>
      </c>
      <c r="S41" s="7">
        <f>IFERROR(VLOOKUP(Table1[[#This Row],[Stock]],[2]CUS030!$A$5:$BO$10000,24,0)/Table1[[#This Row],[Rate
(L/S)]],"")</f>
        <v>0</v>
      </c>
      <c r="T41" s="7">
        <f>IFERROR(VLOOKUP(Table1[[#This Row],[Stock]],[2]CUS030!$A$5:$BO$10000,25,0)/Table1[[#This Row],[Rate
(L/S)]],"")</f>
        <v>0</v>
      </c>
      <c r="U41" s="7">
        <f>IFERROR(VLOOKUP(Table1[[#This Row],[Stock]],[2]CUS030!$A$5:$BO$10000,26,0)/Table1[[#This Row],[Rate
(L/S)]],"")</f>
        <v>0</v>
      </c>
      <c r="V41" s="7">
        <f>IFERROR(VLOOKUP(Table1[[#This Row],[Stock]],[2]CUS030!$A$5:$BO$10000,27,0)/Table1[[#This Row],[Rate
(L/S)]],"")</f>
        <v>0</v>
      </c>
      <c r="W41" s="7">
        <f>IFERROR(VLOOKUP(Table1[[#This Row],[Stock]],[2]CUS030!$A$5:$BO$10000,28,0)/Table1[[#This Row],[Rate
(L/S)]],"")</f>
        <v>0</v>
      </c>
      <c r="X41" s="7">
        <f>IFERROR(VLOOKUP(Table1[[#This Row],[Stock]],[2]CUS030!$A$5:$BO$10000,29,0)/Table1[[#This Row],[Rate
(L/S)]],"")</f>
        <v>0</v>
      </c>
      <c r="Y41" s="7">
        <f>IFERROR(VLOOKUP(Table1[[#This Row],[Stock]],[2]CUS030!$A$5:$BO$10000,30,0)/Table1[[#This Row],[Rate
(L/S)]],"")</f>
        <v>0</v>
      </c>
      <c r="Z41" s="7">
        <f>IFERROR(VLOOKUP(Table1[[#This Row],[Stock]],[2]CUS030!$A$5:$BO$10000,31,0)/Table1[[#This Row],[Rate
(L/S)]],"")</f>
        <v>0</v>
      </c>
      <c r="AA41" s="7">
        <f>IFERROR(VLOOKUP(Table1[[#This Row],[Stock]],[2]CUS030!$A$5:$BO$10000,32,0)/Table1[[#This Row],[Rate
(L/S)]],"")</f>
        <v>0</v>
      </c>
      <c r="AB41" s="7">
        <f>IFERROR(VLOOKUP(Table1[[#This Row],[Stock]],[2]CUS030!$A$5:$BO$10000,33,0)/Table1[[#This Row],[Rate
(L/S)]],"")</f>
        <v>0</v>
      </c>
      <c r="AC41" s="7">
        <f>IFERROR(VLOOKUP(Table1[[#This Row],[Stock]],[2]CUS030!$A$5:$BO$10000,34,0)/Table1[[#This Row],[Rate
(L/S)]],"")</f>
        <v>0</v>
      </c>
      <c r="AD41" s="7">
        <f>IFERROR(VLOOKUP(Table1[[#This Row],[Stock]],[2]CUS030!$A$5:$BO$10000,35,0)/Table1[[#This Row],[Rate
(L/S)]],"")</f>
        <v>0</v>
      </c>
      <c r="AE41" s="7">
        <f>IFERROR(VLOOKUP(Table1[[#This Row],[Stock]],[2]CUS030!$A$5:$BO$10000,36,0)/Table1[[#This Row],[Rate
(L/S)]],"")</f>
        <v>0</v>
      </c>
      <c r="AF41" s="7">
        <f>IFERROR(VLOOKUP(Table1[[#This Row],[Stock]],[2]CUS030!$A$5:$BO$10000,37,0)/Table1[[#This Row],[Rate
(L/S)]],"")</f>
        <v>0</v>
      </c>
      <c r="AG41" s="7">
        <f>IFERROR(VLOOKUP(Table1[[#This Row],[Stock]],[2]CUS030!$A$5:$BO$10000,38,0)/Table1[[#This Row],[Rate
(L/S)]],"")</f>
        <v>0</v>
      </c>
      <c r="AH41" s="7">
        <f>IFERROR(VLOOKUP(Table1[[#This Row],[Stock]],[2]CUS030!$A$5:$BO$10000,39,0)/Table1[[#This Row],[Rate
(L/S)]],"")</f>
        <v>0</v>
      </c>
      <c r="AI41" s="7">
        <f>IFERROR(VLOOKUP(Table1[[#This Row],[Stock]],[2]CUS030!$A$5:$BO$10000,40,0)/Table1[[#This Row],[Rate
(L/S)]],"")</f>
        <v>0</v>
      </c>
      <c r="AJ41" s="7">
        <f>IFERROR(VLOOKUP(Table1[[#This Row],[Stock]],[2]CUS030!$A$5:$BO$10000,41,0)/Table1[[#This Row],[Rate
(L/S)]],"")</f>
        <v>0</v>
      </c>
      <c r="AK41" s="7">
        <f>IFERROR(VLOOKUP(Table1[[#This Row],[Stock]],[2]CUS030!$A$5:$BO$10000,42,0)/Table1[[#This Row],[Rate
(L/S)]],"")</f>
        <v>0</v>
      </c>
      <c r="AL41" s="7">
        <f>IFERROR(VLOOKUP(Table1[[#This Row],[Stock]],[2]CUS030!$A$5:$BO$10000,43,0)/Table1[[#This Row],[Rate
(L/S)]],"")</f>
        <v>0</v>
      </c>
      <c r="AM41" s="7">
        <f>IFERROR(VLOOKUP(Table1[[#This Row],[Stock]],[2]CUS030!$A$5:$BO$10000,44,0)/Table1[[#This Row],[Rate
(L/S)]],"")</f>
        <v>0</v>
      </c>
      <c r="AN41" s="7">
        <f>IFERROR(VLOOKUP(Table1[[#This Row],[Stock]],[2]CUS030!$A$5:$BO$10000,45,0)/Table1[[#This Row],[Rate
(L/S)]],"")</f>
        <v>0</v>
      </c>
      <c r="AO41" s="7">
        <f>IFERROR(VLOOKUP(Table1[[#This Row],[Stock]],[2]CUS030!$A$5:$BO$10000,46,0)/Table1[[#This Row],[Rate
(L/S)]],"")</f>
        <v>0</v>
      </c>
      <c r="AP41" s="7">
        <f>IFERROR(VLOOKUP(Table1[[#This Row],[Stock]],[2]CUS030!$A$5:$BO$10000,47,0)/Table1[[#This Row],[Rate
(L/S)]],"")</f>
        <v>0</v>
      </c>
      <c r="AQ41" s="7">
        <f>IFERROR(VLOOKUP(Table1[[#This Row],[Stock]],[2]CUS030!$A$5:$BO$10000,48,0)/Table1[[#This Row],[Rate
(L/S)]],"")</f>
        <v>0</v>
      </c>
      <c r="AR41" s="7">
        <f>IFERROR(VLOOKUP(Table1[[#This Row],[Stock]],[2]CUS030!$A$5:$BO$10000,49,0)/Table1[[#This Row],[Rate
(L/S)]],"")</f>
        <v>0</v>
      </c>
      <c r="AS41" s="7">
        <f>IFERROR(VLOOKUP(Table1[[#This Row],[Stock]],[2]CUS030!$A$5:$BO$10000,50,0)/Table1[[#This Row],[Rate
(L/S)]],"")</f>
        <v>0</v>
      </c>
      <c r="AT41" s="7">
        <f>IFERROR(VLOOKUP(Table1[[#This Row],[Stock]],[2]CUS030!$A$5:$BO$10000,51,0)/Table1[[#This Row],[Rate
(L/S)]],"")</f>
        <v>0</v>
      </c>
      <c r="AU41" s="7">
        <f>IFERROR(VLOOKUP(Table1[[#This Row],[Stock]],[2]CUS030!$A$5:$BO$10000,52,0)/Table1[[#This Row],[Rate
(L/S)]],"")</f>
        <v>0</v>
      </c>
      <c r="AV41" s="7">
        <f>IFERROR(VLOOKUP(Table1[[#This Row],[Stock]],[2]CUS030!$A$5:$BO$10000,53,0)/Table1[[#This Row],[Rate
(L/S)]],"")</f>
        <v>0</v>
      </c>
      <c r="AW41" s="7">
        <f>IFERROR(VLOOKUP(Table1[[#This Row],[Stock]],[2]CUS030!$A$5:$BO$10000,54,0)/Table1[[#This Row],[Rate
(L/S)]],"")</f>
        <v>0</v>
      </c>
      <c r="AX41" s="7">
        <f>IFERROR(VLOOKUP(Table1[[#This Row],[Stock]],[2]CUS030!$A$5:$BO$10000,55,0)/Table1[[#This Row],[Rate
(L/S)]],"")</f>
        <v>0</v>
      </c>
      <c r="AY41" s="7">
        <f>IFERROR(VLOOKUP(Table1[[#This Row],[Stock]],[2]CUS030!$A$5:$BO$10000,56,0)/Table1[[#This Row],[Rate
(L/S)]],"")</f>
        <v>0</v>
      </c>
      <c r="AZ41" s="7">
        <f>IFERROR(VLOOKUP(Table1[[#This Row],[Stock]],[2]CUS030!$A$5:$BO$10000,57,0)/Table1[[#This Row],[Rate
(L/S)]],"")</f>
        <v>0</v>
      </c>
      <c r="BA41" s="7">
        <f>IFERROR(VLOOKUP(Table1[[#This Row],[Stock]],[2]CUS030!$A$5:$BO$10000,58,0)/Table1[[#This Row],[Rate
(L/S)]],"")</f>
        <v>105.125</v>
      </c>
      <c r="BB41" s="7">
        <f>IFERROR(VLOOKUP(Table1[[#This Row],[Stock]],[2]CUS030!$A$5:$BO$10000,59,0)/Table1[[#This Row],[Rate
(L/S)]],"")</f>
        <v>0</v>
      </c>
      <c r="BC41" s="7">
        <f>IFERROR(VLOOKUP(Table1[[#This Row],[Stock]],[2]CUS030!$A$5:$BO$10000,60,0)/Table1[[#This Row],[Rate
(L/S)]],"")</f>
        <v>0</v>
      </c>
      <c r="BD41" s="7">
        <f>IFERROR(VLOOKUP(Table1[[#This Row],[Stock]],[2]CUS030!$A$5:$BO$10000,61,0)/Table1[[#This Row],[Rate
(L/S)]],"")</f>
        <v>0</v>
      </c>
      <c r="BE41" s="7">
        <f>IFERROR(VLOOKUP(Table1[[#This Row],[Stock]],[2]CUS030!$A$5:$BO$10000,62,0)/Table1[[#This Row],[Rate
(L/S)]],"")</f>
        <v>0</v>
      </c>
      <c r="BF41" s="7">
        <f>IFERROR(VLOOKUP(Table1[[#This Row],[Stock]],[2]CUS030!$A$5:$BO$10000,63,0)/Table1[[#This Row],[Rate
(L/S)]],"")</f>
        <v>0</v>
      </c>
      <c r="BG41" s="7">
        <f>IFERROR(VLOOKUP(Table1[[#This Row],[Stock]],[2]CUS030!$A$5:$BO$10000,64,0)/Table1[[#This Row],[Rate
(L/S)]],"")</f>
        <v>0</v>
      </c>
      <c r="BH41" s="7">
        <f>IFERROR(VLOOKUP(Table1[[#This Row],[Stock]],[2]CUS030!$A$5:$BO$10000,65,0)/Table1[[#This Row],[Rate
(L/S)]],"")</f>
        <v>0</v>
      </c>
      <c r="BI41" s="7" t="s">
        <v>1</v>
      </c>
      <c r="BJ41" s="15">
        <f>IFERROR(IF(Table1[[#This Row],[S.Material]]="S",(Table1[[#This Row],[Total Qty]]+Table1[[#This Row],[N+1]]+Table1[[#This Row],[N+2]]),Table1[[#This Row],[Total Qty]]+Table1[[#This Row],[N+1]]),)</f>
        <v>0</v>
      </c>
      <c r="BK41" s="7" t="str">
        <f>IFERROR(IF(((AVERAGE((Table1[[#This Row],[N+1]],Table1[[#This Row],[N+2]]),Table1[[#This Row],[N+3]])-(Table1[[#This Row],[Total Qty]])))&gt;500,"Fixed&gt;500pcs",""),"")</f>
        <v/>
      </c>
      <c r="BL41" s="7" t="str">
        <f>IF(AND(Table1[[#This Row],[Last Forcast]]=0,Table1[[#This Row],[Total Qty]]&gt;0,Table1[[#This Row],[N+1]]&gt;0),"Check PO again","")</f>
        <v/>
      </c>
    </row>
    <row r="42" spans="2:64" x14ac:dyDescent="0.3">
      <c r="B42">
        <v>40</v>
      </c>
      <c r="C42" t="s">
        <v>42</v>
      </c>
      <c r="D42">
        <f>IFERROR(ROUND((MID(Table1[[#This Row],[Production]],35,(LEN(Table1[[#This Row],[Production]]))-37)/(MID(Table1[[#This Row],[Stock]],35,(LEN(Table1[[#This Row],[Stock]]))-37))),0),"")</f>
        <v>6</v>
      </c>
      <c r="E42" t="s">
        <v>38</v>
      </c>
      <c r="F42" s="16">
        <f>VLOOKUP(LEFT(Table1[[#This Row],[Production]],LEN(Table1[[#This Row],[Production]])-7),Item!$A$5:$Z$1000,26,0)</f>
        <v>0.81299999999999994</v>
      </c>
      <c r="H42" s="8" t="str">
        <f>IFERROR(VLOOKUP(MID(Table1[[#This Row],[Production]],10,2),Special!$B$2:$D$26,3,0),"")</f>
        <v>-</v>
      </c>
      <c r="J42" t="b">
        <f>EXACT(LEFT(Table1[[#This Row],[Stock]],12),LEFT(Table1[[#This Row],[Production]],12))</f>
        <v>1</v>
      </c>
      <c r="K42" t="b">
        <f>EXACT((RIGHT(Table1[[#This Row],[Stock]],3)),((RIGHT(Table1[[#This Row],[Production]],3))))</f>
        <v>1</v>
      </c>
      <c r="L42" s="14">
        <f>IFERROR(VLOOKUP(Table1[[#This Row],[Stock]],[1]Sheet1!$A$7:$N$10000,14,0),"")</f>
        <v>880</v>
      </c>
      <c r="M42" s="14">
        <f>IFERROR(ROUND((Table1[[#This Row],[Stock
(S&amp;L)]]/Table1[[#This Row],[Rate
(L/S)]]),0),"")</f>
        <v>147</v>
      </c>
      <c r="O42" t="str">
        <f>IF(Table1[[#This Row],[Rate
(L/S)]]=1,"P/E","C")</f>
        <v>C</v>
      </c>
      <c r="P42" s="7">
        <f>IFERROR(VLOOKUP(Table1[[#This Row],[Stock]],[2]CUS030!$A$5:$BO$10000,21,0)/Table1[[#This Row],[Rate
(L/S)]],"")</f>
        <v>0</v>
      </c>
      <c r="Q42" s="7">
        <f>IFERROR(VLOOKUP(Table1[[#This Row],[Stock]],[2]CUS030!$A$5:$BO$10000,22,0)/Table1[[#This Row],[Rate
(L/S)]],"")</f>
        <v>0</v>
      </c>
      <c r="R42" s="7">
        <f>IFERROR(VLOOKUP(Table1[[#This Row],[Stock]],[2]CUS030!$A$5:$BO$10000,23,0)/Table1[[#This Row],[Rate
(L/S)]],"")</f>
        <v>0</v>
      </c>
      <c r="S42" s="7">
        <f>IFERROR(VLOOKUP(Table1[[#This Row],[Stock]],[2]CUS030!$A$5:$BO$10000,24,0)/Table1[[#This Row],[Rate
(L/S)]],"")</f>
        <v>0</v>
      </c>
      <c r="T42" s="7">
        <f>IFERROR(VLOOKUP(Table1[[#This Row],[Stock]],[2]CUS030!$A$5:$BO$10000,25,0)/Table1[[#This Row],[Rate
(L/S)]],"")</f>
        <v>0</v>
      </c>
      <c r="U42" s="7">
        <f>IFERROR(VLOOKUP(Table1[[#This Row],[Stock]],[2]CUS030!$A$5:$BO$10000,26,0)/Table1[[#This Row],[Rate
(L/S)]],"")</f>
        <v>0</v>
      </c>
      <c r="V42" s="7">
        <f>IFERROR(VLOOKUP(Table1[[#This Row],[Stock]],[2]CUS030!$A$5:$BO$10000,27,0)/Table1[[#This Row],[Rate
(L/S)]],"")</f>
        <v>0</v>
      </c>
      <c r="W42" s="7">
        <f>IFERROR(VLOOKUP(Table1[[#This Row],[Stock]],[2]CUS030!$A$5:$BO$10000,28,0)/Table1[[#This Row],[Rate
(L/S)]],"")</f>
        <v>0</v>
      </c>
      <c r="X42" s="7">
        <f>IFERROR(VLOOKUP(Table1[[#This Row],[Stock]],[2]CUS030!$A$5:$BO$10000,29,0)/Table1[[#This Row],[Rate
(L/S)]],"")</f>
        <v>0</v>
      </c>
      <c r="Y42" s="7">
        <f>IFERROR(VLOOKUP(Table1[[#This Row],[Stock]],[2]CUS030!$A$5:$BO$10000,30,0)/Table1[[#This Row],[Rate
(L/S)]],"")</f>
        <v>0</v>
      </c>
      <c r="Z42" s="7">
        <f>IFERROR(VLOOKUP(Table1[[#This Row],[Stock]],[2]CUS030!$A$5:$BO$10000,31,0)/Table1[[#This Row],[Rate
(L/S)]],"")</f>
        <v>0</v>
      </c>
      <c r="AA42" s="7">
        <f>IFERROR(VLOOKUP(Table1[[#This Row],[Stock]],[2]CUS030!$A$5:$BO$10000,32,0)/Table1[[#This Row],[Rate
(L/S)]],"")</f>
        <v>0</v>
      </c>
      <c r="AB42" s="7">
        <f>IFERROR(VLOOKUP(Table1[[#This Row],[Stock]],[2]CUS030!$A$5:$BO$10000,33,0)/Table1[[#This Row],[Rate
(L/S)]],"")</f>
        <v>0</v>
      </c>
      <c r="AC42" s="7">
        <f>IFERROR(VLOOKUP(Table1[[#This Row],[Stock]],[2]CUS030!$A$5:$BO$10000,34,0)/Table1[[#This Row],[Rate
(L/S)]],"")</f>
        <v>0</v>
      </c>
      <c r="AD42" s="7">
        <f>IFERROR(VLOOKUP(Table1[[#This Row],[Stock]],[2]CUS030!$A$5:$BO$10000,35,0)/Table1[[#This Row],[Rate
(L/S)]],"")</f>
        <v>0</v>
      </c>
      <c r="AE42" s="7">
        <f>IFERROR(VLOOKUP(Table1[[#This Row],[Stock]],[2]CUS030!$A$5:$BO$10000,36,0)/Table1[[#This Row],[Rate
(L/S)]],"")</f>
        <v>0</v>
      </c>
      <c r="AF42" s="7">
        <f>IFERROR(VLOOKUP(Table1[[#This Row],[Stock]],[2]CUS030!$A$5:$BO$10000,37,0)/Table1[[#This Row],[Rate
(L/S)]],"")</f>
        <v>0</v>
      </c>
      <c r="AG42" s="7">
        <f>IFERROR(VLOOKUP(Table1[[#This Row],[Stock]],[2]CUS030!$A$5:$BO$10000,38,0)/Table1[[#This Row],[Rate
(L/S)]],"")</f>
        <v>0</v>
      </c>
      <c r="AH42" s="7">
        <f>IFERROR(VLOOKUP(Table1[[#This Row],[Stock]],[2]CUS030!$A$5:$BO$10000,39,0)/Table1[[#This Row],[Rate
(L/S)]],"")</f>
        <v>0</v>
      </c>
      <c r="AI42" s="7">
        <f>IFERROR(VLOOKUP(Table1[[#This Row],[Stock]],[2]CUS030!$A$5:$BO$10000,40,0)/Table1[[#This Row],[Rate
(L/S)]],"")</f>
        <v>0</v>
      </c>
      <c r="AJ42" s="7">
        <f>IFERROR(VLOOKUP(Table1[[#This Row],[Stock]],[2]CUS030!$A$5:$BO$10000,41,0)/Table1[[#This Row],[Rate
(L/S)]],"")</f>
        <v>0</v>
      </c>
      <c r="AK42" s="7">
        <f>IFERROR(VLOOKUP(Table1[[#This Row],[Stock]],[2]CUS030!$A$5:$BO$10000,42,0)/Table1[[#This Row],[Rate
(L/S)]],"")</f>
        <v>0</v>
      </c>
      <c r="AL42" s="7">
        <f>IFERROR(VLOOKUP(Table1[[#This Row],[Stock]],[2]CUS030!$A$5:$BO$10000,43,0)/Table1[[#This Row],[Rate
(L/S)]],"")</f>
        <v>0</v>
      </c>
      <c r="AM42" s="7">
        <f>IFERROR(VLOOKUP(Table1[[#This Row],[Stock]],[2]CUS030!$A$5:$BO$10000,44,0)/Table1[[#This Row],[Rate
(L/S)]],"")</f>
        <v>0</v>
      </c>
      <c r="AN42" s="7">
        <f>IFERROR(VLOOKUP(Table1[[#This Row],[Stock]],[2]CUS030!$A$5:$BO$10000,45,0)/Table1[[#This Row],[Rate
(L/S)]],"")</f>
        <v>0</v>
      </c>
      <c r="AO42" s="7">
        <f>IFERROR(VLOOKUP(Table1[[#This Row],[Stock]],[2]CUS030!$A$5:$BO$10000,46,0)/Table1[[#This Row],[Rate
(L/S)]],"")</f>
        <v>0</v>
      </c>
      <c r="AP42" s="7">
        <f>IFERROR(VLOOKUP(Table1[[#This Row],[Stock]],[2]CUS030!$A$5:$BO$10000,47,0)/Table1[[#This Row],[Rate
(L/S)]],"")</f>
        <v>0</v>
      </c>
      <c r="AQ42" s="7">
        <f>IFERROR(VLOOKUP(Table1[[#This Row],[Stock]],[2]CUS030!$A$5:$BO$10000,48,0)/Table1[[#This Row],[Rate
(L/S)]],"")</f>
        <v>0</v>
      </c>
      <c r="AR42" s="7">
        <f>IFERROR(VLOOKUP(Table1[[#This Row],[Stock]],[2]CUS030!$A$5:$BO$10000,49,0)/Table1[[#This Row],[Rate
(L/S)]],"")</f>
        <v>0</v>
      </c>
      <c r="AS42" s="7">
        <f>IFERROR(VLOOKUP(Table1[[#This Row],[Stock]],[2]CUS030!$A$5:$BO$10000,50,0)/Table1[[#This Row],[Rate
(L/S)]],"")</f>
        <v>0</v>
      </c>
      <c r="AT42" s="7">
        <f>IFERROR(VLOOKUP(Table1[[#This Row],[Stock]],[2]CUS030!$A$5:$BO$10000,51,0)/Table1[[#This Row],[Rate
(L/S)]],"")</f>
        <v>0</v>
      </c>
      <c r="AU42" s="7">
        <f>IFERROR(VLOOKUP(Table1[[#This Row],[Stock]],[2]CUS030!$A$5:$BO$10000,52,0)/Table1[[#This Row],[Rate
(L/S)]],"")</f>
        <v>0</v>
      </c>
      <c r="AV42" s="7">
        <f>IFERROR(VLOOKUP(Table1[[#This Row],[Stock]],[2]CUS030!$A$5:$BO$10000,53,0)/Table1[[#This Row],[Rate
(L/S)]],"")</f>
        <v>0</v>
      </c>
      <c r="AW42" s="7">
        <f>IFERROR(VLOOKUP(Table1[[#This Row],[Stock]],[2]CUS030!$A$5:$BO$10000,54,0)/Table1[[#This Row],[Rate
(L/S)]],"")</f>
        <v>0</v>
      </c>
      <c r="AX42" s="7">
        <f>IFERROR(VLOOKUP(Table1[[#This Row],[Stock]],[2]CUS030!$A$5:$BO$10000,55,0)/Table1[[#This Row],[Rate
(L/S)]],"")</f>
        <v>0</v>
      </c>
      <c r="AY42" s="7">
        <f>IFERROR(VLOOKUP(Table1[[#This Row],[Stock]],[2]CUS030!$A$5:$BO$10000,56,0)/Table1[[#This Row],[Rate
(L/S)]],"")</f>
        <v>0</v>
      </c>
      <c r="AZ42" s="7">
        <f>IFERROR(VLOOKUP(Table1[[#This Row],[Stock]],[2]CUS030!$A$5:$BO$10000,57,0)/Table1[[#This Row],[Rate
(L/S)]],"")</f>
        <v>0</v>
      </c>
      <c r="BA42" s="7">
        <f>IFERROR(VLOOKUP(Table1[[#This Row],[Stock]],[2]CUS030!$A$5:$BO$10000,58,0)/Table1[[#This Row],[Rate
(L/S)]],"")</f>
        <v>135.33333333333334</v>
      </c>
      <c r="BB42" s="7">
        <f>IFERROR(VLOOKUP(Table1[[#This Row],[Stock]],[2]CUS030!$A$5:$BO$10000,59,0)/Table1[[#This Row],[Rate
(L/S)]],"")</f>
        <v>0</v>
      </c>
      <c r="BC42" s="7">
        <f>IFERROR(VLOOKUP(Table1[[#This Row],[Stock]],[2]CUS030!$A$5:$BO$10000,60,0)/Table1[[#This Row],[Rate
(L/S)]],"")</f>
        <v>0</v>
      </c>
      <c r="BD42" s="7">
        <f>IFERROR(VLOOKUP(Table1[[#This Row],[Stock]],[2]CUS030!$A$5:$BO$10000,61,0)/Table1[[#This Row],[Rate
(L/S)]],"")</f>
        <v>0</v>
      </c>
      <c r="BE42" s="7">
        <f>IFERROR(VLOOKUP(Table1[[#This Row],[Stock]],[2]CUS030!$A$5:$BO$10000,62,0)/Table1[[#This Row],[Rate
(L/S)]],"")</f>
        <v>0</v>
      </c>
      <c r="BF42" s="7">
        <f>IFERROR(VLOOKUP(Table1[[#This Row],[Stock]],[2]CUS030!$A$5:$BO$10000,63,0)/Table1[[#This Row],[Rate
(L/S)]],"")</f>
        <v>0</v>
      </c>
      <c r="BG42" s="7">
        <f>IFERROR(VLOOKUP(Table1[[#This Row],[Stock]],[2]CUS030!$A$5:$BO$10000,64,0)/Table1[[#This Row],[Rate
(L/S)]],"")</f>
        <v>0</v>
      </c>
      <c r="BH42" s="7">
        <f>IFERROR(VLOOKUP(Table1[[#This Row],[Stock]],[2]CUS030!$A$5:$BO$10000,65,0)/Table1[[#This Row],[Rate
(L/S)]],"")</f>
        <v>0</v>
      </c>
      <c r="BI42" s="7" t="s">
        <v>1</v>
      </c>
      <c r="BJ42" s="15">
        <f>IFERROR(IF(Table1[[#This Row],[S.Material]]="S",(Table1[[#This Row],[Total Qty]]+Table1[[#This Row],[N+1]]+Table1[[#This Row],[N+2]]),Table1[[#This Row],[Total Qty]]+Table1[[#This Row],[N+1]]),)</f>
        <v>0</v>
      </c>
      <c r="BK42" s="7" t="str">
        <f>IFERROR(IF(((AVERAGE((Table1[[#This Row],[N+1]],Table1[[#This Row],[N+2]]),Table1[[#This Row],[N+3]])-(Table1[[#This Row],[Total Qty]])))&gt;500,"Fixed&gt;500pcs",""),"")</f>
        <v/>
      </c>
      <c r="BL42" s="7" t="str">
        <f>IF(AND(Table1[[#This Row],[Last Forcast]]=0,Table1[[#This Row],[Total Qty]]&gt;0,Table1[[#This Row],[N+1]]&gt;0),"Check PO again","")</f>
        <v/>
      </c>
    </row>
    <row r="43" spans="2:64" x14ac:dyDescent="0.3">
      <c r="B43">
        <v>41</v>
      </c>
      <c r="C43" t="s">
        <v>43</v>
      </c>
      <c r="D43">
        <f>IFERROR(ROUND((MID(Table1[[#This Row],[Production]],35,(LEN(Table1[[#This Row],[Production]]))-37)/(MID(Table1[[#This Row],[Stock]],35,(LEN(Table1[[#This Row],[Stock]]))-37))),0),"")</f>
        <v>14</v>
      </c>
      <c r="E43" t="s">
        <v>44</v>
      </c>
      <c r="F43" s="16">
        <f>VLOOKUP(LEFT(Table1[[#This Row],[Production]],LEN(Table1[[#This Row],[Production]])-7),Item!$A$5:$Z$1000,26,0)</f>
        <v>0.90600000000000003</v>
      </c>
      <c r="H43" s="8" t="str">
        <f>IFERROR(VLOOKUP(MID(Table1[[#This Row],[Production]],10,2),Special!$B$2:$D$26,3,0),"")</f>
        <v>-</v>
      </c>
      <c r="J43" t="b">
        <f>EXACT(LEFT(Table1[[#This Row],[Stock]],12),LEFT(Table1[[#This Row],[Production]],12))</f>
        <v>1</v>
      </c>
      <c r="K43" t="b">
        <f>EXACT((RIGHT(Table1[[#This Row],[Stock]],3)),((RIGHT(Table1[[#This Row],[Production]],3))))</f>
        <v>1</v>
      </c>
      <c r="L43" s="14">
        <f>IFERROR(VLOOKUP(Table1[[#This Row],[Stock]],[1]Sheet1!$A$7:$N$10000,14,0),"")</f>
        <v>2037</v>
      </c>
      <c r="M43" s="14">
        <f>IFERROR(ROUND((Table1[[#This Row],[Stock
(S&amp;L)]]/Table1[[#This Row],[Rate
(L/S)]]),0),"")</f>
        <v>146</v>
      </c>
      <c r="O43" t="str">
        <f>IF(Table1[[#This Row],[Rate
(L/S)]]=1,"P/E","C")</f>
        <v>C</v>
      </c>
      <c r="P43" s="7">
        <f>IFERROR(VLOOKUP(Table1[[#This Row],[Stock]],[2]CUS030!$A$5:$BO$10000,21,0)/Table1[[#This Row],[Rate
(L/S)]],"")</f>
        <v>10.714285714285714</v>
      </c>
      <c r="Q43" s="7">
        <f>IFERROR(VLOOKUP(Table1[[#This Row],[Stock]],[2]CUS030!$A$5:$BO$10000,22,0)/Table1[[#This Row],[Rate
(L/S)]],"")</f>
        <v>0</v>
      </c>
      <c r="R43" s="7">
        <f>IFERROR(VLOOKUP(Table1[[#This Row],[Stock]],[2]CUS030!$A$5:$BO$10000,23,0)/Table1[[#This Row],[Rate
(L/S)]],"")</f>
        <v>0</v>
      </c>
      <c r="S43" s="7">
        <f>IFERROR(VLOOKUP(Table1[[#This Row],[Stock]],[2]CUS030!$A$5:$BO$10000,24,0)/Table1[[#This Row],[Rate
(L/S)]],"")</f>
        <v>10.714285714285714</v>
      </c>
      <c r="T43" s="7">
        <f>IFERROR(VLOOKUP(Table1[[#This Row],[Stock]],[2]CUS030!$A$5:$BO$10000,25,0)/Table1[[#This Row],[Rate
(L/S)]],"")</f>
        <v>0</v>
      </c>
      <c r="U43" s="7">
        <f>IFERROR(VLOOKUP(Table1[[#This Row],[Stock]],[2]CUS030!$A$5:$BO$10000,26,0)/Table1[[#This Row],[Rate
(L/S)]],"")</f>
        <v>10.714285714285714</v>
      </c>
      <c r="V43" s="7">
        <f>IFERROR(VLOOKUP(Table1[[#This Row],[Stock]],[2]CUS030!$A$5:$BO$10000,27,0)/Table1[[#This Row],[Rate
(L/S)]],"")</f>
        <v>0</v>
      </c>
      <c r="W43" s="7">
        <f>IFERROR(VLOOKUP(Table1[[#This Row],[Stock]],[2]CUS030!$A$5:$BO$10000,28,0)/Table1[[#This Row],[Rate
(L/S)]],"")</f>
        <v>10.714285714285714</v>
      </c>
      <c r="X43" s="7">
        <f>IFERROR(VLOOKUP(Table1[[#This Row],[Stock]],[2]CUS030!$A$5:$BO$10000,29,0)/Table1[[#This Row],[Rate
(L/S)]],"")</f>
        <v>0</v>
      </c>
      <c r="Y43" s="7">
        <f>IFERROR(VLOOKUP(Table1[[#This Row],[Stock]],[2]CUS030!$A$5:$BO$10000,30,0)/Table1[[#This Row],[Rate
(L/S)]],"")</f>
        <v>0</v>
      </c>
      <c r="Z43" s="7">
        <f>IFERROR(VLOOKUP(Table1[[#This Row],[Stock]],[2]CUS030!$A$5:$BO$10000,31,0)/Table1[[#This Row],[Rate
(L/S)]],"")</f>
        <v>10.714285714285714</v>
      </c>
      <c r="AA43" s="7">
        <f>IFERROR(VLOOKUP(Table1[[#This Row],[Stock]],[2]CUS030!$A$5:$BO$10000,32,0)/Table1[[#This Row],[Rate
(L/S)]],"")</f>
        <v>0</v>
      </c>
      <c r="AB43" s="7">
        <f>IFERROR(VLOOKUP(Table1[[#This Row],[Stock]],[2]CUS030!$A$5:$BO$10000,33,0)/Table1[[#This Row],[Rate
(L/S)]],"")</f>
        <v>10.714285714285714</v>
      </c>
      <c r="AC43" s="7">
        <f>IFERROR(VLOOKUP(Table1[[#This Row],[Stock]],[2]CUS030!$A$5:$BO$10000,34,0)/Table1[[#This Row],[Rate
(L/S)]],"")</f>
        <v>0</v>
      </c>
      <c r="AD43" s="7">
        <f>IFERROR(VLOOKUP(Table1[[#This Row],[Stock]],[2]CUS030!$A$5:$BO$10000,35,0)/Table1[[#This Row],[Rate
(L/S)]],"")</f>
        <v>10.714285714285714</v>
      </c>
      <c r="AE43" s="7">
        <f>IFERROR(VLOOKUP(Table1[[#This Row],[Stock]],[2]CUS030!$A$5:$BO$10000,36,0)/Table1[[#This Row],[Rate
(L/S)]],"")</f>
        <v>0</v>
      </c>
      <c r="AF43" s="7">
        <f>IFERROR(VLOOKUP(Table1[[#This Row],[Stock]],[2]CUS030!$A$5:$BO$10000,37,0)/Table1[[#This Row],[Rate
(L/S)]],"")</f>
        <v>0</v>
      </c>
      <c r="AG43" s="7">
        <f>IFERROR(VLOOKUP(Table1[[#This Row],[Stock]],[2]CUS030!$A$5:$BO$10000,38,0)/Table1[[#This Row],[Rate
(L/S)]],"")</f>
        <v>10.714285714285714</v>
      </c>
      <c r="AH43" s="7">
        <f>IFERROR(VLOOKUP(Table1[[#This Row],[Stock]],[2]CUS030!$A$5:$BO$10000,39,0)/Table1[[#This Row],[Rate
(L/S)]],"")</f>
        <v>0</v>
      </c>
      <c r="AI43" s="7">
        <f>IFERROR(VLOOKUP(Table1[[#This Row],[Stock]],[2]CUS030!$A$5:$BO$10000,40,0)/Table1[[#This Row],[Rate
(L/S)]],"")</f>
        <v>10.714285714285714</v>
      </c>
      <c r="AJ43" s="7">
        <f>IFERROR(VLOOKUP(Table1[[#This Row],[Stock]],[2]CUS030!$A$5:$BO$10000,41,0)/Table1[[#This Row],[Rate
(L/S)]],"")</f>
        <v>0</v>
      </c>
      <c r="AK43" s="7">
        <f>IFERROR(VLOOKUP(Table1[[#This Row],[Stock]],[2]CUS030!$A$5:$BO$10000,42,0)/Table1[[#This Row],[Rate
(L/S)]],"")</f>
        <v>10.714285714285714</v>
      </c>
      <c r="AL43" s="7">
        <f>IFERROR(VLOOKUP(Table1[[#This Row],[Stock]],[2]CUS030!$A$5:$BO$10000,43,0)/Table1[[#This Row],[Rate
(L/S)]],"")</f>
        <v>0</v>
      </c>
      <c r="AM43" s="7">
        <f>IFERROR(VLOOKUP(Table1[[#This Row],[Stock]],[2]CUS030!$A$5:$BO$10000,44,0)/Table1[[#This Row],[Rate
(L/S)]],"")</f>
        <v>0</v>
      </c>
      <c r="AN43" s="7">
        <f>IFERROR(VLOOKUP(Table1[[#This Row],[Stock]],[2]CUS030!$A$5:$BO$10000,45,0)/Table1[[#This Row],[Rate
(L/S)]],"")</f>
        <v>10.714285714285714</v>
      </c>
      <c r="AO43" s="7">
        <f>IFERROR(VLOOKUP(Table1[[#This Row],[Stock]],[2]CUS030!$A$5:$BO$10000,46,0)/Table1[[#This Row],[Rate
(L/S)]],"")</f>
        <v>0</v>
      </c>
      <c r="AP43" s="7">
        <f>IFERROR(VLOOKUP(Table1[[#This Row],[Stock]],[2]CUS030!$A$5:$BO$10000,47,0)/Table1[[#This Row],[Rate
(L/S)]],"")</f>
        <v>7.1428571428571432</v>
      </c>
      <c r="AQ43" s="7">
        <f>IFERROR(VLOOKUP(Table1[[#This Row],[Stock]],[2]CUS030!$A$5:$BO$10000,48,0)/Table1[[#This Row],[Rate
(L/S)]],"")</f>
        <v>0</v>
      </c>
      <c r="AR43" s="7">
        <f>IFERROR(VLOOKUP(Table1[[#This Row],[Stock]],[2]CUS030!$A$5:$BO$10000,49,0)/Table1[[#This Row],[Rate
(L/S)]],"")</f>
        <v>0</v>
      </c>
      <c r="AS43" s="7">
        <f>IFERROR(VLOOKUP(Table1[[#This Row],[Stock]],[2]CUS030!$A$5:$BO$10000,50,0)/Table1[[#This Row],[Rate
(L/S)]],"")</f>
        <v>0</v>
      </c>
      <c r="AT43" s="7">
        <f>IFERROR(VLOOKUP(Table1[[#This Row],[Stock]],[2]CUS030!$A$5:$BO$10000,51,0)/Table1[[#This Row],[Rate
(L/S)]],"")</f>
        <v>0</v>
      </c>
      <c r="AU43" s="7">
        <f>IFERROR(VLOOKUP(Table1[[#This Row],[Stock]],[2]CUS030!$A$5:$BO$10000,52,0)/Table1[[#This Row],[Rate
(L/S)]],"")</f>
        <v>0</v>
      </c>
      <c r="AV43" s="7">
        <f>IFERROR(VLOOKUP(Table1[[#This Row],[Stock]],[2]CUS030!$A$5:$BO$10000,53,0)/Table1[[#This Row],[Rate
(L/S)]],"")</f>
        <v>125</v>
      </c>
      <c r="AW43" s="7">
        <f>IFERROR(VLOOKUP(Table1[[#This Row],[Stock]],[2]CUS030!$A$5:$BO$10000,54,0)/Table1[[#This Row],[Rate
(L/S)]],"")</f>
        <v>0</v>
      </c>
      <c r="AX43" s="7">
        <f>IFERROR(VLOOKUP(Table1[[#This Row],[Stock]],[2]CUS030!$A$5:$BO$10000,55,0)/Table1[[#This Row],[Rate
(L/S)]],"")</f>
        <v>150</v>
      </c>
      <c r="AY43" s="7">
        <f>IFERROR(VLOOKUP(Table1[[#This Row],[Stock]],[2]CUS030!$A$5:$BO$10000,56,0)/Table1[[#This Row],[Rate
(L/S)]],"")</f>
        <v>67.857142857142861</v>
      </c>
      <c r="AZ43" s="7">
        <f>IFERROR(VLOOKUP(Table1[[#This Row],[Stock]],[2]CUS030!$A$5:$BO$10000,57,0)/Table1[[#This Row],[Rate
(L/S)]],"")</f>
        <v>46.428571428571431</v>
      </c>
      <c r="BA43" s="7">
        <f>IFERROR(VLOOKUP(Table1[[#This Row],[Stock]],[2]CUS030!$A$5:$BO$10000,58,0)/Table1[[#This Row],[Rate
(L/S)]],"")</f>
        <v>78.571428571428569</v>
      </c>
      <c r="BB43" s="7">
        <f>IFERROR(VLOOKUP(Table1[[#This Row],[Stock]],[2]CUS030!$A$5:$BO$10000,59,0)/Table1[[#This Row],[Rate
(L/S)]],"")</f>
        <v>0</v>
      </c>
      <c r="BC43" s="7">
        <f>IFERROR(VLOOKUP(Table1[[#This Row],[Stock]],[2]CUS030!$A$5:$BO$10000,60,0)/Table1[[#This Row],[Rate
(L/S)]],"")</f>
        <v>0</v>
      </c>
      <c r="BD43" s="7">
        <f>IFERROR(VLOOKUP(Table1[[#This Row],[Stock]],[2]CUS030!$A$5:$BO$10000,61,0)/Table1[[#This Row],[Rate
(L/S)]],"")</f>
        <v>0</v>
      </c>
      <c r="BE43" s="7">
        <f>IFERROR(VLOOKUP(Table1[[#This Row],[Stock]],[2]CUS030!$A$5:$BO$10000,62,0)/Table1[[#This Row],[Rate
(L/S)]],"")</f>
        <v>0</v>
      </c>
      <c r="BF43" s="7">
        <f>IFERROR(VLOOKUP(Table1[[#This Row],[Stock]],[2]CUS030!$A$5:$BO$10000,63,0)/Table1[[#This Row],[Rate
(L/S)]],"")</f>
        <v>0</v>
      </c>
      <c r="BG43" s="7">
        <f>IFERROR(VLOOKUP(Table1[[#This Row],[Stock]],[2]CUS030!$A$5:$BO$10000,64,0)/Table1[[#This Row],[Rate
(L/S)]],"")</f>
        <v>0</v>
      </c>
      <c r="BH43" s="7">
        <f>IFERROR(VLOOKUP(Table1[[#This Row],[Stock]],[2]CUS030!$A$5:$BO$10000,65,0)/Table1[[#This Row],[Rate
(L/S)]],"")</f>
        <v>0</v>
      </c>
      <c r="BI43" s="7" t="s">
        <v>1</v>
      </c>
      <c r="BJ43" s="15">
        <f>IFERROR(IF(Table1[[#This Row],[S.Material]]="S",(Table1[[#This Row],[Total Qty]]+Table1[[#This Row],[N+1]]+Table1[[#This Row],[N+2]]),Table1[[#This Row],[Total Qty]]+Table1[[#This Row],[N+1]]),)</f>
        <v>192.85714285714286</v>
      </c>
      <c r="BK43" s="7" t="str">
        <f>IFERROR(IF(((AVERAGE((Table1[[#This Row],[N+1]],Table1[[#This Row],[N+2]]),Table1[[#This Row],[N+3]])-(Table1[[#This Row],[Total Qty]])))&gt;500,"Fixed&gt;500pcs",""),"")</f>
        <v/>
      </c>
      <c r="BL43" s="7" t="str">
        <f>IF(AND(Table1[[#This Row],[Last Forcast]]=0,Table1[[#This Row],[Total Qty]]&gt;0,Table1[[#This Row],[N+1]]&gt;0),"Check PO again","")</f>
        <v/>
      </c>
    </row>
    <row r="44" spans="2:64" x14ac:dyDescent="0.3">
      <c r="B44">
        <v>42</v>
      </c>
      <c r="C44" t="s">
        <v>44</v>
      </c>
      <c r="D44">
        <f>IFERROR(ROUND((MID(Table1[[#This Row],[Production]],35,(LEN(Table1[[#This Row],[Production]]))-37)/(MID(Table1[[#This Row],[Stock]],35,(LEN(Table1[[#This Row],[Stock]]))-37))),0),"")</f>
        <v>1</v>
      </c>
      <c r="E44" t="s">
        <v>44</v>
      </c>
      <c r="F44" s="16">
        <f>VLOOKUP(LEFT(Table1[[#This Row],[Production]],LEN(Table1[[#This Row],[Production]])-7),Item!$A$5:$Z$1000,26,0)</f>
        <v>0.90600000000000003</v>
      </c>
      <c r="H44" s="8" t="str">
        <f>IFERROR(VLOOKUP(MID(Table1[[#This Row],[Production]],10,2),Special!$B$2:$D$26,3,0),"")</f>
        <v>-</v>
      </c>
      <c r="J44" t="b">
        <f>EXACT(LEFT(Table1[[#This Row],[Stock]],12),LEFT(Table1[[#This Row],[Production]],12))</f>
        <v>1</v>
      </c>
      <c r="K44" t="b">
        <f>EXACT((RIGHT(Table1[[#This Row],[Stock]],3)),((RIGHT(Table1[[#This Row],[Production]],3))))</f>
        <v>1</v>
      </c>
      <c r="L44" s="14">
        <f>IFERROR(VLOOKUP(Table1[[#This Row],[Stock]],[1]Sheet1!$A$7:$N$10000,14,0),"")</f>
        <v>128</v>
      </c>
      <c r="M44" s="14">
        <f>IFERROR(ROUND((Table1[[#This Row],[Stock
(S&amp;L)]]/Table1[[#This Row],[Rate
(L/S)]]),0),"")</f>
        <v>128</v>
      </c>
      <c r="O44" t="str">
        <f>IF(Table1[[#This Row],[Rate
(L/S)]]=1,"P/E","C")</f>
        <v>P/E</v>
      </c>
      <c r="P44" s="7" t="str">
        <f>IFERROR(VLOOKUP(Table1[[#This Row],[Stock]],[2]CUS030!$A$5:$BO$10000,21,0)/Table1[[#This Row],[Rate
(L/S)]],"")</f>
        <v/>
      </c>
      <c r="Q44" s="7" t="str">
        <f>IFERROR(VLOOKUP(Table1[[#This Row],[Stock]],[2]CUS030!$A$5:$BO$10000,22,0)/Table1[[#This Row],[Rate
(L/S)]],"")</f>
        <v/>
      </c>
      <c r="R44" s="7" t="str">
        <f>IFERROR(VLOOKUP(Table1[[#This Row],[Stock]],[2]CUS030!$A$5:$BO$10000,23,0)/Table1[[#This Row],[Rate
(L/S)]],"")</f>
        <v/>
      </c>
      <c r="S44" s="7" t="str">
        <f>IFERROR(VLOOKUP(Table1[[#This Row],[Stock]],[2]CUS030!$A$5:$BO$10000,24,0)/Table1[[#This Row],[Rate
(L/S)]],"")</f>
        <v/>
      </c>
      <c r="T44" s="7" t="str">
        <f>IFERROR(VLOOKUP(Table1[[#This Row],[Stock]],[2]CUS030!$A$5:$BO$10000,25,0)/Table1[[#This Row],[Rate
(L/S)]],"")</f>
        <v/>
      </c>
      <c r="U44" s="7" t="str">
        <f>IFERROR(VLOOKUP(Table1[[#This Row],[Stock]],[2]CUS030!$A$5:$BO$10000,26,0)/Table1[[#This Row],[Rate
(L/S)]],"")</f>
        <v/>
      </c>
      <c r="V44" s="7" t="str">
        <f>IFERROR(VLOOKUP(Table1[[#This Row],[Stock]],[2]CUS030!$A$5:$BO$10000,27,0)/Table1[[#This Row],[Rate
(L/S)]],"")</f>
        <v/>
      </c>
      <c r="W44" s="7" t="str">
        <f>IFERROR(VLOOKUP(Table1[[#This Row],[Stock]],[2]CUS030!$A$5:$BO$10000,28,0)/Table1[[#This Row],[Rate
(L/S)]],"")</f>
        <v/>
      </c>
      <c r="X44" s="7" t="str">
        <f>IFERROR(VLOOKUP(Table1[[#This Row],[Stock]],[2]CUS030!$A$5:$BO$10000,29,0)/Table1[[#This Row],[Rate
(L/S)]],"")</f>
        <v/>
      </c>
      <c r="Y44" s="7" t="str">
        <f>IFERROR(VLOOKUP(Table1[[#This Row],[Stock]],[2]CUS030!$A$5:$BO$10000,30,0)/Table1[[#This Row],[Rate
(L/S)]],"")</f>
        <v/>
      </c>
      <c r="Z44" s="7" t="str">
        <f>IFERROR(VLOOKUP(Table1[[#This Row],[Stock]],[2]CUS030!$A$5:$BO$10000,31,0)/Table1[[#This Row],[Rate
(L/S)]],"")</f>
        <v/>
      </c>
      <c r="AA44" s="7" t="str">
        <f>IFERROR(VLOOKUP(Table1[[#This Row],[Stock]],[2]CUS030!$A$5:$BO$10000,32,0)/Table1[[#This Row],[Rate
(L/S)]],"")</f>
        <v/>
      </c>
      <c r="AB44" s="7" t="str">
        <f>IFERROR(VLOOKUP(Table1[[#This Row],[Stock]],[2]CUS030!$A$5:$BO$10000,33,0)/Table1[[#This Row],[Rate
(L/S)]],"")</f>
        <v/>
      </c>
      <c r="AC44" s="7" t="str">
        <f>IFERROR(VLOOKUP(Table1[[#This Row],[Stock]],[2]CUS030!$A$5:$BO$10000,34,0)/Table1[[#This Row],[Rate
(L/S)]],"")</f>
        <v/>
      </c>
      <c r="AD44" s="7" t="str">
        <f>IFERROR(VLOOKUP(Table1[[#This Row],[Stock]],[2]CUS030!$A$5:$BO$10000,35,0)/Table1[[#This Row],[Rate
(L/S)]],"")</f>
        <v/>
      </c>
      <c r="AE44" s="7" t="str">
        <f>IFERROR(VLOOKUP(Table1[[#This Row],[Stock]],[2]CUS030!$A$5:$BO$10000,36,0)/Table1[[#This Row],[Rate
(L/S)]],"")</f>
        <v/>
      </c>
      <c r="AF44" s="7" t="str">
        <f>IFERROR(VLOOKUP(Table1[[#This Row],[Stock]],[2]CUS030!$A$5:$BO$10000,37,0)/Table1[[#This Row],[Rate
(L/S)]],"")</f>
        <v/>
      </c>
      <c r="AG44" s="7" t="str">
        <f>IFERROR(VLOOKUP(Table1[[#This Row],[Stock]],[2]CUS030!$A$5:$BO$10000,38,0)/Table1[[#This Row],[Rate
(L/S)]],"")</f>
        <v/>
      </c>
      <c r="AH44" s="7" t="str">
        <f>IFERROR(VLOOKUP(Table1[[#This Row],[Stock]],[2]CUS030!$A$5:$BO$10000,39,0)/Table1[[#This Row],[Rate
(L/S)]],"")</f>
        <v/>
      </c>
      <c r="AI44" s="7" t="str">
        <f>IFERROR(VLOOKUP(Table1[[#This Row],[Stock]],[2]CUS030!$A$5:$BO$10000,40,0)/Table1[[#This Row],[Rate
(L/S)]],"")</f>
        <v/>
      </c>
      <c r="AJ44" s="7" t="str">
        <f>IFERROR(VLOOKUP(Table1[[#This Row],[Stock]],[2]CUS030!$A$5:$BO$10000,41,0)/Table1[[#This Row],[Rate
(L/S)]],"")</f>
        <v/>
      </c>
      <c r="AK44" s="7" t="str">
        <f>IFERROR(VLOOKUP(Table1[[#This Row],[Stock]],[2]CUS030!$A$5:$BO$10000,42,0)/Table1[[#This Row],[Rate
(L/S)]],"")</f>
        <v/>
      </c>
      <c r="AL44" s="7" t="str">
        <f>IFERROR(VLOOKUP(Table1[[#This Row],[Stock]],[2]CUS030!$A$5:$BO$10000,43,0)/Table1[[#This Row],[Rate
(L/S)]],"")</f>
        <v/>
      </c>
      <c r="AM44" s="7" t="str">
        <f>IFERROR(VLOOKUP(Table1[[#This Row],[Stock]],[2]CUS030!$A$5:$BO$10000,44,0)/Table1[[#This Row],[Rate
(L/S)]],"")</f>
        <v/>
      </c>
      <c r="AN44" s="7" t="str">
        <f>IFERROR(VLOOKUP(Table1[[#This Row],[Stock]],[2]CUS030!$A$5:$BO$10000,45,0)/Table1[[#This Row],[Rate
(L/S)]],"")</f>
        <v/>
      </c>
      <c r="AO44" s="7" t="str">
        <f>IFERROR(VLOOKUP(Table1[[#This Row],[Stock]],[2]CUS030!$A$5:$BO$10000,46,0)/Table1[[#This Row],[Rate
(L/S)]],"")</f>
        <v/>
      </c>
      <c r="AP44" s="7" t="str">
        <f>IFERROR(VLOOKUP(Table1[[#This Row],[Stock]],[2]CUS030!$A$5:$BO$10000,47,0)/Table1[[#This Row],[Rate
(L/S)]],"")</f>
        <v/>
      </c>
      <c r="AQ44" s="7" t="str">
        <f>IFERROR(VLOOKUP(Table1[[#This Row],[Stock]],[2]CUS030!$A$5:$BO$10000,48,0)/Table1[[#This Row],[Rate
(L/S)]],"")</f>
        <v/>
      </c>
      <c r="AR44" s="7" t="str">
        <f>IFERROR(VLOOKUP(Table1[[#This Row],[Stock]],[2]CUS030!$A$5:$BO$10000,49,0)/Table1[[#This Row],[Rate
(L/S)]],"")</f>
        <v/>
      </c>
      <c r="AS44" s="7" t="str">
        <f>IFERROR(VLOOKUP(Table1[[#This Row],[Stock]],[2]CUS030!$A$5:$BO$10000,50,0)/Table1[[#This Row],[Rate
(L/S)]],"")</f>
        <v/>
      </c>
      <c r="AT44" s="7" t="str">
        <f>IFERROR(VLOOKUP(Table1[[#This Row],[Stock]],[2]CUS030!$A$5:$BO$10000,51,0)/Table1[[#This Row],[Rate
(L/S)]],"")</f>
        <v/>
      </c>
      <c r="AU44" s="7" t="str">
        <f>IFERROR(VLOOKUP(Table1[[#This Row],[Stock]],[2]CUS030!$A$5:$BO$10000,52,0)/Table1[[#This Row],[Rate
(L/S)]],"")</f>
        <v/>
      </c>
      <c r="AV44" s="7" t="str">
        <f>IFERROR(VLOOKUP(Table1[[#This Row],[Stock]],[2]CUS030!$A$5:$BO$10000,53,0)/Table1[[#This Row],[Rate
(L/S)]],"")</f>
        <v/>
      </c>
      <c r="AW44" s="7" t="str">
        <f>IFERROR(VLOOKUP(Table1[[#This Row],[Stock]],[2]CUS030!$A$5:$BO$10000,54,0)/Table1[[#This Row],[Rate
(L/S)]],"")</f>
        <v/>
      </c>
      <c r="AX44" s="7" t="str">
        <f>IFERROR(VLOOKUP(Table1[[#This Row],[Stock]],[2]CUS030!$A$5:$BO$10000,55,0)/Table1[[#This Row],[Rate
(L/S)]],"")</f>
        <v/>
      </c>
      <c r="AY44" s="7" t="str">
        <f>IFERROR(VLOOKUP(Table1[[#This Row],[Stock]],[2]CUS030!$A$5:$BO$10000,56,0)/Table1[[#This Row],[Rate
(L/S)]],"")</f>
        <v/>
      </c>
      <c r="AZ44" s="7" t="str">
        <f>IFERROR(VLOOKUP(Table1[[#This Row],[Stock]],[2]CUS030!$A$5:$BO$10000,57,0)/Table1[[#This Row],[Rate
(L/S)]],"")</f>
        <v/>
      </c>
      <c r="BA44" s="7" t="str">
        <f>IFERROR(VLOOKUP(Table1[[#This Row],[Stock]],[2]CUS030!$A$5:$BO$10000,58,0)/Table1[[#This Row],[Rate
(L/S)]],"")</f>
        <v/>
      </c>
      <c r="BB44" s="7" t="str">
        <f>IFERROR(VLOOKUP(Table1[[#This Row],[Stock]],[2]CUS030!$A$5:$BO$10000,59,0)/Table1[[#This Row],[Rate
(L/S)]],"")</f>
        <v/>
      </c>
      <c r="BC44" s="7" t="str">
        <f>IFERROR(VLOOKUP(Table1[[#This Row],[Stock]],[2]CUS030!$A$5:$BO$10000,60,0)/Table1[[#This Row],[Rate
(L/S)]],"")</f>
        <v/>
      </c>
      <c r="BD44" s="7" t="str">
        <f>IFERROR(VLOOKUP(Table1[[#This Row],[Stock]],[2]CUS030!$A$5:$BO$10000,61,0)/Table1[[#This Row],[Rate
(L/S)]],"")</f>
        <v/>
      </c>
      <c r="BE44" s="7" t="str">
        <f>IFERROR(VLOOKUP(Table1[[#This Row],[Stock]],[2]CUS030!$A$5:$BO$10000,62,0)/Table1[[#This Row],[Rate
(L/S)]],"")</f>
        <v/>
      </c>
      <c r="BF44" s="7" t="str">
        <f>IFERROR(VLOOKUP(Table1[[#This Row],[Stock]],[2]CUS030!$A$5:$BO$10000,63,0)/Table1[[#This Row],[Rate
(L/S)]],"")</f>
        <v/>
      </c>
      <c r="BG44" s="7" t="str">
        <f>IFERROR(VLOOKUP(Table1[[#This Row],[Stock]],[2]CUS030!$A$5:$BO$10000,64,0)/Table1[[#This Row],[Rate
(L/S)]],"")</f>
        <v/>
      </c>
      <c r="BH44" s="7" t="str">
        <f>IFERROR(VLOOKUP(Table1[[#This Row],[Stock]],[2]CUS030!$A$5:$BO$10000,65,0)/Table1[[#This Row],[Rate
(L/S)]],"")</f>
        <v/>
      </c>
      <c r="BI44" s="7" t="s">
        <v>1</v>
      </c>
      <c r="BJ44" s="15">
        <f>IFERROR(IF(Table1[[#This Row],[S.Material]]="S",(Table1[[#This Row],[Total Qty]]+Table1[[#This Row],[N+1]]+Table1[[#This Row],[N+2]]),Table1[[#This Row],[Total Qty]]+Table1[[#This Row],[N+1]]),)</f>
        <v>0</v>
      </c>
      <c r="BK44" s="7" t="str">
        <f>IFERROR(IF(((AVERAGE((Table1[[#This Row],[N+1]],Table1[[#This Row],[N+2]]),Table1[[#This Row],[N+3]])-(Table1[[#This Row],[Total Qty]])))&gt;500,"Fixed&gt;500pcs",""),"")</f>
        <v/>
      </c>
      <c r="BL44" s="7" t="str">
        <f>IF(AND(Table1[[#This Row],[Last Forcast]]=0,Table1[[#This Row],[Total Qty]]&gt;0,Table1[[#This Row],[N+1]]&gt;0),"Check PO again","")</f>
        <v/>
      </c>
    </row>
    <row r="45" spans="2:64" x14ac:dyDescent="0.3">
      <c r="B45">
        <v>43</v>
      </c>
      <c r="C45" t="s">
        <v>45</v>
      </c>
      <c r="D45">
        <f>IFERROR(ROUND((MID(Table1[[#This Row],[Production]],35,(LEN(Table1[[#This Row],[Production]]))-37)/(MID(Table1[[#This Row],[Stock]],35,(LEN(Table1[[#This Row],[Stock]]))-37))),0),"")</f>
        <v>1</v>
      </c>
      <c r="E45" t="s">
        <v>45</v>
      </c>
      <c r="F45" s="16">
        <f>VLOOKUP(LEFT(Table1[[#This Row],[Production]],LEN(Table1[[#This Row],[Production]])-7),Item!$A$5:$Z$1000,26,0)</f>
        <v>1.129</v>
      </c>
      <c r="H45" s="8" t="str">
        <f>IFERROR(VLOOKUP(MID(Table1[[#This Row],[Production]],10,2),Special!$B$2:$D$26,3,0),"")</f>
        <v>-</v>
      </c>
      <c r="J45" t="b">
        <f>EXACT(LEFT(Table1[[#This Row],[Stock]],12),LEFT(Table1[[#This Row],[Production]],12))</f>
        <v>1</v>
      </c>
      <c r="K45" t="b">
        <f>EXACT((RIGHT(Table1[[#This Row],[Stock]],3)),((RIGHT(Table1[[#This Row],[Production]],3))))</f>
        <v>1</v>
      </c>
      <c r="L45" s="14">
        <f>IFERROR(VLOOKUP(Table1[[#This Row],[Stock]],[1]Sheet1!$A$7:$N$10000,14,0),"")</f>
        <v>121</v>
      </c>
      <c r="M45" s="14">
        <f>IFERROR(ROUND((Table1[[#This Row],[Stock
(S&amp;L)]]/Table1[[#This Row],[Rate
(L/S)]]),0),"")</f>
        <v>121</v>
      </c>
      <c r="O45" t="str">
        <f>IF(Table1[[#This Row],[Rate
(L/S)]]=1,"P/E","C")</f>
        <v>P/E</v>
      </c>
      <c r="P45" s="7">
        <f>IFERROR(VLOOKUP(Table1[[#This Row],[Stock]],[2]CUS030!$A$5:$BO$10000,21,0)/Table1[[#This Row],[Rate
(L/S)]],"")</f>
        <v>0</v>
      </c>
      <c r="Q45" s="7">
        <f>IFERROR(VLOOKUP(Table1[[#This Row],[Stock]],[2]CUS030!$A$5:$BO$10000,22,0)/Table1[[#This Row],[Rate
(L/S)]],"")</f>
        <v>0</v>
      </c>
      <c r="R45" s="7">
        <f>IFERROR(VLOOKUP(Table1[[#This Row],[Stock]],[2]CUS030!$A$5:$BO$10000,23,0)/Table1[[#This Row],[Rate
(L/S)]],"")</f>
        <v>0</v>
      </c>
      <c r="S45" s="7">
        <f>IFERROR(VLOOKUP(Table1[[#This Row],[Stock]],[2]CUS030!$A$5:$BO$10000,24,0)/Table1[[#This Row],[Rate
(L/S)]],"")</f>
        <v>0</v>
      </c>
      <c r="T45" s="7">
        <f>IFERROR(VLOOKUP(Table1[[#This Row],[Stock]],[2]CUS030!$A$5:$BO$10000,25,0)/Table1[[#This Row],[Rate
(L/S)]],"")</f>
        <v>0</v>
      </c>
      <c r="U45" s="7">
        <f>IFERROR(VLOOKUP(Table1[[#This Row],[Stock]],[2]CUS030!$A$5:$BO$10000,26,0)/Table1[[#This Row],[Rate
(L/S)]],"")</f>
        <v>0</v>
      </c>
      <c r="V45" s="7">
        <f>IFERROR(VLOOKUP(Table1[[#This Row],[Stock]],[2]CUS030!$A$5:$BO$10000,27,0)/Table1[[#This Row],[Rate
(L/S)]],"")</f>
        <v>0</v>
      </c>
      <c r="W45" s="7">
        <f>IFERROR(VLOOKUP(Table1[[#This Row],[Stock]],[2]CUS030!$A$5:$BO$10000,28,0)/Table1[[#This Row],[Rate
(L/S)]],"")</f>
        <v>0</v>
      </c>
      <c r="X45" s="7">
        <f>IFERROR(VLOOKUP(Table1[[#This Row],[Stock]],[2]CUS030!$A$5:$BO$10000,29,0)/Table1[[#This Row],[Rate
(L/S)]],"")</f>
        <v>0</v>
      </c>
      <c r="Y45" s="7">
        <f>IFERROR(VLOOKUP(Table1[[#This Row],[Stock]],[2]CUS030!$A$5:$BO$10000,30,0)/Table1[[#This Row],[Rate
(L/S)]],"")</f>
        <v>0</v>
      </c>
      <c r="Z45" s="7">
        <f>IFERROR(VLOOKUP(Table1[[#This Row],[Stock]],[2]CUS030!$A$5:$BO$10000,31,0)/Table1[[#This Row],[Rate
(L/S)]],"")</f>
        <v>0</v>
      </c>
      <c r="AA45" s="7">
        <f>IFERROR(VLOOKUP(Table1[[#This Row],[Stock]],[2]CUS030!$A$5:$BO$10000,32,0)/Table1[[#This Row],[Rate
(L/S)]],"")</f>
        <v>0</v>
      </c>
      <c r="AB45" s="7">
        <f>IFERROR(VLOOKUP(Table1[[#This Row],[Stock]],[2]CUS030!$A$5:$BO$10000,33,0)/Table1[[#This Row],[Rate
(L/S)]],"")</f>
        <v>20</v>
      </c>
      <c r="AC45" s="7">
        <f>IFERROR(VLOOKUP(Table1[[#This Row],[Stock]],[2]CUS030!$A$5:$BO$10000,34,0)/Table1[[#This Row],[Rate
(L/S)]],"")</f>
        <v>0</v>
      </c>
      <c r="AD45" s="7">
        <f>IFERROR(VLOOKUP(Table1[[#This Row],[Stock]],[2]CUS030!$A$5:$BO$10000,35,0)/Table1[[#This Row],[Rate
(L/S)]],"")</f>
        <v>0</v>
      </c>
      <c r="AE45" s="7">
        <f>IFERROR(VLOOKUP(Table1[[#This Row],[Stock]],[2]CUS030!$A$5:$BO$10000,36,0)/Table1[[#This Row],[Rate
(L/S)]],"")</f>
        <v>0</v>
      </c>
      <c r="AF45" s="7">
        <f>IFERROR(VLOOKUP(Table1[[#This Row],[Stock]],[2]CUS030!$A$5:$BO$10000,37,0)/Table1[[#This Row],[Rate
(L/S)]],"")</f>
        <v>0</v>
      </c>
      <c r="AG45" s="7">
        <f>IFERROR(VLOOKUP(Table1[[#This Row],[Stock]],[2]CUS030!$A$5:$BO$10000,38,0)/Table1[[#This Row],[Rate
(L/S)]],"")</f>
        <v>0</v>
      </c>
      <c r="AH45" s="7">
        <f>IFERROR(VLOOKUP(Table1[[#This Row],[Stock]],[2]CUS030!$A$5:$BO$10000,39,0)/Table1[[#This Row],[Rate
(L/S)]],"")</f>
        <v>0</v>
      </c>
      <c r="AI45" s="7">
        <f>IFERROR(VLOOKUP(Table1[[#This Row],[Stock]],[2]CUS030!$A$5:$BO$10000,40,0)/Table1[[#This Row],[Rate
(L/S)]],"")</f>
        <v>0</v>
      </c>
      <c r="AJ45" s="7">
        <f>IFERROR(VLOOKUP(Table1[[#This Row],[Stock]],[2]CUS030!$A$5:$BO$10000,41,0)/Table1[[#This Row],[Rate
(L/S)]],"")</f>
        <v>0</v>
      </c>
      <c r="AK45" s="7">
        <f>IFERROR(VLOOKUP(Table1[[#This Row],[Stock]],[2]CUS030!$A$5:$BO$10000,42,0)/Table1[[#This Row],[Rate
(L/S)]],"")</f>
        <v>0</v>
      </c>
      <c r="AL45" s="7">
        <f>IFERROR(VLOOKUP(Table1[[#This Row],[Stock]],[2]CUS030!$A$5:$BO$10000,43,0)/Table1[[#This Row],[Rate
(L/S)]],"")</f>
        <v>0</v>
      </c>
      <c r="AM45" s="7">
        <f>IFERROR(VLOOKUP(Table1[[#This Row],[Stock]],[2]CUS030!$A$5:$BO$10000,44,0)/Table1[[#This Row],[Rate
(L/S)]],"")</f>
        <v>0</v>
      </c>
      <c r="AN45" s="7">
        <f>IFERROR(VLOOKUP(Table1[[#This Row],[Stock]],[2]CUS030!$A$5:$BO$10000,45,0)/Table1[[#This Row],[Rate
(L/S)]],"")</f>
        <v>0</v>
      </c>
      <c r="AO45" s="7">
        <f>IFERROR(VLOOKUP(Table1[[#This Row],[Stock]],[2]CUS030!$A$5:$BO$10000,46,0)/Table1[[#This Row],[Rate
(L/S)]],"")</f>
        <v>0</v>
      </c>
      <c r="AP45" s="7">
        <f>IFERROR(VLOOKUP(Table1[[#This Row],[Stock]],[2]CUS030!$A$5:$BO$10000,47,0)/Table1[[#This Row],[Rate
(L/S)]],"")</f>
        <v>0</v>
      </c>
      <c r="AQ45" s="7">
        <f>IFERROR(VLOOKUP(Table1[[#This Row],[Stock]],[2]CUS030!$A$5:$BO$10000,48,0)/Table1[[#This Row],[Rate
(L/S)]],"")</f>
        <v>0</v>
      </c>
      <c r="AR45" s="7">
        <f>IFERROR(VLOOKUP(Table1[[#This Row],[Stock]],[2]CUS030!$A$5:$BO$10000,49,0)/Table1[[#This Row],[Rate
(L/S)]],"")</f>
        <v>0</v>
      </c>
      <c r="AS45" s="7">
        <f>IFERROR(VLOOKUP(Table1[[#This Row],[Stock]],[2]CUS030!$A$5:$BO$10000,50,0)/Table1[[#This Row],[Rate
(L/S)]],"")</f>
        <v>0</v>
      </c>
      <c r="AT45" s="7">
        <f>IFERROR(VLOOKUP(Table1[[#This Row],[Stock]],[2]CUS030!$A$5:$BO$10000,51,0)/Table1[[#This Row],[Rate
(L/S)]],"")</f>
        <v>0</v>
      </c>
      <c r="AU45" s="7">
        <f>IFERROR(VLOOKUP(Table1[[#This Row],[Stock]],[2]CUS030!$A$5:$BO$10000,52,0)/Table1[[#This Row],[Rate
(L/S)]],"")</f>
        <v>0</v>
      </c>
      <c r="AV45" s="7">
        <f>IFERROR(VLOOKUP(Table1[[#This Row],[Stock]],[2]CUS030!$A$5:$BO$10000,53,0)/Table1[[#This Row],[Rate
(L/S)]],"")</f>
        <v>20</v>
      </c>
      <c r="AW45" s="7">
        <f>IFERROR(VLOOKUP(Table1[[#This Row],[Stock]],[2]CUS030!$A$5:$BO$10000,54,0)/Table1[[#This Row],[Rate
(L/S)]],"")</f>
        <v>0</v>
      </c>
      <c r="AX45" s="7">
        <f>IFERROR(VLOOKUP(Table1[[#This Row],[Stock]],[2]CUS030!$A$5:$BO$10000,55,0)/Table1[[#This Row],[Rate
(L/S)]],"")</f>
        <v>60</v>
      </c>
      <c r="AY45" s="7">
        <f>IFERROR(VLOOKUP(Table1[[#This Row],[Stock]],[2]CUS030!$A$5:$BO$10000,56,0)/Table1[[#This Row],[Rate
(L/S)]],"")</f>
        <v>41</v>
      </c>
      <c r="AZ45" s="7">
        <f>IFERROR(VLOOKUP(Table1[[#This Row],[Stock]],[2]CUS030!$A$5:$BO$10000,57,0)/Table1[[#This Row],[Rate
(L/S)]],"")</f>
        <v>38</v>
      </c>
      <c r="BA45" s="7">
        <f>IFERROR(VLOOKUP(Table1[[#This Row],[Stock]],[2]CUS030!$A$5:$BO$10000,58,0)/Table1[[#This Row],[Rate
(L/S)]],"")</f>
        <v>20</v>
      </c>
      <c r="BB45" s="7">
        <f>IFERROR(VLOOKUP(Table1[[#This Row],[Stock]],[2]CUS030!$A$5:$BO$10000,59,0)/Table1[[#This Row],[Rate
(L/S)]],"")</f>
        <v>0</v>
      </c>
      <c r="BC45" s="7">
        <f>IFERROR(VLOOKUP(Table1[[#This Row],[Stock]],[2]CUS030!$A$5:$BO$10000,60,0)/Table1[[#This Row],[Rate
(L/S)]],"")</f>
        <v>0</v>
      </c>
      <c r="BD45" s="7">
        <f>IFERROR(VLOOKUP(Table1[[#This Row],[Stock]],[2]CUS030!$A$5:$BO$10000,61,0)/Table1[[#This Row],[Rate
(L/S)]],"")</f>
        <v>0</v>
      </c>
      <c r="BE45" s="7">
        <f>IFERROR(VLOOKUP(Table1[[#This Row],[Stock]],[2]CUS030!$A$5:$BO$10000,62,0)/Table1[[#This Row],[Rate
(L/S)]],"")</f>
        <v>0</v>
      </c>
      <c r="BF45" s="7">
        <f>IFERROR(VLOOKUP(Table1[[#This Row],[Stock]],[2]CUS030!$A$5:$BO$10000,63,0)/Table1[[#This Row],[Rate
(L/S)]],"")</f>
        <v>0</v>
      </c>
      <c r="BG45" s="7">
        <f>IFERROR(VLOOKUP(Table1[[#This Row],[Stock]],[2]CUS030!$A$5:$BO$10000,64,0)/Table1[[#This Row],[Rate
(L/S)]],"")</f>
        <v>0</v>
      </c>
      <c r="BH45" s="7">
        <f>IFERROR(VLOOKUP(Table1[[#This Row],[Stock]],[2]CUS030!$A$5:$BO$10000,65,0)/Table1[[#This Row],[Rate
(L/S)]],"")</f>
        <v>0</v>
      </c>
      <c r="BI45" s="7" t="s">
        <v>1</v>
      </c>
      <c r="BJ45" s="15">
        <f>IFERROR(IF(Table1[[#This Row],[S.Material]]="S",(Table1[[#This Row],[Total Qty]]+Table1[[#This Row],[N+1]]+Table1[[#This Row],[N+2]]),Table1[[#This Row],[Total Qty]]+Table1[[#This Row],[N+1]]),)</f>
        <v>61</v>
      </c>
      <c r="BK45" s="7" t="str">
        <f>IFERROR(IF(((AVERAGE((Table1[[#This Row],[N+1]],Table1[[#This Row],[N+2]]),Table1[[#This Row],[N+3]])-(Table1[[#This Row],[Total Qty]])))&gt;500,"Fixed&gt;500pcs",""),"")</f>
        <v/>
      </c>
      <c r="BL45" s="7" t="str">
        <f>IF(AND(Table1[[#This Row],[Last Forcast]]=0,Table1[[#This Row],[Total Qty]]&gt;0,Table1[[#This Row],[N+1]]&gt;0),"Check PO again","")</f>
        <v/>
      </c>
    </row>
    <row r="46" spans="2:64" x14ac:dyDescent="0.3">
      <c r="B46">
        <v>44</v>
      </c>
      <c r="C46" t="s">
        <v>46</v>
      </c>
      <c r="D46">
        <f>IFERROR(ROUND((MID(Table1[[#This Row],[Production]],35,(LEN(Table1[[#This Row],[Production]]))-37)/(MID(Table1[[#This Row],[Stock]],35,(LEN(Table1[[#This Row],[Stock]]))-37))),0),"")</f>
        <v>1</v>
      </c>
      <c r="E46" t="s">
        <v>46</v>
      </c>
      <c r="F46" s="16">
        <f>VLOOKUP(LEFT(Table1[[#This Row],[Production]],LEN(Table1[[#This Row],[Production]])-7),Item!$A$5:$Z$1000,26,0)</f>
        <v>1.129</v>
      </c>
      <c r="H46" s="8" t="str">
        <f>IFERROR(VLOOKUP(MID(Table1[[#This Row],[Production]],10,2),Special!$B$2:$D$26,3,0),"")</f>
        <v>-</v>
      </c>
      <c r="J46" t="b">
        <f>EXACT(LEFT(Table1[[#This Row],[Stock]],12),LEFT(Table1[[#This Row],[Production]],12))</f>
        <v>1</v>
      </c>
      <c r="K46" t="b">
        <f>EXACT((RIGHT(Table1[[#This Row],[Stock]],3)),((RIGHT(Table1[[#This Row],[Production]],3))))</f>
        <v>1</v>
      </c>
      <c r="L46" s="14">
        <f>IFERROR(VLOOKUP(Table1[[#This Row],[Stock]],[1]Sheet1!$A$7:$N$10000,14,0),"")</f>
        <v>24</v>
      </c>
      <c r="M46" s="14">
        <f>IFERROR(ROUND((Table1[[#This Row],[Stock
(S&amp;L)]]/Table1[[#This Row],[Rate
(L/S)]]),0),"")</f>
        <v>24</v>
      </c>
      <c r="O46" t="str">
        <f>IF(Table1[[#This Row],[Rate
(L/S)]]=1,"P/E","C")</f>
        <v>P/E</v>
      </c>
      <c r="P46" s="7" t="str">
        <f>IFERROR(VLOOKUP(Table1[[#This Row],[Stock]],[2]CUS030!$A$5:$BO$10000,21,0)/Table1[[#This Row],[Rate
(L/S)]],"")</f>
        <v/>
      </c>
      <c r="Q46" s="7" t="str">
        <f>IFERROR(VLOOKUP(Table1[[#This Row],[Stock]],[2]CUS030!$A$5:$BO$10000,22,0)/Table1[[#This Row],[Rate
(L/S)]],"")</f>
        <v/>
      </c>
      <c r="R46" s="7" t="str">
        <f>IFERROR(VLOOKUP(Table1[[#This Row],[Stock]],[2]CUS030!$A$5:$BO$10000,23,0)/Table1[[#This Row],[Rate
(L/S)]],"")</f>
        <v/>
      </c>
      <c r="S46" s="7" t="str">
        <f>IFERROR(VLOOKUP(Table1[[#This Row],[Stock]],[2]CUS030!$A$5:$BO$10000,24,0)/Table1[[#This Row],[Rate
(L/S)]],"")</f>
        <v/>
      </c>
      <c r="T46" s="7" t="str">
        <f>IFERROR(VLOOKUP(Table1[[#This Row],[Stock]],[2]CUS030!$A$5:$BO$10000,25,0)/Table1[[#This Row],[Rate
(L/S)]],"")</f>
        <v/>
      </c>
      <c r="U46" s="7" t="str">
        <f>IFERROR(VLOOKUP(Table1[[#This Row],[Stock]],[2]CUS030!$A$5:$BO$10000,26,0)/Table1[[#This Row],[Rate
(L/S)]],"")</f>
        <v/>
      </c>
      <c r="V46" s="7" t="str">
        <f>IFERROR(VLOOKUP(Table1[[#This Row],[Stock]],[2]CUS030!$A$5:$BO$10000,27,0)/Table1[[#This Row],[Rate
(L/S)]],"")</f>
        <v/>
      </c>
      <c r="W46" s="7" t="str">
        <f>IFERROR(VLOOKUP(Table1[[#This Row],[Stock]],[2]CUS030!$A$5:$BO$10000,28,0)/Table1[[#This Row],[Rate
(L/S)]],"")</f>
        <v/>
      </c>
      <c r="X46" s="7" t="str">
        <f>IFERROR(VLOOKUP(Table1[[#This Row],[Stock]],[2]CUS030!$A$5:$BO$10000,29,0)/Table1[[#This Row],[Rate
(L/S)]],"")</f>
        <v/>
      </c>
      <c r="Y46" s="7" t="str">
        <f>IFERROR(VLOOKUP(Table1[[#This Row],[Stock]],[2]CUS030!$A$5:$BO$10000,30,0)/Table1[[#This Row],[Rate
(L/S)]],"")</f>
        <v/>
      </c>
      <c r="Z46" s="7" t="str">
        <f>IFERROR(VLOOKUP(Table1[[#This Row],[Stock]],[2]CUS030!$A$5:$BO$10000,31,0)/Table1[[#This Row],[Rate
(L/S)]],"")</f>
        <v/>
      </c>
      <c r="AA46" s="7" t="str">
        <f>IFERROR(VLOOKUP(Table1[[#This Row],[Stock]],[2]CUS030!$A$5:$BO$10000,32,0)/Table1[[#This Row],[Rate
(L/S)]],"")</f>
        <v/>
      </c>
      <c r="AB46" s="7" t="str">
        <f>IFERROR(VLOOKUP(Table1[[#This Row],[Stock]],[2]CUS030!$A$5:$BO$10000,33,0)/Table1[[#This Row],[Rate
(L/S)]],"")</f>
        <v/>
      </c>
      <c r="AC46" s="7" t="str">
        <f>IFERROR(VLOOKUP(Table1[[#This Row],[Stock]],[2]CUS030!$A$5:$BO$10000,34,0)/Table1[[#This Row],[Rate
(L/S)]],"")</f>
        <v/>
      </c>
      <c r="AD46" s="7" t="str">
        <f>IFERROR(VLOOKUP(Table1[[#This Row],[Stock]],[2]CUS030!$A$5:$BO$10000,35,0)/Table1[[#This Row],[Rate
(L/S)]],"")</f>
        <v/>
      </c>
      <c r="AE46" s="7" t="str">
        <f>IFERROR(VLOOKUP(Table1[[#This Row],[Stock]],[2]CUS030!$A$5:$BO$10000,36,0)/Table1[[#This Row],[Rate
(L/S)]],"")</f>
        <v/>
      </c>
      <c r="AF46" s="7" t="str">
        <f>IFERROR(VLOOKUP(Table1[[#This Row],[Stock]],[2]CUS030!$A$5:$BO$10000,37,0)/Table1[[#This Row],[Rate
(L/S)]],"")</f>
        <v/>
      </c>
      <c r="AG46" s="7" t="str">
        <f>IFERROR(VLOOKUP(Table1[[#This Row],[Stock]],[2]CUS030!$A$5:$BO$10000,38,0)/Table1[[#This Row],[Rate
(L/S)]],"")</f>
        <v/>
      </c>
      <c r="AH46" s="7" t="str">
        <f>IFERROR(VLOOKUP(Table1[[#This Row],[Stock]],[2]CUS030!$A$5:$BO$10000,39,0)/Table1[[#This Row],[Rate
(L/S)]],"")</f>
        <v/>
      </c>
      <c r="AI46" s="7" t="str">
        <f>IFERROR(VLOOKUP(Table1[[#This Row],[Stock]],[2]CUS030!$A$5:$BO$10000,40,0)/Table1[[#This Row],[Rate
(L/S)]],"")</f>
        <v/>
      </c>
      <c r="AJ46" s="7" t="str">
        <f>IFERROR(VLOOKUP(Table1[[#This Row],[Stock]],[2]CUS030!$A$5:$BO$10000,41,0)/Table1[[#This Row],[Rate
(L/S)]],"")</f>
        <v/>
      </c>
      <c r="AK46" s="7" t="str">
        <f>IFERROR(VLOOKUP(Table1[[#This Row],[Stock]],[2]CUS030!$A$5:$BO$10000,42,0)/Table1[[#This Row],[Rate
(L/S)]],"")</f>
        <v/>
      </c>
      <c r="AL46" s="7" t="str">
        <f>IFERROR(VLOOKUP(Table1[[#This Row],[Stock]],[2]CUS030!$A$5:$BO$10000,43,0)/Table1[[#This Row],[Rate
(L/S)]],"")</f>
        <v/>
      </c>
      <c r="AM46" s="7" t="str">
        <f>IFERROR(VLOOKUP(Table1[[#This Row],[Stock]],[2]CUS030!$A$5:$BO$10000,44,0)/Table1[[#This Row],[Rate
(L/S)]],"")</f>
        <v/>
      </c>
      <c r="AN46" s="7" t="str">
        <f>IFERROR(VLOOKUP(Table1[[#This Row],[Stock]],[2]CUS030!$A$5:$BO$10000,45,0)/Table1[[#This Row],[Rate
(L/S)]],"")</f>
        <v/>
      </c>
      <c r="AO46" s="7" t="str">
        <f>IFERROR(VLOOKUP(Table1[[#This Row],[Stock]],[2]CUS030!$A$5:$BO$10000,46,0)/Table1[[#This Row],[Rate
(L/S)]],"")</f>
        <v/>
      </c>
      <c r="AP46" s="7" t="str">
        <f>IFERROR(VLOOKUP(Table1[[#This Row],[Stock]],[2]CUS030!$A$5:$BO$10000,47,0)/Table1[[#This Row],[Rate
(L/S)]],"")</f>
        <v/>
      </c>
      <c r="AQ46" s="7" t="str">
        <f>IFERROR(VLOOKUP(Table1[[#This Row],[Stock]],[2]CUS030!$A$5:$BO$10000,48,0)/Table1[[#This Row],[Rate
(L/S)]],"")</f>
        <v/>
      </c>
      <c r="AR46" s="7" t="str">
        <f>IFERROR(VLOOKUP(Table1[[#This Row],[Stock]],[2]CUS030!$A$5:$BO$10000,49,0)/Table1[[#This Row],[Rate
(L/S)]],"")</f>
        <v/>
      </c>
      <c r="AS46" s="7" t="str">
        <f>IFERROR(VLOOKUP(Table1[[#This Row],[Stock]],[2]CUS030!$A$5:$BO$10000,50,0)/Table1[[#This Row],[Rate
(L/S)]],"")</f>
        <v/>
      </c>
      <c r="AT46" s="7" t="str">
        <f>IFERROR(VLOOKUP(Table1[[#This Row],[Stock]],[2]CUS030!$A$5:$BO$10000,51,0)/Table1[[#This Row],[Rate
(L/S)]],"")</f>
        <v/>
      </c>
      <c r="AU46" s="7" t="str">
        <f>IFERROR(VLOOKUP(Table1[[#This Row],[Stock]],[2]CUS030!$A$5:$BO$10000,52,0)/Table1[[#This Row],[Rate
(L/S)]],"")</f>
        <v/>
      </c>
      <c r="AV46" s="7" t="str">
        <f>IFERROR(VLOOKUP(Table1[[#This Row],[Stock]],[2]CUS030!$A$5:$BO$10000,53,0)/Table1[[#This Row],[Rate
(L/S)]],"")</f>
        <v/>
      </c>
      <c r="AW46" s="7" t="str">
        <f>IFERROR(VLOOKUP(Table1[[#This Row],[Stock]],[2]CUS030!$A$5:$BO$10000,54,0)/Table1[[#This Row],[Rate
(L/S)]],"")</f>
        <v/>
      </c>
      <c r="AX46" s="7" t="str">
        <f>IFERROR(VLOOKUP(Table1[[#This Row],[Stock]],[2]CUS030!$A$5:$BO$10000,55,0)/Table1[[#This Row],[Rate
(L/S)]],"")</f>
        <v/>
      </c>
      <c r="AY46" s="7" t="str">
        <f>IFERROR(VLOOKUP(Table1[[#This Row],[Stock]],[2]CUS030!$A$5:$BO$10000,56,0)/Table1[[#This Row],[Rate
(L/S)]],"")</f>
        <v/>
      </c>
      <c r="AZ46" s="7" t="str">
        <f>IFERROR(VLOOKUP(Table1[[#This Row],[Stock]],[2]CUS030!$A$5:$BO$10000,57,0)/Table1[[#This Row],[Rate
(L/S)]],"")</f>
        <v/>
      </c>
      <c r="BA46" s="7" t="str">
        <f>IFERROR(VLOOKUP(Table1[[#This Row],[Stock]],[2]CUS030!$A$5:$BO$10000,58,0)/Table1[[#This Row],[Rate
(L/S)]],"")</f>
        <v/>
      </c>
      <c r="BB46" s="7" t="str">
        <f>IFERROR(VLOOKUP(Table1[[#This Row],[Stock]],[2]CUS030!$A$5:$BO$10000,59,0)/Table1[[#This Row],[Rate
(L/S)]],"")</f>
        <v/>
      </c>
      <c r="BC46" s="7" t="str">
        <f>IFERROR(VLOOKUP(Table1[[#This Row],[Stock]],[2]CUS030!$A$5:$BO$10000,60,0)/Table1[[#This Row],[Rate
(L/S)]],"")</f>
        <v/>
      </c>
      <c r="BD46" s="7" t="str">
        <f>IFERROR(VLOOKUP(Table1[[#This Row],[Stock]],[2]CUS030!$A$5:$BO$10000,61,0)/Table1[[#This Row],[Rate
(L/S)]],"")</f>
        <v/>
      </c>
      <c r="BE46" s="7" t="str">
        <f>IFERROR(VLOOKUP(Table1[[#This Row],[Stock]],[2]CUS030!$A$5:$BO$10000,62,0)/Table1[[#This Row],[Rate
(L/S)]],"")</f>
        <v/>
      </c>
      <c r="BF46" s="7" t="str">
        <f>IFERROR(VLOOKUP(Table1[[#This Row],[Stock]],[2]CUS030!$A$5:$BO$10000,63,0)/Table1[[#This Row],[Rate
(L/S)]],"")</f>
        <v/>
      </c>
      <c r="BG46" s="7" t="str">
        <f>IFERROR(VLOOKUP(Table1[[#This Row],[Stock]],[2]CUS030!$A$5:$BO$10000,64,0)/Table1[[#This Row],[Rate
(L/S)]],"")</f>
        <v/>
      </c>
      <c r="BH46" s="7" t="str">
        <f>IFERROR(VLOOKUP(Table1[[#This Row],[Stock]],[2]CUS030!$A$5:$BO$10000,65,0)/Table1[[#This Row],[Rate
(L/S)]],"")</f>
        <v/>
      </c>
      <c r="BI46" s="7" t="s">
        <v>1</v>
      </c>
      <c r="BJ46" s="15">
        <f>IFERROR(IF(Table1[[#This Row],[S.Material]]="S",(Table1[[#This Row],[Total Qty]]+Table1[[#This Row],[N+1]]+Table1[[#This Row],[N+2]]),Table1[[#This Row],[Total Qty]]+Table1[[#This Row],[N+1]]),)</f>
        <v>0</v>
      </c>
      <c r="BK46" s="7" t="str">
        <f>IFERROR(IF(((AVERAGE((Table1[[#This Row],[N+1]],Table1[[#This Row],[N+2]]),Table1[[#This Row],[N+3]])-(Table1[[#This Row],[Total Qty]])))&gt;500,"Fixed&gt;500pcs",""),"")</f>
        <v/>
      </c>
      <c r="BL46" s="7" t="str">
        <f>IF(AND(Table1[[#This Row],[Last Forcast]]=0,Table1[[#This Row],[Total Qty]]&gt;0,Table1[[#This Row],[N+1]]&gt;0),"Check PO again","")</f>
        <v/>
      </c>
    </row>
    <row r="47" spans="2:64" x14ac:dyDescent="0.3">
      <c r="B47">
        <v>45</v>
      </c>
      <c r="C47" t="s">
        <v>47</v>
      </c>
      <c r="D47">
        <f>IFERROR(ROUND((MID(Table1[[#This Row],[Production]],35,(LEN(Table1[[#This Row],[Production]]))-37)/(MID(Table1[[#This Row],[Stock]],35,(LEN(Table1[[#This Row],[Stock]]))-37))),0),"")</f>
        <v>8</v>
      </c>
      <c r="E47" t="s">
        <v>48</v>
      </c>
      <c r="F47" s="16">
        <f>VLOOKUP(LEFT(Table1[[#This Row],[Production]],LEN(Table1[[#This Row],[Production]])-7),Item!$A$5:$Z$1000,26,0)</f>
        <v>1.129</v>
      </c>
      <c r="H47" s="8" t="str">
        <f>IFERROR(VLOOKUP(MID(Table1[[#This Row],[Production]],10,2),Special!$B$2:$D$26,3,0),"")</f>
        <v>-</v>
      </c>
      <c r="J47" t="b">
        <f>EXACT(LEFT(Table1[[#This Row],[Stock]],12),LEFT(Table1[[#This Row],[Production]],12))</f>
        <v>1</v>
      </c>
      <c r="K47" t="b">
        <f>EXACT((RIGHT(Table1[[#This Row],[Stock]],3)),((RIGHT(Table1[[#This Row],[Production]],3))))</f>
        <v>1</v>
      </c>
      <c r="L47" s="14">
        <f>IFERROR(VLOOKUP(Table1[[#This Row],[Stock]],[1]Sheet1!$A$7:$N$10000,14,0),"")</f>
        <v>75</v>
      </c>
      <c r="M47" s="14">
        <f>IFERROR(ROUND((Table1[[#This Row],[Stock
(S&amp;L)]]/Table1[[#This Row],[Rate
(L/S)]]),0),"")</f>
        <v>9</v>
      </c>
      <c r="O47" t="str">
        <f>IF(Table1[[#This Row],[Rate
(L/S)]]=1,"P/E","C")</f>
        <v>C</v>
      </c>
      <c r="P47" s="7" t="str">
        <f>IFERROR(VLOOKUP(Table1[[#This Row],[Stock]],[2]CUS030!$A$5:$BO$10000,21,0)/Table1[[#This Row],[Rate
(L/S)]],"")</f>
        <v/>
      </c>
      <c r="Q47" s="7" t="str">
        <f>IFERROR(VLOOKUP(Table1[[#This Row],[Stock]],[2]CUS030!$A$5:$BO$10000,22,0)/Table1[[#This Row],[Rate
(L/S)]],"")</f>
        <v/>
      </c>
      <c r="R47" s="7" t="str">
        <f>IFERROR(VLOOKUP(Table1[[#This Row],[Stock]],[2]CUS030!$A$5:$BO$10000,23,0)/Table1[[#This Row],[Rate
(L/S)]],"")</f>
        <v/>
      </c>
      <c r="S47" s="7" t="str">
        <f>IFERROR(VLOOKUP(Table1[[#This Row],[Stock]],[2]CUS030!$A$5:$BO$10000,24,0)/Table1[[#This Row],[Rate
(L/S)]],"")</f>
        <v/>
      </c>
      <c r="T47" s="7" t="str">
        <f>IFERROR(VLOOKUP(Table1[[#This Row],[Stock]],[2]CUS030!$A$5:$BO$10000,25,0)/Table1[[#This Row],[Rate
(L/S)]],"")</f>
        <v/>
      </c>
      <c r="U47" s="7" t="str">
        <f>IFERROR(VLOOKUP(Table1[[#This Row],[Stock]],[2]CUS030!$A$5:$BO$10000,26,0)/Table1[[#This Row],[Rate
(L/S)]],"")</f>
        <v/>
      </c>
      <c r="V47" s="7" t="str">
        <f>IFERROR(VLOOKUP(Table1[[#This Row],[Stock]],[2]CUS030!$A$5:$BO$10000,27,0)/Table1[[#This Row],[Rate
(L/S)]],"")</f>
        <v/>
      </c>
      <c r="W47" s="7" t="str">
        <f>IFERROR(VLOOKUP(Table1[[#This Row],[Stock]],[2]CUS030!$A$5:$BO$10000,28,0)/Table1[[#This Row],[Rate
(L/S)]],"")</f>
        <v/>
      </c>
      <c r="X47" s="7" t="str">
        <f>IFERROR(VLOOKUP(Table1[[#This Row],[Stock]],[2]CUS030!$A$5:$BO$10000,29,0)/Table1[[#This Row],[Rate
(L/S)]],"")</f>
        <v/>
      </c>
      <c r="Y47" s="7" t="str">
        <f>IFERROR(VLOOKUP(Table1[[#This Row],[Stock]],[2]CUS030!$A$5:$BO$10000,30,0)/Table1[[#This Row],[Rate
(L/S)]],"")</f>
        <v/>
      </c>
      <c r="Z47" s="7" t="str">
        <f>IFERROR(VLOOKUP(Table1[[#This Row],[Stock]],[2]CUS030!$A$5:$BO$10000,31,0)/Table1[[#This Row],[Rate
(L/S)]],"")</f>
        <v/>
      </c>
      <c r="AA47" s="7" t="str">
        <f>IFERROR(VLOOKUP(Table1[[#This Row],[Stock]],[2]CUS030!$A$5:$BO$10000,32,0)/Table1[[#This Row],[Rate
(L/S)]],"")</f>
        <v/>
      </c>
      <c r="AB47" s="7" t="str">
        <f>IFERROR(VLOOKUP(Table1[[#This Row],[Stock]],[2]CUS030!$A$5:$BO$10000,33,0)/Table1[[#This Row],[Rate
(L/S)]],"")</f>
        <v/>
      </c>
      <c r="AC47" s="7" t="str">
        <f>IFERROR(VLOOKUP(Table1[[#This Row],[Stock]],[2]CUS030!$A$5:$BO$10000,34,0)/Table1[[#This Row],[Rate
(L/S)]],"")</f>
        <v/>
      </c>
      <c r="AD47" s="7" t="str">
        <f>IFERROR(VLOOKUP(Table1[[#This Row],[Stock]],[2]CUS030!$A$5:$BO$10000,35,0)/Table1[[#This Row],[Rate
(L/S)]],"")</f>
        <v/>
      </c>
      <c r="AE47" s="7" t="str">
        <f>IFERROR(VLOOKUP(Table1[[#This Row],[Stock]],[2]CUS030!$A$5:$BO$10000,36,0)/Table1[[#This Row],[Rate
(L/S)]],"")</f>
        <v/>
      </c>
      <c r="AF47" s="7" t="str">
        <f>IFERROR(VLOOKUP(Table1[[#This Row],[Stock]],[2]CUS030!$A$5:$BO$10000,37,0)/Table1[[#This Row],[Rate
(L/S)]],"")</f>
        <v/>
      </c>
      <c r="AG47" s="7" t="str">
        <f>IFERROR(VLOOKUP(Table1[[#This Row],[Stock]],[2]CUS030!$A$5:$BO$10000,38,0)/Table1[[#This Row],[Rate
(L/S)]],"")</f>
        <v/>
      </c>
      <c r="AH47" s="7" t="str">
        <f>IFERROR(VLOOKUP(Table1[[#This Row],[Stock]],[2]CUS030!$A$5:$BO$10000,39,0)/Table1[[#This Row],[Rate
(L/S)]],"")</f>
        <v/>
      </c>
      <c r="AI47" s="7" t="str">
        <f>IFERROR(VLOOKUP(Table1[[#This Row],[Stock]],[2]CUS030!$A$5:$BO$10000,40,0)/Table1[[#This Row],[Rate
(L/S)]],"")</f>
        <v/>
      </c>
      <c r="AJ47" s="7" t="str">
        <f>IFERROR(VLOOKUP(Table1[[#This Row],[Stock]],[2]CUS030!$A$5:$BO$10000,41,0)/Table1[[#This Row],[Rate
(L/S)]],"")</f>
        <v/>
      </c>
      <c r="AK47" s="7" t="str">
        <f>IFERROR(VLOOKUP(Table1[[#This Row],[Stock]],[2]CUS030!$A$5:$BO$10000,42,0)/Table1[[#This Row],[Rate
(L/S)]],"")</f>
        <v/>
      </c>
      <c r="AL47" s="7" t="str">
        <f>IFERROR(VLOOKUP(Table1[[#This Row],[Stock]],[2]CUS030!$A$5:$BO$10000,43,0)/Table1[[#This Row],[Rate
(L/S)]],"")</f>
        <v/>
      </c>
      <c r="AM47" s="7" t="str">
        <f>IFERROR(VLOOKUP(Table1[[#This Row],[Stock]],[2]CUS030!$A$5:$BO$10000,44,0)/Table1[[#This Row],[Rate
(L/S)]],"")</f>
        <v/>
      </c>
      <c r="AN47" s="7" t="str">
        <f>IFERROR(VLOOKUP(Table1[[#This Row],[Stock]],[2]CUS030!$A$5:$BO$10000,45,0)/Table1[[#This Row],[Rate
(L/S)]],"")</f>
        <v/>
      </c>
      <c r="AO47" s="7" t="str">
        <f>IFERROR(VLOOKUP(Table1[[#This Row],[Stock]],[2]CUS030!$A$5:$BO$10000,46,0)/Table1[[#This Row],[Rate
(L/S)]],"")</f>
        <v/>
      </c>
      <c r="AP47" s="7" t="str">
        <f>IFERROR(VLOOKUP(Table1[[#This Row],[Stock]],[2]CUS030!$A$5:$BO$10000,47,0)/Table1[[#This Row],[Rate
(L/S)]],"")</f>
        <v/>
      </c>
      <c r="AQ47" s="7" t="str">
        <f>IFERROR(VLOOKUP(Table1[[#This Row],[Stock]],[2]CUS030!$A$5:$BO$10000,48,0)/Table1[[#This Row],[Rate
(L/S)]],"")</f>
        <v/>
      </c>
      <c r="AR47" s="7" t="str">
        <f>IFERROR(VLOOKUP(Table1[[#This Row],[Stock]],[2]CUS030!$A$5:$BO$10000,49,0)/Table1[[#This Row],[Rate
(L/S)]],"")</f>
        <v/>
      </c>
      <c r="AS47" s="7" t="str">
        <f>IFERROR(VLOOKUP(Table1[[#This Row],[Stock]],[2]CUS030!$A$5:$BO$10000,50,0)/Table1[[#This Row],[Rate
(L/S)]],"")</f>
        <v/>
      </c>
      <c r="AT47" s="7" t="str">
        <f>IFERROR(VLOOKUP(Table1[[#This Row],[Stock]],[2]CUS030!$A$5:$BO$10000,51,0)/Table1[[#This Row],[Rate
(L/S)]],"")</f>
        <v/>
      </c>
      <c r="AU47" s="7" t="str">
        <f>IFERROR(VLOOKUP(Table1[[#This Row],[Stock]],[2]CUS030!$A$5:$BO$10000,52,0)/Table1[[#This Row],[Rate
(L/S)]],"")</f>
        <v/>
      </c>
      <c r="AV47" s="7" t="str">
        <f>IFERROR(VLOOKUP(Table1[[#This Row],[Stock]],[2]CUS030!$A$5:$BO$10000,53,0)/Table1[[#This Row],[Rate
(L/S)]],"")</f>
        <v/>
      </c>
      <c r="AW47" s="7" t="str">
        <f>IFERROR(VLOOKUP(Table1[[#This Row],[Stock]],[2]CUS030!$A$5:$BO$10000,54,0)/Table1[[#This Row],[Rate
(L/S)]],"")</f>
        <v/>
      </c>
      <c r="AX47" s="7" t="str">
        <f>IFERROR(VLOOKUP(Table1[[#This Row],[Stock]],[2]CUS030!$A$5:$BO$10000,55,0)/Table1[[#This Row],[Rate
(L/S)]],"")</f>
        <v/>
      </c>
      <c r="AY47" s="7" t="str">
        <f>IFERROR(VLOOKUP(Table1[[#This Row],[Stock]],[2]CUS030!$A$5:$BO$10000,56,0)/Table1[[#This Row],[Rate
(L/S)]],"")</f>
        <v/>
      </c>
      <c r="AZ47" s="7" t="str">
        <f>IFERROR(VLOOKUP(Table1[[#This Row],[Stock]],[2]CUS030!$A$5:$BO$10000,57,0)/Table1[[#This Row],[Rate
(L/S)]],"")</f>
        <v/>
      </c>
      <c r="BA47" s="7" t="str">
        <f>IFERROR(VLOOKUP(Table1[[#This Row],[Stock]],[2]CUS030!$A$5:$BO$10000,58,0)/Table1[[#This Row],[Rate
(L/S)]],"")</f>
        <v/>
      </c>
      <c r="BB47" s="7" t="str">
        <f>IFERROR(VLOOKUP(Table1[[#This Row],[Stock]],[2]CUS030!$A$5:$BO$10000,59,0)/Table1[[#This Row],[Rate
(L/S)]],"")</f>
        <v/>
      </c>
      <c r="BC47" s="7" t="str">
        <f>IFERROR(VLOOKUP(Table1[[#This Row],[Stock]],[2]CUS030!$A$5:$BO$10000,60,0)/Table1[[#This Row],[Rate
(L/S)]],"")</f>
        <v/>
      </c>
      <c r="BD47" s="7" t="str">
        <f>IFERROR(VLOOKUP(Table1[[#This Row],[Stock]],[2]CUS030!$A$5:$BO$10000,61,0)/Table1[[#This Row],[Rate
(L/S)]],"")</f>
        <v/>
      </c>
      <c r="BE47" s="7" t="str">
        <f>IFERROR(VLOOKUP(Table1[[#This Row],[Stock]],[2]CUS030!$A$5:$BO$10000,62,0)/Table1[[#This Row],[Rate
(L/S)]],"")</f>
        <v/>
      </c>
      <c r="BF47" s="7" t="str">
        <f>IFERROR(VLOOKUP(Table1[[#This Row],[Stock]],[2]CUS030!$A$5:$BO$10000,63,0)/Table1[[#This Row],[Rate
(L/S)]],"")</f>
        <v/>
      </c>
      <c r="BG47" s="7" t="str">
        <f>IFERROR(VLOOKUP(Table1[[#This Row],[Stock]],[2]CUS030!$A$5:$BO$10000,64,0)/Table1[[#This Row],[Rate
(L/S)]],"")</f>
        <v/>
      </c>
      <c r="BH47" s="7" t="str">
        <f>IFERROR(VLOOKUP(Table1[[#This Row],[Stock]],[2]CUS030!$A$5:$BO$10000,65,0)/Table1[[#This Row],[Rate
(L/S)]],"")</f>
        <v/>
      </c>
      <c r="BI47" s="7" t="s">
        <v>1</v>
      </c>
      <c r="BJ47" s="15">
        <f>IFERROR(IF(Table1[[#This Row],[S.Material]]="S",(Table1[[#This Row],[Total Qty]]+Table1[[#This Row],[N+1]]+Table1[[#This Row],[N+2]]),Table1[[#This Row],[Total Qty]]+Table1[[#This Row],[N+1]]),)</f>
        <v>0</v>
      </c>
      <c r="BK47" s="7" t="str">
        <f>IFERROR(IF(((AVERAGE((Table1[[#This Row],[N+1]],Table1[[#This Row],[N+2]]),Table1[[#This Row],[N+3]])-(Table1[[#This Row],[Total Qty]])))&gt;500,"Fixed&gt;500pcs",""),"")</f>
        <v/>
      </c>
      <c r="BL47" s="7" t="str">
        <f>IF(AND(Table1[[#This Row],[Last Forcast]]=0,Table1[[#This Row],[Total Qty]]&gt;0,Table1[[#This Row],[N+1]]&gt;0),"Check PO again","")</f>
        <v/>
      </c>
    </row>
    <row r="48" spans="2:64" x14ac:dyDescent="0.3">
      <c r="B48">
        <v>46</v>
      </c>
      <c r="C48" t="s">
        <v>49</v>
      </c>
      <c r="D48">
        <f>IFERROR(ROUND((MID(Table1[[#This Row],[Production]],35,(LEN(Table1[[#This Row],[Production]]))-37)/(MID(Table1[[#This Row],[Stock]],35,(LEN(Table1[[#This Row],[Stock]]))-37))),0),"")</f>
        <v>16</v>
      </c>
      <c r="E48" t="s">
        <v>50</v>
      </c>
      <c r="F48" s="16">
        <f>VLOOKUP(LEFT(Table1[[#This Row],[Production]],LEN(Table1[[#This Row],[Production]])-7),Item!$A$5:$Z$1000,26,0)</f>
        <v>0.996</v>
      </c>
      <c r="H48" s="8" t="str">
        <f>IFERROR(VLOOKUP(MID(Table1[[#This Row],[Production]],10,2),Special!$B$2:$D$26,3,0),"")</f>
        <v>-</v>
      </c>
      <c r="J48" t="b">
        <f>EXACT(LEFT(Table1[[#This Row],[Stock]],12),LEFT(Table1[[#This Row],[Production]],12))</f>
        <v>1</v>
      </c>
      <c r="K48" t="b">
        <f>EXACT((RIGHT(Table1[[#This Row],[Stock]],3)),((RIGHT(Table1[[#This Row],[Production]],3))))</f>
        <v>1</v>
      </c>
      <c r="L48" s="14">
        <f>IFERROR(VLOOKUP(Table1[[#This Row],[Stock]],[1]Sheet1!$A$7:$N$10000,14,0),"")</f>
        <v>5146</v>
      </c>
      <c r="M48" s="14">
        <f>IFERROR(ROUND((Table1[[#This Row],[Stock
(S&amp;L)]]/Table1[[#This Row],[Rate
(L/S)]]),0),"")</f>
        <v>322</v>
      </c>
      <c r="O48" t="str">
        <f>IF(Table1[[#This Row],[Rate
(L/S)]]=1,"P/E","C")</f>
        <v>C</v>
      </c>
      <c r="P48" s="7">
        <f>IFERROR(VLOOKUP(Table1[[#This Row],[Stock]],[2]CUS030!$A$5:$BO$10000,21,0)/Table1[[#This Row],[Rate
(L/S)]],"")</f>
        <v>0</v>
      </c>
      <c r="Q48" s="7">
        <f>IFERROR(VLOOKUP(Table1[[#This Row],[Stock]],[2]CUS030!$A$5:$BO$10000,22,0)/Table1[[#This Row],[Rate
(L/S)]],"")</f>
        <v>27.5</v>
      </c>
      <c r="R48" s="7">
        <f>IFERROR(VLOOKUP(Table1[[#This Row],[Stock]],[2]CUS030!$A$5:$BO$10000,23,0)/Table1[[#This Row],[Rate
(L/S)]],"")</f>
        <v>0</v>
      </c>
      <c r="S48" s="7">
        <f>IFERROR(VLOOKUP(Table1[[#This Row],[Stock]],[2]CUS030!$A$5:$BO$10000,24,0)/Table1[[#This Row],[Rate
(L/S)]],"")</f>
        <v>0</v>
      </c>
      <c r="T48" s="7">
        <f>IFERROR(VLOOKUP(Table1[[#This Row],[Stock]],[2]CUS030!$A$5:$BO$10000,25,0)/Table1[[#This Row],[Rate
(L/S)]],"")</f>
        <v>0</v>
      </c>
      <c r="U48" s="7">
        <f>IFERROR(VLOOKUP(Table1[[#This Row],[Stock]],[2]CUS030!$A$5:$BO$10000,26,0)/Table1[[#This Row],[Rate
(L/S)]],"")</f>
        <v>0</v>
      </c>
      <c r="V48" s="7">
        <f>IFERROR(VLOOKUP(Table1[[#This Row],[Stock]],[2]CUS030!$A$5:$BO$10000,27,0)/Table1[[#This Row],[Rate
(L/S)]],"")</f>
        <v>0</v>
      </c>
      <c r="W48" s="7">
        <f>IFERROR(VLOOKUP(Table1[[#This Row],[Stock]],[2]CUS030!$A$5:$BO$10000,28,0)/Table1[[#This Row],[Rate
(L/S)]],"")</f>
        <v>0</v>
      </c>
      <c r="X48" s="7">
        <f>IFERROR(VLOOKUP(Table1[[#This Row],[Stock]],[2]CUS030!$A$5:$BO$10000,29,0)/Table1[[#This Row],[Rate
(L/S)]],"")</f>
        <v>0</v>
      </c>
      <c r="Y48" s="7">
        <f>IFERROR(VLOOKUP(Table1[[#This Row],[Stock]],[2]CUS030!$A$5:$BO$10000,30,0)/Table1[[#This Row],[Rate
(L/S)]],"")</f>
        <v>0</v>
      </c>
      <c r="Z48" s="7">
        <f>IFERROR(VLOOKUP(Table1[[#This Row],[Stock]],[2]CUS030!$A$5:$BO$10000,31,0)/Table1[[#This Row],[Rate
(L/S)]],"")</f>
        <v>0</v>
      </c>
      <c r="AA48" s="7">
        <f>IFERROR(VLOOKUP(Table1[[#This Row],[Stock]],[2]CUS030!$A$5:$BO$10000,32,0)/Table1[[#This Row],[Rate
(L/S)]],"")</f>
        <v>0</v>
      </c>
      <c r="AB48" s="7">
        <f>IFERROR(VLOOKUP(Table1[[#This Row],[Stock]],[2]CUS030!$A$5:$BO$10000,33,0)/Table1[[#This Row],[Rate
(L/S)]],"")</f>
        <v>0</v>
      </c>
      <c r="AC48" s="7">
        <f>IFERROR(VLOOKUP(Table1[[#This Row],[Stock]],[2]CUS030!$A$5:$BO$10000,34,0)/Table1[[#This Row],[Rate
(L/S)]],"")</f>
        <v>0</v>
      </c>
      <c r="AD48" s="7">
        <f>IFERROR(VLOOKUP(Table1[[#This Row],[Stock]],[2]CUS030!$A$5:$BO$10000,35,0)/Table1[[#This Row],[Rate
(L/S)]],"")</f>
        <v>0</v>
      </c>
      <c r="AE48" s="7">
        <f>IFERROR(VLOOKUP(Table1[[#This Row],[Stock]],[2]CUS030!$A$5:$BO$10000,36,0)/Table1[[#This Row],[Rate
(L/S)]],"")</f>
        <v>0</v>
      </c>
      <c r="AF48" s="7">
        <f>IFERROR(VLOOKUP(Table1[[#This Row],[Stock]],[2]CUS030!$A$5:$BO$10000,37,0)/Table1[[#This Row],[Rate
(L/S)]],"")</f>
        <v>0</v>
      </c>
      <c r="AG48" s="7">
        <f>IFERROR(VLOOKUP(Table1[[#This Row],[Stock]],[2]CUS030!$A$5:$BO$10000,38,0)/Table1[[#This Row],[Rate
(L/S)]],"")</f>
        <v>0</v>
      </c>
      <c r="AH48" s="7">
        <f>IFERROR(VLOOKUP(Table1[[#This Row],[Stock]],[2]CUS030!$A$5:$BO$10000,39,0)/Table1[[#This Row],[Rate
(L/S)]],"")</f>
        <v>0</v>
      </c>
      <c r="AI48" s="7">
        <f>IFERROR(VLOOKUP(Table1[[#This Row],[Stock]],[2]CUS030!$A$5:$BO$10000,40,0)/Table1[[#This Row],[Rate
(L/S)]],"")</f>
        <v>0</v>
      </c>
      <c r="AJ48" s="7">
        <f>IFERROR(VLOOKUP(Table1[[#This Row],[Stock]],[2]CUS030!$A$5:$BO$10000,41,0)/Table1[[#This Row],[Rate
(L/S)]],"")</f>
        <v>0</v>
      </c>
      <c r="AK48" s="7">
        <f>IFERROR(VLOOKUP(Table1[[#This Row],[Stock]],[2]CUS030!$A$5:$BO$10000,42,0)/Table1[[#This Row],[Rate
(L/S)]],"")</f>
        <v>0</v>
      </c>
      <c r="AL48" s="7">
        <f>IFERROR(VLOOKUP(Table1[[#This Row],[Stock]],[2]CUS030!$A$5:$BO$10000,43,0)/Table1[[#This Row],[Rate
(L/S)]],"")</f>
        <v>0</v>
      </c>
      <c r="AM48" s="7">
        <f>IFERROR(VLOOKUP(Table1[[#This Row],[Stock]],[2]CUS030!$A$5:$BO$10000,44,0)/Table1[[#This Row],[Rate
(L/S)]],"")</f>
        <v>0</v>
      </c>
      <c r="AN48" s="7">
        <f>IFERROR(VLOOKUP(Table1[[#This Row],[Stock]],[2]CUS030!$A$5:$BO$10000,45,0)/Table1[[#This Row],[Rate
(L/S)]],"")</f>
        <v>0</v>
      </c>
      <c r="AO48" s="7">
        <f>IFERROR(VLOOKUP(Table1[[#This Row],[Stock]],[2]CUS030!$A$5:$BO$10000,46,0)/Table1[[#This Row],[Rate
(L/S)]],"")</f>
        <v>0</v>
      </c>
      <c r="AP48" s="7">
        <f>IFERROR(VLOOKUP(Table1[[#This Row],[Stock]],[2]CUS030!$A$5:$BO$10000,47,0)/Table1[[#This Row],[Rate
(L/S)]],"")</f>
        <v>0</v>
      </c>
      <c r="AQ48" s="7">
        <f>IFERROR(VLOOKUP(Table1[[#This Row],[Stock]],[2]CUS030!$A$5:$BO$10000,48,0)/Table1[[#This Row],[Rate
(L/S)]],"")</f>
        <v>0</v>
      </c>
      <c r="AR48" s="7">
        <f>IFERROR(VLOOKUP(Table1[[#This Row],[Stock]],[2]CUS030!$A$5:$BO$10000,49,0)/Table1[[#This Row],[Rate
(L/S)]],"")</f>
        <v>0</v>
      </c>
      <c r="AS48" s="7">
        <f>IFERROR(VLOOKUP(Table1[[#This Row],[Stock]],[2]CUS030!$A$5:$BO$10000,50,0)/Table1[[#This Row],[Rate
(L/S)]],"")</f>
        <v>0</v>
      </c>
      <c r="AT48" s="7">
        <f>IFERROR(VLOOKUP(Table1[[#This Row],[Stock]],[2]CUS030!$A$5:$BO$10000,51,0)/Table1[[#This Row],[Rate
(L/S)]],"")</f>
        <v>0</v>
      </c>
      <c r="AU48" s="7">
        <f>IFERROR(VLOOKUP(Table1[[#This Row],[Stock]],[2]CUS030!$A$5:$BO$10000,52,0)/Table1[[#This Row],[Rate
(L/S)]],"")</f>
        <v>0</v>
      </c>
      <c r="AV48" s="7">
        <f>IFERROR(VLOOKUP(Table1[[#This Row],[Stock]],[2]CUS030!$A$5:$BO$10000,53,0)/Table1[[#This Row],[Rate
(L/S)]],"")</f>
        <v>27.5</v>
      </c>
      <c r="AW48" s="7">
        <f>IFERROR(VLOOKUP(Table1[[#This Row],[Stock]],[2]CUS030!$A$5:$BO$10000,54,0)/Table1[[#This Row],[Rate
(L/S)]],"")</f>
        <v>0</v>
      </c>
      <c r="AX48" s="7">
        <f>IFERROR(VLOOKUP(Table1[[#This Row],[Stock]],[2]CUS030!$A$5:$BO$10000,55,0)/Table1[[#This Row],[Rate
(L/S)]],"")</f>
        <v>628</v>
      </c>
      <c r="AY48" s="7">
        <f>IFERROR(VLOOKUP(Table1[[#This Row],[Stock]],[2]CUS030!$A$5:$BO$10000,56,0)/Table1[[#This Row],[Rate
(L/S)]],"")</f>
        <v>733.125</v>
      </c>
      <c r="AZ48" s="7">
        <f>IFERROR(VLOOKUP(Table1[[#This Row],[Stock]],[2]CUS030!$A$5:$BO$10000,57,0)/Table1[[#This Row],[Rate
(L/S)]],"")</f>
        <v>387.0625</v>
      </c>
      <c r="BA48" s="7">
        <f>IFERROR(VLOOKUP(Table1[[#This Row],[Stock]],[2]CUS030!$A$5:$BO$10000,58,0)/Table1[[#This Row],[Rate
(L/S)]],"")</f>
        <v>677.5625</v>
      </c>
      <c r="BB48" s="7">
        <f>IFERROR(VLOOKUP(Table1[[#This Row],[Stock]],[2]CUS030!$A$5:$BO$10000,59,0)/Table1[[#This Row],[Rate
(L/S)]],"")</f>
        <v>0</v>
      </c>
      <c r="BC48" s="7">
        <f>IFERROR(VLOOKUP(Table1[[#This Row],[Stock]],[2]CUS030!$A$5:$BO$10000,60,0)/Table1[[#This Row],[Rate
(L/S)]],"")</f>
        <v>0</v>
      </c>
      <c r="BD48" s="7">
        <f>IFERROR(VLOOKUP(Table1[[#This Row],[Stock]],[2]CUS030!$A$5:$BO$10000,61,0)/Table1[[#This Row],[Rate
(L/S)]],"")</f>
        <v>0</v>
      </c>
      <c r="BE48" s="7">
        <f>IFERROR(VLOOKUP(Table1[[#This Row],[Stock]],[2]CUS030!$A$5:$BO$10000,62,0)/Table1[[#This Row],[Rate
(L/S)]],"")</f>
        <v>0</v>
      </c>
      <c r="BF48" s="7">
        <f>IFERROR(VLOOKUP(Table1[[#This Row],[Stock]],[2]CUS030!$A$5:$BO$10000,63,0)/Table1[[#This Row],[Rate
(L/S)]],"")</f>
        <v>0</v>
      </c>
      <c r="BG48" s="7">
        <f>IFERROR(VLOOKUP(Table1[[#This Row],[Stock]],[2]CUS030!$A$5:$BO$10000,64,0)/Table1[[#This Row],[Rate
(L/S)]],"")</f>
        <v>0</v>
      </c>
      <c r="BH48" s="7">
        <f>IFERROR(VLOOKUP(Table1[[#This Row],[Stock]],[2]CUS030!$A$5:$BO$10000,65,0)/Table1[[#This Row],[Rate
(L/S)]],"")</f>
        <v>0</v>
      </c>
      <c r="BI48" s="7" t="s">
        <v>1</v>
      </c>
      <c r="BJ48" s="15">
        <f>IFERROR(IF(Table1[[#This Row],[S.Material]]="S",(Table1[[#This Row],[Total Qty]]+Table1[[#This Row],[N+1]]+Table1[[#This Row],[N+2]]),Table1[[#This Row],[Total Qty]]+Table1[[#This Row],[N+1]]),)</f>
        <v>760.625</v>
      </c>
      <c r="BK48" s="7" t="str">
        <f>IFERROR(IF(((AVERAGE((Table1[[#This Row],[N+1]],Table1[[#This Row],[N+2]]),Table1[[#This Row],[N+3]])-(Table1[[#This Row],[Total Qty]])))&gt;500,"Fixed&gt;500pcs",""),"")</f>
        <v>Fixed&gt;500pcs</v>
      </c>
      <c r="BL48" s="7" t="str">
        <f>IF(AND(Table1[[#This Row],[Last Forcast]]=0,Table1[[#This Row],[Total Qty]]&gt;0,Table1[[#This Row],[N+1]]&gt;0),"Check PO again","")</f>
        <v/>
      </c>
    </row>
    <row r="49" spans="2:64" x14ac:dyDescent="0.3">
      <c r="B49">
        <v>47</v>
      </c>
      <c r="C49" t="s">
        <v>51</v>
      </c>
      <c r="D49">
        <f>IFERROR(ROUND((MID(Table1[[#This Row],[Production]],35,(LEN(Table1[[#This Row],[Production]]))-37)/(MID(Table1[[#This Row],[Stock]],35,(LEN(Table1[[#This Row],[Stock]]))-37))),0),"")</f>
        <v>16</v>
      </c>
      <c r="E49" t="s">
        <v>52</v>
      </c>
      <c r="F49" s="16">
        <f>VLOOKUP(LEFT(Table1[[#This Row],[Production]],LEN(Table1[[#This Row],[Production]])-7),Item!$A$5:$Z$1000,26,0)</f>
        <v>0.996</v>
      </c>
      <c r="H49" s="8" t="str">
        <f>IFERROR(VLOOKUP(MID(Table1[[#This Row],[Production]],10,2),Special!$B$2:$D$26,3,0),"")</f>
        <v>-</v>
      </c>
      <c r="J49" t="b">
        <f>EXACT(LEFT(Table1[[#This Row],[Stock]],12),LEFT(Table1[[#This Row],[Production]],12))</f>
        <v>1</v>
      </c>
      <c r="K49" t="b">
        <f>EXACT((RIGHT(Table1[[#This Row],[Stock]],3)),((RIGHT(Table1[[#This Row],[Production]],3))))</f>
        <v>1</v>
      </c>
      <c r="L49" s="14">
        <f>IFERROR(VLOOKUP(Table1[[#This Row],[Stock]],[1]Sheet1!$A$7:$N$10000,14,0),"")</f>
        <v>5344</v>
      </c>
      <c r="M49" s="14">
        <f>IFERROR(ROUND((Table1[[#This Row],[Stock
(S&amp;L)]]/Table1[[#This Row],[Rate
(L/S)]]),0),"")</f>
        <v>334</v>
      </c>
      <c r="O49" t="str">
        <f>IF(Table1[[#This Row],[Rate
(L/S)]]=1,"P/E","C")</f>
        <v>C</v>
      </c>
      <c r="P49" s="7">
        <f>IFERROR(VLOOKUP(Table1[[#This Row],[Stock]],[2]CUS030!$A$5:$BO$10000,21,0)/Table1[[#This Row],[Rate
(L/S)]],"")</f>
        <v>0</v>
      </c>
      <c r="Q49" s="7">
        <f>IFERROR(VLOOKUP(Table1[[#This Row],[Stock]],[2]CUS030!$A$5:$BO$10000,22,0)/Table1[[#This Row],[Rate
(L/S)]],"")</f>
        <v>25</v>
      </c>
      <c r="R49" s="7">
        <f>IFERROR(VLOOKUP(Table1[[#This Row],[Stock]],[2]CUS030!$A$5:$BO$10000,23,0)/Table1[[#This Row],[Rate
(L/S)]],"")</f>
        <v>0</v>
      </c>
      <c r="S49" s="7">
        <f>IFERROR(VLOOKUP(Table1[[#This Row],[Stock]],[2]CUS030!$A$5:$BO$10000,24,0)/Table1[[#This Row],[Rate
(L/S)]],"")</f>
        <v>0</v>
      </c>
      <c r="T49" s="7">
        <f>IFERROR(VLOOKUP(Table1[[#This Row],[Stock]],[2]CUS030!$A$5:$BO$10000,25,0)/Table1[[#This Row],[Rate
(L/S)]],"")</f>
        <v>0</v>
      </c>
      <c r="U49" s="7">
        <f>IFERROR(VLOOKUP(Table1[[#This Row],[Stock]],[2]CUS030!$A$5:$BO$10000,26,0)/Table1[[#This Row],[Rate
(L/S)]],"")</f>
        <v>0</v>
      </c>
      <c r="V49" s="7">
        <f>IFERROR(VLOOKUP(Table1[[#This Row],[Stock]],[2]CUS030!$A$5:$BO$10000,27,0)/Table1[[#This Row],[Rate
(L/S)]],"")</f>
        <v>0</v>
      </c>
      <c r="W49" s="7">
        <f>IFERROR(VLOOKUP(Table1[[#This Row],[Stock]],[2]CUS030!$A$5:$BO$10000,28,0)/Table1[[#This Row],[Rate
(L/S)]],"")</f>
        <v>0</v>
      </c>
      <c r="X49" s="7">
        <f>IFERROR(VLOOKUP(Table1[[#This Row],[Stock]],[2]CUS030!$A$5:$BO$10000,29,0)/Table1[[#This Row],[Rate
(L/S)]],"")</f>
        <v>0</v>
      </c>
      <c r="Y49" s="7">
        <f>IFERROR(VLOOKUP(Table1[[#This Row],[Stock]],[2]CUS030!$A$5:$BO$10000,30,0)/Table1[[#This Row],[Rate
(L/S)]],"")</f>
        <v>0</v>
      </c>
      <c r="Z49" s="7">
        <f>IFERROR(VLOOKUP(Table1[[#This Row],[Stock]],[2]CUS030!$A$5:$BO$10000,31,0)/Table1[[#This Row],[Rate
(L/S)]],"")</f>
        <v>0</v>
      </c>
      <c r="AA49" s="7">
        <f>IFERROR(VLOOKUP(Table1[[#This Row],[Stock]],[2]CUS030!$A$5:$BO$10000,32,0)/Table1[[#This Row],[Rate
(L/S)]],"")</f>
        <v>0</v>
      </c>
      <c r="AB49" s="7">
        <f>IFERROR(VLOOKUP(Table1[[#This Row],[Stock]],[2]CUS030!$A$5:$BO$10000,33,0)/Table1[[#This Row],[Rate
(L/S)]],"")</f>
        <v>0</v>
      </c>
      <c r="AC49" s="7">
        <f>IFERROR(VLOOKUP(Table1[[#This Row],[Stock]],[2]CUS030!$A$5:$BO$10000,34,0)/Table1[[#This Row],[Rate
(L/S)]],"")</f>
        <v>0</v>
      </c>
      <c r="AD49" s="7">
        <f>IFERROR(VLOOKUP(Table1[[#This Row],[Stock]],[2]CUS030!$A$5:$BO$10000,35,0)/Table1[[#This Row],[Rate
(L/S)]],"")</f>
        <v>0</v>
      </c>
      <c r="AE49" s="7">
        <f>IFERROR(VLOOKUP(Table1[[#This Row],[Stock]],[2]CUS030!$A$5:$BO$10000,36,0)/Table1[[#This Row],[Rate
(L/S)]],"")</f>
        <v>0</v>
      </c>
      <c r="AF49" s="7">
        <f>IFERROR(VLOOKUP(Table1[[#This Row],[Stock]],[2]CUS030!$A$5:$BO$10000,37,0)/Table1[[#This Row],[Rate
(L/S)]],"")</f>
        <v>0</v>
      </c>
      <c r="AG49" s="7">
        <f>IFERROR(VLOOKUP(Table1[[#This Row],[Stock]],[2]CUS030!$A$5:$BO$10000,38,0)/Table1[[#This Row],[Rate
(L/S)]],"")</f>
        <v>0</v>
      </c>
      <c r="AH49" s="7">
        <f>IFERROR(VLOOKUP(Table1[[#This Row],[Stock]],[2]CUS030!$A$5:$BO$10000,39,0)/Table1[[#This Row],[Rate
(L/S)]],"")</f>
        <v>0</v>
      </c>
      <c r="AI49" s="7">
        <f>IFERROR(VLOOKUP(Table1[[#This Row],[Stock]],[2]CUS030!$A$5:$BO$10000,40,0)/Table1[[#This Row],[Rate
(L/S)]],"")</f>
        <v>0</v>
      </c>
      <c r="AJ49" s="7">
        <f>IFERROR(VLOOKUP(Table1[[#This Row],[Stock]],[2]CUS030!$A$5:$BO$10000,41,0)/Table1[[#This Row],[Rate
(L/S)]],"")</f>
        <v>0</v>
      </c>
      <c r="AK49" s="7">
        <f>IFERROR(VLOOKUP(Table1[[#This Row],[Stock]],[2]CUS030!$A$5:$BO$10000,42,0)/Table1[[#This Row],[Rate
(L/S)]],"")</f>
        <v>0</v>
      </c>
      <c r="AL49" s="7">
        <f>IFERROR(VLOOKUP(Table1[[#This Row],[Stock]],[2]CUS030!$A$5:$BO$10000,43,0)/Table1[[#This Row],[Rate
(L/S)]],"")</f>
        <v>0</v>
      </c>
      <c r="AM49" s="7">
        <f>IFERROR(VLOOKUP(Table1[[#This Row],[Stock]],[2]CUS030!$A$5:$BO$10000,44,0)/Table1[[#This Row],[Rate
(L/S)]],"")</f>
        <v>0</v>
      </c>
      <c r="AN49" s="7">
        <f>IFERROR(VLOOKUP(Table1[[#This Row],[Stock]],[2]CUS030!$A$5:$BO$10000,45,0)/Table1[[#This Row],[Rate
(L/S)]],"")</f>
        <v>0</v>
      </c>
      <c r="AO49" s="7">
        <f>IFERROR(VLOOKUP(Table1[[#This Row],[Stock]],[2]CUS030!$A$5:$BO$10000,46,0)/Table1[[#This Row],[Rate
(L/S)]],"")</f>
        <v>0</v>
      </c>
      <c r="AP49" s="7">
        <f>IFERROR(VLOOKUP(Table1[[#This Row],[Stock]],[2]CUS030!$A$5:$BO$10000,47,0)/Table1[[#This Row],[Rate
(L/S)]],"")</f>
        <v>0</v>
      </c>
      <c r="AQ49" s="7">
        <f>IFERROR(VLOOKUP(Table1[[#This Row],[Stock]],[2]CUS030!$A$5:$BO$10000,48,0)/Table1[[#This Row],[Rate
(L/S)]],"")</f>
        <v>0</v>
      </c>
      <c r="AR49" s="7">
        <f>IFERROR(VLOOKUP(Table1[[#This Row],[Stock]],[2]CUS030!$A$5:$BO$10000,49,0)/Table1[[#This Row],[Rate
(L/S)]],"")</f>
        <v>0</v>
      </c>
      <c r="AS49" s="7">
        <f>IFERROR(VLOOKUP(Table1[[#This Row],[Stock]],[2]CUS030!$A$5:$BO$10000,50,0)/Table1[[#This Row],[Rate
(L/S)]],"")</f>
        <v>0</v>
      </c>
      <c r="AT49" s="7">
        <f>IFERROR(VLOOKUP(Table1[[#This Row],[Stock]],[2]CUS030!$A$5:$BO$10000,51,0)/Table1[[#This Row],[Rate
(L/S)]],"")</f>
        <v>0</v>
      </c>
      <c r="AU49" s="7">
        <f>IFERROR(VLOOKUP(Table1[[#This Row],[Stock]],[2]CUS030!$A$5:$BO$10000,52,0)/Table1[[#This Row],[Rate
(L/S)]],"")</f>
        <v>0</v>
      </c>
      <c r="AV49" s="7">
        <f>IFERROR(VLOOKUP(Table1[[#This Row],[Stock]],[2]CUS030!$A$5:$BO$10000,53,0)/Table1[[#This Row],[Rate
(L/S)]],"")</f>
        <v>25</v>
      </c>
      <c r="AW49" s="7">
        <f>IFERROR(VLOOKUP(Table1[[#This Row],[Stock]],[2]CUS030!$A$5:$BO$10000,54,0)/Table1[[#This Row],[Rate
(L/S)]],"")</f>
        <v>0</v>
      </c>
      <c r="AX49" s="7">
        <f>IFERROR(VLOOKUP(Table1[[#This Row],[Stock]],[2]CUS030!$A$5:$BO$10000,55,0)/Table1[[#This Row],[Rate
(L/S)]],"")</f>
        <v>629.3125</v>
      </c>
      <c r="AY49" s="7">
        <f>IFERROR(VLOOKUP(Table1[[#This Row],[Stock]],[2]CUS030!$A$5:$BO$10000,56,0)/Table1[[#This Row],[Rate
(L/S)]],"")</f>
        <v>733.125</v>
      </c>
      <c r="AZ49" s="7">
        <f>IFERROR(VLOOKUP(Table1[[#This Row],[Stock]],[2]CUS030!$A$5:$BO$10000,57,0)/Table1[[#This Row],[Rate
(L/S)]],"")</f>
        <v>387.0625</v>
      </c>
      <c r="BA49" s="7">
        <f>IFERROR(VLOOKUP(Table1[[#This Row],[Stock]],[2]CUS030!$A$5:$BO$10000,58,0)/Table1[[#This Row],[Rate
(L/S)]],"")</f>
        <v>677.5625</v>
      </c>
      <c r="BB49" s="7">
        <f>IFERROR(VLOOKUP(Table1[[#This Row],[Stock]],[2]CUS030!$A$5:$BO$10000,59,0)/Table1[[#This Row],[Rate
(L/S)]],"")</f>
        <v>0</v>
      </c>
      <c r="BC49" s="7">
        <f>IFERROR(VLOOKUP(Table1[[#This Row],[Stock]],[2]CUS030!$A$5:$BO$10000,60,0)/Table1[[#This Row],[Rate
(L/S)]],"")</f>
        <v>0</v>
      </c>
      <c r="BD49" s="7">
        <f>IFERROR(VLOOKUP(Table1[[#This Row],[Stock]],[2]CUS030!$A$5:$BO$10000,61,0)/Table1[[#This Row],[Rate
(L/S)]],"")</f>
        <v>0</v>
      </c>
      <c r="BE49" s="7">
        <f>IFERROR(VLOOKUP(Table1[[#This Row],[Stock]],[2]CUS030!$A$5:$BO$10000,62,0)/Table1[[#This Row],[Rate
(L/S)]],"")</f>
        <v>0</v>
      </c>
      <c r="BF49" s="7">
        <f>IFERROR(VLOOKUP(Table1[[#This Row],[Stock]],[2]CUS030!$A$5:$BO$10000,63,0)/Table1[[#This Row],[Rate
(L/S)]],"")</f>
        <v>0</v>
      </c>
      <c r="BG49" s="7">
        <f>IFERROR(VLOOKUP(Table1[[#This Row],[Stock]],[2]CUS030!$A$5:$BO$10000,64,0)/Table1[[#This Row],[Rate
(L/S)]],"")</f>
        <v>0</v>
      </c>
      <c r="BH49" s="7">
        <f>IFERROR(VLOOKUP(Table1[[#This Row],[Stock]],[2]CUS030!$A$5:$BO$10000,65,0)/Table1[[#This Row],[Rate
(L/S)]],"")</f>
        <v>0</v>
      </c>
      <c r="BI49" s="7" t="s">
        <v>1</v>
      </c>
      <c r="BJ49" s="15">
        <f>IFERROR(IF(Table1[[#This Row],[S.Material]]="S",(Table1[[#This Row],[Total Qty]]+Table1[[#This Row],[N+1]]+Table1[[#This Row],[N+2]]),Table1[[#This Row],[Total Qty]]+Table1[[#This Row],[N+1]]),)</f>
        <v>758.125</v>
      </c>
      <c r="BK49" s="7" t="str">
        <f>IFERROR(IF(((AVERAGE((Table1[[#This Row],[N+1]],Table1[[#This Row],[N+2]]),Table1[[#This Row],[N+3]])-(Table1[[#This Row],[Total Qty]])))&gt;500,"Fixed&gt;500pcs",""),"")</f>
        <v>Fixed&gt;500pcs</v>
      </c>
      <c r="BL49" s="7" t="str">
        <f>IF(AND(Table1[[#This Row],[Last Forcast]]=0,Table1[[#This Row],[Total Qty]]&gt;0,Table1[[#This Row],[N+1]]&gt;0),"Check PO again","")</f>
        <v/>
      </c>
    </row>
    <row r="50" spans="2:64" x14ac:dyDescent="0.3">
      <c r="B50">
        <v>48</v>
      </c>
      <c r="C50" t="s">
        <v>53</v>
      </c>
      <c r="D50">
        <f>IFERROR(ROUND((MID(Table1[[#This Row],[Production]],35,(LEN(Table1[[#This Row],[Production]]))-37)/(MID(Table1[[#This Row],[Stock]],35,(LEN(Table1[[#This Row],[Stock]]))-37))),0),"")</f>
        <v>15</v>
      </c>
      <c r="E50" t="s">
        <v>54</v>
      </c>
      <c r="F50" s="16">
        <f>VLOOKUP(LEFT(Table1[[#This Row],[Production]],LEN(Table1[[#This Row],[Production]])-7),Item!$A$5:$Z$1000,26,0)</f>
        <v>0.996</v>
      </c>
      <c r="H50" s="8" t="str">
        <f>IFERROR(VLOOKUP(MID(Table1[[#This Row],[Production]],10,2),Special!$B$2:$D$26,3,0),"")</f>
        <v>-</v>
      </c>
      <c r="J50" t="b">
        <f>EXACT(LEFT(Table1[[#This Row],[Stock]],12),LEFT(Table1[[#This Row],[Production]],12))</f>
        <v>1</v>
      </c>
      <c r="K50" t="b">
        <f>EXACT((RIGHT(Table1[[#This Row],[Stock]],3)),((RIGHT(Table1[[#This Row],[Production]],3))))</f>
        <v>1</v>
      </c>
      <c r="L50" s="14">
        <f>IFERROR(VLOOKUP(Table1[[#This Row],[Stock]],[1]Sheet1!$A$7:$N$10000,14,0),"")</f>
        <v>3123</v>
      </c>
      <c r="M50" s="14">
        <f>IFERROR(ROUND((Table1[[#This Row],[Stock
(S&amp;L)]]/Table1[[#This Row],[Rate
(L/S)]]),0),"")</f>
        <v>208</v>
      </c>
      <c r="O50" t="str">
        <f>IF(Table1[[#This Row],[Rate
(L/S)]]=1,"P/E","C")</f>
        <v>C</v>
      </c>
      <c r="P50" s="7">
        <f>IFERROR(VLOOKUP(Table1[[#This Row],[Stock]],[2]CUS030!$A$5:$BO$10000,21,0)/Table1[[#This Row],[Rate
(L/S)]],"")</f>
        <v>40</v>
      </c>
      <c r="Q50" s="7">
        <f>IFERROR(VLOOKUP(Table1[[#This Row],[Stock]],[2]CUS030!$A$5:$BO$10000,22,0)/Table1[[#This Row],[Rate
(L/S)]],"")</f>
        <v>36.666666666666664</v>
      </c>
      <c r="R50" s="7">
        <f>IFERROR(VLOOKUP(Table1[[#This Row],[Stock]],[2]CUS030!$A$5:$BO$10000,23,0)/Table1[[#This Row],[Rate
(L/S)]],"")</f>
        <v>0</v>
      </c>
      <c r="S50" s="7">
        <f>IFERROR(VLOOKUP(Table1[[#This Row],[Stock]],[2]CUS030!$A$5:$BO$10000,24,0)/Table1[[#This Row],[Rate
(L/S)]],"")</f>
        <v>0</v>
      </c>
      <c r="T50" s="7">
        <f>IFERROR(VLOOKUP(Table1[[#This Row],[Stock]],[2]CUS030!$A$5:$BO$10000,25,0)/Table1[[#This Row],[Rate
(L/S)]],"")</f>
        <v>0</v>
      </c>
      <c r="U50" s="7">
        <f>IFERROR(VLOOKUP(Table1[[#This Row],[Stock]],[2]CUS030!$A$5:$BO$10000,26,0)/Table1[[#This Row],[Rate
(L/S)]],"")</f>
        <v>0</v>
      </c>
      <c r="V50" s="7">
        <f>IFERROR(VLOOKUP(Table1[[#This Row],[Stock]],[2]CUS030!$A$5:$BO$10000,27,0)/Table1[[#This Row],[Rate
(L/S)]],"")</f>
        <v>0</v>
      </c>
      <c r="W50" s="7">
        <f>IFERROR(VLOOKUP(Table1[[#This Row],[Stock]],[2]CUS030!$A$5:$BO$10000,28,0)/Table1[[#This Row],[Rate
(L/S)]],"")</f>
        <v>0</v>
      </c>
      <c r="X50" s="7">
        <f>IFERROR(VLOOKUP(Table1[[#This Row],[Stock]],[2]CUS030!$A$5:$BO$10000,29,0)/Table1[[#This Row],[Rate
(L/S)]],"")</f>
        <v>0</v>
      </c>
      <c r="Y50" s="7">
        <f>IFERROR(VLOOKUP(Table1[[#This Row],[Stock]],[2]CUS030!$A$5:$BO$10000,30,0)/Table1[[#This Row],[Rate
(L/S)]],"")</f>
        <v>0</v>
      </c>
      <c r="Z50" s="7">
        <f>IFERROR(VLOOKUP(Table1[[#This Row],[Stock]],[2]CUS030!$A$5:$BO$10000,31,0)/Table1[[#This Row],[Rate
(L/S)]],"")</f>
        <v>0</v>
      </c>
      <c r="AA50" s="7">
        <f>IFERROR(VLOOKUP(Table1[[#This Row],[Stock]],[2]CUS030!$A$5:$BO$10000,32,0)/Table1[[#This Row],[Rate
(L/S)]],"")</f>
        <v>0</v>
      </c>
      <c r="AB50" s="7">
        <f>IFERROR(VLOOKUP(Table1[[#This Row],[Stock]],[2]CUS030!$A$5:$BO$10000,33,0)/Table1[[#This Row],[Rate
(L/S)]],"")</f>
        <v>0</v>
      </c>
      <c r="AC50" s="7">
        <f>IFERROR(VLOOKUP(Table1[[#This Row],[Stock]],[2]CUS030!$A$5:$BO$10000,34,0)/Table1[[#This Row],[Rate
(L/S)]],"")</f>
        <v>0</v>
      </c>
      <c r="AD50" s="7">
        <f>IFERROR(VLOOKUP(Table1[[#This Row],[Stock]],[2]CUS030!$A$5:$BO$10000,35,0)/Table1[[#This Row],[Rate
(L/S)]],"")</f>
        <v>0</v>
      </c>
      <c r="AE50" s="7">
        <f>IFERROR(VLOOKUP(Table1[[#This Row],[Stock]],[2]CUS030!$A$5:$BO$10000,36,0)/Table1[[#This Row],[Rate
(L/S)]],"")</f>
        <v>0</v>
      </c>
      <c r="AF50" s="7">
        <f>IFERROR(VLOOKUP(Table1[[#This Row],[Stock]],[2]CUS030!$A$5:$BO$10000,37,0)/Table1[[#This Row],[Rate
(L/S)]],"")</f>
        <v>0</v>
      </c>
      <c r="AG50" s="7">
        <f>IFERROR(VLOOKUP(Table1[[#This Row],[Stock]],[2]CUS030!$A$5:$BO$10000,38,0)/Table1[[#This Row],[Rate
(L/S)]],"")</f>
        <v>0</v>
      </c>
      <c r="AH50" s="7">
        <f>IFERROR(VLOOKUP(Table1[[#This Row],[Stock]],[2]CUS030!$A$5:$BO$10000,39,0)/Table1[[#This Row],[Rate
(L/S)]],"")</f>
        <v>0</v>
      </c>
      <c r="AI50" s="7">
        <f>IFERROR(VLOOKUP(Table1[[#This Row],[Stock]],[2]CUS030!$A$5:$BO$10000,40,0)/Table1[[#This Row],[Rate
(L/S)]],"")</f>
        <v>0</v>
      </c>
      <c r="AJ50" s="7">
        <f>IFERROR(VLOOKUP(Table1[[#This Row],[Stock]],[2]CUS030!$A$5:$BO$10000,41,0)/Table1[[#This Row],[Rate
(L/S)]],"")</f>
        <v>0</v>
      </c>
      <c r="AK50" s="7">
        <f>IFERROR(VLOOKUP(Table1[[#This Row],[Stock]],[2]CUS030!$A$5:$BO$10000,42,0)/Table1[[#This Row],[Rate
(L/S)]],"")</f>
        <v>0</v>
      </c>
      <c r="AL50" s="7">
        <f>IFERROR(VLOOKUP(Table1[[#This Row],[Stock]],[2]CUS030!$A$5:$BO$10000,43,0)/Table1[[#This Row],[Rate
(L/S)]],"")</f>
        <v>0</v>
      </c>
      <c r="AM50" s="7">
        <f>IFERROR(VLOOKUP(Table1[[#This Row],[Stock]],[2]CUS030!$A$5:$BO$10000,44,0)/Table1[[#This Row],[Rate
(L/S)]],"")</f>
        <v>0</v>
      </c>
      <c r="AN50" s="7">
        <f>IFERROR(VLOOKUP(Table1[[#This Row],[Stock]],[2]CUS030!$A$5:$BO$10000,45,0)/Table1[[#This Row],[Rate
(L/S)]],"")</f>
        <v>0</v>
      </c>
      <c r="AO50" s="7">
        <f>IFERROR(VLOOKUP(Table1[[#This Row],[Stock]],[2]CUS030!$A$5:$BO$10000,46,0)/Table1[[#This Row],[Rate
(L/S)]],"")</f>
        <v>0</v>
      </c>
      <c r="AP50" s="7">
        <f>IFERROR(VLOOKUP(Table1[[#This Row],[Stock]],[2]CUS030!$A$5:$BO$10000,47,0)/Table1[[#This Row],[Rate
(L/S)]],"")</f>
        <v>0</v>
      </c>
      <c r="AQ50" s="7">
        <f>IFERROR(VLOOKUP(Table1[[#This Row],[Stock]],[2]CUS030!$A$5:$BO$10000,48,0)/Table1[[#This Row],[Rate
(L/S)]],"")</f>
        <v>0</v>
      </c>
      <c r="AR50" s="7">
        <f>IFERROR(VLOOKUP(Table1[[#This Row],[Stock]],[2]CUS030!$A$5:$BO$10000,49,0)/Table1[[#This Row],[Rate
(L/S)]],"")</f>
        <v>0</v>
      </c>
      <c r="AS50" s="7">
        <f>IFERROR(VLOOKUP(Table1[[#This Row],[Stock]],[2]CUS030!$A$5:$BO$10000,50,0)/Table1[[#This Row],[Rate
(L/S)]],"")</f>
        <v>0</v>
      </c>
      <c r="AT50" s="7">
        <f>IFERROR(VLOOKUP(Table1[[#This Row],[Stock]],[2]CUS030!$A$5:$BO$10000,51,0)/Table1[[#This Row],[Rate
(L/S)]],"")</f>
        <v>0</v>
      </c>
      <c r="AU50" s="7">
        <f>IFERROR(VLOOKUP(Table1[[#This Row],[Stock]],[2]CUS030!$A$5:$BO$10000,52,0)/Table1[[#This Row],[Rate
(L/S)]],"")</f>
        <v>0</v>
      </c>
      <c r="AV50" s="7">
        <f>IFERROR(VLOOKUP(Table1[[#This Row],[Stock]],[2]CUS030!$A$5:$BO$10000,53,0)/Table1[[#This Row],[Rate
(L/S)]],"")</f>
        <v>76.666666666666671</v>
      </c>
      <c r="AW50" s="7">
        <f>IFERROR(VLOOKUP(Table1[[#This Row],[Stock]],[2]CUS030!$A$5:$BO$10000,54,0)/Table1[[#This Row],[Rate
(L/S)]],"")</f>
        <v>0</v>
      </c>
      <c r="AX50" s="7">
        <f>IFERROR(VLOOKUP(Table1[[#This Row],[Stock]],[2]CUS030!$A$5:$BO$10000,55,0)/Table1[[#This Row],[Rate
(L/S)]],"")</f>
        <v>726.66666666666663</v>
      </c>
      <c r="AY50" s="7">
        <f>IFERROR(VLOOKUP(Table1[[#This Row],[Stock]],[2]CUS030!$A$5:$BO$10000,56,0)/Table1[[#This Row],[Rate
(L/S)]],"")</f>
        <v>726.86666666666667</v>
      </c>
      <c r="AZ50" s="7">
        <f>IFERROR(VLOOKUP(Table1[[#This Row],[Stock]],[2]CUS030!$A$5:$BO$10000,57,0)/Table1[[#This Row],[Rate
(L/S)]],"")</f>
        <v>423.93333333333334</v>
      </c>
      <c r="BA50" s="7">
        <f>IFERROR(VLOOKUP(Table1[[#This Row],[Stock]],[2]CUS030!$A$5:$BO$10000,58,0)/Table1[[#This Row],[Rate
(L/S)]],"")</f>
        <v>836.66666666666663</v>
      </c>
      <c r="BB50" s="7">
        <f>IFERROR(VLOOKUP(Table1[[#This Row],[Stock]],[2]CUS030!$A$5:$BO$10000,59,0)/Table1[[#This Row],[Rate
(L/S)]],"")</f>
        <v>0</v>
      </c>
      <c r="BC50" s="7">
        <f>IFERROR(VLOOKUP(Table1[[#This Row],[Stock]],[2]CUS030!$A$5:$BO$10000,60,0)/Table1[[#This Row],[Rate
(L/S)]],"")</f>
        <v>0</v>
      </c>
      <c r="BD50" s="7">
        <f>IFERROR(VLOOKUP(Table1[[#This Row],[Stock]],[2]CUS030!$A$5:$BO$10000,61,0)/Table1[[#This Row],[Rate
(L/S)]],"")</f>
        <v>0</v>
      </c>
      <c r="BE50" s="7">
        <f>IFERROR(VLOOKUP(Table1[[#This Row],[Stock]],[2]CUS030!$A$5:$BO$10000,62,0)/Table1[[#This Row],[Rate
(L/S)]],"")</f>
        <v>0</v>
      </c>
      <c r="BF50" s="7">
        <f>IFERROR(VLOOKUP(Table1[[#This Row],[Stock]],[2]CUS030!$A$5:$BO$10000,63,0)/Table1[[#This Row],[Rate
(L/S)]],"")</f>
        <v>0</v>
      </c>
      <c r="BG50" s="7">
        <f>IFERROR(VLOOKUP(Table1[[#This Row],[Stock]],[2]CUS030!$A$5:$BO$10000,64,0)/Table1[[#This Row],[Rate
(L/S)]],"")</f>
        <v>0</v>
      </c>
      <c r="BH50" s="7">
        <f>IFERROR(VLOOKUP(Table1[[#This Row],[Stock]],[2]CUS030!$A$5:$BO$10000,65,0)/Table1[[#This Row],[Rate
(L/S)]],"")</f>
        <v>0</v>
      </c>
      <c r="BI50" s="7" t="s">
        <v>1</v>
      </c>
      <c r="BJ50" s="15">
        <f>IFERROR(IF(Table1[[#This Row],[S.Material]]="S",(Table1[[#This Row],[Total Qty]]+Table1[[#This Row],[N+1]]+Table1[[#This Row],[N+2]]),Table1[[#This Row],[Total Qty]]+Table1[[#This Row],[N+1]]),)</f>
        <v>803.5333333333333</v>
      </c>
      <c r="BK50" s="7" t="str">
        <f>IFERROR(IF(((AVERAGE((Table1[[#This Row],[N+1]],Table1[[#This Row],[N+2]]),Table1[[#This Row],[N+3]])-(Table1[[#This Row],[Total Qty]])))&gt;500,"Fixed&gt;500pcs",""),"")</f>
        <v>Fixed&gt;500pcs</v>
      </c>
      <c r="BL50" s="7" t="str">
        <f>IF(AND(Table1[[#This Row],[Last Forcast]]=0,Table1[[#This Row],[Total Qty]]&gt;0,Table1[[#This Row],[N+1]]&gt;0),"Check PO again","")</f>
        <v/>
      </c>
    </row>
    <row r="51" spans="2:64" x14ac:dyDescent="0.3">
      <c r="B51">
        <v>49</v>
      </c>
      <c r="C51" t="s">
        <v>55</v>
      </c>
      <c r="D51">
        <f>IFERROR(ROUND((MID(Table1[[#This Row],[Production]],35,(LEN(Table1[[#This Row],[Production]]))-37)/(MID(Table1[[#This Row],[Stock]],35,(LEN(Table1[[#This Row],[Stock]]))-37))),0),"")</f>
        <v>15</v>
      </c>
      <c r="E51" t="s">
        <v>56</v>
      </c>
      <c r="F51" s="16">
        <f>VLOOKUP(LEFT(Table1[[#This Row],[Production]],LEN(Table1[[#This Row],[Production]])-7),Item!$A$5:$Z$1000,26,0)</f>
        <v>0.996</v>
      </c>
      <c r="H51" s="8" t="str">
        <f>IFERROR(VLOOKUP(MID(Table1[[#This Row],[Production]],10,2),Special!$B$2:$D$26,3,0),"")</f>
        <v>-</v>
      </c>
      <c r="J51" t="b">
        <f>EXACT(LEFT(Table1[[#This Row],[Stock]],12),LEFT(Table1[[#This Row],[Production]],12))</f>
        <v>1</v>
      </c>
      <c r="K51" t="b">
        <f>EXACT((RIGHT(Table1[[#This Row],[Stock]],3)),((RIGHT(Table1[[#This Row],[Production]],3))))</f>
        <v>1</v>
      </c>
      <c r="L51" s="14">
        <f>IFERROR(VLOOKUP(Table1[[#This Row],[Stock]],[1]Sheet1!$A$7:$N$10000,14,0),"")</f>
        <v>3145</v>
      </c>
      <c r="M51" s="14">
        <f>IFERROR(ROUND((Table1[[#This Row],[Stock
(S&amp;L)]]/Table1[[#This Row],[Rate
(L/S)]]),0),"")</f>
        <v>210</v>
      </c>
      <c r="O51" t="str">
        <f>IF(Table1[[#This Row],[Rate
(L/S)]]=1,"P/E","C")</f>
        <v>C</v>
      </c>
      <c r="P51" s="7">
        <f>IFERROR(VLOOKUP(Table1[[#This Row],[Stock]],[2]CUS030!$A$5:$BO$10000,21,0)/Table1[[#This Row],[Rate
(L/S)]],"")</f>
        <v>40</v>
      </c>
      <c r="Q51" s="7">
        <f>IFERROR(VLOOKUP(Table1[[#This Row],[Stock]],[2]CUS030!$A$5:$BO$10000,22,0)/Table1[[#This Row],[Rate
(L/S)]],"")</f>
        <v>36.666666666666664</v>
      </c>
      <c r="R51" s="7">
        <f>IFERROR(VLOOKUP(Table1[[#This Row],[Stock]],[2]CUS030!$A$5:$BO$10000,23,0)/Table1[[#This Row],[Rate
(L/S)]],"")</f>
        <v>0</v>
      </c>
      <c r="S51" s="7">
        <f>IFERROR(VLOOKUP(Table1[[#This Row],[Stock]],[2]CUS030!$A$5:$BO$10000,24,0)/Table1[[#This Row],[Rate
(L/S)]],"")</f>
        <v>0</v>
      </c>
      <c r="T51" s="7">
        <f>IFERROR(VLOOKUP(Table1[[#This Row],[Stock]],[2]CUS030!$A$5:$BO$10000,25,0)/Table1[[#This Row],[Rate
(L/S)]],"")</f>
        <v>0</v>
      </c>
      <c r="U51" s="7">
        <f>IFERROR(VLOOKUP(Table1[[#This Row],[Stock]],[2]CUS030!$A$5:$BO$10000,26,0)/Table1[[#This Row],[Rate
(L/S)]],"")</f>
        <v>0</v>
      </c>
      <c r="V51" s="7">
        <f>IFERROR(VLOOKUP(Table1[[#This Row],[Stock]],[2]CUS030!$A$5:$BO$10000,27,0)/Table1[[#This Row],[Rate
(L/S)]],"")</f>
        <v>0</v>
      </c>
      <c r="W51" s="7">
        <f>IFERROR(VLOOKUP(Table1[[#This Row],[Stock]],[2]CUS030!$A$5:$BO$10000,28,0)/Table1[[#This Row],[Rate
(L/S)]],"")</f>
        <v>0</v>
      </c>
      <c r="X51" s="7">
        <f>IFERROR(VLOOKUP(Table1[[#This Row],[Stock]],[2]CUS030!$A$5:$BO$10000,29,0)/Table1[[#This Row],[Rate
(L/S)]],"")</f>
        <v>0</v>
      </c>
      <c r="Y51" s="7">
        <f>IFERROR(VLOOKUP(Table1[[#This Row],[Stock]],[2]CUS030!$A$5:$BO$10000,30,0)/Table1[[#This Row],[Rate
(L/S)]],"")</f>
        <v>0</v>
      </c>
      <c r="Z51" s="7">
        <f>IFERROR(VLOOKUP(Table1[[#This Row],[Stock]],[2]CUS030!$A$5:$BO$10000,31,0)/Table1[[#This Row],[Rate
(L/S)]],"")</f>
        <v>0</v>
      </c>
      <c r="AA51" s="7">
        <f>IFERROR(VLOOKUP(Table1[[#This Row],[Stock]],[2]CUS030!$A$5:$BO$10000,32,0)/Table1[[#This Row],[Rate
(L/S)]],"")</f>
        <v>0</v>
      </c>
      <c r="AB51" s="7">
        <f>IFERROR(VLOOKUP(Table1[[#This Row],[Stock]],[2]CUS030!$A$5:$BO$10000,33,0)/Table1[[#This Row],[Rate
(L/S)]],"")</f>
        <v>0</v>
      </c>
      <c r="AC51" s="7">
        <f>IFERROR(VLOOKUP(Table1[[#This Row],[Stock]],[2]CUS030!$A$5:$BO$10000,34,0)/Table1[[#This Row],[Rate
(L/S)]],"")</f>
        <v>0</v>
      </c>
      <c r="AD51" s="7">
        <f>IFERROR(VLOOKUP(Table1[[#This Row],[Stock]],[2]CUS030!$A$5:$BO$10000,35,0)/Table1[[#This Row],[Rate
(L/S)]],"")</f>
        <v>0</v>
      </c>
      <c r="AE51" s="7">
        <f>IFERROR(VLOOKUP(Table1[[#This Row],[Stock]],[2]CUS030!$A$5:$BO$10000,36,0)/Table1[[#This Row],[Rate
(L/S)]],"")</f>
        <v>0</v>
      </c>
      <c r="AF51" s="7">
        <f>IFERROR(VLOOKUP(Table1[[#This Row],[Stock]],[2]CUS030!$A$5:$BO$10000,37,0)/Table1[[#This Row],[Rate
(L/S)]],"")</f>
        <v>0</v>
      </c>
      <c r="AG51" s="7">
        <f>IFERROR(VLOOKUP(Table1[[#This Row],[Stock]],[2]CUS030!$A$5:$BO$10000,38,0)/Table1[[#This Row],[Rate
(L/S)]],"")</f>
        <v>0</v>
      </c>
      <c r="AH51" s="7">
        <f>IFERROR(VLOOKUP(Table1[[#This Row],[Stock]],[2]CUS030!$A$5:$BO$10000,39,0)/Table1[[#This Row],[Rate
(L/S)]],"")</f>
        <v>0</v>
      </c>
      <c r="AI51" s="7">
        <f>IFERROR(VLOOKUP(Table1[[#This Row],[Stock]],[2]CUS030!$A$5:$BO$10000,40,0)/Table1[[#This Row],[Rate
(L/S)]],"")</f>
        <v>0</v>
      </c>
      <c r="AJ51" s="7">
        <f>IFERROR(VLOOKUP(Table1[[#This Row],[Stock]],[2]CUS030!$A$5:$BO$10000,41,0)/Table1[[#This Row],[Rate
(L/S)]],"")</f>
        <v>0</v>
      </c>
      <c r="AK51" s="7">
        <f>IFERROR(VLOOKUP(Table1[[#This Row],[Stock]],[2]CUS030!$A$5:$BO$10000,42,0)/Table1[[#This Row],[Rate
(L/S)]],"")</f>
        <v>0</v>
      </c>
      <c r="AL51" s="7">
        <f>IFERROR(VLOOKUP(Table1[[#This Row],[Stock]],[2]CUS030!$A$5:$BO$10000,43,0)/Table1[[#This Row],[Rate
(L/S)]],"")</f>
        <v>0</v>
      </c>
      <c r="AM51" s="7">
        <f>IFERROR(VLOOKUP(Table1[[#This Row],[Stock]],[2]CUS030!$A$5:$BO$10000,44,0)/Table1[[#This Row],[Rate
(L/S)]],"")</f>
        <v>0</v>
      </c>
      <c r="AN51" s="7">
        <f>IFERROR(VLOOKUP(Table1[[#This Row],[Stock]],[2]CUS030!$A$5:$BO$10000,45,0)/Table1[[#This Row],[Rate
(L/S)]],"")</f>
        <v>0</v>
      </c>
      <c r="AO51" s="7">
        <f>IFERROR(VLOOKUP(Table1[[#This Row],[Stock]],[2]CUS030!$A$5:$BO$10000,46,0)/Table1[[#This Row],[Rate
(L/S)]],"")</f>
        <v>0</v>
      </c>
      <c r="AP51" s="7">
        <f>IFERROR(VLOOKUP(Table1[[#This Row],[Stock]],[2]CUS030!$A$5:$BO$10000,47,0)/Table1[[#This Row],[Rate
(L/S)]],"")</f>
        <v>0</v>
      </c>
      <c r="AQ51" s="7">
        <f>IFERROR(VLOOKUP(Table1[[#This Row],[Stock]],[2]CUS030!$A$5:$BO$10000,48,0)/Table1[[#This Row],[Rate
(L/S)]],"")</f>
        <v>0</v>
      </c>
      <c r="AR51" s="7">
        <f>IFERROR(VLOOKUP(Table1[[#This Row],[Stock]],[2]CUS030!$A$5:$BO$10000,49,0)/Table1[[#This Row],[Rate
(L/S)]],"")</f>
        <v>0</v>
      </c>
      <c r="AS51" s="7">
        <f>IFERROR(VLOOKUP(Table1[[#This Row],[Stock]],[2]CUS030!$A$5:$BO$10000,50,0)/Table1[[#This Row],[Rate
(L/S)]],"")</f>
        <v>0</v>
      </c>
      <c r="AT51" s="7">
        <f>IFERROR(VLOOKUP(Table1[[#This Row],[Stock]],[2]CUS030!$A$5:$BO$10000,51,0)/Table1[[#This Row],[Rate
(L/S)]],"")</f>
        <v>0</v>
      </c>
      <c r="AU51" s="7">
        <f>IFERROR(VLOOKUP(Table1[[#This Row],[Stock]],[2]CUS030!$A$5:$BO$10000,52,0)/Table1[[#This Row],[Rate
(L/S)]],"")</f>
        <v>0</v>
      </c>
      <c r="AV51" s="7">
        <f>IFERROR(VLOOKUP(Table1[[#This Row],[Stock]],[2]CUS030!$A$5:$BO$10000,53,0)/Table1[[#This Row],[Rate
(L/S)]],"")</f>
        <v>76.666666666666671</v>
      </c>
      <c r="AW51" s="7">
        <f>IFERROR(VLOOKUP(Table1[[#This Row],[Stock]],[2]CUS030!$A$5:$BO$10000,54,0)/Table1[[#This Row],[Rate
(L/S)]],"")</f>
        <v>0</v>
      </c>
      <c r="AX51" s="7">
        <f>IFERROR(VLOOKUP(Table1[[#This Row],[Stock]],[2]CUS030!$A$5:$BO$10000,55,0)/Table1[[#This Row],[Rate
(L/S)]],"")</f>
        <v>726.66666666666663</v>
      </c>
      <c r="AY51" s="7">
        <f>IFERROR(VLOOKUP(Table1[[#This Row],[Stock]],[2]CUS030!$A$5:$BO$10000,56,0)/Table1[[#This Row],[Rate
(L/S)]],"")</f>
        <v>726.86666666666667</v>
      </c>
      <c r="AZ51" s="7">
        <f>IFERROR(VLOOKUP(Table1[[#This Row],[Stock]],[2]CUS030!$A$5:$BO$10000,57,0)/Table1[[#This Row],[Rate
(L/S)]],"")</f>
        <v>423.93333333333334</v>
      </c>
      <c r="BA51" s="7">
        <f>IFERROR(VLOOKUP(Table1[[#This Row],[Stock]],[2]CUS030!$A$5:$BO$10000,58,0)/Table1[[#This Row],[Rate
(L/S)]],"")</f>
        <v>836.66666666666663</v>
      </c>
      <c r="BB51" s="7">
        <f>IFERROR(VLOOKUP(Table1[[#This Row],[Stock]],[2]CUS030!$A$5:$BO$10000,59,0)/Table1[[#This Row],[Rate
(L/S)]],"")</f>
        <v>0</v>
      </c>
      <c r="BC51" s="7">
        <f>IFERROR(VLOOKUP(Table1[[#This Row],[Stock]],[2]CUS030!$A$5:$BO$10000,60,0)/Table1[[#This Row],[Rate
(L/S)]],"")</f>
        <v>0</v>
      </c>
      <c r="BD51" s="7">
        <f>IFERROR(VLOOKUP(Table1[[#This Row],[Stock]],[2]CUS030!$A$5:$BO$10000,61,0)/Table1[[#This Row],[Rate
(L/S)]],"")</f>
        <v>0</v>
      </c>
      <c r="BE51" s="7">
        <f>IFERROR(VLOOKUP(Table1[[#This Row],[Stock]],[2]CUS030!$A$5:$BO$10000,62,0)/Table1[[#This Row],[Rate
(L/S)]],"")</f>
        <v>0</v>
      </c>
      <c r="BF51" s="7">
        <f>IFERROR(VLOOKUP(Table1[[#This Row],[Stock]],[2]CUS030!$A$5:$BO$10000,63,0)/Table1[[#This Row],[Rate
(L/S)]],"")</f>
        <v>0</v>
      </c>
      <c r="BG51" s="7">
        <f>IFERROR(VLOOKUP(Table1[[#This Row],[Stock]],[2]CUS030!$A$5:$BO$10000,64,0)/Table1[[#This Row],[Rate
(L/S)]],"")</f>
        <v>0</v>
      </c>
      <c r="BH51" s="7">
        <f>IFERROR(VLOOKUP(Table1[[#This Row],[Stock]],[2]CUS030!$A$5:$BO$10000,65,0)/Table1[[#This Row],[Rate
(L/S)]],"")</f>
        <v>0</v>
      </c>
      <c r="BI51" s="7" t="s">
        <v>1</v>
      </c>
      <c r="BJ51" s="15">
        <f>IFERROR(IF(Table1[[#This Row],[S.Material]]="S",(Table1[[#This Row],[Total Qty]]+Table1[[#This Row],[N+1]]+Table1[[#This Row],[N+2]]),Table1[[#This Row],[Total Qty]]+Table1[[#This Row],[N+1]]),)</f>
        <v>803.5333333333333</v>
      </c>
      <c r="BK51" s="7" t="str">
        <f>IFERROR(IF(((AVERAGE((Table1[[#This Row],[N+1]],Table1[[#This Row],[N+2]]),Table1[[#This Row],[N+3]])-(Table1[[#This Row],[Total Qty]])))&gt;500,"Fixed&gt;500pcs",""),"")</f>
        <v>Fixed&gt;500pcs</v>
      </c>
      <c r="BL51" s="7" t="str">
        <f>IF(AND(Table1[[#This Row],[Last Forcast]]=0,Table1[[#This Row],[Total Qty]]&gt;0,Table1[[#This Row],[N+1]]&gt;0),"Check PO again","")</f>
        <v/>
      </c>
    </row>
    <row r="52" spans="2:64" x14ac:dyDescent="0.3">
      <c r="B52">
        <v>50</v>
      </c>
      <c r="C52" t="s">
        <v>50</v>
      </c>
      <c r="D52">
        <f>IFERROR(ROUND((MID(Table1[[#This Row],[Production]],35,(LEN(Table1[[#This Row],[Production]]))-37)/(MID(Table1[[#This Row],[Stock]],35,(LEN(Table1[[#This Row],[Stock]]))-37))),0),"")</f>
        <v>1</v>
      </c>
      <c r="E52" t="s">
        <v>50</v>
      </c>
      <c r="F52" s="16">
        <f>VLOOKUP(LEFT(Table1[[#This Row],[Production]],LEN(Table1[[#This Row],[Production]])-7),Item!$A$5:$Z$1000,26,0)</f>
        <v>0.996</v>
      </c>
      <c r="H52" s="8" t="str">
        <f>IFERROR(VLOOKUP(MID(Table1[[#This Row],[Production]],10,2),Special!$B$2:$D$26,3,0),"")</f>
        <v>-</v>
      </c>
      <c r="J52" t="b">
        <f>EXACT(LEFT(Table1[[#This Row],[Stock]],12),LEFT(Table1[[#This Row],[Production]],12))</f>
        <v>1</v>
      </c>
      <c r="K52" t="b">
        <f>EXACT((RIGHT(Table1[[#This Row],[Stock]],3)),((RIGHT(Table1[[#This Row],[Production]],3))))</f>
        <v>1</v>
      </c>
      <c r="L52" s="14">
        <f>IFERROR(VLOOKUP(Table1[[#This Row],[Stock]],[1]Sheet1!$A$7:$N$10000,14,0),"")</f>
        <v>860</v>
      </c>
      <c r="M52" s="14">
        <f>IFERROR(ROUND((Table1[[#This Row],[Stock
(S&amp;L)]]/Table1[[#This Row],[Rate
(L/S)]]),0),"")</f>
        <v>860</v>
      </c>
      <c r="O52" t="str">
        <f>IF(Table1[[#This Row],[Rate
(L/S)]]=1,"P/E","C")</f>
        <v>P/E</v>
      </c>
      <c r="P52" s="7" t="str">
        <f>IFERROR(VLOOKUP(Table1[[#This Row],[Stock]],[2]CUS030!$A$5:$BO$10000,21,0)/Table1[[#This Row],[Rate
(L/S)]],"")</f>
        <v/>
      </c>
      <c r="Q52" s="7" t="str">
        <f>IFERROR(VLOOKUP(Table1[[#This Row],[Stock]],[2]CUS030!$A$5:$BO$10000,22,0)/Table1[[#This Row],[Rate
(L/S)]],"")</f>
        <v/>
      </c>
      <c r="R52" s="7" t="str">
        <f>IFERROR(VLOOKUP(Table1[[#This Row],[Stock]],[2]CUS030!$A$5:$BO$10000,23,0)/Table1[[#This Row],[Rate
(L/S)]],"")</f>
        <v/>
      </c>
      <c r="S52" s="7" t="str">
        <f>IFERROR(VLOOKUP(Table1[[#This Row],[Stock]],[2]CUS030!$A$5:$BO$10000,24,0)/Table1[[#This Row],[Rate
(L/S)]],"")</f>
        <v/>
      </c>
      <c r="T52" s="7" t="str">
        <f>IFERROR(VLOOKUP(Table1[[#This Row],[Stock]],[2]CUS030!$A$5:$BO$10000,25,0)/Table1[[#This Row],[Rate
(L/S)]],"")</f>
        <v/>
      </c>
      <c r="U52" s="7" t="str">
        <f>IFERROR(VLOOKUP(Table1[[#This Row],[Stock]],[2]CUS030!$A$5:$BO$10000,26,0)/Table1[[#This Row],[Rate
(L/S)]],"")</f>
        <v/>
      </c>
      <c r="V52" s="7" t="str">
        <f>IFERROR(VLOOKUP(Table1[[#This Row],[Stock]],[2]CUS030!$A$5:$BO$10000,27,0)/Table1[[#This Row],[Rate
(L/S)]],"")</f>
        <v/>
      </c>
      <c r="W52" s="7" t="str">
        <f>IFERROR(VLOOKUP(Table1[[#This Row],[Stock]],[2]CUS030!$A$5:$BO$10000,28,0)/Table1[[#This Row],[Rate
(L/S)]],"")</f>
        <v/>
      </c>
      <c r="X52" s="7" t="str">
        <f>IFERROR(VLOOKUP(Table1[[#This Row],[Stock]],[2]CUS030!$A$5:$BO$10000,29,0)/Table1[[#This Row],[Rate
(L/S)]],"")</f>
        <v/>
      </c>
      <c r="Y52" s="7" t="str">
        <f>IFERROR(VLOOKUP(Table1[[#This Row],[Stock]],[2]CUS030!$A$5:$BO$10000,30,0)/Table1[[#This Row],[Rate
(L/S)]],"")</f>
        <v/>
      </c>
      <c r="Z52" s="7" t="str">
        <f>IFERROR(VLOOKUP(Table1[[#This Row],[Stock]],[2]CUS030!$A$5:$BO$10000,31,0)/Table1[[#This Row],[Rate
(L/S)]],"")</f>
        <v/>
      </c>
      <c r="AA52" s="7" t="str">
        <f>IFERROR(VLOOKUP(Table1[[#This Row],[Stock]],[2]CUS030!$A$5:$BO$10000,32,0)/Table1[[#This Row],[Rate
(L/S)]],"")</f>
        <v/>
      </c>
      <c r="AB52" s="7" t="str">
        <f>IFERROR(VLOOKUP(Table1[[#This Row],[Stock]],[2]CUS030!$A$5:$BO$10000,33,0)/Table1[[#This Row],[Rate
(L/S)]],"")</f>
        <v/>
      </c>
      <c r="AC52" s="7" t="str">
        <f>IFERROR(VLOOKUP(Table1[[#This Row],[Stock]],[2]CUS030!$A$5:$BO$10000,34,0)/Table1[[#This Row],[Rate
(L/S)]],"")</f>
        <v/>
      </c>
      <c r="AD52" s="7" t="str">
        <f>IFERROR(VLOOKUP(Table1[[#This Row],[Stock]],[2]CUS030!$A$5:$BO$10000,35,0)/Table1[[#This Row],[Rate
(L/S)]],"")</f>
        <v/>
      </c>
      <c r="AE52" s="7" t="str">
        <f>IFERROR(VLOOKUP(Table1[[#This Row],[Stock]],[2]CUS030!$A$5:$BO$10000,36,0)/Table1[[#This Row],[Rate
(L/S)]],"")</f>
        <v/>
      </c>
      <c r="AF52" s="7" t="str">
        <f>IFERROR(VLOOKUP(Table1[[#This Row],[Stock]],[2]CUS030!$A$5:$BO$10000,37,0)/Table1[[#This Row],[Rate
(L/S)]],"")</f>
        <v/>
      </c>
      <c r="AG52" s="7" t="str">
        <f>IFERROR(VLOOKUP(Table1[[#This Row],[Stock]],[2]CUS030!$A$5:$BO$10000,38,0)/Table1[[#This Row],[Rate
(L/S)]],"")</f>
        <v/>
      </c>
      <c r="AH52" s="7" t="str">
        <f>IFERROR(VLOOKUP(Table1[[#This Row],[Stock]],[2]CUS030!$A$5:$BO$10000,39,0)/Table1[[#This Row],[Rate
(L/S)]],"")</f>
        <v/>
      </c>
      <c r="AI52" s="7" t="str">
        <f>IFERROR(VLOOKUP(Table1[[#This Row],[Stock]],[2]CUS030!$A$5:$BO$10000,40,0)/Table1[[#This Row],[Rate
(L/S)]],"")</f>
        <v/>
      </c>
      <c r="AJ52" s="7" t="str">
        <f>IFERROR(VLOOKUP(Table1[[#This Row],[Stock]],[2]CUS030!$A$5:$BO$10000,41,0)/Table1[[#This Row],[Rate
(L/S)]],"")</f>
        <v/>
      </c>
      <c r="AK52" s="7" t="str">
        <f>IFERROR(VLOOKUP(Table1[[#This Row],[Stock]],[2]CUS030!$A$5:$BO$10000,42,0)/Table1[[#This Row],[Rate
(L/S)]],"")</f>
        <v/>
      </c>
      <c r="AL52" s="7" t="str">
        <f>IFERROR(VLOOKUP(Table1[[#This Row],[Stock]],[2]CUS030!$A$5:$BO$10000,43,0)/Table1[[#This Row],[Rate
(L/S)]],"")</f>
        <v/>
      </c>
      <c r="AM52" s="7" t="str">
        <f>IFERROR(VLOOKUP(Table1[[#This Row],[Stock]],[2]CUS030!$A$5:$BO$10000,44,0)/Table1[[#This Row],[Rate
(L/S)]],"")</f>
        <v/>
      </c>
      <c r="AN52" s="7" t="str">
        <f>IFERROR(VLOOKUP(Table1[[#This Row],[Stock]],[2]CUS030!$A$5:$BO$10000,45,0)/Table1[[#This Row],[Rate
(L/S)]],"")</f>
        <v/>
      </c>
      <c r="AO52" s="7" t="str">
        <f>IFERROR(VLOOKUP(Table1[[#This Row],[Stock]],[2]CUS030!$A$5:$BO$10000,46,0)/Table1[[#This Row],[Rate
(L/S)]],"")</f>
        <v/>
      </c>
      <c r="AP52" s="7" t="str">
        <f>IFERROR(VLOOKUP(Table1[[#This Row],[Stock]],[2]CUS030!$A$5:$BO$10000,47,0)/Table1[[#This Row],[Rate
(L/S)]],"")</f>
        <v/>
      </c>
      <c r="AQ52" s="7" t="str">
        <f>IFERROR(VLOOKUP(Table1[[#This Row],[Stock]],[2]CUS030!$A$5:$BO$10000,48,0)/Table1[[#This Row],[Rate
(L/S)]],"")</f>
        <v/>
      </c>
      <c r="AR52" s="7" t="str">
        <f>IFERROR(VLOOKUP(Table1[[#This Row],[Stock]],[2]CUS030!$A$5:$BO$10000,49,0)/Table1[[#This Row],[Rate
(L/S)]],"")</f>
        <v/>
      </c>
      <c r="AS52" s="7" t="str">
        <f>IFERROR(VLOOKUP(Table1[[#This Row],[Stock]],[2]CUS030!$A$5:$BO$10000,50,0)/Table1[[#This Row],[Rate
(L/S)]],"")</f>
        <v/>
      </c>
      <c r="AT52" s="7" t="str">
        <f>IFERROR(VLOOKUP(Table1[[#This Row],[Stock]],[2]CUS030!$A$5:$BO$10000,51,0)/Table1[[#This Row],[Rate
(L/S)]],"")</f>
        <v/>
      </c>
      <c r="AU52" s="7" t="str">
        <f>IFERROR(VLOOKUP(Table1[[#This Row],[Stock]],[2]CUS030!$A$5:$BO$10000,52,0)/Table1[[#This Row],[Rate
(L/S)]],"")</f>
        <v/>
      </c>
      <c r="AV52" s="7" t="str">
        <f>IFERROR(VLOOKUP(Table1[[#This Row],[Stock]],[2]CUS030!$A$5:$BO$10000,53,0)/Table1[[#This Row],[Rate
(L/S)]],"")</f>
        <v/>
      </c>
      <c r="AW52" s="7" t="str">
        <f>IFERROR(VLOOKUP(Table1[[#This Row],[Stock]],[2]CUS030!$A$5:$BO$10000,54,0)/Table1[[#This Row],[Rate
(L/S)]],"")</f>
        <v/>
      </c>
      <c r="AX52" s="7" t="str">
        <f>IFERROR(VLOOKUP(Table1[[#This Row],[Stock]],[2]CUS030!$A$5:$BO$10000,55,0)/Table1[[#This Row],[Rate
(L/S)]],"")</f>
        <v/>
      </c>
      <c r="AY52" s="7" t="str">
        <f>IFERROR(VLOOKUP(Table1[[#This Row],[Stock]],[2]CUS030!$A$5:$BO$10000,56,0)/Table1[[#This Row],[Rate
(L/S)]],"")</f>
        <v/>
      </c>
      <c r="AZ52" s="7" t="str">
        <f>IFERROR(VLOOKUP(Table1[[#This Row],[Stock]],[2]CUS030!$A$5:$BO$10000,57,0)/Table1[[#This Row],[Rate
(L/S)]],"")</f>
        <v/>
      </c>
      <c r="BA52" s="7" t="str">
        <f>IFERROR(VLOOKUP(Table1[[#This Row],[Stock]],[2]CUS030!$A$5:$BO$10000,58,0)/Table1[[#This Row],[Rate
(L/S)]],"")</f>
        <v/>
      </c>
      <c r="BB52" s="7" t="str">
        <f>IFERROR(VLOOKUP(Table1[[#This Row],[Stock]],[2]CUS030!$A$5:$BO$10000,59,0)/Table1[[#This Row],[Rate
(L/S)]],"")</f>
        <v/>
      </c>
      <c r="BC52" s="7" t="str">
        <f>IFERROR(VLOOKUP(Table1[[#This Row],[Stock]],[2]CUS030!$A$5:$BO$10000,60,0)/Table1[[#This Row],[Rate
(L/S)]],"")</f>
        <v/>
      </c>
      <c r="BD52" s="7" t="str">
        <f>IFERROR(VLOOKUP(Table1[[#This Row],[Stock]],[2]CUS030!$A$5:$BO$10000,61,0)/Table1[[#This Row],[Rate
(L/S)]],"")</f>
        <v/>
      </c>
      <c r="BE52" s="7" t="str">
        <f>IFERROR(VLOOKUP(Table1[[#This Row],[Stock]],[2]CUS030!$A$5:$BO$10000,62,0)/Table1[[#This Row],[Rate
(L/S)]],"")</f>
        <v/>
      </c>
      <c r="BF52" s="7" t="str">
        <f>IFERROR(VLOOKUP(Table1[[#This Row],[Stock]],[2]CUS030!$A$5:$BO$10000,63,0)/Table1[[#This Row],[Rate
(L/S)]],"")</f>
        <v/>
      </c>
      <c r="BG52" s="7" t="str">
        <f>IFERROR(VLOOKUP(Table1[[#This Row],[Stock]],[2]CUS030!$A$5:$BO$10000,64,0)/Table1[[#This Row],[Rate
(L/S)]],"")</f>
        <v/>
      </c>
      <c r="BH52" s="7" t="str">
        <f>IFERROR(VLOOKUP(Table1[[#This Row],[Stock]],[2]CUS030!$A$5:$BO$10000,65,0)/Table1[[#This Row],[Rate
(L/S)]],"")</f>
        <v/>
      </c>
      <c r="BI52" s="7" t="s">
        <v>1</v>
      </c>
      <c r="BJ52" s="15">
        <f>IFERROR(IF(Table1[[#This Row],[S.Material]]="S",(Table1[[#This Row],[Total Qty]]+Table1[[#This Row],[N+1]]+Table1[[#This Row],[N+2]]),Table1[[#This Row],[Total Qty]]+Table1[[#This Row],[N+1]]),)</f>
        <v>0</v>
      </c>
      <c r="BK52" s="7" t="str">
        <f>IFERROR(IF(((AVERAGE((Table1[[#This Row],[N+1]],Table1[[#This Row],[N+2]]),Table1[[#This Row],[N+3]])-(Table1[[#This Row],[Total Qty]])))&gt;500,"Fixed&gt;500pcs",""),"")</f>
        <v/>
      </c>
      <c r="BL52" s="7" t="str">
        <f>IF(AND(Table1[[#This Row],[Last Forcast]]=0,Table1[[#This Row],[Total Qty]]&gt;0,Table1[[#This Row],[N+1]]&gt;0),"Check PO again","")</f>
        <v/>
      </c>
    </row>
    <row r="53" spans="2:64" x14ac:dyDescent="0.3">
      <c r="B53">
        <v>51</v>
      </c>
      <c r="C53" t="s">
        <v>54</v>
      </c>
      <c r="D53">
        <f>IFERROR(ROUND((MID(Table1[[#This Row],[Production]],35,(LEN(Table1[[#This Row],[Production]]))-37)/(MID(Table1[[#This Row],[Stock]],35,(LEN(Table1[[#This Row],[Stock]]))-37))),0),"")</f>
        <v>1</v>
      </c>
      <c r="E53" t="s">
        <v>54</v>
      </c>
      <c r="F53" s="16">
        <f>VLOOKUP(LEFT(Table1[[#This Row],[Production]],LEN(Table1[[#This Row],[Production]])-7),Item!$A$5:$Z$1000,26,0)</f>
        <v>0.996</v>
      </c>
      <c r="H53" s="8" t="str">
        <f>IFERROR(VLOOKUP(MID(Table1[[#This Row],[Production]],10,2),Special!$B$2:$D$26,3,0),"")</f>
        <v>-</v>
      </c>
      <c r="J53" t="b">
        <f>EXACT(LEFT(Table1[[#This Row],[Stock]],12),LEFT(Table1[[#This Row],[Production]],12))</f>
        <v>1</v>
      </c>
      <c r="K53" t="b">
        <f>EXACT((RIGHT(Table1[[#This Row],[Stock]],3)),((RIGHT(Table1[[#This Row],[Production]],3))))</f>
        <v>1</v>
      </c>
      <c r="L53" s="14">
        <f>IFERROR(VLOOKUP(Table1[[#This Row],[Stock]],[1]Sheet1!$A$7:$N$10000,14,0),"")</f>
        <v>505</v>
      </c>
      <c r="M53" s="14">
        <f>IFERROR(ROUND((Table1[[#This Row],[Stock
(S&amp;L)]]/Table1[[#This Row],[Rate
(L/S)]]),0),"")</f>
        <v>505</v>
      </c>
      <c r="O53" t="str">
        <f>IF(Table1[[#This Row],[Rate
(L/S)]]=1,"P/E","C")</f>
        <v>P/E</v>
      </c>
      <c r="P53" s="7" t="str">
        <f>IFERROR(VLOOKUP(Table1[[#This Row],[Stock]],[2]CUS030!$A$5:$BO$10000,21,0)/Table1[[#This Row],[Rate
(L/S)]],"")</f>
        <v/>
      </c>
      <c r="Q53" s="7" t="str">
        <f>IFERROR(VLOOKUP(Table1[[#This Row],[Stock]],[2]CUS030!$A$5:$BO$10000,22,0)/Table1[[#This Row],[Rate
(L/S)]],"")</f>
        <v/>
      </c>
      <c r="R53" s="7" t="str">
        <f>IFERROR(VLOOKUP(Table1[[#This Row],[Stock]],[2]CUS030!$A$5:$BO$10000,23,0)/Table1[[#This Row],[Rate
(L/S)]],"")</f>
        <v/>
      </c>
      <c r="S53" s="7" t="str">
        <f>IFERROR(VLOOKUP(Table1[[#This Row],[Stock]],[2]CUS030!$A$5:$BO$10000,24,0)/Table1[[#This Row],[Rate
(L/S)]],"")</f>
        <v/>
      </c>
      <c r="T53" s="7" t="str">
        <f>IFERROR(VLOOKUP(Table1[[#This Row],[Stock]],[2]CUS030!$A$5:$BO$10000,25,0)/Table1[[#This Row],[Rate
(L/S)]],"")</f>
        <v/>
      </c>
      <c r="U53" s="7" t="str">
        <f>IFERROR(VLOOKUP(Table1[[#This Row],[Stock]],[2]CUS030!$A$5:$BO$10000,26,0)/Table1[[#This Row],[Rate
(L/S)]],"")</f>
        <v/>
      </c>
      <c r="V53" s="7" t="str">
        <f>IFERROR(VLOOKUP(Table1[[#This Row],[Stock]],[2]CUS030!$A$5:$BO$10000,27,0)/Table1[[#This Row],[Rate
(L/S)]],"")</f>
        <v/>
      </c>
      <c r="W53" s="7" t="str">
        <f>IFERROR(VLOOKUP(Table1[[#This Row],[Stock]],[2]CUS030!$A$5:$BO$10000,28,0)/Table1[[#This Row],[Rate
(L/S)]],"")</f>
        <v/>
      </c>
      <c r="X53" s="7" t="str">
        <f>IFERROR(VLOOKUP(Table1[[#This Row],[Stock]],[2]CUS030!$A$5:$BO$10000,29,0)/Table1[[#This Row],[Rate
(L/S)]],"")</f>
        <v/>
      </c>
      <c r="Y53" s="7" t="str">
        <f>IFERROR(VLOOKUP(Table1[[#This Row],[Stock]],[2]CUS030!$A$5:$BO$10000,30,0)/Table1[[#This Row],[Rate
(L/S)]],"")</f>
        <v/>
      </c>
      <c r="Z53" s="7" t="str">
        <f>IFERROR(VLOOKUP(Table1[[#This Row],[Stock]],[2]CUS030!$A$5:$BO$10000,31,0)/Table1[[#This Row],[Rate
(L/S)]],"")</f>
        <v/>
      </c>
      <c r="AA53" s="7" t="str">
        <f>IFERROR(VLOOKUP(Table1[[#This Row],[Stock]],[2]CUS030!$A$5:$BO$10000,32,0)/Table1[[#This Row],[Rate
(L/S)]],"")</f>
        <v/>
      </c>
      <c r="AB53" s="7" t="str">
        <f>IFERROR(VLOOKUP(Table1[[#This Row],[Stock]],[2]CUS030!$A$5:$BO$10000,33,0)/Table1[[#This Row],[Rate
(L/S)]],"")</f>
        <v/>
      </c>
      <c r="AC53" s="7" t="str">
        <f>IFERROR(VLOOKUP(Table1[[#This Row],[Stock]],[2]CUS030!$A$5:$BO$10000,34,0)/Table1[[#This Row],[Rate
(L/S)]],"")</f>
        <v/>
      </c>
      <c r="AD53" s="7" t="str">
        <f>IFERROR(VLOOKUP(Table1[[#This Row],[Stock]],[2]CUS030!$A$5:$BO$10000,35,0)/Table1[[#This Row],[Rate
(L/S)]],"")</f>
        <v/>
      </c>
      <c r="AE53" s="7" t="str">
        <f>IFERROR(VLOOKUP(Table1[[#This Row],[Stock]],[2]CUS030!$A$5:$BO$10000,36,0)/Table1[[#This Row],[Rate
(L/S)]],"")</f>
        <v/>
      </c>
      <c r="AF53" s="7" t="str">
        <f>IFERROR(VLOOKUP(Table1[[#This Row],[Stock]],[2]CUS030!$A$5:$BO$10000,37,0)/Table1[[#This Row],[Rate
(L/S)]],"")</f>
        <v/>
      </c>
      <c r="AG53" s="7" t="str">
        <f>IFERROR(VLOOKUP(Table1[[#This Row],[Stock]],[2]CUS030!$A$5:$BO$10000,38,0)/Table1[[#This Row],[Rate
(L/S)]],"")</f>
        <v/>
      </c>
      <c r="AH53" s="7" t="str">
        <f>IFERROR(VLOOKUP(Table1[[#This Row],[Stock]],[2]CUS030!$A$5:$BO$10000,39,0)/Table1[[#This Row],[Rate
(L/S)]],"")</f>
        <v/>
      </c>
      <c r="AI53" s="7" t="str">
        <f>IFERROR(VLOOKUP(Table1[[#This Row],[Stock]],[2]CUS030!$A$5:$BO$10000,40,0)/Table1[[#This Row],[Rate
(L/S)]],"")</f>
        <v/>
      </c>
      <c r="AJ53" s="7" t="str">
        <f>IFERROR(VLOOKUP(Table1[[#This Row],[Stock]],[2]CUS030!$A$5:$BO$10000,41,0)/Table1[[#This Row],[Rate
(L/S)]],"")</f>
        <v/>
      </c>
      <c r="AK53" s="7" t="str">
        <f>IFERROR(VLOOKUP(Table1[[#This Row],[Stock]],[2]CUS030!$A$5:$BO$10000,42,0)/Table1[[#This Row],[Rate
(L/S)]],"")</f>
        <v/>
      </c>
      <c r="AL53" s="7" t="str">
        <f>IFERROR(VLOOKUP(Table1[[#This Row],[Stock]],[2]CUS030!$A$5:$BO$10000,43,0)/Table1[[#This Row],[Rate
(L/S)]],"")</f>
        <v/>
      </c>
      <c r="AM53" s="7" t="str">
        <f>IFERROR(VLOOKUP(Table1[[#This Row],[Stock]],[2]CUS030!$A$5:$BO$10000,44,0)/Table1[[#This Row],[Rate
(L/S)]],"")</f>
        <v/>
      </c>
      <c r="AN53" s="7" t="str">
        <f>IFERROR(VLOOKUP(Table1[[#This Row],[Stock]],[2]CUS030!$A$5:$BO$10000,45,0)/Table1[[#This Row],[Rate
(L/S)]],"")</f>
        <v/>
      </c>
      <c r="AO53" s="7" t="str">
        <f>IFERROR(VLOOKUP(Table1[[#This Row],[Stock]],[2]CUS030!$A$5:$BO$10000,46,0)/Table1[[#This Row],[Rate
(L/S)]],"")</f>
        <v/>
      </c>
      <c r="AP53" s="7" t="str">
        <f>IFERROR(VLOOKUP(Table1[[#This Row],[Stock]],[2]CUS030!$A$5:$BO$10000,47,0)/Table1[[#This Row],[Rate
(L/S)]],"")</f>
        <v/>
      </c>
      <c r="AQ53" s="7" t="str">
        <f>IFERROR(VLOOKUP(Table1[[#This Row],[Stock]],[2]CUS030!$A$5:$BO$10000,48,0)/Table1[[#This Row],[Rate
(L/S)]],"")</f>
        <v/>
      </c>
      <c r="AR53" s="7" t="str">
        <f>IFERROR(VLOOKUP(Table1[[#This Row],[Stock]],[2]CUS030!$A$5:$BO$10000,49,0)/Table1[[#This Row],[Rate
(L/S)]],"")</f>
        <v/>
      </c>
      <c r="AS53" s="7" t="str">
        <f>IFERROR(VLOOKUP(Table1[[#This Row],[Stock]],[2]CUS030!$A$5:$BO$10000,50,0)/Table1[[#This Row],[Rate
(L/S)]],"")</f>
        <v/>
      </c>
      <c r="AT53" s="7" t="str">
        <f>IFERROR(VLOOKUP(Table1[[#This Row],[Stock]],[2]CUS030!$A$5:$BO$10000,51,0)/Table1[[#This Row],[Rate
(L/S)]],"")</f>
        <v/>
      </c>
      <c r="AU53" s="7" t="str">
        <f>IFERROR(VLOOKUP(Table1[[#This Row],[Stock]],[2]CUS030!$A$5:$BO$10000,52,0)/Table1[[#This Row],[Rate
(L/S)]],"")</f>
        <v/>
      </c>
      <c r="AV53" s="7" t="str">
        <f>IFERROR(VLOOKUP(Table1[[#This Row],[Stock]],[2]CUS030!$A$5:$BO$10000,53,0)/Table1[[#This Row],[Rate
(L/S)]],"")</f>
        <v/>
      </c>
      <c r="AW53" s="7" t="str">
        <f>IFERROR(VLOOKUP(Table1[[#This Row],[Stock]],[2]CUS030!$A$5:$BO$10000,54,0)/Table1[[#This Row],[Rate
(L/S)]],"")</f>
        <v/>
      </c>
      <c r="AX53" s="7" t="str">
        <f>IFERROR(VLOOKUP(Table1[[#This Row],[Stock]],[2]CUS030!$A$5:$BO$10000,55,0)/Table1[[#This Row],[Rate
(L/S)]],"")</f>
        <v/>
      </c>
      <c r="AY53" s="7" t="str">
        <f>IFERROR(VLOOKUP(Table1[[#This Row],[Stock]],[2]CUS030!$A$5:$BO$10000,56,0)/Table1[[#This Row],[Rate
(L/S)]],"")</f>
        <v/>
      </c>
      <c r="AZ53" s="7" t="str">
        <f>IFERROR(VLOOKUP(Table1[[#This Row],[Stock]],[2]CUS030!$A$5:$BO$10000,57,0)/Table1[[#This Row],[Rate
(L/S)]],"")</f>
        <v/>
      </c>
      <c r="BA53" s="7" t="str">
        <f>IFERROR(VLOOKUP(Table1[[#This Row],[Stock]],[2]CUS030!$A$5:$BO$10000,58,0)/Table1[[#This Row],[Rate
(L/S)]],"")</f>
        <v/>
      </c>
      <c r="BB53" s="7" t="str">
        <f>IFERROR(VLOOKUP(Table1[[#This Row],[Stock]],[2]CUS030!$A$5:$BO$10000,59,0)/Table1[[#This Row],[Rate
(L/S)]],"")</f>
        <v/>
      </c>
      <c r="BC53" s="7" t="str">
        <f>IFERROR(VLOOKUP(Table1[[#This Row],[Stock]],[2]CUS030!$A$5:$BO$10000,60,0)/Table1[[#This Row],[Rate
(L/S)]],"")</f>
        <v/>
      </c>
      <c r="BD53" s="7" t="str">
        <f>IFERROR(VLOOKUP(Table1[[#This Row],[Stock]],[2]CUS030!$A$5:$BO$10000,61,0)/Table1[[#This Row],[Rate
(L/S)]],"")</f>
        <v/>
      </c>
      <c r="BE53" s="7" t="str">
        <f>IFERROR(VLOOKUP(Table1[[#This Row],[Stock]],[2]CUS030!$A$5:$BO$10000,62,0)/Table1[[#This Row],[Rate
(L/S)]],"")</f>
        <v/>
      </c>
      <c r="BF53" s="7" t="str">
        <f>IFERROR(VLOOKUP(Table1[[#This Row],[Stock]],[2]CUS030!$A$5:$BO$10000,63,0)/Table1[[#This Row],[Rate
(L/S)]],"")</f>
        <v/>
      </c>
      <c r="BG53" s="7" t="str">
        <f>IFERROR(VLOOKUP(Table1[[#This Row],[Stock]],[2]CUS030!$A$5:$BO$10000,64,0)/Table1[[#This Row],[Rate
(L/S)]],"")</f>
        <v/>
      </c>
      <c r="BH53" s="7" t="str">
        <f>IFERROR(VLOOKUP(Table1[[#This Row],[Stock]],[2]CUS030!$A$5:$BO$10000,65,0)/Table1[[#This Row],[Rate
(L/S)]],"")</f>
        <v/>
      </c>
      <c r="BI53" s="7" t="s">
        <v>1</v>
      </c>
      <c r="BJ53" s="15">
        <f>IFERROR(IF(Table1[[#This Row],[S.Material]]="S",(Table1[[#This Row],[Total Qty]]+Table1[[#This Row],[N+1]]+Table1[[#This Row],[N+2]]),Table1[[#This Row],[Total Qty]]+Table1[[#This Row],[N+1]]),)</f>
        <v>0</v>
      </c>
      <c r="BK53" s="7" t="str">
        <f>IFERROR(IF(((AVERAGE((Table1[[#This Row],[N+1]],Table1[[#This Row],[N+2]]),Table1[[#This Row],[N+3]])-(Table1[[#This Row],[Total Qty]])))&gt;500,"Fixed&gt;500pcs",""),"")</f>
        <v/>
      </c>
      <c r="BL53" s="7" t="str">
        <f>IF(AND(Table1[[#This Row],[Last Forcast]]=0,Table1[[#This Row],[Total Qty]]&gt;0,Table1[[#This Row],[N+1]]&gt;0),"Check PO again","")</f>
        <v/>
      </c>
    </row>
    <row r="54" spans="2:64" x14ac:dyDescent="0.3">
      <c r="B54">
        <v>52</v>
      </c>
      <c r="C54" t="s">
        <v>57</v>
      </c>
      <c r="D54">
        <f>IFERROR(ROUND((MID(Table1[[#This Row],[Production]],35,(LEN(Table1[[#This Row],[Production]]))-37)/(MID(Table1[[#This Row],[Stock]],35,(LEN(Table1[[#This Row],[Stock]]))-37))),0),"")</f>
        <v>1</v>
      </c>
      <c r="E54" t="s">
        <v>57</v>
      </c>
      <c r="F54" s="16">
        <f>VLOOKUP(LEFT(Table1[[#This Row],[Production]],LEN(Table1[[#This Row],[Production]])-7),Item!$A$5:$Z$1000,26,0)</f>
        <v>0.996</v>
      </c>
      <c r="H54" s="8" t="str">
        <f>IFERROR(VLOOKUP(MID(Table1[[#This Row],[Production]],10,2),Special!$B$2:$D$26,3,0),"")</f>
        <v>-</v>
      </c>
      <c r="J54" t="b">
        <f>EXACT(LEFT(Table1[[#This Row],[Stock]],12),LEFT(Table1[[#This Row],[Production]],12))</f>
        <v>1</v>
      </c>
      <c r="K54" t="b">
        <f>EXACT((RIGHT(Table1[[#This Row],[Stock]],3)),((RIGHT(Table1[[#This Row],[Production]],3))))</f>
        <v>1</v>
      </c>
      <c r="L54" s="14">
        <f>IFERROR(VLOOKUP(Table1[[#This Row],[Stock]],[1]Sheet1!$A$7:$N$10000,14,0),"")</f>
        <v>507</v>
      </c>
      <c r="M54" s="14">
        <f>IFERROR(ROUND((Table1[[#This Row],[Stock
(S&amp;L)]]/Table1[[#This Row],[Rate
(L/S)]]),0),"")</f>
        <v>507</v>
      </c>
      <c r="O54" t="str">
        <f>IF(Table1[[#This Row],[Rate
(L/S)]]=1,"P/E","C")</f>
        <v>P/E</v>
      </c>
      <c r="P54" s="7">
        <f>IFERROR(VLOOKUP(Table1[[#This Row],[Stock]],[2]CUS030!$A$5:$BO$10000,21,0)/Table1[[#This Row],[Rate
(L/S)]],"")</f>
        <v>0</v>
      </c>
      <c r="Q54" s="7">
        <f>IFERROR(VLOOKUP(Table1[[#This Row],[Stock]],[2]CUS030!$A$5:$BO$10000,22,0)/Table1[[#This Row],[Rate
(L/S)]],"")</f>
        <v>0</v>
      </c>
      <c r="R54" s="7">
        <f>IFERROR(VLOOKUP(Table1[[#This Row],[Stock]],[2]CUS030!$A$5:$BO$10000,23,0)/Table1[[#This Row],[Rate
(L/S)]],"")</f>
        <v>0</v>
      </c>
      <c r="S54" s="7">
        <f>IFERROR(VLOOKUP(Table1[[#This Row],[Stock]],[2]CUS030!$A$5:$BO$10000,24,0)/Table1[[#This Row],[Rate
(L/S)]],"")</f>
        <v>0</v>
      </c>
      <c r="T54" s="7">
        <f>IFERROR(VLOOKUP(Table1[[#This Row],[Stock]],[2]CUS030!$A$5:$BO$10000,25,0)/Table1[[#This Row],[Rate
(L/S)]],"")</f>
        <v>169</v>
      </c>
      <c r="U54" s="7">
        <f>IFERROR(VLOOKUP(Table1[[#This Row],[Stock]],[2]CUS030!$A$5:$BO$10000,26,0)/Table1[[#This Row],[Rate
(L/S)]],"")</f>
        <v>0</v>
      </c>
      <c r="V54" s="7">
        <f>IFERROR(VLOOKUP(Table1[[#This Row],[Stock]],[2]CUS030!$A$5:$BO$10000,27,0)/Table1[[#This Row],[Rate
(L/S)]],"")</f>
        <v>0</v>
      </c>
      <c r="W54" s="7">
        <f>IFERROR(VLOOKUP(Table1[[#This Row],[Stock]],[2]CUS030!$A$5:$BO$10000,28,0)/Table1[[#This Row],[Rate
(L/S)]],"")</f>
        <v>0</v>
      </c>
      <c r="X54" s="7">
        <f>IFERROR(VLOOKUP(Table1[[#This Row],[Stock]],[2]CUS030!$A$5:$BO$10000,29,0)/Table1[[#This Row],[Rate
(L/S)]],"")</f>
        <v>0</v>
      </c>
      <c r="Y54" s="7">
        <f>IFERROR(VLOOKUP(Table1[[#This Row],[Stock]],[2]CUS030!$A$5:$BO$10000,30,0)/Table1[[#This Row],[Rate
(L/S)]],"")</f>
        <v>0</v>
      </c>
      <c r="Z54" s="7">
        <f>IFERROR(VLOOKUP(Table1[[#This Row],[Stock]],[2]CUS030!$A$5:$BO$10000,31,0)/Table1[[#This Row],[Rate
(L/S)]],"")</f>
        <v>0</v>
      </c>
      <c r="AA54" s="7">
        <f>IFERROR(VLOOKUP(Table1[[#This Row],[Stock]],[2]CUS030!$A$5:$BO$10000,32,0)/Table1[[#This Row],[Rate
(L/S)]],"")</f>
        <v>0</v>
      </c>
      <c r="AB54" s="7">
        <f>IFERROR(VLOOKUP(Table1[[#This Row],[Stock]],[2]CUS030!$A$5:$BO$10000,33,0)/Table1[[#This Row],[Rate
(L/S)]],"")</f>
        <v>0</v>
      </c>
      <c r="AC54" s="7">
        <f>IFERROR(VLOOKUP(Table1[[#This Row],[Stock]],[2]CUS030!$A$5:$BO$10000,34,0)/Table1[[#This Row],[Rate
(L/S)]],"")</f>
        <v>0</v>
      </c>
      <c r="AD54" s="7">
        <f>IFERROR(VLOOKUP(Table1[[#This Row],[Stock]],[2]CUS030!$A$5:$BO$10000,35,0)/Table1[[#This Row],[Rate
(L/S)]],"")</f>
        <v>0</v>
      </c>
      <c r="AE54" s="7">
        <f>IFERROR(VLOOKUP(Table1[[#This Row],[Stock]],[2]CUS030!$A$5:$BO$10000,36,0)/Table1[[#This Row],[Rate
(L/S)]],"")</f>
        <v>0</v>
      </c>
      <c r="AF54" s="7">
        <f>IFERROR(VLOOKUP(Table1[[#This Row],[Stock]],[2]CUS030!$A$5:$BO$10000,37,0)/Table1[[#This Row],[Rate
(L/S)]],"")</f>
        <v>0</v>
      </c>
      <c r="AG54" s="7">
        <f>IFERROR(VLOOKUP(Table1[[#This Row],[Stock]],[2]CUS030!$A$5:$BO$10000,38,0)/Table1[[#This Row],[Rate
(L/S)]],"")</f>
        <v>0</v>
      </c>
      <c r="AH54" s="7">
        <f>IFERROR(VLOOKUP(Table1[[#This Row],[Stock]],[2]CUS030!$A$5:$BO$10000,39,0)/Table1[[#This Row],[Rate
(L/S)]],"")</f>
        <v>0</v>
      </c>
      <c r="AI54" s="7">
        <f>IFERROR(VLOOKUP(Table1[[#This Row],[Stock]],[2]CUS030!$A$5:$BO$10000,40,0)/Table1[[#This Row],[Rate
(L/S)]],"")</f>
        <v>0</v>
      </c>
      <c r="AJ54" s="7">
        <f>IFERROR(VLOOKUP(Table1[[#This Row],[Stock]],[2]CUS030!$A$5:$BO$10000,41,0)/Table1[[#This Row],[Rate
(L/S)]],"")</f>
        <v>0</v>
      </c>
      <c r="AK54" s="7">
        <f>IFERROR(VLOOKUP(Table1[[#This Row],[Stock]],[2]CUS030!$A$5:$BO$10000,42,0)/Table1[[#This Row],[Rate
(L/S)]],"")</f>
        <v>0</v>
      </c>
      <c r="AL54" s="7">
        <f>IFERROR(VLOOKUP(Table1[[#This Row],[Stock]],[2]CUS030!$A$5:$BO$10000,43,0)/Table1[[#This Row],[Rate
(L/S)]],"")</f>
        <v>0</v>
      </c>
      <c r="AM54" s="7">
        <f>IFERROR(VLOOKUP(Table1[[#This Row],[Stock]],[2]CUS030!$A$5:$BO$10000,44,0)/Table1[[#This Row],[Rate
(L/S)]],"")</f>
        <v>0</v>
      </c>
      <c r="AN54" s="7">
        <f>IFERROR(VLOOKUP(Table1[[#This Row],[Stock]],[2]CUS030!$A$5:$BO$10000,45,0)/Table1[[#This Row],[Rate
(L/S)]],"")</f>
        <v>0</v>
      </c>
      <c r="AO54" s="7">
        <f>IFERROR(VLOOKUP(Table1[[#This Row],[Stock]],[2]CUS030!$A$5:$BO$10000,46,0)/Table1[[#This Row],[Rate
(L/S)]],"")</f>
        <v>0</v>
      </c>
      <c r="AP54" s="7">
        <f>IFERROR(VLOOKUP(Table1[[#This Row],[Stock]],[2]CUS030!$A$5:$BO$10000,47,0)/Table1[[#This Row],[Rate
(L/S)]],"")</f>
        <v>0</v>
      </c>
      <c r="AQ54" s="7">
        <f>IFERROR(VLOOKUP(Table1[[#This Row],[Stock]],[2]CUS030!$A$5:$BO$10000,48,0)/Table1[[#This Row],[Rate
(L/S)]],"")</f>
        <v>0</v>
      </c>
      <c r="AR54" s="7">
        <f>IFERROR(VLOOKUP(Table1[[#This Row],[Stock]],[2]CUS030!$A$5:$BO$10000,49,0)/Table1[[#This Row],[Rate
(L/S)]],"")</f>
        <v>0</v>
      </c>
      <c r="AS54" s="7">
        <f>IFERROR(VLOOKUP(Table1[[#This Row],[Stock]],[2]CUS030!$A$5:$BO$10000,50,0)/Table1[[#This Row],[Rate
(L/S)]],"")</f>
        <v>0</v>
      </c>
      <c r="AT54" s="7">
        <f>IFERROR(VLOOKUP(Table1[[#This Row],[Stock]],[2]CUS030!$A$5:$BO$10000,51,0)/Table1[[#This Row],[Rate
(L/S)]],"")</f>
        <v>169</v>
      </c>
      <c r="AU54" s="7">
        <f>IFERROR(VLOOKUP(Table1[[#This Row],[Stock]],[2]CUS030!$A$5:$BO$10000,52,0)/Table1[[#This Row],[Rate
(L/S)]],"")</f>
        <v>0</v>
      </c>
      <c r="AV54" s="7">
        <f>IFERROR(VLOOKUP(Table1[[#This Row],[Stock]],[2]CUS030!$A$5:$BO$10000,53,0)/Table1[[#This Row],[Rate
(L/S)]],"")</f>
        <v>338</v>
      </c>
      <c r="AW54" s="7">
        <f>IFERROR(VLOOKUP(Table1[[#This Row],[Stock]],[2]CUS030!$A$5:$BO$10000,54,0)/Table1[[#This Row],[Rate
(L/S)]],"")</f>
        <v>0</v>
      </c>
      <c r="AX54" s="7">
        <f>IFERROR(VLOOKUP(Table1[[#This Row],[Stock]],[2]CUS030!$A$5:$BO$10000,55,0)/Table1[[#This Row],[Rate
(L/S)]],"")</f>
        <v>529</v>
      </c>
      <c r="AY54" s="7">
        <f>IFERROR(VLOOKUP(Table1[[#This Row],[Stock]],[2]CUS030!$A$5:$BO$10000,56,0)/Table1[[#This Row],[Rate
(L/S)]],"")</f>
        <v>554</v>
      </c>
      <c r="AZ54" s="7">
        <f>IFERROR(VLOOKUP(Table1[[#This Row],[Stock]],[2]CUS030!$A$5:$BO$10000,57,0)/Table1[[#This Row],[Rate
(L/S)]],"")</f>
        <v>350</v>
      </c>
      <c r="BA54" s="7">
        <f>IFERROR(VLOOKUP(Table1[[#This Row],[Stock]],[2]CUS030!$A$5:$BO$10000,58,0)/Table1[[#This Row],[Rate
(L/S)]],"")</f>
        <v>580</v>
      </c>
      <c r="BB54" s="7">
        <f>IFERROR(VLOOKUP(Table1[[#This Row],[Stock]],[2]CUS030!$A$5:$BO$10000,59,0)/Table1[[#This Row],[Rate
(L/S)]],"")</f>
        <v>0</v>
      </c>
      <c r="BC54" s="7">
        <f>IFERROR(VLOOKUP(Table1[[#This Row],[Stock]],[2]CUS030!$A$5:$BO$10000,60,0)/Table1[[#This Row],[Rate
(L/S)]],"")</f>
        <v>0</v>
      </c>
      <c r="BD54" s="7">
        <f>IFERROR(VLOOKUP(Table1[[#This Row],[Stock]],[2]CUS030!$A$5:$BO$10000,61,0)/Table1[[#This Row],[Rate
(L/S)]],"")</f>
        <v>0</v>
      </c>
      <c r="BE54" s="7">
        <f>IFERROR(VLOOKUP(Table1[[#This Row],[Stock]],[2]CUS030!$A$5:$BO$10000,62,0)/Table1[[#This Row],[Rate
(L/S)]],"")</f>
        <v>0</v>
      </c>
      <c r="BF54" s="7">
        <f>IFERROR(VLOOKUP(Table1[[#This Row],[Stock]],[2]CUS030!$A$5:$BO$10000,63,0)/Table1[[#This Row],[Rate
(L/S)]],"")</f>
        <v>0</v>
      </c>
      <c r="BG54" s="7">
        <f>IFERROR(VLOOKUP(Table1[[#This Row],[Stock]],[2]CUS030!$A$5:$BO$10000,64,0)/Table1[[#This Row],[Rate
(L/S)]],"")</f>
        <v>0</v>
      </c>
      <c r="BH54" s="7">
        <f>IFERROR(VLOOKUP(Table1[[#This Row],[Stock]],[2]CUS030!$A$5:$BO$10000,65,0)/Table1[[#This Row],[Rate
(L/S)]],"")</f>
        <v>0</v>
      </c>
      <c r="BI54" s="7" t="s">
        <v>1</v>
      </c>
      <c r="BJ54" s="15">
        <f>IFERROR(IF(Table1[[#This Row],[S.Material]]="S",(Table1[[#This Row],[Total Qty]]+Table1[[#This Row],[N+1]]+Table1[[#This Row],[N+2]]),Table1[[#This Row],[Total Qty]]+Table1[[#This Row],[N+1]]),)</f>
        <v>892</v>
      </c>
      <c r="BK54" s="7" t="str">
        <f>IFERROR(IF(((AVERAGE((Table1[[#This Row],[N+1]],Table1[[#This Row],[N+2]]),Table1[[#This Row],[N+3]])-(Table1[[#This Row],[Total Qty]])))&gt;500,"Fixed&gt;500pcs",""),"")</f>
        <v/>
      </c>
      <c r="BL54" s="7" t="str">
        <f>IF(AND(Table1[[#This Row],[Last Forcast]]=0,Table1[[#This Row],[Total Qty]]&gt;0,Table1[[#This Row],[N+1]]&gt;0),"Check PO again","")</f>
        <v/>
      </c>
    </row>
    <row r="55" spans="2:64" x14ac:dyDescent="0.3">
      <c r="B55">
        <v>53</v>
      </c>
      <c r="C55" t="s">
        <v>56</v>
      </c>
      <c r="D55">
        <f>IFERROR(ROUND((MID(Table1[[#This Row],[Production]],35,(LEN(Table1[[#This Row],[Production]]))-37)/(MID(Table1[[#This Row],[Stock]],35,(LEN(Table1[[#This Row],[Stock]]))-37))),0),"")</f>
        <v>1</v>
      </c>
      <c r="E55" t="s">
        <v>56</v>
      </c>
      <c r="F55" s="16">
        <f>VLOOKUP(LEFT(Table1[[#This Row],[Production]],LEN(Table1[[#This Row],[Production]])-7),Item!$A$5:$Z$1000,26,0)</f>
        <v>0.996</v>
      </c>
      <c r="H55" s="8" t="str">
        <f>IFERROR(VLOOKUP(MID(Table1[[#This Row],[Production]],10,2),Special!$B$2:$D$26,3,0),"")</f>
        <v>-</v>
      </c>
      <c r="J55" t="b">
        <f>EXACT(LEFT(Table1[[#This Row],[Stock]],12),LEFT(Table1[[#This Row],[Production]],12))</f>
        <v>1</v>
      </c>
      <c r="K55" t="b">
        <f>EXACT((RIGHT(Table1[[#This Row],[Stock]],3)),((RIGHT(Table1[[#This Row],[Production]],3))))</f>
        <v>1</v>
      </c>
      <c r="L55" s="14">
        <f>IFERROR(VLOOKUP(Table1[[#This Row],[Stock]],[1]Sheet1!$A$7:$N$10000,14,0),"")</f>
        <v>503</v>
      </c>
      <c r="M55" s="14">
        <f>IFERROR(ROUND((Table1[[#This Row],[Stock
(S&amp;L)]]/Table1[[#This Row],[Rate
(L/S)]]),0),"")</f>
        <v>503</v>
      </c>
      <c r="O55" t="str">
        <f>IF(Table1[[#This Row],[Rate
(L/S)]]=1,"P/E","C")</f>
        <v>P/E</v>
      </c>
      <c r="P55" s="7" t="str">
        <f>IFERROR(VLOOKUP(Table1[[#This Row],[Stock]],[2]CUS030!$A$5:$BO$10000,21,0)/Table1[[#This Row],[Rate
(L/S)]],"")</f>
        <v/>
      </c>
      <c r="Q55" s="7" t="str">
        <f>IFERROR(VLOOKUP(Table1[[#This Row],[Stock]],[2]CUS030!$A$5:$BO$10000,22,0)/Table1[[#This Row],[Rate
(L/S)]],"")</f>
        <v/>
      </c>
      <c r="R55" s="7" t="str">
        <f>IFERROR(VLOOKUP(Table1[[#This Row],[Stock]],[2]CUS030!$A$5:$BO$10000,23,0)/Table1[[#This Row],[Rate
(L/S)]],"")</f>
        <v/>
      </c>
      <c r="S55" s="7" t="str">
        <f>IFERROR(VLOOKUP(Table1[[#This Row],[Stock]],[2]CUS030!$A$5:$BO$10000,24,0)/Table1[[#This Row],[Rate
(L/S)]],"")</f>
        <v/>
      </c>
      <c r="T55" s="7" t="str">
        <f>IFERROR(VLOOKUP(Table1[[#This Row],[Stock]],[2]CUS030!$A$5:$BO$10000,25,0)/Table1[[#This Row],[Rate
(L/S)]],"")</f>
        <v/>
      </c>
      <c r="U55" s="7" t="str">
        <f>IFERROR(VLOOKUP(Table1[[#This Row],[Stock]],[2]CUS030!$A$5:$BO$10000,26,0)/Table1[[#This Row],[Rate
(L/S)]],"")</f>
        <v/>
      </c>
      <c r="V55" s="7" t="str">
        <f>IFERROR(VLOOKUP(Table1[[#This Row],[Stock]],[2]CUS030!$A$5:$BO$10000,27,0)/Table1[[#This Row],[Rate
(L/S)]],"")</f>
        <v/>
      </c>
      <c r="W55" s="7" t="str">
        <f>IFERROR(VLOOKUP(Table1[[#This Row],[Stock]],[2]CUS030!$A$5:$BO$10000,28,0)/Table1[[#This Row],[Rate
(L/S)]],"")</f>
        <v/>
      </c>
      <c r="X55" s="7" t="str">
        <f>IFERROR(VLOOKUP(Table1[[#This Row],[Stock]],[2]CUS030!$A$5:$BO$10000,29,0)/Table1[[#This Row],[Rate
(L/S)]],"")</f>
        <v/>
      </c>
      <c r="Y55" s="7" t="str">
        <f>IFERROR(VLOOKUP(Table1[[#This Row],[Stock]],[2]CUS030!$A$5:$BO$10000,30,0)/Table1[[#This Row],[Rate
(L/S)]],"")</f>
        <v/>
      </c>
      <c r="Z55" s="7" t="str">
        <f>IFERROR(VLOOKUP(Table1[[#This Row],[Stock]],[2]CUS030!$A$5:$BO$10000,31,0)/Table1[[#This Row],[Rate
(L/S)]],"")</f>
        <v/>
      </c>
      <c r="AA55" s="7" t="str">
        <f>IFERROR(VLOOKUP(Table1[[#This Row],[Stock]],[2]CUS030!$A$5:$BO$10000,32,0)/Table1[[#This Row],[Rate
(L/S)]],"")</f>
        <v/>
      </c>
      <c r="AB55" s="7" t="str">
        <f>IFERROR(VLOOKUP(Table1[[#This Row],[Stock]],[2]CUS030!$A$5:$BO$10000,33,0)/Table1[[#This Row],[Rate
(L/S)]],"")</f>
        <v/>
      </c>
      <c r="AC55" s="7" t="str">
        <f>IFERROR(VLOOKUP(Table1[[#This Row],[Stock]],[2]CUS030!$A$5:$BO$10000,34,0)/Table1[[#This Row],[Rate
(L/S)]],"")</f>
        <v/>
      </c>
      <c r="AD55" s="7" t="str">
        <f>IFERROR(VLOOKUP(Table1[[#This Row],[Stock]],[2]CUS030!$A$5:$BO$10000,35,0)/Table1[[#This Row],[Rate
(L/S)]],"")</f>
        <v/>
      </c>
      <c r="AE55" s="7" t="str">
        <f>IFERROR(VLOOKUP(Table1[[#This Row],[Stock]],[2]CUS030!$A$5:$BO$10000,36,0)/Table1[[#This Row],[Rate
(L/S)]],"")</f>
        <v/>
      </c>
      <c r="AF55" s="7" t="str">
        <f>IFERROR(VLOOKUP(Table1[[#This Row],[Stock]],[2]CUS030!$A$5:$BO$10000,37,0)/Table1[[#This Row],[Rate
(L/S)]],"")</f>
        <v/>
      </c>
      <c r="AG55" s="7" t="str">
        <f>IFERROR(VLOOKUP(Table1[[#This Row],[Stock]],[2]CUS030!$A$5:$BO$10000,38,0)/Table1[[#This Row],[Rate
(L/S)]],"")</f>
        <v/>
      </c>
      <c r="AH55" s="7" t="str">
        <f>IFERROR(VLOOKUP(Table1[[#This Row],[Stock]],[2]CUS030!$A$5:$BO$10000,39,0)/Table1[[#This Row],[Rate
(L/S)]],"")</f>
        <v/>
      </c>
      <c r="AI55" s="7" t="str">
        <f>IFERROR(VLOOKUP(Table1[[#This Row],[Stock]],[2]CUS030!$A$5:$BO$10000,40,0)/Table1[[#This Row],[Rate
(L/S)]],"")</f>
        <v/>
      </c>
      <c r="AJ55" s="7" t="str">
        <f>IFERROR(VLOOKUP(Table1[[#This Row],[Stock]],[2]CUS030!$A$5:$BO$10000,41,0)/Table1[[#This Row],[Rate
(L/S)]],"")</f>
        <v/>
      </c>
      <c r="AK55" s="7" t="str">
        <f>IFERROR(VLOOKUP(Table1[[#This Row],[Stock]],[2]CUS030!$A$5:$BO$10000,42,0)/Table1[[#This Row],[Rate
(L/S)]],"")</f>
        <v/>
      </c>
      <c r="AL55" s="7" t="str">
        <f>IFERROR(VLOOKUP(Table1[[#This Row],[Stock]],[2]CUS030!$A$5:$BO$10000,43,0)/Table1[[#This Row],[Rate
(L/S)]],"")</f>
        <v/>
      </c>
      <c r="AM55" s="7" t="str">
        <f>IFERROR(VLOOKUP(Table1[[#This Row],[Stock]],[2]CUS030!$A$5:$BO$10000,44,0)/Table1[[#This Row],[Rate
(L/S)]],"")</f>
        <v/>
      </c>
      <c r="AN55" s="7" t="str">
        <f>IFERROR(VLOOKUP(Table1[[#This Row],[Stock]],[2]CUS030!$A$5:$BO$10000,45,0)/Table1[[#This Row],[Rate
(L/S)]],"")</f>
        <v/>
      </c>
      <c r="AO55" s="7" t="str">
        <f>IFERROR(VLOOKUP(Table1[[#This Row],[Stock]],[2]CUS030!$A$5:$BO$10000,46,0)/Table1[[#This Row],[Rate
(L/S)]],"")</f>
        <v/>
      </c>
      <c r="AP55" s="7" t="str">
        <f>IFERROR(VLOOKUP(Table1[[#This Row],[Stock]],[2]CUS030!$A$5:$BO$10000,47,0)/Table1[[#This Row],[Rate
(L/S)]],"")</f>
        <v/>
      </c>
      <c r="AQ55" s="7" t="str">
        <f>IFERROR(VLOOKUP(Table1[[#This Row],[Stock]],[2]CUS030!$A$5:$BO$10000,48,0)/Table1[[#This Row],[Rate
(L/S)]],"")</f>
        <v/>
      </c>
      <c r="AR55" s="7" t="str">
        <f>IFERROR(VLOOKUP(Table1[[#This Row],[Stock]],[2]CUS030!$A$5:$BO$10000,49,0)/Table1[[#This Row],[Rate
(L/S)]],"")</f>
        <v/>
      </c>
      <c r="AS55" s="7" t="str">
        <f>IFERROR(VLOOKUP(Table1[[#This Row],[Stock]],[2]CUS030!$A$5:$BO$10000,50,0)/Table1[[#This Row],[Rate
(L/S)]],"")</f>
        <v/>
      </c>
      <c r="AT55" s="7" t="str">
        <f>IFERROR(VLOOKUP(Table1[[#This Row],[Stock]],[2]CUS030!$A$5:$BO$10000,51,0)/Table1[[#This Row],[Rate
(L/S)]],"")</f>
        <v/>
      </c>
      <c r="AU55" s="7" t="str">
        <f>IFERROR(VLOOKUP(Table1[[#This Row],[Stock]],[2]CUS030!$A$5:$BO$10000,52,0)/Table1[[#This Row],[Rate
(L/S)]],"")</f>
        <v/>
      </c>
      <c r="AV55" s="7" t="str">
        <f>IFERROR(VLOOKUP(Table1[[#This Row],[Stock]],[2]CUS030!$A$5:$BO$10000,53,0)/Table1[[#This Row],[Rate
(L/S)]],"")</f>
        <v/>
      </c>
      <c r="AW55" s="7" t="str">
        <f>IFERROR(VLOOKUP(Table1[[#This Row],[Stock]],[2]CUS030!$A$5:$BO$10000,54,0)/Table1[[#This Row],[Rate
(L/S)]],"")</f>
        <v/>
      </c>
      <c r="AX55" s="7" t="str">
        <f>IFERROR(VLOOKUP(Table1[[#This Row],[Stock]],[2]CUS030!$A$5:$BO$10000,55,0)/Table1[[#This Row],[Rate
(L/S)]],"")</f>
        <v/>
      </c>
      <c r="AY55" s="7" t="str">
        <f>IFERROR(VLOOKUP(Table1[[#This Row],[Stock]],[2]CUS030!$A$5:$BO$10000,56,0)/Table1[[#This Row],[Rate
(L/S)]],"")</f>
        <v/>
      </c>
      <c r="AZ55" s="7" t="str">
        <f>IFERROR(VLOOKUP(Table1[[#This Row],[Stock]],[2]CUS030!$A$5:$BO$10000,57,0)/Table1[[#This Row],[Rate
(L/S)]],"")</f>
        <v/>
      </c>
      <c r="BA55" s="7" t="str">
        <f>IFERROR(VLOOKUP(Table1[[#This Row],[Stock]],[2]CUS030!$A$5:$BO$10000,58,0)/Table1[[#This Row],[Rate
(L/S)]],"")</f>
        <v/>
      </c>
      <c r="BB55" s="7" t="str">
        <f>IFERROR(VLOOKUP(Table1[[#This Row],[Stock]],[2]CUS030!$A$5:$BO$10000,59,0)/Table1[[#This Row],[Rate
(L/S)]],"")</f>
        <v/>
      </c>
      <c r="BC55" s="7" t="str">
        <f>IFERROR(VLOOKUP(Table1[[#This Row],[Stock]],[2]CUS030!$A$5:$BO$10000,60,0)/Table1[[#This Row],[Rate
(L/S)]],"")</f>
        <v/>
      </c>
      <c r="BD55" s="7" t="str">
        <f>IFERROR(VLOOKUP(Table1[[#This Row],[Stock]],[2]CUS030!$A$5:$BO$10000,61,0)/Table1[[#This Row],[Rate
(L/S)]],"")</f>
        <v/>
      </c>
      <c r="BE55" s="7" t="str">
        <f>IFERROR(VLOOKUP(Table1[[#This Row],[Stock]],[2]CUS030!$A$5:$BO$10000,62,0)/Table1[[#This Row],[Rate
(L/S)]],"")</f>
        <v/>
      </c>
      <c r="BF55" s="7" t="str">
        <f>IFERROR(VLOOKUP(Table1[[#This Row],[Stock]],[2]CUS030!$A$5:$BO$10000,63,0)/Table1[[#This Row],[Rate
(L/S)]],"")</f>
        <v/>
      </c>
      <c r="BG55" s="7" t="str">
        <f>IFERROR(VLOOKUP(Table1[[#This Row],[Stock]],[2]CUS030!$A$5:$BO$10000,64,0)/Table1[[#This Row],[Rate
(L/S)]],"")</f>
        <v/>
      </c>
      <c r="BH55" s="7" t="str">
        <f>IFERROR(VLOOKUP(Table1[[#This Row],[Stock]],[2]CUS030!$A$5:$BO$10000,65,0)/Table1[[#This Row],[Rate
(L/S)]],"")</f>
        <v/>
      </c>
      <c r="BI55" s="7" t="s">
        <v>1</v>
      </c>
      <c r="BJ55" s="15">
        <f>IFERROR(IF(Table1[[#This Row],[S.Material]]="S",(Table1[[#This Row],[Total Qty]]+Table1[[#This Row],[N+1]]+Table1[[#This Row],[N+2]]),Table1[[#This Row],[Total Qty]]+Table1[[#This Row],[N+1]]),)</f>
        <v>0</v>
      </c>
      <c r="BK55" s="7" t="str">
        <f>IFERROR(IF(((AVERAGE((Table1[[#This Row],[N+1]],Table1[[#This Row],[N+2]]),Table1[[#This Row],[N+3]])-(Table1[[#This Row],[Total Qty]])))&gt;500,"Fixed&gt;500pcs",""),"")</f>
        <v/>
      </c>
      <c r="BL55" s="7" t="str">
        <f>IF(AND(Table1[[#This Row],[Last Forcast]]=0,Table1[[#This Row],[Total Qty]]&gt;0,Table1[[#This Row],[N+1]]&gt;0),"Check PO again","")</f>
        <v/>
      </c>
    </row>
    <row r="56" spans="2:64" x14ac:dyDescent="0.3">
      <c r="B56">
        <v>54</v>
      </c>
      <c r="C56" t="s">
        <v>52</v>
      </c>
      <c r="D56">
        <f>IFERROR(ROUND((MID(Table1[[#This Row],[Production]],35,(LEN(Table1[[#This Row],[Production]]))-37)/(MID(Table1[[#This Row],[Stock]],35,(LEN(Table1[[#This Row],[Stock]]))-37))),0),"")</f>
        <v>1</v>
      </c>
      <c r="E56" t="s">
        <v>52</v>
      </c>
      <c r="F56" s="16">
        <f>VLOOKUP(LEFT(Table1[[#This Row],[Production]],LEN(Table1[[#This Row],[Production]])-7),Item!$A$5:$Z$1000,26,0)</f>
        <v>0.996</v>
      </c>
      <c r="H56" s="8" t="str">
        <f>IFERROR(VLOOKUP(MID(Table1[[#This Row],[Production]],10,2),Special!$B$2:$D$26,3,0),"")</f>
        <v>-</v>
      </c>
      <c r="J56" t="b">
        <f>EXACT(LEFT(Table1[[#This Row],[Stock]],12),LEFT(Table1[[#This Row],[Production]],12))</f>
        <v>1</v>
      </c>
      <c r="K56" t="b">
        <f>EXACT((RIGHT(Table1[[#This Row],[Stock]],3)),((RIGHT(Table1[[#This Row],[Production]],3))))</f>
        <v>1</v>
      </c>
      <c r="L56" s="14">
        <f>IFERROR(VLOOKUP(Table1[[#This Row],[Stock]],[1]Sheet1!$A$7:$N$10000,14,0),"")</f>
        <v>860</v>
      </c>
      <c r="M56" s="14">
        <f>IFERROR(ROUND((Table1[[#This Row],[Stock
(S&amp;L)]]/Table1[[#This Row],[Rate
(L/S)]]),0),"")</f>
        <v>860</v>
      </c>
      <c r="O56" t="str">
        <f>IF(Table1[[#This Row],[Rate
(L/S)]]=1,"P/E","C")</f>
        <v>P/E</v>
      </c>
      <c r="P56" s="7" t="str">
        <f>IFERROR(VLOOKUP(Table1[[#This Row],[Stock]],[2]CUS030!$A$5:$BO$10000,21,0)/Table1[[#This Row],[Rate
(L/S)]],"")</f>
        <v/>
      </c>
      <c r="Q56" s="7" t="str">
        <f>IFERROR(VLOOKUP(Table1[[#This Row],[Stock]],[2]CUS030!$A$5:$BO$10000,22,0)/Table1[[#This Row],[Rate
(L/S)]],"")</f>
        <v/>
      </c>
      <c r="R56" s="7" t="str">
        <f>IFERROR(VLOOKUP(Table1[[#This Row],[Stock]],[2]CUS030!$A$5:$BO$10000,23,0)/Table1[[#This Row],[Rate
(L/S)]],"")</f>
        <v/>
      </c>
      <c r="S56" s="7" t="str">
        <f>IFERROR(VLOOKUP(Table1[[#This Row],[Stock]],[2]CUS030!$A$5:$BO$10000,24,0)/Table1[[#This Row],[Rate
(L/S)]],"")</f>
        <v/>
      </c>
      <c r="T56" s="7" t="str">
        <f>IFERROR(VLOOKUP(Table1[[#This Row],[Stock]],[2]CUS030!$A$5:$BO$10000,25,0)/Table1[[#This Row],[Rate
(L/S)]],"")</f>
        <v/>
      </c>
      <c r="U56" s="7" t="str">
        <f>IFERROR(VLOOKUP(Table1[[#This Row],[Stock]],[2]CUS030!$A$5:$BO$10000,26,0)/Table1[[#This Row],[Rate
(L/S)]],"")</f>
        <v/>
      </c>
      <c r="V56" s="7" t="str">
        <f>IFERROR(VLOOKUP(Table1[[#This Row],[Stock]],[2]CUS030!$A$5:$BO$10000,27,0)/Table1[[#This Row],[Rate
(L/S)]],"")</f>
        <v/>
      </c>
      <c r="W56" s="7" t="str">
        <f>IFERROR(VLOOKUP(Table1[[#This Row],[Stock]],[2]CUS030!$A$5:$BO$10000,28,0)/Table1[[#This Row],[Rate
(L/S)]],"")</f>
        <v/>
      </c>
      <c r="X56" s="7" t="str">
        <f>IFERROR(VLOOKUP(Table1[[#This Row],[Stock]],[2]CUS030!$A$5:$BO$10000,29,0)/Table1[[#This Row],[Rate
(L/S)]],"")</f>
        <v/>
      </c>
      <c r="Y56" s="7" t="str">
        <f>IFERROR(VLOOKUP(Table1[[#This Row],[Stock]],[2]CUS030!$A$5:$BO$10000,30,0)/Table1[[#This Row],[Rate
(L/S)]],"")</f>
        <v/>
      </c>
      <c r="Z56" s="7" t="str">
        <f>IFERROR(VLOOKUP(Table1[[#This Row],[Stock]],[2]CUS030!$A$5:$BO$10000,31,0)/Table1[[#This Row],[Rate
(L/S)]],"")</f>
        <v/>
      </c>
      <c r="AA56" s="7" t="str">
        <f>IFERROR(VLOOKUP(Table1[[#This Row],[Stock]],[2]CUS030!$A$5:$BO$10000,32,0)/Table1[[#This Row],[Rate
(L/S)]],"")</f>
        <v/>
      </c>
      <c r="AB56" s="7" t="str">
        <f>IFERROR(VLOOKUP(Table1[[#This Row],[Stock]],[2]CUS030!$A$5:$BO$10000,33,0)/Table1[[#This Row],[Rate
(L/S)]],"")</f>
        <v/>
      </c>
      <c r="AC56" s="7" t="str">
        <f>IFERROR(VLOOKUP(Table1[[#This Row],[Stock]],[2]CUS030!$A$5:$BO$10000,34,0)/Table1[[#This Row],[Rate
(L/S)]],"")</f>
        <v/>
      </c>
      <c r="AD56" s="7" t="str">
        <f>IFERROR(VLOOKUP(Table1[[#This Row],[Stock]],[2]CUS030!$A$5:$BO$10000,35,0)/Table1[[#This Row],[Rate
(L/S)]],"")</f>
        <v/>
      </c>
      <c r="AE56" s="7" t="str">
        <f>IFERROR(VLOOKUP(Table1[[#This Row],[Stock]],[2]CUS030!$A$5:$BO$10000,36,0)/Table1[[#This Row],[Rate
(L/S)]],"")</f>
        <v/>
      </c>
      <c r="AF56" s="7" t="str">
        <f>IFERROR(VLOOKUP(Table1[[#This Row],[Stock]],[2]CUS030!$A$5:$BO$10000,37,0)/Table1[[#This Row],[Rate
(L/S)]],"")</f>
        <v/>
      </c>
      <c r="AG56" s="7" t="str">
        <f>IFERROR(VLOOKUP(Table1[[#This Row],[Stock]],[2]CUS030!$A$5:$BO$10000,38,0)/Table1[[#This Row],[Rate
(L/S)]],"")</f>
        <v/>
      </c>
      <c r="AH56" s="7" t="str">
        <f>IFERROR(VLOOKUP(Table1[[#This Row],[Stock]],[2]CUS030!$A$5:$BO$10000,39,0)/Table1[[#This Row],[Rate
(L/S)]],"")</f>
        <v/>
      </c>
      <c r="AI56" s="7" t="str">
        <f>IFERROR(VLOOKUP(Table1[[#This Row],[Stock]],[2]CUS030!$A$5:$BO$10000,40,0)/Table1[[#This Row],[Rate
(L/S)]],"")</f>
        <v/>
      </c>
      <c r="AJ56" s="7" t="str">
        <f>IFERROR(VLOOKUP(Table1[[#This Row],[Stock]],[2]CUS030!$A$5:$BO$10000,41,0)/Table1[[#This Row],[Rate
(L/S)]],"")</f>
        <v/>
      </c>
      <c r="AK56" s="7" t="str">
        <f>IFERROR(VLOOKUP(Table1[[#This Row],[Stock]],[2]CUS030!$A$5:$BO$10000,42,0)/Table1[[#This Row],[Rate
(L/S)]],"")</f>
        <v/>
      </c>
      <c r="AL56" s="7" t="str">
        <f>IFERROR(VLOOKUP(Table1[[#This Row],[Stock]],[2]CUS030!$A$5:$BO$10000,43,0)/Table1[[#This Row],[Rate
(L/S)]],"")</f>
        <v/>
      </c>
      <c r="AM56" s="7" t="str">
        <f>IFERROR(VLOOKUP(Table1[[#This Row],[Stock]],[2]CUS030!$A$5:$BO$10000,44,0)/Table1[[#This Row],[Rate
(L/S)]],"")</f>
        <v/>
      </c>
      <c r="AN56" s="7" t="str">
        <f>IFERROR(VLOOKUP(Table1[[#This Row],[Stock]],[2]CUS030!$A$5:$BO$10000,45,0)/Table1[[#This Row],[Rate
(L/S)]],"")</f>
        <v/>
      </c>
      <c r="AO56" s="7" t="str">
        <f>IFERROR(VLOOKUP(Table1[[#This Row],[Stock]],[2]CUS030!$A$5:$BO$10000,46,0)/Table1[[#This Row],[Rate
(L/S)]],"")</f>
        <v/>
      </c>
      <c r="AP56" s="7" t="str">
        <f>IFERROR(VLOOKUP(Table1[[#This Row],[Stock]],[2]CUS030!$A$5:$BO$10000,47,0)/Table1[[#This Row],[Rate
(L/S)]],"")</f>
        <v/>
      </c>
      <c r="AQ56" s="7" t="str">
        <f>IFERROR(VLOOKUP(Table1[[#This Row],[Stock]],[2]CUS030!$A$5:$BO$10000,48,0)/Table1[[#This Row],[Rate
(L/S)]],"")</f>
        <v/>
      </c>
      <c r="AR56" s="7" t="str">
        <f>IFERROR(VLOOKUP(Table1[[#This Row],[Stock]],[2]CUS030!$A$5:$BO$10000,49,0)/Table1[[#This Row],[Rate
(L/S)]],"")</f>
        <v/>
      </c>
      <c r="AS56" s="7" t="str">
        <f>IFERROR(VLOOKUP(Table1[[#This Row],[Stock]],[2]CUS030!$A$5:$BO$10000,50,0)/Table1[[#This Row],[Rate
(L/S)]],"")</f>
        <v/>
      </c>
      <c r="AT56" s="7" t="str">
        <f>IFERROR(VLOOKUP(Table1[[#This Row],[Stock]],[2]CUS030!$A$5:$BO$10000,51,0)/Table1[[#This Row],[Rate
(L/S)]],"")</f>
        <v/>
      </c>
      <c r="AU56" s="7" t="str">
        <f>IFERROR(VLOOKUP(Table1[[#This Row],[Stock]],[2]CUS030!$A$5:$BO$10000,52,0)/Table1[[#This Row],[Rate
(L/S)]],"")</f>
        <v/>
      </c>
      <c r="AV56" s="7" t="str">
        <f>IFERROR(VLOOKUP(Table1[[#This Row],[Stock]],[2]CUS030!$A$5:$BO$10000,53,0)/Table1[[#This Row],[Rate
(L/S)]],"")</f>
        <v/>
      </c>
      <c r="AW56" s="7" t="str">
        <f>IFERROR(VLOOKUP(Table1[[#This Row],[Stock]],[2]CUS030!$A$5:$BO$10000,54,0)/Table1[[#This Row],[Rate
(L/S)]],"")</f>
        <v/>
      </c>
      <c r="AX56" s="7" t="str">
        <f>IFERROR(VLOOKUP(Table1[[#This Row],[Stock]],[2]CUS030!$A$5:$BO$10000,55,0)/Table1[[#This Row],[Rate
(L/S)]],"")</f>
        <v/>
      </c>
      <c r="AY56" s="7" t="str">
        <f>IFERROR(VLOOKUP(Table1[[#This Row],[Stock]],[2]CUS030!$A$5:$BO$10000,56,0)/Table1[[#This Row],[Rate
(L/S)]],"")</f>
        <v/>
      </c>
      <c r="AZ56" s="7" t="str">
        <f>IFERROR(VLOOKUP(Table1[[#This Row],[Stock]],[2]CUS030!$A$5:$BO$10000,57,0)/Table1[[#This Row],[Rate
(L/S)]],"")</f>
        <v/>
      </c>
      <c r="BA56" s="7" t="str">
        <f>IFERROR(VLOOKUP(Table1[[#This Row],[Stock]],[2]CUS030!$A$5:$BO$10000,58,0)/Table1[[#This Row],[Rate
(L/S)]],"")</f>
        <v/>
      </c>
      <c r="BB56" s="7" t="str">
        <f>IFERROR(VLOOKUP(Table1[[#This Row],[Stock]],[2]CUS030!$A$5:$BO$10000,59,0)/Table1[[#This Row],[Rate
(L/S)]],"")</f>
        <v/>
      </c>
      <c r="BC56" s="7" t="str">
        <f>IFERROR(VLOOKUP(Table1[[#This Row],[Stock]],[2]CUS030!$A$5:$BO$10000,60,0)/Table1[[#This Row],[Rate
(L/S)]],"")</f>
        <v/>
      </c>
      <c r="BD56" s="7" t="str">
        <f>IFERROR(VLOOKUP(Table1[[#This Row],[Stock]],[2]CUS030!$A$5:$BO$10000,61,0)/Table1[[#This Row],[Rate
(L/S)]],"")</f>
        <v/>
      </c>
      <c r="BE56" s="7" t="str">
        <f>IFERROR(VLOOKUP(Table1[[#This Row],[Stock]],[2]CUS030!$A$5:$BO$10000,62,0)/Table1[[#This Row],[Rate
(L/S)]],"")</f>
        <v/>
      </c>
      <c r="BF56" s="7" t="str">
        <f>IFERROR(VLOOKUP(Table1[[#This Row],[Stock]],[2]CUS030!$A$5:$BO$10000,63,0)/Table1[[#This Row],[Rate
(L/S)]],"")</f>
        <v/>
      </c>
      <c r="BG56" s="7" t="str">
        <f>IFERROR(VLOOKUP(Table1[[#This Row],[Stock]],[2]CUS030!$A$5:$BO$10000,64,0)/Table1[[#This Row],[Rate
(L/S)]],"")</f>
        <v/>
      </c>
      <c r="BH56" s="7" t="str">
        <f>IFERROR(VLOOKUP(Table1[[#This Row],[Stock]],[2]CUS030!$A$5:$BO$10000,65,0)/Table1[[#This Row],[Rate
(L/S)]],"")</f>
        <v/>
      </c>
      <c r="BI56" s="7" t="s">
        <v>1</v>
      </c>
      <c r="BJ56" s="15">
        <f>IFERROR(IF(Table1[[#This Row],[S.Material]]="S",(Table1[[#This Row],[Total Qty]]+Table1[[#This Row],[N+1]]+Table1[[#This Row],[N+2]]),Table1[[#This Row],[Total Qty]]+Table1[[#This Row],[N+1]]),)</f>
        <v>0</v>
      </c>
      <c r="BK56" s="7" t="str">
        <f>IFERROR(IF(((AVERAGE((Table1[[#This Row],[N+1]],Table1[[#This Row],[N+2]]),Table1[[#This Row],[N+3]])-(Table1[[#This Row],[Total Qty]])))&gt;500,"Fixed&gt;500pcs",""),"")</f>
        <v/>
      </c>
      <c r="BL56" s="7" t="str">
        <f>IF(AND(Table1[[#This Row],[Last Forcast]]=0,Table1[[#This Row],[Total Qty]]&gt;0,Table1[[#This Row],[N+1]]&gt;0),"Check PO again","")</f>
        <v/>
      </c>
    </row>
    <row r="57" spans="2:64" x14ac:dyDescent="0.3">
      <c r="B57">
        <v>55</v>
      </c>
      <c r="C57" t="s">
        <v>58</v>
      </c>
      <c r="D57">
        <f>IFERROR(ROUND((MID(Table1[[#This Row],[Production]],35,(LEN(Table1[[#This Row],[Production]]))-37)/(MID(Table1[[#This Row],[Stock]],35,(LEN(Table1[[#This Row],[Stock]]))-37))),0),"")</f>
        <v>1</v>
      </c>
      <c r="E57" t="s">
        <v>58</v>
      </c>
      <c r="F57" s="16">
        <f>VLOOKUP(LEFT(Table1[[#This Row],[Production]],LEN(Table1[[#This Row],[Production]])-7),Item!$A$5:$Z$1000,26,0)</f>
        <v>0.996</v>
      </c>
      <c r="H57" s="8" t="str">
        <f>IFERROR(VLOOKUP(MID(Table1[[#This Row],[Production]],10,2),Special!$B$2:$D$26,3,0),"")</f>
        <v>-</v>
      </c>
      <c r="J57" t="b">
        <f>EXACT(LEFT(Table1[[#This Row],[Stock]],12),LEFT(Table1[[#This Row],[Production]],12))</f>
        <v>1</v>
      </c>
      <c r="K57" t="b">
        <f>EXACT((RIGHT(Table1[[#This Row],[Stock]],3)),((RIGHT(Table1[[#This Row],[Production]],3))))</f>
        <v>1</v>
      </c>
      <c r="L57" s="14" t="str">
        <f>IFERROR(VLOOKUP(Table1[[#This Row],[Stock]],[1]Sheet1!$A$7:$N$10000,14,0),"")</f>
        <v/>
      </c>
      <c r="M57" s="14" t="str">
        <f>IFERROR(ROUND((Table1[[#This Row],[Stock
(S&amp;L)]]/Table1[[#This Row],[Rate
(L/S)]]),0),"")</f>
        <v/>
      </c>
      <c r="O57" t="str">
        <f>IF(Table1[[#This Row],[Rate
(L/S)]]=1,"P/E","C")</f>
        <v>P/E</v>
      </c>
      <c r="P57" s="7" t="str">
        <f>IFERROR(VLOOKUP(Table1[[#This Row],[Stock]],[2]CUS030!$A$5:$BO$10000,21,0)/Table1[[#This Row],[Rate
(L/S)]],"")</f>
        <v/>
      </c>
      <c r="Q57" s="7" t="str">
        <f>IFERROR(VLOOKUP(Table1[[#This Row],[Stock]],[2]CUS030!$A$5:$BO$10000,22,0)/Table1[[#This Row],[Rate
(L/S)]],"")</f>
        <v/>
      </c>
      <c r="R57" s="7" t="str">
        <f>IFERROR(VLOOKUP(Table1[[#This Row],[Stock]],[2]CUS030!$A$5:$BO$10000,23,0)/Table1[[#This Row],[Rate
(L/S)]],"")</f>
        <v/>
      </c>
      <c r="S57" s="7" t="str">
        <f>IFERROR(VLOOKUP(Table1[[#This Row],[Stock]],[2]CUS030!$A$5:$BO$10000,24,0)/Table1[[#This Row],[Rate
(L/S)]],"")</f>
        <v/>
      </c>
      <c r="T57" s="7" t="str">
        <f>IFERROR(VLOOKUP(Table1[[#This Row],[Stock]],[2]CUS030!$A$5:$BO$10000,25,0)/Table1[[#This Row],[Rate
(L/S)]],"")</f>
        <v/>
      </c>
      <c r="U57" s="7" t="str">
        <f>IFERROR(VLOOKUP(Table1[[#This Row],[Stock]],[2]CUS030!$A$5:$BO$10000,26,0)/Table1[[#This Row],[Rate
(L/S)]],"")</f>
        <v/>
      </c>
      <c r="V57" s="7" t="str">
        <f>IFERROR(VLOOKUP(Table1[[#This Row],[Stock]],[2]CUS030!$A$5:$BO$10000,27,0)/Table1[[#This Row],[Rate
(L/S)]],"")</f>
        <v/>
      </c>
      <c r="W57" s="7" t="str">
        <f>IFERROR(VLOOKUP(Table1[[#This Row],[Stock]],[2]CUS030!$A$5:$BO$10000,28,0)/Table1[[#This Row],[Rate
(L/S)]],"")</f>
        <v/>
      </c>
      <c r="X57" s="7" t="str">
        <f>IFERROR(VLOOKUP(Table1[[#This Row],[Stock]],[2]CUS030!$A$5:$BO$10000,29,0)/Table1[[#This Row],[Rate
(L/S)]],"")</f>
        <v/>
      </c>
      <c r="Y57" s="7" t="str">
        <f>IFERROR(VLOOKUP(Table1[[#This Row],[Stock]],[2]CUS030!$A$5:$BO$10000,30,0)/Table1[[#This Row],[Rate
(L/S)]],"")</f>
        <v/>
      </c>
      <c r="Z57" s="7" t="str">
        <f>IFERROR(VLOOKUP(Table1[[#This Row],[Stock]],[2]CUS030!$A$5:$BO$10000,31,0)/Table1[[#This Row],[Rate
(L/S)]],"")</f>
        <v/>
      </c>
      <c r="AA57" s="7" t="str">
        <f>IFERROR(VLOOKUP(Table1[[#This Row],[Stock]],[2]CUS030!$A$5:$BO$10000,32,0)/Table1[[#This Row],[Rate
(L/S)]],"")</f>
        <v/>
      </c>
      <c r="AB57" s="7" t="str">
        <f>IFERROR(VLOOKUP(Table1[[#This Row],[Stock]],[2]CUS030!$A$5:$BO$10000,33,0)/Table1[[#This Row],[Rate
(L/S)]],"")</f>
        <v/>
      </c>
      <c r="AC57" s="7" t="str">
        <f>IFERROR(VLOOKUP(Table1[[#This Row],[Stock]],[2]CUS030!$A$5:$BO$10000,34,0)/Table1[[#This Row],[Rate
(L/S)]],"")</f>
        <v/>
      </c>
      <c r="AD57" s="7" t="str">
        <f>IFERROR(VLOOKUP(Table1[[#This Row],[Stock]],[2]CUS030!$A$5:$BO$10000,35,0)/Table1[[#This Row],[Rate
(L/S)]],"")</f>
        <v/>
      </c>
      <c r="AE57" s="7" t="str">
        <f>IFERROR(VLOOKUP(Table1[[#This Row],[Stock]],[2]CUS030!$A$5:$BO$10000,36,0)/Table1[[#This Row],[Rate
(L/S)]],"")</f>
        <v/>
      </c>
      <c r="AF57" s="7" t="str">
        <f>IFERROR(VLOOKUP(Table1[[#This Row],[Stock]],[2]CUS030!$A$5:$BO$10000,37,0)/Table1[[#This Row],[Rate
(L/S)]],"")</f>
        <v/>
      </c>
      <c r="AG57" s="7" t="str">
        <f>IFERROR(VLOOKUP(Table1[[#This Row],[Stock]],[2]CUS030!$A$5:$BO$10000,38,0)/Table1[[#This Row],[Rate
(L/S)]],"")</f>
        <v/>
      </c>
      <c r="AH57" s="7" t="str">
        <f>IFERROR(VLOOKUP(Table1[[#This Row],[Stock]],[2]CUS030!$A$5:$BO$10000,39,0)/Table1[[#This Row],[Rate
(L/S)]],"")</f>
        <v/>
      </c>
      <c r="AI57" s="7" t="str">
        <f>IFERROR(VLOOKUP(Table1[[#This Row],[Stock]],[2]CUS030!$A$5:$BO$10000,40,0)/Table1[[#This Row],[Rate
(L/S)]],"")</f>
        <v/>
      </c>
      <c r="AJ57" s="7" t="str">
        <f>IFERROR(VLOOKUP(Table1[[#This Row],[Stock]],[2]CUS030!$A$5:$BO$10000,41,0)/Table1[[#This Row],[Rate
(L/S)]],"")</f>
        <v/>
      </c>
      <c r="AK57" s="7" t="str">
        <f>IFERROR(VLOOKUP(Table1[[#This Row],[Stock]],[2]CUS030!$A$5:$BO$10000,42,0)/Table1[[#This Row],[Rate
(L/S)]],"")</f>
        <v/>
      </c>
      <c r="AL57" s="7" t="str">
        <f>IFERROR(VLOOKUP(Table1[[#This Row],[Stock]],[2]CUS030!$A$5:$BO$10000,43,0)/Table1[[#This Row],[Rate
(L/S)]],"")</f>
        <v/>
      </c>
      <c r="AM57" s="7" t="str">
        <f>IFERROR(VLOOKUP(Table1[[#This Row],[Stock]],[2]CUS030!$A$5:$BO$10000,44,0)/Table1[[#This Row],[Rate
(L/S)]],"")</f>
        <v/>
      </c>
      <c r="AN57" s="7" t="str">
        <f>IFERROR(VLOOKUP(Table1[[#This Row],[Stock]],[2]CUS030!$A$5:$BO$10000,45,0)/Table1[[#This Row],[Rate
(L/S)]],"")</f>
        <v/>
      </c>
      <c r="AO57" s="7" t="str">
        <f>IFERROR(VLOOKUP(Table1[[#This Row],[Stock]],[2]CUS030!$A$5:$BO$10000,46,0)/Table1[[#This Row],[Rate
(L/S)]],"")</f>
        <v/>
      </c>
      <c r="AP57" s="7" t="str">
        <f>IFERROR(VLOOKUP(Table1[[#This Row],[Stock]],[2]CUS030!$A$5:$BO$10000,47,0)/Table1[[#This Row],[Rate
(L/S)]],"")</f>
        <v/>
      </c>
      <c r="AQ57" s="7" t="str">
        <f>IFERROR(VLOOKUP(Table1[[#This Row],[Stock]],[2]CUS030!$A$5:$BO$10000,48,0)/Table1[[#This Row],[Rate
(L/S)]],"")</f>
        <v/>
      </c>
      <c r="AR57" s="7" t="str">
        <f>IFERROR(VLOOKUP(Table1[[#This Row],[Stock]],[2]CUS030!$A$5:$BO$10000,49,0)/Table1[[#This Row],[Rate
(L/S)]],"")</f>
        <v/>
      </c>
      <c r="AS57" s="7" t="str">
        <f>IFERROR(VLOOKUP(Table1[[#This Row],[Stock]],[2]CUS030!$A$5:$BO$10000,50,0)/Table1[[#This Row],[Rate
(L/S)]],"")</f>
        <v/>
      </c>
      <c r="AT57" s="7" t="str">
        <f>IFERROR(VLOOKUP(Table1[[#This Row],[Stock]],[2]CUS030!$A$5:$BO$10000,51,0)/Table1[[#This Row],[Rate
(L/S)]],"")</f>
        <v/>
      </c>
      <c r="AU57" s="7" t="str">
        <f>IFERROR(VLOOKUP(Table1[[#This Row],[Stock]],[2]CUS030!$A$5:$BO$10000,52,0)/Table1[[#This Row],[Rate
(L/S)]],"")</f>
        <v/>
      </c>
      <c r="AV57" s="7" t="str">
        <f>IFERROR(VLOOKUP(Table1[[#This Row],[Stock]],[2]CUS030!$A$5:$BO$10000,53,0)/Table1[[#This Row],[Rate
(L/S)]],"")</f>
        <v/>
      </c>
      <c r="AW57" s="7" t="str">
        <f>IFERROR(VLOOKUP(Table1[[#This Row],[Stock]],[2]CUS030!$A$5:$BO$10000,54,0)/Table1[[#This Row],[Rate
(L/S)]],"")</f>
        <v/>
      </c>
      <c r="AX57" s="7" t="str">
        <f>IFERROR(VLOOKUP(Table1[[#This Row],[Stock]],[2]CUS030!$A$5:$BO$10000,55,0)/Table1[[#This Row],[Rate
(L/S)]],"")</f>
        <v/>
      </c>
      <c r="AY57" s="7" t="str">
        <f>IFERROR(VLOOKUP(Table1[[#This Row],[Stock]],[2]CUS030!$A$5:$BO$10000,56,0)/Table1[[#This Row],[Rate
(L/S)]],"")</f>
        <v/>
      </c>
      <c r="AZ57" s="7" t="str">
        <f>IFERROR(VLOOKUP(Table1[[#This Row],[Stock]],[2]CUS030!$A$5:$BO$10000,57,0)/Table1[[#This Row],[Rate
(L/S)]],"")</f>
        <v/>
      </c>
      <c r="BA57" s="7" t="str">
        <f>IFERROR(VLOOKUP(Table1[[#This Row],[Stock]],[2]CUS030!$A$5:$BO$10000,58,0)/Table1[[#This Row],[Rate
(L/S)]],"")</f>
        <v/>
      </c>
      <c r="BB57" s="7" t="str">
        <f>IFERROR(VLOOKUP(Table1[[#This Row],[Stock]],[2]CUS030!$A$5:$BO$10000,59,0)/Table1[[#This Row],[Rate
(L/S)]],"")</f>
        <v/>
      </c>
      <c r="BC57" s="7" t="str">
        <f>IFERROR(VLOOKUP(Table1[[#This Row],[Stock]],[2]CUS030!$A$5:$BO$10000,60,0)/Table1[[#This Row],[Rate
(L/S)]],"")</f>
        <v/>
      </c>
      <c r="BD57" s="7" t="str">
        <f>IFERROR(VLOOKUP(Table1[[#This Row],[Stock]],[2]CUS030!$A$5:$BO$10000,61,0)/Table1[[#This Row],[Rate
(L/S)]],"")</f>
        <v/>
      </c>
      <c r="BE57" s="7" t="str">
        <f>IFERROR(VLOOKUP(Table1[[#This Row],[Stock]],[2]CUS030!$A$5:$BO$10000,62,0)/Table1[[#This Row],[Rate
(L/S)]],"")</f>
        <v/>
      </c>
      <c r="BF57" s="7" t="str">
        <f>IFERROR(VLOOKUP(Table1[[#This Row],[Stock]],[2]CUS030!$A$5:$BO$10000,63,0)/Table1[[#This Row],[Rate
(L/S)]],"")</f>
        <v/>
      </c>
      <c r="BG57" s="7" t="str">
        <f>IFERROR(VLOOKUP(Table1[[#This Row],[Stock]],[2]CUS030!$A$5:$BO$10000,64,0)/Table1[[#This Row],[Rate
(L/S)]],"")</f>
        <v/>
      </c>
      <c r="BH57" s="7" t="str">
        <f>IFERROR(VLOOKUP(Table1[[#This Row],[Stock]],[2]CUS030!$A$5:$BO$10000,65,0)/Table1[[#This Row],[Rate
(L/S)]],"")</f>
        <v/>
      </c>
      <c r="BI57" s="7" t="s">
        <v>1</v>
      </c>
      <c r="BJ57" s="15">
        <f>IFERROR(IF(Table1[[#This Row],[S.Material]]="S",(Table1[[#This Row],[Total Qty]]+Table1[[#This Row],[N+1]]+Table1[[#This Row],[N+2]]),Table1[[#This Row],[Total Qty]]+Table1[[#This Row],[N+1]]),)</f>
        <v>0</v>
      </c>
      <c r="BK57" s="7" t="str">
        <f>IFERROR(IF(((AVERAGE((Table1[[#This Row],[N+1]],Table1[[#This Row],[N+2]]),Table1[[#This Row],[N+3]])-(Table1[[#This Row],[Total Qty]])))&gt;500,"Fixed&gt;500pcs",""),"")</f>
        <v/>
      </c>
      <c r="BL57" s="7" t="str">
        <f>IF(AND(Table1[[#This Row],[Last Forcast]]=0,Table1[[#This Row],[Total Qty]]&gt;0,Table1[[#This Row],[N+1]]&gt;0),"Check PO again","")</f>
        <v/>
      </c>
    </row>
    <row r="58" spans="2:64" x14ac:dyDescent="0.3">
      <c r="B58">
        <v>56</v>
      </c>
      <c r="C58" t="s">
        <v>59</v>
      </c>
      <c r="D58">
        <f>IFERROR(ROUND((MID(Table1[[#This Row],[Production]],35,(LEN(Table1[[#This Row],[Production]]))-37)/(MID(Table1[[#This Row],[Stock]],35,(LEN(Table1[[#This Row],[Stock]]))-37))),0),"")</f>
        <v>9</v>
      </c>
      <c r="E58" t="s">
        <v>58</v>
      </c>
      <c r="F58" s="16">
        <f>VLOOKUP(LEFT(Table1[[#This Row],[Production]],LEN(Table1[[#This Row],[Production]])-7),Item!$A$5:$Z$1000,26,0)</f>
        <v>0.996</v>
      </c>
      <c r="H58" s="8" t="str">
        <f>IFERROR(VLOOKUP(MID(Table1[[#This Row],[Production]],10,2),Special!$B$2:$D$26,3,0),"")</f>
        <v>-</v>
      </c>
      <c r="J58" t="b">
        <f>EXACT(LEFT(Table1[[#This Row],[Stock]],12),LEFT(Table1[[#This Row],[Production]],12))</f>
        <v>1</v>
      </c>
      <c r="K58" t="b">
        <f>EXACT((RIGHT(Table1[[#This Row],[Stock]],3)),((RIGHT(Table1[[#This Row],[Production]],3))))</f>
        <v>1</v>
      </c>
      <c r="L58" s="14" t="str">
        <f>IFERROR(VLOOKUP(Table1[[#This Row],[Stock]],[1]Sheet1!$A$7:$N$10000,14,0),"")</f>
        <v/>
      </c>
      <c r="M58" s="14" t="str">
        <f>IFERROR(ROUND((Table1[[#This Row],[Stock
(S&amp;L)]]/Table1[[#This Row],[Rate
(L/S)]]),0),"")</f>
        <v/>
      </c>
      <c r="O58" t="str">
        <f>IF(Table1[[#This Row],[Rate
(L/S)]]=1,"P/E","C")</f>
        <v>C</v>
      </c>
      <c r="P58" s="7">
        <f>IFERROR(VLOOKUP(Table1[[#This Row],[Stock]],[2]CUS030!$A$5:$BO$10000,21,0)/Table1[[#This Row],[Rate
(L/S)]],"")</f>
        <v>0</v>
      </c>
      <c r="Q58" s="7">
        <f>IFERROR(VLOOKUP(Table1[[#This Row],[Stock]],[2]CUS030!$A$5:$BO$10000,22,0)/Table1[[#This Row],[Rate
(L/S)]],"")</f>
        <v>0</v>
      </c>
      <c r="R58" s="7">
        <f>IFERROR(VLOOKUP(Table1[[#This Row],[Stock]],[2]CUS030!$A$5:$BO$10000,23,0)/Table1[[#This Row],[Rate
(L/S)]],"")</f>
        <v>0</v>
      </c>
      <c r="S58" s="7">
        <f>IFERROR(VLOOKUP(Table1[[#This Row],[Stock]],[2]CUS030!$A$5:$BO$10000,24,0)/Table1[[#This Row],[Rate
(L/S)]],"")</f>
        <v>0</v>
      </c>
      <c r="T58" s="7">
        <f>IFERROR(VLOOKUP(Table1[[#This Row],[Stock]],[2]CUS030!$A$5:$BO$10000,25,0)/Table1[[#This Row],[Rate
(L/S)]],"")</f>
        <v>0</v>
      </c>
      <c r="U58" s="7">
        <f>IFERROR(VLOOKUP(Table1[[#This Row],[Stock]],[2]CUS030!$A$5:$BO$10000,26,0)/Table1[[#This Row],[Rate
(L/S)]],"")</f>
        <v>0</v>
      </c>
      <c r="V58" s="7">
        <f>IFERROR(VLOOKUP(Table1[[#This Row],[Stock]],[2]CUS030!$A$5:$BO$10000,27,0)/Table1[[#This Row],[Rate
(L/S)]],"")</f>
        <v>0</v>
      </c>
      <c r="W58" s="7">
        <f>IFERROR(VLOOKUP(Table1[[#This Row],[Stock]],[2]CUS030!$A$5:$BO$10000,28,0)/Table1[[#This Row],[Rate
(L/S)]],"")</f>
        <v>0</v>
      </c>
      <c r="X58" s="7">
        <f>IFERROR(VLOOKUP(Table1[[#This Row],[Stock]],[2]CUS030!$A$5:$BO$10000,29,0)/Table1[[#This Row],[Rate
(L/S)]],"")</f>
        <v>0</v>
      </c>
      <c r="Y58" s="7">
        <f>IFERROR(VLOOKUP(Table1[[#This Row],[Stock]],[2]CUS030!$A$5:$BO$10000,30,0)/Table1[[#This Row],[Rate
(L/S)]],"")</f>
        <v>0</v>
      </c>
      <c r="Z58" s="7">
        <f>IFERROR(VLOOKUP(Table1[[#This Row],[Stock]],[2]CUS030!$A$5:$BO$10000,31,0)/Table1[[#This Row],[Rate
(L/S)]],"")</f>
        <v>0</v>
      </c>
      <c r="AA58" s="7">
        <f>IFERROR(VLOOKUP(Table1[[#This Row],[Stock]],[2]CUS030!$A$5:$BO$10000,32,0)/Table1[[#This Row],[Rate
(L/S)]],"")</f>
        <v>0</v>
      </c>
      <c r="AB58" s="7">
        <f>IFERROR(VLOOKUP(Table1[[#This Row],[Stock]],[2]CUS030!$A$5:$BO$10000,33,0)/Table1[[#This Row],[Rate
(L/S)]],"")</f>
        <v>0</v>
      </c>
      <c r="AC58" s="7">
        <f>IFERROR(VLOOKUP(Table1[[#This Row],[Stock]],[2]CUS030!$A$5:$BO$10000,34,0)/Table1[[#This Row],[Rate
(L/S)]],"")</f>
        <v>0</v>
      </c>
      <c r="AD58" s="7">
        <f>IFERROR(VLOOKUP(Table1[[#This Row],[Stock]],[2]CUS030!$A$5:$BO$10000,35,0)/Table1[[#This Row],[Rate
(L/S)]],"")</f>
        <v>0</v>
      </c>
      <c r="AE58" s="7">
        <f>IFERROR(VLOOKUP(Table1[[#This Row],[Stock]],[2]CUS030!$A$5:$BO$10000,36,0)/Table1[[#This Row],[Rate
(L/S)]],"")</f>
        <v>0</v>
      </c>
      <c r="AF58" s="7">
        <f>IFERROR(VLOOKUP(Table1[[#This Row],[Stock]],[2]CUS030!$A$5:$BO$10000,37,0)/Table1[[#This Row],[Rate
(L/S)]],"")</f>
        <v>0</v>
      </c>
      <c r="AG58" s="7">
        <f>IFERROR(VLOOKUP(Table1[[#This Row],[Stock]],[2]CUS030!$A$5:$BO$10000,38,0)/Table1[[#This Row],[Rate
(L/S)]],"")</f>
        <v>0</v>
      </c>
      <c r="AH58" s="7">
        <f>IFERROR(VLOOKUP(Table1[[#This Row],[Stock]],[2]CUS030!$A$5:$BO$10000,39,0)/Table1[[#This Row],[Rate
(L/S)]],"")</f>
        <v>0</v>
      </c>
      <c r="AI58" s="7">
        <f>IFERROR(VLOOKUP(Table1[[#This Row],[Stock]],[2]CUS030!$A$5:$BO$10000,40,0)/Table1[[#This Row],[Rate
(L/S)]],"")</f>
        <v>0</v>
      </c>
      <c r="AJ58" s="7">
        <f>IFERROR(VLOOKUP(Table1[[#This Row],[Stock]],[2]CUS030!$A$5:$BO$10000,41,0)/Table1[[#This Row],[Rate
(L/S)]],"")</f>
        <v>0</v>
      </c>
      <c r="AK58" s="7">
        <f>IFERROR(VLOOKUP(Table1[[#This Row],[Stock]],[2]CUS030!$A$5:$BO$10000,42,0)/Table1[[#This Row],[Rate
(L/S)]],"")</f>
        <v>0</v>
      </c>
      <c r="AL58" s="7">
        <f>IFERROR(VLOOKUP(Table1[[#This Row],[Stock]],[2]CUS030!$A$5:$BO$10000,43,0)/Table1[[#This Row],[Rate
(L/S)]],"")</f>
        <v>0</v>
      </c>
      <c r="AM58" s="7">
        <f>IFERROR(VLOOKUP(Table1[[#This Row],[Stock]],[2]CUS030!$A$5:$BO$10000,44,0)/Table1[[#This Row],[Rate
(L/S)]],"")</f>
        <v>0</v>
      </c>
      <c r="AN58" s="7">
        <f>IFERROR(VLOOKUP(Table1[[#This Row],[Stock]],[2]CUS030!$A$5:$BO$10000,45,0)/Table1[[#This Row],[Rate
(L/S)]],"")</f>
        <v>0</v>
      </c>
      <c r="AO58" s="7">
        <f>IFERROR(VLOOKUP(Table1[[#This Row],[Stock]],[2]CUS030!$A$5:$BO$10000,46,0)/Table1[[#This Row],[Rate
(L/S)]],"")</f>
        <v>0</v>
      </c>
      <c r="AP58" s="7">
        <f>IFERROR(VLOOKUP(Table1[[#This Row],[Stock]],[2]CUS030!$A$5:$BO$10000,47,0)/Table1[[#This Row],[Rate
(L/S)]],"")</f>
        <v>0</v>
      </c>
      <c r="AQ58" s="7">
        <f>IFERROR(VLOOKUP(Table1[[#This Row],[Stock]],[2]CUS030!$A$5:$BO$10000,48,0)/Table1[[#This Row],[Rate
(L/S)]],"")</f>
        <v>0</v>
      </c>
      <c r="AR58" s="7">
        <f>IFERROR(VLOOKUP(Table1[[#This Row],[Stock]],[2]CUS030!$A$5:$BO$10000,49,0)/Table1[[#This Row],[Rate
(L/S)]],"")</f>
        <v>0</v>
      </c>
      <c r="AS58" s="7">
        <f>IFERROR(VLOOKUP(Table1[[#This Row],[Stock]],[2]CUS030!$A$5:$BO$10000,50,0)/Table1[[#This Row],[Rate
(L/S)]],"")</f>
        <v>0</v>
      </c>
      <c r="AT58" s="7">
        <f>IFERROR(VLOOKUP(Table1[[#This Row],[Stock]],[2]CUS030!$A$5:$BO$10000,51,0)/Table1[[#This Row],[Rate
(L/S)]],"")</f>
        <v>0</v>
      </c>
      <c r="AU58" s="7">
        <f>IFERROR(VLOOKUP(Table1[[#This Row],[Stock]],[2]CUS030!$A$5:$BO$10000,52,0)/Table1[[#This Row],[Rate
(L/S)]],"")</f>
        <v>0</v>
      </c>
      <c r="AV58" s="7">
        <f>IFERROR(VLOOKUP(Table1[[#This Row],[Stock]],[2]CUS030!$A$5:$BO$10000,53,0)/Table1[[#This Row],[Rate
(L/S)]],"")</f>
        <v>0</v>
      </c>
      <c r="AW58" s="7">
        <f>IFERROR(VLOOKUP(Table1[[#This Row],[Stock]],[2]CUS030!$A$5:$BO$10000,54,0)/Table1[[#This Row],[Rate
(L/S)]],"")</f>
        <v>0</v>
      </c>
      <c r="AX58" s="7">
        <f>IFERROR(VLOOKUP(Table1[[#This Row],[Stock]],[2]CUS030!$A$5:$BO$10000,55,0)/Table1[[#This Row],[Rate
(L/S)]],"")</f>
        <v>0</v>
      </c>
      <c r="AY58" s="7">
        <f>IFERROR(VLOOKUP(Table1[[#This Row],[Stock]],[2]CUS030!$A$5:$BO$10000,56,0)/Table1[[#This Row],[Rate
(L/S)]],"")</f>
        <v>0</v>
      </c>
      <c r="AZ58" s="7">
        <f>IFERROR(VLOOKUP(Table1[[#This Row],[Stock]],[2]CUS030!$A$5:$BO$10000,57,0)/Table1[[#This Row],[Rate
(L/S)]],"")</f>
        <v>0</v>
      </c>
      <c r="BA58" s="7">
        <f>IFERROR(VLOOKUP(Table1[[#This Row],[Stock]],[2]CUS030!$A$5:$BO$10000,58,0)/Table1[[#This Row],[Rate
(L/S)]],"")</f>
        <v>0</v>
      </c>
      <c r="BB58" s="7">
        <f>IFERROR(VLOOKUP(Table1[[#This Row],[Stock]],[2]CUS030!$A$5:$BO$10000,59,0)/Table1[[#This Row],[Rate
(L/S)]],"")</f>
        <v>0</v>
      </c>
      <c r="BC58" s="7">
        <f>IFERROR(VLOOKUP(Table1[[#This Row],[Stock]],[2]CUS030!$A$5:$BO$10000,60,0)/Table1[[#This Row],[Rate
(L/S)]],"")</f>
        <v>0</v>
      </c>
      <c r="BD58" s="7">
        <f>IFERROR(VLOOKUP(Table1[[#This Row],[Stock]],[2]CUS030!$A$5:$BO$10000,61,0)/Table1[[#This Row],[Rate
(L/S)]],"")</f>
        <v>0</v>
      </c>
      <c r="BE58" s="7">
        <f>IFERROR(VLOOKUP(Table1[[#This Row],[Stock]],[2]CUS030!$A$5:$BO$10000,62,0)/Table1[[#This Row],[Rate
(L/S)]],"")</f>
        <v>0</v>
      </c>
      <c r="BF58" s="7">
        <f>IFERROR(VLOOKUP(Table1[[#This Row],[Stock]],[2]CUS030!$A$5:$BO$10000,63,0)/Table1[[#This Row],[Rate
(L/S)]],"")</f>
        <v>0</v>
      </c>
      <c r="BG58" s="7">
        <f>IFERROR(VLOOKUP(Table1[[#This Row],[Stock]],[2]CUS030!$A$5:$BO$10000,64,0)/Table1[[#This Row],[Rate
(L/S)]],"")</f>
        <v>0</v>
      </c>
      <c r="BH58" s="7">
        <f>IFERROR(VLOOKUP(Table1[[#This Row],[Stock]],[2]CUS030!$A$5:$BO$10000,65,0)/Table1[[#This Row],[Rate
(L/S)]],"")</f>
        <v>0</v>
      </c>
      <c r="BI58" s="7" t="s">
        <v>1</v>
      </c>
      <c r="BJ58" s="15">
        <f>IFERROR(IF(Table1[[#This Row],[S.Material]]="S",(Table1[[#This Row],[Total Qty]]+Table1[[#This Row],[N+1]]+Table1[[#This Row],[N+2]]),Table1[[#This Row],[Total Qty]]+Table1[[#This Row],[N+1]]),)</f>
        <v>0</v>
      </c>
      <c r="BK58" s="7" t="str">
        <f>IFERROR(IF(((AVERAGE((Table1[[#This Row],[N+1]],Table1[[#This Row],[N+2]]),Table1[[#This Row],[N+3]])-(Table1[[#This Row],[Total Qty]])))&gt;500,"Fixed&gt;500pcs",""),"")</f>
        <v/>
      </c>
      <c r="BL58" s="7" t="str">
        <f>IF(AND(Table1[[#This Row],[Last Forcast]]=0,Table1[[#This Row],[Total Qty]]&gt;0,Table1[[#This Row],[N+1]]&gt;0),"Check PO again","")</f>
        <v/>
      </c>
    </row>
    <row r="59" spans="2:64" x14ac:dyDescent="0.3">
      <c r="B59">
        <v>57</v>
      </c>
      <c r="C59" t="s">
        <v>60</v>
      </c>
      <c r="D59">
        <f>IFERROR(ROUND((MID(Table1[[#This Row],[Production]],35,(LEN(Table1[[#This Row],[Production]]))-37)/(MID(Table1[[#This Row],[Stock]],35,(LEN(Table1[[#This Row],[Stock]]))-37))),0),"")</f>
        <v>13</v>
      </c>
      <c r="E59" t="s">
        <v>61</v>
      </c>
      <c r="F59" s="16">
        <f>VLOOKUP(LEFT(Table1[[#This Row],[Production]],LEN(Table1[[#This Row],[Production]])-7),Item!$A$5:$Z$1000,26,0)</f>
        <v>0.71599999999999997</v>
      </c>
      <c r="H59" s="8" t="str">
        <f>IFERROR(VLOOKUP(MID(Table1[[#This Row],[Production]],10,2),Special!$B$2:$D$26,3,0),"")</f>
        <v>-</v>
      </c>
      <c r="J59" t="b">
        <f>EXACT(LEFT(Table1[[#This Row],[Stock]],12),LEFT(Table1[[#This Row],[Production]],12))</f>
        <v>1</v>
      </c>
      <c r="K59" t="b">
        <f>EXACT((RIGHT(Table1[[#This Row],[Stock]],3)),((RIGHT(Table1[[#This Row],[Production]],3))))</f>
        <v>1</v>
      </c>
      <c r="L59" s="14">
        <f>IFERROR(VLOOKUP(Table1[[#This Row],[Stock]],[1]Sheet1!$A$7:$N$10000,14,0),"")</f>
        <v>281</v>
      </c>
      <c r="M59" s="14">
        <f>IFERROR(ROUND((Table1[[#This Row],[Stock
(S&amp;L)]]/Table1[[#This Row],[Rate
(L/S)]]),0),"")</f>
        <v>22</v>
      </c>
      <c r="O59" t="str">
        <f>IF(Table1[[#This Row],[Rate
(L/S)]]=1,"P/E","C")</f>
        <v>C</v>
      </c>
      <c r="P59" s="7">
        <f>IFERROR(VLOOKUP(Table1[[#This Row],[Stock]],[2]CUS030!$A$5:$BO$10000,21,0)/Table1[[#This Row],[Rate
(L/S)]],"")</f>
        <v>3.8461538461538463</v>
      </c>
      <c r="Q59" s="7">
        <f>IFERROR(VLOOKUP(Table1[[#This Row],[Stock]],[2]CUS030!$A$5:$BO$10000,22,0)/Table1[[#This Row],[Rate
(L/S)]],"")</f>
        <v>0</v>
      </c>
      <c r="R59" s="7">
        <f>IFERROR(VLOOKUP(Table1[[#This Row],[Stock]],[2]CUS030!$A$5:$BO$10000,23,0)/Table1[[#This Row],[Rate
(L/S)]],"")</f>
        <v>0</v>
      </c>
      <c r="S59" s="7">
        <f>IFERROR(VLOOKUP(Table1[[#This Row],[Stock]],[2]CUS030!$A$5:$BO$10000,24,0)/Table1[[#This Row],[Rate
(L/S)]],"")</f>
        <v>0</v>
      </c>
      <c r="T59" s="7">
        <f>IFERROR(VLOOKUP(Table1[[#This Row],[Stock]],[2]CUS030!$A$5:$BO$10000,25,0)/Table1[[#This Row],[Rate
(L/S)]],"")</f>
        <v>0</v>
      </c>
      <c r="U59" s="7">
        <f>IFERROR(VLOOKUP(Table1[[#This Row],[Stock]],[2]CUS030!$A$5:$BO$10000,26,0)/Table1[[#This Row],[Rate
(L/S)]],"")</f>
        <v>0</v>
      </c>
      <c r="V59" s="7">
        <f>IFERROR(VLOOKUP(Table1[[#This Row],[Stock]],[2]CUS030!$A$5:$BO$10000,27,0)/Table1[[#This Row],[Rate
(L/S)]],"")</f>
        <v>0</v>
      </c>
      <c r="W59" s="7">
        <f>IFERROR(VLOOKUP(Table1[[#This Row],[Stock]],[2]CUS030!$A$5:$BO$10000,28,0)/Table1[[#This Row],[Rate
(L/S)]],"")</f>
        <v>0</v>
      </c>
      <c r="X59" s="7">
        <f>IFERROR(VLOOKUP(Table1[[#This Row],[Stock]],[2]CUS030!$A$5:$BO$10000,29,0)/Table1[[#This Row],[Rate
(L/S)]],"")</f>
        <v>0</v>
      </c>
      <c r="Y59" s="7">
        <f>IFERROR(VLOOKUP(Table1[[#This Row],[Stock]],[2]CUS030!$A$5:$BO$10000,30,0)/Table1[[#This Row],[Rate
(L/S)]],"")</f>
        <v>0</v>
      </c>
      <c r="Z59" s="7">
        <f>IFERROR(VLOOKUP(Table1[[#This Row],[Stock]],[2]CUS030!$A$5:$BO$10000,31,0)/Table1[[#This Row],[Rate
(L/S)]],"")</f>
        <v>3.8461538461538463</v>
      </c>
      <c r="AA59" s="7">
        <f>IFERROR(VLOOKUP(Table1[[#This Row],[Stock]],[2]CUS030!$A$5:$BO$10000,32,0)/Table1[[#This Row],[Rate
(L/S)]],"")</f>
        <v>0</v>
      </c>
      <c r="AB59" s="7">
        <f>IFERROR(VLOOKUP(Table1[[#This Row],[Stock]],[2]CUS030!$A$5:$BO$10000,33,0)/Table1[[#This Row],[Rate
(L/S)]],"")</f>
        <v>0</v>
      </c>
      <c r="AC59" s="7">
        <f>IFERROR(VLOOKUP(Table1[[#This Row],[Stock]],[2]CUS030!$A$5:$BO$10000,34,0)/Table1[[#This Row],[Rate
(L/S)]],"")</f>
        <v>0</v>
      </c>
      <c r="AD59" s="7">
        <f>IFERROR(VLOOKUP(Table1[[#This Row],[Stock]],[2]CUS030!$A$5:$BO$10000,35,0)/Table1[[#This Row],[Rate
(L/S)]],"")</f>
        <v>0</v>
      </c>
      <c r="AE59" s="7">
        <f>IFERROR(VLOOKUP(Table1[[#This Row],[Stock]],[2]CUS030!$A$5:$BO$10000,36,0)/Table1[[#This Row],[Rate
(L/S)]],"")</f>
        <v>0</v>
      </c>
      <c r="AF59" s="7">
        <f>IFERROR(VLOOKUP(Table1[[#This Row],[Stock]],[2]CUS030!$A$5:$BO$10000,37,0)/Table1[[#This Row],[Rate
(L/S)]],"")</f>
        <v>0</v>
      </c>
      <c r="AG59" s="7">
        <f>IFERROR(VLOOKUP(Table1[[#This Row],[Stock]],[2]CUS030!$A$5:$BO$10000,38,0)/Table1[[#This Row],[Rate
(L/S)]],"")</f>
        <v>0</v>
      </c>
      <c r="AH59" s="7">
        <f>IFERROR(VLOOKUP(Table1[[#This Row],[Stock]],[2]CUS030!$A$5:$BO$10000,39,0)/Table1[[#This Row],[Rate
(L/S)]],"")</f>
        <v>0</v>
      </c>
      <c r="AI59" s="7">
        <f>IFERROR(VLOOKUP(Table1[[#This Row],[Stock]],[2]CUS030!$A$5:$BO$10000,40,0)/Table1[[#This Row],[Rate
(L/S)]],"")</f>
        <v>0</v>
      </c>
      <c r="AJ59" s="7">
        <f>IFERROR(VLOOKUP(Table1[[#This Row],[Stock]],[2]CUS030!$A$5:$BO$10000,41,0)/Table1[[#This Row],[Rate
(L/S)]],"")</f>
        <v>0</v>
      </c>
      <c r="AK59" s="7">
        <f>IFERROR(VLOOKUP(Table1[[#This Row],[Stock]],[2]CUS030!$A$5:$BO$10000,42,0)/Table1[[#This Row],[Rate
(L/S)]],"")</f>
        <v>0</v>
      </c>
      <c r="AL59" s="7">
        <f>IFERROR(VLOOKUP(Table1[[#This Row],[Stock]],[2]CUS030!$A$5:$BO$10000,43,0)/Table1[[#This Row],[Rate
(L/S)]],"")</f>
        <v>0</v>
      </c>
      <c r="AM59" s="7">
        <f>IFERROR(VLOOKUP(Table1[[#This Row],[Stock]],[2]CUS030!$A$5:$BO$10000,44,0)/Table1[[#This Row],[Rate
(L/S)]],"")</f>
        <v>0</v>
      </c>
      <c r="AN59" s="7">
        <f>IFERROR(VLOOKUP(Table1[[#This Row],[Stock]],[2]CUS030!$A$5:$BO$10000,45,0)/Table1[[#This Row],[Rate
(L/S)]],"")</f>
        <v>0</v>
      </c>
      <c r="AO59" s="7">
        <f>IFERROR(VLOOKUP(Table1[[#This Row],[Stock]],[2]CUS030!$A$5:$BO$10000,46,0)/Table1[[#This Row],[Rate
(L/S)]],"")</f>
        <v>0</v>
      </c>
      <c r="AP59" s="7">
        <f>IFERROR(VLOOKUP(Table1[[#This Row],[Stock]],[2]CUS030!$A$5:$BO$10000,47,0)/Table1[[#This Row],[Rate
(L/S)]],"")</f>
        <v>0</v>
      </c>
      <c r="AQ59" s="7">
        <f>IFERROR(VLOOKUP(Table1[[#This Row],[Stock]],[2]CUS030!$A$5:$BO$10000,48,0)/Table1[[#This Row],[Rate
(L/S)]],"")</f>
        <v>0</v>
      </c>
      <c r="AR59" s="7">
        <f>IFERROR(VLOOKUP(Table1[[#This Row],[Stock]],[2]CUS030!$A$5:$BO$10000,49,0)/Table1[[#This Row],[Rate
(L/S)]],"")</f>
        <v>0</v>
      </c>
      <c r="AS59" s="7">
        <f>IFERROR(VLOOKUP(Table1[[#This Row],[Stock]],[2]CUS030!$A$5:$BO$10000,50,0)/Table1[[#This Row],[Rate
(L/S)]],"")</f>
        <v>0</v>
      </c>
      <c r="AT59" s="7">
        <f>IFERROR(VLOOKUP(Table1[[#This Row],[Stock]],[2]CUS030!$A$5:$BO$10000,51,0)/Table1[[#This Row],[Rate
(L/S)]],"")</f>
        <v>0</v>
      </c>
      <c r="AU59" s="7">
        <f>IFERROR(VLOOKUP(Table1[[#This Row],[Stock]],[2]CUS030!$A$5:$BO$10000,52,0)/Table1[[#This Row],[Rate
(L/S)]],"")</f>
        <v>0</v>
      </c>
      <c r="AV59" s="7">
        <f>IFERROR(VLOOKUP(Table1[[#This Row],[Stock]],[2]CUS030!$A$5:$BO$10000,53,0)/Table1[[#This Row],[Rate
(L/S)]],"")</f>
        <v>7.6923076923076925</v>
      </c>
      <c r="AW59" s="7">
        <f>IFERROR(VLOOKUP(Table1[[#This Row],[Stock]],[2]CUS030!$A$5:$BO$10000,54,0)/Table1[[#This Row],[Rate
(L/S)]],"")</f>
        <v>0</v>
      </c>
      <c r="AX59" s="7">
        <f>IFERROR(VLOOKUP(Table1[[#This Row],[Stock]],[2]CUS030!$A$5:$BO$10000,55,0)/Table1[[#This Row],[Rate
(L/S)]],"")</f>
        <v>7.6923076923076925</v>
      </c>
      <c r="AY59" s="7">
        <f>IFERROR(VLOOKUP(Table1[[#This Row],[Stock]],[2]CUS030!$A$5:$BO$10000,56,0)/Table1[[#This Row],[Rate
(L/S)]],"")</f>
        <v>7.6923076923076925</v>
      </c>
      <c r="AZ59" s="7">
        <f>IFERROR(VLOOKUP(Table1[[#This Row],[Stock]],[2]CUS030!$A$5:$BO$10000,57,0)/Table1[[#This Row],[Rate
(L/S)]],"")</f>
        <v>3.8461538461538463</v>
      </c>
      <c r="BA59" s="7">
        <f>IFERROR(VLOOKUP(Table1[[#This Row],[Stock]],[2]CUS030!$A$5:$BO$10000,58,0)/Table1[[#This Row],[Rate
(L/S)]],"")</f>
        <v>7.6923076923076925</v>
      </c>
      <c r="BB59" s="7">
        <f>IFERROR(VLOOKUP(Table1[[#This Row],[Stock]],[2]CUS030!$A$5:$BO$10000,59,0)/Table1[[#This Row],[Rate
(L/S)]],"")</f>
        <v>0</v>
      </c>
      <c r="BC59" s="7">
        <f>IFERROR(VLOOKUP(Table1[[#This Row],[Stock]],[2]CUS030!$A$5:$BO$10000,60,0)/Table1[[#This Row],[Rate
(L/S)]],"")</f>
        <v>0</v>
      </c>
      <c r="BD59" s="7">
        <f>IFERROR(VLOOKUP(Table1[[#This Row],[Stock]],[2]CUS030!$A$5:$BO$10000,61,0)/Table1[[#This Row],[Rate
(L/S)]],"")</f>
        <v>0</v>
      </c>
      <c r="BE59" s="7">
        <f>IFERROR(VLOOKUP(Table1[[#This Row],[Stock]],[2]CUS030!$A$5:$BO$10000,62,0)/Table1[[#This Row],[Rate
(L/S)]],"")</f>
        <v>0</v>
      </c>
      <c r="BF59" s="7">
        <f>IFERROR(VLOOKUP(Table1[[#This Row],[Stock]],[2]CUS030!$A$5:$BO$10000,63,0)/Table1[[#This Row],[Rate
(L/S)]],"")</f>
        <v>0</v>
      </c>
      <c r="BG59" s="7">
        <f>IFERROR(VLOOKUP(Table1[[#This Row],[Stock]],[2]CUS030!$A$5:$BO$10000,64,0)/Table1[[#This Row],[Rate
(L/S)]],"")</f>
        <v>0</v>
      </c>
      <c r="BH59" s="7">
        <f>IFERROR(VLOOKUP(Table1[[#This Row],[Stock]],[2]CUS030!$A$5:$BO$10000,65,0)/Table1[[#This Row],[Rate
(L/S)]],"")</f>
        <v>0</v>
      </c>
      <c r="BI59" s="7" t="s">
        <v>1</v>
      </c>
      <c r="BJ59" s="15">
        <f>IFERROR(IF(Table1[[#This Row],[S.Material]]="S",(Table1[[#This Row],[Total Qty]]+Table1[[#This Row],[N+1]]+Table1[[#This Row],[N+2]]),Table1[[#This Row],[Total Qty]]+Table1[[#This Row],[N+1]]),)</f>
        <v>15.384615384615385</v>
      </c>
      <c r="BK59" s="7" t="str">
        <f>IFERROR(IF(((AVERAGE((Table1[[#This Row],[N+1]],Table1[[#This Row],[N+2]]),Table1[[#This Row],[N+3]])-(Table1[[#This Row],[Total Qty]])))&gt;500,"Fixed&gt;500pcs",""),"")</f>
        <v/>
      </c>
      <c r="BL59" s="7" t="str">
        <f>IF(AND(Table1[[#This Row],[Last Forcast]]=0,Table1[[#This Row],[Total Qty]]&gt;0,Table1[[#This Row],[N+1]]&gt;0),"Check PO again","")</f>
        <v/>
      </c>
    </row>
    <row r="60" spans="2:64" x14ac:dyDescent="0.3">
      <c r="B60">
        <v>58</v>
      </c>
      <c r="C60" t="s">
        <v>61</v>
      </c>
      <c r="D60">
        <f>IFERROR(ROUND((MID(Table1[[#This Row],[Production]],35,(LEN(Table1[[#This Row],[Production]]))-37)/(MID(Table1[[#This Row],[Stock]],35,(LEN(Table1[[#This Row],[Stock]]))-37))),0),"")</f>
        <v>1</v>
      </c>
      <c r="E60" t="s">
        <v>61</v>
      </c>
      <c r="F60" s="16">
        <f>VLOOKUP(LEFT(Table1[[#This Row],[Production]],LEN(Table1[[#This Row],[Production]])-7),Item!$A$5:$Z$1000,26,0)</f>
        <v>0.71599999999999997</v>
      </c>
      <c r="H60" s="8" t="str">
        <f>IFERROR(VLOOKUP(MID(Table1[[#This Row],[Production]],10,2),Special!$B$2:$D$26,3,0),"")</f>
        <v>-</v>
      </c>
      <c r="J60" t="b">
        <f>EXACT(LEFT(Table1[[#This Row],[Stock]],12),LEFT(Table1[[#This Row],[Production]],12))</f>
        <v>1</v>
      </c>
      <c r="K60" t="b">
        <f>EXACT((RIGHT(Table1[[#This Row],[Stock]],3)),((RIGHT(Table1[[#This Row],[Production]],3))))</f>
        <v>1</v>
      </c>
      <c r="L60" s="14">
        <f>IFERROR(VLOOKUP(Table1[[#This Row],[Stock]],[1]Sheet1!$A$7:$N$10000,14,0),"")</f>
        <v>50</v>
      </c>
      <c r="M60" s="14">
        <f>IFERROR(ROUND((Table1[[#This Row],[Stock
(S&amp;L)]]/Table1[[#This Row],[Rate
(L/S)]]),0),"")</f>
        <v>50</v>
      </c>
      <c r="O60" t="str">
        <f>IF(Table1[[#This Row],[Rate
(L/S)]]=1,"P/E","C")</f>
        <v>P/E</v>
      </c>
      <c r="P60" s="7" t="str">
        <f>IFERROR(VLOOKUP(Table1[[#This Row],[Stock]],[2]CUS030!$A$5:$BO$10000,21,0)/Table1[[#This Row],[Rate
(L/S)]],"")</f>
        <v/>
      </c>
      <c r="Q60" s="7" t="str">
        <f>IFERROR(VLOOKUP(Table1[[#This Row],[Stock]],[2]CUS030!$A$5:$BO$10000,22,0)/Table1[[#This Row],[Rate
(L/S)]],"")</f>
        <v/>
      </c>
      <c r="R60" s="7" t="str">
        <f>IFERROR(VLOOKUP(Table1[[#This Row],[Stock]],[2]CUS030!$A$5:$BO$10000,23,0)/Table1[[#This Row],[Rate
(L/S)]],"")</f>
        <v/>
      </c>
      <c r="S60" s="7" t="str">
        <f>IFERROR(VLOOKUP(Table1[[#This Row],[Stock]],[2]CUS030!$A$5:$BO$10000,24,0)/Table1[[#This Row],[Rate
(L/S)]],"")</f>
        <v/>
      </c>
      <c r="T60" s="7" t="str">
        <f>IFERROR(VLOOKUP(Table1[[#This Row],[Stock]],[2]CUS030!$A$5:$BO$10000,25,0)/Table1[[#This Row],[Rate
(L/S)]],"")</f>
        <v/>
      </c>
      <c r="U60" s="7" t="str">
        <f>IFERROR(VLOOKUP(Table1[[#This Row],[Stock]],[2]CUS030!$A$5:$BO$10000,26,0)/Table1[[#This Row],[Rate
(L/S)]],"")</f>
        <v/>
      </c>
      <c r="V60" s="7" t="str">
        <f>IFERROR(VLOOKUP(Table1[[#This Row],[Stock]],[2]CUS030!$A$5:$BO$10000,27,0)/Table1[[#This Row],[Rate
(L/S)]],"")</f>
        <v/>
      </c>
      <c r="W60" s="7" t="str">
        <f>IFERROR(VLOOKUP(Table1[[#This Row],[Stock]],[2]CUS030!$A$5:$BO$10000,28,0)/Table1[[#This Row],[Rate
(L/S)]],"")</f>
        <v/>
      </c>
      <c r="X60" s="7" t="str">
        <f>IFERROR(VLOOKUP(Table1[[#This Row],[Stock]],[2]CUS030!$A$5:$BO$10000,29,0)/Table1[[#This Row],[Rate
(L/S)]],"")</f>
        <v/>
      </c>
      <c r="Y60" s="7" t="str">
        <f>IFERROR(VLOOKUP(Table1[[#This Row],[Stock]],[2]CUS030!$A$5:$BO$10000,30,0)/Table1[[#This Row],[Rate
(L/S)]],"")</f>
        <v/>
      </c>
      <c r="Z60" s="7" t="str">
        <f>IFERROR(VLOOKUP(Table1[[#This Row],[Stock]],[2]CUS030!$A$5:$BO$10000,31,0)/Table1[[#This Row],[Rate
(L/S)]],"")</f>
        <v/>
      </c>
      <c r="AA60" s="7" t="str">
        <f>IFERROR(VLOOKUP(Table1[[#This Row],[Stock]],[2]CUS030!$A$5:$BO$10000,32,0)/Table1[[#This Row],[Rate
(L/S)]],"")</f>
        <v/>
      </c>
      <c r="AB60" s="7" t="str">
        <f>IFERROR(VLOOKUP(Table1[[#This Row],[Stock]],[2]CUS030!$A$5:$BO$10000,33,0)/Table1[[#This Row],[Rate
(L/S)]],"")</f>
        <v/>
      </c>
      <c r="AC60" s="7" t="str">
        <f>IFERROR(VLOOKUP(Table1[[#This Row],[Stock]],[2]CUS030!$A$5:$BO$10000,34,0)/Table1[[#This Row],[Rate
(L/S)]],"")</f>
        <v/>
      </c>
      <c r="AD60" s="7" t="str">
        <f>IFERROR(VLOOKUP(Table1[[#This Row],[Stock]],[2]CUS030!$A$5:$BO$10000,35,0)/Table1[[#This Row],[Rate
(L/S)]],"")</f>
        <v/>
      </c>
      <c r="AE60" s="7" t="str">
        <f>IFERROR(VLOOKUP(Table1[[#This Row],[Stock]],[2]CUS030!$A$5:$BO$10000,36,0)/Table1[[#This Row],[Rate
(L/S)]],"")</f>
        <v/>
      </c>
      <c r="AF60" s="7" t="str">
        <f>IFERROR(VLOOKUP(Table1[[#This Row],[Stock]],[2]CUS030!$A$5:$BO$10000,37,0)/Table1[[#This Row],[Rate
(L/S)]],"")</f>
        <v/>
      </c>
      <c r="AG60" s="7" t="str">
        <f>IFERROR(VLOOKUP(Table1[[#This Row],[Stock]],[2]CUS030!$A$5:$BO$10000,38,0)/Table1[[#This Row],[Rate
(L/S)]],"")</f>
        <v/>
      </c>
      <c r="AH60" s="7" t="str">
        <f>IFERROR(VLOOKUP(Table1[[#This Row],[Stock]],[2]CUS030!$A$5:$BO$10000,39,0)/Table1[[#This Row],[Rate
(L/S)]],"")</f>
        <v/>
      </c>
      <c r="AI60" s="7" t="str">
        <f>IFERROR(VLOOKUP(Table1[[#This Row],[Stock]],[2]CUS030!$A$5:$BO$10000,40,0)/Table1[[#This Row],[Rate
(L/S)]],"")</f>
        <v/>
      </c>
      <c r="AJ60" s="7" t="str">
        <f>IFERROR(VLOOKUP(Table1[[#This Row],[Stock]],[2]CUS030!$A$5:$BO$10000,41,0)/Table1[[#This Row],[Rate
(L/S)]],"")</f>
        <v/>
      </c>
      <c r="AK60" s="7" t="str">
        <f>IFERROR(VLOOKUP(Table1[[#This Row],[Stock]],[2]CUS030!$A$5:$BO$10000,42,0)/Table1[[#This Row],[Rate
(L/S)]],"")</f>
        <v/>
      </c>
      <c r="AL60" s="7" t="str">
        <f>IFERROR(VLOOKUP(Table1[[#This Row],[Stock]],[2]CUS030!$A$5:$BO$10000,43,0)/Table1[[#This Row],[Rate
(L/S)]],"")</f>
        <v/>
      </c>
      <c r="AM60" s="7" t="str">
        <f>IFERROR(VLOOKUP(Table1[[#This Row],[Stock]],[2]CUS030!$A$5:$BO$10000,44,0)/Table1[[#This Row],[Rate
(L/S)]],"")</f>
        <v/>
      </c>
      <c r="AN60" s="7" t="str">
        <f>IFERROR(VLOOKUP(Table1[[#This Row],[Stock]],[2]CUS030!$A$5:$BO$10000,45,0)/Table1[[#This Row],[Rate
(L/S)]],"")</f>
        <v/>
      </c>
      <c r="AO60" s="7" t="str">
        <f>IFERROR(VLOOKUP(Table1[[#This Row],[Stock]],[2]CUS030!$A$5:$BO$10000,46,0)/Table1[[#This Row],[Rate
(L/S)]],"")</f>
        <v/>
      </c>
      <c r="AP60" s="7" t="str">
        <f>IFERROR(VLOOKUP(Table1[[#This Row],[Stock]],[2]CUS030!$A$5:$BO$10000,47,0)/Table1[[#This Row],[Rate
(L/S)]],"")</f>
        <v/>
      </c>
      <c r="AQ60" s="7" t="str">
        <f>IFERROR(VLOOKUP(Table1[[#This Row],[Stock]],[2]CUS030!$A$5:$BO$10000,48,0)/Table1[[#This Row],[Rate
(L/S)]],"")</f>
        <v/>
      </c>
      <c r="AR60" s="7" t="str">
        <f>IFERROR(VLOOKUP(Table1[[#This Row],[Stock]],[2]CUS030!$A$5:$BO$10000,49,0)/Table1[[#This Row],[Rate
(L/S)]],"")</f>
        <v/>
      </c>
      <c r="AS60" s="7" t="str">
        <f>IFERROR(VLOOKUP(Table1[[#This Row],[Stock]],[2]CUS030!$A$5:$BO$10000,50,0)/Table1[[#This Row],[Rate
(L/S)]],"")</f>
        <v/>
      </c>
      <c r="AT60" s="7" t="str">
        <f>IFERROR(VLOOKUP(Table1[[#This Row],[Stock]],[2]CUS030!$A$5:$BO$10000,51,0)/Table1[[#This Row],[Rate
(L/S)]],"")</f>
        <v/>
      </c>
      <c r="AU60" s="7" t="str">
        <f>IFERROR(VLOOKUP(Table1[[#This Row],[Stock]],[2]CUS030!$A$5:$BO$10000,52,0)/Table1[[#This Row],[Rate
(L/S)]],"")</f>
        <v/>
      </c>
      <c r="AV60" s="7" t="str">
        <f>IFERROR(VLOOKUP(Table1[[#This Row],[Stock]],[2]CUS030!$A$5:$BO$10000,53,0)/Table1[[#This Row],[Rate
(L/S)]],"")</f>
        <v/>
      </c>
      <c r="AW60" s="7" t="str">
        <f>IFERROR(VLOOKUP(Table1[[#This Row],[Stock]],[2]CUS030!$A$5:$BO$10000,54,0)/Table1[[#This Row],[Rate
(L/S)]],"")</f>
        <v/>
      </c>
      <c r="AX60" s="7" t="str">
        <f>IFERROR(VLOOKUP(Table1[[#This Row],[Stock]],[2]CUS030!$A$5:$BO$10000,55,0)/Table1[[#This Row],[Rate
(L/S)]],"")</f>
        <v/>
      </c>
      <c r="AY60" s="7" t="str">
        <f>IFERROR(VLOOKUP(Table1[[#This Row],[Stock]],[2]CUS030!$A$5:$BO$10000,56,0)/Table1[[#This Row],[Rate
(L/S)]],"")</f>
        <v/>
      </c>
      <c r="AZ60" s="7" t="str">
        <f>IFERROR(VLOOKUP(Table1[[#This Row],[Stock]],[2]CUS030!$A$5:$BO$10000,57,0)/Table1[[#This Row],[Rate
(L/S)]],"")</f>
        <v/>
      </c>
      <c r="BA60" s="7" t="str">
        <f>IFERROR(VLOOKUP(Table1[[#This Row],[Stock]],[2]CUS030!$A$5:$BO$10000,58,0)/Table1[[#This Row],[Rate
(L/S)]],"")</f>
        <v/>
      </c>
      <c r="BB60" s="7" t="str">
        <f>IFERROR(VLOOKUP(Table1[[#This Row],[Stock]],[2]CUS030!$A$5:$BO$10000,59,0)/Table1[[#This Row],[Rate
(L/S)]],"")</f>
        <v/>
      </c>
      <c r="BC60" s="7" t="str">
        <f>IFERROR(VLOOKUP(Table1[[#This Row],[Stock]],[2]CUS030!$A$5:$BO$10000,60,0)/Table1[[#This Row],[Rate
(L/S)]],"")</f>
        <v/>
      </c>
      <c r="BD60" s="7" t="str">
        <f>IFERROR(VLOOKUP(Table1[[#This Row],[Stock]],[2]CUS030!$A$5:$BO$10000,61,0)/Table1[[#This Row],[Rate
(L/S)]],"")</f>
        <v/>
      </c>
      <c r="BE60" s="7" t="str">
        <f>IFERROR(VLOOKUP(Table1[[#This Row],[Stock]],[2]CUS030!$A$5:$BO$10000,62,0)/Table1[[#This Row],[Rate
(L/S)]],"")</f>
        <v/>
      </c>
      <c r="BF60" s="7" t="str">
        <f>IFERROR(VLOOKUP(Table1[[#This Row],[Stock]],[2]CUS030!$A$5:$BO$10000,63,0)/Table1[[#This Row],[Rate
(L/S)]],"")</f>
        <v/>
      </c>
      <c r="BG60" s="7" t="str">
        <f>IFERROR(VLOOKUP(Table1[[#This Row],[Stock]],[2]CUS030!$A$5:$BO$10000,64,0)/Table1[[#This Row],[Rate
(L/S)]],"")</f>
        <v/>
      </c>
      <c r="BH60" s="7" t="str">
        <f>IFERROR(VLOOKUP(Table1[[#This Row],[Stock]],[2]CUS030!$A$5:$BO$10000,65,0)/Table1[[#This Row],[Rate
(L/S)]],"")</f>
        <v/>
      </c>
      <c r="BI60" s="7" t="s">
        <v>1</v>
      </c>
      <c r="BJ60" s="15">
        <f>IFERROR(IF(Table1[[#This Row],[S.Material]]="S",(Table1[[#This Row],[Total Qty]]+Table1[[#This Row],[N+1]]+Table1[[#This Row],[N+2]]),Table1[[#This Row],[Total Qty]]+Table1[[#This Row],[N+1]]),)</f>
        <v>0</v>
      </c>
      <c r="BK60" s="7" t="str">
        <f>IFERROR(IF(((AVERAGE((Table1[[#This Row],[N+1]],Table1[[#This Row],[N+2]]),Table1[[#This Row],[N+3]])-(Table1[[#This Row],[Total Qty]])))&gt;500,"Fixed&gt;500pcs",""),"")</f>
        <v/>
      </c>
      <c r="BL60" s="7" t="str">
        <f>IF(AND(Table1[[#This Row],[Last Forcast]]=0,Table1[[#This Row],[Total Qty]]&gt;0,Table1[[#This Row],[N+1]]&gt;0),"Check PO again","")</f>
        <v/>
      </c>
    </row>
    <row r="61" spans="2:64" x14ac:dyDescent="0.3">
      <c r="B61">
        <v>59</v>
      </c>
      <c r="C61" t="s">
        <v>62</v>
      </c>
      <c r="D61">
        <f>IFERROR(ROUND((MID(Table1[[#This Row],[Production]],35,(LEN(Table1[[#This Row],[Production]]))-37)/(MID(Table1[[#This Row],[Stock]],35,(LEN(Table1[[#This Row],[Stock]]))-37))),0),"")</f>
        <v>4</v>
      </c>
      <c r="E61" t="s">
        <v>63</v>
      </c>
      <c r="F61" s="16">
        <f>VLOOKUP(LEFT(Table1[[#This Row],[Production]],LEN(Table1[[#This Row],[Production]])-7),Item!$A$5:$Z$1000,26,0)</f>
        <v>0.93899999999999995</v>
      </c>
      <c r="H61" s="8" t="str">
        <f>IFERROR(VLOOKUP(MID(Table1[[#This Row],[Production]],10,2),Special!$B$2:$D$26,3,0),"")</f>
        <v>-</v>
      </c>
      <c r="J61" t="b">
        <f>EXACT(LEFT(Table1[[#This Row],[Stock]],12),LEFT(Table1[[#This Row],[Production]],12))</f>
        <v>1</v>
      </c>
      <c r="K61" t="b">
        <f>EXACT((RIGHT(Table1[[#This Row],[Stock]],3)),((RIGHT(Table1[[#This Row],[Production]],3))))</f>
        <v>1</v>
      </c>
      <c r="L61" s="14">
        <f>IFERROR(VLOOKUP(Table1[[#This Row],[Stock]],[1]Sheet1!$A$7:$N$10000,14,0),"")</f>
        <v>4</v>
      </c>
      <c r="M61" s="14">
        <f>IFERROR(ROUND((Table1[[#This Row],[Stock
(S&amp;L)]]/Table1[[#This Row],[Rate
(L/S)]]),0),"")</f>
        <v>1</v>
      </c>
      <c r="O61" t="str">
        <f>IF(Table1[[#This Row],[Rate
(L/S)]]=1,"P/E","C")</f>
        <v>C</v>
      </c>
      <c r="P61" s="7">
        <f>IFERROR(VLOOKUP(Table1[[#This Row],[Stock]],[2]CUS030!$A$5:$BO$10000,21,0)/Table1[[#This Row],[Rate
(L/S)]],"")</f>
        <v>0</v>
      </c>
      <c r="Q61" s="7">
        <f>IFERROR(VLOOKUP(Table1[[#This Row],[Stock]],[2]CUS030!$A$5:$BO$10000,22,0)/Table1[[#This Row],[Rate
(L/S)]],"")</f>
        <v>0</v>
      </c>
      <c r="R61" s="7">
        <f>IFERROR(VLOOKUP(Table1[[#This Row],[Stock]],[2]CUS030!$A$5:$BO$10000,23,0)/Table1[[#This Row],[Rate
(L/S)]],"")</f>
        <v>0</v>
      </c>
      <c r="S61" s="7">
        <f>IFERROR(VLOOKUP(Table1[[#This Row],[Stock]],[2]CUS030!$A$5:$BO$10000,24,0)/Table1[[#This Row],[Rate
(L/S)]],"")</f>
        <v>0</v>
      </c>
      <c r="T61" s="7">
        <f>IFERROR(VLOOKUP(Table1[[#This Row],[Stock]],[2]CUS030!$A$5:$BO$10000,25,0)/Table1[[#This Row],[Rate
(L/S)]],"")</f>
        <v>0</v>
      </c>
      <c r="U61" s="7">
        <f>IFERROR(VLOOKUP(Table1[[#This Row],[Stock]],[2]CUS030!$A$5:$BO$10000,26,0)/Table1[[#This Row],[Rate
(L/S)]],"")</f>
        <v>7.5</v>
      </c>
      <c r="V61" s="7">
        <f>IFERROR(VLOOKUP(Table1[[#This Row],[Stock]],[2]CUS030!$A$5:$BO$10000,27,0)/Table1[[#This Row],[Rate
(L/S)]],"")</f>
        <v>0</v>
      </c>
      <c r="W61" s="7">
        <f>IFERROR(VLOOKUP(Table1[[#This Row],[Stock]],[2]CUS030!$A$5:$BO$10000,28,0)/Table1[[#This Row],[Rate
(L/S)]],"")</f>
        <v>0</v>
      </c>
      <c r="X61" s="7">
        <f>IFERROR(VLOOKUP(Table1[[#This Row],[Stock]],[2]CUS030!$A$5:$BO$10000,29,0)/Table1[[#This Row],[Rate
(L/S)]],"")</f>
        <v>0</v>
      </c>
      <c r="Y61" s="7">
        <f>IFERROR(VLOOKUP(Table1[[#This Row],[Stock]],[2]CUS030!$A$5:$BO$10000,30,0)/Table1[[#This Row],[Rate
(L/S)]],"")</f>
        <v>0</v>
      </c>
      <c r="Z61" s="7">
        <f>IFERROR(VLOOKUP(Table1[[#This Row],[Stock]],[2]CUS030!$A$5:$BO$10000,31,0)/Table1[[#This Row],[Rate
(L/S)]],"")</f>
        <v>0</v>
      </c>
      <c r="AA61" s="7">
        <f>IFERROR(VLOOKUP(Table1[[#This Row],[Stock]],[2]CUS030!$A$5:$BO$10000,32,0)/Table1[[#This Row],[Rate
(L/S)]],"")</f>
        <v>0</v>
      </c>
      <c r="AB61" s="7">
        <f>IFERROR(VLOOKUP(Table1[[#This Row],[Stock]],[2]CUS030!$A$5:$BO$10000,33,0)/Table1[[#This Row],[Rate
(L/S)]],"")</f>
        <v>0</v>
      </c>
      <c r="AC61" s="7">
        <f>IFERROR(VLOOKUP(Table1[[#This Row],[Stock]],[2]CUS030!$A$5:$BO$10000,34,0)/Table1[[#This Row],[Rate
(L/S)]],"")</f>
        <v>0</v>
      </c>
      <c r="AD61" s="7">
        <f>IFERROR(VLOOKUP(Table1[[#This Row],[Stock]],[2]CUS030!$A$5:$BO$10000,35,0)/Table1[[#This Row],[Rate
(L/S)]],"")</f>
        <v>0</v>
      </c>
      <c r="AE61" s="7">
        <f>IFERROR(VLOOKUP(Table1[[#This Row],[Stock]],[2]CUS030!$A$5:$BO$10000,36,0)/Table1[[#This Row],[Rate
(L/S)]],"")</f>
        <v>0</v>
      </c>
      <c r="AF61" s="7">
        <f>IFERROR(VLOOKUP(Table1[[#This Row],[Stock]],[2]CUS030!$A$5:$BO$10000,37,0)/Table1[[#This Row],[Rate
(L/S)]],"")</f>
        <v>0</v>
      </c>
      <c r="AG61" s="7">
        <f>IFERROR(VLOOKUP(Table1[[#This Row],[Stock]],[2]CUS030!$A$5:$BO$10000,38,0)/Table1[[#This Row],[Rate
(L/S)]],"")</f>
        <v>0</v>
      </c>
      <c r="AH61" s="7">
        <f>IFERROR(VLOOKUP(Table1[[#This Row],[Stock]],[2]CUS030!$A$5:$BO$10000,39,0)/Table1[[#This Row],[Rate
(L/S)]],"")</f>
        <v>0</v>
      </c>
      <c r="AI61" s="7">
        <f>IFERROR(VLOOKUP(Table1[[#This Row],[Stock]],[2]CUS030!$A$5:$BO$10000,40,0)/Table1[[#This Row],[Rate
(L/S)]],"")</f>
        <v>0</v>
      </c>
      <c r="AJ61" s="7">
        <f>IFERROR(VLOOKUP(Table1[[#This Row],[Stock]],[2]CUS030!$A$5:$BO$10000,41,0)/Table1[[#This Row],[Rate
(L/S)]],"")</f>
        <v>0</v>
      </c>
      <c r="AK61" s="7">
        <f>IFERROR(VLOOKUP(Table1[[#This Row],[Stock]],[2]CUS030!$A$5:$BO$10000,42,0)/Table1[[#This Row],[Rate
(L/S)]],"")</f>
        <v>0</v>
      </c>
      <c r="AL61" s="7">
        <f>IFERROR(VLOOKUP(Table1[[#This Row],[Stock]],[2]CUS030!$A$5:$BO$10000,43,0)/Table1[[#This Row],[Rate
(L/S)]],"")</f>
        <v>0</v>
      </c>
      <c r="AM61" s="7">
        <f>IFERROR(VLOOKUP(Table1[[#This Row],[Stock]],[2]CUS030!$A$5:$BO$10000,44,0)/Table1[[#This Row],[Rate
(L/S)]],"")</f>
        <v>0</v>
      </c>
      <c r="AN61" s="7">
        <f>IFERROR(VLOOKUP(Table1[[#This Row],[Stock]],[2]CUS030!$A$5:$BO$10000,45,0)/Table1[[#This Row],[Rate
(L/S)]],"")</f>
        <v>0</v>
      </c>
      <c r="AO61" s="7">
        <f>IFERROR(VLOOKUP(Table1[[#This Row],[Stock]],[2]CUS030!$A$5:$BO$10000,46,0)/Table1[[#This Row],[Rate
(L/S)]],"")</f>
        <v>0</v>
      </c>
      <c r="AP61" s="7">
        <f>IFERROR(VLOOKUP(Table1[[#This Row],[Stock]],[2]CUS030!$A$5:$BO$10000,47,0)/Table1[[#This Row],[Rate
(L/S)]],"")</f>
        <v>0</v>
      </c>
      <c r="AQ61" s="7">
        <f>IFERROR(VLOOKUP(Table1[[#This Row],[Stock]],[2]CUS030!$A$5:$BO$10000,48,0)/Table1[[#This Row],[Rate
(L/S)]],"")</f>
        <v>0</v>
      </c>
      <c r="AR61" s="7">
        <f>IFERROR(VLOOKUP(Table1[[#This Row],[Stock]],[2]CUS030!$A$5:$BO$10000,49,0)/Table1[[#This Row],[Rate
(L/S)]],"")</f>
        <v>0</v>
      </c>
      <c r="AS61" s="7">
        <f>IFERROR(VLOOKUP(Table1[[#This Row],[Stock]],[2]CUS030!$A$5:$BO$10000,50,0)/Table1[[#This Row],[Rate
(L/S)]],"")</f>
        <v>0</v>
      </c>
      <c r="AT61" s="7">
        <f>IFERROR(VLOOKUP(Table1[[#This Row],[Stock]],[2]CUS030!$A$5:$BO$10000,51,0)/Table1[[#This Row],[Rate
(L/S)]],"")</f>
        <v>0</v>
      </c>
      <c r="AU61" s="7">
        <f>IFERROR(VLOOKUP(Table1[[#This Row],[Stock]],[2]CUS030!$A$5:$BO$10000,52,0)/Table1[[#This Row],[Rate
(L/S)]],"")</f>
        <v>0</v>
      </c>
      <c r="AV61" s="7">
        <f>IFERROR(VLOOKUP(Table1[[#This Row],[Stock]],[2]CUS030!$A$5:$BO$10000,53,0)/Table1[[#This Row],[Rate
(L/S)]],"")</f>
        <v>7.5</v>
      </c>
      <c r="AW61" s="7">
        <f>IFERROR(VLOOKUP(Table1[[#This Row],[Stock]],[2]CUS030!$A$5:$BO$10000,54,0)/Table1[[#This Row],[Rate
(L/S)]],"")</f>
        <v>0</v>
      </c>
      <c r="AX61" s="7">
        <f>IFERROR(VLOOKUP(Table1[[#This Row],[Stock]],[2]CUS030!$A$5:$BO$10000,55,0)/Table1[[#This Row],[Rate
(L/S)]],"")</f>
        <v>35</v>
      </c>
      <c r="AY61" s="7">
        <f>IFERROR(VLOOKUP(Table1[[#This Row],[Stock]],[2]CUS030!$A$5:$BO$10000,56,0)/Table1[[#This Row],[Rate
(L/S)]],"")</f>
        <v>55</v>
      </c>
      <c r="AZ61" s="7">
        <f>IFERROR(VLOOKUP(Table1[[#This Row],[Stock]],[2]CUS030!$A$5:$BO$10000,57,0)/Table1[[#This Row],[Rate
(L/S)]],"")</f>
        <v>35</v>
      </c>
      <c r="BA61" s="7">
        <f>IFERROR(VLOOKUP(Table1[[#This Row],[Stock]],[2]CUS030!$A$5:$BO$10000,58,0)/Table1[[#This Row],[Rate
(L/S)]],"")</f>
        <v>0</v>
      </c>
      <c r="BB61" s="7">
        <f>IFERROR(VLOOKUP(Table1[[#This Row],[Stock]],[2]CUS030!$A$5:$BO$10000,59,0)/Table1[[#This Row],[Rate
(L/S)]],"")</f>
        <v>0</v>
      </c>
      <c r="BC61" s="7">
        <f>IFERROR(VLOOKUP(Table1[[#This Row],[Stock]],[2]CUS030!$A$5:$BO$10000,60,0)/Table1[[#This Row],[Rate
(L/S)]],"")</f>
        <v>0</v>
      </c>
      <c r="BD61" s="7">
        <f>IFERROR(VLOOKUP(Table1[[#This Row],[Stock]],[2]CUS030!$A$5:$BO$10000,61,0)/Table1[[#This Row],[Rate
(L/S)]],"")</f>
        <v>0</v>
      </c>
      <c r="BE61" s="7">
        <f>IFERROR(VLOOKUP(Table1[[#This Row],[Stock]],[2]CUS030!$A$5:$BO$10000,62,0)/Table1[[#This Row],[Rate
(L/S)]],"")</f>
        <v>0</v>
      </c>
      <c r="BF61" s="7">
        <f>IFERROR(VLOOKUP(Table1[[#This Row],[Stock]],[2]CUS030!$A$5:$BO$10000,63,0)/Table1[[#This Row],[Rate
(L/S)]],"")</f>
        <v>0</v>
      </c>
      <c r="BG61" s="7">
        <f>IFERROR(VLOOKUP(Table1[[#This Row],[Stock]],[2]CUS030!$A$5:$BO$10000,64,0)/Table1[[#This Row],[Rate
(L/S)]],"")</f>
        <v>0</v>
      </c>
      <c r="BH61" s="7">
        <f>IFERROR(VLOOKUP(Table1[[#This Row],[Stock]],[2]CUS030!$A$5:$BO$10000,65,0)/Table1[[#This Row],[Rate
(L/S)]],"")</f>
        <v>0</v>
      </c>
      <c r="BI61" s="7" t="s">
        <v>1</v>
      </c>
      <c r="BJ61" s="15">
        <f>IFERROR(IF(Table1[[#This Row],[S.Material]]="S",(Table1[[#This Row],[Total Qty]]+Table1[[#This Row],[N+1]]+Table1[[#This Row],[N+2]]),Table1[[#This Row],[Total Qty]]+Table1[[#This Row],[N+1]]),)</f>
        <v>62.5</v>
      </c>
      <c r="BK61" s="7" t="str">
        <f>IFERROR(IF(((AVERAGE((Table1[[#This Row],[N+1]],Table1[[#This Row],[N+2]]),Table1[[#This Row],[N+3]])-(Table1[[#This Row],[Total Qty]])))&gt;500,"Fixed&gt;500pcs",""),"")</f>
        <v/>
      </c>
      <c r="BL61" s="7" t="str">
        <f>IF(AND(Table1[[#This Row],[Last Forcast]]=0,Table1[[#This Row],[Total Qty]]&gt;0,Table1[[#This Row],[N+1]]&gt;0),"Check PO again","")</f>
        <v/>
      </c>
    </row>
    <row r="62" spans="2:64" x14ac:dyDescent="0.3">
      <c r="B62">
        <v>60</v>
      </c>
      <c r="C62" t="s">
        <v>64</v>
      </c>
      <c r="D62">
        <f>IFERROR(ROUND((MID(Table1[[#This Row],[Production]],35,(LEN(Table1[[#This Row],[Production]]))-37)/(MID(Table1[[#This Row],[Stock]],35,(LEN(Table1[[#This Row],[Stock]]))-37))),0),"")</f>
        <v>15</v>
      </c>
      <c r="E62" t="s">
        <v>65</v>
      </c>
      <c r="F62" s="16">
        <f>VLOOKUP(LEFT(Table1[[#This Row],[Production]],LEN(Table1[[#This Row],[Production]])-7),Item!$A$5:$Z$1000,26,0)</f>
        <v>0.93899999999999995</v>
      </c>
      <c r="H62" s="8" t="str">
        <f>IFERROR(VLOOKUP(MID(Table1[[#This Row],[Production]],10,2),Special!$B$2:$D$26,3,0),"")</f>
        <v>-</v>
      </c>
      <c r="J62" t="b">
        <f>EXACT(LEFT(Table1[[#This Row],[Stock]],12),LEFT(Table1[[#This Row],[Production]],12))</f>
        <v>1</v>
      </c>
      <c r="K62" t="b">
        <f>EXACT((RIGHT(Table1[[#This Row],[Stock]],3)),((RIGHT(Table1[[#This Row],[Production]],3))))</f>
        <v>1</v>
      </c>
      <c r="L62" s="14">
        <f>IFERROR(VLOOKUP(Table1[[#This Row],[Stock]],[1]Sheet1!$A$7:$N$10000,14,0),"")</f>
        <v>1364</v>
      </c>
      <c r="M62" s="14">
        <f>IFERROR(ROUND((Table1[[#This Row],[Stock
(S&amp;L)]]/Table1[[#This Row],[Rate
(L/S)]]),0),"")</f>
        <v>91</v>
      </c>
      <c r="O62" t="str">
        <f>IF(Table1[[#This Row],[Rate
(L/S)]]=1,"P/E","C")</f>
        <v>C</v>
      </c>
      <c r="P62" s="7">
        <f>IFERROR(VLOOKUP(Table1[[#This Row],[Stock]],[2]CUS030!$A$5:$BO$10000,21,0)/Table1[[#This Row],[Rate
(L/S)]],"")</f>
        <v>0</v>
      </c>
      <c r="Q62" s="7">
        <f>IFERROR(VLOOKUP(Table1[[#This Row],[Stock]],[2]CUS030!$A$5:$BO$10000,22,0)/Table1[[#This Row],[Rate
(L/S)]],"")</f>
        <v>20</v>
      </c>
      <c r="R62" s="7">
        <f>IFERROR(VLOOKUP(Table1[[#This Row],[Stock]],[2]CUS030!$A$5:$BO$10000,23,0)/Table1[[#This Row],[Rate
(L/S)]],"")</f>
        <v>0</v>
      </c>
      <c r="S62" s="7">
        <f>IFERROR(VLOOKUP(Table1[[#This Row],[Stock]],[2]CUS030!$A$5:$BO$10000,24,0)/Table1[[#This Row],[Rate
(L/S)]],"")</f>
        <v>0</v>
      </c>
      <c r="T62" s="7">
        <f>IFERROR(VLOOKUP(Table1[[#This Row],[Stock]],[2]CUS030!$A$5:$BO$10000,25,0)/Table1[[#This Row],[Rate
(L/S)]],"")</f>
        <v>0</v>
      </c>
      <c r="U62" s="7">
        <f>IFERROR(VLOOKUP(Table1[[#This Row],[Stock]],[2]CUS030!$A$5:$BO$10000,26,0)/Table1[[#This Row],[Rate
(L/S)]],"")</f>
        <v>0</v>
      </c>
      <c r="V62" s="7">
        <f>IFERROR(VLOOKUP(Table1[[#This Row],[Stock]],[2]CUS030!$A$5:$BO$10000,27,0)/Table1[[#This Row],[Rate
(L/S)]],"")</f>
        <v>0</v>
      </c>
      <c r="W62" s="7">
        <f>IFERROR(VLOOKUP(Table1[[#This Row],[Stock]],[2]CUS030!$A$5:$BO$10000,28,0)/Table1[[#This Row],[Rate
(L/S)]],"")</f>
        <v>0</v>
      </c>
      <c r="X62" s="7">
        <f>IFERROR(VLOOKUP(Table1[[#This Row],[Stock]],[2]CUS030!$A$5:$BO$10000,29,0)/Table1[[#This Row],[Rate
(L/S)]],"")</f>
        <v>0</v>
      </c>
      <c r="Y62" s="7">
        <f>IFERROR(VLOOKUP(Table1[[#This Row],[Stock]],[2]CUS030!$A$5:$BO$10000,30,0)/Table1[[#This Row],[Rate
(L/S)]],"")</f>
        <v>0</v>
      </c>
      <c r="Z62" s="7">
        <f>IFERROR(VLOOKUP(Table1[[#This Row],[Stock]],[2]CUS030!$A$5:$BO$10000,31,0)/Table1[[#This Row],[Rate
(L/S)]],"")</f>
        <v>0</v>
      </c>
      <c r="AA62" s="7">
        <f>IFERROR(VLOOKUP(Table1[[#This Row],[Stock]],[2]CUS030!$A$5:$BO$10000,32,0)/Table1[[#This Row],[Rate
(L/S)]],"")</f>
        <v>0</v>
      </c>
      <c r="AB62" s="7">
        <f>IFERROR(VLOOKUP(Table1[[#This Row],[Stock]],[2]CUS030!$A$5:$BO$10000,33,0)/Table1[[#This Row],[Rate
(L/S)]],"")</f>
        <v>0</v>
      </c>
      <c r="AC62" s="7">
        <f>IFERROR(VLOOKUP(Table1[[#This Row],[Stock]],[2]CUS030!$A$5:$BO$10000,34,0)/Table1[[#This Row],[Rate
(L/S)]],"")</f>
        <v>0</v>
      </c>
      <c r="AD62" s="7">
        <f>IFERROR(VLOOKUP(Table1[[#This Row],[Stock]],[2]CUS030!$A$5:$BO$10000,35,0)/Table1[[#This Row],[Rate
(L/S)]],"")</f>
        <v>0</v>
      </c>
      <c r="AE62" s="7">
        <f>IFERROR(VLOOKUP(Table1[[#This Row],[Stock]],[2]CUS030!$A$5:$BO$10000,36,0)/Table1[[#This Row],[Rate
(L/S)]],"")</f>
        <v>0</v>
      </c>
      <c r="AF62" s="7">
        <f>IFERROR(VLOOKUP(Table1[[#This Row],[Stock]],[2]CUS030!$A$5:$BO$10000,37,0)/Table1[[#This Row],[Rate
(L/S)]],"")</f>
        <v>0</v>
      </c>
      <c r="AG62" s="7">
        <f>IFERROR(VLOOKUP(Table1[[#This Row],[Stock]],[2]CUS030!$A$5:$BO$10000,38,0)/Table1[[#This Row],[Rate
(L/S)]],"")</f>
        <v>0</v>
      </c>
      <c r="AH62" s="7">
        <f>IFERROR(VLOOKUP(Table1[[#This Row],[Stock]],[2]CUS030!$A$5:$BO$10000,39,0)/Table1[[#This Row],[Rate
(L/S)]],"")</f>
        <v>0</v>
      </c>
      <c r="AI62" s="7">
        <f>IFERROR(VLOOKUP(Table1[[#This Row],[Stock]],[2]CUS030!$A$5:$BO$10000,40,0)/Table1[[#This Row],[Rate
(L/S)]],"")</f>
        <v>0</v>
      </c>
      <c r="AJ62" s="7">
        <f>IFERROR(VLOOKUP(Table1[[#This Row],[Stock]],[2]CUS030!$A$5:$BO$10000,41,0)/Table1[[#This Row],[Rate
(L/S)]],"")</f>
        <v>0</v>
      </c>
      <c r="AK62" s="7">
        <f>IFERROR(VLOOKUP(Table1[[#This Row],[Stock]],[2]CUS030!$A$5:$BO$10000,42,0)/Table1[[#This Row],[Rate
(L/S)]],"")</f>
        <v>0</v>
      </c>
      <c r="AL62" s="7">
        <f>IFERROR(VLOOKUP(Table1[[#This Row],[Stock]],[2]CUS030!$A$5:$BO$10000,43,0)/Table1[[#This Row],[Rate
(L/S)]],"")</f>
        <v>0</v>
      </c>
      <c r="AM62" s="7">
        <f>IFERROR(VLOOKUP(Table1[[#This Row],[Stock]],[2]CUS030!$A$5:$BO$10000,44,0)/Table1[[#This Row],[Rate
(L/S)]],"")</f>
        <v>0</v>
      </c>
      <c r="AN62" s="7">
        <f>IFERROR(VLOOKUP(Table1[[#This Row],[Stock]],[2]CUS030!$A$5:$BO$10000,45,0)/Table1[[#This Row],[Rate
(L/S)]],"")</f>
        <v>0</v>
      </c>
      <c r="AO62" s="7">
        <f>IFERROR(VLOOKUP(Table1[[#This Row],[Stock]],[2]CUS030!$A$5:$BO$10000,46,0)/Table1[[#This Row],[Rate
(L/S)]],"")</f>
        <v>0</v>
      </c>
      <c r="AP62" s="7">
        <f>IFERROR(VLOOKUP(Table1[[#This Row],[Stock]],[2]CUS030!$A$5:$BO$10000,47,0)/Table1[[#This Row],[Rate
(L/S)]],"")</f>
        <v>0</v>
      </c>
      <c r="AQ62" s="7">
        <f>IFERROR(VLOOKUP(Table1[[#This Row],[Stock]],[2]CUS030!$A$5:$BO$10000,48,0)/Table1[[#This Row],[Rate
(L/S)]],"")</f>
        <v>0</v>
      </c>
      <c r="AR62" s="7">
        <f>IFERROR(VLOOKUP(Table1[[#This Row],[Stock]],[2]CUS030!$A$5:$BO$10000,49,0)/Table1[[#This Row],[Rate
(L/S)]],"")</f>
        <v>0</v>
      </c>
      <c r="AS62" s="7">
        <f>IFERROR(VLOOKUP(Table1[[#This Row],[Stock]],[2]CUS030!$A$5:$BO$10000,50,0)/Table1[[#This Row],[Rate
(L/S)]],"")</f>
        <v>0</v>
      </c>
      <c r="AT62" s="7">
        <f>IFERROR(VLOOKUP(Table1[[#This Row],[Stock]],[2]CUS030!$A$5:$BO$10000,51,0)/Table1[[#This Row],[Rate
(L/S)]],"")</f>
        <v>0</v>
      </c>
      <c r="AU62" s="7">
        <f>IFERROR(VLOOKUP(Table1[[#This Row],[Stock]],[2]CUS030!$A$5:$BO$10000,52,0)/Table1[[#This Row],[Rate
(L/S)]],"")</f>
        <v>0</v>
      </c>
      <c r="AV62" s="7">
        <f>IFERROR(VLOOKUP(Table1[[#This Row],[Stock]],[2]CUS030!$A$5:$BO$10000,53,0)/Table1[[#This Row],[Rate
(L/S)]],"")</f>
        <v>20</v>
      </c>
      <c r="AW62" s="7">
        <f>IFERROR(VLOOKUP(Table1[[#This Row],[Stock]],[2]CUS030!$A$5:$BO$10000,54,0)/Table1[[#This Row],[Rate
(L/S)]],"")</f>
        <v>0</v>
      </c>
      <c r="AX62" s="7">
        <f>IFERROR(VLOOKUP(Table1[[#This Row],[Stock]],[2]CUS030!$A$5:$BO$10000,55,0)/Table1[[#This Row],[Rate
(L/S)]],"")</f>
        <v>129.33333333333334</v>
      </c>
      <c r="AY62" s="7">
        <f>IFERROR(VLOOKUP(Table1[[#This Row],[Stock]],[2]CUS030!$A$5:$BO$10000,56,0)/Table1[[#This Row],[Rate
(L/S)]],"")</f>
        <v>98.6</v>
      </c>
      <c r="AZ62" s="7">
        <f>IFERROR(VLOOKUP(Table1[[#This Row],[Stock]],[2]CUS030!$A$5:$BO$10000,57,0)/Table1[[#This Row],[Rate
(L/S)]],"")</f>
        <v>58.533333333333331</v>
      </c>
      <c r="BA62" s="7">
        <f>IFERROR(VLOOKUP(Table1[[#This Row],[Stock]],[2]CUS030!$A$5:$BO$10000,58,0)/Table1[[#This Row],[Rate
(L/S)]],"")</f>
        <v>106.66666666666667</v>
      </c>
      <c r="BB62" s="7">
        <f>IFERROR(VLOOKUP(Table1[[#This Row],[Stock]],[2]CUS030!$A$5:$BO$10000,59,0)/Table1[[#This Row],[Rate
(L/S)]],"")</f>
        <v>0</v>
      </c>
      <c r="BC62" s="7">
        <f>IFERROR(VLOOKUP(Table1[[#This Row],[Stock]],[2]CUS030!$A$5:$BO$10000,60,0)/Table1[[#This Row],[Rate
(L/S)]],"")</f>
        <v>0</v>
      </c>
      <c r="BD62" s="7">
        <f>IFERROR(VLOOKUP(Table1[[#This Row],[Stock]],[2]CUS030!$A$5:$BO$10000,61,0)/Table1[[#This Row],[Rate
(L/S)]],"")</f>
        <v>0</v>
      </c>
      <c r="BE62" s="7">
        <f>IFERROR(VLOOKUP(Table1[[#This Row],[Stock]],[2]CUS030!$A$5:$BO$10000,62,0)/Table1[[#This Row],[Rate
(L/S)]],"")</f>
        <v>0</v>
      </c>
      <c r="BF62" s="7">
        <f>IFERROR(VLOOKUP(Table1[[#This Row],[Stock]],[2]CUS030!$A$5:$BO$10000,63,0)/Table1[[#This Row],[Rate
(L/S)]],"")</f>
        <v>0</v>
      </c>
      <c r="BG62" s="7">
        <f>IFERROR(VLOOKUP(Table1[[#This Row],[Stock]],[2]CUS030!$A$5:$BO$10000,64,0)/Table1[[#This Row],[Rate
(L/S)]],"")</f>
        <v>0</v>
      </c>
      <c r="BH62" s="7">
        <f>IFERROR(VLOOKUP(Table1[[#This Row],[Stock]],[2]CUS030!$A$5:$BO$10000,65,0)/Table1[[#This Row],[Rate
(L/S)]],"")</f>
        <v>0</v>
      </c>
      <c r="BI62" s="7" t="s">
        <v>1</v>
      </c>
      <c r="BJ62" s="15">
        <f>IFERROR(IF(Table1[[#This Row],[S.Material]]="S",(Table1[[#This Row],[Total Qty]]+Table1[[#This Row],[N+1]]+Table1[[#This Row],[N+2]]),Table1[[#This Row],[Total Qty]]+Table1[[#This Row],[N+1]]),)</f>
        <v>118.6</v>
      </c>
      <c r="BK62" s="7" t="str">
        <f>IFERROR(IF(((AVERAGE((Table1[[#This Row],[N+1]],Table1[[#This Row],[N+2]]),Table1[[#This Row],[N+3]])-(Table1[[#This Row],[Total Qty]])))&gt;500,"Fixed&gt;500pcs",""),"")</f>
        <v/>
      </c>
      <c r="BL62" s="7" t="str">
        <f>IF(AND(Table1[[#This Row],[Last Forcast]]=0,Table1[[#This Row],[Total Qty]]&gt;0,Table1[[#This Row],[N+1]]&gt;0),"Check PO again","")</f>
        <v/>
      </c>
    </row>
    <row r="63" spans="2:64" x14ac:dyDescent="0.3">
      <c r="B63">
        <v>61</v>
      </c>
      <c r="C63" t="s">
        <v>66</v>
      </c>
      <c r="D63">
        <f>IFERROR(ROUND((MID(Table1[[#This Row],[Production]],35,(LEN(Table1[[#This Row],[Production]]))-37)/(MID(Table1[[#This Row],[Stock]],35,(LEN(Table1[[#This Row],[Stock]]))-37))),0),"")</f>
        <v>13</v>
      </c>
      <c r="E63" t="s">
        <v>67</v>
      </c>
      <c r="F63" s="16">
        <f>VLOOKUP(LEFT(Table1[[#This Row],[Production]],LEN(Table1[[#This Row],[Production]])-7),Item!$A$5:$Z$1000,26,0)</f>
        <v>0.93899999999999995</v>
      </c>
      <c r="H63" s="8" t="str">
        <f>IFERROR(VLOOKUP(MID(Table1[[#This Row],[Production]],10,2),Special!$B$2:$D$26,3,0),"")</f>
        <v>-</v>
      </c>
      <c r="J63" t="b">
        <f>EXACT(LEFT(Table1[[#This Row],[Stock]],12),LEFT(Table1[[#This Row],[Production]],12))</f>
        <v>1</v>
      </c>
      <c r="K63" t="b">
        <f>EXACT((RIGHT(Table1[[#This Row],[Stock]],3)),((RIGHT(Table1[[#This Row],[Production]],3))))</f>
        <v>1</v>
      </c>
      <c r="L63" s="14">
        <f>IFERROR(VLOOKUP(Table1[[#This Row],[Stock]],[1]Sheet1!$A$7:$N$10000,14,0),"")</f>
        <v>418</v>
      </c>
      <c r="M63" s="14">
        <f>IFERROR(ROUND((Table1[[#This Row],[Stock
(S&amp;L)]]/Table1[[#This Row],[Rate
(L/S)]]),0),"")</f>
        <v>32</v>
      </c>
      <c r="O63" t="str">
        <f>IF(Table1[[#This Row],[Rate
(L/S)]]=1,"P/E","C")</f>
        <v>C</v>
      </c>
      <c r="P63" s="7">
        <f>IFERROR(VLOOKUP(Table1[[#This Row],[Stock]],[2]CUS030!$A$5:$BO$10000,21,0)/Table1[[#This Row],[Rate
(L/S)]],"")</f>
        <v>0</v>
      </c>
      <c r="Q63" s="7">
        <f>IFERROR(VLOOKUP(Table1[[#This Row],[Stock]],[2]CUS030!$A$5:$BO$10000,22,0)/Table1[[#This Row],[Rate
(L/S)]],"")</f>
        <v>0</v>
      </c>
      <c r="R63" s="7">
        <f>IFERROR(VLOOKUP(Table1[[#This Row],[Stock]],[2]CUS030!$A$5:$BO$10000,23,0)/Table1[[#This Row],[Rate
(L/S)]],"")</f>
        <v>0</v>
      </c>
      <c r="S63" s="7">
        <f>IFERROR(VLOOKUP(Table1[[#This Row],[Stock]],[2]CUS030!$A$5:$BO$10000,24,0)/Table1[[#This Row],[Rate
(L/S)]],"")</f>
        <v>0</v>
      </c>
      <c r="T63" s="7">
        <f>IFERROR(VLOOKUP(Table1[[#This Row],[Stock]],[2]CUS030!$A$5:$BO$10000,25,0)/Table1[[#This Row],[Rate
(L/S)]],"")</f>
        <v>0</v>
      </c>
      <c r="U63" s="7">
        <f>IFERROR(VLOOKUP(Table1[[#This Row],[Stock]],[2]CUS030!$A$5:$BO$10000,26,0)/Table1[[#This Row],[Rate
(L/S)]],"")</f>
        <v>0</v>
      </c>
      <c r="V63" s="7">
        <f>IFERROR(VLOOKUP(Table1[[#This Row],[Stock]],[2]CUS030!$A$5:$BO$10000,27,0)/Table1[[#This Row],[Rate
(L/S)]],"")</f>
        <v>0</v>
      </c>
      <c r="W63" s="7">
        <f>IFERROR(VLOOKUP(Table1[[#This Row],[Stock]],[2]CUS030!$A$5:$BO$10000,28,0)/Table1[[#This Row],[Rate
(L/S)]],"")</f>
        <v>0</v>
      </c>
      <c r="X63" s="7">
        <f>IFERROR(VLOOKUP(Table1[[#This Row],[Stock]],[2]CUS030!$A$5:$BO$10000,29,0)/Table1[[#This Row],[Rate
(L/S)]],"")</f>
        <v>0</v>
      </c>
      <c r="Y63" s="7">
        <f>IFERROR(VLOOKUP(Table1[[#This Row],[Stock]],[2]CUS030!$A$5:$BO$10000,30,0)/Table1[[#This Row],[Rate
(L/S)]],"")</f>
        <v>0</v>
      </c>
      <c r="Z63" s="7">
        <f>IFERROR(VLOOKUP(Table1[[#This Row],[Stock]],[2]CUS030!$A$5:$BO$10000,31,0)/Table1[[#This Row],[Rate
(L/S)]],"")</f>
        <v>0</v>
      </c>
      <c r="AA63" s="7">
        <f>IFERROR(VLOOKUP(Table1[[#This Row],[Stock]],[2]CUS030!$A$5:$BO$10000,32,0)/Table1[[#This Row],[Rate
(L/S)]],"")</f>
        <v>0</v>
      </c>
      <c r="AB63" s="7">
        <f>IFERROR(VLOOKUP(Table1[[#This Row],[Stock]],[2]CUS030!$A$5:$BO$10000,33,0)/Table1[[#This Row],[Rate
(L/S)]],"")</f>
        <v>0</v>
      </c>
      <c r="AC63" s="7">
        <f>IFERROR(VLOOKUP(Table1[[#This Row],[Stock]],[2]CUS030!$A$5:$BO$10000,34,0)/Table1[[#This Row],[Rate
(L/S)]],"")</f>
        <v>0</v>
      </c>
      <c r="AD63" s="7">
        <f>IFERROR(VLOOKUP(Table1[[#This Row],[Stock]],[2]CUS030!$A$5:$BO$10000,35,0)/Table1[[#This Row],[Rate
(L/S)]],"")</f>
        <v>0</v>
      </c>
      <c r="AE63" s="7">
        <f>IFERROR(VLOOKUP(Table1[[#This Row],[Stock]],[2]CUS030!$A$5:$BO$10000,36,0)/Table1[[#This Row],[Rate
(L/S)]],"")</f>
        <v>0</v>
      </c>
      <c r="AF63" s="7">
        <f>IFERROR(VLOOKUP(Table1[[#This Row],[Stock]],[2]CUS030!$A$5:$BO$10000,37,0)/Table1[[#This Row],[Rate
(L/S)]],"")</f>
        <v>0</v>
      </c>
      <c r="AG63" s="7">
        <f>IFERROR(VLOOKUP(Table1[[#This Row],[Stock]],[2]CUS030!$A$5:$BO$10000,38,0)/Table1[[#This Row],[Rate
(L/S)]],"")</f>
        <v>0</v>
      </c>
      <c r="AH63" s="7">
        <f>IFERROR(VLOOKUP(Table1[[#This Row],[Stock]],[2]CUS030!$A$5:$BO$10000,39,0)/Table1[[#This Row],[Rate
(L/S)]],"")</f>
        <v>0</v>
      </c>
      <c r="AI63" s="7">
        <f>IFERROR(VLOOKUP(Table1[[#This Row],[Stock]],[2]CUS030!$A$5:$BO$10000,40,0)/Table1[[#This Row],[Rate
(L/S)]],"")</f>
        <v>0</v>
      </c>
      <c r="AJ63" s="7">
        <f>IFERROR(VLOOKUP(Table1[[#This Row],[Stock]],[2]CUS030!$A$5:$BO$10000,41,0)/Table1[[#This Row],[Rate
(L/S)]],"")</f>
        <v>0</v>
      </c>
      <c r="AK63" s="7">
        <f>IFERROR(VLOOKUP(Table1[[#This Row],[Stock]],[2]CUS030!$A$5:$BO$10000,42,0)/Table1[[#This Row],[Rate
(L/S)]],"")</f>
        <v>0</v>
      </c>
      <c r="AL63" s="7">
        <f>IFERROR(VLOOKUP(Table1[[#This Row],[Stock]],[2]CUS030!$A$5:$BO$10000,43,0)/Table1[[#This Row],[Rate
(L/S)]],"")</f>
        <v>0</v>
      </c>
      <c r="AM63" s="7">
        <f>IFERROR(VLOOKUP(Table1[[#This Row],[Stock]],[2]CUS030!$A$5:$BO$10000,44,0)/Table1[[#This Row],[Rate
(L/S)]],"")</f>
        <v>0</v>
      </c>
      <c r="AN63" s="7">
        <f>IFERROR(VLOOKUP(Table1[[#This Row],[Stock]],[2]CUS030!$A$5:$BO$10000,45,0)/Table1[[#This Row],[Rate
(L/S)]],"")</f>
        <v>0</v>
      </c>
      <c r="AO63" s="7">
        <f>IFERROR(VLOOKUP(Table1[[#This Row],[Stock]],[2]CUS030!$A$5:$BO$10000,46,0)/Table1[[#This Row],[Rate
(L/S)]],"")</f>
        <v>0</v>
      </c>
      <c r="AP63" s="7">
        <f>IFERROR(VLOOKUP(Table1[[#This Row],[Stock]],[2]CUS030!$A$5:$BO$10000,47,0)/Table1[[#This Row],[Rate
(L/S)]],"")</f>
        <v>0</v>
      </c>
      <c r="AQ63" s="7">
        <f>IFERROR(VLOOKUP(Table1[[#This Row],[Stock]],[2]CUS030!$A$5:$BO$10000,48,0)/Table1[[#This Row],[Rate
(L/S)]],"")</f>
        <v>0</v>
      </c>
      <c r="AR63" s="7">
        <f>IFERROR(VLOOKUP(Table1[[#This Row],[Stock]],[2]CUS030!$A$5:$BO$10000,49,0)/Table1[[#This Row],[Rate
(L/S)]],"")</f>
        <v>0</v>
      </c>
      <c r="AS63" s="7">
        <f>IFERROR(VLOOKUP(Table1[[#This Row],[Stock]],[2]CUS030!$A$5:$BO$10000,50,0)/Table1[[#This Row],[Rate
(L/S)]],"")</f>
        <v>0</v>
      </c>
      <c r="AT63" s="7">
        <f>IFERROR(VLOOKUP(Table1[[#This Row],[Stock]],[2]CUS030!$A$5:$BO$10000,51,0)/Table1[[#This Row],[Rate
(L/S)]],"")</f>
        <v>0</v>
      </c>
      <c r="AU63" s="7">
        <f>IFERROR(VLOOKUP(Table1[[#This Row],[Stock]],[2]CUS030!$A$5:$BO$10000,52,0)/Table1[[#This Row],[Rate
(L/S)]],"")</f>
        <v>0</v>
      </c>
      <c r="AV63" s="7">
        <f>IFERROR(VLOOKUP(Table1[[#This Row],[Stock]],[2]CUS030!$A$5:$BO$10000,53,0)/Table1[[#This Row],[Rate
(L/S)]],"")</f>
        <v>0</v>
      </c>
      <c r="AW63" s="7">
        <f>IFERROR(VLOOKUP(Table1[[#This Row],[Stock]],[2]CUS030!$A$5:$BO$10000,54,0)/Table1[[#This Row],[Rate
(L/S)]],"")</f>
        <v>0</v>
      </c>
      <c r="AX63" s="7">
        <f>IFERROR(VLOOKUP(Table1[[#This Row],[Stock]],[2]CUS030!$A$5:$BO$10000,55,0)/Table1[[#This Row],[Rate
(L/S)]],"")</f>
        <v>30.76923076923077</v>
      </c>
      <c r="AY63" s="7">
        <f>IFERROR(VLOOKUP(Table1[[#This Row],[Stock]],[2]CUS030!$A$5:$BO$10000,56,0)/Table1[[#This Row],[Rate
(L/S)]],"")</f>
        <v>64.307692307692307</v>
      </c>
      <c r="AZ63" s="7">
        <f>IFERROR(VLOOKUP(Table1[[#This Row],[Stock]],[2]CUS030!$A$5:$BO$10000,57,0)/Table1[[#This Row],[Rate
(L/S)]],"")</f>
        <v>39.153846153846153</v>
      </c>
      <c r="BA63" s="7">
        <f>IFERROR(VLOOKUP(Table1[[#This Row],[Stock]],[2]CUS030!$A$5:$BO$10000,58,0)/Table1[[#This Row],[Rate
(L/S)]],"")</f>
        <v>61.53846153846154</v>
      </c>
      <c r="BB63" s="7">
        <f>IFERROR(VLOOKUP(Table1[[#This Row],[Stock]],[2]CUS030!$A$5:$BO$10000,59,0)/Table1[[#This Row],[Rate
(L/S)]],"")</f>
        <v>0</v>
      </c>
      <c r="BC63" s="7">
        <f>IFERROR(VLOOKUP(Table1[[#This Row],[Stock]],[2]CUS030!$A$5:$BO$10000,60,0)/Table1[[#This Row],[Rate
(L/S)]],"")</f>
        <v>0</v>
      </c>
      <c r="BD63" s="7">
        <f>IFERROR(VLOOKUP(Table1[[#This Row],[Stock]],[2]CUS030!$A$5:$BO$10000,61,0)/Table1[[#This Row],[Rate
(L/S)]],"")</f>
        <v>0</v>
      </c>
      <c r="BE63" s="7">
        <f>IFERROR(VLOOKUP(Table1[[#This Row],[Stock]],[2]CUS030!$A$5:$BO$10000,62,0)/Table1[[#This Row],[Rate
(L/S)]],"")</f>
        <v>0</v>
      </c>
      <c r="BF63" s="7">
        <f>IFERROR(VLOOKUP(Table1[[#This Row],[Stock]],[2]CUS030!$A$5:$BO$10000,63,0)/Table1[[#This Row],[Rate
(L/S)]],"")</f>
        <v>0</v>
      </c>
      <c r="BG63" s="7">
        <f>IFERROR(VLOOKUP(Table1[[#This Row],[Stock]],[2]CUS030!$A$5:$BO$10000,64,0)/Table1[[#This Row],[Rate
(L/S)]],"")</f>
        <v>0</v>
      </c>
      <c r="BH63" s="7">
        <f>IFERROR(VLOOKUP(Table1[[#This Row],[Stock]],[2]CUS030!$A$5:$BO$10000,65,0)/Table1[[#This Row],[Rate
(L/S)]],"")</f>
        <v>0</v>
      </c>
      <c r="BI63" s="7" t="s">
        <v>1</v>
      </c>
      <c r="BJ63" s="15">
        <f>IFERROR(IF(Table1[[#This Row],[S.Material]]="S",(Table1[[#This Row],[Total Qty]]+Table1[[#This Row],[N+1]]+Table1[[#This Row],[N+2]]),Table1[[#This Row],[Total Qty]]+Table1[[#This Row],[N+1]]),)</f>
        <v>64.307692307692307</v>
      </c>
      <c r="BK63" s="7" t="str">
        <f>IFERROR(IF(((AVERAGE((Table1[[#This Row],[N+1]],Table1[[#This Row],[N+2]]),Table1[[#This Row],[N+3]])-(Table1[[#This Row],[Total Qty]])))&gt;500,"Fixed&gt;500pcs",""),"")</f>
        <v/>
      </c>
      <c r="BL63" s="7" t="str">
        <f>IF(AND(Table1[[#This Row],[Last Forcast]]=0,Table1[[#This Row],[Total Qty]]&gt;0,Table1[[#This Row],[N+1]]&gt;0),"Check PO again","")</f>
        <v/>
      </c>
    </row>
    <row r="64" spans="2:64" x14ac:dyDescent="0.3">
      <c r="B64">
        <v>62</v>
      </c>
      <c r="C64" t="s">
        <v>68</v>
      </c>
      <c r="D64">
        <f>IFERROR(ROUND((MID(Table1[[#This Row],[Production]],35,(LEN(Table1[[#This Row],[Production]]))-37)/(MID(Table1[[#This Row],[Stock]],35,(LEN(Table1[[#This Row],[Stock]]))-37))),0),"")</f>
        <v>1</v>
      </c>
      <c r="E64" t="s">
        <v>68</v>
      </c>
      <c r="F64" s="16">
        <f>VLOOKUP(LEFT(Table1[[#This Row],[Production]],LEN(Table1[[#This Row],[Production]])-7),Item!$A$5:$Z$1000,26,0)</f>
        <v>0.93899999999999995</v>
      </c>
      <c r="H64" s="8" t="str">
        <f>IFERROR(VLOOKUP(MID(Table1[[#This Row],[Production]],10,2),Special!$B$2:$D$26,3,0),"")</f>
        <v>-</v>
      </c>
      <c r="J64" t="b">
        <f>EXACT(LEFT(Table1[[#This Row],[Stock]],12),LEFT(Table1[[#This Row],[Production]],12))</f>
        <v>1</v>
      </c>
      <c r="K64" t="b">
        <f>EXACT((RIGHT(Table1[[#This Row],[Stock]],3)),((RIGHT(Table1[[#This Row],[Production]],3))))</f>
        <v>1</v>
      </c>
      <c r="L64" s="14">
        <f>IFERROR(VLOOKUP(Table1[[#This Row],[Stock]],[1]Sheet1!$A$7:$N$10000,14,0),"")</f>
        <v>1776</v>
      </c>
      <c r="M64" s="14">
        <f>IFERROR(ROUND((Table1[[#This Row],[Stock
(S&amp;L)]]/Table1[[#This Row],[Rate
(L/S)]]),0),"")</f>
        <v>1776</v>
      </c>
      <c r="O64" t="str">
        <f>IF(Table1[[#This Row],[Rate
(L/S)]]=1,"P/E","C")</f>
        <v>P/E</v>
      </c>
      <c r="P64" s="7" t="str">
        <f>IFERROR(VLOOKUP(Table1[[#This Row],[Stock]],[2]CUS030!$A$5:$BO$10000,21,0)/Table1[[#This Row],[Rate
(L/S)]],"")</f>
        <v/>
      </c>
      <c r="Q64" s="7" t="str">
        <f>IFERROR(VLOOKUP(Table1[[#This Row],[Stock]],[2]CUS030!$A$5:$BO$10000,22,0)/Table1[[#This Row],[Rate
(L/S)]],"")</f>
        <v/>
      </c>
      <c r="R64" s="7" t="str">
        <f>IFERROR(VLOOKUP(Table1[[#This Row],[Stock]],[2]CUS030!$A$5:$BO$10000,23,0)/Table1[[#This Row],[Rate
(L/S)]],"")</f>
        <v/>
      </c>
      <c r="S64" s="7" t="str">
        <f>IFERROR(VLOOKUP(Table1[[#This Row],[Stock]],[2]CUS030!$A$5:$BO$10000,24,0)/Table1[[#This Row],[Rate
(L/S)]],"")</f>
        <v/>
      </c>
      <c r="T64" s="7" t="str">
        <f>IFERROR(VLOOKUP(Table1[[#This Row],[Stock]],[2]CUS030!$A$5:$BO$10000,25,0)/Table1[[#This Row],[Rate
(L/S)]],"")</f>
        <v/>
      </c>
      <c r="U64" s="7" t="str">
        <f>IFERROR(VLOOKUP(Table1[[#This Row],[Stock]],[2]CUS030!$A$5:$BO$10000,26,0)/Table1[[#This Row],[Rate
(L/S)]],"")</f>
        <v/>
      </c>
      <c r="V64" s="7" t="str">
        <f>IFERROR(VLOOKUP(Table1[[#This Row],[Stock]],[2]CUS030!$A$5:$BO$10000,27,0)/Table1[[#This Row],[Rate
(L/S)]],"")</f>
        <v/>
      </c>
      <c r="W64" s="7" t="str">
        <f>IFERROR(VLOOKUP(Table1[[#This Row],[Stock]],[2]CUS030!$A$5:$BO$10000,28,0)/Table1[[#This Row],[Rate
(L/S)]],"")</f>
        <v/>
      </c>
      <c r="X64" s="7" t="str">
        <f>IFERROR(VLOOKUP(Table1[[#This Row],[Stock]],[2]CUS030!$A$5:$BO$10000,29,0)/Table1[[#This Row],[Rate
(L/S)]],"")</f>
        <v/>
      </c>
      <c r="Y64" s="7" t="str">
        <f>IFERROR(VLOOKUP(Table1[[#This Row],[Stock]],[2]CUS030!$A$5:$BO$10000,30,0)/Table1[[#This Row],[Rate
(L/S)]],"")</f>
        <v/>
      </c>
      <c r="Z64" s="7" t="str">
        <f>IFERROR(VLOOKUP(Table1[[#This Row],[Stock]],[2]CUS030!$A$5:$BO$10000,31,0)/Table1[[#This Row],[Rate
(L/S)]],"")</f>
        <v/>
      </c>
      <c r="AA64" s="7" t="str">
        <f>IFERROR(VLOOKUP(Table1[[#This Row],[Stock]],[2]CUS030!$A$5:$BO$10000,32,0)/Table1[[#This Row],[Rate
(L/S)]],"")</f>
        <v/>
      </c>
      <c r="AB64" s="7" t="str">
        <f>IFERROR(VLOOKUP(Table1[[#This Row],[Stock]],[2]CUS030!$A$5:$BO$10000,33,0)/Table1[[#This Row],[Rate
(L/S)]],"")</f>
        <v/>
      </c>
      <c r="AC64" s="7" t="str">
        <f>IFERROR(VLOOKUP(Table1[[#This Row],[Stock]],[2]CUS030!$A$5:$BO$10000,34,0)/Table1[[#This Row],[Rate
(L/S)]],"")</f>
        <v/>
      </c>
      <c r="AD64" s="7" t="str">
        <f>IFERROR(VLOOKUP(Table1[[#This Row],[Stock]],[2]CUS030!$A$5:$BO$10000,35,0)/Table1[[#This Row],[Rate
(L/S)]],"")</f>
        <v/>
      </c>
      <c r="AE64" s="7" t="str">
        <f>IFERROR(VLOOKUP(Table1[[#This Row],[Stock]],[2]CUS030!$A$5:$BO$10000,36,0)/Table1[[#This Row],[Rate
(L/S)]],"")</f>
        <v/>
      </c>
      <c r="AF64" s="7" t="str">
        <f>IFERROR(VLOOKUP(Table1[[#This Row],[Stock]],[2]CUS030!$A$5:$BO$10000,37,0)/Table1[[#This Row],[Rate
(L/S)]],"")</f>
        <v/>
      </c>
      <c r="AG64" s="7" t="str">
        <f>IFERROR(VLOOKUP(Table1[[#This Row],[Stock]],[2]CUS030!$A$5:$BO$10000,38,0)/Table1[[#This Row],[Rate
(L/S)]],"")</f>
        <v/>
      </c>
      <c r="AH64" s="7" t="str">
        <f>IFERROR(VLOOKUP(Table1[[#This Row],[Stock]],[2]CUS030!$A$5:$BO$10000,39,0)/Table1[[#This Row],[Rate
(L/S)]],"")</f>
        <v/>
      </c>
      <c r="AI64" s="7" t="str">
        <f>IFERROR(VLOOKUP(Table1[[#This Row],[Stock]],[2]CUS030!$A$5:$BO$10000,40,0)/Table1[[#This Row],[Rate
(L/S)]],"")</f>
        <v/>
      </c>
      <c r="AJ64" s="7" t="str">
        <f>IFERROR(VLOOKUP(Table1[[#This Row],[Stock]],[2]CUS030!$A$5:$BO$10000,41,0)/Table1[[#This Row],[Rate
(L/S)]],"")</f>
        <v/>
      </c>
      <c r="AK64" s="7" t="str">
        <f>IFERROR(VLOOKUP(Table1[[#This Row],[Stock]],[2]CUS030!$A$5:$BO$10000,42,0)/Table1[[#This Row],[Rate
(L/S)]],"")</f>
        <v/>
      </c>
      <c r="AL64" s="7" t="str">
        <f>IFERROR(VLOOKUP(Table1[[#This Row],[Stock]],[2]CUS030!$A$5:$BO$10000,43,0)/Table1[[#This Row],[Rate
(L/S)]],"")</f>
        <v/>
      </c>
      <c r="AM64" s="7" t="str">
        <f>IFERROR(VLOOKUP(Table1[[#This Row],[Stock]],[2]CUS030!$A$5:$BO$10000,44,0)/Table1[[#This Row],[Rate
(L/S)]],"")</f>
        <v/>
      </c>
      <c r="AN64" s="7" t="str">
        <f>IFERROR(VLOOKUP(Table1[[#This Row],[Stock]],[2]CUS030!$A$5:$BO$10000,45,0)/Table1[[#This Row],[Rate
(L/S)]],"")</f>
        <v/>
      </c>
      <c r="AO64" s="7" t="str">
        <f>IFERROR(VLOOKUP(Table1[[#This Row],[Stock]],[2]CUS030!$A$5:$BO$10000,46,0)/Table1[[#This Row],[Rate
(L/S)]],"")</f>
        <v/>
      </c>
      <c r="AP64" s="7" t="str">
        <f>IFERROR(VLOOKUP(Table1[[#This Row],[Stock]],[2]CUS030!$A$5:$BO$10000,47,0)/Table1[[#This Row],[Rate
(L/S)]],"")</f>
        <v/>
      </c>
      <c r="AQ64" s="7" t="str">
        <f>IFERROR(VLOOKUP(Table1[[#This Row],[Stock]],[2]CUS030!$A$5:$BO$10000,48,0)/Table1[[#This Row],[Rate
(L/S)]],"")</f>
        <v/>
      </c>
      <c r="AR64" s="7" t="str">
        <f>IFERROR(VLOOKUP(Table1[[#This Row],[Stock]],[2]CUS030!$A$5:$BO$10000,49,0)/Table1[[#This Row],[Rate
(L/S)]],"")</f>
        <v/>
      </c>
      <c r="AS64" s="7" t="str">
        <f>IFERROR(VLOOKUP(Table1[[#This Row],[Stock]],[2]CUS030!$A$5:$BO$10000,50,0)/Table1[[#This Row],[Rate
(L/S)]],"")</f>
        <v/>
      </c>
      <c r="AT64" s="7" t="str">
        <f>IFERROR(VLOOKUP(Table1[[#This Row],[Stock]],[2]CUS030!$A$5:$BO$10000,51,0)/Table1[[#This Row],[Rate
(L/S)]],"")</f>
        <v/>
      </c>
      <c r="AU64" s="7" t="str">
        <f>IFERROR(VLOOKUP(Table1[[#This Row],[Stock]],[2]CUS030!$A$5:$BO$10000,52,0)/Table1[[#This Row],[Rate
(L/S)]],"")</f>
        <v/>
      </c>
      <c r="AV64" s="7" t="str">
        <f>IFERROR(VLOOKUP(Table1[[#This Row],[Stock]],[2]CUS030!$A$5:$BO$10000,53,0)/Table1[[#This Row],[Rate
(L/S)]],"")</f>
        <v/>
      </c>
      <c r="AW64" s="7" t="str">
        <f>IFERROR(VLOOKUP(Table1[[#This Row],[Stock]],[2]CUS030!$A$5:$BO$10000,54,0)/Table1[[#This Row],[Rate
(L/S)]],"")</f>
        <v/>
      </c>
      <c r="AX64" s="7" t="str">
        <f>IFERROR(VLOOKUP(Table1[[#This Row],[Stock]],[2]CUS030!$A$5:$BO$10000,55,0)/Table1[[#This Row],[Rate
(L/S)]],"")</f>
        <v/>
      </c>
      <c r="AY64" s="7" t="str">
        <f>IFERROR(VLOOKUP(Table1[[#This Row],[Stock]],[2]CUS030!$A$5:$BO$10000,56,0)/Table1[[#This Row],[Rate
(L/S)]],"")</f>
        <v/>
      </c>
      <c r="AZ64" s="7" t="str">
        <f>IFERROR(VLOOKUP(Table1[[#This Row],[Stock]],[2]CUS030!$A$5:$BO$10000,57,0)/Table1[[#This Row],[Rate
(L/S)]],"")</f>
        <v/>
      </c>
      <c r="BA64" s="7" t="str">
        <f>IFERROR(VLOOKUP(Table1[[#This Row],[Stock]],[2]CUS030!$A$5:$BO$10000,58,0)/Table1[[#This Row],[Rate
(L/S)]],"")</f>
        <v/>
      </c>
      <c r="BB64" s="7" t="str">
        <f>IFERROR(VLOOKUP(Table1[[#This Row],[Stock]],[2]CUS030!$A$5:$BO$10000,59,0)/Table1[[#This Row],[Rate
(L/S)]],"")</f>
        <v/>
      </c>
      <c r="BC64" s="7" t="str">
        <f>IFERROR(VLOOKUP(Table1[[#This Row],[Stock]],[2]CUS030!$A$5:$BO$10000,60,0)/Table1[[#This Row],[Rate
(L/S)]],"")</f>
        <v/>
      </c>
      <c r="BD64" s="7" t="str">
        <f>IFERROR(VLOOKUP(Table1[[#This Row],[Stock]],[2]CUS030!$A$5:$BO$10000,61,0)/Table1[[#This Row],[Rate
(L/S)]],"")</f>
        <v/>
      </c>
      <c r="BE64" s="7" t="str">
        <f>IFERROR(VLOOKUP(Table1[[#This Row],[Stock]],[2]CUS030!$A$5:$BO$10000,62,0)/Table1[[#This Row],[Rate
(L/S)]],"")</f>
        <v/>
      </c>
      <c r="BF64" s="7" t="str">
        <f>IFERROR(VLOOKUP(Table1[[#This Row],[Stock]],[2]CUS030!$A$5:$BO$10000,63,0)/Table1[[#This Row],[Rate
(L/S)]],"")</f>
        <v/>
      </c>
      <c r="BG64" s="7" t="str">
        <f>IFERROR(VLOOKUP(Table1[[#This Row],[Stock]],[2]CUS030!$A$5:$BO$10000,64,0)/Table1[[#This Row],[Rate
(L/S)]],"")</f>
        <v/>
      </c>
      <c r="BH64" s="7" t="str">
        <f>IFERROR(VLOOKUP(Table1[[#This Row],[Stock]],[2]CUS030!$A$5:$BO$10000,65,0)/Table1[[#This Row],[Rate
(L/S)]],"")</f>
        <v/>
      </c>
      <c r="BI64" s="7" t="s">
        <v>1</v>
      </c>
      <c r="BJ64" s="15">
        <f>IFERROR(IF(Table1[[#This Row],[S.Material]]="S",(Table1[[#This Row],[Total Qty]]+Table1[[#This Row],[N+1]]+Table1[[#This Row],[N+2]]),Table1[[#This Row],[Total Qty]]+Table1[[#This Row],[N+1]]),)</f>
        <v>0</v>
      </c>
      <c r="BK64" s="7" t="str">
        <f>IFERROR(IF(((AVERAGE((Table1[[#This Row],[N+1]],Table1[[#This Row],[N+2]]),Table1[[#This Row],[N+3]])-(Table1[[#This Row],[Total Qty]])))&gt;500,"Fixed&gt;500pcs",""),"")</f>
        <v/>
      </c>
      <c r="BL64" s="7" t="str">
        <f>IF(AND(Table1[[#This Row],[Last Forcast]]=0,Table1[[#This Row],[Total Qty]]&gt;0,Table1[[#This Row],[N+1]]&gt;0),"Check PO again","")</f>
        <v/>
      </c>
    </row>
    <row r="65" spans="2:64" x14ac:dyDescent="0.3">
      <c r="B65">
        <v>63</v>
      </c>
      <c r="C65" t="s">
        <v>63</v>
      </c>
      <c r="D65">
        <f>IFERROR(ROUND((MID(Table1[[#This Row],[Production]],35,(LEN(Table1[[#This Row],[Production]]))-37)/(MID(Table1[[#This Row],[Stock]],35,(LEN(Table1[[#This Row],[Stock]]))-37))),0),"")</f>
        <v>1</v>
      </c>
      <c r="E65" t="s">
        <v>63</v>
      </c>
      <c r="F65" s="16">
        <f>VLOOKUP(LEFT(Table1[[#This Row],[Production]],LEN(Table1[[#This Row],[Production]])-7),Item!$A$5:$Z$1000,26,0)</f>
        <v>0.93899999999999995</v>
      </c>
      <c r="H65" s="8" t="str">
        <f>IFERROR(VLOOKUP(MID(Table1[[#This Row],[Production]],10,2),Special!$B$2:$D$26,3,0),"")</f>
        <v>-</v>
      </c>
      <c r="J65" t="b">
        <f>EXACT(LEFT(Table1[[#This Row],[Stock]],12),LEFT(Table1[[#This Row],[Production]],12))</f>
        <v>1</v>
      </c>
      <c r="K65" t="b">
        <f>EXACT((RIGHT(Table1[[#This Row],[Stock]],3)),((RIGHT(Table1[[#This Row],[Production]],3))))</f>
        <v>1</v>
      </c>
      <c r="L65" s="14">
        <f>IFERROR(VLOOKUP(Table1[[#This Row],[Stock]],[1]Sheet1!$A$7:$N$10000,14,0),"")</f>
        <v>542</v>
      </c>
      <c r="M65" s="14">
        <f>IFERROR(ROUND((Table1[[#This Row],[Stock
(S&amp;L)]]/Table1[[#This Row],[Rate
(L/S)]]),0),"")</f>
        <v>542</v>
      </c>
      <c r="O65" t="str">
        <f>IF(Table1[[#This Row],[Rate
(L/S)]]=1,"P/E","C")</f>
        <v>P/E</v>
      </c>
      <c r="P65" s="7" t="str">
        <f>IFERROR(VLOOKUP(Table1[[#This Row],[Stock]],[2]CUS030!$A$5:$BO$10000,21,0)/Table1[[#This Row],[Rate
(L/S)]],"")</f>
        <v/>
      </c>
      <c r="Q65" s="7" t="str">
        <f>IFERROR(VLOOKUP(Table1[[#This Row],[Stock]],[2]CUS030!$A$5:$BO$10000,22,0)/Table1[[#This Row],[Rate
(L/S)]],"")</f>
        <v/>
      </c>
      <c r="R65" s="7" t="str">
        <f>IFERROR(VLOOKUP(Table1[[#This Row],[Stock]],[2]CUS030!$A$5:$BO$10000,23,0)/Table1[[#This Row],[Rate
(L/S)]],"")</f>
        <v/>
      </c>
      <c r="S65" s="7" t="str">
        <f>IFERROR(VLOOKUP(Table1[[#This Row],[Stock]],[2]CUS030!$A$5:$BO$10000,24,0)/Table1[[#This Row],[Rate
(L/S)]],"")</f>
        <v/>
      </c>
      <c r="T65" s="7" t="str">
        <f>IFERROR(VLOOKUP(Table1[[#This Row],[Stock]],[2]CUS030!$A$5:$BO$10000,25,0)/Table1[[#This Row],[Rate
(L/S)]],"")</f>
        <v/>
      </c>
      <c r="U65" s="7" t="str">
        <f>IFERROR(VLOOKUP(Table1[[#This Row],[Stock]],[2]CUS030!$A$5:$BO$10000,26,0)/Table1[[#This Row],[Rate
(L/S)]],"")</f>
        <v/>
      </c>
      <c r="V65" s="7" t="str">
        <f>IFERROR(VLOOKUP(Table1[[#This Row],[Stock]],[2]CUS030!$A$5:$BO$10000,27,0)/Table1[[#This Row],[Rate
(L/S)]],"")</f>
        <v/>
      </c>
      <c r="W65" s="7" t="str">
        <f>IFERROR(VLOOKUP(Table1[[#This Row],[Stock]],[2]CUS030!$A$5:$BO$10000,28,0)/Table1[[#This Row],[Rate
(L/S)]],"")</f>
        <v/>
      </c>
      <c r="X65" s="7" t="str">
        <f>IFERROR(VLOOKUP(Table1[[#This Row],[Stock]],[2]CUS030!$A$5:$BO$10000,29,0)/Table1[[#This Row],[Rate
(L/S)]],"")</f>
        <v/>
      </c>
      <c r="Y65" s="7" t="str">
        <f>IFERROR(VLOOKUP(Table1[[#This Row],[Stock]],[2]CUS030!$A$5:$BO$10000,30,0)/Table1[[#This Row],[Rate
(L/S)]],"")</f>
        <v/>
      </c>
      <c r="Z65" s="7" t="str">
        <f>IFERROR(VLOOKUP(Table1[[#This Row],[Stock]],[2]CUS030!$A$5:$BO$10000,31,0)/Table1[[#This Row],[Rate
(L/S)]],"")</f>
        <v/>
      </c>
      <c r="AA65" s="7" t="str">
        <f>IFERROR(VLOOKUP(Table1[[#This Row],[Stock]],[2]CUS030!$A$5:$BO$10000,32,0)/Table1[[#This Row],[Rate
(L/S)]],"")</f>
        <v/>
      </c>
      <c r="AB65" s="7" t="str">
        <f>IFERROR(VLOOKUP(Table1[[#This Row],[Stock]],[2]CUS030!$A$5:$BO$10000,33,0)/Table1[[#This Row],[Rate
(L/S)]],"")</f>
        <v/>
      </c>
      <c r="AC65" s="7" t="str">
        <f>IFERROR(VLOOKUP(Table1[[#This Row],[Stock]],[2]CUS030!$A$5:$BO$10000,34,0)/Table1[[#This Row],[Rate
(L/S)]],"")</f>
        <v/>
      </c>
      <c r="AD65" s="7" t="str">
        <f>IFERROR(VLOOKUP(Table1[[#This Row],[Stock]],[2]CUS030!$A$5:$BO$10000,35,0)/Table1[[#This Row],[Rate
(L/S)]],"")</f>
        <v/>
      </c>
      <c r="AE65" s="7" t="str">
        <f>IFERROR(VLOOKUP(Table1[[#This Row],[Stock]],[2]CUS030!$A$5:$BO$10000,36,0)/Table1[[#This Row],[Rate
(L/S)]],"")</f>
        <v/>
      </c>
      <c r="AF65" s="7" t="str">
        <f>IFERROR(VLOOKUP(Table1[[#This Row],[Stock]],[2]CUS030!$A$5:$BO$10000,37,0)/Table1[[#This Row],[Rate
(L/S)]],"")</f>
        <v/>
      </c>
      <c r="AG65" s="7" t="str">
        <f>IFERROR(VLOOKUP(Table1[[#This Row],[Stock]],[2]CUS030!$A$5:$BO$10000,38,0)/Table1[[#This Row],[Rate
(L/S)]],"")</f>
        <v/>
      </c>
      <c r="AH65" s="7" t="str">
        <f>IFERROR(VLOOKUP(Table1[[#This Row],[Stock]],[2]CUS030!$A$5:$BO$10000,39,0)/Table1[[#This Row],[Rate
(L/S)]],"")</f>
        <v/>
      </c>
      <c r="AI65" s="7" t="str">
        <f>IFERROR(VLOOKUP(Table1[[#This Row],[Stock]],[2]CUS030!$A$5:$BO$10000,40,0)/Table1[[#This Row],[Rate
(L/S)]],"")</f>
        <v/>
      </c>
      <c r="AJ65" s="7" t="str">
        <f>IFERROR(VLOOKUP(Table1[[#This Row],[Stock]],[2]CUS030!$A$5:$BO$10000,41,0)/Table1[[#This Row],[Rate
(L/S)]],"")</f>
        <v/>
      </c>
      <c r="AK65" s="7" t="str">
        <f>IFERROR(VLOOKUP(Table1[[#This Row],[Stock]],[2]CUS030!$A$5:$BO$10000,42,0)/Table1[[#This Row],[Rate
(L/S)]],"")</f>
        <v/>
      </c>
      <c r="AL65" s="7" t="str">
        <f>IFERROR(VLOOKUP(Table1[[#This Row],[Stock]],[2]CUS030!$A$5:$BO$10000,43,0)/Table1[[#This Row],[Rate
(L/S)]],"")</f>
        <v/>
      </c>
      <c r="AM65" s="7" t="str">
        <f>IFERROR(VLOOKUP(Table1[[#This Row],[Stock]],[2]CUS030!$A$5:$BO$10000,44,0)/Table1[[#This Row],[Rate
(L/S)]],"")</f>
        <v/>
      </c>
      <c r="AN65" s="7" t="str">
        <f>IFERROR(VLOOKUP(Table1[[#This Row],[Stock]],[2]CUS030!$A$5:$BO$10000,45,0)/Table1[[#This Row],[Rate
(L/S)]],"")</f>
        <v/>
      </c>
      <c r="AO65" s="7" t="str">
        <f>IFERROR(VLOOKUP(Table1[[#This Row],[Stock]],[2]CUS030!$A$5:$BO$10000,46,0)/Table1[[#This Row],[Rate
(L/S)]],"")</f>
        <v/>
      </c>
      <c r="AP65" s="7" t="str">
        <f>IFERROR(VLOOKUP(Table1[[#This Row],[Stock]],[2]CUS030!$A$5:$BO$10000,47,0)/Table1[[#This Row],[Rate
(L/S)]],"")</f>
        <v/>
      </c>
      <c r="AQ65" s="7" t="str">
        <f>IFERROR(VLOOKUP(Table1[[#This Row],[Stock]],[2]CUS030!$A$5:$BO$10000,48,0)/Table1[[#This Row],[Rate
(L/S)]],"")</f>
        <v/>
      </c>
      <c r="AR65" s="7" t="str">
        <f>IFERROR(VLOOKUP(Table1[[#This Row],[Stock]],[2]CUS030!$A$5:$BO$10000,49,0)/Table1[[#This Row],[Rate
(L/S)]],"")</f>
        <v/>
      </c>
      <c r="AS65" s="7" t="str">
        <f>IFERROR(VLOOKUP(Table1[[#This Row],[Stock]],[2]CUS030!$A$5:$BO$10000,50,0)/Table1[[#This Row],[Rate
(L/S)]],"")</f>
        <v/>
      </c>
      <c r="AT65" s="7" t="str">
        <f>IFERROR(VLOOKUP(Table1[[#This Row],[Stock]],[2]CUS030!$A$5:$BO$10000,51,0)/Table1[[#This Row],[Rate
(L/S)]],"")</f>
        <v/>
      </c>
      <c r="AU65" s="7" t="str">
        <f>IFERROR(VLOOKUP(Table1[[#This Row],[Stock]],[2]CUS030!$A$5:$BO$10000,52,0)/Table1[[#This Row],[Rate
(L/S)]],"")</f>
        <v/>
      </c>
      <c r="AV65" s="7" t="str">
        <f>IFERROR(VLOOKUP(Table1[[#This Row],[Stock]],[2]CUS030!$A$5:$BO$10000,53,0)/Table1[[#This Row],[Rate
(L/S)]],"")</f>
        <v/>
      </c>
      <c r="AW65" s="7" t="str">
        <f>IFERROR(VLOOKUP(Table1[[#This Row],[Stock]],[2]CUS030!$A$5:$BO$10000,54,0)/Table1[[#This Row],[Rate
(L/S)]],"")</f>
        <v/>
      </c>
      <c r="AX65" s="7" t="str">
        <f>IFERROR(VLOOKUP(Table1[[#This Row],[Stock]],[2]CUS030!$A$5:$BO$10000,55,0)/Table1[[#This Row],[Rate
(L/S)]],"")</f>
        <v/>
      </c>
      <c r="AY65" s="7" t="str">
        <f>IFERROR(VLOOKUP(Table1[[#This Row],[Stock]],[2]CUS030!$A$5:$BO$10000,56,0)/Table1[[#This Row],[Rate
(L/S)]],"")</f>
        <v/>
      </c>
      <c r="AZ65" s="7" t="str">
        <f>IFERROR(VLOOKUP(Table1[[#This Row],[Stock]],[2]CUS030!$A$5:$BO$10000,57,0)/Table1[[#This Row],[Rate
(L/S)]],"")</f>
        <v/>
      </c>
      <c r="BA65" s="7" t="str">
        <f>IFERROR(VLOOKUP(Table1[[#This Row],[Stock]],[2]CUS030!$A$5:$BO$10000,58,0)/Table1[[#This Row],[Rate
(L/S)]],"")</f>
        <v/>
      </c>
      <c r="BB65" s="7" t="str">
        <f>IFERROR(VLOOKUP(Table1[[#This Row],[Stock]],[2]CUS030!$A$5:$BO$10000,59,0)/Table1[[#This Row],[Rate
(L/S)]],"")</f>
        <v/>
      </c>
      <c r="BC65" s="7" t="str">
        <f>IFERROR(VLOOKUP(Table1[[#This Row],[Stock]],[2]CUS030!$A$5:$BO$10000,60,0)/Table1[[#This Row],[Rate
(L/S)]],"")</f>
        <v/>
      </c>
      <c r="BD65" s="7" t="str">
        <f>IFERROR(VLOOKUP(Table1[[#This Row],[Stock]],[2]CUS030!$A$5:$BO$10000,61,0)/Table1[[#This Row],[Rate
(L/S)]],"")</f>
        <v/>
      </c>
      <c r="BE65" s="7" t="str">
        <f>IFERROR(VLOOKUP(Table1[[#This Row],[Stock]],[2]CUS030!$A$5:$BO$10000,62,0)/Table1[[#This Row],[Rate
(L/S)]],"")</f>
        <v/>
      </c>
      <c r="BF65" s="7" t="str">
        <f>IFERROR(VLOOKUP(Table1[[#This Row],[Stock]],[2]CUS030!$A$5:$BO$10000,63,0)/Table1[[#This Row],[Rate
(L/S)]],"")</f>
        <v/>
      </c>
      <c r="BG65" s="7" t="str">
        <f>IFERROR(VLOOKUP(Table1[[#This Row],[Stock]],[2]CUS030!$A$5:$BO$10000,64,0)/Table1[[#This Row],[Rate
(L/S)]],"")</f>
        <v/>
      </c>
      <c r="BH65" s="7" t="str">
        <f>IFERROR(VLOOKUP(Table1[[#This Row],[Stock]],[2]CUS030!$A$5:$BO$10000,65,0)/Table1[[#This Row],[Rate
(L/S)]],"")</f>
        <v/>
      </c>
      <c r="BI65" s="7" t="s">
        <v>1</v>
      </c>
      <c r="BJ65" s="15">
        <f>IFERROR(IF(Table1[[#This Row],[S.Material]]="S",(Table1[[#This Row],[Total Qty]]+Table1[[#This Row],[N+1]]+Table1[[#This Row],[N+2]]),Table1[[#This Row],[Total Qty]]+Table1[[#This Row],[N+1]]),)</f>
        <v>0</v>
      </c>
      <c r="BK65" s="7" t="str">
        <f>IFERROR(IF(((AVERAGE((Table1[[#This Row],[N+1]],Table1[[#This Row],[N+2]]),Table1[[#This Row],[N+3]])-(Table1[[#This Row],[Total Qty]])))&gt;500,"Fixed&gt;500pcs",""),"")</f>
        <v/>
      </c>
      <c r="BL65" s="7" t="str">
        <f>IF(AND(Table1[[#This Row],[Last Forcast]]=0,Table1[[#This Row],[Total Qty]]&gt;0,Table1[[#This Row],[N+1]]&gt;0),"Check PO again","")</f>
        <v/>
      </c>
    </row>
    <row r="66" spans="2:64" x14ac:dyDescent="0.3">
      <c r="B66">
        <v>64</v>
      </c>
      <c r="C66" t="s">
        <v>67</v>
      </c>
      <c r="D66">
        <f>IFERROR(ROUND((MID(Table1[[#This Row],[Production]],35,(LEN(Table1[[#This Row],[Production]]))-37)/(MID(Table1[[#This Row],[Stock]],35,(LEN(Table1[[#This Row],[Stock]]))-37))),0),"")</f>
        <v>1</v>
      </c>
      <c r="E66" t="s">
        <v>67</v>
      </c>
      <c r="F66" s="16">
        <f>VLOOKUP(LEFT(Table1[[#This Row],[Production]],LEN(Table1[[#This Row],[Production]])-7),Item!$A$5:$Z$1000,26,0)</f>
        <v>0.93899999999999995</v>
      </c>
      <c r="H66" s="8" t="str">
        <f>IFERROR(VLOOKUP(MID(Table1[[#This Row],[Production]],10,2),Special!$B$2:$D$26,3,0),"")</f>
        <v>-</v>
      </c>
      <c r="J66" t="b">
        <f>EXACT(LEFT(Table1[[#This Row],[Stock]],12),LEFT(Table1[[#This Row],[Production]],12))</f>
        <v>1</v>
      </c>
      <c r="K66" t="b">
        <f>EXACT((RIGHT(Table1[[#This Row],[Stock]],3)),((RIGHT(Table1[[#This Row],[Production]],3))))</f>
        <v>1</v>
      </c>
      <c r="L66" s="14">
        <f>IFERROR(VLOOKUP(Table1[[#This Row],[Stock]],[1]Sheet1!$A$7:$N$10000,14,0),"")</f>
        <v>50</v>
      </c>
      <c r="M66" s="14">
        <f>IFERROR(ROUND((Table1[[#This Row],[Stock
(S&amp;L)]]/Table1[[#This Row],[Rate
(L/S)]]),0),"")</f>
        <v>50</v>
      </c>
      <c r="O66" t="str">
        <f>IF(Table1[[#This Row],[Rate
(L/S)]]=1,"P/E","C")</f>
        <v>P/E</v>
      </c>
      <c r="P66" s="7" t="str">
        <f>IFERROR(VLOOKUP(Table1[[#This Row],[Stock]],[2]CUS030!$A$5:$BO$10000,21,0)/Table1[[#This Row],[Rate
(L/S)]],"")</f>
        <v/>
      </c>
      <c r="Q66" s="7" t="str">
        <f>IFERROR(VLOOKUP(Table1[[#This Row],[Stock]],[2]CUS030!$A$5:$BO$10000,22,0)/Table1[[#This Row],[Rate
(L/S)]],"")</f>
        <v/>
      </c>
      <c r="R66" s="7" t="str">
        <f>IFERROR(VLOOKUP(Table1[[#This Row],[Stock]],[2]CUS030!$A$5:$BO$10000,23,0)/Table1[[#This Row],[Rate
(L/S)]],"")</f>
        <v/>
      </c>
      <c r="S66" s="7" t="str">
        <f>IFERROR(VLOOKUP(Table1[[#This Row],[Stock]],[2]CUS030!$A$5:$BO$10000,24,0)/Table1[[#This Row],[Rate
(L/S)]],"")</f>
        <v/>
      </c>
      <c r="T66" s="7" t="str">
        <f>IFERROR(VLOOKUP(Table1[[#This Row],[Stock]],[2]CUS030!$A$5:$BO$10000,25,0)/Table1[[#This Row],[Rate
(L/S)]],"")</f>
        <v/>
      </c>
      <c r="U66" s="7" t="str">
        <f>IFERROR(VLOOKUP(Table1[[#This Row],[Stock]],[2]CUS030!$A$5:$BO$10000,26,0)/Table1[[#This Row],[Rate
(L/S)]],"")</f>
        <v/>
      </c>
      <c r="V66" s="7" t="str">
        <f>IFERROR(VLOOKUP(Table1[[#This Row],[Stock]],[2]CUS030!$A$5:$BO$10000,27,0)/Table1[[#This Row],[Rate
(L/S)]],"")</f>
        <v/>
      </c>
      <c r="W66" s="7" t="str">
        <f>IFERROR(VLOOKUP(Table1[[#This Row],[Stock]],[2]CUS030!$A$5:$BO$10000,28,0)/Table1[[#This Row],[Rate
(L/S)]],"")</f>
        <v/>
      </c>
      <c r="X66" s="7" t="str">
        <f>IFERROR(VLOOKUP(Table1[[#This Row],[Stock]],[2]CUS030!$A$5:$BO$10000,29,0)/Table1[[#This Row],[Rate
(L/S)]],"")</f>
        <v/>
      </c>
      <c r="Y66" s="7" t="str">
        <f>IFERROR(VLOOKUP(Table1[[#This Row],[Stock]],[2]CUS030!$A$5:$BO$10000,30,0)/Table1[[#This Row],[Rate
(L/S)]],"")</f>
        <v/>
      </c>
      <c r="Z66" s="7" t="str">
        <f>IFERROR(VLOOKUP(Table1[[#This Row],[Stock]],[2]CUS030!$A$5:$BO$10000,31,0)/Table1[[#This Row],[Rate
(L/S)]],"")</f>
        <v/>
      </c>
      <c r="AA66" s="7" t="str">
        <f>IFERROR(VLOOKUP(Table1[[#This Row],[Stock]],[2]CUS030!$A$5:$BO$10000,32,0)/Table1[[#This Row],[Rate
(L/S)]],"")</f>
        <v/>
      </c>
      <c r="AB66" s="7" t="str">
        <f>IFERROR(VLOOKUP(Table1[[#This Row],[Stock]],[2]CUS030!$A$5:$BO$10000,33,0)/Table1[[#This Row],[Rate
(L/S)]],"")</f>
        <v/>
      </c>
      <c r="AC66" s="7" t="str">
        <f>IFERROR(VLOOKUP(Table1[[#This Row],[Stock]],[2]CUS030!$A$5:$BO$10000,34,0)/Table1[[#This Row],[Rate
(L/S)]],"")</f>
        <v/>
      </c>
      <c r="AD66" s="7" t="str">
        <f>IFERROR(VLOOKUP(Table1[[#This Row],[Stock]],[2]CUS030!$A$5:$BO$10000,35,0)/Table1[[#This Row],[Rate
(L/S)]],"")</f>
        <v/>
      </c>
      <c r="AE66" s="7" t="str">
        <f>IFERROR(VLOOKUP(Table1[[#This Row],[Stock]],[2]CUS030!$A$5:$BO$10000,36,0)/Table1[[#This Row],[Rate
(L/S)]],"")</f>
        <v/>
      </c>
      <c r="AF66" s="7" t="str">
        <f>IFERROR(VLOOKUP(Table1[[#This Row],[Stock]],[2]CUS030!$A$5:$BO$10000,37,0)/Table1[[#This Row],[Rate
(L/S)]],"")</f>
        <v/>
      </c>
      <c r="AG66" s="7" t="str">
        <f>IFERROR(VLOOKUP(Table1[[#This Row],[Stock]],[2]CUS030!$A$5:$BO$10000,38,0)/Table1[[#This Row],[Rate
(L/S)]],"")</f>
        <v/>
      </c>
      <c r="AH66" s="7" t="str">
        <f>IFERROR(VLOOKUP(Table1[[#This Row],[Stock]],[2]CUS030!$A$5:$BO$10000,39,0)/Table1[[#This Row],[Rate
(L/S)]],"")</f>
        <v/>
      </c>
      <c r="AI66" s="7" t="str">
        <f>IFERROR(VLOOKUP(Table1[[#This Row],[Stock]],[2]CUS030!$A$5:$BO$10000,40,0)/Table1[[#This Row],[Rate
(L/S)]],"")</f>
        <v/>
      </c>
      <c r="AJ66" s="7" t="str">
        <f>IFERROR(VLOOKUP(Table1[[#This Row],[Stock]],[2]CUS030!$A$5:$BO$10000,41,0)/Table1[[#This Row],[Rate
(L/S)]],"")</f>
        <v/>
      </c>
      <c r="AK66" s="7" t="str">
        <f>IFERROR(VLOOKUP(Table1[[#This Row],[Stock]],[2]CUS030!$A$5:$BO$10000,42,0)/Table1[[#This Row],[Rate
(L/S)]],"")</f>
        <v/>
      </c>
      <c r="AL66" s="7" t="str">
        <f>IFERROR(VLOOKUP(Table1[[#This Row],[Stock]],[2]CUS030!$A$5:$BO$10000,43,0)/Table1[[#This Row],[Rate
(L/S)]],"")</f>
        <v/>
      </c>
      <c r="AM66" s="7" t="str">
        <f>IFERROR(VLOOKUP(Table1[[#This Row],[Stock]],[2]CUS030!$A$5:$BO$10000,44,0)/Table1[[#This Row],[Rate
(L/S)]],"")</f>
        <v/>
      </c>
      <c r="AN66" s="7" t="str">
        <f>IFERROR(VLOOKUP(Table1[[#This Row],[Stock]],[2]CUS030!$A$5:$BO$10000,45,0)/Table1[[#This Row],[Rate
(L/S)]],"")</f>
        <v/>
      </c>
      <c r="AO66" s="7" t="str">
        <f>IFERROR(VLOOKUP(Table1[[#This Row],[Stock]],[2]CUS030!$A$5:$BO$10000,46,0)/Table1[[#This Row],[Rate
(L/S)]],"")</f>
        <v/>
      </c>
      <c r="AP66" s="7" t="str">
        <f>IFERROR(VLOOKUP(Table1[[#This Row],[Stock]],[2]CUS030!$A$5:$BO$10000,47,0)/Table1[[#This Row],[Rate
(L/S)]],"")</f>
        <v/>
      </c>
      <c r="AQ66" s="7" t="str">
        <f>IFERROR(VLOOKUP(Table1[[#This Row],[Stock]],[2]CUS030!$A$5:$BO$10000,48,0)/Table1[[#This Row],[Rate
(L/S)]],"")</f>
        <v/>
      </c>
      <c r="AR66" s="7" t="str">
        <f>IFERROR(VLOOKUP(Table1[[#This Row],[Stock]],[2]CUS030!$A$5:$BO$10000,49,0)/Table1[[#This Row],[Rate
(L/S)]],"")</f>
        <v/>
      </c>
      <c r="AS66" s="7" t="str">
        <f>IFERROR(VLOOKUP(Table1[[#This Row],[Stock]],[2]CUS030!$A$5:$BO$10000,50,0)/Table1[[#This Row],[Rate
(L/S)]],"")</f>
        <v/>
      </c>
      <c r="AT66" s="7" t="str">
        <f>IFERROR(VLOOKUP(Table1[[#This Row],[Stock]],[2]CUS030!$A$5:$BO$10000,51,0)/Table1[[#This Row],[Rate
(L/S)]],"")</f>
        <v/>
      </c>
      <c r="AU66" s="7" t="str">
        <f>IFERROR(VLOOKUP(Table1[[#This Row],[Stock]],[2]CUS030!$A$5:$BO$10000,52,0)/Table1[[#This Row],[Rate
(L/S)]],"")</f>
        <v/>
      </c>
      <c r="AV66" s="7" t="str">
        <f>IFERROR(VLOOKUP(Table1[[#This Row],[Stock]],[2]CUS030!$A$5:$BO$10000,53,0)/Table1[[#This Row],[Rate
(L/S)]],"")</f>
        <v/>
      </c>
      <c r="AW66" s="7" t="str">
        <f>IFERROR(VLOOKUP(Table1[[#This Row],[Stock]],[2]CUS030!$A$5:$BO$10000,54,0)/Table1[[#This Row],[Rate
(L/S)]],"")</f>
        <v/>
      </c>
      <c r="AX66" s="7" t="str">
        <f>IFERROR(VLOOKUP(Table1[[#This Row],[Stock]],[2]CUS030!$A$5:$BO$10000,55,0)/Table1[[#This Row],[Rate
(L/S)]],"")</f>
        <v/>
      </c>
      <c r="AY66" s="7" t="str">
        <f>IFERROR(VLOOKUP(Table1[[#This Row],[Stock]],[2]CUS030!$A$5:$BO$10000,56,0)/Table1[[#This Row],[Rate
(L/S)]],"")</f>
        <v/>
      </c>
      <c r="AZ66" s="7" t="str">
        <f>IFERROR(VLOOKUP(Table1[[#This Row],[Stock]],[2]CUS030!$A$5:$BO$10000,57,0)/Table1[[#This Row],[Rate
(L/S)]],"")</f>
        <v/>
      </c>
      <c r="BA66" s="7" t="str">
        <f>IFERROR(VLOOKUP(Table1[[#This Row],[Stock]],[2]CUS030!$A$5:$BO$10000,58,0)/Table1[[#This Row],[Rate
(L/S)]],"")</f>
        <v/>
      </c>
      <c r="BB66" s="7" t="str">
        <f>IFERROR(VLOOKUP(Table1[[#This Row],[Stock]],[2]CUS030!$A$5:$BO$10000,59,0)/Table1[[#This Row],[Rate
(L/S)]],"")</f>
        <v/>
      </c>
      <c r="BC66" s="7" t="str">
        <f>IFERROR(VLOOKUP(Table1[[#This Row],[Stock]],[2]CUS030!$A$5:$BO$10000,60,0)/Table1[[#This Row],[Rate
(L/S)]],"")</f>
        <v/>
      </c>
      <c r="BD66" s="7" t="str">
        <f>IFERROR(VLOOKUP(Table1[[#This Row],[Stock]],[2]CUS030!$A$5:$BO$10000,61,0)/Table1[[#This Row],[Rate
(L/S)]],"")</f>
        <v/>
      </c>
      <c r="BE66" s="7" t="str">
        <f>IFERROR(VLOOKUP(Table1[[#This Row],[Stock]],[2]CUS030!$A$5:$BO$10000,62,0)/Table1[[#This Row],[Rate
(L/S)]],"")</f>
        <v/>
      </c>
      <c r="BF66" s="7" t="str">
        <f>IFERROR(VLOOKUP(Table1[[#This Row],[Stock]],[2]CUS030!$A$5:$BO$10000,63,0)/Table1[[#This Row],[Rate
(L/S)]],"")</f>
        <v/>
      </c>
      <c r="BG66" s="7" t="str">
        <f>IFERROR(VLOOKUP(Table1[[#This Row],[Stock]],[2]CUS030!$A$5:$BO$10000,64,0)/Table1[[#This Row],[Rate
(L/S)]],"")</f>
        <v/>
      </c>
      <c r="BH66" s="7" t="str">
        <f>IFERROR(VLOOKUP(Table1[[#This Row],[Stock]],[2]CUS030!$A$5:$BO$10000,65,0)/Table1[[#This Row],[Rate
(L/S)]],"")</f>
        <v/>
      </c>
      <c r="BI66" s="7" t="s">
        <v>1</v>
      </c>
      <c r="BJ66" s="15">
        <f>IFERROR(IF(Table1[[#This Row],[S.Material]]="S",(Table1[[#This Row],[Total Qty]]+Table1[[#This Row],[N+1]]+Table1[[#This Row],[N+2]]),Table1[[#This Row],[Total Qty]]+Table1[[#This Row],[N+1]]),)</f>
        <v>0</v>
      </c>
      <c r="BK66" s="7" t="str">
        <f>IFERROR(IF(((AVERAGE((Table1[[#This Row],[N+1]],Table1[[#This Row],[N+2]]),Table1[[#This Row],[N+3]])-(Table1[[#This Row],[Total Qty]])))&gt;500,"Fixed&gt;500pcs",""),"")</f>
        <v/>
      </c>
      <c r="BL66" s="7" t="str">
        <f>IF(AND(Table1[[#This Row],[Last Forcast]]=0,Table1[[#This Row],[Total Qty]]&gt;0,Table1[[#This Row],[N+1]]&gt;0),"Check PO again","")</f>
        <v/>
      </c>
    </row>
    <row r="67" spans="2:64" x14ac:dyDescent="0.3">
      <c r="B67">
        <v>65</v>
      </c>
      <c r="C67" t="s">
        <v>65</v>
      </c>
      <c r="D67">
        <f>IFERROR(ROUND((MID(Table1[[#This Row],[Production]],35,(LEN(Table1[[#This Row],[Production]]))-37)/(MID(Table1[[#This Row],[Stock]],35,(LEN(Table1[[#This Row],[Stock]]))-37))),0),"")</f>
        <v>1</v>
      </c>
      <c r="E67" t="s">
        <v>65</v>
      </c>
      <c r="F67" s="16">
        <f>VLOOKUP(LEFT(Table1[[#This Row],[Production]],LEN(Table1[[#This Row],[Production]])-7),Item!$A$5:$Z$1000,26,0)</f>
        <v>0.93899999999999995</v>
      </c>
      <c r="H67" s="8" t="str">
        <f>IFERROR(VLOOKUP(MID(Table1[[#This Row],[Production]],10,2),Special!$B$2:$D$26,3,0),"")</f>
        <v>-</v>
      </c>
      <c r="J67" t="b">
        <f>EXACT(LEFT(Table1[[#This Row],[Stock]],12),LEFT(Table1[[#This Row],[Production]],12))</f>
        <v>1</v>
      </c>
      <c r="K67" t="b">
        <f>EXACT((RIGHT(Table1[[#This Row],[Stock]],3)),((RIGHT(Table1[[#This Row],[Production]],3))))</f>
        <v>1</v>
      </c>
      <c r="L67" s="14">
        <f>IFERROR(VLOOKUP(Table1[[#This Row],[Stock]],[1]Sheet1!$A$7:$N$10000,14,0),"")</f>
        <v>21</v>
      </c>
      <c r="M67" s="14">
        <f>IFERROR(ROUND((Table1[[#This Row],[Stock
(S&amp;L)]]/Table1[[#This Row],[Rate
(L/S)]]),0),"")</f>
        <v>21</v>
      </c>
      <c r="O67" t="str">
        <f>IF(Table1[[#This Row],[Rate
(L/S)]]=1,"P/E","C")</f>
        <v>P/E</v>
      </c>
      <c r="P67" s="7" t="str">
        <f>IFERROR(VLOOKUP(Table1[[#This Row],[Stock]],[2]CUS030!$A$5:$BO$10000,21,0)/Table1[[#This Row],[Rate
(L/S)]],"")</f>
        <v/>
      </c>
      <c r="Q67" s="7" t="str">
        <f>IFERROR(VLOOKUP(Table1[[#This Row],[Stock]],[2]CUS030!$A$5:$BO$10000,22,0)/Table1[[#This Row],[Rate
(L/S)]],"")</f>
        <v/>
      </c>
      <c r="R67" s="7" t="str">
        <f>IFERROR(VLOOKUP(Table1[[#This Row],[Stock]],[2]CUS030!$A$5:$BO$10000,23,0)/Table1[[#This Row],[Rate
(L/S)]],"")</f>
        <v/>
      </c>
      <c r="S67" s="7" t="str">
        <f>IFERROR(VLOOKUP(Table1[[#This Row],[Stock]],[2]CUS030!$A$5:$BO$10000,24,0)/Table1[[#This Row],[Rate
(L/S)]],"")</f>
        <v/>
      </c>
      <c r="T67" s="7" t="str">
        <f>IFERROR(VLOOKUP(Table1[[#This Row],[Stock]],[2]CUS030!$A$5:$BO$10000,25,0)/Table1[[#This Row],[Rate
(L/S)]],"")</f>
        <v/>
      </c>
      <c r="U67" s="7" t="str">
        <f>IFERROR(VLOOKUP(Table1[[#This Row],[Stock]],[2]CUS030!$A$5:$BO$10000,26,0)/Table1[[#This Row],[Rate
(L/S)]],"")</f>
        <v/>
      </c>
      <c r="V67" s="7" t="str">
        <f>IFERROR(VLOOKUP(Table1[[#This Row],[Stock]],[2]CUS030!$A$5:$BO$10000,27,0)/Table1[[#This Row],[Rate
(L/S)]],"")</f>
        <v/>
      </c>
      <c r="W67" s="7" t="str">
        <f>IFERROR(VLOOKUP(Table1[[#This Row],[Stock]],[2]CUS030!$A$5:$BO$10000,28,0)/Table1[[#This Row],[Rate
(L/S)]],"")</f>
        <v/>
      </c>
      <c r="X67" s="7" t="str">
        <f>IFERROR(VLOOKUP(Table1[[#This Row],[Stock]],[2]CUS030!$A$5:$BO$10000,29,0)/Table1[[#This Row],[Rate
(L/S)]],"")</f>
        <v/>
      </c>
      <c r="Y67" s="7" t="str">
        <f>IFERROR(VLOOKUP(Table1[[#This Row],[Stock]],[2]CUS030!$A$5:$BO$10000,30,0)/Table1[[#This Row],[Rate
(L/S)]],"")</f>
        <v/>
      </c>
      <c r="Z67" s="7" t="str">
        <f>IFERROR(VLOOKUP(Table1[[#This Row],[Stock]],[2]CUS030!$A$5:$BO$10000,31,0)/Table1[[#This Row],[Rate
(L/S)]],"")</f>
        <v/>
      </c>
      <c r="AA67" s="7" t="str">
        <f>IFERROR(VLOOKUP(Table1[[#This Row],[Stock]],[2]CUS030!$A$5:$BO$10000,32,0)/Table1[[#This Row],[Rate
(L/S)]],"")</f>
        <v/>
      </c>
      <c r="AB67" s="7" t="str">
        <f>IFERROR(VLOOKUP(Table1[[#This Row],[Stock]],[2]CUS030!$A$5:$BO$10000,33,0)/Table1[[#This Row],[Rate
(L/S)]],"")</f>
        <v/>
      </c>
      <c r="AC67" s="7" t="str">
        <f>IFERROR(VLOOKUP(Table1[[#This Row],[Stock]],[2]CUS030!$A$5:$BO$10000,34,0)/Table1[[#This Row],[Rate
(L/S)]],"")</f>
        <v/>
      </c>
      <c r="AD67" s="7" t="str">
        <f>IFERROR(VLOOKUP(Table1[[#This Row],[Stock]],[2]CUS030!$A$5:$BO$10000,35,0)/Table1[[#This Row],[Rate
(L/S)]],"")</f>
        <v/>
      </c>
      <c r="AE67" s="7" t="str">
        <f>IFERROR(VLOOKUP(Table1[[#This Row],[Stock]],[2]CUS030!$A$5:$BO$10000,36,0)/Table1[[#This Row],[Rate
(L/S)]],"")</f>
        <v/>
      </c>
      <c r="AF67" s="7" t="str">
        <f>IFERROR(VLOOKUP(Table1[[#This Row],[Stock]],[2]CUS030!$A$5:$BO$10000,37,0)/Table1[[#This Row],[Rate
(L/S)]],"")</f>
        <v/>
      </c>
      <c r="AG67" s="7" t="str">
        <f>IFERROR(VLOOKUP(Table1[[#This Row],[Stock]],[2]CUS030!$A$5:$BO$10000,38,0)/Table1[[#This Row],[Rate
(L/S)]],"")</f>
        <v/>
      </c>
      <c r="AH67" s="7" t="str">
        <f>IFERROR(VLOOKUP(Table1[[#This Row],[Stock]],[2]CUS030!$A$5:$BO$10000,39,0)/Table1[[#This Row],[Rate
(L/S)]],"")</f>
        <v/>
      </c>
      <c r="AI67" s="7" t="str">
        <f>IFERROR(VLOOKUP(Table1[[#This Row],[Stock]],[2]CUS030!$A$5:$BO$10000,40,0)/Table1[[#This Row],[Rate
(L/S)]],"")</f>
        <v/>
      </c>
      <c r="AJ67" s="7" t="str">
        <f>IFERROR(VLOOKUP(Table1[[#This Row],[Stock]],[2]CUS030!$A$5:$BO$10000,41,0)/Table1[[#This Row],[Rate
(L/S)]],"")</f>
        <v/>
      </c>
      <c r="AK67" s="7" t="str">
        <f>IFERROR(VLOOKUP(Table1[[#This Row],[Stock]],[2]CUS030!$A$5:$BO$10000,42,0)/Table1[[#This Row],[Rate
(L/S)]],"")</f>
        <v/>
      </c>
      <c r="AL67" s="7" t="str">
        <f>IFERROR(VLOOKUP(Table1[[#This Row],[Stock]],[2]CUS030!$A$5:$BO$10000,43,0)/Table1[[#This Row],[Rate
(L/S)]],"")</f>
        <v/>
      </c>
      <c r="AM67" s="7" t="str">
        <f>IFERROR(VLOOKUP(Table1[[#This Row],[Stock]],[2]CUS030!$A$5:$BO$10000,44,0)/Table1[[#This Row],[Rate
(L/S)]],"")</f>
        <v/>
      </c>
      <c r="AN67" s="7" t="str">
        <f>IFERROR(VLOOKUP(Table1[[#This Row],[Stock]],[2]CUS030!$A$5:$BO$10000,45,0)/Table1[[#This Row],[Rate
(L/S)]],"")</f>
        <v/>
      </c>
      <c r="AO67" s="7" t="str">
        <f>IFERROR(VLOOKUP(Table1[[#This Row],[Stock]],[2]CUS030!$A$5:$BO$10000,46,0)/Table1[[#This Row],[Rate
(L/S)]],"")</f>
        <v/>
      </c>
      <c r="AP67" s="7" t="str">
        <f>IFERROR(VLOOKUP(Table1[[#This Row],[Stock]],[2]CUS030!$A$5:$BO$10000,47,0)/Table1[[#This Row],[Rate
(L/S)]],"")</f>
        <v/>
      </c>
      <c r="AQ67" s="7" t="str">
        <f>IFERROR(VLOOKUP(Table1[[#This Row],[Stock]],[2]CUS030!$A$5:$BO$10000,48,0)/Table1[[#This Row],[Rate
(L/S)]],"")</f>
        <v/>
      </c>
      <c r="AR67" s="7" t="str">
        <f>IFERROR(VLOOKUP(Table1[[#This Row],[Stock]],[2]CUS030!$A$5:$BO$10000,49,0)/Table1[[#This Row],[Rate
(L/S)]],"")</f>
        <v/>
      </c>
      <c r="AS67" s="7" t="str">
        <f>IFERROR(VLOOKUP(Table1[[#This Row],[Stock]],[2]CUS030!$A$5:$BO$10000,50,0)/Table1[[#This Row],[Rate
(L/S)]],"")</f>
        <v/>
      </c>
      <c r="AT67" s="7" t="str">
        <f>IFERROR(VLOOKUP(Table1[[#This Row],[Stock]],[2]CUS030!$A$5:$BO$10000,51,0)/Table1[[#This Row],[Rate
(L/S)]],"")</f>
        <v/>
      </c>
      <c r="AU67" s="7" t="str">
        <f>IFERROR(VLOOKUP(Table1[[#This Row],[Stock]],[2]CUS030!$A$5:$BO$10000,52,0)/Table1[[#This Row],[Rate
(L/S)]],"")</f>
        <v/>
      </c>
      <c r="AV67" s="7" t="str">
        <f>IFERROR(VLOOKUP(Table1[[#This Row],[Stock]],[2]CUS030!$A$5:$BO$10000,53,0)/Table1[[#This Row],[Rate
(L/S)]],"")</f>
        <v/>
      </c>
      <c r="AW67" s="7" t="str">
        <f>IFERROR(VLOOKUP(Table1[[#This Row],[Stock]],[2]CUS030!$A$5:$BO$10000,54,0)/Table1[[#This Row],[Rate
(L/S)]],"")</f>
        <v/>
      </c>
      <c r="AX67" s="7" t="str">
        <f>IFERROR(VLOOKUP(Table1[[#This Row],[Stock]],[2]CUS030!$A$5:$BO$10000,55,0)/Table1[[#This Row],[Rate
(L/S)]],"")</f>
        <v/>
      </c>
      <c r="AY67" s="7" t="str">
        <f>IFERROR(VLOOKUP(Table1[[#This Row],[Stock]],[2]CUS030!$A$5:$BO$10000,56,0)/Table1[[#This Row],[Rate
(L/S)]],"")</f>
        <v/>
      </c>
      <c r="AZ67" s="7" t="str">
        <f>IFERROR(VLOOKUP(Table1[[#This Row],[Stock]],[2]CUS030!$A$5:$BO$10000,57,0)/Table1[[#This Row],[Rate
(L/S)]],"")</f>
        <v/>
      </c>
      <c r="BA67" s="7" t="str">
        <f>IFERROR(VLOOKUP(Table1[[#This Row],[Stock]],[2]CUS030!$A$5:$BO$10000,58,0)/Table1[[#This Row],[Rate
(L/S)]],"")</f>
        <v/>
      </c>
      <c r="BB67" s="7" t="str">
        <f>IFERROR(VLOOKUP(Table1[[#This Row],[Stock]],[2]CUS030!$A$5:$BO$10000,59,0)/Table1[[#This Row],[Rate
(L/S)]],"")</f>
        <v/>
      </c>
      <c r="BC67" s="7" t="str">
        <f>IFERROR(VLOOKUP(Table1[[#This Row],[Stock]],[2]CUS030!$A$5:$BO$10000,60,0)/Table1[[#This Row],[Rate
(L/S)]],"")</f>
        <v/>
      </c>
      <c r="BD67" s="7" t="str">
        <f>IFERROR(VLOOKUP(Table1[[#This Row],[Stock]],[2]CUS030!$A$5:$BO$10000,61,0)/Table1[[#This Row],[Rate
(L/S)]],"")</f>
        <v/>
      </c>
      <c r="BE67" s="7" t="str">
        <f>IFERROR(VLOOKUP(Table1[[#This Row],[Stock]],[2]CUS030!$A$5:$BO$10000,62,0)/Table1[[#This Row],[Rate
(L/S)]],"")</f>
        <v/>
      </c>
      <c r="BF67" s="7" t="str">
        <f>IFERROR(VLOOKUP(Table1[[#This Row],[Stock]],[2]CUS030!$A$5:$BO$10000,63,0)/Table1[[#This Row],[Rate
(L/S)]],"")</f>
        <v/>
      </c>
      <c r="BG67" s="7" t="str">
        <f>IFERROR(VLOOKUP(Table1[[#This Row],[Stock]],[2]CUS030!$A$5:$BO$10000,64,0)/Table1[[#This Row],[Rate
(L/S)]],"")</f>
        <v/>
      </c>
      <c r="BH67" s="7" t="str">
        <f>IFERROR(VLOOKUP(Table1[[#This Row],[Stock]],[2]CUS030!$A$5:$BO$10000,65,0)/Table1[[#This Row],[Rate
(L/S)]],"")</f>
        <v/>
      </c>
      <c r="BI67" s="7" t="s">
        <v>1</v>
      </c>
      <c r="BJ67" s="15">
        <f>IFERROR(IF(Table1[[#This Row],[S.Material]]="S",(Table1[[#This Row],[Total Qty]]+Table1[[#This Row],[N+1]]+Table1[[#This Row],[N+2]]),Table1[[#This Row],[Total Qty]]+Table1[[#This Row],[N+1]]),)</f>
        <v>0</v>
      </c>
      <c r="BK67" s="7" t="str">
        <f>IFERROR(IF(((AVERAGE((Table1[[#This Row],[N+1]],Table1[[#This Row],[N+2]]),Table1[[#This Row],[N+3]])-(Table1[[#This Row],[Total Qty]])))&gt;500,"Fixed&gt;500pcs",""),"")</f>
        <v/>
      </c>
      <c r="BL67" s="7" t="str">
        <f>IF(AND(Table1[[#This Row],[Last Forcast]]=0,Table1[[#This Row],[Total Qty]]&gt;0,Table1[[#This Row],[N+1]]&gt;0),"Check PO again","")</f>
        <v/>
      </c>
    </row>
    <row r="68" spans="2:64" x14ac:dyDescent="0.3">
      <c r="B68">
        <v>66</v>
      </c>
      <c r="C68" t="s">
        <v>69</v>
      </c>
      <c r="D68">
        <f>IFERROR(ROUND((MID(Table1[[#This Row],[Production]],35,(LEN(Table1[[#This Row],[Production]]))-37)/(MID(Table1[[#This Row],[Stock]],35,(LEN(Table1[[#This Row],[Stock]]))-37))),0),"")</f>
        <v>7</v>
      </c>
      <c r="E68" t="s">
        <v>68</v>
      </c>
      <c r="F68" s="16">
        <f>VLOOKUP(LEFT(Table1[[#This Row],[Production]],LEN(Table1[[#This Row],[Production]])-7),Item!$A$5:$Z$1000,26,0)</f>
        <v>0.93899999999999995</v>
      </c>
      <c r="H68" s="8" t="str">
        <f>IFERROR(VLOOKUP(MID(Table1[[#This Row],[Production]],10,2),Special!$B$2:$D$26,3,0),"")</f>
        <v>-</v>
      </c>
      <c r="J68" t="b">
        <f>EXACT(LEFT(Table1[[#This Row],[Stock]],12),LEFT(Table1[[#This Row],[Production]],12))</f>
        <v>1</v>
      </c>
      <c r="K68" t="b">
        <f>EXACT((RIGHT(Table1[[#This Row],[Stock]],3)),((RIGHT(Table1[[#This Row],[Production]],3))))</f>
        <v>1</v>
      </c>
      <c r="L68" s="14">
        <f>IFERROR(VLOOKUP(Table1[[#This Row],[Stock]],[1]Sheet1!$A$7:$N$10000,14,0),"")</f>
        <v>6440</v>
      </c>
      <c r="M68" s="14">
        <f>IFERROR(ROUND((Table1[[#This Row],[Stock
(S&amp;L)]]/Table1[[#This Row],[Rate
(L/S)]]),0),"")</f>
        <v>920</v>
      </c>
      <c r="O68" t="str">
        <f>IF(Table1[[#This Row],[Rate
(L/S)]]=1,"P/E","C")</f>
        <v>C</v>
      </c>
      <c r="P68" s="7">
        <f>IFERROR(VLOOKUP(Table1[[#This Row],[Stock]],[2]CUS030!$A$5:$BO$10000,21,0)/Table1[[#This Row],[Rate
(L/S)]],"")</f>
        <v>157.14285714285714</v>
      </c>
      <c r="Q68" s="7">
        <f>IFERROR(VLOOKUP(Table1[[#This Row],[Stock]],[2]CUS030!$A$5:$BO$10000,22,0)/Table1[[#This Row],[Rate
(L/S)]],"")</f>
        <v>171.42857142857142</v>
      </c>
      <c r="R68" s="7">
        <f>IFERROR(VLOOKUP(Table1[[#This Row],[Stock]],[2]CUS030!$A$5:$BO$10000,23,0)/Table1[[#This Row],[Rate
(L/S)]],"")</f>
        <v>0</v>
      </c>
      <c r="S68" s="7">
        <f>IFERROR(VLOOKUP(Table1[[#This Row],[Stock]],[2]CUS030!$A$5:$BO$10000,24,0)/Table1[[#This Row],[Rate
(L/S)]],"")</f>
        <v>0</v>
      </c>
      <c r="T68" s="7">
        <f>IFERROR(VLOOKUP(Table1[[#This Row],[Stock]],[2]CUS030!$A$5:$BO$10000,25,0)/Table1[[#This Row],[Rate
(L/S)]],"")</f>
        <v>0</v>
      </c>
      <c r="U68" s="7">
        <f>IFERROR(VLOOKUP(Table1[[#This Row],[Stock]],[2]CUS030!$A$5:$BO$10000,26,0)/Table1[[#This Row],[Rate
(L/S)]],"")</f>
        <v>0</v>
      </c>
      <c r="V68" s="7">
        <f>IFERROR(VLOOKUP(Table1[[#This Row],[Stock]],[2]CUS030!$A$5:$BO$10000,27,0)/Table1[[#This Row],[Rate
(L/S)]],"")</f>
        <v>0</v>
      </c>
      <c r="W68" s="7">
        <f>IFERROR(VLOOKUP(Table1[[#This Row],[Stock]],[2]CUS030!$A$5:$BO$10000,28,0)/Table1[[#This Row],[Rate
(L/S)]],"")</f>
        <v>0</v>
      </c>
      <c r="X68" s="7">
        <f>IFERROR(VLOOKUP(Table1[[#This Row],[Stock]],[2]CUS030!$A$5:$BO$10000,29,0)/Table1[[#This Row],[Rate
(L/S)]],"")</f>
        <v>0</v>
      </c>
      <c r="Y68" s="7">
        <f>IFERROR(VLOOKUP(Table1[[#This Row],[Stock]],[2]CUS030!$A$5:$BO$10000,30,0)/Table1[[#This Row],[Rate
(L/S)]],"")</f>
        <v>0</v>
      </c>
      <c r="Z68" s="7">
        <f>IFERROR(VLOOKUP(Table1[[#This Row],[Stock]],[2]CUS030!$A$5:$BO$10000,31,0)/Table1[[#This Row],[Rate
(L/S)]],"")</f>
        <v>0</v>
      </c>
      <c r="AA68" s="7">
        <f>IFERROR(VLOOKUP(Table1[[#This Row],[Stock]],[2]CUS030!$A$5:$BO$10000,32,0)/Table1[[#This Row],[Rate
(L/S)]],"")</f>
        <v>0</v>
      </c>
      <c r="AB68" s="7">
        <f>IFERROR(VLOOKUP(Table1[[#This Row],[Stock]],[2]CUS030!$A$5:$BO$10000,33,0)/Table1[[#This Row],[Rate
(L/S)]],"")</f>
        <v>0</v>
      </c>
      <c r="AC68" s="7">
        <f>IFERROR(VLOOKUP(Table1[[#This Row],[Stock]],[2]CUS030!$A$5:$BO$10000,34,0)/Table1[[#This Row],[Rate
(L/S)]],"")</f>
        <v>0</v>
      </c>
      <c r="AD68" s="7">
        <f>IFERROR(VLOOKUP(Table1[[#This Row],[Stock]],[2]CUS030!$A$5:$BO$10000,35,0)/Table1[[#This Row],[Rate
(L/S)]],"")</f>
        <v>0</v>
      </c>
      <c r="AE68" s="7">
        <f>IFERROR(VLOOKUP(Table1[[#This Row],[Stock]],[2]CUS030!$A$5:$BO$10000,36,0)/Table1[[#This Row],[Rate
(L/S)]],"")</f>
        <v>0</v>
      </c>
      <c r="AF68" s="7">
        <f>IFERROR(VLOOKUP(Table1[[#This Row],[Stock]],[2]CUS030!$A$5:$BO$10000,37,0)/Table1[[#This Row],[Rate
(L/S)]],"")</f>
        <v>0</v>
      </c>
      <c r="AG68" s="7">
        <f>IFERROR(VLOOKUP(Table1[[#This Row],[Stock]],[2]CUS030!$A$5:$BO$10000,38,0)/Table1[[#This Row],[Rate
(L/S)]],"")</f>
        <v>0</v>
      </c>
      <c r="AH68" s="7">
        <f>IFERROR(VLOOKUP(Table1[[#This Row],[Stock]],[2]CUS030!$A$5:$BO$10000,39,0)/Table1[[#This Row],[Rate
(L/S)]],"")</f>
        <v>0</v>
      </c>
      <c r="AI68" s="7">
        <f>IFERROR(VLOOKUP(Table1[[#This Row],[Stock]],[2]CUS030!$A$5:$BO$10000,40,0)/Table1[[#This Row],[Rate
(L/S)]],"")</f>
        <v>0</v>
      </c>
      <c r="AJ68" s="7">
        <f>IFERROR(VLOOKUP(Table1[[#This Row],[Stock]],[2]CUS030!$A$5:$BO$10000,41,0)/Table1[[#This Row],[Rate
(L/S)]],"")</f>
        <v>0</v>
      </c>
      <c r="AK68" s="7">
        <f>IFERROR(VLOOKUP(Table1[[#This Row],[Stock]],[2]CUS030!$A$5:$BO$10000,42,0)/Table1[[#This Row],[Rate
(L/S)]],"")</f>
        <v>0</v>
      </c>
      <c r="AL68" s="7">
        <f>IFERROR(VLOOKUP(Table1[[#This Row],[Stock]],[2]CUS030!$A$5:$BO$10000,43,0)/Table1[[#This Row],[Rate
(L/S)]],"")</f>
        <v>0</v>
      </c>
      <c r="AM68" s="7">
        <f>IFERROR(VLOOKUP(Table1[[#This Row],[Stock]],[2]CUS030!$A$5:$BO$10000,44,0)/Table1[[#This Row],[Rate
(L/S)]],"")</f>
        <v>0</v>
      </c>
      <c r="AN68" s="7">
        <f>IFERROR(VLOOKUP(Table1[[#This Row],[Stock]],[2]CUS030!$A$5:$BO$10000,45,0)/Table1[[#This Row],[Rate
(L/S)]],"")</f>
        <v>0</v>
      </c>
      <c r="AO68" s="7">
        <f>IFERROR(VLOOKUP(Table1[[#This Row],[Stock]],[2]CUS030!$A$5:$BO$10000,46,0)/Table1[[#This Row],[Rate
(L/S)]],"")</f>
        <v>0</v>
      </c>
      <c r="AP68" s="7">
        <f>IFERROR(VLOOKUP(Table1[[#This Row],[Stock]],[2]CUS030!$A$5:$BO$10000,47,0)/Table1[[#This Row],[Rate
(L/S)]],"")</f>
        <v>0</v>
      </c>
      <c r="AQ68" s="7">
        <f>IFERROR(VLOOKUP(Table1[[#This Row],[Stock]],[2]CUS030!$A$5:$BO$10000,48,0)/Table1[[#This Row],[Rate
(L/S)]],"")</f>
        <v>0</v>
      </c>
      <c r="AR68" s="7">
        <f>IFERROR(VLOOKUP(Table1[[#This Row],[Stock]],[2]CUS030!$A$5:$BO$10000,49,0)/Table1[[#This Row],[Rate
(L/S)]],"")</f>
        <v>0</v>
      </c>
      <c r="AS68" s="7">
        <f>IFERROR(VLOOKUP(Table1[[#This Row],[Stock]],[2]CUS030!$A$5:$BO$10000,50,0)/Table1[[#This Row],[Rate
(L/S)]],"")</f>
        <v>0</v>
      </c>
      <c r="AT68" s="7">
        <f>IFERROR(VLOOKUP(Table1[[#This Row],[Stock]],[2]CUS030!$A$5:$BO$10000,51,0)/Table1[[#This Row],[Rate
(L/S)]],"")</f>
        <v>0</v>
      </c>
      <c r="AU68" s="7">
        <f>IFERROR(VLOOKUP(Table1[[#This Row],[Stock]],[2]CUS030!$A$5:$BO$10000,52,0)/Table1[[#This Row],[Rate
(L/S)]],"")</f>
        <v>0</v>
      </c>
      <c r="AV68" s="7">
        <f>IFERROR(VLOOKUP(Table1[[#This Row],[Stock]],[2]CUS030!$A$5:$BO$10000,53,0)/Table1[[#This Row],[Rate
(L/S)]],"")</f>
        <v>328.57142857142856</v>
      </c>
      <c r="AW68" s="7">
        <f>IFERROR(VLOOKUP(Table1[[#This Row],[Stock]],[2]CUS030!$A$5:$BO$10000,54,0)/Table1[[#This Row],[Rate
(L/S)]],"")</f>
        <v>0</v>
      </c>
      <c r="AX68" s="7">
        <f>IFERROR(VLOOKUP(Table1[[#This Row],[Stock]],[2]CUS030!$A$5:$BO$10000,55,0)/Table1[[#This Row],[Rate
(L/S)]],"")</f>
        <v>3271.4285714285716</v>
      </c>
      <c r="AY68" s="7">
        <f>IFERROR(VLOOKUP(Table1[[#This Row],[Stock]],[2]CUS030!$A$5:$BO$10000,56,0)/Table1[[#This Row],[Rate
(L/S)]],"")</f>
        <v>3115.1428571428573</v>
      </c>
      <c r="AZ68" s="7">
        <f>IFERROR(VLOOKUP(Table1[[#This Row],[Stock]],[2]CUS030!$A$5:$BO$10000,57,0)/Table1[[#This Row],[Rate
(L/S)]],"")</f>
        <v>1816.8571428571429</v>
      </c>
      <c r="BA68" s="7">
        <f>IFERROR(VLOOKUP(Table1[[#This Row],[Stock]],[2]CUS030!$A$5:$BO$10000,58,0)/Table1[[#This Row],[Rate
(L/S)]],"")</f>
        <v>3585.7142857142858</v>
      </c>
      <c r="BB68" s="7">
        <f>IFERROR(VLOOKUP(Table1[[#This Row],[Stock]],[2]CUS030!$A$5:$BO$10000,59,0)/Table1[[#This Row],[Rate
(L/S)]],"")</f>
        <v>0</v>
      </c>
      <c r="BC68" s="7">
        <f>IFERROR(VLOOKUP(Table1[[#This Row],[Stock]],[2]CUS030!$A$5:$BO$10000,60,0)/Table1[[#This Row],[Rate
(L/S)]],"")</f>
        <v>0</v>
      </c>
      <c r="BD68" s="7">
        <f>IFERROR(VLOOKUP(Table1[[#This Row],[Stock]],[2]CUS030!$A$5:$BO$10000,61,0)/Table1[[#This Row],[Rate
(L/S)]],"")</f>
        <v>0</v>
      </c>
      <c r="BE68" s="7">
        <f>IFERROR(VLOOKUP(Table1[[#This Row],[Stock]],[2]CUS030!$A$5:$BO$10000,62,0)/Table1[[#This Row],[Rate
(L/S)]],"")</f>
        <v>0</v>
      </c>
      <c r="BF68" s="7">
        <f>IFERROR(VLOOKUP(Table1[[#This Row],[Stock]],[2]CUS030!$A$5:$BO$10000,63,0)/Table1[[#This Row],[Rate
(L/S)]],"")</f>
        <v>0</v>
      </c>
      <c r="BG68" s="7">
        <f>IFERROR(VLOOKUP(Table1[[#This Row],[Stock]],[2]CUS030!$A$5:$BO$10000,64,0)/Table1[[#This Row],[Rate
(L/S)]],"")</f>
        <v>0</v>
      </c>
      <c r="BH68" s="7">
        <f>IFERROR(VLOOKUP(Table1[[#This Row],[Stock]],[2]CUS030!$A$5:$BO$10000,65,0)/Table1[[#This Row],[Rate
(L/S)]],"")</f>
        <v>0</v>
      </c>
      <c r="BI68" s="7" t="s">
        <v>1</v>
      </c>
      <c r="BJ68" s="15">
        <f>IFERROR(IF(Table1[[#This Row],[S.Material]]="S",(Table1[[#This Row],[Total Qty]]+Table1[[#This Row],[N+1]]+Table1[[#This Row],[N+2]]),Table1[[#This Row],[Total Qty]]+Table1[[#This Row],[N+1]]),)</f>
        <v>3443.7142857142858</v>
      </c>
      <c r="BK68" s="7" t="str">
        <f>IFERROR(IF(((AVERAGE((Table1[[#This Row],[N+1]],Table1[[#This Row],[N+2]]),Table1[[#This Row],[N+3]])-(Table1[[#This Row],[Total Qty]])))&gt;500,"Fixed&gt;500pcs",""),"")</f>
        <v>Fixed&gt;500pcs</v>
      </c>
      <c r="BL68" s="7" t="str">
        <f>IF(AND(Table1[[#This Row],[Last Forcast]]=0,Table1[[#This Row],[Total Qty]]&gt;0,Table1[[#This Row],[N+1]]&gt;0),"Check PO again","")</f>
        <v/>
      </c>
    </row>
    <row r="69" spans="2:64" x14ac:dyDescent="0.3">
      <c r="B69">
        <v>67</v>
      </c>
      <c r="C69" t="s">
        <v>70</v>
      </c>
      <c r="D69">
        <f>IFERROR(ROUND((MID(Table1[[#This Row],[Production]],35,(LEN(Table1[[#This Row],[Production]]))-37)/(MID(Table1[[#This Row],[Stock]],35,(LEN(Table1[[#This Row],[Stock]]))-37))),0),"")</f>
        <v>13</v>
      </c>
      <c r="E69" t="s">
        <v>71</v>
      </c>
      <c r="F69" s="16">
        <f>VLOOKUP(LEFT(Table1[[#This Row],[Production]],LEN(Table1[[#This Row],[Production]])-7),Item!$A$5:$Z$1000,26,0)</f>
        <v>1.048</v>
      </c>
      <c r="H69" s="8" t="str">
        <f>IFERROR(VLOOKUP(MID(Table1[[#This Row],[Production]],10,2),Special!$B$2:$D$26,3,0),"")</f>
        <v>-</v>
      </c>
      <c r="J69" t="b">
        <f>EXACT(LEFT(Table1[[#This Row],[Stock]],12),LEFT(Table1[[#This Row],[Production]],12))</f>
        <v>1</v>
      </c>
      <c r="K69" t="b">
        <f>EXACT((RIGHT(Table1[[#This Row],[Stock]],3)),((RIGHT(Table1[[#This Row],[Production]],3))))</f>
        <v>1</v>
      </c>
      <c r="L69" s="14">
        <f>IFERROR(VLOOKUP(Table1[[#This Row],[Stock]],[1]Sheet1!$A$7:$N$10000,14,0),"")</f>
        <v>3195</v>
      </c>
      <c r="M69" s="14">
        <f>IFERROR(ROUND((Table1[[#This Row],[Stock
(S&amp;L)]]/Table1[[#This Row],[Rate
(L/S)]]),0),"")</f>
        <v>246</v>
      </c>
      <c r="O69" t="str">
        <f>IF(Table1[[#This Row],[Rate
(L/S)]]=1,"P/E","C")</f>
        <v>C</v>
      </c>
      <c r="P69" s="7">
        <f>IFERROR(VLOOKUP(Table1[[#This Row],[Stock]],[2]CUS030!$A$5:$BO$10000,21,0)/Table1[[#This Row],[Rate
(L/S)]],"")</f>
        <v>26.923076923076923</v>
      </c>
      <c r="Q69" s="7">
        <f>IFERROR(VLOOKUP(Table1[[#This Row],[Stock]],[2]CUS030!$A$5:$BO$10000,22,0)/Table1[[#This Row],[Rate
(L/S)]],"")</f>
        <v>0</v>
      </c>
      <c r="R69" s="7">
        <f>IFERROR(VLOOKUP(Table1[[#This Row],[Stock]],[2]CUS030!$A$5:$BO$10000,23,0)/Table1[[#This Row],[Rate
(L/S)]],"")</f>
        <v>0</v>
      </c>
      <c r="S69" s="7">
        <f>IFERROR(VLOOKUP(Table1[[#This Row],[Stock]],[2]CUS030!$A$5:$BO$10000,24,0)/Table1[[#This Row],[Rate
(L/S)]],"")</f>
        <v>26.923076923076923</v>
      </c>
      <c r="T69" s="7">
        <f>IFERROR(VLOOKUP(Table1[[#This Row],[Stock]],[2]CUS030!$A$5:$BO$10000,25,0)/Table1[[#This Row],[Rate
(L/S)]],"")</f>
        <v>0</v>
      </c>
      <c r="U69" s="7">
        <f>IFERROR(VLOOKUP(Table1[[#This Row],[Stock]],[2]CUS030!$A$5:$BO$10000,26,0)/Table1[[#This Row],[Rate
(L/S)]],"")</f>
        <v>26.923076923076923</v>
      </c>
      <c r="V69" s="7">
        <f>IFERROR(VLOOKUP(Table1[[#This Row],[Stock]],[2]CUS030!$A$5:$BO$10000,27,0)/Table1[[#This Row],[Rate
(L/S)]],"")</f>
        <v>0</v>
      </c>
      <c r="W69" s="7">
        <f>IFERROR(VLOOKUP(Table1[[#This Row],[Stock]],[2]CUS030!$A$5:$BO$10000,28,0)/Table1[[#This Row],[Rate
(L/S)]],"")</f>
        <v>23.076923076923077</v>
      </c>
      <c r="X69" s="7">
        <f>IFERROR(VLOOKUP(Table1[[#This Row],[Stock]],[2]CUS030!$A$5:$BO$10000,29,0)/Table1[[#This Row],[Rate
(L/S)]],"")</f>
        <v>0</v>
      </c>
      <c r="Y69" s="7">
        <f>IFERROR(VLOOKUP(Table1[[#This Row],[Stock]],[2]CUS030!$A$5:$BO$10000,30,0)/Table1[[#This Row],[Rate
(L/S)]],"")</f>
        <v>0</v>
      </c>
      <c r="Z69" s="7">
        <f>IFERROR(VLOOKUP(Table1[[#This Row],[Stock]],[2]CUS030!$A$5:$BO$10000,31,0)/Table1[[#This Row],[Rate
(L/S)]],"")</f>
        <v>23.076923076923077</v>
      </c>
      <c r="AA69" s="7">
        <f>IFERROR(VLOOKUP(Table1[[#This Row],[Stock]],[2]CUS030!$A$5:$BO$10000,32,0)/Table1[[#This Row],[Rate
(L/S)]],"")</f>
        <v>0</v>
      </c>
      <c r="AB69" s="7">
        <f>IFERROR(VLOOKUP(Table1[[#This Row],[Stock]],[2]CUS030!$A$5:$BO$10000,33,0)/Table1[[#This Row],[Rate
(L/S)]],"")</f>
        <v>26.923076923076923</v>
      </c>
      <c r="AC69" s="7">
        <f>IFERROR(VLOOKUP(Table1[[#This Row],[Stock]],[2]CUS030!$A$5:$BO$10000,34,0)/Table1[[#This Row],[Rate
(L/S)]],"")</f>
        <v>0</v>
      </c>
      <c r="AD69" s="7">
        <f>IFERROR(VLOOKUP(Table1[[#This Row],[Stock]],[2]CUS030!$A$5:$BO$10000,35,0)/Table1[[#This Row],[Rate
(L/S)]],"")</f>
        <v>23.076923076923077</v>
      </c>
      <c r="AE69" s="7">
        <f>IFERROR(VLOOKUP(Table1[[#This Row],[Stock]],[2]CUS030!$A$5:$BO$10000,36,0)/Table1[[#This Row],[Rate
(L/S)]],"")</f>
        <v>0</v>
      </c>
      <c r="AF69" s="7">
        <f>IFERROR(VLOOKUP(Table1[[#This Row],[Stock]],[2]CUS030!$A$5:$BO$10000,37,0)/Table1[[#This Row],[Rate
(L/S)]],"")</f>
        <v>0</v>
      </c>
      <c r="AG69" s="7">
        <f>IFERROR(VLOOKUP(Table1[[#This Row],[Stock]],[2]CUS030!$A$5:$BO$10000,38,0)/Table1[[#This Row],[Rate
(L/S)]],"")</f>
        <v>26.923076923076923</v>
      </c>
      <c r="AH69" s="7">
        <f>IFERROR(VLOOKUP(Table1[[#This Row],[Stock]],[2]CUS030!$A$5:$BO$10000,39,0)/Table1[[#This Row],[Rate
(L/S)]],"")</f>
        <v>0</v>
      </c>
      <c r="AI69" s="7">
        <f>IFERROR(VLOOKUP(Table1[[#This Row],[Stock]],[2]CUS030!$A$5:$BO$10000,40,0)/Table1[[#This Row],[Rate
(L/S)]],"")</f>
        <v>23.076923076923077</v>
      </c>
      <c r="AJ69" s="7">
        <f>IFERROR(VLOOKUP(Table1[[#This Row],[Stock]],[2]CUS030!$A$5:$BO$10000,41,0)/Table1[[#This Row],[Rate
(L/S)]],"")</f>
        <v>0</v>
      </c>
      <c r="AK69" s="7">
        <f>IFERROR(VLOOKUP(Table1[[#This Row],[Stock]],[2]CUS030!$A$5:$BO$10000,42,0)/Table1[[#This Row],[Rate
(L/S)]],"")</f>
        <v>26.923076923076923</v>
      </c>
      <c r="AL69" s="7">
        <f>IFERROR(VLOOKUP(Table1[[#This Row],[Stock]],[2]CUS030!$A$5:$BO$10000,43,0)/Table1[[#This Row],[Rate
(L/S)]],"")</f>
        <v>0</v>
      </c>
      <c r="AM69" s="7">
        <f>IFERROR(VLOOKUP(Table1[[#This Row],[Stock]],[2]CUS030!$A$5:$BO$10000,44,0)/Table1[[#This Row],[Rate
(L/S)]],"")</f>
        <v>0</v>
      </c>
      <c r="AN69" s="7">
        <f>IFERROR(VLOOKUP(Table1[[#This Row],[Stock]],[2]CUS030!$A$5:$BO$10000,45,0)/Table1[[#This Row],[Rate
(L/S)]],"")</f>
        <v>23.076923076923077</v>
      </c>
      <c r="AO69" s="7">
        <f>IFERROR(VLOOKUP(Table1[[#This Row],[Stock]],[2]CUS030!$A$5:$BO$10000,46,0)/Table1[[#This Row],[Rate
(L/S)]],"")</f>
        <v>0</v>
      </c>
      <c r="AP69" s="7">
        <f>IFERROR(VLOOKUP(Table1[[#This Row],[Stock]],[2]CUS030!$A$5:$BO$10000,47,0)/Table1[[#This Row],[Rate
(L/S)]],"")</f>
        <v>19.23076923076923</v>
      </c>
      <c r="AQ69" s="7">
        <f>IFERROR(VLOOKUP(Table1[[#This Row],[Stock]],[2]CUS030!$A$5:$BO$10000,48,0)/Table1[[#This Row],[Rate
(L/S)]],"")</f>
        <v>0</v>
      </c>
      <c r="AR69" s="7">
        <f>IFERROR(VLOOKUP(Table1[[#This Row],[Stock]],[2]CUS030!$A$5:$BO$10000,49,0)/Table1[[#This Row],[Rate
(L/S)]],"")</f>
        <v>0</v>
      </c>
      <c r="AS69" s="7">
        <f>IFERROR(VLOOKUP(Table1[[#This Row],[Stock]],[2]CUS030!$A$5:$BO$10000,50,0)/Table1[[#This Row],[Rate
(L/S)]],"")</f>
        <v>0</v>
      </c>
      <c r="AT69" s="7">
        <f>IFERROR(VLOOKUP(Table1[[#This Row],[Stock]],[2]CUS030!$A$5:$BO$10000,51,0)/Table1[[#This Row],[Rate
(L/S)]],"")</f>
        <v>0</v>
      </c>
      <c r="AU69" s="7">
        <f>IFERROR(VLOOKUP(Table1[[#This Row],[Stock]],[2]CUS030!$A$5:$BO$10000,52,0)/Table1[[#This Row],[Rate
(L/S)]],"")</f>
        <v>0</v>
      </c>
      <c r="AV69" s="7">
        <f>IFERROR(VLOOKUP(Table1[[#This Row],[Stock]],[2]CUS030!$A$5:$BO$10000,53,0)/Table1[[#This Row],[Rate
(L/S)]],"")</f>
        <v>296.15384615384613</v>
      </c>
      <c r="AW69" s="7">
        <f>IFERROR(VLOOKUP(Table1[[#This Row],[Stock]],[2]CUS030!$A$5:$BO$10000,54,0)/Table1[[#This Row],[Rate
(L/S)]],"")</f>
        <v>0</v>
      </c>
      <c r="AX69" s="7">
        <f>IFERROR(VLOOKUP(Table1[[#This Row],[Stock]],[2]CUS030!$A$5:$BO$10000,55,0)/Table1[[#This Row],[Rate
(L/S)]],"")</f>
        <v>315.38461538461536</v>
      </c>
      <c r="AY69" s="7">
        <f>IFERROR(VLOOKUP(Table1[[#This Row],[Stock]],[2]CUS030!$A$5:$BO$10000,56,0)/Table1[[#This Row],[Rate
(L/S)]],"")</f>
        <v>123.07692307692308</v>
      </c>
      <c r="AZ69" s="7">
        <f>IFERROR(VLOOKUP(Table1[[#This Row],[Stock]],[2]CUS030!$A$5:$BO$10000,57,0)/Table1[[#This Row],[Rate
(L/S)]],"")</f>
        <v>80.769230769230774</v>
      </c>
      <c r="BA69" s="7">
        <f>IFERROR(VLOOKUP(Table1[[#This Row],[Stock]],[2]CUS030!$A$5:$BO$10000,58,0)/Table1[[#This Row],[Rate
(L/S)]],"")</f>
        <v>153.84615384615384</v>
      </c>
      <c r="BB69" s="7">
        <f>IFERROR(VLOOKUP(Table1[[#This Row],[Stock]],[2]CUS030!$A$5:$BO$10000,59,0)/Table1[[#This Row],[Rate
(L/S)]],"")</f>
        <v>0</v>
      </c>
      <c r="BC69" s="7">
        <f>IFERROR(VLOOKUP(Table1[[#This Row],[Stock]],[2]CUS030!$A$5:$BO$10000,60,0)/Table1[[#This Row],[Rate
(L/S)]],"")</f>
        <v>0</v>
      </c>
      <c r="BD69" s="7">
        <f>IFERROR(VLOOKUP(Table1[[#This Row],[Stock]],[2]CUS030!$A$5:$BO$10000,61,0)/Table1[[#This Row],[Rate
(L/S)]],"")</f>
        <v>0</v>
      </c>
      <c r="BE69" s="7">
        <f>IFERROR(VLOOKUP(Table1[[#This Row],[Stock]],[2]CUS030!$A$5:$BO$10000,62,0)/Table1[[#This Row],[Rate
(L/S)]],"")</f>
        <v>0</v>
      </c>
      <c r="BF69" s="7">
        <f>IFERROR(VLOOKUP(Table1[[#This Row],[Stock]],[2]CUS030!$A$5:$BO$10000,63,0)/Table1[[#This Row],[Rate
(L/S)]],"")</f>
        <v>0</v>
      </c>
      <c r="BG69" s="7">
        <f>IFERROR(VLOOKUP(Table1[[#This Row],[Stock]],[2]CUS030!$A$5:$BO$10000,64,0)/Table1[[#This Row],[Rate
(L/S)]],"")</f>
        <v>0</v>
      </c>
      <c r="BH69" s="7">
        <f>IFERROR(VLOOKUP(Table1[[#This Row],[Stock]],[2]CUS030!$A$5:$BO$10000,65,0)/Table1[[#This Row],[Rate
(L/S)]],"")</f>
        <v>0</v>
      </c>
      <c r="BI69" s="7" t="s">
        <v>1</v>
      </c>
      <c r="BJ69" s="15">
        <f>IFERROR(IF(Table1[[#This Row],[S.Material]]="S",(Table1[[#This Row],[Total Qty]]+Table1[[#This Row],[N+1]]+Table1[[#This Row],[N+2]]),Table1[[#This Row],[Total Qty]]+Table1[[#This Row],[N+1]]),)</f>
        <v>419.23076923076923</v>
      </c>
      <c r="BK69" s="7" t="str">
        <f>IFERROR(IF(((AVERAGE((Table1[[#This Row],[N+1]],Table1[[#This Row],[N+2]]),Table1[[#This Row],[N+3]])-(Table1[[#This Row],[Total Qty]])))&gt;500,"Fixed&gt;500pcs",""),"")</f>
        <v/>
      </c>
      <c r="BL69" s="7" t="str">
        <f>IF(AND(Table1[[#This Row],[Last Forcast]]=0,Table1[[#This Row],[Total Qty]]&gt;0,Table1[[#This Row],[N+1]]&gt;0),"Check PO again","")</f>
        <v/>
      </c>
    </row>
    <row r="70" spans="2:64" x14ac:dyDescent="0.3">
      <c r="B70">
        <v>68</v>
      </c>
      <c r="C70" t="s">
        <v>71</v>
      </c>
      <c r="D70">
        <f>IFERROR(ROUND((MID(Table1[[#This Row],[Production]],35,(LEN(Table1[[#This Row],[Production]]))-37)/(MID(Table1[[#This Row],[Stock]],35,(LEN(Table1[[#This Row],[Stock]]))-37))),0),"")</f>
        <v>1</v>
      </c>
      <c r="E70" t="s">
        <v>71</v>
      </c>
      <c r="F70" s="16">
        <f>VLOOKUP(LEFT(Table1[[#This Row],[Production]],LEN(Table1[[#This Row],[Production]])-7),Item!$A$5:$Z$1000,26,0)</f>
        <v>1.048</v>
      </c>
      <c r="H70" s="8" t="str">
        <f>IFERROR(VLOOKUP(MID(Table1[[#This Row],[Production]],10,2),Special!$B$2:$D$26,3,0),"")</f>
        <v>-</v>
      </c>
      <c r="J70" t="b">
        <f>EXACT(LEFT(Table1[[#This Row],[Stock]],12),LEFT(Table1[[#This Row],[Production]],12))</f>
        <v>1</v>
      </c>
      <c r="K70" t="b">
        <f>EXACT((RIGHT(Table1[[#This Row],[Stock]],3)),((RIGHT(Table1[[#This Row],[Production]],3))))</f>
        <v>1</v>
      </c>
      <c r="L70" s="14">
        <f>IFERROR(VLOOKUP(Table1[[#This Row],[Stock]],[1]Sheet1!$A$7:$N$10000,14,0),"")</f>
        <v>0</v>
      </c>
      <c r="M70" s="14">
        <f>IFERROR(ROUND((Table1[[#This Row],[Stock
(S&amp;L)]]/Table1[[#This Row],[Rate
(L/S)]]),0),"")</f>
        <v>0</v>
      </c>
      <c r="O70" t="str">
        <f>IF(Table1[[#This Row],[Rate
(L/S)]]=1,"P/E","C")</f>
        <v>P/E</v>
      </c>
      <c r="P70" s="7" t="str">
        <f>IFERROR(VLOOKUP(Table1[[#This Row],[Stock]],[2]CUS030!$A$5:$BO$10000,21,0)/Table1[[#This Row],[Rate
(L/S)]],"")</f>
        <v/>
      </c>
      <c r="Q70" s="7" t="str">
        <f>IFERROR(VLOOKUP(Table1[[#This Row],[Stock]],[2]CUS030!$A$5:$BO$10000,22,0)/Table1[[#This Row],[Rate
(L/S)]],"")</f>
        <v/>
      </c>
      <c r="R70" s="7" t="str">
        <f>IFERROR(VLOOKUP(Table1[[#This Row],[Stock]],[2]CUS030!$A$5:$BO$10000,23,0)/Table1[[#This Row],[Rate
(L/S)]],"")</f>
        <v/>
      </c>
      <c r="S70" s="7" t="str">
        <f>IFERROR(VLOOKUP(Table1[[#This Row],[Stock]],[2]CUS030!$A$5:$BO$10000,24,0)/Table1[[#This Row],[Rate
(L/S)]],"")</f>
        <v/>
      </c>
      <c r="T70" s="7" t="str">
        <f>IFERROR(VLOOKUP(Table1[[#This Row],[Stock]],[2]CUS030!$A$5:$BO$10000,25,0)/Table1[[#This Row],[Rate
(L/S)]],"")</f>
        <v/>
      </c>
      <c r="U70" s="7" t="str">
        <f>IFERROR(VLOOKUP(Table1[[#This Row],[Stock]],[2]CUS030!$A$5:$BO$10000,26,0)/Table1[[#This Row],[Rate
(L/S)]],"")</f>
        <v/>
      </c>
      <c r="V70" s="7" t="str">
        <f>IFERROR(VLOOKUP(Table1[[#This Row],[Stock]],[2]CUS030!$A$5:$BO$10000,27,0)/Table1[[#This Row],[Rate
(L/S)]],"")</f>
        <v/>
      </c>
      <c r="W70" s="7" t="str">
        <f>IFERROR(VLOOKUP(Table1[[#This Row],[Stock]],[2]CUS030!$A$5:$BO$10000,28,0)/Table1[[#This Row],[Rate
(L/S)]],"")</f>
        <v/>
      </c>
      <c r="X70" s="7" t="str">
        <f>IFERROR(VLOOKUP(Table1[[#This Row],[Stock]],[2]CUS030!$A$5:$BO$10000,29,0)/Table1[[#This Row],[Rate
(L/S)]],"")</f>
        <v/>
      </c>
      <c r="Y70" s="7" t="str">
        <f>IFERROR(VLOOKUP(Table1[[#This Row],[Stock]],[2]CUS030!$A$5:$BO$10000,30,0)/Table1[[#This Row],[Rate
(L/S)]],"")</f>
        <v/>
      </c>
      <c r="Z70" s="7" t="str">
        <f>IFERROR(VLOOKUP(Table1[[#This Row],[Stock]],[2]CUS030!$A$5:$BO$10000,31,0)/Table1[[#This Row],[Rate
(L/S)]],"")</f>
        <v/>
      </c>
      <c r="AA70" s="7" t="str">
        <f>IFERROR(VLOOKUP(Table1[[#This Row],[Stock]],[2]CUS030!$A$5:$BO$10000,32,0)/Table1[[#This Row],[Rate
(L/S)]],"")</f>
        <v/>
      </c>
      <c r="AB70" s="7" t="str">
        <f>IFERROR(VLOOKUP(Table1[[#This Row],[Stock]],[2]CUS030!$A$5:$BO$10000,33,0)/Table1[[#This Row],[Rate
(L/S)]],"")</f>
        <v/>
      </c>
      <c r="AC70" s="7" t="str">
        <f>IFERROR(VLOOKUP(Table1[[#This Row],[Stock]],[2]CUS030!$A$5:$BO$10000,34,0)/Table1[[#This Row],[Rate
(L/S)]],"")</f>
        <v/>
      </c>
      <c r="AD70" s="7" t="str">
        <f>IFERROR(VLOOKUP(Table1[[#This Row],[Stock]],[2]CUS030!$A$5:$BO$10000,35,0)/Table1[[#This Row],[Rate
(L/S)]],"")</f>
        <v/>
      </c>
      <c r="AE70" s="7" t="str">
        <f>IFERROR(VLOOKUP(Table1[[#This Row],[Stock]],[2]CUS030!$A$5:$BO$10000,36,0)/Table1[[#This Row],[Rate
(L/S)]],"")</f>
        <v/>
      </c>
      <c r="AF70" s="7" t="str">
        <f>IFERROR(VLOOKUP(Table1[[#This Row],[Stock]],[2]CUS030!$A$5:$BO$10000,37,0)/Table1[[#This Row],[Rate
(L/S)]],"")</f>
        <v/>
      </c>
      <c r="AG70" s="7" t="str">
        <f>IFERROR(VLOOKUP(Table1[[#This Row],[Stock]],[2]CUS030!$A$5:$BO$10000,38,0)/Table1[[#This Row],[Rate
(L/S)]],"")</f>
        <v/>
      </c>
      <c r="AH70" s="7" t="str">
        <f>IFERROR(VLOOKUP(Table1[[#This Row],[Stock]],[2]CUS030!$A$5:$BO$10000,39,0)/Table1[[#This Row],[Rate
(L/S)]],"")</f>
        <v/>
      </c>
      <c r="AI70" s="7" t="str">
        <f>IFERROR(VLOOKUP(Table1[[#This Row],[Stock]],[2]CUS030!$A$5:$BO$10000,40,0)/Table1[[#This Row],[Rate
(L/S)]],"")</f>
        <v/>
      </c>
      <c r="AJ70" s="7" t="str">
        <f>IFERROR(VLOOKUP(Table1[[#This Row],[Stock]],[2]CUS030!$A$5:$BO$10000,41,0)/Table1[[#This Row],[Rate
(L/S)]],"")</f>
        <v/>
      </c>
      <c r="AK70" s="7" t="str">
        <f>IFERROR(VLOOKUP(Table1[[#This Row],[Stock]],[2]CUS030!$A$5:$BO$10000,42,0)/Table1[[#This Row],[Rate
(L/S)]],"")</f>
        <v/>
      </c>
      <c r="AL70" s="7" t="str">
        <f>IFERROR(VLOOKUP(Table1[[#This Row],[Stock]],[2]CUS030!$A$5:$BO$10000,43,0)/Table1[[#This Row],[Rate
(L/S)]],"")</f>
        <v/>
      </c>
      <c r="AM70" s="7" t="str">
        <f>IFERROR(VLOOKUP(Table1[[#This Row],[Stock]],[2]CUS030!$A$5:$BO$10000,44,0)/Table1[[#This Row],[Rate
(L/S)]],"")</f>
        <v/>
      </c>
      <c r="AN70" s="7" t="str">
        <f>IFERROR(VLOOKUP(Table1[[#This Row],[Stock]],[2]CUS030!$A$5:$BO$10000,45,0)/Table1[[#This Row],[Rate
(L/S)]],"")</f>
        <v/>
      </c>
      <c r="AO70" s="7" t="str">
        <f>IFERROR(VLOOKUP(Table1[[#This Row],[Stock]],[2]CUS030!$A$5:$BO$10000,46,0)/Table1[[#This Row],[Rate
(L/S)]],"")</f>
        <v/>
      </c>
      <c r="AP70" s="7" t="str">
        <f>IFERROR(VLOOKUP(Table1[[#This Row],[Stock]],[2]CUS030!$A$5:$BO$10000,47,0)/Table1[[#This Row],[Rate
(L/S)]],"")</f>
        <v/>
      </c>
      <c r="AQ70" s="7" t="str">
        <f>IFERROR(VLOOKUP(Table1[[#This Row],[Stock]],[2]CUS030!$A$5:$BO$10000,48,0)/Table1[[#This Row],[Rate
(L/S)]],"")</f>
        <v/>
      </c>
      <c r="AR70" s="7" t="str">
        <f>IFERROR(VLOOKUP(Table1[[#This Row],[Stock]],[2]CUS030!$A$5:$BO$10000,49,0)/Table1[[#This Row],[Rate
(L/S)]],"")</f>
        <v/>
      </c>
      <c r="AS70" s="7" t="str">
        <f>IFERROR(VLOOKUP(Table1[[#This Row],[Stock]],[2]CUS030!$A$5:$BO$10000,50,0)/Table1[[#This Row],[Rate
(L/S)]],"")</f>
        <v/>
      </c>
      <c r="AT70" s="7" t="str">
        <f>IFERROR(VLOOKUP(Table1[[#This Row],[Stock]],[2]CUS030!$A$5:$BO$10000,51,0)/Table1[[#This Row],[Rate
(L/S)]],"")</f>
        <v/>
      </c>
      <c r="AU70" s="7" t="str">
        <f>IFERROR(VLOOKUP(Table1[[#This Row],[Stock]],[2]CUS030!$A$5:$BO$10000,52,0)/Table1[[#This Row],[Rate
(L/S)]],"")</f>
        <v/>
      </c>
      <c r="AV70" s="7" t="str">
        <f>IFERROR(VLOOKUP(Table1[[#This Row],[Stock]],[2]CUS030!$A$5:$BO$10000,53,0)/Table1[[#This Row],[Rate
(L/S)]],"")</f>
        <v/>
      </c>
      <c r="AW70" s="7" t="str">
        <f>IFERROR(VLOOKUP(Table1[[#This Row],[Stock]],[2]CUS030!$A$5:$BO$10000,54,0)/Table1[[#This Row],[Rate
(L/S)]],"")</f>
        <v/>
      </c>
      <c r="AX70" s="7" t="str">
        <f>IFERROR(VLOOKUP(Table1[[#This Row],[Stock]],[2]CUS030!$A$5:$BO$10000,55,0)/Table1[[#This Row],[Rate
(L/S)]],"")</f>
        <v/>
      </c>
      <c r="AY70" s="7" t="str">
        <f>IFERROR(VLOOKUP(Table1[[#This Row],[Stock]],[2]CUS030!$A$5:$BO$10000,56,0)/Table1[[#This Row],[Rate
(L/S)]],"")</f>
        <v/>
      </c>
      <c r="AZ70" s="7" t="str">
        <f>IFERROR(VLOOKUP(Table1[[#This Row],[Stock]],[2]CUS030!$A$5:$BO$10000,57,0)/Table1[[#This Row],[Rate
(L/S)]],"")</f>
        <v/>
      </c>
      <c r="BA70" s="7" t="str">
        <f>IFERROR(VLOOKUP(Table1[[#This Row],[Stock]],[2]CUS030!$A$5:$BO$10000,58,0)/Table1[[#This Row],[Rate
(L/S)]],"")</f>
        <v/>
      </c>
      <c r="BB70" s="7" t="str">
        <f>IFERROR(VLOOKUP(Table1[[#This Row],[Stock]],[2]CUS030!$A$5:$BO$10000,59,0)/Table1[[#This Row],[Rate
(L/S)]],"")</f>
        <v/>
      </c>
      <c r="BC70" s="7" t="str">
        <f>IFERROR(VLOOKUP(Table1[[#This Row],[Stock]],[2]CUS030!$A$5:$BO$10000,60,0)/Table1[[#This Row],[Rate
(L/S)]],"")</f>
        <v/>
      </c>
      <c r="BD70" s="7" t="str">
        <f>IFERROR(VLOOKUP(Table1[[#This Row],[Stock]],[2]CUS030!$A$5:$BO$10000,61,0)/Table1[[#This Row],[Rate
(L/S)]],"")</f>
        <v/>
      </c>
      <c r="BE70" s="7" t="str">
        <f>IFERROR(VLOOKUP(Table1[[#This Row],[Stock]],[2]CUS030!$A$5:$BO$10000,62,0)/Table1[[#This Row],[Rate
(L/S)]],"")</f>
        <v/>
      </c>
      <c r="BF70" s="7" t="str">
        <f>IFERROR(VLOOKUP(Table1[[#This Row],[Stock]],[2]CUS030!$A$5:$BO$10000,63,0)/Table1[[#This Row],[Rate
(L/S)]],"")</f>
        <v/>
      </c>
      <c r="BG70" s="7" t="str">
        <f>IFERROR(VLOOKUP(Table1[[#This Row],[Stock]],[2]CUS030!$A$5:$BO$10000,64,0)/Table1[[#This Row],[Rate
(L/S)]],"")</f>
        <v/>
      </c>
      <c r="BH70" s="7" t="str">
        <f>IFERROR(VLOOKUP(Table1[[#This Row],[Stock]],[2]CUS030!$A$5:$BO$10000,65,0)/Table1[[#This Row],[Rate
(L/S)]],"")</f>
        <v/>
      </c>
      <c r="BI70" s="7" t="s">
        <v>1</v>
      </c>
      <c r="BJ70" s="15">
        <f>IFERROR(IF(Table1[[#This Row],[S.Material]]="S",(Table1[[#This Row],[Total Qty]]+Table1[[#This Row],[N+1]]+Table1[[#This Row],[N+2]]),Table1[[#This Row],[Total Qty]]+Table1[[#This Row],[N+1]]),)</f>
        <v>0</v>
      </c>
      <c r="BK70" s="7" t="str">
        <f>IFERROR(IF(((AVERAGE((Table1[[#This Row],[N+1]],Table1[[#This Row],[N+2]]),Table1[[#This Row],[N+3]])-(Table1[[#This Row],[Total Qty]])))&gt;500,"Fixed&gt;500pcs",""),"")</f>
        <v/>
      </c>
      <c r="BL70" s="7" t="str">
        <f>IF(AND(Table1[[#This Row],[Last Forcast]]=0,Table1[[#This Row],[Total Qty]]&gt;0,Table1[[#This Row],[N+1]]&gt;0),"Check PO again","")</f>
        <v/>
      </c>
    </row>
    <row r="71" spans="2:64" x14ac:dyDescent="0.3">
      <c r="B71">
        <v>69</v>
      </c>
      <c r="C71" t="s">
        <v>72</v>
      </c>
      <c r="D71">
        <f>IFERROR(ROUND((MID(Table1[[#This Row],[Production]],35,(LEN(Table1[[#This Row],[Production]]))-37)/(MID(Table1[[#This Row],[Stock]],35,(LEN(Table1[[#This Row],[Stock]]))-37))),0),"")</f>
        <v>22</v>
      </c>
      <c r="E71" t="s">
        <v>73</v>
      </c>
      <c r="F71" s="16">
        <f>VLOOKUP(LEFT(Table1[[#This Row],[Production]],LEN(Table1[[#This Row],[Production]])-7),Item!$A$5:$Z$1000,26,0)</f>
        <v>1.462</v>
      </c>
      <c r="H71" s="8" t="str">
        <f>IFERROR(VLOOKUP(MID(Table1[[#This Row],[Production]],10,2),Special!$B$2:$D$26,3,0),"")</f>
        <v>-</v>
      </c>
      <c r="J71" t="b">
        <f>EXACT(LEFT(Table1[[#This Row],[Stock]],12),LEFT(Table1[[#This Row],[Production]],12))</f>
        <v>1</v>
      </c>
      <c r="K71" t="b">
        <f>EXACT((RIGHT(Table1[[#This Row],[Stock]],3)),((RIGHT(Table1[[#This Row],[Production]],3))))</f>
        <v>1</v>
      </c>
      <c r="L71" s="14">
        <f>IFERROR(VLOOKUP(Table1[[#This Row],[Stock]],[1]Sheet1!$A$7:$N$10000,14,0),"")</f>
        <v>2120</v>
      </c>
      <c r="M71" s="14">
        <f>IFERROR(ROUND((Table1[[#This Row],[Stock
(S&amp;L)]]/Table1[[#This Row],[Rate
(L/S)]]),0),"")</f>
        <v>96</v>
      </c>
      <c r="O71" t="str">
        <f>IF(Table1[[#This Row],[Rate
(L/S)]]=1,"P/E","C")</f>
        <v>C</v>
      </c>
      <c r="P71" s="7">
        <f>IFERROR(VLOOKUP(Table1[[#This Row],[Stock]],[2]CUS030!$A$5:$BO$10000,21,0)/Table1[[#This Row],[Rate
(L/S)]],"")</f>
        <v>0</v>
      </c>
      <c r="Q71" s="7">
        <f>IFERROR(VLOOKUP(Table1[[#This Row],[Stock]],[2]CUS030!$A$5:$BO$10000,22,0)/Table1[[#This Row],[Rate
(L/S)]],"")</f>
        <v>0</v>
      </c>
      <c r="R71" s="7">
        <f>IFERROR(VLOOKUP(Table1[[#This Row],[Stock]],[2]CUS030!$A$5:$BO$10000,23,0)/Table1[[#This Row],[Rate
(L/S)]],"")</f>
        <v>0</v>
      </c>
      <c r="S71" s="7">
        <f>IFERROR(VLOOKUP(Table1[[#This Row],[Stock]],[2]CUS030!$A$5:$BO$10000,24,0)/Table1[[#This Row],[Rate
(L/S)]],"")</f>
        <v>0</v>
      </c>
      <c r="T71" s="7">
        <f>IFERROR(VLOOKUP(Table1[[#This Row],[Stock]],[2]CUS030!$A$5:$BO$10000,25,0)/Table1[[#This Row],[Rate
(L/S)]],"")</f>
        <v>0</v>
      </c>
      <c r="U71" s="7">
        <f>IFERROR(VLOOKUP(Table1[[#This Row],[Stock]],[2]CUS030!$A$5:$BO$10000,26,0)/Table1[[#This Row],[Rate
(L/S)]],"")</f>
        <v>0</v>
      </c>
      <c r="V71" s="7">
        <f>IFERROR(VLOOKUP(Table1[[#This Row],[Stock]],[2]CUS030!$A$5:$BO$10000,27,0)/Table1[[#This Row],[Rate
(L/S)]],"")</f>
        <v>0</v>
      </c>
      <c r="W71" s="7">
        <f>IFERROR(VLOOKUP(Table1[[#This Row],[Stock]],[2]CUS030!$A$5:$BO$10000,28,0)/Table1[[#This Row],[Rate
(L/S)]],"")</f>
        <v>0</v>
      </c>
      <c r="X71" s="7">
        <f>IFERROR(VLOOKUP(Table1[[#This Row],[Stock]],[2]CUS030!$A$5:$BO$10000,29,0)/Table1[[#This Row],[Rate
(L/S)]],"")</f>
        <v>0</v>
      </c>
      <c r="Y71" s="7">
        <f>IFERROR(VLOOKUP(Table1[[#This Row],[Stock]],[2]CUS030!$A$5:$BO$10000,30,0)/Table1[[#This Row],[Rate
(L/S)]],"")</f>
        <v>0</v>
      </c>
      <c r="Z71" s="7">
        <f>IFERROR(VLOOKUP(Table1[[#This Row],[Stock]],[2]CUS030!$A$5:$BO$10000,31,0)/Table1[[#This Row],[Rate
(L/S)]],"")</f>
        <v>0</v>
      </c>
      <c r="AA71" s="7">
        <f>IFERROR(VLOOKUP(Table1[[#This Row],[Stock]],[2]CUS030!$A$5:$BO$10000,32,0)/Table1[[#This Row],[Rate
(L/S)]],"")</f>
        <v>0</v>
      </c>
      <c r="AB71" s="7">
        <f>IFERROR(VLOOKUP(Table1[[#This Row],[Stock]],[2]CUS030!$A$5:$BO$10000,33,0)/Table1[[#This Row],[Rate
(L/S)]],"")</f>
        <v>0</v>
      </c>
      <c r="AC71" s="7">
        <f>IFERROR(VLOOKUP(Table1[[#This Row],[Stock]],[2]CUS030!$A$5:$BO$10000,34,0)/Table1[[#This Row],[Rate
(L/S)]],"")</f>
        <v>0</v>
      </c>
      <c r="AD71" s="7">
        <f>IFERROR(VLOOKUP(Table1[[#This Row],[Stock]],[2]CUS030!$A$5:$BO$10000,35,0)/Table1[[#This Row],[Rate
(L/S)]],"")</f>
        <v>0</v>
      </c>
      <c r="AE71" s="7">
        <f>IFERROR(VLOOKUP(Table1[[#This Row],[Stock]],[2]CUS030!$A$5:$BO$10000,36,0)/Table1[[#This Row],[Rate
(L/S)]],"")</f>
        <v>0</v>
      </c>
      <c r="AF71" s="7">
        <f>IFERROR(VLOOKUP(Table1[[#This Row],[Stock]],[2]CUS030!$A$5:$BO$10000,37,0)/Table1[[#This Row],[Rate
(L/S)]],"")</f>
        <v>0</v>
      </c>
      <c r="AG71" s="7">
        <f>IFERROR(VLOOKUP(Table1[[#This Row],[Stock]],[2]CUS030!$A$5:$BO$10000,38,0)/Table1[[#This Row],[Rate
(L/S)]],"")</f>
        <v>0</v>
      </c>
      <c r="AH71" s="7">
        <f>IFERROR(VLOOKUP(Table1[[#This Row],[Stock]],[2]CUS030!$A$5:$BO$10000,39,0)/Table1[[#This Row],[Rate
(L/S)]],"")</f>
        <v>0</v>
      </c>
      <c r="AI71" s="7">
        <f>IFERROR(VLOOKUP(Table1[[#This Row],[Stock]],[2]CUS030!$A$5:$BO$10000,40,0)/Table1[[#This Row],[Rate
(L/S)]],"")</f>
        <v>0</v>
      </c>
      <c r="AJ71" s="7">
        <f>IFERROR(VLOOKUP(Table1[[#This Row],[Stock]],[2]CUS030!$A$5:$BO$10000,41,0)/Table1[[#This Row],[Rate
(L/S)]],"")</f>
        <v>0</v>
      </c>
      <c r="AK71" s="7">
        <f>IFERROR(VLOOKUP(Table1[[#This Row],[Stock]],[2]CUS030!$A$5:$BO$10000,42,0)/Table1[[#This Row],[Rate
(L/S)]],"")</f>
        <v>0</v>
      </c>
      <c r="AL71" s="7">
        <f>IFERROR(VLOOKUP(Table1[[#This Row],[Stock]],[2]CUS030!$A$5:$BO$10000,43,0)/Table1[[#This Row],[Rate
(L/S)]],"")</f>
        <v>0</v>
      </c>
      <c r="AM71" s="7">
        <f>IFERROR(VLOOKUP(Table1[[#This Row],[Stock]],[2]CUS030!$A$5:$BO$10000,44,0)/Table1[[#This Row],[Rate
(L/S)]],"")</f>
        <v>0</v>
      </c>
      <c r="AN71" s="7">
        <f>IFERROR(VLOOKUP(Table1[[#This Row],[Stock]],[2]CUS030!$A$5:$BO$10000,45,0)/Table1[[#This Row],[Rate
(L/S)]],"")</f>
        <v>0</v>
      </c>
      <c r="AO71" s="7">
        <f>IFERROR(VLOOKUP(Table1[[#This Row],[Stock]],[2]CUS030!$A$5:$BO$10000,46,0)/Table1[[#This Row],[Rate
(L/S)]],"")</f>
        <v>0</v>
      </c>
      <c r="AP71" s="7">
        <f>IFERROR(VLOOKUP(Table1[[#This Row],[Stock]],[2]CUS030!$A$5:$BO$10000,47,0)/Table1[[#This Row],[Rate
(L/S)]],"")</f>
        <v>0</v>
      </c>
      <c r="AQ71" s="7">
        <f>IFERROR(VLOOKUP(Table1[[#This Row],[Stock]],[2]CUS030!$A$5:$BO$10000,48,0)/Table1[[#This Row],[Rate
(L/S)]],"")</f>
        <v>0</v>
      </c>
      <c r="AR71" s="7">
        <f>IFERROR(VLOOKUP(Table1[[#This Row],[Stock]],[2]CUS030!$A$5:$BO$10000,49,0)/Table1[[#This Row],[Rate
(L/S)]],"")</f>
        <v>0</v>
      </c>
      <c r="AS71" s="7">
        <f>IFERROR(VLOOKUP(Table1[[#This Row],[Stock]],[2]CUS030!$A$5:$BO$10000,50,0)/Table1[[#This Row],[Rate
(L/S)]],"")</f>
        <v>0</v>
      </c>
      <c r="AT71" s="7">
        <f>IFERROR(VLOOKUP(Table1[[#This Row],[Stock]],[2]CUS030!$A$5:$BO$10000,51,0)/Table1[[#This Row],[Rate
(L/S)]],"")</f>
        <v>0</v>
      </c>
      <c r="AU71" s="7">
        <f>IFERROR(VLOOKUP(Table1[[#This Row],[Stock]],[2]CUS030!$A$5:$BO$10000,52,0)/Table1[[#This Row],[Rate
(L/S)]],"")</f>
        <v>0</v>
      </c>
      <c r="AV71" s="7">
        <f>IFERROR(VLOOKUP(Table1[[#This Row],[Stock]],[2]CUS030!$A$5:$BO$10000,53,0)/Table1[[#This Row],[Rate
(L/S)]],"")</f>
        <v>0</v>
      </c>
      <c r="AW71" s="7">
        <f>IFERROR(VLOOKUP(Table1[[#This Row],[Stock]],[2]CUS030!$A$5:$BO$10000,54,0)/Table1[[#This Row],[Rate
(L/S)]],"")</f>
        <v>0</v>
      </c>
      <c r="AX71" s="7">
        <f>IFERROR(VLOOKUP(Table1[[#This Row],[Stock]],[2]CUS030!$A$5:$BO$10000,55,0)/Table1[[#This Row],[Rate
(L/S)]],"")</f>
        <v>0</v>
      </c>
      <c r="AY71" s="7">
        <f>IFERROR(VLOOKUP(Table1[[#This Row],[Stock]],[2]CUS030!$A$5:$BO$10000,56,0)/Table1[[#This Row],[Rate
(L/S)]],"")</f>
        <v>0</v>
      </c>
      <c r="AZ71" s="7">
        <f>IFERROR(VLOOKUP(Table1[[#This Row],[Stock]],[2]CUS030!$A$5:$BO$10000,57,0)/Table1[[#This Row],[Rate
(L/S)]],"")</f>
        <v>0</v>
      </c>
      <c r="BA71" s="7">
        <f>IFERROR(VLOOKUP(Table1[[#This Row],[Stock]],[2]CUS030!$A$5:$BO$10000,58,0)/Table1[[#This Row],[Rate
(L/S)]],"")</f>
        <v>0</v>
      </c>
      <c r="BB71" s="7">
        <f>IFERROR(VLOOKUP(Table1[[#This Row],[Stock]],[2]CUS030!$A$5:$BO$10000,59,0)/Table1[[#This Row],[Rate
(L/S)]],"")</f>
        <v>0</v>
      </c>
      <c r="BC71" s="7">
        <f>IFERROR(VLOOKUP(Table1[[#This Row],[Stock]],[2]CUS030!$A$5:$BO$10000,60,0)/Table1[[#This Row],[Rate
(L/S)]],"")</f>
        <v>0</v>
      </c>
      <c r="BD71" s="7">
        <f>IFERROR(VLOOKUP(Table1[[#This Row],[Stock]],[2]CUS030!$A$5:$BO$10000,61,0)/Table1[[#This Row],[Rate
(L/S)]],"")</f>
        <v>0</v>
      </c>
      <c r="BE71" s="7">
        <f>IFERROR(VLOOKUP(Table1[[#This Row],[Stock]],[2]CUS030!$A$5:$BO$10000,62,0)/Table1[[#This Row],[Rate
(L/S)]],"")</f>
        <v>0</v>
      </c>
      <c r="BF71" s="7">
        <f>IFERROR(VLOOKUP(Table1[[#This Row],[Stock]],[2]CUS030!$A$5:$BO$10000,63,0)/Table1[[#This Row],[Rate
(L/S)]],"")</f>
        <v>0</v>
      </c>
      <c r="BG71" s="7">
        <f>IFERROR(VLOOKUP(Table1[[#This Row],[Stock]],[2]CUS030!$A$5:$BO$10000,64,0)/Table1[[#This Row],[Rate
(L/S)]],"")</f>
        <v>0</v>
      </c>
      <c r="BH71" s="7">
        <f>IFERROR(VLOOKUP(Table1[[#This Row],[Stock]],[2]CUS030!$A$5:$BO$10000,65,0)/Table1[[#This Row],[Rate
(L/S)]],"")</f>
        <v>0</v>
      </c>
      <c r="BI71" s="7" t="s">
        <v>1</v>
      </c>
      <c r="BJ71" s="15">
        <f>IFERROR(IF(Table1[[#This Row],[S.Material]]="S",(Table1[[#This Row],[Total Qty]]+Table1[[#This Row],[N+1]]+Table1[[#This Row],[N+2]]),Table1[[#This Row],[Total Qty]]+Table1[[#This Row],[N+1]]),)</f>
        <v>0</v>
      </c>
      <c r="BK71" s="7" t="str">
        <f>IFERROR(IF(((AVERAGE((Table1[[#This Row],[N+1]],Table1[[#This Row],[N+2]]),Table1[[#This Row],[N+3]])-(Table1[[#This Row],[Total Qty]])))&gt;500,"Fixed&gt;500pcs",""),"")</f>
        <v/>
      </c>
      <c r="BL71" s="7" t="str">
        <f>IF(AND(Table1[[#This Row],[Last Forcast]]=0,Table1[[#This Row],[Total Qty]]&gt;0,Table1[[#This Row],[N+1]]&gt;0),"Check PO again","")</f>
        <v/>
      </c>
    </row>
    <row r="72" spans="2:64" x14ac:dyDescent="0.3">
      <c r="B72">
        <v>70</v>
      </c>
      <c r="C72" t="s">
        <v>73</v>
      </c>
      <c r="D72">
        <f>IFERROR(ROUND((MID(Table1[[#This Row],[Production]],35,(LEN(Table1[[#This Row],[Production]]))-37)/(MID(Table1[[#This Row],[Stock]],35,(LEN(Table1[[#This Row],[Stock]]))-37))),0),"")</f>
        <v>1</v>
      </c>
      <c r="E72" t="s">
        <v>73</v>
      </c>
      <c r="F72" s="16">
        <f>VLOOKUP(LEFT(Table1[[#This Row],[Production]],LEN(Table1[[#This Row],[Production]])-7),Item!$A$5:$Z$1000,26,0)</f>
        <v>1.462</v>
      </c>
      <c r="H72" s="8" t="str">
        <f>IFERROR(VLOOKUP(MID(Table1[[#This Row],[Production]],10,2),Special!$B$2:$D$26,3,0),"")</f>
        <v>-</v>
      </c>
      <c r="J72" t="b">
        <f>EXACT(LEFT(Table1[[#This Row],[Stock]],12),LEFT(Table1[[#This Row],[Production]],12))</f>
        <v>1</v>
      </c>
      <c r="K72" t="b">
        <f>EXACT((RIGHT(Table1[[#This Row],[Stock]],3)),((RIGHT(Table1[[#This Row],[Production]],3))))</f>
        <v>1</v>
      </c>
      <c r="L72" s="14">
        <f>IFERROR(VLOOKUP(Table1[[#This Row],[Stock]],[1]Sheet1!$A$7:$N$10000,14,0),"")</f>
        <v>89</v>
      </c>
      <c r="M72" s="14">
        <f>IFERROR(ROUND((Table1[[#This Row],[Stock
(S&amp;L)]]/Table1[[#This Row],[Rate
(L/S)]]),0),"")</f>
        <v>89</v>
      </c>
      <c r="O72" t="str">
        <f>IF(Table1[[#This Row],[Rate
(L/S)]]=1,"P/E","C")</f>
        <v>P/E</v>
      </c>
      <c r="P72" s="7" t="str">
        <f>IFERROR(VLOOKUP(Table1[[#This Row],[Stock]],[2]CUS030!$A$5:$BO$10000,21,0)/Table1[[#This Row],[Rate
(L/S)]],"")</f>
        <v/>
      </c>
      <c r="Q72" s="7" t="str">
        <f>IFERROR(VLOOKUP(Table1[[#This Row],[Stock]],[2]CUS030!$A$5:$BO$10000,22,0)/Table1[[#This Row],[Rate
(L/S)]],"")</f>
        <v/>
      </c>
      <c r="R72" s="7" t="str">
        <f>IFERROR(VLOOKUP(Table1[[#This Row],[Stock]],[2]CUS030!$A$5:$BO$10000,23,0)/Table1[[#This Row],[Rate
(L/S)]],"")</f>
        <v/>
      </c>
      <c r="S72" s="7" t="str">
        <f>IFERROR(VLOOKUP(Table1[[#This Row],[Stock]],[2]CUS030!$A$5:$BO$10000,24,0)/Table1[[#This Row],[Rate
(L/S)]],"")</f>
        <v/>
      </c>
      <c r="T72" s="7" t="str">
        <f>IFERROR(VLOOKUP(Table1[[#This Row],[Stock]],[2]CUS030!$A$5:$BO$10000,25,0)/Table1[[#This Row],[Rate
(L/S)]],"")</f>
        <v/>
      </c>
      <c r="U72" s="7" t="str">
        <f>IFERROR(VLOOKUP(Table1[[#This Row],[Stock]],[2]CUS030!$A$5:$BO$10000,26,0)/Table1[[#This Row],[Rate
(L/S)]],"")</f>
        <v/>
      </c>
      <c r="V72" s="7" t="str">
        <f>IFERROR(VLOOKUP(Table1[[#This Row],[Stock]],[2]CUS030!$A$5:$BO$10000,27,0)/Table1[[#This Row],[Rate
(L/S)]],"")</f>
        <v/>
      </c>
      <c r="W72" s="7" t="str">
        <f>IFERROR(VLOOKUP(Table1[[#This Row],[Stock]],[2]CUS030!$A$5:$BO$10000,28,0)/Table1[[#This Row],[Rate
(L/S)]],"")</f>
        <v/>
      </c>
      <c r="X72" s="7" t="str">
        <f>IFERROR(VLOOKUP(Table1[[#This Row],[Stock]],[2]CUS030!$A$5:$BO$10000,29,0)/Table1[[#This Row],[Rate
(L/S)]],"")</f>
        <v/>
      </c>
      <c r="Y72" s="7" t="str">
        <f>IFERROR(VLOOKUP(Table1[[#This Row],[Stock]],[2]CUS030!$A$5:$BO$10000,30,0)/Table1[[#This Row],[Rate
(L/S)]],"")</f>
        <v/>
      </c>
      <c r="Z72" s="7" t="str">
        <f>IFERROR(VLOOKUP(Table1[[#This Row],[Stock]],[2]CUS030!$A$5:$BO$10000,31,0)/Table1[[#This Row],[Rate
(L/S)]],"")</f>
        <v/>
      </c>
      <c r="AA72" s="7" t="str">
        <f>IFERROR(VLOOKUP(Table1[[#This Row],[Stock]],[2]CUS030!$A$5:$BO$10000,32,0)/Table1[[#This Row],[Rate
(L/S)]],"")</f>
        <v/>
      </c>
      <c r="AB72" s="7" t="str">
        <f>IFERROR(VLOOKUP(Table1[[#This Row],[Stock]],[2]CUS030!$A$5:$BO$10000,33,0)/Table1[[#This Row],[Rate
(L/S)]],"")</f>
        <v/>
      </c>
      <c r="AC72" s="7" t="str">
        <f>IFERROR(VLOOKUP(Table1[[#This Row],[Stock]],[2]CUS030!$A$5:$BO$10000,34,0)/Table1[[#This Row],[Rate
(L/S)]],"")</f>
        <v/>
      </c>
      <c r="AD72" s="7" t="str">
        <f>IFERROR(VLOOKUP(Table1[[#This Row],[Stock]],[2]CUS030!$A$5:$BO$10000,35,0)/Table1[[#This Row],[Rate
(L/S)]],"")</f>
        <v/>
      </c>
      <c r="AE72" s="7" t="str">
        <f>IFERROR(VLOOKUP(Table1[[#This Row],[Stock]],[2]CUS030!$A$5:$BO$10000,36,0)/Table1[[#This Row],[Rate
(L/S)]],"")</f>
        <v/>
      </c>
      <c r="AF72" s="7" t="str">
        <f>IFERROR(VLOOKUP(Table1[[#This Row],[Stock]],[2]CUS030!$A$5:$BO$10000,37,0)/Table1[[#This Row],[Rate
(L/S)]],"")</f>
        <v/>
      </c>
      <c r="AG72" s="7" t="str">
        <f>IFERROR(VLOOKUP(Table1[[#This Row],[Stock]],[2]CUS030!$A$5:$BO$10000,38,0)/Table1[[#This Row],[Rate
(L/S)]],"")</f>
        <v/>
      </c>
      <c r="AH72" s="7" t="str">
        <f>IFERROR(VLOOKUP(Table1[[#This Row],[Stock]],[2]CUS030!$A$5:$BO$10000,39,0)/Table1[[#This Row],[Rate
(L/S)]],"")</f>
        <v/>
      </c>
      <c r="AI72" s="7" t="str">
        <f>IFERROR(VLOOKUP(Table1[[#This Row],[Stock]],[2]CUS030!$A$5:$BO$10000,40,0)/Table1[[#This Row],[Rate
(L/S)]],"")</f>
        <v/>
      </c>
      <c r="AJ72" s="7" t="str">
        <f>IFERROR(VLOOKUP(Table1[[#This Row],[Stock]],[2]CUS030!$A$5:$BO$10000,41,0)/Table1[[#This Row],[Rate
(L/S)]],"")</f>
        <v/>
      </c>
      <c r="AK72" s="7" t="str">
        <f>IFERROR(VLOOKUP(Table1[[#This Row],[Stock]],[2]CUS030!$A$5:$BO$10000,42,0)/Table1[[#This Row],[Rate
(L/S)]],"")</f>
        <v/>
      </c>
      <c r="AL72" s="7" t="str">
        <f>IFERROR(VLOOKUP(Table1[[#This Row],[Stock]],[2]CUS030!$A$5:$BO$10000,43,0)/Table1[[#This Row],[Rate
(L/S)]],"")</f>
        <v/>
      </c>
      <c r="AM72" s="7" t="str">
        <f>IFERROR(VLOOKUP(Table1[[#This Row],[Stock]],[2]CUS030!$A$5:$BO$10000,44,0)/Table1[[#This Row],[Rate
(L/S)]],"")</f>
        <v/>
      </c>
      <c r="AN72" s="7" t="str">
        <f>IFERROR(VLOOKUP(Table1[[#This Row],[Stock]],[2]CUS030!$A$5:$BO$10000,45,0)/Table1[[#This Row],[Rate
(L/S)]],"")</f>
        <v/>
      </c>
      <c r="AO72" s="7" t="str">
        <f>IFERROR(VLOOKUP(Table1[[#This Row],[Stock]],[2]CUS030!$A$5:$BO$10000,46,0)/Table1[[#This Row],[Rate
(L/S)]],"")</f>
        <v/>
      </c>
      <c r="AP72" s="7" t="str">
        <f>IFERROR(VLOOKUP(Table1[[#This Row],[Stock]],[2]CUS030!$A$5:$BO$10000,47,0)/Table1[[#This Row],[Rate
(L/S)]],"")</f>
        <v/>
      </c>
      <c r="AQ72" s="7" t="str">
        <f>IFERROR(VLOOKUP(Table1[[#This Row],[Stock]],[2]CUS030!$A$5:$BO$10000,48,0)/Table1[[#This Row],[Rate
(L/S)]],"")</f>
        <v/>
      </c>
      <c r="AR72" s="7" t="str">
        <f>IFERROR(VLOOKUP(Table1[[#This Row],[Stock]],[2]CUS030!$A$5:$BO$10000,49,0)/Table1[[#This Row],[Rate
(L/S)]],"")</f>
        <v/>
      </c>
      <c r="AS72" s="7" t="str">
        <f>IFERROR(VLOOKUP(Table1[[#This Row],[Stock]],[2]CUS030!$A$5:$BO$10000,50,0)/Table1[[#This Row],[Rate
(L/S)]],"")</f>
        <v/>
      </c>
      <c r="AT72" s="7" t="str">
        <f>IFERROR(VLOOKUP(Table1[[#This Row],[Stock]],[2]CUS030!$A$5:$BO$10000,51,0)/Table1[[#This Row],[Rate
(L/S)]],"")</f>
        <v/>
      </c>
      <c r="AU72" s="7" t="str">
        <f>IFERROR(VLOOKUP(Table1[[#This Row],[Stock]],[2]CUS030!$A$5:$BO$10000,52,0)/Table1[[#This Row],[Rate
(L/S)]],"")</f>
        <v/>
      </c>
      <c r="AV72" s="7" t="str">
        <f>IFERROR(VLOOKUP(Table1[[#This Row],[Stock]],[2]CUS030!$A$5:$BO$10000,53,0)/Table1[[#This Row],[Rate
(L/S)]],"")</f>
        <v/>
      </c>
      <c r="AW72" s="7" t="str">
        <f>IFERROR(VLOOKUP(Table1[[#This Row],[Stock]],[2]CUS030!$A$5:$BO$10000,54,0)/Table1[[#This Row],[Rate
(L/S)]],"")</f>
        <v/>
      </c>
      <c r="AX72" s="7" t="str">
        <f>IFERROR(VLOOKUP(Table1[[#This Row],[Stock]],[2]CUS030!$A$5:$BO$10000,55,0)/Table1[[#This Row],[Rate
(L/S)]],"")</f>
        <v/>
      </c>
      <c r="AY72" s="7" t="str">
        <f>IFERROR(VLOOKUP(Table1[[#This Row],[Stock]],[2]CUS030!$A$5:$BO$10000,56,0)/Table1[[#This Row],[Rate
(L/S)]],"")</f>
        <v/>
      </c>
      <c r="AZ72" s="7" t="str">
        <f>IFERROR(VLOOKUP(Table1[[#This Row],[Stock]],[2]CUS030!$A$5:$BO$10000,57,0)/Table1[[#This Row],[Rate
(L/S)]],"")</f>
        <v/>
      </c>
      <c r="BA72" s="7" t="str">
        <f>IFERROR(VLOOKUP(Table1[[#This Row],[Stock]],[2]CUS030!$A$5:$BO$10000,58,0)/Table1[[#This Row],[Rate
(L/S)]],"")</f>
        <v/>
      </c>
      <c r="BB72" s="7" t="str">
        <f>IFERROR(VLOOKUP(Table1[[#This Row],[Stock]],[2]CUS030!$A$5:$BO$10000,59,0)/Table1[[#This Row],[Rate
(L/S)]],"")</f>
        <v/>
      </c>
      <c r="BC72" s="7" t="str">
        <f>IFERROR(VLOOKUP(Table1[[#This Row],[Stock]],[2]CUS030!$A$5:$BO$10000,60,0)/Table1[[#This Row],[Rate
(L/S)]],"")</f>
        <v/>
      </c>
      <c r="BD72" s="7" t="str">
        <f>IFERROR(VLOOKUP(Table1[[#This Row],[Stock]],[2]CUS030!$A$5:$BO$10000,61,0)/Table1[[#This Row],[Rate
(L/S)]],"")</f>
        <v/>
      </c>
      <c r="BE72" s="7" t="str">
        <f>IFERROR(VLOOKUP(Table1[[#This Row],[Stock]],[2]CUS030!$A$5:$BO$10000,62,0)/Table1[[#This Row],[Rate
(L/S)]],"")</f>
        <v/>
      </c>
      <c r="BF72" s="7" t="str">
        <f>IFERROR(VLOOKUP(Table1[[#This Row],[Stock]],[2]CUS030!$A$5:$BO$10000,63,0)/Table1[[#This Row],[Rate
(L/S)]],"")</f>
        <v/>
      </c>
      <c r="BG72" s="7" t="str">
        <f>IFERROR(VLOOKUP(Table1[[#This Row],[Stock]],[2]CUS030!$A$5:$BO$10000,64,0)/Table1[[#This Row],[Rate
(L/S)]],"")</f>
        <v/>
      </c>
      <c r="BH72" s="7" t="str">
        <f>IFERROR(VLOOKUP(Table1[[#This Row],[Stock]],[2]CUS030!$A$5:$BO$10000,65,0)/Table1[[#This Row],[Rate
(L/S)]],"")</f>
        <v/>
      </c>
      <c r="BI72" s="7" t="s">
        <v>1</v>
      </c>
      <c r="BJ72" s="15">
        <f>IFERROR(IF(Table1[[#This Row],[S.Material]]="S",(Table1[[#This Row],[Total Qty]]+Table1[[#This Row],[N+1]]+Table1[[#This Row],[N+2]]),Table1[[#This Row],[Total Qty]]+Table1[[#This Row],[N+1]]),)</f>
        <v>0</v>
      </c>
      <c r="BK72" s="7" t="str">
        <f>IFERROR(IF(((AVERAGE((Table1[[#This Row],[N+1]],Table1[[#This Row],[N+2]]),Table1[[#This Row],[N+3]])-(Table1[[#This Row],[Total Qty]])))&gt;500,"Fixed&gt;500pcs",""),"")</f>
        <v/>
      </c>
      <c r="BL72" s="7" t="str">
        <f>IF(AND(Table1[[#This Row],[Last Forcast]]=0,Table1[[#This Row],[Total Qty]]&gt;0,Table1[[#This Row],[N+1]]&gt;0),"Check PO again","")</f>
        <v/>
      </c>
    </row>
    <row r="73" spans="2:64" x14ac:dyDescent="0.3">
      <c r="B73">
        <v>71</v>
      </c>
      <c r="C73" t="s">
        <v>74</v>
      </c>
      <c r="D73">
        <f>IFERROR(ROUND((MID(Table1[[#This Row],[Production]],35,(LEN(Table1[[#This Row],[Production]]))-37)/(MID(Table1[[#This Row],[Stock]],35,(LEN(Table1[[#This Row],[Stock]]))-37))),0),"")</f>
        <v>26</v>
      </c>
      <c r="E73" t="s">
        <v>76</v>
      </c>
      <c r="F73" s="16">
        <f>VLOOKUP(LEFT(Table1[[#This Row],[Production]],LEN(Table1[[#This Row],[Production]])-7),Item!$A$5:$Z$1000,26,0)</f>
        <v>1.752</v>
      </c>
      <c r="H73" s="8" t="str">
        <f>IFERROR(VLOOKUP(MID(Table1[[#This Row],[Production]],10,2),Special!$B$2:$D$26,3,0),"")</f>
        <v>-</v>
      </c>
      <c r="J73" t="b">
        <f>EXACT(LEFT(Table1[[#This Row],[Stock]],12),LEFT(Table1[[#This Row],[Production]],12))</f>
        <v>1</v>
      </c>
      <c r="K73" t="b">
        <f>EXACT((RIGHT(Table1[[#This Row],[Stock]],3)),((RIGHT(Table1[[#This Row],[Production]],3))))</f>
        <v>1</v>
      </c>
      <c r="L73" s="14">
        <f>IFERROR(VLOOKUP(Table1[[#This Row],[Stock]],[1]Sheet1!$A$7:$N$10000,14,0),"")</f>
        <v>555</v>
      </c>
      <c r="M73" s="14">
        <f>IFERROR(ROUND((Table1[[#This Row],[Stock
(S&amp;L)]]/Table1[[#This Row],[Rate
(L/S)]]),0),"")</f>
        <v>21</v>
      </c>
      <c r="O73" t="str">
        <f>IF(Table1[[#This Row],[Rate
(L/S)]]=1,"P/E","C")</f>
        <v>C</v>
      </c>
      <c r="P73" s="7">
        <f>IFERROR(VLOOKUP(Table1[[#This Row],[Stock]],[2]CUS030!$A$5:$BO$10000,21,0)/Table1[[#This Row],[Rate
(L/S)]],"")</f>
        <v>0</v>
      </c>
      <c r="Q73" s="7">
        <f>IFERROR(VLOOKUP(Table1[[#This Row],[Stock]],[2]CUS030!$A$5:$BO$10000,22,0)/Table1[[#This Row],[Rate
(L/S)]],"")</f>
        <v>0</v>
      </c>
      <c r="R73" s="7">
        <f>IFERROR(VLOOKUP(Table1[[#This Row],[Stock]],[2]CUS030!$A$5:$BO$10000,23,0)/Table1[[#This Row],[Rate
(L/S)]],"")</f>
        <v>0</v>
      </c>
      <c r="S73" s="7">
        <f>IFERROR(VLOOKUP(Table1[[#This Row],[Stock]],[2]CUS030!$A$5:$BO$10000,24,0)/Table1[[#This Row],[Rate
(L/S)]],"")</f>
        <v>0</v>
      </c>
      <c r="T73" s="7">
        <f>IFERROR(VLOOKUP(Table1[[#This Row],[Stock]],[2]CUS030!$A$5:$BO$10000,25,0)/Table1[[#This Row],[Rate
(L/S)]],"")</f>
        <v>0</v>
      </c>
      <c r="U73" s="7">
        <f>IFERROR(VLOOKUP(Table1[[#This Row],[Stock]],[2]CUS030!$A$5:$BO$10000,26,0)/Table1[[#This Row],[Rate
(L/S)]],"")</f>
        <v>0</v>
      </c>
      <c r="V73" s="7">
        <f>IFERROR(VLOOKUP(Table1[[#This Row],[Stock]],[2]CUS030!$A$5:$BO$10000,27,0)/Table1[[#This Row],[Rate
(L/S)]],"")</f>
        <v>0</v>
      </c>
      <c r="W73" s="7">
        <f>IFERROR(VLOOKUP(Table1[[#This Row],[Stock]],[2]CUS030!$A$5:$BO$10000,28,0)/Table1[[#This Row],[Rate
(L/S)]],"")</f>
        <v>0</v>
      </c>
      <c r="X73" s="7">
        <f>IFERROR(VLOOKUP(Table1[[#This Row],[Stock]],[2]CUS030!$A$5:$BO$10000,29,0)/Table1[[#This Row],[Rate
(L/S)]],"")</f>
        <v>0</v>
      </c>
      <c r="Y73" s="7">
        <f>IFERROR(VLOOKUP(Table1[[#This Row],[Stock]],[2]CUS030!$A$5:$BO$10000,30,0)/Table1[[#This Row],[Rate
(L/S)]],"")</f>
        <v>0</v>
      </c>
      <c r="Z73" s="7">
        <f>IFERROR(VLOOKUP(Table1[[#This Row],[Stock]],[2]CUS030!$A$5:$BO$10000,31,0)/Table1[[#This Row],[Rate
(L/S)]],"")</f>
        <v>0</v>
      </c>
      <c r="AA73" s="7">
        <f>IFERROR(VLOOKUP(Table1[[#This Row],[Stock]],[2]CUS030!$A$5:$BO$10000,32,0)/Table1[[#This Row],[Rate
(L/S)]],"")</f>
        <v>0</v>
      </c>
      <c r="AB73" s="7">
        <f>IFERROR(VLOOKUP(Table1[[#This Row],[Stock]],[2]CUS030!$A$5:$BO$10000,33,0)/Table1[[#This Row],[Rate
(L/S)]],"")</f>
        <v>0</v>
      </c>
      <c r="AC73" s="7">
        <f>IFERROR(VLOOKUP(Table1[[#This Row],[Stock]],[2]CUS030!$A$5:$BO$10000,34,0)/Table1[[#This Row],[Rate
(L/S)]],"")</f>
        <v>0</v>
      </c>
      <c r="AD73" s="7">
        <f>IFERROR(VLOOKUP(Table1[[#This Row],[Stock]],[2]CUS030!$A$5:$BO$10000,35,0)/Table1[[#This Row],[Rate
(L/S)]],"")</f>
        <v>0</v>
      </c>
      <c r="AE73" s="7">
        <f>IFERROR(VLOOKUP(Table1[[#This Row],[Stock]],[2]CUS030!$A$5:$BO$10000,36,0)/Table1[[#This Row],[Rate
(L/S)]],"")</f>
        <v>0</v>
      </c>
      <c r="AF73" s="7">
        <f>IFERROR(VLOOKUP(Table1[[#This Row],[Stock]],[2]CUS030!$A$5:$BO$10000,37,0)/Table1[[#This Row],[Rate
(L/S)]],"")</f>
        <v>0</v>
      </c>
      <c r="AG73" s="7">
        <f>IFERROR(VLOOKUP(Table1[[#This Row],[Stock]],[2]CUS030!$A$5:$BO$10000,38,0)/Table1[[#This Row],[Rate
(L/S)]],"")</f>
        <v>0</v>
      </c>
      <c r="AH73" s="7">
        <f>IFERROR(VLOOKUP(Table1[[#This Row],[Stock]],[2]CUS030!$A$5:$BO$10000,39,0)/Table1[[#This Row],[Rate
(L/S)]],"")</f>
        <v>0</v>
      </c>
      <c r="AI73" s="7">
        <f>IFERROR(VLOOKUP(Table1[[#This Row],[Stock]],[2]CUS030!$A$5:$BO$10000,40,0)/Table1[[#This Row],[Rate
(L/S)]],"")</f>
        <v>0</v>
      </c>
      <c r="AJ73" s="7">
        <f>IFERROR(VLOOKUP(Table1[[#This Row],[Stock]],[2]CUS030!$A$5:$BO$10000,41,0)/Table1[[#This Row],[Rate
(L/S)]],"")</f>
        <v>0</v>
      </c>
      <c r="AK73" s="7">
        <f>IFERROR(VLOOKUP(Table1[[#This Row],[Stock]],[2]CUS030!$A$5:$BO$10000,42,0)/Table1[[#This Row],[Rate
(L/S)]],"")</f>
        <v>0</v>
      </c>
      <c r="AL73" s="7">
        <f>IFERROR(VLOOKUP(Table1[[#This Row],[Stock]],[2]CUS030!$A$5:$BO$10000,43,0)/Table1[[#This Row],[Rate
(L/S)]],"")</f>
        <v>0</v>
      </c>
      <c r="AM73" s="7">
        <f>IFERROR(VLOOKUP(Table1[[#This Row],[Stock]],[2]CUS030!$A$5:$BO$10000,44,0)/Table1[[#This Row],[Rate
(L/S)]],"")</f>
        <v>0</v>
      </c>
      <c r="AN73" s="7">
        <f>IFERROR(VLOOKUP(Table1[[#This Row],[Stock]],[2]CUS030!$A$5:$BO$10000,45,0)/Table1[[#This Row],[Rate
(L/S)]],"")</f>
        <v>0</v>
      </c>
      <c r="AO73" s="7">
        <f>IFERROR(VLOOKUP(Table1[[#This Row],[Stock]],[2]CUS030!$A$5:$BO$10000,46,0)/Table1[[#This Row],[Rate
(L/S)]],"")</f>
        <v>0</v>
      </c>
      <c r="AP73" s="7">
        <f>IFERROR(VLOOKUP(Table1[[#This Row],[Stock]],[2]CUS030!$A$5:$BO$10000,47,0)/Table1[[#This Row],[Rate
(L/S)]],"")</f>
        <v>0</v>
      </c>
      <c r="AQ73" s="7">
        <f>IFERROR(VLOOKUP(Table1[[#This Row],[Stock]],[2]CUS030!$A$5:$BO$10000,48,0)/Table1[[#This Row],[Rate
(L/S)]],"")</f>
        <v>0</v>
      </c>
      <c r="AR73" s="7">
        <f>IFERROR(VLOOKUP(Table1[[#This Row],[Stock]],[2]CUS030!$A$5:$BO$10000,49,0)/Table1[[#This Row],[Rate
(L/S)]],"")</f>
        <v>0</v>
      </c>
      <c r="AS73" s="7">
        <f>IFERROR(VLOOKUP(Table1[[#This Row],[Stock]],[2]CUS030!$A$5:$BO$10000,50,0)/Table1[[#This Row],[Rate
(L/S)]],"")</f>
        <v>0</v>
      </c>
      <c r="AT73" s="7">
        <f>IFERROR(VLOOKUP(Table1[[#This Row],[Stock]],[2]CUS030!$A$5:$BO$10000,51,0)/Table1[[#This Row],[Rate
(L/S)]],"")</f>
        <v>0</v>
      </c>
      <c r="AU73" s="7">
        <f>IFERROR(VLOOKUP(Table1[[#This Row],[Stock]],[2]CUS030!$A$5:$BO$10000,52,0)/Table1[[#This Row],[Rate
(L/S)]],"")</f>
        <v>0</v>
      </c>
      <c r="AV73" s="7">
        <f>IFERROR(VLOOKUP(Table1[[#This Row],[Stock]],[2]CUS030!$A$5:$BO$10000,53,0)/Table1[[#This Row],[Rate
(L/S)]],"")</f>
        <v>0</v>
      </c>
      <c r="AW73" s="7">
        <f>IFERROR(VLOOKUP(Table1[[#This Row],[Stock]],[2]CUS030!$A$5:$BO$10000,54,0)/Table1[[#This Row],[Rate
(L/S)]],"")</f>
        <v>0</v>
      </c>
      <c r="AX73" s="7">
        <f>IFERROR(VLOOKUP(Table1[[#This Row],[Stock]],[2]CUS030!$A$5:$BO$10000,55,0)/Table1[[#This Row],[Rate
(L/S)]],"")</f>
        <v>18.46153846153846</v>
      </c>
      <c r="AY73" s="7">
        <f>IFERROR(VLOOKUP(Table1[[#This Row],[Stock]],[2]CUS030!$A$5:$BO$10000,56,0)/Table1[[#This Row],[Rate
(L/S)]],"")</f>
        <v>55.384615384615387</v>
      </c>
      <c r="AZ73" s="7">
        <f>IFERROR(VLOOKUP(Table1[[#This Row],[Stock]],[2]CUS030!$A$5:$BO$10000,57,0)/Table1[[#This Row],[Rate
(L/S)]],"")</f>
        <v>18.46153846153846</v>
      </c>
      <c r="BA73" s="7">
        <f>IFERROR(VLOOKUP(Table1[[#This Row],[Stock]],[2]CUS030!$A$5:$BO$10000,58,0)/Table1[[#This Row],[Rate
(L/S)]],"")</f>
        <v>36.92307692307692</v>
      </c>
      <c r="BB73" s="7">
        <f>IFERROR(VLOOKUP(Table1[[#This Row],[Stock]],[2]CUS030!$A$5:$BO$10000,59,0)/Table1[[#This Row],[Rate
(L/S)]],"")</f>
        <v>0</v>
      </c>
      <c r="BC73" s="7">
        <f>IFERROR(VLOOKUP(Table1[[#This Row],[Stock]],[2]CUS030!$A$5:$BO$10000,60,0)/Table1[[#This Row],[Rate
(L/S)]],"")</f>
        <v>0</v>
      </c>
      <c r="BD73" s="7">
        <f>IFERROR(VLOOKUP(Table1[[#This Row],[Stock]],[2]CUS030!$A$5:$BO$10000,61,0)/Table1[[#This Row],[Rate
(L/S)]],"")</f>
        <v>0</v>
      </c>
      <c r="BE73" s="7">
        <f>IFERROR(VLOOKUP(Table1[[#This Row],[Stock]],[2]CUS030!$A$5:$BO$10000,62,0)/Table1[[#This Row],[Rate
(L/S)]],"")</f>
        <v>0</v>
      </c>
      <c r="BF73" s="7">
        <f>IFERROR(VLOOKUP(Table1[[#This Row],[Stock]],[2]CUS030!$A$5:$BO$10000,63,0)/Table1[[#This Row],[Rate
(L/S)]],"")</f>
        <v>0</v>
      </c>
      <c r="BG73" s="7">
        <f>IFERROR(VLOOKUP(Table1[[#This Row],[Stock]],[2]CUS030!$A$5:$BO$10000,64,0)/Table1[[#This Row],[Rate
(L/S)]],"")</f>
        <v>0</v>
      </c>
      <c r="BH73" s="7">
        <f>IFERROR(VLOOKUP(Table1[[#This Row],[Stock]],[2]CUS030!$A$5:$BO$10000,65,0)/Table1[[#This Row],[Rate
(L/S)]],"")</f>
        <v>0</v>
      </c>
      <c r="BI73" s="7" t="s">
        <v>1</v>
      </c>
      <c r="BJ73" s="15">
        <f>IFERROR(IF(Table1[[#This Row],[S.Material]]="S",(Table1[[#This Row],[Total Qty]]+Table1[[#This Row],[N+1]]+Table1[[#This Row],[N+2]]),Table1[[#This Row],[Total Qty]]+Table1[[#This Row],[N+1]]),)</f>
        <v>55.384615384615387</v>
      </c>
      <c r="BK73" s="7" t="str">
        <f>IFERROR(IF(((AVERAGE((Table1[[#This Row],[N+1]],Table1[[#This Row],[N+2]]),Table1[[#This Row],[N+3]])-(Table1[[#This Row],[Total Qty]])))&gt;500,"Fixed&gt;500pcs",""),"")</f>
        <v/>
      </c>
      <c r="BL73" s="7" t="str">
        <f>IF(AND(Table1[[#This Row],[Last Forcast]]=0,Table1[[#This Row],[Total Qty]]&gt;0,Table1[[#This Row],[N+1]]&gt;0),"Check PO again","")</f>
        <v/>
      </c>
    </row>
    <row r="74" spans="2:64" x14ac:dyDescent="0.3">
      <c r="B74">
        <v>72</v>
      </c>
      <c r="C74" t="s">
        <v>75</v>
      </c>
      <c r="D74">
        <f>IFERROR(ROUND((MID(Table1[[#This Row],[Production]],35,(LEN(Table1[[#This Row],[Production]]))-37)/(MID(Table1[[#This Row],[Stock]],35,(LEN(Table1[[#This Row],[Stock]]))-37))),0),"")</f>
        <v>26</v>
      </c>
      <c r="E74" t="s">
        <v>76</v>
      </c>
      <c r="F74" s="16">
        <f>VLOOKUP(LEFT(Table1[[#This Row],[Production]],LEN(Table1[[#This Row],[Production]])-7),Item!$A$5:$Z$1000,26,0)</f>
        <v>1.752</v>
      </c>
      <c r="H74" s="8" t="str">
        <f>IFERROR(VLOOKUP(MID(Table1[[#This Row],[Production]],10,2),Special!$B$2:$D$26,3,0),"")</f>
        <v>-</v>
      </c>
      <c r="J74" t="b">
        <f>EXACT(LEFT(Table1[[#This Row],[Stock]],12),LEFT(Table1[[#This Row],[Production]],12))</f>
        <v>1</v>
      </c>
      <c r="K74" t="b">
        <f>EXACT((RIGHT(Table1[[#This Row],[Stock]],3)),((RIGHT(Table1[[#This Row],[Production]],3))))</f>
        <v>1</v>
      </c>
      <c r="L74" s="14">
        <f>IFERROR(VLOOKUP(Table1[[#This Row],[Stock]],[1]Sheet1!$A$7:$N$10000,14,0),"")</f>
        <v>0</v>
      </c>
      <c r="M74" s="14">
        <f>IFERROR(ROUND((Table1[[#This Row],[Stock
(S&amp;L)]]/Table1[[#This Row],[Rate
(L/S)]]),0),"")</f>
        <v>0</v>
      </c>
      <c r="O74" t="str">
        <f>IF(Table1[[#This Row],[Rate
(L/S)]]=1,"P/E","C")</f>
        <v>C</v>
      </c>
      <c r="P74" s="7" t="str">
        <f>IFERROR(VLOOKUP(Table1[[#This Row],[Stock]],[2]CUS030!$A$5:$BO$10000,21,0)/Table1[[#This Row],[Rate
(L/S)]],"")</f>
        <v/>
      </c>
      <c r="Q74" s="7" t="str">
        <f>IFERROR(VLOOKUP(Table1[[#This Row],[Stock]],[2]CUS030!$A$5:$BO$10000,22,0)/Table1[[#This Row],[Rate
(L/S)]],"")</f>
        <v/>
      </c>
      <c r="R74" s="7" t="str">
        <f>IFERROR(VLOOKUP(Table1[[#This Row],[Stock]],[2]CUS030!$A$5:$BO$10000,23,0)/Table1[[#This Row],[Rate
(L/S)]],"")</f>
        <v/>
      </c>
      <c r="S74" s="7" t="str">
        <f>IFERROR(VLOOKUP(Table1[[#This Row],[Stock]],[2]CUS030!$A$5:$BO$10000,24,0)/Table1[[#This Row],[Rate
(L/S)]],"")</f>
        <v/>
      </c>
      <c r="T74" s="7" t="str">
        <f>IFERROR(VLOOKUP(Table1[[#This Row],[Stock]],[2]CUS030!$A$5:$BO$10000,25,0)/Table1[[#This Row],[Rate
(L/S)]],"")</f>
        <v/>
      </c>
      <c r="U74" s="7" t="str">
        <f>IFERROR(VLOOKUP(Table1[[#This Row],[Stock]],[2]CUS030!$A$5:$BO$10000,26,0)/Table1[[#This Row],[Rate
(L/S)]],"")</f>
        <v/>
      </c>
      <c r="V74" s="7" t="str">
        <f>IFERROR(VLOOKUP(Table1[[#This Row],[Stock]],[2]CUS030!$A$5:$BO$10000,27,0)/Table1[[#This Row],[Rate
(L/S)]],"")</f>
        <v/>
      </c>
      <c r="W74" s="7" t="str">
        <f>IFERROR(VLOOKUP(Table1[[#This Row],[Stock]],[2]CUS030!$A$5:$BO$10000,28,0)/Table1[[#This Row],[Rate
(L/S)]],"")</f>
        <v/>
      </c>
      <c r="X74" s="7" t="str">
        <f>IFERROR(VLOOKUP(Table1[[#This Row],[Stock]],[2]CUS030!$A$5:$BO$10000,29,0)/Table1[[#This Row],[Rate
(L/S)]],"")</f>
        <v/>
      </c>
      <c r="Y74" s="7" t="str">
        <f>IFERROR(VLOOKUP(Table1[[#This Row],[Stock]],[2]CUS030!$A$5:$BO$10000,30,0)/Table1[[#This Row],[Rate
(L/S)]],"")</f>
        <v/>
      </c>
      <c r="Z74" s="7" t="str">
        <f>IFERROR(VLOOKUP(Table1[[#This Row],[Stock]],[2]CUS030!$A$5:$BO$10000,31,0)/Table1[[#This Row],[Rate
(L/S)]],"")</f>
        <v/>
      </c>
      <c r="AA74" s="7" t="str">
        <f>IFERROR(VLOOKUP(Table1[[#This Row],[Stock]],[2]CUS030!$A$5:$BO$10000,32,0)/Table1[[#This Row],[Rate
(L/S)]],"")</f>
        <v/>
      </c>
      <c r="AB74" s="7" t="str">
        <f>IFERROR(VLOOKUP(Table1[[#This Row],[Stock]],[2]CUS030!$A$5:$BO$10000,33,0)/Table1[[#This Row],[Rate
(L/S)]],"")</f>
        <v/>
      </c>
      <c r="AC74" s="7" t="str">
        <f>IFERROR(VLOOKUP(Table1[[#This Row],[Stock]],[2]CUS030!$A$5:$BO$10000,34,0)/Table1[[#This Row],[Rate
(L/S)]],"")</f>
        <v/>
      </c>
      <c r="AD74" s="7" t="str">
        <f>IFERROR(VLOOKUP(Table1[[#This Row],[Stock]],[2]CUS030!$A$5:$BO$10000,35,0)/Table1[[#This Row],[Rate
(L/S)]],"")</f>
        <v/>
      </c>
      <c r="AE74" s="7" t="str">
        <f>IFERROR(VLOOKUP(Table1[[#This Row],[Stock]],[2]CUS030!$A$5:$BO$10000,36,0)/Table1[[#This Row],[Rate
(L/S)]],"")</f>
        <v/>
      </c>
      <c r="AF74" s="7" t="str">
        <f>IFERROR(VLOOKUP(Table1[[#This Row],[Stock]],[2]CUS030!$A$5:$BO$10000,37,0)/Table1[[#This Row],[Rate
(L/S)]],"")</f>
        <v/>
      </c>
      <c r="AG74" s="7" t="str">
        <f>IFERROR(VLOOKUP(Table1[[#This Row],[Stock]],[2]CUS030!$A$5:$BO$10000,38,0)/Table1[[#This Row],[Rate
(L/S)]],"")</f>
        <v/>
      </c>
      <c r="AH74" s="7" t="str">
        <f>IFERROR(VLOOKUP(Table1[[#This Row],[Stock]],[2]CUS030!$A$5:$BO$10000,39,0)/Table1[[#This Row],[Rate
(L/S)]],"")</f>
        <v/>
      </c>
      <c r="AI74" s="7" t="str">
        <f>IFERROR(VLOOKUP(Table1[[#This Row],[Stock]],[2]CUS030!$A$5:$BO$10000,40,0)/Table1[[#This Row],[Rate
(L/S)]],"")</f>
        <v/>
      </c>
      <c r="AJ74" s="7" t="str">
        <f>IFERROR(VLOOKUP(Table1[[#This Row],[Stock]],[2]CUS030!$A$5:$BO$10000,41,0)/Table1[[#This Row],[Rate
(L/S)]],"")</f>
        <v/>
      </c>
      <c r="AK74" s="7" t="str">
        <f>IFERROR(VLOOKUP(Table1[[#This Row],[Stock]],[2]CUS030!$A$5:$BO$10000,42,0)/Table1[[#This Row],[Rate
(L/S)]],"")</f>
        <v/>
      </c>
      <c r="AL74" s="7" t="str">
        <f>IFERROR(VLOOKUP(Table1[[#This Row],[Stock]],[2]CUS030!$A$5:$BO$10000,43,0)/Table1[[#This Row],[Rate
(L/S)]],"")</f>
        <v/>
      </c>
      <c r="AM74" s="7" t="str">
        <f>IFERROR(VLOOKUP(Table1[[#This Row],[Stock]],[2]CUS030!$A$5:$BO$10000,44,0)/Table1[[#This Row],[Rate
(L/S)]],"")</f>
        <v/>
      </c>
      <c r="AN74" s="7" t="str">
        <f>IFERROR(VLOOKUP(Table1[[#This Row],[Stock]],[2]CUS030!$A$5:$BO$10000,45,0)/Table1[[#This Row],[Rate
(L/S)]],"")</f>
        <v/>
      </c>
      <c r="AO74" s="7" t="str">
        <f>IFERROR(VLOOKUP(Table1[[#This Row],[Stock]],[2]CUS030!$A$5:$BO$10000,46,0)/Table1[[#This Row],[Rate
(L/S)]],"")</f>
        <v/>
      </c>
      <c r="AP74" s="7" t="str">
        <f>IFERROR(VLOOKUP(Table1[[#This Row],[Stock]],[2]CUS030!$A$5:$BO$10000,47,0)/Table1[[#This Row],[Rate
(L/S)]],"")</f>
        <v/>
      </c>
      <c r="AQ74" s="7" t="str">
        <f>IFERROR(VLOOKUP(Table1[[#This Row],[Stock]],[2]CUS030!$A$5:$BO$10000,48,0)/Table1[[#This Row],[Rate
(L/S)]],"")</f>
        <v/>
      </c>
      <c r="AR74" s="7" t="str">
        <f>IFERROR(VLOOKUP(Table1[[#This Row],[Stock]],[2]CUS030!$A$5:$BO$10000,49,0)/Table1[[#This Row],[Rate
(L/S)]],"")</f>
        <v/>
      </c>
      <c r="AS74" s="7" t="str">
        <f>IFERROR(VLOOKUP(Table1[[#This Row],[Stock]],[2]CUS030!$A$5:$BO$10000,50,0)/Table1[[#This Row],[Rate
(L/S)]],"")</f>
        <v/>
      </c>
      <c r="AT74" s="7" t="str">
        <f>IFERROR(VLOOKUP(Table1[[#This Row],[Stock]],[2]CUS030!$A$5:$BO$10000,51,0)/Table1[[#This Row],[Rate
(L/S)]],"")</f>
        <v/>
      </c>
      <c r="AU74" s="7" t="str">
        <f>IFERROR(VLOOKUP(Table1[[#This Row],[Stock]],[2]CUS030!$A$5:$BO$10000,52,0)/Table1[[#This Row],[Rate
(L/S)]],"")</f>
        <v/>
      </c>
      <c r="AV74" s="7" t="str">
        <f>IFERROR(VLOOKUP(Table1[[#This Row],[Stock]],[2]CUS030!$A$5:$BO$10000,53,0)/Table1[[#This Row],[Rate
(L/S)]],"")</f>
        <v/>
      </c>
      <c r="AW74" s="7" t="str">
        <f>IFERROR(VLOOKUP(Table1[[#This Row],[Stock]],[2]CUS030!$A$5:$BO$10000,54,0)/Table1[[#This Row],[Rate
(L/S)]],"")</f>
        <v/>
      </c>
      <c r="AX74" s="7" t="str">
        <f>IFERROR(VLOOKUP(Table1[[#This Row],[Stock]],[2]CUS030!$A$5:$BO$10000,55,0)/Table1[[#This Row],[Rate
(L/S)]],"")</f>
        <v/>
      </c>
      <c r="AY74" s="7" t="str">
        <f>IFERROR(VLOOKUP(Table1[[#This Row],[Stock]],[2]CUS030!$A$5:$BO$10000,56,0)/Table1[[#This Row],[Rate
(L/S)]],"")</f>
        <v/>
      </c>
      <c r="AZ74" s="7" t="str">
        <f>IFERROR(VLOOKUP(Table1[[#This Row],[Stock]],[2]CUS030!$A$5:$BO$10000,57,0)/Table1[[#This Row],[Rate
(L/S)]],"")</f>
        <v/>
      </c>
      <c r="BA74" s="7" t="str">
        <f>IFERROR(VLOOKUP(Table1[[#This Row],[Stock]],[2]CUS030!$A$5:$BO$10000,58,0)/Table1[[#This Row],[Rate
(L/S)]],"")</f>
        <v/>
      </c>
      <c r="BB74" s="7" t="str">
        <f>IFERROR(VLOOKUP(Table1[[#This Row],[Stock]],[2]CUS030!$A$5:$BO$10000,59,0)/Table1[[#This Row],[Rate
(L/S)]],"")</f>
        <v/>
      </c>
      <c r="BC74" s="7" t="str">
        <f>IFERROR(VLOOKUP(Table1[[#This Row],[Stock]],[2]CUS030!$A$5:$BO$10000,60,0)/Table1[[#This Row],[Rate
(L/S)]],"")</f>
        <v/>
      </c>
      <c r="BD74" s="7" t="str">
        <f>IFERROR(VLOOKUP(Table1[[#This Row],[Stock]],[2]CUS030!$A$5:$BO$10000,61,0)/Table1[[#This Row],[Rate
(L/S)]],"")</f>
        <v/>
      </c>
      <c r="BE74" s="7" t="str">
        <f>IFERROR(VLOOKUP(Table1[[#This Row],[Stock]],[2]CUS030!$A$5:$BO$10000,62,0)/Table1[[#This Row],[Rate
(L/S)]],"")</f>
        <v/>
      </c>
      <c r="BF74" s="7" t="str">
        <f>IFERROR(VLOOKUP(Table1[[#This Row],[Stock]],[2]CUS030!$A$5:$BO$10000,63,0)/Table1[[#This Row],[Rate
(L/S)]],"")</f>
        <v/>
      </c>
      <c r="BG74" s="7" t="str">
        <f>IFERROR(VLOOKUP(Table1[[#This Row],[Stock]],[2]CUS030!$A$5:$BO$10000,64,0)/Table1[[#This Row],[Rate
(L/S)]],"")</f>
        <v/>
      </c>
      <c r="BH74" s="7" t="str">
        <f>IFERROR(VLOOKUP(Table1[[#This Row],[Stock]],[2]CUS030!$A$5:$BO$10000,65,0)/Table1[[#This Row],[Rate
(L/S)]],"")</f>
        <v/>
      </c>
      <c r="BI74" s="7" t="s">
        <v>1</v>
      </c>
      <c r="BJ74" s="15">
        <f>IFERROR(IF(Table1[[#This Row],[S.Material]]="S",(Table1[[#This Row],[Total Qty]]+Table1[[#This Row],[N+1]]+Table1[[#This Row],[N+2]]),Table1[[#This Row],[Total Qty]]+Table1[[#This Row],[N+1]]),)</f>
        <v>0</v>
      </c>
      <c r="BK74" s="7" t="str">
        <f>IFERROR(IF(((AVERAGE((Table1[[#This Row],[N+1]],Table1[[#This Row],[N+2]]),Table1[[#This Row],[N+3]])-(Table1[[#This Row],[Total Qty]])))&gt;500,"Fixed&gt;500pcs",""),"")</f>
        <v/>
      </c>
      <c r="BL74" s="7" t="str">
        <f>IF(AND(Table1[[#This Row],[Last Forcast]]=0,Table1[[#This Row],[Total Qty]]&gt;0,Table1[[#This Row],[N+1]]&gt;0),"Check PO again","")</f>
        <v/>
      </c>
    </row>
    <row r="75" spans="2:64" x14ac:dyDescent="0.3">
      <c r="B75">
        <v>73</v>
      </c>
      <c r="C75" t="s">
        <v>77</v>
      </c>
      <c r="D75">
        <f>IFERROR(ROUND((MID(Table1[[#This Row],[Production]],35,(LEN(Table1[[#This Row],[Production]]))-37)/(MID(Table1[[#This Row],[Stock]],35,(LEN(Table1[[#This Row],[Stock]]))-37))),0),"")</f>
        <v>23</v>
      </c>
      <c r="E75" t="s">
        <v>76</v>
      </c>
      <c r="F75" s="16">
        <f>VLOOKUP(LEFT(Table1[[#This Row],[Production]],LEN(Table1[[#This Row],[Production]])-7),Item!$A$5:$Z$1000,26,0)</f>
        <v>1.752</v>
      </c>
      <c r="H75" s="8" t="str">
        <f>IFERROR(VLOOKUP(MID(Table1[[#This Row],[Production]],10,2),Special!$B$2:$D$26,3,0),"")</f>
        <v>-</v>
      </c>
      <c r="J75" t="b">
        <f>EXACT(LEFT(Table1[[#This Row],[Stock]],12),LEFT(Table1[[#This Row],[Production]],12))</f>
        <v>1</v>
      </c>
      <c r="K75" t="b">
        <f>EXACT((RIGHT(Table1[[#This Row],[Stock]],3)),((RIGHT(Table1[[#This Row],[Production]],3))))</f>
        <v>1</v>
      </c>
      <c r="L75" s="14">
        <f>IFERROR(VLOOKUP(Table1[[#This Row],[Stock]],[1]Sheet1!$A$7:$N$10000,14,0),"")</f>
        <v>575</v>
      </c>
      <c r="M75" s="14">
        <f>IFERROR(ROUND((Table1[[#This Row],[Stock
(S&amp;L)]]/Table1[[#This Row],[Rate
(L/S)]]),0),"")</f>
        <v>25</v>
      </c>
      <c r="O75" t="str">
        <f>IF(Table1[[#This Row],[Rate
(L/S)]]=1,"P/E","C")</f>
        <v>C</v>
      </c>
      <c r="P75" s="7">
        <f>IFERROR(VLOOKUP(Table1[[#This Row],[Stock]],[2]CUS030!$A$5:$BO$10000,21,0)/Table1[[#This Row],[Rate
(L/S)]],"")</f>
        <v>0</v>
      </c>
      <c r="Q75" s="7">
        <f>IFERROR(VLOOKUP(Table1[[#This Row],[Stock]],[2]CUS030!$A$5:$BO$10000,22,0)/Table1[[#This Row],[Rate
(L/S)]],"")</f>
        <v>19.565217391304348</v>
      </c>
      <c r="R75" s="7">
        <f>IFERROR(VLOOKUP(Table1[[#This Row],[Stock]],[2]CUS030!$A$5:$BO$10000,23,0)/Table1[[#This Row],[Rate
(L/S)]],"")</f>
        <v>0</v>
      </c>
      <c r="S75" s="7">
        <f>IFERROR(VLOOKUP(Table1[[#This Row],[Stock]],[2]CUS030!$A$5:$BO$10000,24,0)/Table1[[#This Row],[Rate
(L/S)]],"")</f>
        <v>0</v>
      </c>
      <c r="T75" s="7">
        <f>IFERROR(VLOOKUP(Table1[[#This Row],[Stock]],[2]CUS030!$A$5:$BO$10000,25,0)/Table1[[#This Row],[Rate
(L/S)]],"")</f>
        <v>0</v>
      </c>
      <c r="U75" s="7">
        <f>IFERROR(VLOOKUP(Table1[[#This Row],[Stock]],[2]CUS030!$A$5:$BO$10000,26,0)/Table1[[#This Row],[Rate
(L/S)]],"")</f>
        <v>0</v>
      </c>
      <c r="V75" s="7">
        <f>IFERROR(VLOOKUP(Table1[[#This Row],[Stock]],[2]CUS030!$A$5:$BO$10000,27,0)/Table1[[#This Row],[Rate
(L/S)]],"")</f>
        <v>0</v>
      </c>
      <c r="W75" s="7">
        <f>IFERROR(VLOOKUP(Table1[[#This Row],[Stock]],[2]CUS030!$A$5:$BO$10000,28,0)/Table1[[#This Row],[Rate
(L/S)]],"")</f>
        <v>0</v>
      </c>
      <c r="X75" s="7">
        <f>IFERROR(VLOOKUP(Table1[[#This Row],[Stock]],[2]CUS030!$A$5:$BO$10000,29,0)/Table1[[#This Row],[Rate
(L/S)]],"")</f>
        <v>0</v>
      </c>
      <c r="Y75" s="7">
        <f>IFERROR(VLOOKUP(Table1[[#This Row],[Stock]],[2]CUS030!$A$5:$BO$10000,30,0)/Table1[[#This Row],[Rate
(L/S)]],"")</f>
        <v>0</v>
      </c>
      <c r="Z75" s="7">
        <f>IFERROR(VLOOKUP(Table1[[#This Row],[Stock]],[2]CUS030!$A$5:$BO$10000,31,0)/Table1[[#This Row],[Rate
(L/S)]],"")</f>
        <v>0</v>
      </c>
      <c r="AA75" s="7">
        <f>IFERROR(VLOOKUP(Table1[[#This Row],[Stock]],[2]CUS030!$A$5:$BO$10000,32,0)/Table1[[#This Row],[Rate
(L/S)]],"")</f>
        <v>0</v>
      </c>
      <c r="AB75" s="7">
        <f>IFERROR(VLOOKUP(Table1[[#This Row],[Stock]],[2]CUS030!$A$5:$BO$10000,33,0)/Table1[[#This Row],[Rate
(L/S)]],"")</f>
        <v>0</v>
      </c>
      <c r="AC75" s="7">
        <f>IFERROR(VLOOKUP(Table1[[#This Row],[Stock]],[2]CUS030!$A$5:$BO$10000,34,0)/Table1[[#This Row],[Rate
(L/S)]],"")</f>
        <v>0</v>
      </c>
      <c r="AD75" s="7">
        <f>IFERROR(VLOOKUP(Table1[[#This Row],[Stock]],[2]CUS030!$A$5:$BO$10000,35,0)/Table1[[#This Row],[Rate
(L/S)]],"")</f>
        <v>0</v>
      </c>
      <c r="AE75" s="7">
        <f>IFERROR(VLOOKUP(Table1[[#This Row],[Stock]],[2]CUS030!$A$5:$BO$10000,36,0)/Table1[[#This Row],[Rate
(L/S)]],"")</f>
        <v>0</v>
      </c>
      <c r="AF75" s="7">
        <f>IFERROR(VLOOKUP(Table1[[#This Row],[Stock]],[2]CUS030!$A$5:$BO$10000,37,0)/Table1[[#This Row],[Rate
(L/S)]],"")</f>
        <v>0</v>
      </c>
      <c r="AG75" s="7">
        <f>IFERROR(VLOOKUP(Table1[[#This Row],[Stock]],[2]CUS030!$A$5:$BO$10000,38,0)/Table1[[#This Row],[Rate
(L/S)]],"")</f>
        <v>0</v>
      </c>
      <c r="AH75" s="7">
        <f>IFERROR(VLOOKUP(Table1[[#This Row],[Stock]],[2]CUS030!$A$5:$BO$10000,39,0)/Table1[[#This Row],[Rate
(L/S)]],"")</f>
        <v>0</v>
      </c>
      <c r="AI75" s="7">
        <f>IFERROR(VLOOKUP(Table1[[#This Row],[Stock]],[2]CUS030!$A$5:$BO$10000,40,0)/Table1[[#This Row],[Rate
(L/S)]],"")</f>
        <v>0</v>
      </c>
      <c r="AJ75" s="7">
        <f>IFERROR(VLOOKUP(Table1[[#This Row],[Stock]],[2]CUS030!$A$5:$BO$10000,41,0)/Table1[[#This Row],[Rate
(L/S)]],"")</f>
        <v>0</v>
      </c>
      <c r="AK75" s="7">
        <f>IFERROR(VLOOKUP(Table1[[#This Row],[Stock]],[2]CUS030!$A$5:$BO$10000,42,0)/Table1[[#This Row],[Rate
(L/S)]],"")</f>
        <v>0</v>
      </c>
      <c r="AL75" s="7">
        <f>IFERROR(VLOOKUP(Table1[[#This Row],[Stock]],[2]CUS030!$A$5:$BO$10000,43,0)/Table1[[#This Row],[Rate
(L/S)]],"")</f>
        <v>0</v>
      </c>
      <c r="AM75" s="7">
        <f>IFERROR(VLOOKUP(Table1[[#This Row],[Stock]],[2]CUS030!$A$5:$BO$10000,44,0)/Table1[[#This Row],[Rate
(L/S)]],"")</f>
        <v>0</v>
      </c>
      <c r="AN75" s="7">
        <f>IFERROR(VLOOKUP(Table1[[#This Row],[Stock]],[2]CUS030!$A$5:$BO$10000,45,0)/Table1[[#This Row],[Rate
(L/S)]],"")</f>
        <v>0</v>
      </c>
      <c r="AO75" s="7">
        <f>IFERROR(VLOOKUP(Table1[[#This Row],[Stock]],[2]CUS030!$A$5:$BO$10000,46,0)/Table1[[#This Row],[Rate
(L/S)]],"")</f>
        <v>0</v>
      </c>
      <c r="AP75" s="7">
        <f>IFERROR(VLOOKUP(Table1[[#This Row],[Stock]],[2]CUS030!$A$5:$BO$10000,47,0)/Table1[[#This Row],[Rate
(L/S)]],"")</f>
        <v>0</v>
      </c>
      <c r="AQ75" s="7">
        <f>IFERROR(VLOOKUP(Table1[[#This Row],[Stock]],[2]CUS030!$A$5:$BO$10000,48,0)/Table1[[#This Row],[Rate
(L/S)]],"")</f>
        <v>0</v>
      </c>
      <c r="AR75" s="7">
        <f>IFERROR(VLOOKUP(Table1[[#This Row],[Stock]],[2]CUS030!$A$5:$BO$10000,49,0)/Table1[[#This Row],[Rate
(L/S)]],"")</f>
        <v>0</v>
      </c>
      <c r="AS75" s="7">
        <f>IFERROR(VLOOKUP(Table1[[#This Row],[Stock]],[2]CUS030!$A$5:$BO$10000,50,0)/Table1[[#This Row],[Rate
(L/S)]],"")</f>
        <v>0</v>
      </c>
      <c r="AT75" s="7">
        <f>IFERROR(VLOOKUP(Table1[[#This Row],[Stock]],[2]CUS030!$A$5:$BO$10000,51,0)/Table1[[#This Row],[Rate
(L/S)]],"")</f>
        <v>0</v>
      </c>
      <c r="AU75" s="7">
        <f>IFERROR(VLOOKUP(Table1[[#This Row],[Stock]],[2]CUS030!$A$5:$BO$10000,52,0)/Table1[[#This Row],[Rate
(L/S)]],"")</f>
        <v>0</v>
      </c>
      <c r="AV75" s="7">
        <f>IFERROR(VLOOKUP(Table1[[#This Row],[Stock]],[2]CUS030!$A$5:$BO$10000,53,0)/Table1[[#This Row],[Rate
(L/S)]],"")</f>
        <v>19.565217391304348</v>
      </c>
      <c r="AW75" s="7">
        <f>IFERROR(VLOOKUP(Table1[[#This Row],[Stock]],[2]CUS030!$A$5:$BO$10000,54,0)/Table1[[#This Row],[Rate
(L/S)]],"")</f>
        <v>0</v>
      </c>
      <c r="AX75" s="7">
        <f>IFERROR(VLOOKUP(Table1[[#This Row],[Stock]],[2]CUS030!$A$5:$BO$10000,55,0)/Table1[[#This Row],[Rate
(L/S)]],"")</f>
        <v>39.130434782608695</v>
      </c>
      <c r="AY75" s="7">
        <f>IFERROR(VLOOKUP(Table1[[#This Row],[Stock]],[2]CUS030!$A$5:$BO$10000,56,0)/Table1[[#This Row],[Rate
(L/S)]],"")</f>
        <v>39.130434782608695</v>
      </c>
      <c r="AZ75" s="7">
        <f>IFERROR(VLOOKUP(Table1[[#This Row],[Stock]],[2]CUS030!$A$5:$BO$10000,57,0)/Table1[[#This Row],[Rate
(L/S)]],"")</f>
        <v>39.130434782608695</v>
      </c>
      <c r="BA75" s="7">
        <f>IFERROR(VLOOKUP(Table1[[#This Row],[Stock]],[2]CUS030!$A$5:$BO$10000,58,0)/Table1[[#This Row],[Rate
(L/S)]],"")</f>
        <v>19.565217391304348</v>
      </c>
      <c r="BB75" s="7">
        <f>IFERROR(VLOOKUP(Table1[[#This Row],[Stock]],[2]CUS030!$A$5:$BO$10000,59,0)/Table1[[#This Row],[Rate
(L/S)]],"")</f>
        <v>0</v>
      </c>
      <c r="BC75" s="7">
        <f>IFERROR(VLOOKUP(Table1[[#This Row],[Stock]],[2]CUS030!$A$5:$BO$10000,60,0)/Table1[[#This Row],[Rate
(L/S)]],"")</f>
        <v>0</v>
      </c>
      <c r="BD75" s="7">
        <f>IFERROR(VLOOKUP(Table1[[#This Row],[Stock]],[2]CUS030!$A$5:$BO$10000,61,0)/Table1[[#This Row],[Rate
(L/S)]],"")</f>
        <v>0</v>
      </c>
      <c r="BE75" s="7">
        <f>IFERROR(VLOOKUP(Table1[[#This Row],[Stock]],[2]CUS030!$A$5:$BO$10000,62,0)/Table1[[#This Row],[Rate
(L/S)]],"")</f>
        <v>0</v>
      </c>
      <c r="BF75" s="7">
        <f>IFERROR(VLOOKUP(Table1[[#This Row],[Stock]],[2]CUS030!$A$5:$BO$10000,63,0)/Table1[[#This Row],[Rate
(L/S)]],"")</f>
        <v>0</v>
      </c>
      <c r="BG75" s="7">
        <f>IFERROR(VLOOKUP(Table1[[#This Row],[Stock]],[2]CUS030!$A$5:$BO$10000,64,0)/Table1[[#This Row],[Rate
(L/S)]],"")</f>
        <v>0</v>
      </c>
      <c r="BH75" s="7">
        <f>IFERROR(VLOOKUP(Table1[[#This Row],[Stock]],[2]CUS030!$A$5:$BO$10000,65,0)/Table1[[#This Row],[Rate
(L/S)]],"")</f>
        <v>0</v>
      </c>
      <c r="BI75" s="7" t="s">
        <v>1</v>
      </c>
      <c r="BJ75" s="15">
        <f>IFERROR(IF(Table1[[#This Row],[S.Material]]="S",(Table1[[#This Row],[Total Qty]]+Table1[[#This Row],[N+1]]+Table1[[#This Row],[N+2]]),Table1[[#This Row],[Total Qty]]+Table1[[#This Row],[N+1]]),)</f>
        <v>58.695652173913047</v>
      </c>
      <c r="BK75" s="7" t="str">
        <f>IFERROR(IF(((AVERAGE((Table1[[#This Row],[N+1]],Table1[[#This Row],[N+2]]),Table1[[#This Row],[N+3]])-(Table1[[#This Row],[Total Qty]])))&gt;500,"Fixed&gt;500pcs",""),"")</f>
        <v/>
      </c>
      <c r="BL75" s="7" t="str">
        <f>IF(AND(Table1[[#This Row],[Last Forcast]]=0,Table1[[#This Row],[Total Qty]]&gt;0,Table1[[#This Row],[N+1]]&gt;0),"Check PO again","")</f>
        <v/>
      </c>
    </row>
    <row r="76" spans="2:64" x14ac:dyDescent="0.3">
      <c r="B76">
        <v>74</v>
      </c>
      <c r="C76" t="s">
        <v>78</v>
      </c>
      <c r="D76">
        <f>IFERROR(ROUND((MID(Table1[[#This Row],[Production]],35,(LEN(Table1[[#This Row],[Production]]))-37)/(MID(Table1[[#This Row],[Stock]],35,(LEN(Table1[[#This Row],[Stock]]))-37))),0),"")</f>
        <v>125</v>
      </c>
      <c r="E76" t="s">
        <v>76</v>
      </c>
      <c r="F76" s="16">
        <f>VLOOKUP(LEFT(Table1[[#This Row],[Production]],LEN(Table1[[#This Row],[Production]])-7),Item!$A$5:$Z$1000,26,0)</f>
        <v>1.752</v>
      </c>
      <c r="H76" s="8" t="str">
        <f>IFERROR(VLOOKUP(MID(Table1[[#This Row],[Production]],10,2),Special!$B$2:$D$26,3,0),"")</f>
        <v>-</v>
      </c>
      <c r="J76" t="b">
        <f>EXACT(LEFT(Table1[[#This Row],[Stock]],12),LEFT(Table1[[#This Row],[Production]],12))</f>
        <v>1</v>
      </c>
      <c r="K76" t="b">
        <f>EXACT((RIGHT(Table1[[#This Row],[Stock]],3)),((RIGHT(Table1[[#This Row],[Production]],3))))</f>
        <v>1</v>
      </c>
      <c r="L76" s="14">
        <f>IFERROR(VLOOKUP(Table1[[#This Row],[Stock]],[1]Sheet1!$A$7:$N$10000,14,0),"")</f>
        <v>462</v>
      </c>
      <c r="M76" s="14">
        <f>IFERROR(ROUND((Table1[[#This Row],[Stock
(S&amp;L)]]/Table1[[#This Row],[Rate
(L/S)]]),0),"")</f>
        <v>4</v>
      </c>
      <c r="O76" t="str">
        <f>IF(Table1[[#This Row],[Rate
(L/S)]]=1,"P/E","C")</f>
        <v>C</v>
      </c>
      <c r="P76" s="7">
        <f>IFERROR(VLOOKUP(Table1[[#This Row],[Stock]],[2]CUS030!$A$5:$BO$10000,21,0)/Table1[[#This Row],[Rate
(L/S)]],"")</f>
        <v>0</v>
      </c>
      <c r="Q76" s="7">
        <f>IFERROR(VLOOKUP(Table1[[#This Row],[Stock]],[2]CUS030!$A$5:$BO$10000,22,0)/Table1[[#This Row],[Rate
(L/S)]],"")</f>
        <v>0</v>
      </c>
      <c r="R76" s="7">
        <f>IFERROR(VLOOKUP(Table1[[#This Row],[Stock]],[2]CUS030!$A$5:$BO$10000,23,0)/Table1[[#This Row],[Rate
(L/S)]],"")</f>
        <v>0</v>
      </c>
      <c r="S76" s="7">
        <f>IFERROR(VLOOKUP(Table1[[#This Row],[Stock]],[2]CUS030!$A$5:$BO$10000,24,0)/Table1[[#This Row],[Rate
(L/S)]],"")</f>
        <v>0</v>
      </c>
      <c r="T76" s="7">
        <f>IFERROR(VLOOKUP(Table1[[#This Row],[Stock]],[2]CUS030!$A$5:$BO$10000,25,0)/Table1[[#This Row],[Rate
(L/S)]],"")</f>
        <v>0</v>
      </c>
      <c r="U76" s="7">
        <f>IFERROR(VLOOKUP(Table1[[#This Row],[Stock]],[2]CUS030!$A$5:$BO$10000,26,0)/Table1[[#This Row],[Rate
(L/S)]],"")</f>
        <v>0</v>
      </c>
      <c r="V76" s="7">
        <f>IFERROR(VLOOKUP(Table1[[#This Row],[Stock]],[2]CUS030!$A$5:$BO$10000,27,0)/Table1[[#This Row],[Rate
(L/S)]],"")</f>
        <v>0</v>
      </c>
      <c r="W76" s="7">
        <f>IFERROR(VLOOKUP(Table1[[#This Row],[Stock]],[2]CUS030!$A$5:$BO$10000,28,0)/Table1[[#This Row],[Rate
(L/S)]],"")</f>
        <v>0</v>
      </c>
      <c r="X76" s="7">
        <f>IFERROR(VLOOKUP(Table1[[#This Row],[Stock]],[2]CUS030!$A$5:$BO$10000,29,0)/Table1[[#This Row],[Rate
(L/S)]],"")</f>
        <v>0</v>
      </c>
      <c r="Y76" s="7">
        <f>IFERROR(VLOOKUP(Table1[[#This Row],[Stock]],[2]CUS030!$A$5:$BO$10000,30,0)/Table1[[#This Row],[Rate
(L/S)]],"")</f>
        <v>0</v>
      </c>
      <c r="Z76" s="7">
        <f>IFERROR(VLOOKUP(Table1[[#This Row],[Stock]],[2]CUS030!$A$5:$BO$10000,31,0)/Table1[[#This Row],[Rate
(L/S)]],"")</f>
        <v>0</v>
      </c>
      <c r="AA76" s="7">
        <f>IFERROR(VLOOKUP(Table1[[#This Row],[Stock]],[2]CUS030!$A$5:$BO$10000,32,0)/Table1[[#This Row],[Rate
(L/S)]],"")</f>
        <v>0</v>
      </c>
      <c r="AB76" s="7">
        <f>IFERROR(VLOOKUP(Table1[[#This Row],[Stock]],[2]CUS030!$A$5:$BO$10000,33,0)/Table1[[#This Row],[Rate
(L/S)]],"")</f>
        <v>0</v>
      </c>
      <c r="AC76" s="7">
        <f>IFERROR(VLOOKUP(Table1[[#This Row],[Stock]],[2]CUS030!$A$5:$BO$10000,34,0)/Table1[[#This Row],[Rate
(L/S)]],"")</f>
        <v>0</v>
      </c>
      <c r="AD76" s="7">
        <f>IFERROR(VLOOKUP(Table1[[#This Row],[Stock]],[2]CUS030!$A$5:$BO$10000,35,0)/Table1[[#This Row],[Rate
(L/S)]],"")</f>
        <v>0</v>
      </c>
      <c r="AE76" s="7">
        <f>IFERROR(VLOOKUP(Table1[[#This Row],[Stock]],[2]CUS030!$A$5:$BO$10000,36,0)/Table1[[#This Row],[Rate
(L/S)]],"")</f>
        <v>0</v>
      </c>
      <c r="AF76" s="7">
        <f>IFERROR(VLOOKUP(Table1[[#This Row],[Stock]],[2]CUS030!$A$5:$BO$10000,37,0)/Table1[[#This Row],[Rate
(L/S)]],"")</f>
        <v>0</v>
      </c>
      <c r="AG76" s="7">
        <f>IFERROR(VLOOKUP(Table1[[#This Row],[Stock]],[2]CUS030!$A$5:$BO$10000,38,0)/Table1[[#This Row],[Rate
(L/S)]],"")</f>
        <v>0</v>
      </c>
      <c r="AH76" s="7">
        <f>IFERROR(VLOOKUP(Table1[[#This Row],[Stock]],[2]CUS030!$A$5:$BO$10000,39,0)/Table1[[#This Row],[Rate
(L/S)]],"")</f>
        <v>0</v>
      </c>
      <c r="AI76" s="7">
        <f>IFERROR(VLOOKUP(Table1[[#This Row],[Stock]],[2]CUS030!$A$5:$BO$10000,40,0)/Table1[[#This Row],[Rate
(L/S)]],"")</f>
        <v>0</v>
      </c>
      <c r="AJ76" s="7">
        <f>IFERROR(VLOOKUP(Table1[[#This Row],[Stock]],[2]CUS030!$A$5:$BO$10000,41,0)/Table1[[#This Row],[Rate
(L/S)]],"")</f>
        <v>0</v>
      </c>
      <c r="AK76" s="7">
        <f>IFERROR(VLOOKUP(Table1[[#This Row],[Stock]],[2]CUS030!$A$5:$BO$10000,42,0)/Table1[[#This Row],[Rate
(L/S)]],"")</f>
        <v>0</v>
      </c>
      <c r="AL76" s="7">
        <f>IFERROR(VLOOKUP(Table1[[#This Row],[Stock]],[2]CUS030!$A$5:$BO$10000,43,0)/Table1[[#This Row],[Rate
(L/S)]],"")</f>
        <v>0</v>
      </c>
      <c r="AM76" s="7">
        <f>IFERROR(VLOOKUP(Table1[[#This Row],[Stock]],[2]CUS030!$A$5:$BO$10000,44,0)/Table1[[#This Row],[Rate
(L/S)]],"")</f>
        <v>0</v>
      </c>
      <c r="AN76" s="7">
        <f>IFERROR(VLOOKUP(Table1[[#This Row],[Stock]],[2]CUS030!$A$5:$BO$10000,45,0)/Table1[[#This Row],[Rate
(L/S)]],"")</f>
        <v>0</v>
      </c>
      <c r="AO76" s="7">
        <f>IFERROR(VLOOKUP(Table1[[#This Row],[Stock]],[2]CUS030!$A$5:$BO$10000,46,0)/Table1[[#This Row],[Rate
(L/S)]],"")</f>
        <v>0</v>
      </c>
      <c r="AP76" s="7">
        <f>IFERROR(VLOOKUP(Table1[[#This Row],[Stock]],[2]CUS030!$A$5:$BO$10000,47,0)/Table1[[#This Row],[Rate
(L/S)]],"")</f>
        <v>0</v>
      </c>
      <c r="AQ76" s="7">
        <f>IFERROR(VLOOKUP(Table1[[#This Row],[Stock]],[2]CUS030!$A$5:$BO$10000,48,0)/Table1[[#This Row],[Rate
(L/S)]],"")</f>
        <v>0</v>
      </c>
      <c r="AR76" s="7">
        <f>IFERROR(VLOOKUP(Table1[[#This Row],[Stock]],[2]CUS030!$A$5:$BO$10000,49,0)/Table1[[#This Row],[Rate
(L/S)]],"")</f>
        <v>0</v>
      </c>
      <c r="AS76" s="7">
        <f>IFERROR(VLOOKUP(Table1[[#This Row],[Stock]],[2]CUS030!$A$5:$BO$10000,50,0)/Table1[[#This Row],[Rate
(L/S)]],"")</f>
        <v>0</v>
      </c>
      <c r="AT76" s="7">
        <f>IFERROR(VLOOKUP(Table1[[#This Row],[Stock]],[2]CUS030!$A$5:$BO$10000,51,0)/Table1[[#This Row],[Rate
(L/S)]],"")</f>
        <v>0</v>
      </c>
      <c r="AU76" s="7">
        <f>IFERROR(VLOOKUP(Table1[[#This Row],[Stock]],[2]CUS030!$A$5:$BO$10000,52,0)/Table1[[#This Row],[Rate
(L/S)]],"")</f>
        <v>0</v>
      </c>
      <c r="AV76" s="7">
        <f>IFERROR(VLOOKUP(Table1[[#This Row],[Stock]],[2]CUS030!$A$5:$BO$10000,53,0)/Table1[[#This Row],[Rate
(L/S)]],"")</f>
        <v>0</v>
      </c>
      <c r="AW76" s="7">
        <f>IFERROR(VLOOKUP(Table1[[#This Row],[Stock]],[2]CUS030!$A$5:$BO$10000,54,0)/Table1[[#This Row],[Rate
(L/S)]],"")</f>
        <v>0</v>
      </c>
      <c r="AX76" s="7">
        <f>IFERROR(VLOOKUP(Table1[[#This Row],[Stock]],[2]CUS030!$A$5:$BO$10000,55,0)/Table1[[#This Row],[Rate
(L/S)]],"")</f>
        <v>2.7519999999999998</v>
      </c>
      <c r="AY76" s="7">
        <f>IFERROR(VLOOKUP(Table1[[#This Row],[Stock]],[2]CUS030!$A$5:$BO$10000,56,0)/Table1[[#This Row],[Rate
(L/S)]],"")</f>
        <v>31.36</v>
      </c>
      <c r="AZ76" s="7">
        <f>IFERROR(VLOOKUP(Table1[[#This Row],[Stock]],[2]CUS030!$A$5:$BO$10000,57,0)/Table1[[#This Row],[Rate
(L/S)]],"")</f>
        <v>0</v>
      </c>
      <c r="BA76" s="7">
        <f>IFERROR(VLOOKUP(Table1[[#This Row],[Stock]],[2]CUS030!$A$5:$BO$10000,58,0)/Table1[[#This Row],[Rate
(L/S)]],"")</f>
        <v>15.68</v>
      </c>
      <c r="BB76" s="7">
        <f>IFERROR(VLOOKUP(Table1[[#This Row],[Stock]],[2]CUS030!$A$5:$BO$10000,59,0)/Table1[[#This Row],[Rate
(L/S)]],"")</f>
        <v>0</v>
      </c>
      <c r="BC76" s="7">
        <f>IFERROR(VLOOKUP(Table1[[#This Row],[Stock]],[2]CUS030!$A$5:$BO$10000,60,0)/Table1[[#This Row],[Rate
(L/S)]],"")</f>
        <v>0</v>
      </c>
      <c r="BD76" s="7">
        <f>IFERROR(VLOOKUP(Table1[[#This Row],[Stock]],[2]CUS030!$A$5:$BO$10000,61,0)/Table1[[#This Row],[Rate
(L/S)]],"")</f>
        <v>0</v>
      </c>
      <c r="BE76" s="7">
        <f>IFERROR(VLOOKUP(Table1[[#This Row],[Stock]],[2]CUS030!$A$5:$BO$10000,62,0)/Table1[[#This Row],[Rate
(L/S)]],"")</f>
        <v>0</v>
      </c>
      <c r="BF76" s="7">
        <f>IFERROR(VLOOKUP(Table1[[#This Row],[Stock]],[2]CUS030!$A$5:$BO$10000,63,0)/Table1[[#This Row],[Rate
(L/S)]],"")</f>
        <v>0</v>
      </c>
      <c r="BG76" s="7">
        <f>IFERROR(VLOOKUP(Table1[[#This Row],[Stock]],[2]CUS030!$A$5:$BO$10000,64,0)/Table1[[#This Row],[Rate
(L/S)]],"")</f>
        <v>0</v>
      </c>
      <c r="BH76" s="7">
        <f>IFERROR(VLOOKUP(Table1[[#This Row],[Stock]],[2]CUS030!$A$5:$BO$10000,65,0)/Table1[[#This Row],[Rate
(L/S)]],"")</f>
        <v>0</v>
      </c>
      <c r="BI76" s="7" t="s">
        <v>1</v>
      </c>
      <c r="BJ76" s="15">
        <f>IFERROR(IF(Table1[[#This Row],[S.Material]]="S",(Table1[[#This Row],[Total Qty]]+Table1[[#This Row],[N+1]]+Table1[[#This Row],[N+2]]),Table1[[#This Row],[Total Qty]]+Table1[[#This Row],[N+1]]),)</f>
        <v>31.36</v>
      </c>
      <c r="BK76" s="7" t="str">
        <f>IFERROR(IF(((AVERAGE((Table1[[#This Row],[N+1]],Table1[[#This Row],[N+2]]),Table1[[#This Row],[N+3]])-(Table1[[#This Row],[Total Qty]])))&gt;500,"Fixed&gt;500pcs",""),"")</f>
        <v/>
      </c>
      <c r="BL76" s="7" t="str">
        <f>IF(AND(Table1[[#This Row],[Last Forcast]]=0,Table1[[#This Row],[Total Qty]]&gt;0,Table1[[#This Row],[N+1]]&gt;0),"Check PO again","")</f>
        <v/>
      </c>
    </row>
    <row r="77" spans="2:64" x14ac:dyDescent="0.3">
      <c r="B77">
        <v>75</v>
      </c>
      <c r="C77" t="s">
        <v>79</v>
      </c>
      <c r="D77">
        <f>IFERROR(ROUND((MID(Table1[[#This Row],[Production]],35,(LEN(Table1[[#This Row],[Production]]))-37)/(MID(Table1[[#This Row],[Stock]],35,(LEN(Table1[[#This Row],[Stock]]))-37))),0),"")</f>
        <v>121</v>
      </c>
      <c r="E77" t="s">
        <v>76</v>
      </c>
      <c r="F77" s="16">
        <f>VLOOKUP(LEFT(Table1[[#This Row],[Production]],LEN(Table1[[#This Row],[Production]])-7),Item!$A$5:$Z$1000,26,0)</f>
        <v>1.752</v>
      </c>
      <c r="H77" s="8" t="str">
        <f>IFERROR(VLOOKUP(MID(Table1[[#This Row],[Production]],10,2),Special!$B$2:$D$26,3,0),"")</f>
        <v>-</v>
      </c>
      <c r="J77" t="b">
        <f>EXACT(LEFT(Table1[[#This Row],[Stock]],12),LEFT(Table1[[#This Row],[Production]],12))</f>
        <v>1</v>
      </c>
      <c r="K77" t="b">
        <f>EXACT((RIGHT(Table1[[#This Row],[Stock]],3)),((RIGHT(Table1[[#This Row],[Production]],3))))</f>
        <v>1</v>
      </c>
      <c r="L77" s="14">
        <f>IFERROR(VLOOKUP(Table1[[#This Row],[Stock]],[1]Sheet1!$A$7:$N$10000,14,0),"")</f>
        <v>0</v>
      </c>
      <c r="M77" s="14">
        <f>IFERROR(ROUND((Table1[[#This Row],[Stock
(S&amp;L)]]/Table1[[#This Row],[Rate
(L/S)]]),0),"")</f>
        <v>0</v>
      </c>
      <c r="O77" t="str">
        <f>IF(Table1[[#This Row],[Rate
(L/S)]]=1,"P/E","C")</f>
        <v>C</v>
      </c>
      <c r="P77" s="7" t="str">
        <f>IFERROR(VLOOKUP(Table1[[#This Row],[Stock]],[2]CUS030!$A$5:$BO$10000,21,0)/Table1[[#This Row],[Rate
(L/S)]],"")</f>
        <v/>
      </c>
      <c r="Q77" s="7" t="str">
        <f>IFERROR(VLOOKUP(Table1[[#This Row],[Stock]],[2]CUS030!$A$5:$BO$10000,22,0)/Table1[[#This Row],[Rate
(L/S)]],"")</f>
        <v/>
      </c>
      <c r="R77" s="7" t="str">
        <f>IFERROR(VLOOKUP(Table1[[#This Row],[Stock]],[2]CUS030!$A$5:$BO$10000,23,0)/Table1[[#This Row],[Rate
(L/S)]],"")</f>
        <v/>
      </c>
      <c r="S77" s="7" t="str">
        <f>IFERROR(VLOOKUP(Table1[[#This Row],[Stock]],[2]CUS030!$A$5:$BO$10000,24,0)/Table1[[#This Row],[Rate
(L/S)]],"")</f>
        <v/>
      </c>
      <c r="T77" s="7" t="str">
        <f>IFERROR(VLOOKUP(Table1[[#This Row],[Stock]],[2]CUS030!$A$5:$BO$10000,25,0)/Table1[[#This Row],[Rate
(L/S)]],"")</f>
        <v/>
      </c>
      <c r="U77" s="7" t="str">
        <f>IFERROR(VLOOKUP(Table1[[#This Row],[Stock]],[2]CUS030!$A$5:$BO$10000,26,0)/Table1[[#This Row],[Rate
(L/S)]],"")</f>
        <v/>
      </c>
      <c r="V77" s="7" t="str">
        <f>IFERROR(VLOOKUP(Table1[[#This Row],[Stock]],[2]CUS030!$A$5:$BO$10000,27,0)/Table1[[#This Row],[Rate
(L/S)]],"")</f>
        <v/>
      </c>
      <c r="W77" s="7" t="str">
        <f>IFERROR(VLOOKUP(Table1[[#This Row],[Stock]],[2]CUS030!$A$5:$BO$10000,28,0)/Table1[[#This Row],[Rate
(L/S)]],"")</f>
        <v/>
      </c>
      <c r="X77" s="7" t="str">
        <f>IFERROR(VLOOKUP(Table1[[#This Row],[Stock]],[2]CUS030!$A$5:$BO$10000,29,0)/Table1[[#This Row],[Rate
(L/S)]],"")</f>
        <v/>
      </c>
      <c r="Y77" s="7" t="str">
        <f>IFERROR(VLOOKUP(Table1[[#This Row],[Stock]],[2]CUS030!$A$5:$BO$10000,30,0)/Table1[[#This Row],[Rate
(L/S)]],"")</f>
        <v/>
      </c>
      <c r="Z77" s="7" t="str">
        <f>IFERROR(VLOOKUP(Table1[[#This Row],[Stock]],[2]CUS030!$A$5:$BO$10000,31,0)/Table1[[#This Row],[Rate
(L/S)]],"")</f>
        <v/>
      </c>
      <c r="AA77" s="7" t="str">
        <f>IFERROR(VLOOKUP(Table1[[#This Row],[Stock]],[2]CUS030!$A$5:$BO$10000,32,0)/Table1[[#This Row],[Rate
(L/S)]],"")</f>
        <v/>
      </c>
      <c r="AB77" s="7" t="str">
        <f>IFERROR(VLOOKUP(Table1[[#This Row],[Stock]],[2]CUS030!$A$5:$BO$10000,33,0)/Table1[[#This Row],[Rate
(L/S)]],"")</f>
        <v/>
      </c>
      <c r="AC77" s="7" t="str">
        <f>IFERROR(VLOOKUP(Table1[[#This Row],[Stock]],[2]CUS030!$A$5:$BO$10000,34,0)/Table1[[#This Row],[Rate
(L/S)]],"")</f>
        <v/>
      </c>
      <c r="AD77" s="7" t="str">
        <f>IFERROR(VLOOKUP(Table1[[#This Row],[Stock]],[2]CUS030!$A$5:$BO$10000,35,0)/Table1[[#This Row],[Rate
(L/S)]],"")</f>
        <v/>
      </c>
      <c r="AE77" s="7" t="str">
        <f>IFERROR(VLOOKUP(Table1[[#This Row],[Stock]],[2]CUS030!$A$5:$BO$10000,36,0)/Table1[[#This Row],[Rate
(L/S)]],"")</f>
        <v/>
      </c>
      <c r="AF77" s="7" t="str">
        <f>IFERROR(VLOOKUP(Table1[[#This Row],[Stock]],[2]CUS030!$A$5:$BO$10000,37,0)/Table1[[#This Row],[Rate
(L/S)]],"")</f>
        <v/>
      </c>
      <c r="AG77" s="7" t="str">
        <f>IFERROR(VLOOKUP(Table1[[#This Row],[Stock]],[2]CUS030!$A$5:$BO$10000,38,0)/Table1[[#This Row],[Rate
(L/S)]],"")</f>
        <v/>
      </c>
      <c r="AH77" s="7" t="str">
        <f>IFERROR(VLOOKUP(Table1[[#This Row],[Stock]],[2]CUS030!$A$5:$BO$10000,39,0)/Table1[[#This Row],[Rate
(L/S)]],"")</f>
        <v/>
      </c>
      <c r="AI77" s="7" t="str">
        <f>IFERROR(VLOOKUP(Table1[[#This Row],[Stock]],[2]CUS030!$A$5:$BO$10000,40,0)/Table1[[#This Row],[Rate
(L/S)]],"")</f>
        <v/>
      </c>
      <c r="AJ77" s="7" t="str">
        <f>IFERROR(VLOOKUP(Table1[[#This Row],[Stock]],[2]CUS030!$A$5:$BO$10000,41,0)/Table1[[#This Row],[Rate
(L/S)]],"")</f>
        <v/>
      </c>
      <c r="AK77" s="7" t="str">
        <f>IFERROR(VLOOKUP(Table1[[#This Row],[Stock]],[2]CUS030!$A$5:$BO$10000,42,0)/Table1[[#This Row],[Rate
(L/S)]],"")</f>
        <v/>
      </c>
      <c r="AL77" s="7" t="str">
        <f>IFERROR(VLOOKUP(Table1[[#This Row],[Stock]],[2]CUS030!$A$5:$BO$10000,43,0)/Table1[[#This Row],[Rate
(L/S)]],"")</f>
        <v/>
      </c>
      <c r="AM77" s="7" t="str">
        <f>IFERROR(VLOOKUP(Table1[[#This Row],[Stock]],[2]CUS030!$A$5:$BO$10000,44,0)/Table1[[#This Row],[Rate
(L/S)]],"")</f>
        <v/>
      </c>
      <c r="AN77" s="7" t="str">
        <f>IFERROR(VLOOKUP(Table1[[#This Row],[Stock]],[2]CUS030!$A$5:$BO$10000,45,0)/Table1[[#This Row],[Rate
(L/S)]],"")</f>
        <v/>
      </c>
      <c r="AO77" s="7" t="str">
        <f>IFERROR(VLOOKUP(Table1[[#This Row],[Stock]],[2]CUS030!$A$5:$BO$10000,46,0)/Table1[[#This Row],[Rate
(L/S)]],"")</f>
        <v/>
      </c>
      <c r="AP77" s="7" t="str">
        <f>IFERROR(VLOOKUP(Table1[[#This Row],[Stock]],[2]CUS030!$A$5:$BO$10000,47,0)/Table1[[#This Row],[Rate
(L/S)]],"")</f>
        <v/>
      </c>
      <c r="AQ77" s="7" t="str">
        <f>IFERROR(VLOOKUP(Table1[[#This Row],[Stock]],[2]CUS030!$A$5:$BO$10000,48,0)/Table1[[#This Row],[Rate
(L/S)]],"")</f>
        <v/>
      </c>
      <c r="AR77" s="7" t="str">
        <f>IFERROR(VLOOKUP(Table1[[#This Row],[Stock]],[2]CUS030!$A$5:$BO$10000,49,0)/Table1[[#This Row],[Rate
(L/S)]],"")</f>
        <v/>
      </c>
      <c r="AS77" s="7" t="str">
        <f>IFERROR(VLOOKUP(Table1[[#This Row],[Stock]],[2]CUS030!$A$5:$BO$10000,50,0)/Table1[[#This Row],[Rate
(L/S)]],"")</f>
        <v/>
      </c>
      <c r="AT77" s="7" t="str">
        <f>IFERROR(VLOOKUP(Table1[[#This Row],[Stock]],[2]CUS030!$A$5:$BO$10000,51,0)/Table1[[#This Row],[Rate
(L/S)]],"")</f>
        <v/>
      </c>
      <c r="AU77" s="7" t="str">
        <f>IFERROR(VLOOKUP(Table1[[#This Row],[Stock]],[2]CUS030!$A$5:$BO$10000,52,0)/Table1[[#This Row],[Rate
(L/S)]],"")</f>
        <v/>
      </c>
      <c r="AV77" s="7" t="str">
        <f>IFERROR(VLOOKUP(Table1[[#This Row],[Stock]],[2]CUS030!$A$5:$BO$10000,53,0)/Table1[[#This Row],[Rate
(L/S)]],"")</f>
        <v/>
      </c>
      <c r="AW77" s="7" t="str">
        <f>IFERROR(VLOOKUP(Table1[[#This Row],[Stock]],[2]CUS030!$A$5:$BO$10000,54,0)/Table1[[#This Row],[Rate
(L/S)]],"")</f>
        <v/>
      </c>
      <c r="AX77" s="7" t="str">
        <f>IFERROR(VLOOKUP(Table1[[#This Row],[Stock]],[2]CUS030!$A$5:$BO$10000,55,0)/Table1[[#This Row],[Rate
(L/S)]],"")</f>
        <v/>
      </c>
      <c r="AY77" s="7" t="str">
        <f>IFERROR(VLOOKUP(Table1[[#This Row],[Stock]],[2]CUS030!$A$5:$BO$10000,56,0)/Table1[[#This Row],[Rate
(L/S)]],"")</f>
        <v/>
      </c>
      <c r="AZ77" s="7" t="str">
        <f>IFERROR(VLOOKUP(Table1[[#This Row],[Stock]],[2]CUS030!$A$5:$BO$10000,57,0)/Table1[[#This Row],[Rate
(L/S)]],"")</f>
        <v/>
      </c>
      <c r="BA77" s="7" t="str">
        <f>IFERROR(VLOOKUP(Table1[[#This Row],[Stock]],[2]CUS030!$A$5:$BO$10000,58,0)/Table1[[#This Row],[Rate
(L/S)]],"")</f>
        <v/>
      </c>
      <c r="BB77" s="7" t="str">
        <f>IFERROR(VLOOKUP(Table1[[#This Row],[Stock]],[2]CUS030!$A$5:$BO$10000,59,0)/Table1[[#This Row],[Rate
(L/S)]],"")</f>
        <v/>
      </c>
      <c r="BC77" s="7" t="str">
        <f>IFERROR(VLOOKUP(Table1[[#This Row],[Stock]],[2]CUS030!$A$5:$BO$10000,60,0)/Table1[[#This Row],[Rate
(L/S)]],"")</f>
        <v/>
      </c>
      <c r="BD77" s="7" t="str">
        <f>IFERROR(VLOOKUP(Table1[[#This Row],[Stock]],[2]CUS030!$A$5:$BO$10000,61,0)/Table1[[#This Row],[Rate
(L/S)]],"")</f>
        <v/>
      </c>
      <c r="BE77" s="7" t="str">
        <f>IFERROR(VLOOKUP(Table1[[#This Row],[Stock]],[2]CUS030!$A$5:$BO$10000,62,0)/Table1[[#This Row],[Rate
(L/S)]],"")</f>
        <v/>
      </c>
      <c r="BF77" s="7" t="str">
        <f>IFERROR(VLOOKUP(Table1[[#This Row],[Stock]],[2]CUS030!$A$5:$BO$10000,63,0)/Table1[[#This Row],[Rate
(L/S)]],"")</f>
        <v/>
      </c>
      <c r="BG77" s="7" t="str">
        <f>IFERROR(VLOOKUP(Table1[[#This Row],[Stock]],[2]CUS030!$A$5:$BO$10000,64,0)/Table1[[#This Row],[Rate
(L/S)]],"")</f>
        <v/>
      </c>
      <c r="BH77" s="7" t="str">
        <f>IFERROR(VLOOKUP(Table1[[#This Row],[Stock]],[2]CUS030!$A$5:$BO$10000,65,0)/Table1[[#This Row],[Rate
(L/S)]],"")</f>
        <v/>
      </c>
      <c r="BI77" s="7" t="s">
        <v>1</v>
      </c>
      <c r="BJ77" s="15">
        <f>IFERROR(IF(Table1[[#This Row],[S.Material]]="S",(Table1[[#This Row],[Total Qty]]+Table1[[#This Row],[N+1]]+Table1[[#This Row],[N+2]]),Table1[[#This Row],[Total Qty]]+Table1[[#This Row],[N+1]]),)</f>
        <v>0</v>
      </c>
      <c r="BK77" s="7" t="str">
        <f>IFERROR(IF(((AVERAGE((Table1[[#This Row],[N+1]],Table1[[#This Row],[N+2]]),Table1[[#This Row],[N+3]])-(Table1[[#This Row],[Total Qty]])))&gt;500,"Fixed&gt;500pcs",""),"")</f>
        <v/>
      </c>
      <c r="BL77" s="7" t="str">
        <f>IF(AND(Table1[[#This Row],[Last Forcast]]=0,Table1[[#This Row],[Total Qty]]&gt;0,Table1[[#This Row],[N+1]]&gt;0),"Check PO again","")</f>
        <v/>
      </c>
    </row>
    <row r="78" spans="2:64" x14ac:dyDescent="0.3">
      <c r="B78">
        <v>76</v>
      </c>
      <c r="C78" t="s">
        <v>80</v>
      </c>
      <c r="D78">
        <f>IFERROR(ROUND((MID(Table1[[#This Row],[Production]],35,(LEN(Table1[[#This Row],[Production]]))-37)/(MID(Table1[[#This Row],[Stock]],35,(LEN(Table1[[#This Row],[Stock]]))-37))),0),"")</f>
        <v>112</v>
      </c>
      <c r="E78" t="s">
        <v>76</v>
      </c>
      <c r="F78" s="16">
        <f>VLOOKUP(LEFT(Table1[[#This Row],[Production]],LEN(Table1[[#This Row],[Production]])-7),Item!$A$5:$Z$1000,26,0)</f>
        <v>1.752</v>
      </c>
      <c r="H78" s="8" t="str">
        <f>IFERROR(VLOOKUP(MID(Table1[[#This Row],[Production]],10,2),Special!$B$2:$D$26,3,0),"")</f>
        <v>-</v>
      </c>
      <c r="J78" t="b">
        <f>EXACT(LEFT(Table1[[#This Row],[Stock]],12),LEFT(Table1[[#This Row],[Production]],12))</f>
        <v>1</v>
      </c>
      <c r="K78" t="b">
        <f>EXACT((RIGHT(Table1[[#This Row],[Stock]],3)),((RIGHT(Table1[[#This Row],[Production]],3))))</f>
        <v>1</v>
      </c>
      <c r="L78" s="14">
        <f>IFERROR(VLOOKUP(Table1[[#This Row],[Stock]],[1]Sheet1!$A$7:$N$10000,14,0),"")</f>
        <v>618</v>
      </c>
      <c r="M78" s="14">
        <f>IFERROR(ROUND((Table1[[#This Row],[Stock
(S&amp;L)]]/Table1[[#This Row],[Rate
(L/S)]]),0),"")</f>
        <v>6</v>
      </c>
      <c r="O78" t="str">
        <f>IF(Table1[[#This Row],[Rate
(L/S)]]=1,"P/E","C")</f>
        <v>C</v>
      </c>
      <c r="P78" s="7">
        <f>IFERROR(VLOOKUP(Table1[[#This Row],[Stock]],[2]CUS030!$A$5:$BO$10000,21,0)/Table1[[#This Row],[Rate
(L/S)]],"")</f>
        <v>0</v>
      </c>
      <c r="Q78" s="7">
        <f>IFERROR(VLOOKUP(Table1[[#This Row],[Stock]],[2]CUS030!$A$5:$BO$10000,22,0)/Table1[[#This Row],[Rate
(L/S)]],"")</f>
        <v>4.2857142857142856</v>
      </c>
      <c r="R78" s="7">
        <f>IFERROR(VLOOKUP(Table1[[#This Row],[Stock]],[2]CUS030!$A$5:$BO$10000,23,0)/Table1[[#This Row],[Rate
(L/S)]],"")</f>
        <v>0</v>
      </c>
      <c r="S78" s="7">
        <f>IFERROR(VLOOKUP(Table1[[#This Row],[Stock]],[2]CUS030!$A$5:$BO$10000,24,0)/Table1[[#This Row],[Rate
(L/S)]],"")</f>
        <v>0</v>
      </c>
      <c r="T78" s="7">
        <f>IFERROR(VLOOKUP(Table1[[#This Row],[Stock]],[2]CUS030!$A$5:$BO$10000,25,0)/Table1[[#This Row],[Rate
(L/S)]],"")</f>
        <v>0</v>
      </c>
      <c r="U78" s="7">
        <f>IFERROR(VLOOKUP(Table1[[#This Row],[Stock]],[2]CUS030!$A$5:$BO$10000,26,0)/Table1[[#This Row],[Rate
(L/S)]],"")</f>
        <v>0</v>
      </c>
      <c r="V78" s="7">
        <f>IFERROR(VLOOKUP(Table1[[#This Row],[Stock]],[2]CUS030!$A$5:$BO$10000,27,0)/Table1[[#This Row],[Rate
(L/S)]],"")</f>
        <v>0</v>
      </c>
      <c r="W78" s="7">
        <f>IFERROR(VLOOKUP(Table1[[#This Row],[Stock]],[2]CUS030!$A$5:$BO$10000,28,0)/Table1[[#This Row],[Rate
(L/S)]],"")</f>
        <v>0</v>
      </c>
      <c r="X78" s="7">
        <f>IFERROR(VLOOKUP(Table1[[#This Row],[Stock]],[2]CUS030!$A$5:$BO$10000,29,0)/Table1[[#This Row],[Rate
(L/S)]],"")</f>
        <v>0</v>
      </c>
      <c r="Y78" s="7">
        <f>IFERROR(VLOOKUP(Table1[[#This Row],[Stock]],[2]CUS030!$A$5:$BO$10000,30,0)/Table1[[#This Row],[Rate
(L/S)]],"")</f>
        <v>0</v>
      </c>
      <c r="Z78" s="7">
        <f>IFERROR(VLOOKUP(Table1[[#This Row],[Stock]],[2]CUS030!$A$5:$BO$10000,31,0)/Table1[[#This Row],[Rate
(L/S)]],"")</f>
        <v>0</v>
      </c>
      <c r="AA78" s="7">
        <f>IFERROR(VLOOKUP(Table1[[#This Row],[Stock]],[2]CUS030!$A$5:$BO$10000,32,0)/Table1[[#This Row],[Rate
(L/S)]],"")</f>
        <v>0</v>
      </c>
      <c r="AB78" s="7">
        <f>IFERROR(VLOOKUP(Table1[[#This Row],[Stock]],[2]CUS030!$A$5:$BO$10000,33,0)/Table1[[#This Row],[Rate
(L/S)]],"")</f>
        <v>0</v>
      </c>
      <c r="AC78" s="7">
        <f>IFERROR(VLOOKUP(Table1[[#This Row],[Stock]],[2]CUS030!$A$5:$BO$10000,34,0)/Table1[[#This Row],[Rate
(L/S)]],"")</f>
        <v>0</v>
      </c>
      <c r="AD78" s="7">
        <f>IFERROR(VLOOKUP(Table1[[#This Row],[Stock]],[2]CUS030!$A$5:$BO$10000,35,0)/Table1[[#This Row],[Rate
(L/S)]],"")</f>
        <v>0</v>
      </c>
      <c r="AE78" s="7">
        <f>IFERROR(VLOOKUP(Table1[[#This Row],[Stock]],[2]CUS030!$A$5:$BO$10000,36,0)/Table1[[#This Row],[Rate
(L/S)]],"")</f>
        <v>0</v>
      </c>
      <c r="AF78" s="7">
        <f>IFERROR(VLOOKUP(Table1[[#This Row],[Stock]],[2]CUS030!$A$5:$BO$10000,37,0)/Table1[[#This Row],[Rate
(L/S)]],"")</f>
        <v>0</v>
      </c>
      <c r="AG78" s="7">
        <f>IFERROR(VLOOKUP(Table1[[#This Row],[Stock]],[2]CUS030!$A$5:$BO$10000,38,0)/Table1[[#This Row],[Rate
(L/S)]],"")</f>
        <v>0</v>
      </c>
      <c r="AH78" s="7">
        <f>IFERROR(VLOOKUP(Table1[[#This Row],[Stock]],[2]CUS030!$A$5:$BO$10000,39,0)/Table1[[#This Row],[Rate
(L/S)]],"")</f>
        <v>0</v>
      </c>
      <c r="AI78" s="7">
        <f>IFERROR(VLOOKUP(Table1[[#This Row],[Stock]],[2]CUS030!$A$5:$BO$10000,40,0)/Table1[[#This Row],[Rate
(L/S)]],"")</f>
        <v>0</v>
      </c>
      <c r="AJ78" s="7">
        <f>IFERROR(VLOOKUP(Table1[[#This Row],[Stock]],[2]CUS030!$A$5:$BO$10000,41,0)/Table1[[#This Row],[Rate
(L/S)]],"")</f>
        <v>0</v>
      </c>
      <c r="AK78" s="7">
        <f>IFERROR(VLOOKUP(Table1[[#This Row],[Stock]],[2]CUS030!$A$5:$BO$10000,42,0)/Table1[[#This Row],[Rate
(L/S)]],"")</f>
        <v>0</v>
      </c>
      <c r="AL78" s="7">
        <f>IFERROR(VLOOKUP(Table1[[#This Row],[Stock]],[2]CUS030!$A$5:$BO$10000,43,0)/Table1[[#This Row],[Rate
(L/S)]],"")</f>
        <v>0</v>
      </c>
      <c r="AM78" s="7">
        <f>IFERROR(VLOOKUP(Table1[[#This Row],[Stock]],[2]CUS030!$A$5:$BO$10000,44,0)/Table1[[#This Row],[Rate
(L/S)]],"")</f>
        <v>0</v>
      </c>
      <c r="AN78" s="7">
        <f>IFERROR(VLOOKUP(Table1[[#This Row],[Stock]],[2]CUS030!$A$5:$BO$10000,45,0)/Table1[[#This Row],[Rate
(L/S)]],"")</f>
        <v>0</v>
      </c>
      <c r="AO78" s="7">
        <f>IFERROR(VLOOKUP(Table1[[#This Row],[Stock]],[2]CUS030!$A$5:$BO$10000,46,0)/Table1[[#This Row],[Rate
(L/S)]],"")</f>
        <v>0</v>
      </c>
      <c r="AP78" s="7">
        <f>IFERROR(VLOOKUP(Table1[[#This Row],[Stock]],[2]CUS030!$A$5:$BO$10000,47,0)/Table1[[#This Row],[Rate
(L/S)]],"")</f>
        <v>0</v>
      </c>
      <c r="AQ78" s="7">
        <f>IFERROR(VLOOKUP(Table1[[#This Row],[Stock]],[2]CUS030!$A$5:$BO$10000,48,0)/Table1[[#This Row],[Rate
(L/S)]],"")</f>
        <v>0</v>
      </c>
      <c r="AR78" s="7">
        <f>IFERROR(VLOOKUP(Table1[[#This Row],[Stock]],[2]CUS030!$A$5:$BO$10000,49,0)/Table1[[#This Row],[Rate
(L/S)]],"")</f>
        <v>0</v>
      </c>
      <c r="AS78" s="7">
        <f>IFERROR(VLOOKUP(Table1[[#This Row],[Stock]],[2]CUS030!$A$5:$BO$10000,50,0)/Table1[[#This Row],[Rate
(L/S)]],"")</f>
        <v>0</v>
      </c>
      <c r="AT78" s="7">
        <f>IFERROR(VLOOKUP(Table1[[#This Row],[Stock]],[2]CUS030!$A$5:$BO$10000,51,0)/Table1[[#This Row],[Rate
(L/S)]],"")</f>
        <v>0</v>
      </c>
      <c r="AU78" s="7">
        <f>IFERROR(VLOOKUP(Table1[[#This Row],[Stock]],[2]CUS030!$A$5:$BO$10000,52,0)/Table1[[#This Row],[Rate
(L/S)]],"")</f>
        <v>0</v>
      </c>
      <c r="AV78" s="7">
        <f>IFERROR(VLOOKUP(Table1[[#This Row],[Stock]],[2]CUS030!$A$5:$BO$10000,53,0)/Table1[[#This Row],[Rate
(L/S)]],"")</f>
        <v>4.2857142857142856</v>
      </c>
      <c r="AW78" s="7">
        <f>IFERROR(VLOOKUP(Table1[[#This Row],[Stock]],[2]CUS030!$A$5:$BO$10000,54,0)/Table1[[#This Row],[Rate
(L/S)]],"")</f>
        <v>0</v>
      </c>
      <c r="AX78" s="7">
        <f>IFERROR(VLOOKUP(Table1[[#This Row],[Stock]],[2]CUS030!$A$5:$BO$10000,55,0)/Table1[[#This Row],[Rate
(L/S)]],"")</f>
        <v>57.857142857142854</v>
      </c>
      <c r="AY78" s="7">
        <f>IFERROR(VLOOKUP(Table1[[#This Row],[Stock]],[2]CUS030!$A$5:$BO$10000,56,0)/Table1[[#This Row],[Rate
(L/S)]],"")</f>
        <v>30</v>
      </c>
      <c r="AZ78" s="7">
        <f>IFERROR(VLOOKUP(Table1[[#This Row],[Stock]],[2]CUS030!$A$5:$BO$10000,57,0)/Table1[[#This Row],[Rate
(L/S)]],"")</f>
        <v>25.714285714285715</v>
      </c>
      <c r="BA78" s="7">
        <f>IFERROR(VLOOKUP(Table1[[#This Row],[Stock]],[2]CUS030!$A$5:$BO$10000,58,0)/Table1[[#This Row],[Rate
(L/S)]],"")</f>
        <v>0</v>
      </c>
      <c r="BB78" s="7">
        <f>IFERROR(VLOOKUP(Table1[[#This Row],[Stock]],[2]CUS030!$A$5:$BO$10000,59,0)/Table1[[#This Row],[Rate
(L/S)]],"")</f>
        <v>0</v>
      </c>
      <c r="BC78" s="7">
        <f>IFERROR(VLOOKUP(Table1[[#This Row],[Stock]],[2]CUS030!$A$5:$BO$10000,60,0)/Table1[[#This Row],[Rate
(L/S)]],"")</f>
        <v>0</v>
      </c>
      <c r="BD78" s="7">
        <f>IFERROR(VLOOKUP(Table1[[#This Row],[Stock]],[2]CUS030!$A$5:$BO$10000,61,0)/Table1[[#This Row],[Rate
(L/S)]],"")</f>
        <v>0</v>
      </c>
      <c r="BE78" s="7">
        <f>IFERROR(VLOOKUP(Table1[[#This Row],[Stock]],[2]CUS030!$A$5:$BO$10000,62,0)/Table1[[#This Row],[Rate
(L/S)]],"")</f>
        <v>0</v>
      </c>
      <c r="BF78" s="7">
        <f>IFERROR(VLOOKUP(Table1[[#This Row],[Stock]],[2]CUS030!$A$5:$BO$10000,63,0)/Table1[[#This Row],[Rate
(L/S)]],"")</f>
        <v>0</v>
      </c>
      <c r="BG78" s="7">
        <f>IFERROR(VLOOKUP(Table1[[#This Row],[Stock]],[2]CUS030!$A$5:$BO$10000,64,0)/Table1[[#This Row],[Rate
(L/S)]],"")</f>
        <v>0</v>
      </c>
      <c r="BH78" s="7">
        <f>IFERROR(VLOOKUP(Table1[[#This Row],[Stock]],[2]CUS030!$A$5:$BO$10000,65,0)/Table1[[#This Row],[Rate
(L/S)]],"")</f>
        <v>0</v>
      </c>
      <c r="BI78" s="7" t="s">
        <v>1</v>
      </c>
      <c r="BJ78" s="15">
        <f>IFERROR(IF(Table1[[#This Row],[S.Material]]="S",(Table1[[#This Row],[Total Qty]]+Table1[[#This Row],[N+1]]+Table1[[#This Row],[N+2]]),Table1[[#This Row],[Total Qty]]+Table1[[#This Row],[N+1]]),)</f>
        <v>34.285714285714285</v>
      </c>
      <c r="BK78" s="7" t="str">
        <f>IFERROR(IF(((AVERAGE((Table1[[#This Row],[N+1]],Table1[[#This Row],[N+2]]),Table1[[#This Row],[N+3]])-(Table1[[#This Row],[Total Qty]])))&gt;500,"Fixed&gt;500pcs",""),"")</f>
        <v/>
      </c>
      <c r="BL78" s="7" t="str">
        <f>IF(AND(Table1[[#This Row],[Last Forcast]]=0,Table1[[#This Row],[Total Qty]]&gt;0,Table1[[#This Row],[N+1]]&gt;0),"Check PO again","")</f>
        <v/>
      </c>
    </row>
    <row r="79" spans="2:64" x14ac:dyDescent="0.3">
      <c r="B79">
        <v>77</v>
      </c>
      <c r="C79" t="s">
        <v>81</v>
      </c>
      <c r="D79">
        <f>IFERROR(ROUND((MID(Table1[[#This Row],[Production]],35,(LEN(Table1[[#This Row],[Production]]))-37)/(MID(Table1[[#This Row],[Stock]],35,(LEN(Table1[[#This Row],[Stock]]))-37))),0),"")</f>
        <v>109</v>
      </c>
      <c r="E79" t="s">
        <v>76</v>
      </c>
      <c r="F79" s="16">
        <f>VLOOKUP(LEFT(Table1[[#This Row],[Production]],LEN(Table1[[#This Row],[Production]])-7),Item!$A$5:$Z$1000,26,0)</f>
        <v>1.752</v>
      </c>
      <c r="H79" s="8" t="str">
        <f>IFERROR(VLOOKUP(MID(Table1[[#This Row],[Production]],10,2),Special!$B$2:$D$26,3,0),"")</f>
        <v>-</v>
      </c>
      <c r="J79" t="b">
        <f>EXACT(LEFT(Table1[[#This Row],[Stock]],12),LEFT(Table1[[#This Row],[Production]],12))</f>
        <v>1</v>
      </c>
      <c r="K79" t="b">
        <f>EXACT((RIGHT(Table1[[#This Row],[Stock]],3)),((RIGHT(Table1[[#This Row],[Production]],3))))</f>
        <v>1</v>
      </c>
      <c r="L79" s="14">
        <f>IFERROR(VLOOKUP(Table1[[#This Row],[Stock]],[1]Sheet1!$A$7:$N$10000,14,0),"")</f>
        <v>0</v>
      </c>
      <c r="M79" s="14">
        <f>IFERROR(ROUND((Table1[[#This Row],[Stock
(S&amp;L)]]/Table1[[#This Row],[Rate
(L/S)]]),0),"")</f>
        <v>0</v>
      </c>
      <c r="O79" t="str">
        <f>IF(Table1[[#This Row],[Rate
(L/S)]]=1,"P/E","C")</f>
        <v>C</v>
      </c>
      <c r="P79" s="7" t="str">
        <f>IFERROR(VLOOKUP(Table1[[#This Row],[Stock]],[2]CUS030!$A$5:$BO$10000,21,0)/Table1[[#This Row],[Rate
(L/S)]],"")</f>
        <v/>
      </c>
      <c r="Q79" s="7" t="str">
        <f>IFERROR(VLOOKUP(Table1[[#This Row],[Stock]],[2]CUS030!$A$5:$BO$10000,22,0)/Table1[[#This Row],[Rate
(L/S)]],"")</f>
        <v/>
      </c>
      <c r="R79" s="7" t="str">
        <f>IFERROR(VLOOKUP(Table1[[#This Row],[Stock]],[2]CUS030!$A$5:$BO$10000,23,0)/Table1[[#This Row],[Rate
(L/S)]],"")</f>
        <v/>
      </c>
      <c r="S79" s="7" t="str">
        <f>IFERROR(VLOOKUP(Table1[[#This Row],[Stock]],[2]CUS030!$A$5:$BO$10000,24,0)/Table1[[#This Row],[Rate
(L/S)]],"")</f>
        <v/>
      </c>
      <c r="T79" s="7" t="str">
        <f>IFERROR(VLOOKUP(Table1[[#This Row],[Stock]],[2]CUS030!$A$5:$BO$10000,25,0)/Table1[[#This Row],[Rate
(L/S)]],"")</f>
        <v/>
      </c>
      <c r="U79" s="7" t="str">
        <f>IFERROR(VLOOKUP(Table1[[#This Row],[Stock]],[2]CUS030!$A$5:$BO$10000,26,0)/Table1[[#This Row],[Rate
(L/S)]],"")</f>
        <v/>
      </c>
      <c r="V79" s="7" t="str">
        <f>IFERROR(VLOOKUP(Table1[[#This Row],[Stock]],[2]CUS030!$A$5:$BO$10000,27,0)/Table1[[#This Row],[Rate
(L/S)]],"")</f>
        <v/>
      </c>
      <c r="W79" s="7" t="str">
        <f>IFERROR(VLOOKUP(Table1[[#This Row],[Stock]],[2]CUS030!$A$5:$BO$10000,28,0)/Table1[[#This Row],[Rate
(L/S)]],"")</f>
        <v/>
      </c>
      <c r="X79" s="7" t="str">
        <f>IFERROR(VLOOKUP(Table1[[#This Row],[Stock]],[2]CUS030!$A$5:$BO$10000,29,0)/Table1[[#This Row],[Rate
(L/S)]],"")</f>
        <v/>
      </c>
      <c r="Y79" s="7" t="str">
        <f>IFERROR(VLOOKUP(Table1[[#This Row],[Stock]],[2]CUS030!$A$5:$BO$10000,30,0)/Table1[[#This Row],[Rate
(L/S)]],"")</f>
        <v/>
      </c>
      <c r="Z79" s="7" t="str">
        <f>IFERROR(VLOOKUP(Table1[[#This Row],[Stock]],[2]CUS030!$A$5:$BO$10000,31,0)/Table1[[#This Row],[Rate
(L/S)]],"")</f>
        <v/>
      </c>
      <c r="AA79" s="7" t="str">
        <f>IFERROR(VLOOKUP(Table1[[#This Row],[Stock]],[2]CUS030!$A$5:$BO$10000,32,0)/Table1[[#This Row],[Rate
(L/S)]],"")</f>
        <v/>
      </c>
      <c r="AB79" s="7" t="str">
        <f>IFERROR(VLOOKUP(Table1[[#This Row],[Stock]],[2]CUS030!$A$5:$BO$10000,33,0)/Table1[[#This Row],[Rate
(L/S)]],"")</f>
        <v/>
      </c>
      <c r="AC79" s="7" t="str">
        <f>IFERROR(VLOOKUP(Table1[[#This Row],[Stock]],[2]CUS030!$A$5:$BO$10000,34,0)/Table1[[#This Row],[Rate
(L/S)]],"")</f>
        <v/>
      </c>
      <c r="AD79" s="7" t="str">
        <f>IFERROR(VLOOKUP(Table1[[#This Row],[Stock]],[2]CUS030!$A$5:$BO$10000,35,0)/Table1[[#This Row],[Rate
(L/S)]],"")</f>
        <v/>
      </c>
      <c r="AE79" s="7" t="str">
        <f>IFERROR(VLOOKUP(Table1[[#This Row],[Stock]],[2]CUS030!$A$5:$BO$10000,36,0)/Table1[[#This Row],[Rate
(L/S)]],"")</f>
        <v/>
      </c>
      <c r="AF79" s="7" t="str">
        <f>IFERROR(VLOOKUP(Table1[[#This Row],[Stock]],[2]CUS030!$A$5:$BO$10000,37,0)/Table1[[#This Row],[Rate
(L/S)]],"")</f>
        <v/>
      </c>
      <c r="AG79" s="7" t="str">
        <f>IFERROR(VLOOKUP(Table1[[#This Row],[Stock]],[2]CUS030!$A$5:$BO$10000,38,0)/Table1[[#This Row],[Rate
(L/S)]],"")</f>
        <v/>
      </c>
      <c r="AH79" s="7" t="str">
        <f>IFERROR(VLOOKUP(Table1[[#This Row],[Stock]],[2]CUS030!$A$5:$BO$10000,39,0)/Table1[[#This Row],[Rate
(L/S)]],"")</f>
        <v/>
      </c>
      <c r="AI79" s="7" t="str">
        <f>IFERROR(VLOOKUP(Table1[[#This Row],[Stock]],[2]CUS030!$A$5:$BO$10000,40,0)/Table1[[#This Row],[Rate
(L/S)]],"")</f>
        <v/>
      </c>
      <c r="AJ79" s="7" t="str">
        <f>IFERROR(VLOOKUP(Table1[[#This Row],[Stock]],[2]CUS030!$A$5:$BO$10000,41,0)/Table1[[#This Row],[Rate
(L/S)]],"")</f>
        <v/>
      </c>
      <c r="AK79" s="7" t="str">
        <f>IFERROR(VLOOKUP(Table1[[#This Row],[Stock]],[2]CUS030!$A$5:$BO$10000,42,0)/Table1[[#This Row],[Rate
(L/S)]],"")</f>
        <v/>
      </c>
      <c r="AL79" s="7" t="str">
        <f>IFERROR(VLOOKUP(Table1[[#This Row],[Stock]],[2]CUS030!$A$5:$BO$10000,43,0)/Table1[[#This Row],[Rate
(L/S)]],"")</f>
        <v/>
      </c>
      <c r="AM79" s="7" t="str">
        <f>IFERROR(VLOOKUP(Table1[[#This Row],[Stock]],[2]CUS030!$A$5:$BO$10000,44,0)/Table1[[#This Row],[Rate
(L/S)]],"")</f>
        <v/>
      </c>
      <c r="AN79" s="7" t="str">
        <f>IFERROR(VLOOKUP(Table1[[#This Row],[Stock]],[2]CUS030!$A$5:$BO$10000,45,0)/Table1[[#This Row],[Rate
(L/S)]],"")</f>
        <v/>
      </c>
      <c r="AO79" s="7" t="str">
        <f>IFERROR(VLOOKUP(Table1[[#This Row],[Stock]],[2]CUS030!$A$5:$BO$10000,46,0)/Table1[[#This Row],[Rate
(L/S)]],"")</f>
        <v/>
      </c>
      <c r="AP79" s="7" t="str">
        <f>IFERROR(VLOOKUP(Table1[[#This Row],[Stock]],[2]CUS030!$A$5:$BO$10000,47,0)/Table1[[#This Row],[Rate
(L/S)]],"")</f>
        <v/>
      </c>
      <c r="AQ79" s="7" t="str">
        <f>IFERROR(VLOOKUP(Table1[[#This Row],[Stock]],[2]CUS030!$A$5:$BO$10000,48,0)/Table1[[#This Row],[Rate
(L/S)]],"")</f>
        <v/>
      </c>
      <c r="AR79" s="7" t="str">
        <f>IFERROR(VLOOKUP(Table1[[#This Row],[Stock]],[2]CUS030!$A$5:$BO$10000,49,0)/Table1[[#This Row],[Rate
(L/S)]],"")</f>
        <v/>
      </c>
      <c r="AS79" s="7" t="str">
        <f>IFERROR(VLOOKUP(Table1[[#This Row],[Stock]],[2]CUS030!$A$5:$BO$10000,50,0)/Table1[[#This Row],[Rate
(L/S)]],"")</f>
        <v/>
      </c>
      <c r="AT79" s="7" t="str">
        <f>IFERROR(VLOOKUP(Table1[[#This Row],[Stock]],[2]CUS030!$A$5:$BO$10000,51,0)/Table1[[#This Row],[Rate
(L/S)]],"")</f>
        <v/>
      </c>
      <c r="AU79" s="7" t="str">
        <f>IFERROR(VLOOKUP(Table1[[#This Row],[Stock]],[2]CUS030!$A$5:$BO$10000,52,0)/Table1[[#This Row],[Rate
(L/S)]],"")</f>
        <v/>
      </c>
      <c r="AV79" s="7" t="str">
        <f>IFERROR(VLOOKUP(Table1[[#This Row],[Stock]],[2]CUS030!$A$5:$BO$10000,53,0)/Table1[[#This Row],[Rate
(L/S)]],"")</f>
        <v/>
      </c>
      <c r="AW79" s="7" t="str">
        <f>IFERROR(VLOOKUP(Table1[[#This Row],[Stock]],[2]CUS030!$A$5:$BO$10000,54,0)/Table1[[#This Row],[Rate
(L/S)]],"")</f>
        <v/>
      </c>
      <c r="AX79" s="7" t="str">
        <f>IFERROR(VLOOKUP(Table1[[#This Row],[Stock]],[2]CUS030!$A$5:$BO$10000,55,0)/Table1[[#This Row],[Rate
(L/S)]],"")</f>
        <v/>
      </c>
      <c r="AY79" s="7" t="str">
        <f>IFERROR(VLOOKUP(Table1[[#This Row],[Stock]],[2]CUS030!$A$5:$BO$10000,56,0)/Table1[[#This Row],[Rate
(L/S)]],"")</f>
        <v/>
      </c>
      <c r="AZ79" s="7" t="str">
        <f>IFERROR(VLOOKUP(Table1[[#This Row],[Stock]],[2]CUS030!$A$5:$BO$10000,57,0)/Table1[[#This Row],[Rate
(L/S)]],"")</f>
        <v/>
      </c>
      <c r="BA79" s="7" t="str">
        <f>IFERROR(VLOOKUP(Table1[[#This Row],[Stock]],[2]CUS030!$A$5:$BO$10000,58,0)/Table1[[#This Row],[Rate
(L/S)]],"")</f>
        <v/>
      </c>
      <c r="BB79" s="7" t="str">
        <f>IFERROR(VLOOKUP(Table1[[#This Row],[Stock]],[2]CUS030!$A$5:$BO$10000,59,0)/Table1[[#This Row],[Rate
(L/S)]],"")</f>
        <v/>
      </c>
      <c r="BC79" s="7" t="str">
        <f>IFERROR(VLOOKUP(Table1[[#This Row],[Stock]],[2]CUS030!$A$5:$BO$10000,60,0)/Table1[[#This Row],[Rate
(L/S)]],"")</f>
        <v/>
      </c>
      <c r="BD79" s="7" t="str">
        <f>IFERROR(VLOOKUP(Table1[[#This Row],[Stock]],[2]CUS030!$A$5:$BO$10000,61,0)/Table1[[#This Row],[Rate
(L/S)]],"")</f>
        <v/>
      </c>
      <c r="BE79" s="7" t="str">
        <f>IFERROR(VLOOKUP(Table1[[#This Row],[Stock]],[2]CUS030!$A$5:$BO$10000,62,0)/Table1[[#This Row],[Rate
(L/S)]],"")</f>
        <v/>
      </c>
      <c r="BF79" s="7" t="str">
        <f>IFERROR(VLOOKUP(Table1[[#This Row],[Stock]],[2]CUS030!$A$5:$BO$10000,63,0)/Table1[[#This Row],[Rate
(L/S)]],"")</f>
        <v/>
      </c>
      <c r="BG79" s="7" t="str">
        <f>IFERROR(VLOOKUP(Table1[[#This Row],[Stock]],[2]CUS030!$A$5:$BO$10000,64,0)/Table1[[#This Row],[Rate
(L/S)]],"")</f>
        <v/>
      </c>
      <c r="BH79" s="7" t="str">
        <f>IFERROR(VLOOKUP(Table1[[#This Row],[Stock]],[2]CUS030!$A$5:$BO$10000,65,0)/Table1[[#This Row],[Rate
(L/S)]],"")</f>
        <v/>
      </c>
      <c r="BI79" s="7" t="s">
        <v>1</v>
      </c>
      <c r="BJ79" s="15">
        <f>IFERROR(IF(Table1[[#This Row],[S.Material]]="S",(Table1[[#This Row],[Total Qty]]+Table1[[#This Row],[N+1]]+Table1[[#This Row],[N+2]]),Table1[[#This Row],[Total Qty]]+Table1[[#This Row],[N+1]]),)</f>
        <v>0</v>
      </c>
      <c r="BK79" s="7" t="str">
        <f>IFERROR(IF(((AVERAGE((Table1[[#This Row],[N+1]],Table1[[#This Row],[N+2]]),Table1[[#This Row],[N+3]])-(Table1[[#This Row],[Total Qty]])))&gt;500,"Fixed&gt;500pcs",""),"")</f>
        <v/>
      </c>
      <c r="BL79" s="7" t="str">
        <f>IF(AND(Table1[[#This Row],[Last Forcast]]=0,Table1[[#This Row],[Total Qty]]&gt;0,Table1[[#This Row],[N+1]]&gt;0),"Check PO again","")</f>
        <v/>
      </c>
    </row>
    <row r="80" spans="2:64" x14ac:dyDescent="0.3">
      <c r="B80">
        <v>78</v>
      </c>
      <c r="C80" t="s">
        <v>76</v>
      </c>
      <c r="D80">
        <f>IFERROR(ROUND((MID(Table1[[#This Row],[Production]],35,(LEN(Table1[[#This Row],[Production]]))-37)/(MID(Table1[[#This Row],[Stock]],35,(LEN(Table1[[#This Row],[Stock]]))-37))),0),"")</f>
        <v>1</v>
      </c>
      <c r="E80" t="s">
        <v>76</v>
      </c>
      <c r="F80" s="16">
        <f>VLOOKUP(LEFT(Table1[[#This Row],[Production]],LEN(Table1[[#This Row],[Production]])-7),Item!$A$5:$Z$1000,26,0)</f>
        <v>1.752</v>
      </c>
      <c r="H80" s="8" t="str">
        <f>IFERROR(VLOOKUP(MID(Table1[[#This Row],[Production]],10,2),Special!$B$2:$D$26,3,0),"")</f>
        <v>-</v>
      </c>
      <c r="J80" t="b">
        <f>EXACT(LEFT(Table1[[#This Row],[Stock]],12),LEFT(Table1[[#This Row],[Production]],12))</f>
        <v>1</v>
      </c>
      <c r="K80" t="b">
        <f>EXACT((RIGHT(Table1[[#This Row],[Stock]],3)),((RIGHT(Table1[[#This Row],[Production]],3))))</f>
        <v>1</v>
      </c>
      <c r="L80" s="14">
        <f>IFERROR(VLOOKUP(Table1[[#This Row],[Stock]],[1]Sheet1!$A$7:$N$10000,14,0),"")</f>
        <v>339</v>
      </c>
      <c r="M80" s="14">
        <f>IFERROR(ROUND((Table1[[#This Row],[Stock
(S&amp;L)]]/Table1[[#This Row],[Rate
(L/S)]]),0),"")</f>
        <v>339</v>
      </c>
      <c r="O80" t="str">
        <f>IF(Table1[[#This Row],[Rate
(L/S)]]=1,"P/E","C")</f>
        <v>P/E</v>
      </c>
      <c r="P80" s="7" t="str">
        <f>IFERROR(VLOOKUP(Table1[[#This Row],[Stock]],[2]CUS030!$A$5:$BO$10000,21,0)/Table1[[#This Row],[Rate
(L/S)]],"")</f>
        <v/>
      </c>
      <c r="Q80" s="7" t="str">
        <f>IFERROR(VLOOKUP(Table1[[#This Row],[Stock]],[2]CUS030!$A$5:$BO$10000,22,0)/Table1[[#This Row],[Rate
(L/S)]],"")</f>
        <v/>
      </c>
      <c r="R80" s="7" t="str">
        <f>IFERROR(VLOOKUP(Table1[[#This Row],[Stock]],[2]CUS030!$A$5:$BO$10000,23,0)/Table1[[#This Row],[Rate
(L/S)]],"")</f>
        <v/>
      </c>
      <c r="S80" s="7" t="str">
        <f>IFERROR(VLOOKUP(Table1[[#This Row],[Stock]],[2]CUS030!$A$5:$BO$10000,24,0)/Table1[[#This Row],[Rate
(L/S)]],"")</f>
        <v/>
      </c>
      <c r="T80" s="7" t="str">
        <f>IFERROR(VLOOKUP(Table1[[#This Row],[Stock]],[2]CUS030!$A$5:$BO$10000,25,0)/Table1[[#This Row],[Rate
(L/S)]],"")</f>
        <v/>
      </c>
      <c r="U80" s="7" t="str">
        <f>IFERROR(VLOOKUP(Table1[[#This Row],[Stock]],[2]CUS030!$A$5:$BO$10000,26,0)/Table1[[#This Row],[Rate
(L/S)]],"")</f>
        <v/>
      </c>
      <c r="V80" s="7" t="str">
        <f>IFERROR(VLOOKUP(Table1[[#This Row],[Stock]],[2]CUS030!$A$5:$BO$10000,27,0)/Table1[[#This Row],[Rate
(L/S)]],"")</f>
        <v/>
      </c>
      <c r="W80" s="7" t="str">
        <f>IFERROR(VLOOKUP(Table1[[#This Row],[Stock]],[2]CUS030!$A$5:$BO$10000,28,0)/Table1[[#This Row],[Rate
(L/S)]],"")</f>
        <v/>
      </c>
      <c r="X80" s="7" t="str">
        <f>IFERROR(VLOOKUP(Table1[[#This Row],[Stock]],[2]CUS030!$A$5:$BO$10000,29,0)/Table1[[#This Row],[Rate
(L/S)]],"")</f>
        <v/>
      </c>
      <c r="Y80" s="7" t="str">
        <f>IFERROR(VLOOKUP(Table1[[#This Row],[Stock]],[2]CUS030!$A$5:$BO$10000,30,0)/Table1[[#This Row],[Rate
(L/S)]],"")</f>
        <v/>
      </c>
      <c r="Z80" s="7" t="str">
        <f>IFERROR(VLOOKUP(Table1[[#This Row],[Stock]],[2]CUS030!$A$5:$BO$10000,31,0)/Table1[[#This Row],[Rate
(L/S)]],"")</f>
        <v/>
      </c>
      <c r="AA80" s="7" t="str">
        <f>IFERROR(VLOOKUP(Table1[[#This Row],[Stock]],[2]CUS030!$A$5:$BO$10000,32,0)/Table1[[#This Row],[Rate
(L/S)]],"")</f>
        <v/>
      </c>
      <c r="AB80" s="7" t="str">
        <f>IFERROR(VLOOKUP(Table1[[#This Row],[Stock]],[2]CUS030!$A$5:$BO$10000,33,0)/Table1[[#This Row],[Rate
(L/S)]],"")</f>
        <v/>
      </c>
      <c r="AC80" s="7" t="str">
        <f>IFERROR(VLOOKUP(Table1[[#This Row],[Stock]],[2]CUS030!$A$5:$BO$10000,34,0)/Table1[[#This Row],[Rate
(L/S)]],"")</f>
        <v/>
      </c>
      <c r="AD80" s="7" t="str">
        <f>IFERROR(VLOOKUP(Table1[[#This Row],[Stock]],[2]CUS030!$A$5:$BO$10000,35,0)/Table1[[#This Row],[Rate
(L/S)]],"")</f>
        <v/>
      </c>
      <c r="AE80" s="7" t="str">
        <f>IFERROR(VLOOKUP(Table1[[#This Row],[Stock]],[2]CUS030!$A$5:$BO$10000,36,0)/Table1[[#This Row],[Rate
(L/S)]],"")</f>
        <v/>
      </c>
      <c r="AF80" s="7" t="str">
        <f>IFERROR(VLOOKUP(Table1[[#This Row],[Stock]],[2]CUS030!$A$5:$BO$10000,37,0)/Table1[[#This Row],[Rate
(L/S)]],"")</f>
        <v/>
      </c>
      <c r="AG80" s="7" t="str">
        <f>IFERROR(VLOOKUP(Table1[[#This Row],[Stock]],[2]CUS030!$A$5:$BO$10000,38,0)/Table1[[#This Row],[Rate
(L/S)]],"")</f>
        <v/>
      </c>
      <c r="AH80" s="7" t="str">
        <f>IFERROR(VLOOKUP(Table1[[#This Row],[Stock]],[2]CUS030!$A$5:$BO$10000,39,0)/Table1[[#This Row],[Rate
(L/S)]],"")</f>
        <v/>
      </c>
      <c r="AI80" s="7" t="str">
        <f>IFERROR(VLOOKUP(Table1[[#This Row],[Stock]],[2]CUS030!$A$5:$BO$10000,40,0)/Table1[[#This Row],[Rate
(L/S)]],"")</f>
        <v/>
      </c>
      <c r="AJ80" s="7" t="str">
        <f>IFERROR(VLOOKUP(Table1[[#This Row],[Stock]],[2]CUS030!$A$5:$BO$10000,41,0)/Table1[[#This Row],[Rate
(L/S)]],"")</f>
        <v/>
      </c>
      <c r="AK80" s="7" t="str">
        <f>IFERROR(VLOOKUP(Table1[[#This Row],[Stock]],[2]CUS030!$A$5:$BO$10000,42,0)/Table1[[#This Row],[Rate
(L/S)]],"")</f>
        <v/>
      </c>
      <c r="AL80" s="7" t="str">
        <f>IFERROR(VLOOKUP(Table1[[#This Row],[Stock]],[2]CUS030!$A$5:$BO$10000,43,0)/Table1[[#This Row],[Rate
(L/S)]],"")</f>
        <v/>
      </c>
      <c r="AM80" s="7" t="str">
        <f>IFERROR(VLOOKUP(Table1[[#This Row],[Stock]],[2]CUS030!$A$5:$BO$10000,44,0)/Table1[[#This Row],[Rate
(L/S)]],"")</f>
        <v/>
      </c>
      <c r="AN80" s="7" t="str">
        <f>IFERROR(VLOOKUP(Table1[[#This Row],[Stock]],[2]CUS030!$A$5:$BO$10000,45,0)/Table1[[#This Row],[Rate
(L/S)]],"")</f>
        <v/>
      </c>
      <c r="AO80" s="7" t="str">
        <f>IFERROR(VLOOKUP(Table1[[#This Row],[Stock]],[2]CUS030!$A$5:$BO$10000,46,0)/Table1[[#This Row],[Rate
(L/S)]],"")</f>
        <v/>
      </c>
      <c r="AP80" s="7" t="str">
        <f>IFERROR(VLOOKUP(Table1[[#This Row],[Stock]],[2]CUS030!$A$5:$BO$10000,47,0)/Table1[[#This Row],[Rate
(L/S)]],"")</f>
        <v/>
      </c>
      <c r="AQ80" s="7" t="str">
        <f>IFERROR(VLOOKUP(Table1[[#This Row],[Stock]],[2]CUS030!$A$5:$BO$10000,48,0)/Table1[[#This Row],[Rate
(L/S)]],"")</f>
        <v/>
      </c>
      <c r="AR80" s="7" t="str">
        <f>IFERROR(VLOOKUP(Table1[[#This Row],[Stock]],[2]CUS030!$A$5:$BO$10000,49,0)/Table1[[#This Row],[Rate
(L/S)]],"")</f>
        <v/>
      </c>
      <c r="AS80" s="7" t="str">
        <f>IFERROR(VLOOKUP(Table1[[#This Row],[Stock]],[2]CUS030!$A$5:$BO$10000,50,0)/Table1[[#This Row],[Rate
(L/S)]],"")</f>
        <v/>
      </c>
      <c r="AT80" s="7" t="str">
        <f>IFERROR(VLOOKUP(Table1[[#This Row],[Stock]],[2]CUS030!$A$5:$BO$10000,51,0)/Table1[[#This Row],[Rate
(L/S)]],"")</f>
        <v/>
      </c>
      <c r="AU80" s="7" t="str">
        <f>IFERROR(VLOOKUP(Table1[[#This Row],[Stock]],[2]CUS030!$A$5:$BO$10000,52,0)/Table1[[#This Row],[Rate
(L/S)]],"")</f>
        <v/>
      </c>
      <c r="AV80" s="7" t="str">
        <f>IFERROR(VLOOKUP(Table1[[#This Row],[Stock]],[2]CUS030!$A$5:$BO$10000,53,0)/Table1[[#This Row],[Rate
(L/S)]],"")</f>
        <v/>
      </c>
      <c r="AW80" s="7" t="str">
        <f>IFERROR(VLOOKUP(Table1[[#This Row],[Stock]],[2]CUS030!$A$5:$BO$10000,54,0)/Table1[[#This Row],[Rate
(L/S)]],"")</f>
        <v/>
      </c>
      <c r="AX80" s="7" t="str">
        <f>IFERROR(VLOOKUP(Table1[[#This Row],[Stock]],[2]CUS030!$A$5:$BO$10000,55,0)/Table1[[#This Row],[Rate
(L/S)]],"")</f>
        <v/>
      </c>
      <c r="AY80" s="7" t="str">
        <f>IFERROR(VLOOKUP(Table1[[#This Row],[Stock]],[2]CUS030!$A$5:$BO$10000,56,0)/Table1[[#This Row],[Rate
(L/S)]],"")</f>
        <v/>
      </c>
      <c r="AZ80" s="7" t="str">
        <f>IFERROR(VLOOKUP(Table1[[#This Row],[Stock]],[2]CUS030!$A$5:$BO$10000,57,0)/Table1[[#This Row],[Rate
(L/S)]],"")</f>
        <v/>
      </c>
      <c r="BA80" s="7" t="str">
        <f>IFERROR(VLOOKUP(Table1[[#This Row],[Stock]],[2]CUS030!$A$5:$BO$10000,58,0)/Table1[[#This Row],[Rate
(L/S)]],"")</f>
        <v/>
      </c>
      <c r="BB80" s="7" t="str">
        <f>IFERROR(VLOOKUP(Table1[[#This Row],[Stock]],[2]CUS030!$A$5:$BO$10000,59,0)/Table1[[#This Row],[Rate
(L/S)]],"")</f>
        <v/>
      </c>
      <c r="BC80" s="7" t="str">
        <f>IFERROR(VLOOKUP(Table1[[#This Row],[Stock]],[2]CUS030!$A$5:$BO$10000,60,0)/Table1[[#This Row],[Rate
(L/S)]],"")</f>
        <v/>
      </c>
      <c r="BD80" s="7" t="str">
        <f>IFERROR(VLOOKUP(Table1[[#This Row],[Stock]],[2]CUS030!$A$5:$BO$10000,61,0)/Table1[[#This Row],[Rate
(L/S)]],"")</f>
        <v/>
      </c>
      <c r="BE80" s="7" t="str">
        <f>IFERROR(VLOOKUP(Table1[[#This Row],[Stock]],[2]CUS030!$A$5:$BO$10000,62,0)/Table1[[#This Row],[Rate
(L/S)]],"")</f>
        <v/>
      </c>
      <c r="BF80" s="7" t="str">
        <f>IFERROR(VLOOKUP(Table1[[#This Row],[Stock]],[2]CUS030!$A$5:$BO$10000,63,0)/Table1[[#This Row],[Rate
(L/S)]],"")</f>
        <v/>
      </c>
      <c r="BG80" s="7" t="str">
        <f>IFERROR(VLOOKUP(Table1[[#This Row],[Stock]],[2]CUS030!$A$5:$BO$10000,64,0)/Table1[[#This Row],[Rate
(L/S)]],"")</f>
        <v/>
      </c>
      <c r="BH80" s="7" t="str">
        <f>IFERROR(VLOOKUP(Table1[[#This Row],[Stock]],[2]CUS030!$A$5:$BO$10000,65,0)/Table1[[#This Row],[Rate
(L/S)]],"")</f>
        <v/>
      </c>
      <c r="BI80" s="7" t="s">
        <v>1</v>
      </c>
      <c r="BJ80" s="15">
        <f>IFERROR(IF(Table1[[#This Row],[S.Material]]="S",(Table1[[#This Row],[Total Qty]]+Table1[[#This Row],[N+1]]+Table1[[#This Row],[N+2]]),Table1[[#This Row],[Total Qty]]+Table1[[#This Row],[N+1]]),)</f>
        <v>0</v>
      </c>
      <c r="BK80" s="7" t="str">
        <f>IFERROR(IF(((AVERAGE((Table1[[#This Row],[N+1]],Table1[[#This Row],[N+2]]),Table1[[#This Row],[N+3]])-(Table1[[#This Row],[Total Qty]])))&gt;500,"Fixed&gt;500pcs",""),"")</f>
        <v/>
      </c>
      <c r="BL80" s="7" t="str">
        <f>IF(AND(Table1[[#This Row],[Last Forcast]]=0,Table1[[#This Row],[Total Qty]]&gt;0,Table1[[#This Row],[N+1]]&gt;0),"Check PO again","")</f>
        <v/>
      </c>
    </row>
    <row r="81" spans="2:64" x14ac:dyDescent="0.3">
      <c r="B81">
        <v>79</v>
      </c>
      <c r="C81" t="s">
        <v>82</v>
      </c>
      <c r="D81">
        <f>IFERROR(ROUND((MID(Table1[[#This Row],[Production]],35,(LEN(Table1[[#This Row],[Production]]))-37)/(MID(Table1[[#This Row],[Stock]],35,(LEN(Table1[[#This Row],[Stock]]))-37))),0),"")</f>
        <v>15</v>
      </c>
      <c r="E81" t="s">
        <v>83</v>
      </c>
      <c r="F81" s="16">
        <f>VLOOKUP(LEFT(Table1[[#This Row],[Production]],LEN(Table1[[#This Row],[Production]])-7),Item!$A$5:$Z$1000,26,0)</f>
        <v>0.81100000000000005</v>
      </c>
      <c r="H81" s="8" t="str">
        <f>IFERROR(VLOOKUP(MID(Table1[[#This Row],[Production]],10,2),Special!$B$2:$D$26,3,0),"")</f>
        <v>-</v>
      </c>
      <c r="J81" t="b">
        <f>EXACT(LEFT(Table1[[#This Row],[Stock]],12),LEFT(Table1[[#This Row],[Production]],12))</f>
        <v>1</v>
      </c>
      <c r="K81" t="b">
        <f>EXACT((RIGHT(Table1[[#This Row],[Stock]],3)),((RIGHT(Table1[[#This Row],[Production]],3))))</f>
        <v>1</v>
      </c>
      <c r="L81" s="14">
        <f>IFERROR(VLOOKUP(Table1[[#This Row],[Stock]],[1]Sheet1!$A$7:$N$10000,14,0),"")</f>
        <v>188</v>
      </c>
      <c r="M81" s="14">
        <f>IFERROR(ROUND((Table1[[#This Row],[Stock
(S&amp;L)]]/Table1[[#This Row],[Rate
(L/S)]]),0),"")</f>
        <v>13</v>
      </c>
      <c r="O81" t="str">
        <f>IF(Table1[[#This Row],[Rate
(L/S)]]=1,"P/E","C")</f>
        <v>C</v>
      </c>
      <c r="P81" s="7">
        <f>IFERROR(VLOOKUP(Table1[[#This Row],[Stock]],[2]CUS030!$A$5:$BO$10000,21,0)/Table1[[#This Row],[Rate
(L/S)]],"")</f>
        <v>0</v>
      </c>
      <c r="Q81" s="7">
        <f>IFERROR(VLOOKUP(Table1[[#This Row],[Stock]],[2]CUS030!$A$5:$BO$10000,22,0)/Table1[[#This Row],[Rate
(L/S)]],"")</f>
        <v>0</v>
      </c>
      <c r="R81" s="7">
        <f>IFERROR(VLOOKUP(Table1[[#This Row],[Stock]],[2]CUS030!$A$5:$BO$10000,23,0)/Table1[[#This Row],[Rate
(L/S)]],"")</f>
        <v>0</v>
      </c>
      <c r="S81" s="7">
        <f>IFERROR(VLOOKUP(Table1[[#This Row],[Stock]],[2]CUS030!$A$5:$BO$10000,24,0)/Table1[[#This Row],[Rate
(L/S)]],"")</f>
        <v>0</v>
      </c>
      <c r="T81" s="7">
        <f>IFERROR(VLOOKUP(Table1[[#This Row],[Stock]],[2]CUS030!$A$5:$BO$10000,25,0)/Table1[[#This Row],[Rate
(L/S)]],"")</f>
        <v>0</v>
      </c>
      <c r="U81" s="7">
        <f>IFERROR(VLOOKUP(Table1[[#This Row],[Stock]],[2]CUS030!$A$5:$BO$10000,26,0)/Table1[[#This Row],[Rate
(L/S)]],"")</f>
        <v>0</v>
      </c>
      <c r="V81" s="7">
        <f>IFERROR(VLOOKUP(Table1[[#This Row],[Stock]],[2]CUS030!$A$5:$BO$10000,27,0)/Table1[[#This Row],[Rate
(L/S)]],"")</f>
        <v>0</v>
      </c>
      <c r="W81" s="7">
        <f>IFERROR(VLOOKUP(Table1[[#This Row],[Stock]],[2]CUS030!$A$5:$BO$10000,28,0)/Table1[[#This Row],[Rate
(L/S)]],"")</f>
        <v>0</v>
      </c>
      <c r="X81" s="7">
        <f>IFERROR(VLOOKUP(Table1[[#This Row],[Stock]],[2]CUS030!$A$5:$BO$10000,29,0)/Table1[[#This Row],[Rate
(L/S)]],"")</f>
        <v>0</v>
      </c>
      <c r="Y81" s="7">
        <f>IFERROR(VLOOKUP(Table1[[#This Row],[Stock]],[2]CUS030!$A$5:$BO$10000,30,0)/Table1[[#This Row],[Rate
(L/S)]],"")</f>
        <v>0</v>
      </c>
      <c r="Z81" s="7">
        <f>IFERROR(VLOOKUP(Table1[[#This Row],[Stock]],[2]CUS030!$A$5:$BO$10000,31,0)/Table1[[#This Row],[Rate
(L/S)]],"")</f>
        <v>0</v>
      </c>
      <c r="AA81" s="7">
        <f>IFERROR(VLOOKUP(Table1[[#This Row],[Stock]],[2]CUS030!$A$5:$BO$10000,32,0)/Table1[[#This Row],[Rate
(L/S)]],"")</f>
        <v>0</v>
      </c>
      <c r="AB81" s="7">
        <f>IFERROR(VLOOKUP(Table1[[#This Row],[Stock]],[2]CUS030!$A$5:$BO$10000,33,0)/Table1[[#This Row],[Rate
(L/S)]],"")</f>
        <v>0</v>
      </c>
      <c r="AC81" s="7">
        <f>IFERROR(VLOOKUP(Table1[[#This Row],[Stock]],[2]CUS030!$A$5:$BO$10000,34,0)/Table1[[#This Row],[Rate
(L/S)]],"")</f>
        <v>0</v>
      </c>
      <c r="AD81" s="7">
        <f>IFERROR(VLOOKUP(Table1[[#This Row],[Stock]],[2]CUS030!$A$5:$BO$10000,35,0)/Table1[[#This Row],[Rate
(L/S)]],"")</f>
        <v>0</v>
      </c>
      <c r="AE81" s="7">
        <f>IFERROR(VLOOKUP(Table1[[#This Row],[Stock]],[2]CUS030!$A$5:$BO$10000,36,0)/Table1[[#This Row],[Rate
(L/S)]],"")</f>
        <v>0</v>
      </c>
      <c r="AF81" s="7">
        <f>IFERROR(VLOOKUP(Table1[[#This Row],[Stock]],[2]CUS030!$A$5:$BO$10000,37,0)/Table1[[#This Row],[Rate
(L/S)]],"")</f>
        <v>0</v>
      </c>
      <c r="AG81" s="7">
        <f>IFERROR(VLOOKUP(Table1[[#This Row],[Stock]],[2]CUS030!$A$5:$BO$10000,38,0)/Table1[[#This Row],[Rate
(L/S)]],"")</f>
        <v>0</v>
      </c>
      <c r="AH81" s="7">
        <f>IFERROR(VLOOKUP(Table1[[#This Row],[Stock]],[2]CUS030!$A$5:$BO$10000,39,0)/Table1[[#This Row],[Rate
(L/S)]],"")</f>
        <v>0</v>
      </c>
      <c r="AI81" s="7">
        <f>IFERROR(VLOOKUP(Table1[[#This Row],[Stock]],[2]CUS030!$A$5:$BO$10000,40,0)/Table1[[#This Row],[Rate
(L/S)]],"")</f>
        <v>0</v>
      </c>
      <c r="AJ81" s="7">
        <f>IFERROR(VLOOKUP(Table1[[#This Row],[Stock]],[2]CUS030!$A$5:$BO$10000,41,0)/Table1[[#This Row],[Rate
(L/S)]],"")</f>
        <v>0</v>
      </c>
      <c r="AK81" s="7">
        <f>IFERROR(VLOOKUP(Table1[[#This Row],[Stock]],[2]CUS030!$A$5:$BO$10000,42,0)/Table1[[#This Row],[Rate
(L/S)]],"")</f>
        <v>0</v>
      </c>
      <c r="AL81" s="7">
        <f>IFERROR(VLOOKUP(Table1[[#This Row],[Stock]],[2]CUS030!$A$5:$BO$10000,43,0)/Table1[[#This Row],[Rate
(L/S)]],"")</f>
        <v>0</v>
      </c>
      <c r="AM81" s="7">
        <f>IFERROR(VLOOKUP(Table1[[#This Row],[Stock]],[2]CUS030!$A$5:$BO$10000,44,0)/Table1[[#This Row],[Rate
(L/S)]],"")</f>
        <v>0</v>
      </c>
      <c r="AN81" s="7">
        <f>IFERROR(VLOOKUP(Table1[[#This Row],[Stock]],[2]CUS030!$A$5:$BO$10000,45,0)/Table1[[#This Row],[Rate
(L/S)]],"")</f>
        <v>0</v>
      </c>
      <c r="AO81" s="7">
        <f>IFERROR(VLOOKUP(Table1[[#This Row],[Stock]],[2]CUS030!$A$5:$BO$10000,46,0)/Table1[[#This Row],[Rate
(L/S)]],"")</f>
        <v>0</v>
      </c>
      <c r="AP81" s="7">
        <f>IFERROR(VLOOKUP(Table1[[#This Row],[Stock]],[2]CUS030!$A$5:$BO$10000,47,0)/Table1[[#This Row],[Rate
(L/S)]],"")</f>
        <v>0</v>
      </c>
      <c r="AQ81" s="7">
        <f>IFERROR(VLOOKUP(Table1[[#This Row],[Stock]],[2]CUS030!$A$5:$BO$10000,48,0)/Table1[[#This Row],[Rate
(L/S)]],"")</f>
        <v>0</v>
      </c>
      <c r="AR81" s="7">
        <f>IFERROR(VLOOKUP(Table1[[#This Row],[Stock]],[2]CUS030!$A$5:$BO$10000,49,0)/Table1[[#This Row],[Rate
(L/S)]],"")</f>
        <v>0</v>
      </c>
      <c r="AS81" s="7">
        <f>IFERROR(VLOOKUP(Table1[[#This Row],[Stock]],[2]CUS030!$A$5:$BO$10000,50,0)/Table1[[#This Row],[Rate
(L/S)]],"")</f>
        <v>0</v>
      </c>
      <c r="AT81" s="7">
        <f>IFERROR(VLOOKUP(Table1[[#This Row],[Stock]],[2]CUS030!$A$5:$BO$10000,51,0)/Table1[[#This Row],[Rate
(L/S)]],"")</f>
        <v>0</v>
      </c>
      <c r="AU81" s="7">
        <f>IFERROR(VLOOKUP(Table1[[#This Row],[Stock]],[2]CUS030!$A$5:$BO$10000,52,0)/Table1[[#This Row],[Rate
(L/S)]],"")</f>
        <v>0</v>
      </c>
      <c r="AV81" s="7">
        <f>IFERROR(VLOOKUP(Table1[[#This Row],[Stock]],[2]CUS030!$A$5:$BO$10000,53,0)/Table1[[#This Row],[Rate
(L/S)]],"")</f>
        <v>0</v>
      </c>
      <c r="AW81" s="7">
        <f>IFERROR(VLOOKUP(Table1[[#This Row],[Stock]],[2]CUS030!$A$5:$BO$10000,54,0)/Table1[[#This Row],[Rate
(L/S)]],"")</f>
        <v>0</v>
      </c>
      <c r="AX81" s="7">
        <f>IFERROR(VLOOKUP(Table1[[#This Row],[Stock]],[2]CUS030!$A$5:$BO$10000,55,0)/Table1[[#This Row],[Rate
(L/S)]],"")</f>
        <v>106.66666666666667</v>
      </c>
      <c r="AY81" s="7">
        <f>IFERROR(VLOOKUP(Table1[[#This Row],[Stock]],[2]CUS030!$A$5:$BO$10000,56,0)/Table1[[#This Row],[Rate
(L/S)]],"")</f>
        <v>0</v>
      </c>
      <c r="AZ81" s="7">
        <f>IFERROR(VLOOKUP(Table1[[#This Row],[Stock]],[2]CUS030!$A$5:$BO$10000,57,0)/Table1[[#This Row],[Rate
(L/S)]],"")</f>
        <v>106.66666666666667</v>
      </c>
      <c r="BA81" s="7">
        <f>IFERROR(VLOOKUP(Table1[[#This Row],[Stock]],[2]CUS030!$A$5:$BO$10000,58,0)/Table1[[#This Row],[Rate
(L/S)]],"")</f>
        <v>0</v>
      </c>
      <c r="BB81" s="7">
        <f>IFERROR(VLOOKUP(Table1[[#This Row],[Stock]],[2]CUS030!$A$5:$BO$10000,59,0)/Table1[[#This Row],[Rate
(L/S)]],"")</f>
        <v>0</v>
      </c>
      <c r="BC81" s="7">
        <f>IFERROR(VLOOKUP(Table1[[#This Row],[Stock]],[2]CUS030!$A$5:$BO$10000,60,0)/Table1[[#This Row],[Rate
(L/S)]],"")</f>
        <v>0</v>
      </c>
      <c r="BD81" s="7">
        <f>IFERROR(VLOOKUP(Table1[[#This Row],[Stock]],[2]CUS030!$A$5:$BO$10000,61,0)/Table1[[#This Row],[Rate
(L/S)]],"")</f>
        <v>0</v>
      </c>
      <c r="BE81" s="7">
        <f>IFERROR(VLOOKUP(Table1[[#This Row],[Stock]],[2]CUS030!$A$5:$BO$10000,62,0)/Table1[[#This Row],[Rate
(L/S)]],"")</f>
        <v>0</v>
      </c>
      <c r="BF81" s="7">
        <f>IFERROR(VLOOKUP(Table1[[#This Row],[Stock]],[2]CUS030!$A$5:$BO$10000,63,0)/Table1[[#This Row],[Rate
(L/S)]],"")</f>
        <v>0</v>
      </c>
      <c r="BG81" s="7">
        <f>IFERROR(VLOOKUP(Table1[[#This Row],[Stock]],[2]CUS030!$A$5:$BO$10000,64,0)/Table1[[#This Row],[Rate
(L/S)]],"")</f>
        <v>0</v>
      </c>
      <c r="BH81" s="7">
        <f>IFERROR(VLOOKUP(Table1[[#This Row],[Stock]],[2]CUS030!$A$5:$BO$10000,65,0)/Table1[[#This Row],[Rate
(L/S)]],"")</f>
        <v>0</v>
      </c>
      <c r="BI81" s="7" t="s">
        <v>1</v>
      </c>
      <c r="BJ81" s="15">
        <f>IFERROR(IF(Table1[[#This Row],[S.Material]]="S",(Table1[[#This Row],[Total Qty]]+Table1[[#This Row],[N+1]]+Table1[[#This Row],[N+2]]),Table1[[#This Row],[Total Qty]]+Table1[[#This Row],[N+1]]),)</f>
        <v>0</v>
      </c>
      <c r="BK81" s="7" t="str">
        <f>IFERROR(IF(((AVERAGE((Table1[[#This Row],[N+1]],Table1[[#This Row],[N+2]]),Table1[[#This Row],[N+3]])-(Table1[[#This Row],[Total Qty]])))&gt;500,"Fixed&gt;500pcs",""),"")</f>
        <v/>
      </c>
      <c r="BL81" s="7" t="str">
        <f>IF(AND(Table1[[#This Row],[Last Forcast]]=0,Table1[[#This Row],[Total Qty]]&gt;0,Table1[[#This Row],[N+1]]&gt;0),"Check PO again","")</f>
        <v/>
      </c>
    </row>
    <row r="82" spans="2:64" x14ac:dyDescent="0.3">
      <c r="B82">
        <v>80</v>
      </c>
      <c r="C82" t="s">
        <v>84</v>
      </c>
      <c r="D82">
        <f>IFERROR(ROUND((MID(Table1[[#This Row],[Production]],35,(LEN(Table1[[#This Row],[Production]]))-37)/(MID(Table1[[#This Row],[Stock]],35,(LEN(Table1[[#This Row],[Stock]]))-37))),0),"")</f>
        <v>1</v>
      </c>
      <c r="E82" t="s">
        <v>84</v>
      </c>
      <c r="F82" s="16">
        <f>VLOOKUP(LEFT(Table1[[#This Row],[Production]],LEN(Table1[[#This Row],[Production]])-7),Item!$A$5:$Z$1000,26,0)</f>
        <v>0.81100000000000005</v>
      </c>
      <c r="H82" s="8" t="str">
        <f>IFERROR(VLOOKUP(MID(Table1[[#This Row],[Production]],10,2),Special!$B$2:$D$26,3,0),"")</f>
        <v>-</v>
      </c>
      <c r="J82" t="b">
        <f>EXACT(LEFT(Table1[[#This Row],[Stock]],12),LEFT(Table1[[#This Row],[Production]],12))</f>
        <v>1</v>
      </c>
      <c r="K82" t="b">
        <f>EXACT((RIGHT(Table1[[#This Row],[Stock]],3)),((RIGHT(Table1[[#This Row],[Production]],3))))</f>
        <v>1</v>
      </c>
      <c r="L82" s="14">
        <f>IFERROR(VLOOKUP(Table1[[#This Row],[Stock]],[1]Sheet1!$A$7:$N$10000,14,0),"")</f>
        <v>712</v>
      </c>
      <c r="M82" s="14">
        <f>IFERROR(ROUND((Table1[[#This Row],[Stock
(S&amp;L)]]/Table1[[#This Row],[Rate
(L/S)]]),0),"")</f>
        <v>712</v>
      </c>
      <c r="O82" t="str">
        <f>IF(Table1[[#This Row],[Rate
(L/S)]]=1,"P/E","C")</f>
        <v>P/E</v>
      </c>
      <c r="P82" s="7">
        <f>IFERROR(VLOOKUP(Table1[[#This Row],[Stock]],[2]CUS030!$A$5:$BO$10000,21,0)/Table1[[#This Row],[Rate
(L/S)]],"")</f>
        <v>0</v>
      </c>
      <c r="Q82" s="7">
        <f>IFERROR(VLOOKUP(Table1[[#This Row],[Stock]],[2]CUS030!$A$5:$BO$10000,22,0)/Table1[[#This Row],[Rate
(L/S)]],"")</f>
        <v>0</v>
      </c>
      <c r="R82" s="7">
        <f>IFERROR(VLOOKUP(Table1[[#This Row],[Stock]],[2]CUS030!$A$5:$BO$10000,23,0)/Table1[[#This Row],[Rate
(L/S)]],"")</f>
        <v>0</v>
      </c>
      <c r="S82" s="7">
        <f>IFERROR(VLOOKUP(Table1[[#This Row],[Stock]],[2]CUS030!$A$5:$BO$10000,24,0)/Table1[[#This Row],[Rate
(L/S)]],"")</f>
        <v>0</v>
      </c>
      <c r="T82" s="7">
        <f>IFERROR(VLOOKUP(Table1[[#This Row],[Stock]],[2]CUS030!$A$5:$BO$10000,25,0)/Table1[[#This Row],[Rate
(L/S)]],"")</f>
        <v>0</v>
      </c>
      <c r="U82" s="7">
        <f>IFERROR(VLOOKUP(Table1[[#This Row],[Stock]],[2]CUS030!$A$5:$BO$10000,26,0)/Table1[[#This Row],[Rate
(L/S)]],"")</f>
        <v>0</v>
      </c>
      <c r="V82" s="7">
        <f>IFERROR(VLOOKUP(Table1[[#This Row],[Stock]],[2]CUS030!$A$5:$BO$10000,27,0)/Table1[[#This Row],[Rate
(L/S)]],"")</f>
        <v>0</v>
      </c>
      <c r="W82" s="7">
        <f>IFERROR(VLOOKUP(Table1[[#This Row],[Stock]],[2]CUS030!$A$5:$BO$10000,28,0)/Table1[[#This Row],[Rate
(L/S)]],"")</f>
        <v>0</v>
      </c>
      <c r="X82" s="7">
        <f>IFERROR(VLOOKUP(Table1[[#This Row],[Stock]],[2]CUS030!$A$5:$BO$10000,29,0)/Table1[[#This Row],[Rate
(L/S)]],"")</f>
        <v>0</v>
      </c>
      <c r="Y82" s="7">
        <f>IFERROR(VLOOKUP(Table1[[#This Row],[Stock]],[2]CUS030!$A$5:$BO$10000,30,0)/Table1[[#This Row],[Rate
(L/S)]],"")</f>
        <v>0</v>
      </c>
      <c r="Z82" s="7">
        <f>IFERROR(VLOOKUP(Table1[[#This Row],[Stock]],[2]CUS030!$A$5:$BO$10000,31,0)/Table1[[#This Row],[Rate
(L/S)]],"")</f>
        <v>0</v>
      </c>
      <c r="AA82" s="7">
        <f>IFERROR(VLOOKUP(Table1[[#This Row],[Stock]],[2]CUS030!$A$5:$BO$10000,32,0)/Table1[[#This Row],[Rate
(L/S)]],"")</f>
        <v>0</v>
      </c>
      <c r="AB82" s="7">
        <f>IFERROR(VLOOKUP(Table1[[#This Row],[Stock]],[2]CUS030!$A$5:$BO$10000,33,0)/Table1[[#This Row],[Rate
(L/S)]],"")</f>
        <v>0</v>
      </c>
      <c r="AC82" s="7">
        <f>IFERROR(VLOOKUP(Table1[[#This Row],[Stock]],[2]CUS030!$A$5:$BO$10000,34,0)/Table1[[#This Row],[Rate
(L/S)]],"")</f>
        <v>0</v>
      </c>
      <c r="AD82" s="7">
        <f>IFERROR(VLOOKUP(Table1[[#This Row],[Stock]],[2]CUS030!$A$5:$BO$10000,35,0)/Table1[[#This Row],[Rate
(L/S)]],"")</f>
        <v>0</v>
      </c>
      <c r="AE82" s="7">
        <f>IFERROR(VLOOKUP(Table1[[#This Row],[Stock]],[2]CUS030!$A$5:$BO$10000,36,0)/Table1[[#This Row],[Rate
(L/S)]],"")</f>
        <v>0</v>
      </c>
      <c r="AF82" s="7">
        <f>IFERROR(VLOOKUP(Table1[[#This Row],[Stock]],[2]CUS030!$A$5:$BO$10000,37,0)/Table1[[#This Row],[Rate
(L/S)]],"")</f>
        <v>0</v>
      </c>
      <c r="AG82" s="7">
        <f>IFERROR(VLOOKUP(Table1[[#This Row],[Stock]],[2]CUS030!$A$5:$BO$10000,38,0)/Table1[[#This Row],[Rate
(L/S)]],"")</f>
        <v>0</v>
      </c>
      <c r="AH82" s="7">
        <f>IFERROR(VLOOKUP(Table1[[#This Row],[Stock]],[2]CUS030!$A$5:$BO$10000,39,0)/Table1[[#This Row],[Rate
(L/S)]],"")</f>
        <v>0</v>
      </c>
      <c r="AI82" s="7">
        <f>IFERROR(VLOOKUP(Table1[[#This Row],[Stock]],[2]CUS030!$A$5:$BO$10000,40,0)/Table1[[#This Row],[Rate
(L/S)]],"")</f>
        <v>0</v>
      </c>
      <c r="AJ82" s="7">
        <f>IFERROR(VLOOKUP(Table1[[#This Row],[Stock]],[2]CUS030!$A$5:$BO$10000,41,0)/Table1[[#This Row],[Rate
(L/S)]],"")</f>
        <v>0</v>
      </c>
      <c r="AK82" s="7">
        <f>IFERROR(VLOOKUP(Table1[[#This Row],[Stock]],[2]CUS030!$A$5:$BO$10000,42,0)/Table1[[#This Row],[Rate
(L/S)]],"")</f>
        <v>0</v>
      </c>
      <c r="AL82" s="7">
        <f>IFERROR(VLOOKUP(Table1[[#This Row],[Stock]],[2]CUS030!$A$5:$BO$10000,43,0)/Table1[[#This Row],[Rate
(L/S)]],"")</f>
        <v>0</v>
      </c>
      <c r="AM82" s="7">
        <f>IFERROR(VLOOKUP(Table1[[#This Row],[Stock]],[2]CUS030!$A$5:$BO$10000,44,0)/Table1[[#This Row],[Rate
(L/S)]],"")</f>
        <v>0</v>
      </c>
      <c r="AN82" s="7">
        <f>IFERROR(VLOOKUP(Table1[[#This Row],[Stock]],[2]CUS030!$A$5:$BO$10000,45,0)/Table1[[#This Row],[Rate
(L/S)]],"")</f>
        <v>0</v>
      </c>
      <c r="AO82" s="7">
        <f>IFERROR(VLOOKUP(Table1[[#This Row],[Stock]],[2]CUS030!$A$5:$BO$10000,46,0)/Table1[[#This Row],[Rate
(L/S)]],"")</f>
        <v>0</v>
      </c>
      <c r="AP82" s="7">
        <f>IFERROR(VLOOKUP(Table1[[#This Row],[Stock]],[2]CUS030!$A$5:$BO$10000,47,0)/Table1[[#This Row],[Rate
(L/S)]],"")</f>
        <v>0</v>
      </c>
      <c r="AQ82" s="7">
        <f>IFERROR(VLOOKUP(Table1[[#This Row],[Stock]],[2]CUS030!$A$5:$BO$10000,48,0)/Table1[[#This Row],[Rate
(L/S)]],"")</f>
        <v>0</v>
      </c>
      <c r="AR82" s="7">
        <f>IFERROR(VLOOKUP(Table1[[#This Row],[Stock]],[2]CUS030!$A$5:$BO$10000,49,0)/Table1[[#This Row],[Rate
(L/S)]],"")</f>
        <v>0</v>
      </c>
      <c r="AS82" s="7">
        <f>IFERROR(VLOOKUP(Table1[[#This Row],[Stock]],[2]CUS030!$A$5:$BO$10000,50,0)/Table1[[#This Row],[Rate
(L/S)]],"")</f>
        <v>0</v>
      </c>
      <c r="AT82" s="7">
        <f>IFERROR(VLOOKUP(Table1[[#This Row],[Stock]],[2]CUS030!$A$5:$BO$10000,51,0)/Table1[[#This Row],[Rate
(L/S)]],"")</f>
        <v>60</v>
      </c>
      <c r="AU82" s="7">
        <f>IFERROR(VLOOKUP(Table1[[#This Row],[Stock]],[2]CUS030!$A$5:$BO$10000,52,0)/Table1[[#This Row],[Rate
(L/S)]],"")</f>
        <v>0</v>
      </c>
      <c r="AV82" s="7">
        <f>IFERROR(VLOOKUP(Table1[[#This Row],[Stock]],[2]CUS030!$A$5:$BO$10000,53,0)/Table1[[#This Row],[Rate
(L/S)]],"")</f>
        <v>60</v>
      </c>
      <c r="AW82" s="7">
        <f>IFERROR(VLOOKUP(Table1[[#This Row],[Stock]],[2]CUS030!$A$5:$BO$10000,54,0)/Table1[[#This Row],[Rate
(L/S)]],"")</f>
        <v>0</v>
      </c>
      <c r="AX82" s="7">
        <f>IFERROR(VLOOKUP(Table1[[#This Row],[Stock]],[2]CUS030!$A$5:$BO$10000,55,0)/Table1[[#This Row],[Rate
(L/S)]],"")</f>
        <v>118</v>
      </c>
      <c r="AY82" s="7">
        <f>IFERROR(VLOOKUP(Table1[[#This Row],[Stock]],[2]CUS030!$A$5:$BO$10000,56,0)/Table1[[#This Row],[Rate
(L/S)]],"")</f>
        <v>190</v>
      </c>
      <c r="AZ82" s="7">
        <f>IFERROR(VLOOKUP(Table1[[#This Row],[Stock]],[2]CUS030!$A$5:$BO$10000,57,0)/Table1[[#This Row],[Rate
(L/S)]],"")</f>
        <v>113</v>
      </c>
      <c r="BA82" s="7">
        <f>IFERROR(VLOOKUP(Table1[[#This Row],[Stock]],[2]CUS030!$A$5:$BO$10000,58,0)/Table1[[#This Row],[Rate
(L/S)]],"")</f>
        <v>159</v>
      </c>
      <c r="BB82" s="7">
        <f>IFERROR(VLOOKUP(Table1[[#This Row],[Stock]],[2]CUS030!$A$5:$BO$10000,59,0)/Table1[[#This Row],[Rate
(L/S)]],"")</f>
        <v>0</v>
      </c>
      <c r="BC82" s="7">
        <f>IFERROR(VLOOKUP(Table1[[#This Row],[Stock]],[2]CUS030!$A$5:$BO$10000,60,0)/Table1[[#This Row],[Rate
(L/S)]],"")</f>
        <v>0</v>
      </c>
      <c r="BD82" s="7">
        <f>IFERROR(VLOOKUP(Table1[[#This Row],[Stock]],[2]CUS030!$A$5:$BO$10000,61,0)/Table1[[#This Row],[Rate
(L/S)]],"")</f>
        <v>0</v>
      </c>
      <c r="BE82" s="7">
        <f>IFERROR(VLOOKUP(Table1[[#This Row],[Stock]],[2]CUS030!$A$5:$BO$10000,62,0)/Table1[[#This Row],[Rate
(L/S)]],"")</f>
        <v>0</v>
      </c>
      <c r="BF82" s="7">
        <f>IFERROR(VLOOKUP(Table1[[#This Row],[Stock]],[2]CUS030!$A$5:$BO$10000,63,0)/Table1[[#This Row],[Rate
(L/S)]],"")</f>
        <v>0</v>
      </c>
      <c r="BG82" s="7">
        <f>IFERROR(VLOOKUP(Table1[[#This Row],[Stock]],[2]CUS030!$A$5:$BO$10000,64,0)/Table1[[#This Row],[Rate
(L/S)]],"")</f>
        <v>0</v>
      </c>
      <c r="BH82" s="7">
        <f>IFERROR(VLOOKUP(Table1[[#This Row],[Stock]],[2]CUS030!$A$5:$BO$10000,65,0)/Table1[[#This Row],[Rate
(L/S)]],"")</f>
        <v>0</v>
      </c>
      <c r="BI82" s="7" t="s">
        <v>1</v>
      </c>
      <c r="BJ82" s="15">
        <f>IFERROR(IF(Table1[[#This Row],[S.Material]]="S",(Table1[[#This Row],[Total Qty]]+Table1[[#This Row],[N+1]]+Table1[[#This Row],[N+2]]),Table1[[#This Row],[Total Qty]]+Table1[[#This Row],[N+1]]),)</f>
        <v>250</v>
      </c>
      <c r="BK82" s="7" t="str">
        <f>IFERROR(IF(((AVERAGE((Table1[[#This Row],[N+1]],Table1[[#This Row],[N+2]]),Table1[[#This Row],[N+3]])-(Table1[[#This Row],[Total Qty]])))&gt;500,"Fixed&gt;500pcs",""),"")</f>
        <v/>
      </c>
      <c r="BL82" s="7" t="str">
        <f>IF(AND(Table1[[#This Row],[Last Forcast]]=0,Table1[[#This Row],[Total Qty]]&gt;0,Table1[[#This Row],[N+1]]&gt;0),"Check PO again","")</f>
        <v/>
      </c>
    </row>
    <row r="83" spans="2:64" x14ac:dyDescent="0.3">
      <c r="B83">
        <v>81</v>
      </c>
      <c r="C83" t="s">
        <v>83</v>
      </c>
      <c r="D83">
        <f>IFERROR(ROUND((MID(Table1[[#This Row],[Production]],35,(LEN(Table1[[#This Row],[Production]]))-37)/(MID(Table1[[#This Row],[Stock]],35,(LEN(Table1[[#This Row],[Stock]]))-37))),0),"")</f>
        <v>1</v>
      </c>
      <c r="E83" t="s">
        <v>83</v>
      </c>
      <c r="F83" s="16">
        <f>VLOOKUP(LEFT(Table1[[#This Row],[Production]],LEN(Table1[[#This Row],[Production]])-7),Item!$A$5:$Z$1000,26,0)</f>
        <v>0.81100000000000005</v>
      </c>
      <c r="H83" s="8" t="str">
        <f>IFERROR(VLOOKUP(MID(Table1[[#This Row],[Production]],10,2),Special!$B$2:$D$26,3,0),"")</f>
        <v>-</v>
      </c>
      <c r="J83" t="b">
        <f>EXACT(LEFT(Table1[[#This Row],[Stock]],12),LEFT(Table1[[#This Row],[Production]],12))</f>
        <v>1</v>
      </c>
      <c r="K83" t="b">
        <f>EXACT((RIGHT(Table1[[#This Row],[Stock]],3)),((RIGHT(Table1[[#This Row],[Production]],3))))</f>
        <v>1</v>
      </c>
      <c r="L83" s="14">
        <f>IFERROR(VLOOKUP(Table1[[#This Row],[Stock]],[1]Sheet1!$A$7:$N$10000,14,0),"")</f>
        <v>290</v>
      </c>
      <c r="M83" s="14">
        <f>IFERROR(ROUND((Table1[[#This Row],[Stock
(S&amp;L)]]/Table1[[#This Row],[Rate
(L/S)]]),0),"")</f>
        <v>290</v>
      </c>
      <c r="O83" t="str">
        <f>IF(Table1[[#This Row],[Rate
(L/S)]]=1,"P/E","C")</f>
        <v>P/E</v>
      </c>
      <c r="P83" s="7" t="str">
        <f>IFERROR(VLOOKUP(Table1[[#This Row],[Stock]],[2]CUS030!$A$5:$BO$10000,21,0)/Table1[[#This Row],[Rate
(L/S)]],"")</f>
        <v/>
      </c>
      <c r="Q83" s="7" t="str">
        <f>IFERROR(VLOOKUP(Table1[[#This Row],[Stock]],[2]CUS030!$A$5:$BO$10000,22,0)/Table1[[#This Row],[Rate
(L/S)]],"")</f>
        <v/>
      </c>
      <c r="R83" s="7" t="str">
        <f>IFERROR(VLOOKUP(Table1[[#This Row],[Stock]],[2]CUS030!$A$5:$BO$10000,23,0)/Table1[[#This Row],[Rate
(L/S)]],"")</f>
        <v/>
      </c>
      <c r="S83" s="7" t="str">
        <f>IFERROR(VLOOKUP(Table1[[#This Row],[Stock]],[2]CUS030!$A$5:$BO$10000,24,0)/Table1[[#This Row],[Rate
(L/S)]],"")</f>
        <v/>
      </c>
      <c r="T83" s="7" t="str">
        <f>IFERROR(VLOOKUP(Table1[[#This Row],[Stock]],[2]CUS030!$A$5:$BO$10000,25,0)/Table1[[#This Row],[Rate
(L/S)]],"")</f>
        <v/>
      </c>
      <c r="U83" s="7" t="str">
        <f>IFERROR(VLOOKUP(Table1[[#This Row],[Stock]],[2]CUS030!$A$5:$BO$10000,26,0)/Table1[[#This Row],[Rate
(L/S)]],"")</f>
        <v/>
      </c>
      <c r="V83" s="7" t="str">
        <f>IFERROR(VLOOKUP(Table1[[#This Row],[Stock]],[2]CUS030!$A$5:$BO$10000,27,0)/Table1[[#This Row],[Rate
(L/S)]],"")</f>
        <v/>
      </c>
      <c r="W83" s="7" t="str">
        <f>IFERROR(VLOOKUP(Table1[[#This Row],[Stock]],[2]CUS030!$A$5:$BO$10000,28,0)/Table1[[#This Row],[Rate
(L/S)]],"")</f>
        <v/>
      </c>
      <c r="X83" s="7" t="str">
        <f>IFERROR(VLOOKUP(Table1[[#This Row],[Stock]],[2]CUS030!$A$5:$BO$10000,29,0)/Table1[[#This Row],[Rate
(L/S)]],"")</f>
        <v/>
      </c>
      <c r="Y83" s="7" t="str">
        <f>IFERROR(VLOOKUP(Table1[[#This Row],[Stock]],[2]CUS030!$A$5:$BO$10000,30,0)/Table1[[#This Row],[Rate
(L/S)]],"")</f>
        <v/>
      </c>
      <c r="Z83" s="7" t="str">
        <f>IFERROR(VLOOKUP(Table1[[#This Row],[Stock]],[2]CUS030!$A$5:$BO$10000,31,0)/Table1[[#This Row],[Rate
(L/S)]],"")</f>
        <v/>
      </c>
      <c r="AA83" s="7" t="str">
        <f>IFERROR(VLOOKUP(Table1[[#This Row],[Stock]],[2]CUS030!$A$5:$BO$10000,32,0)/Table1[[#This Row],[Rate
(L/S)]],"")</f>
        <v/>
      </c>
      <c r="AB83" s="7" t="str">
        <f>IFERROR(VLOOKUP(Table1[[#This Row],[Stock]],[2]CUS030!$A$5:$BO$10000,33,0)/Table1[[#This Row],[Rate
(L/S)]],"")</f>
        <v/>
      </c>
      <c r="AC83" s="7" t="str">
        <f>IFERROR(VLOOKUP(Table1[[#This Row],[Stock]],[2]CUS030!$A$5:$BO$10000,34,0)/Table1[[#This Row],[Rate
(L/S)]],"")</f>
        <v/>
      </c>
      <c r="AD83" s="7" t="str">
        <f>IFERROR(VLOOKUP(Table1[[#This Row],[Stock]],[2]CUS030!$A$5:$BO$10000,35,0)/Table1[[#This Row],[Rate
(L/S)]],"")</f>
        <v/>
      </c>
      <c r="AE83" s="7" t="str">
        <f>IFERROR(VLOOKUP(Table1[[#This Row],[Stock]],[2]CUS030!$A$5:$BO$10000,36,0)/Table1[[#This Row],[Rate
(L/S)]],"")</f>
        <v/>
      </c>
      <c r="AF83" s="7" t="str">
        <f>IFERROR(VLOOKUP(Table1[[#This Row],[Stock]],[2]CUS030!$A$5:$BO$10000,37,0)/Table1[[#This Row],[Rate
(L/S)]],"")</f>
        <v/>
      </c>
      <c r="AG83" s="7" t="str">
        <f>IFERROR(VLOOKUP(Table1[[#This Row],[Stock]],[2]CUS030!$A$5:$BO$10000,38,0)/Table1[[#This Row],[Rate
(L/S)]],"")</f>
        <v/>
      </c>
      <c r="AH83" s="7" t="str">
        <f>IFERROR(VLOOKUP(Table1[[#This Row],[Stock]],[2]CUS030!$A$5:$BO$10000,39,0)/Table1[[#This Row],[Rate
(L/S)]],"")</f>
        <v/>
      </c>
      <c r="AI83" s="7" t="str">
        <f>IFERROR(VLOOKUP(Table1[[#This Row],[Stock]],[2]CUS030!$A$5:$BO$10000,40,0)/Table1[[#This Row],[Rate
(L/S)]],"")</f>
        <v/>
      </c>
      <c r="AJ83" s="7" t="str">
        <f>IFERROR(VLOOKUP(Table1[[#This Row],[Stock]],[2]CUS030!$A$5:$BO$10000,41,0)/Table1[[#This Row],[Rate
(L/S)]],"")</f>
        <v/>
      </c>
      <c r="AK83" s="7" t="str">
        <f>IFERROR(VLOOKUP(Table1[[#This Row],[Stock]],[2]CUS030!$A$5:$BO$10000,42,0)/Table1[[#This Row],[Rate
(L/S)]],"")</f>
        <v/>
      </c>
      <c r="AL83" s="7" t="str">
        <f>IFERROR(VLOOKUP(Table1[[#This Row],[Stock]],[2]CUS030!$A$5:$BO$10000,43,0)/Table1[[#This Row],[Rate
(L/S)]],"")</f>
        <v/>
      </c>
      <c r="AM83" s="7" t="str">
        <f>IFERROR(VLOOKUP(Table1[[#This Row],[Stock]],[2]CUS030!$A$5:$BO$10000,44,0)/Table1[[#This Row],[Rate
(L/S)]],"")</f>
        <v/>
      </c>
      <c r="AN83" s="7" t="str">
        <f>IFERROR(VLOOKUP(Table1[[#This Row],[Stock]],[2]CUS030!$A$5:$BO$10000,45,0)/Table1[[#This Row],[Rate
(L/S)]],"")</f>
        <v/>
      </c>
      <c r="AO83" s="7" t="str">
        <f>IFERROR(VLOOKUP(Table1[[#This Row],[Stock]],[2]CUS030!$A$5:$BO$10000,46,0)/Table1[[#This Row],[Rate
(L/S)]],"")</f>
        <v/>
      </c>
      <c r="AP83" s="7" t="str">
        <f>IFERROR(VLOOKUP(Table1[[#This Row],[Stock]],[2]CUS030!$A$5:$BO$10000,47,0)/Table1[[#This Row],[Rate
(L/S)]],"")</f>
        <v/>
      </c>
      <c r="AQ83" s="7" t="str">
        <f>IFERROR(VLOOKUP(Table1[[#This Row],[Stock]],[2]CUS030!$A$5:$BO$10000,48,0)/Table1[[#This Row],[Rate
(L/S)]],"")</f>
        <v/>
      </c>
      <c r="AR83" s="7" t="str">
        <f>IFERROR(VLOOKUP(Table1[[#This Row],[Stock]],[2]CUS030!$A$5:$BO$10000,49,0)/Table1[[#This Row],[Rate
(L/S)]],"")</f>
        <v/>
      </c>
      <c r="AS83" s="7" t="str">
        <f>IFERROR(VLOOKUP(Table1[[#This Row],[Stock]],[2]CUS030!$A$5:$BO$10000,50,0)/Table1[[#This Row],[Rate
(L/S)]],"")</f>
        <v/>
      </c>
      <c r="AT83" s="7" t="str">
        <f>IFERROR(VLOOKUP(Table1[[#This Row],[Stock]],[2]CUS030!$A$5:$BO$10000,51,0)/Table1[[#This Row],[Rate
(L/S)]],"")</f>
        <v/>
      </c>
      <c r="AU83" s="7" t="str">
        <f>IFERROR(VLOOKUP(Table1[[#This Row],[Stock]],[2]CUS030!$A$5:$BO$10000,52,0)/Table1[[#This Row],[Rate
(L/S)]],"")</f>
        <v/>
      </c>
      <c r="AV83" s="7" t="str">
        <f>IFERROR(VLOOKUP(Table1[[#This Row],[Stock]],[2]CUS030!$A$5:$BO$10000,53,0)/Table1[[#This Row],[Rate
(L/S)]],"")</f>
        <v/>
      </c>
      <c r="AW83" s="7" t="str">
        <f>IFERROR(VLOOKUP(Table1[[#This Row],[Stock]],[2]CUS030!$A$5:$BO$10000,54,0)/Table1[[#This Row],[Rate
(L/S)]],"")</f>
        <v/>
      </c>
      <c r="AX83" s="7" t="str">
        <f>IFERROR(VLOOKUP(Table1[[#This Row],[Stock]],[2]CUS030!$A$5:$BO$10000,55,0)/Table1[[#This Row],[Rate
(L/S)]],"")</f>
        <v/>
      </c>
      <c r="AY83" s="7" t="str">
        <f>IFERROR(VLOOKUP(Table1[[#This Row],[Stock]],[2]CUS030!$A$5:$BO$10000,56,0)/Table1[[#This Row],[Rate
(L/S)]],"")</f>
        <v/>
      </c>
      <c r="AZ83" s="7" t="str">
        <f>IFERROR(VLOOKUP(Table1[[#This Row],[Stock]],[2]CUS030!$A$5:$BO$10000,57,0)/Table1[[#This Row],[Rate
(L/S)]],"")</f>
        <v/>
      </c>
      <c r="BA83" s="7" t="str">
        <f>IFERROR(VLOOKUP(Table1[[#This Row],[Stock]],[2]CUS030!$A$5:$BO$10000,58,0)/Table1[[#This Row],[Rate
(L/S)]],"")</f>
        <v/>
      </c>
      <c r="BB83" s="7" t="str">
        <f>IFERROR(VLOOKUP(Table1[[#This Row],[Stock]],[2]CUS030!$A$5:$BO$10000,59,0)/Table1[[#This Row],[Rate
(L/S)]],"")</f>
        <v/>
      </c>
      <c r="BC83" s="7" t="str">
        <f>IFERROR(VLOOKUP(Table1[[#This Row],[Stock]],[2]CUS030!$A$5:$BO$10000,60,0)/Table1[[#This Row],[Rate
(L/S)]],"")</f>
        <v/>
      </c>
      <c r="BD83" s="7" t="str">
        <f>IFERROR(VLOOKUP(Table1[[#This Row],[Stock]],[2]CUS030!$A$5:$BO$10000,61,0)/Table1[[#This Row],[Rate
(L/S)]],"")</f>
        <v/>
      </c>
      <c r="BE83" s="7" t="str">
        <f>IFERROR(VLOOKUP(Table1[[#This Row],[Stock]],[2]CUS030!$A$5:$BO$10000,62,0)/Table1[[#This Row],[Rate
(L/S)]],"")</f>
        <v/>
      </c>
      <c r="BF83" s="7" t="str">
        <f>IFERROR(VLOOKUP(Table1[[#This Row],[Stock]],[2]CUS030!$A$5:$BO$10000,63,0)/Table1[[#This Row],[Rate
(L/S)]],"")</f>
        <v/>
      </c>
      <c r="BG83" s="7" t="str">
        <f>IFERROR(VLOOKUP(Table1[[#This Row],[Stock]],[2]CUS030!$A$5:$BO$10000,64,0)/Table1[[#This Row],[Rate
(L/S)]],"")</f>
        <v/>
      </c>
      <c r="BH83" s="7" t="str">
        <f>IFERROR(VLOOKUP(Table1[[#This Row],[Stock]],[2]CUS030!$A$5:$BO$10000,65,0)/Table1[[#This Row],[Rate
(L/S)]],"")</f>
        <v/>
      </c>
      <c r="BI83" s="7" t="s">
        <v>1</v>
      </c>
      <c r="BJ83" s="15">
        <f>IFERROR(IF(Table1[[#This Row],[S.Material]]="S",(Table1[[#This Row],[Total Qty]]+Table1[[#This Row],[N+1]]+Table1[[#This Row],[N+2]]),Table1[[#This Row],[Total Qty]]+Table1[[#This Row],[N+1]]),)</f>
        <v>0</v>
      </c>
      <c r="BK83" s="7" t="str">
        <f>IFERROR(IF(((AVERAGE((Table1[[#This Row],[N+1]],Table1[[#This Row],[N+2]]),Table1[[#This Row],[N+3]])-(Table1[[#This Row],[Total Qty]])))&gt;500,"Fixed&gt;500pcs",""),"")</f>
        <v/>
      </c>
      <c r="BL83" s="7" t="str">
        <f>IF(AND(Table1[[#This Row],[Last Forcast]]=0,Table1[[#This Row],[Total Qty]]&gt;0,Table1[[#This Row],[N+1]]&gt;0),"Check PO again","")</f>
        <v/>
      </c>
    </row>
    <row r="84" spans="2:64" x14ac:dyDescent="0.3">
      <c r="B84">
        <v>82</v>
      </c>
      <c r="C84" t="s">
        <v>85</v>
      </c>
      <c r="D84">
        <f>IFERROR(ROUND((MID(Table1[[#This Row],[Production]],35,(LEN(Table1[[#This Row],[Production]]))-37)/(MID(Table1[[#This Row],[Stock]],35,(LEN(Table1[[#This Row],[Stock]]))-37))),0),"")</f>
        <v>41</v>
      </c>
      <c r="E84" t="s">
        <v>86</v>
      </c>
      <c r="F84" s="16">
        <f>VLOOKUP(LEFT(Table1[[#This Row],[Production]],LEN(Table1[[#This Row],[Production]])-7),Item!$A$5:$Z$1000,26,0)</f>
        <v>1.492</v>
      </c>
      <c r="H84" s="8" t="str">
        <f>IFERROR(VLOOKUP(MID(Table1[[#This Row],[Production]],10,2),Special!$B$2:$D$26,3,0),"")</f>
        <v>-</v>
      </c>
      <c r="J84" t="b">
        <f>EXACT(LEFT(Table1[[#This Row],[Stock]],12),LEFT(Table1[[#This Row],[Production]],12))</f>
        <v>1</v>
      </c>
      <c r="K84" t="b">
        <f>EXACT((RIGHT(Table1[[#This Row],[Stock]],3)),((RIGHT(Table1[[#This Row],[Production]],3))))</f>
        <v>1</v>
      </c>
      <c r="L84" s="14">
        <f>IFERROR(VLOOKUP(Table1[[#This Row],[Stock]],[1]Sheet1!$A$7:$N$10000,14,0),"")</f>
        <v>413</v>
      </c>
      <c r="M84" s="14">
        <f>IFERROR(ROUND((Table1[[#This Row],[Stock
(S&amp;L)]]/Table1[[#This Row],[Rate
(L/S)]]),0),"")</f>
        <v>10</v>
      </c>
      <c r="O84" t="str">
        <f>IF(Table1[[#This Row],[Rate
(L/S)]]=1,"P/E","C")</f>
        <v>C</v>
      </c>
      <c r="P84" s="7">
        <f>IFERROR(VLOOKUP(Table1[[#This Row],[Stock]],[2]CUS030!$A$5:$BO$10000,21,0)/Table1[[#This Row],[Rate
(L/S)]],"")</f>
        <v>0</v>
      </c>
      <c r="Q84" s="7">
        <f>IFERROR(VLOOKUP(Table1[[#This Row],[Stock]],[2]CUS030!$A$5:$BO$10000,22,0)/Table1[[#This Row],[Rate
(L/S)]],"")</f>
        <v>0</v>
      </c>
      <c r="R84" s="7">
        <f>IFERROR(VLOOKUP(Table1[[#This Row],[Stock]],[2]CUS030!$A$5:$BO$10000,23,0)/Table1[[#This Row],[Rate
(L/S)]],"")</f>
        <v>0</v>
      </c>
      <c r="S84" s="7">
        <f>IFERROR(VLOOKUP(Table1[[#This Row],[Stock]],[2]CUS030!$A$5:$BO$10000,24,0)/Table1[[#This Row],[Rate
(L/S)]],"")</f>
        <v>0</v>
      </c>
      <c r="T84" s="7">
        <f>IFERROR(VLOOKUP(Table1[[#This Row],[Stock]],[2]CUS030!$A$5:$BO$10000,25,0)/Table1[[#This Row],[Rate
(L/S)]],"")</f>
        <v>0</v>
      </c>
      <c r="U84" s="7">
        <f>IFERROR(VLOOKUP(Table1[[#This Row],[Stock]],[2]CUS030!$A$5:$BO$10000,26,0)/Table1[[#This Row],[Rate
(L/S)]],"")</f>
        <v>0</v>
      </c>
      <c r="V84" s="7">
        <f>IFERROR(VLOOKUP(Table1[[#This Row],[Stock]],[2]CUS030!$A$5:$BO$10000,27,0)/Table1[[#This Row],[Rate
(L/S)]],"")</f>
        <v>0</v>
      </c>
      <c r="W84" s="7">
        <f>IFERROR(VLOOKUP(Table1[[#This Row],[Stock]],[2]CUS030!$A$5:$BO$10000,28,0)/Table1[[#This Row],[Rate
(L/S)]],"")</f>
        <v>0</v>
      </c>
      <c r="X84" s="7">
        <f>IFERROR(VLOOKUP(Table1[[#This Row],[Stock]],[2]CUS030!$A$5:$BO$10000,29,0)/Table1[[#This Row],[Rate
(L/S)]],"")</f>
        <v>0</v>
      </c>
      <c r="Y84" s="7">
        <f>IFERROR(VLOOKUP(Table1[[#This Row],[Stock]],[2]CUS030!$A$5:$BO$10000,30,0)/Table1[[#This Row],[Rate
(L/S)]],"")</f>
        <v>0</v>
      </c>
      <c r="Z84" s="7">
        <f>IFERROR(VLOOKUP(Table1[[#This Row],[Stock]],[2]CUS030!$A$5:$BO$10000,31,0)/Table1[[#This Row],[Rate
(L/S)]],"")</f>
        <v>0</v>
      </c>
      <c r="AA84" s="7">
        <f>IFERROR(VLOOKUP(Table1[[#This Row],[Stock]],[2]CUS030!$A$5:$BO$10000,32,0)/Table1[[#This Row],[Rate
(L/S)]],"")</f>
        <v>0</v>
      </c>
      <c r="AB84" s="7">
        <f>IFERROR(VLOOKUP(Table1[[#This Row],[Stock]],[2]CUS030!$A$5:$BO$10000,33,0)/Table1[[#This Row],[Rate
(L/S)]],"")</f>
        <v>0</v>
      </c>
      <c r="AC84" s="7">
        <f>IFERROR(VLOOKUP(Table1[[#This Row],[Stock]],[2]CUS030!$A$5:$BO$10000,34,0)/Table1[[#This Row],[Rate
(L/S)]],"")</f>
        <v>0</v>
      </c>
      <c r="AD84" s="7">
        <f>IFERROR(VLOOKUP(Table1[[#This Row],[Stock]],[2]CUS030!$A$5:$BO$10000,35,0)/Table1[[#This Row],[Rate
(L/S)]],"")</f>
        <v>0</v>
      </c>
      <c r="AE84" s="7">
        <f>IFERROR(VLOOKUP(Table1[[#This Row],[Stock]],[2]CUS030!$A$5:$BO$10000,36,0)/Table1[[#This Row],[Rate
(L/S)]],"")</f>
        <v>0</v>
      </c>
      <c r="AF84" s="7">
        <f>IFERROR(VLOOKUP(Table1[[#This Row],[Stock]],[2]CUS030!$A$5:$BO$10000,37,0)/Table1[[#This Row],[Rate
(L/S)]],"")</f>
        <v>0</v>
      </c>
      <c r="AG84" s="7">
        <f>IFERROR(VLOOKUP(Table1[[#This Row],[Stock]],[2]CUS030!$A$5:$BO$10000,38,0)/Table1[[#This Row],[Rate
(L/S)]],"")</f>
        <v>0</v>
      </c>
      <c r="AH84" s="7">
        <f>IFERROR(VLOOKUP(Table1[[#This Row],[Stock]],[2]CUS030!$A$5:$BO$10000,39,0)/Table1[[#This Row],[Rate
(L/S)]],"")</f>
        <v>0</v>
      </c>
      <c r="AI84" s="7">
        <f>IFERROR(VLOOKUP(Table1[[#This Row],[Stock]],[2]CUS030!$A$5:$BO$10000,40,0)/Table1[[#This Row],[Rate
(L/S)]],"")</f>
        <v>0</v>
      </c>
      <c r="AJ84" s="7">
        <f>IFERROR(VLOOKUP(Table1[[#This Row],[Stock]],[2]CUS030!$A$5:$BO$10000,41,0)/Table1[[#This Row],[Rate
(L/S)]],"")</f>
        <v>0</v>
      </c>
      <c r="AK84" s="7">
        <f>IFERROR(VLOOKUP(Table1[[#This Row],[Stock]],[2]CUS030!$A$5:$BO$10000,42,0)/Table1[[#This Row],[Rate
(L/S)]],"")</f>
        <v>0</v>
      </c>
      <c r="AL84" s="7">
        <f>IFERROR(VLOOKUP(Table1[[#This Row],[Stock]],[2]CUS030!$A$5:$BO$10000,43,0)/Table1[[#This Row],[Rate
(L/S)]],"")</f>
        <v>0</v>
      </c>
      <c r="AM84" s="7">
        <f>IFERROR(VLOOKUP(Table1[[#This Row],[Stock]],[2]CUS030!$A$5:$BO$10000,44,0)/Table1[[#This Row],[Rate
(L/S)]],"")</f>
        <v>0</v>
      </c>
      <c r="AN84" s="7">
        <f>IFERROR(VLOOKUP(Table1[[#This Row],[Stock]],[2]CUS030!$A$5:$BO$10000,45,0)/Table1[[#This Row],[Rate
(L/S)]],"")</f>
        <v>0</v>
      </c>
      <c r="AO84" s="7">
        <f>IFERROR(VLOOKUP(Table1[[#This Row],[Stock]],[2]CUS030!$A$5:$BO$10000,46,0)/Table1[[#This Row],[Rate
(L/S)]],"")</f>
        <v>0</v>
      </c>
      <c r="AP84" s="7">
        <f>IFERROR(VLOOKUP(Table1[[#This Row],[Stock]],[2]CUS030!$A$5:$BO$10000,47,0)/Table1[[#This Row],[Rate
(L/S)]],"")</f>
        <v>0</v>
      </c>
      <c r="AQ84" s="7">
        <f>IFERROR(VLOOKUP(Table1[[#This Row],[Stock]],[2]CUS030!$A$5:$BO$10000,48,0)/Table1[[#This Row],[Rate
(L/S)]],"")</f>
        <v>0</v>
      </c>
      <c r="AR84" s="7">
        <f>IFERROR(VLOOKUP(Table1[[#This Row],[Stock]],[2]CUS030!$A$5:$BO$10000,49,0)/Table1[[#This Row],[Rate
(L/S)]],"")</f>
        <v>0</v>
      </c>
      <c r="AS84" s="7">
        <f>IFERROR(VLOOKUP(Table1[[#This Row],[Stock]],[2]CUS030!$A$5:$BO$10000,50,0)/Table1[[#This Row],[Rate
(L/S)]],"")</f>
        <v>0</v>
      </c>
      <c r="AT84" s="7">
        <f>IFERROR(VLOOKUP(Table1[[#This Row],[Stock]],[2]CUS030!$A$5:$BO$10000,51,0)/Table1[[#This Row],[Rate
(L/S)]],"")</f>
        <v>0</v>
      </c>
      <c r="AU84" s="7">
        <f>IFERROR(VLOOKUP(Table1[[#This Row],[Stock]],[2]CUS030!$A$5:$BO$10000,52,0)/Table1[[#This Row],[Rate
(L/S)]],"")</f>
        <v>0</v>
      </c>
      <c r="AV84" s="7">
        <f>IFERROR(VLOOKUP(Table1[[#This Row],[Stock]],[2]CUS030!$A$5:$BO$10000,53,0)/Table1[[#This Row],[Rate
(L/S)]],"")</f>
        <v>0</v>
      </c>
      <c r="AW84" s="7">
        <f>IFERROR(VLOOKUP(Table1[[#This Row],[Stock]],[2]CUS030!$A$5:$BO$10000,54,0)/Table1[[#This Row],[Rate
(L/S)]],"")</f>
        <v>0</v>
      </c>
      <c r="AX84" s="7">
        <f>IFERROR(VLOOKUP(Table1[[#This Row],[Stock]],[2]CUS030!$A$5:$BO$10000,55,0)/Table1[[#This Row],[Rate
(L/S)]],"")</f>
        <v>0</v>
      </c>
      <c r="AY84" s="7">
        <f>IFERROR(VLOOKUP(Table1[[#This Row],[Stock]],[2]CUS030!$A$5:$BO$10000,56,0)/Table1[[#This Row],[Rate
(L/S)]],"")</f>
        <v>4.878048780487805E-2</v>
      </c>
      <c r="AZ84" s="7">
        <f>IFERROR(VLOOKUP(Table1[[#This Row],[Stock]],[2]CUS030!$A$5:$BO$10000,57,0)/Table1[[#This Row],[Rate
(L/S)]],"")</f>
        <v>0</v>
      </c>
      <c r="BA84" s="7">
        <f>IFERROR(VLOOKUP(Table1[[#This Row],[Stock]],[2]CUS030!$A$5:$BO$10000,58,0)/Table1[[#This Row],[Rate
(L/S)]],"")</f>
        <v>0</v>
      </c>
      <c r="BB84" s="7">
        <f>IFERROR(VLOOKUP(Table1[[#This Row],[Stock]],[2]CUS030!$A$5:$BO$10000,59,0)/Table1[[#This Row],[Rate
(L/S)]],"")</f>
        <v>0</v>
      </c>
      <c r="BC84" s="7">
        <f>IFERROR(VLOOKUP(Table1[[#This Row],[Stock]],[2]CUS030!$A$5:$BO$10000,60,0)/Table1[[#This Row],[Rate
(L/S)]],"")</f>
        <v>0</v>
      </c>
      <c r="BD84" s="7">
        <f>IFERROR(VLOOKUP(Table1[[#This Row],[Stock]],[2]CUS030!$A$5:$BO$10000,61,0)/Table1[[#This Row],[Rate
(L/S)]],"")</f>
        <v>0</v>
      </c>
      <c r="BE84" s="7">
        <f>IFERROR(VLOOKUP(Table1[[#This Row],[Stock]],[2]CUS030!$A$5:$BO$10000,62,0)/Table1[[#This Row],[Rate
(L/S)]],"")</f>
        <v>0</v>
      </c>
      <c r="BF84" s="7">
        <f>IFERROR(VLOOKUP(Table1[[#This Row],[Stock]],[2]CUS030!$A$5:$BO$10000,63,0)/Table1[[#This Row],[Rate
(L/S)]],"")</f>
        <v>0</v>
      </c>
      <c r="BG84" s="7">
        <f>IFERROR(VLOOKUP(Table1[[#This Row],[Stock]],[2]CUS030!$A$5:$BO$10000,64,0)/Table1[[#This Row],[Rate
(L/S)]],"")</f>
        <v>0</v>
      </c>
      <c r="BH84" s="7">
        <f>IFERROR(VLOOKUP(Table1[[#This Row],[Stock]],[2]CUS030!$A$5:$BO$10000,65,0)/Table1[[#This Row],[Rate
(L/S)]],"")</f>
        <v>0</v>
      </c>
      <c r="BI84" s="7" t="s">
        <v>1</v>
      </c>
      <c r="BJ84" s="15">
        <f>IFERROR(IF(Table1[[#This Row],[S.Material]]="S",(Table1[[#This Row],[Total Qty]]+Table1[[#This Row],[N+1]]+Table1[[#This Row],[N+2]]),Table1[[#This Row],[Total Qty]]+Table1[[#This Row],[N+1]]),)</f>
        <v>4.878048780487805E-2</v>
      </c>
      <c r="BK84" s="7" t="str">
        <f>IFERROR(IF(((AVERAGE((Table1[[#This Row],[N+1]],Table1[[#This Row],[N+2]]),Table1[[#This Row],[N+3]])-(Table1[[#This Row],[Total Qty]])))&gt;500,"Fixed&gt;500pcs",""),"")</f>
        <v/>
      </c>
      <c r="BL84" s="7" t="str">
        <f>IF(AND(Table1[[#This Row],[Last Forcast]]=0,Table1[[#This Row],[Total Qty]]&gt;0,Table1[[#This Row],[N+1]]&gt;0),"Check PO again","")</f>
        <v/>
      </c>
    </row>
    <row r="85" spans="2:64" x14ac:dyDescent="0.3">
      <c r="B85">
        <v>83</v>
      </c>
      <c r="C85" s="1" t="s">
        <v>87</v>
      </c>
      <c r="D85">
        <f>IFERROR(ROUND((MID(Table1[[#This Row],[Production]],35,(LEN(Table1[[#This Row],[Production]]))-37)/(MID(Table1[[#This Row],[Stock]],35,(LEN(Table1[[#This Row],[Stock]]))-37))),0),"")</f>
        <v>31</v>
      </c>
      <c r="E85" t="s">
        <v>702</v>
      </c>
      <c r="F85" s="16">
        <f>VLOOKUP(LEFT(Table1[[#This Row],[Production]],LEN(Table1[[#This Row],[Production]])-7),Item!$A$5:$Z$1000,26,0)</f>
        <v>1.667</v>
      </c>
      <c r="H85" s="8" t="str">
        <f>IFERROR(VLOOKUP(MID(Table1[[#This Row],[Production]],10,2),Special!$B$2:$D$26,3,0),"")</f>
        <v>-</v>
      </c>
      <c r="J85" t="b">
        <f>EXACT(LEFT(Table1[[#This Row],[Stock]],12),LEFT(Table1[[#This Row],[Production]],12))</f>
        <v>1</v>
      </c>
      <c r="K85" t="b">
        <f>EXACT((RIGHT(Table1[[#This Row],[Stock]],3)),((RIGHT(Table1[[#This Row],[Production]],3))))</f>
        <v>0</v>
      </c>
      <c r="L85" s="14">
        <f>IFERROR(VLOOKUP(Table1[[#This Row],[Stock]],[1]Sheet1!$A$7:$N$10000,14,0),"")</f>
        <v>259</v>
      </c>
      <c r="M85" s="14">
        <f>IFERROR(ROUND((Table1[[#This Row],[Stock
(S&amp;L)]]/Table1[[#This Row],[Rate
(L/S)]]),0),"")</f>
        <v>8</v>
      </c>
      <c r="O85" t="str">
        <f>IF(Table1[[#This Row],[Rate
(L/S)]]=1,"P/E","C")</f>
        <v>C</v>
      </c>
      <c r="P85" s="7">
        <f>IFERROR(VLOOKUP(Table1[[#This Row],[Stock]],[2]CUS030!$A$5:$BO$10000,21,0)/Table1[[#This Row],[Rate
(L/S)]],"")</f>
        <v>0</v>
      </c>
      <c r="Q85" s="7">
        <f>IFERROR(VLOOKUP(Table1[[#This Row],[Stock]],[2]CUS030!$A$5:$BO$10000,22,0)/Table1[[#This Row],[Rate
(L/S)]],"")</f>
        <v>0</v>
      </c>
      <c r="R85" s="7">
        <f>IFERROR(VLOOKUP(Table1[[#This Row],[Stock]],[2]CUS030!$A$5:$BO$10000,23,0)/Table1[[#This Row],[Rate
(L/S)]],"")</f>
        <v>0</v>
      </c>
      <c r="S85" s="7">
        <f>IFERROR(VLOOKUP(Table1[[#This Row],[Stock]],[2]CUS030!$A$5:$BO$10000,24,0)/Table1[[#This Row],[Rate
(L/S)]],"")</f>
        <v>0</v>
      </c>
      <c r="T85" s="7">
        <f>IFERROR(VLOOKUP(Table1[[#This Row],[Stock]],[2]CUS030!$A$5:$BO$10000,25,0)/Table1[[#This Row],[Rate
(L/S)]],"")</f>
        <v>0</v>
      </c>
      <c r="U85" s="7">
        <f>IFERROR(VLOOKUP(Table1[[#This Row],[Stock]],[2]CUS030!$A$5:$BO$10000,26,0)/Table1[[#This Row],[Rate
(L/S)]],"")</f>
        <v>0</v>
      </c>
      <c r="V85" s="7">
        <f>IFERROR(VLOOKUP(Table1[[#This Row],[Stock]],[2]CUS030!$A$5:$BO$10000,27,0)/Table1[[#This Row],[Rate
(L/S)]],"")</f>
        <v>0</v>
      </c>
      <c r="W85" s="7">
        <f>IFERROR(VLOOKUP(Table1[[#This Row],[Stock]],[2]CUS030!$A$5:$BO$10000,28,0)/Table1[[#This Row],[Rate
(L/S)]],"")</f>
        <v>0</v>
      </c>
      <c r="X85" s="7">
        <f>IFERROR(VLOOKUP(Table1[[#This Row],[Stock]],[2]CUS030!$A$5:$BO$10000,29,0)/Table1[[#This Row],[Rate
(L/S)]],"")</f>
        <v>0</v>
      </c>
      <c r="Y85" s="7">
        <f>IFERROR(VLOOKUP(Table1[[#This Row],[Stock]],[2]CUS030!$A$5:$BO$10000,30,0)/Table1[[#This Row],[Rate
(L/S)]],"")</f>
        <v>0</v>
      </c>
      <c r="Z85" s="7">
        <f>IFERROR(VLOOKUP(Table1[[#This Row],[Stock]],[2]CUS030!$A$5:$BO$10000,31,0)/Table1[[#This Row],[Rate
(L/S)]],"")</f>
        <v>0</v>
      </c>
      <c r="AA85" s="7">
        <f>IFERROR(VLOOKUP(Table1[[#This Row],[Stock]],[2]CUS030!$A$5:$BO$10000,32,0)/Table1[[#This Row],[Rate
(L/S)]],"")</f>
        <v>0</v>
      </c>
      <c r="AB85" s="7">
        <f>IFERROR(VLOOKUP(Table1[[#This Row],[Stock]],[2]CUS030!$A$5:$BO$10000,33,0)/Table1[[#This Row],[Rate
(L/S)]],"")</f>
        <v>0</v>
      </c>
      <c r="AC85" s="7">
        <f>IFERROR(VLOOKUP(Table1[[#This Row],[Stock]],[2]CUS030!$A$5:$BO$10000,34,0)/Table1[[#This Row],[Rate
(L/S)]],"")</f>
        <v>0</v>
      </c>
      <c r="AD85" s="7">
        <f>IFERROR(VLOOKUP(Table1[[#This Row],[Stock]],[2]CUS030!$A$5:$BO$10000,35,0)/Table1[[#This Row],[Rate
(L/S)]],"")</f>
        <v>0</v>
      </c>
      <c r="AE85" s="7">
        <f>IFERROR(VLOOKUP(Table1[[#This Row],[Stock]],[2]CUS030!$A$5:$BO$10000,36,0)/Table1[[#This Row],[Rate
(L/S)]],"")</f>
        <v>0</v>
      </c>
      <c r="AF85" s="7">
        <f>IFERROR(VLOOKUP(Table1[[#This Row],[Stock]],[2]CUS030!$A$5:$BO$10000,37,0)/Table1[[#This Row],[Rate
(L/S)]],"")</f>
        <v>0</v>
      </c>
      <c r="AG85" s="7">
        <f>IFERROR(VLOOKUP(Table1[[#This Row],[Stock]],[2]CUS030!$A$5:$BO$10000,38,0)/Table1[[#This Row],[Rate
(L/S)]],"")</f>
        <v>0</v>
      </c>
      <c r="AH85" s="7">
        <f>IFERROR(VLOOKUP(Table1[[#This Row],[Stock]],[2]CUS030!$A$5:$BO$10000,39,0)/Table1[[#This Row],[Rate
(L/S)]],"")</f>
        <v>0</v>
      </c>
      <c r="AI85" s="7">
        <f>IFERROR(VLOOKUP(Table1[[#This Row],[Stock]],[2]CUS030!$A$5:$BO$10000,40,0)/Table1[[#This Row],[Rate
(L/S)]],"")</f>
        <v>0</v>
      </c>
      <c r="AJ85" s="7">
        <f>IFERROR(VLOOKUP(Table1[[#This Row],[Stock]],[2]CUS030!$A$5:$BO$10000,41,0)/Table1[[#This Row],[Rate
(L/S)]],"")</f>
        <v>0</v>
      </c>
      <c r="AK85" s="7">
        <f>IFERROR(VLOOKUP(Table1[[#This Row],[Stock]],[2]CUS030!$A$5:$BO$10000,42,0)/Table1[[#This Row],[Rate
(L/S)]],"")</f>
        <v>0</v>
      </c>
      <c r="AL85" s="7">
        <f>IFERROR(VLOOKUP(Table1[[#This Row],[Stock]],[2]CUS030!$A$5:$BO$10000,43,0)/Table1[[#This Row],[Rate
(L/S)]],"")</f>
        <v>0</v>
      </c>
      <c r="AM85" s="7">
        <f>IFERROR(VLOOKUP(Table1[[#This Row],[Stock]],[2]CUS030!$A$5:$BO$10000,44,0)/Table1[[#This Row],[Rate
(L/S)]],"")</f>
        <v>0</v>
      </c>
      <c r="AN85" s="7">
        <f>IFERROR(VLOOKUP(Table1[[#This Row],[Stock]],[2]CUS030!$A$5:$BO$10000,45,0)/Table1[[#This Row],[Rate
(L/S)]],"")</f>
        <v>0</v>
      </c>
      <c r="AO85" s="7">
        <f>IFERROR(VLOOKUP(Table1[[#This Row],[Stock]],[2]CUS030!$A$5:$BO$10000,46,0)/Table1[[#This Row],[Rate
(L/S)]],"")</f>
        <v>0</v>
      </c>
      <c r="AP85" s="7">
        <f>IFERROR(VLOOKUP(Table1[[#This Row],[Stock]],[2]CUS030!$A$5:$BO$10000,47,0)/Table1[[#This Row],[Rate
(L/S)]],"")</f>
        <v>0</v>
      </c>
      <c r="AQ85" s="7">
        <f>IFERROR(VLOOKUP(Table1[[#This Row],[Stock]],[2]CUS030!$A$5:$BO$10000,48,0)/Table1[[#This Row],[Rate
(L/S)]],"")</f>
        <v>0</v>
      </c>
      <c r="AR85" s="7">
        <f>IFERROR(VLOOKUP(Table1[[#This Row],[Stock]],[2]CUS030!$A$5:$BO$10000,49,0)/Table1[[#This Row],[Rate
(L/S)]],"")</f>
        <v>0</v>
      </c>
      <c r="AS85" s="7">
        <f>IFERROR(VLOOKUP(Table1[[#This Row],[Stock]],[2]CUS030!$A$5:$BO$10000,50,0)/Table1[[#This Row],[Rate
(L/S)]],"")</f>
        <v>0</v>
      </c>
      <c r="AT85" s="7">
        <f>IFERROR(VLOOKUP(Table1[[#This Row],[Stock]],[2]CUS030!$A$5:$BO$10000,51,0)/Table1[[#This Row],[Rate
(L/S)]],"")</f>
        <v>0</v>
      </c>
      <c r="AU85" s="7">
        <f>IFERROR(VLOOKUP(Table1[[#This Row],[Stock]],[2]CUS030!$A$5:$BO$10000,52,0)/Table1[[#This Row],[Rate
(L/S)]],"")</f>
        <v>0</v>
      </c>
      <c r="AV85" s="7">
        <f>IFERROR(VLOOKUP(Table1[[#This Row],[Stock]],[2]CUS030!$A$5:$BO$10000,53,0)/Table1[[#This Row],[Rate
(L/S)]],"")</f>
        <v>0</v>
      </c>
      <c r="AW85" s="7">
        <f>IFERROR(VLOOKUP(Table1[[#This Row],[Stock]],[2]CUS030!$A$5:$BO$10000,54,0)/Table1[[#This Row],[Rate
(L/S)]],"")</f>
        <v>0</v>
      </c>
      <c r="AX85" s="7">
        <f>IFERROR(VLOOKUP(Table1[[#This Row],[Stock]],[2]CUS030!$A$5:$BO$10000,55,0)/Table1[[#This Row],[Rate
(L/S)]],"")</f>
        <v>0.967741935483871</v>
      </c>
      <c r="AY85" s="7">
        <f>IFERROR(VLOOKUP(Table1[[#This Row],[Stock]],[2]CUS030!$A$5:$BO$10000,56,0)/Table1[[#This Row],[Rate
(L/S)]],"")</f>
        <v>0.64516129032258063</v>
      </c>
      <c r="AZ85" s="7">
        <f>IFERROR(VLOOKUP(Table1[[#This Row],[Stock]],[2]CUS030!$A$5:$BO$10000,57,0)/Table1[[#This Row],[Rate
(L/S)]],"")</f>
        <v>0</v>
      </c>
      <c r="BA85" s="7">
        <f>IFERROR(VLOOKUP(Table1[[#This Row],[Stock]],[2]CUS030!$A$5:$BO$10000,58,0)/Table1[[#This Row],[Rate
(L/S)]],"")</f>
        <v>0.967741935483871</v>
      </c>
      <c r="BB85" s="7">
        <f>IFERROR(VLOOKUP(Table1[[#This Row],[Stock]],[2]CUS030!$A$5:$BO$10000,59,0)/Table1[[#This Row],[Rate
(L/S)]],"")</f>
        <v>0</v>
      </c>
      <c r="BC85" s="7">
        <f>IFERROR(VLOOKUP(Table1[[#This Row],[Stock]],[2]CUS030!$A$5:$BO$10000,60,0)/Table1[[#This Row],[Rate
(L/S)]],"")</f>
        <v>0</v>
      </c>
      <c r="BD85" s="7">
        <f>IFERROR(VLOOKUP(Table1[[#This Row],[Stock]],[2]CUS030!$A$5:$BO$10000,61,0)/Table1[[#This Row],[Rate
(L/S)]],"")</f>
        <v>0</v>
      </c>
      <c r="BE85" s="7">
        <f>IFERROR(VLOOKUP(Table1[[#This Row],[Stock]],[2]CUS030!$A$5:$BO$10000,62,0)/Table1[[#This Row],[Rate
(L/S)]],"")</f>
        <v>0</v>
      </c>
      <c r="BF85" s="7">
        <f>IFERROR(VLOOKUP(Table1[[#This Row],[Stock]],[2]CUS030!$A$5:$BO$10000,63,0)/Table1[[#This Row],[Rate
(L/S)]],"")</f>
        <v>0</v>
      </c>
      <c r="BG85" s="7">
        <f>IFERROR(VLOOKUP(Table1[[#This Row],[Stock]],[2]CUS030!$A$5:$BO$10000,64,0)/Table1[[#This Row],[Rate
(L/S)]],"")</f>
        <v>0</v>
      </c>
      <c r="BH85" s="7">
        <f>IFERROR(VLOOKUP(Table1[[#This Row],[Stock]],[2]CUS030!$A$5:$BO$10000,65,0)/Table1[[#This Row],[Rate
(L/S)]],"")</f>
        <v>0</v>
      </c>
      <c r="BI85" s="7" t="s">
        <v>1</v>
      </c>
      <c r="BJ85" s="15">
        <f>IFERROR(IF(Table1[[#This Row],[S.Material]]="S",(Table1[[#This Row],[Total Qty]]+Table1[[#This Row],[N+1]]+Table1[[#This Row],[N+2]]),Table1[[#This Row],[Total Qty]]+Table1[[#This Row],[N+1]]),)</f>
        <v>0.64516129032258063</v>
      </c>
      <c r="BK85" s="7" t="str">
        <f>IFERROR(IF(((AVERAGE((Table1[[#This Row],[N+1]],Table1[[#This Row],[N+2]]),Table1[[#This Row],[N+3]])-(Table1[[#This Row],[Total Qty]])))&gt;500,"Fixed&gt;500pcs",""),"")</f>
        <v/>
      </c>
      <c r="BL85" s="7" t="str">
        <f>IF(AND(Table1[[#This Row],[Last Forcast]]=0,Table1[[#This Row],[Total Qty]]&gt;0,Table1[[#This Row],[N+1]]&gt;0),"Check PO again","")</f>
        <v/>
      </c>
    </row>
    <row r="86" spans="2:64" x14ac:dyDescent="0.3">
      <c r="B86">
        <v>84</v>
      </c>
      <c r="C86" t="s">
        <v>88</v>
      </c>
      <c r="D86">
        <f>IFERROR(ROUND((MID(Table1[[#This Row],[Production]],35,(LEN(Table1[[#This Row],[Production]]))-37)/(MID(Table1[[#This Row],[Stock]],35,(LEN(Table1[[#This Row],[Stock]]))-37))),0),"")</f>
        <v>6</v>
      </c>
      <c r="E86" t="s">
        <v>89</v>
      </c>
      <c r="F86" s="16">
        <f>VLOOKUP(LEFT(Table1[[#This Row],[Production]],LEN(Table1[[#This Row],[Production]])-7),Item!$A$5:$Z$1000,26,0)</f>
        <v>1.3120000000000001</v>
      </c>
      <c r="H86" s="8" t="str">
        <f>IFERROR(VLOOKUP(MID(Table1[[#This Row],[Production]],10,2),Special!$B$2:$D$26,3,0),"")</f>
        <v>-</v>
      </c>
      <c r="J86" t="b">
        <f>EXACT(LEFT(Table1[[#This Row],[Stock]],12),LEFT(Table1[[#This Row],[Production]],12))</f>
        <v>1</v>
      </c>
      <c r="K86" t="b">
        <f>EXACT((RIGHT(Table1[[#This Row],[Stock]],3)),((RIGHT(Table1[[#This Row],[Production]],3))))</f>
        <v>1</v>
      </c>
      <c r="L86" s="14">
        <f>IFERROR(VLOOKUP(Table1[[#This Row],[Stock]],[1]Sheet1!$A$7:$N$10000,14,0),"")</f>
        <v>38</v>
      </c>
      <c r="M86" s="14">
        <f>IFERROR(ROUND((Table1[[#This Row],[Stock
(S&amp;L)]]/Table1[[#This Row],[Rate
(L/S)]]),0),"")</f>
        <v>6</v>
      </c>
      <c r="O86" t="str">
        <f>IF(Table1[[#This Row],[Rate
(L/S)]]=1,"P/E","C")</f>
        <v>C</v>
      </c>
      <c r="P86" s="7">
        <f>IFERROR(VLOOKUP(Table1[[#This Row],[Stock]],[2]CUS030!$A$5:$BO$10000,21,0)/Table1[[#This Row],[Rate
(L/S)]],"")</f>
        <v>0</v>
      </c>
      <c r="Q86" s="7">
        <f>IFERROR(VLOOKUP(Table1[[#This Row],[Stock]],[2]CUS030!$A$5:$BO$10000,22,0)/Table1[[#This Row],[Rate
(L/S)]],"")</f>
        <v>0</v>
      </c>
      <c r="R86" s="7">
        <f>IFERROR(VLOOKUP(Table1[[#This Row],[Stock]],[2]CUS030!$A$5:$BO$10000,23,0)/Table1[[#This Row],[Rate
(L/S)]],"")</f>
        <v>0</v>
      </c>
      <c r="S86" s="7">
        <f>IFERROR(VLOOKUP(Table1[[#This Row],[Stock]],[2]CUS030!$A$5:$BO$10000,24,0)/Table1[[#This Row],[Rate
(L/S)]],"")</f>
        <v>0</v>
      </c>
      <c r="T86" s="7">
        <f>IFERROR(VLOOKUP(Table1[[#This Row],[Stock]],[2]CUS030!$A$5:$BO$10000,25,0)/Table1[[#This Row],[Rate
(L/S)]],"")</f>
        <v>0</v>
      </c>
      <c r="U86" s="7">
        <f>IFERROR(VLOOKUP(Table1[[#This Row],[Stock]],[2]CUS030!$A$5:$BO$10000,26,0)/Table1[[#This Row],[Rate
(L/S)]],"")</f>
        <v>0</v>
      </c>
      <c r="V86" s="7">
        <f>IFERROR(VLOOKUP(Table1[[#This Row],[Stock]],[2]CUS030!$A$5:$BO$10000,27,0)/Table1[[#This Row],[Rate
(L/S)]],"")</f>
        <v>0</v>
      </c>
      <c r="W86" s="7">
        <f>IFERROR(VLOOKUP(Table1[[#This Row],[Stock]],[2]CUS030!$A$5:$BO$10000,28,0)/Table1[[#This Row],[Rate
(L/S)]],"")</f>
        <v>0</v>
      </c>
      <c r="X86" s="7">
        <f>IFERROR(VLOOKUP(Table1[[#This Row],[Stock]],[2]CUS030!$A$5:$BO$10000,29,0)/Table1[[#This Row],[Rate
(L/S)]],"")</f>
        <v>0</v>
      </c>
      <c r="Y86" s="7">
        <f>IFERROR(VLOOKUP(Table1[[#This Row],[Stock]],[2]CUS030!$A$5:$BO$10000,30,0)/Table1[[#This Row],[Rate
(L/S)]],"")</f>
        <v>0</v>
      </c>
      <c r="Z86" s="7">
        <f>IFERROR(VLOOKUP(Table1[[#This Row],[Stock]],[2]CUS030!$A$5:$BO$10000,31,0)/Table1[[#This Row],[Rate
(L/S)]],"")</f>
        <v>0</v>
      </c>
      <c r="AA86" s="7">
        <f>IFERROR(VLOOKUP(Table1[[#This Row],[Stock]],[2]CUS030!$A$5:$BO$10000,32,0)/Table1[[#This Row],[Rate
(L/S)]],"")</f>
        <v>0</v>
      </c>
      <c r="AB86" s="7">
        <f>IFERROR(VLOOKUP(Table1[[#This Row],[Stock]],[2]CUS030!$A$5:$BO$10000,33,0)/Table1[[#This Row],[Rate
(L/S)]],"")</f>
        <v>0</v>
      </c>
      <c r="AC86" s="7">
        <f>IFERROR(VLOOKUP(Table1[[#This Row],[Stock]],[2]CUS030!$A$5:$BO$10000,34,0)/Table1[[#This Row],[Rate
(L/S)]],"")</f>
        <v>0</v>
      </c>
      <c r="AD86" s="7">
        <f>IFERROR(VLOOKUP(Table1[[#This Row],[Stock]],[2]CUS030!$A$5:$BO$10000,35,0)/Table1[[#This Row],[Rate
(L/S)]],"")</f>
        <v>0</v>
      </c>
      <c r="AE86" s="7">
        <f>IFERROR(VLOOKUP(Table1[[#This Row],[Stock]],[2]CUS030!$A$5:$BO$10000,36,0)/Table1[[#This Row],[Rate
(L/S)]],"")</f>
        <v>0</v>
      </c>
      <c r="AF86" s="7">
        <f>IFERROR(VLOOKUP(Table1[[#This Row],[Stock]],[2]CUS030!$A$5:$BO$10000,37,0)/Table1[[#This Row],[Rate
(L/S)]],"")</f>
        <v>0</v>
      </c>
      <c r="AG86" s="7">
        <f>IFERROR(VLOOKUP(Table1[[#This Row],[Stock]],[2]CUS030!$A$5:$BO$10000,38,0)/Table1[[#This Row],[Rate
(L/S)]],"")</f>
        <v>0</v>
      </c>
      <c r="AH86" s="7">
        <f>IFERROR(VLOOKUP(Table1[[#This Row],[Stock]],[2]CUS030!$A$5:$BO$10000,39,0)/Table1[[#This Row],[Rate
(L/S)]],"")</f>
        <v>0</v>
      </c>
      <c r="AI86" s="7">
        <f>IFERROR(VLOOKUP(Table1[[#This Row],[Stock]],[2]CUS030!$A$5:$BO$10000,40,0)/Table1[[#This Row],[Rate
(L/S)]],"")</f>
        <v>0</v>
      </c>
      <c r="AJ86" s="7">
        <f>IFERROR(VLOOKUP(Table1[[#This Row],[Stock]],[2]CUS030!$A$5:$BO$10000,41,0)/Table1[[#This Row],[Rate
(L/S)]],"")</f>
        <v>0</v>
      </c>
      <c r="AK86" s="7">
        <f>IFERROR(VLOOKUP(Table1[[#This Row],[Stock]],[2]CUS030!$A$5:$BO$10000,42,0)/Table1[[#This Row],[Rate
(L/S)]],"")</f>
        <v>0</v>
      </c>
      <c r="AL86" s="7">
        <f>IFERROR(VLOOKUP(Table1[[#This Row],[Stock]],[2]CUS030!$A$5:$BO$10000,43,0)/Table1[[#This Row],[Rate
(L/S)]],"")</f>
        <v>0</v>
      </c>
      <c r="AM86" s="7">
        <f>IFERROR(VLOOKUP(Table1[[#This Row],[Stock]],[2]CUS030!$A$5:$BO$10000,44,0)/Table1[[#This Row],[Rate
(L/S)]],"")</f>
        <v>0</v>
      </c>
      <c r="AN86" s="7">
        <f>IFERROR(VLOOKUP(Table1[[#This Row],[Stock]],[2]CUS030!$A$5:$BO$10000,45,0)/Table1[[#This Row],[Rate
(L/S)]],"")</f>
        <v>0</v>
      </c>
      <c r="AO86" s="7">
        <f>IFERROR(VLOOKUP(Table1[[#This Row],[Stock]],[2]CUS030!$A$5:$BO$10000,46,0)/Table1[[#This Row],[Rate
(L/S)]],"")</f>
        <v>0</v>
      </c>
      <c r="AP86" s="7">
        <f>IFERROR(VLOOKUP(Table1[[#This Row],[Stock]],[2]CUS030!$A$5:$BO$10000,47,0)/Table1[[#This Row],[Rate
(L/S)]],"")</f>
        <v>0</v>
      </c>
      <c r="AQ86" s="7">
        <f>IFERROR(VLOOKUP(Table1[[#This Row],[Stock]],[2]CUS030!$A$5:$BO$10000,48,0)/Table1[[#This Row],[Rate
(L/S)]],"")</f>
        <v>0</v>
      </c>
      <c r="AR86" s="7">
        <f>IFERROR(VLOOKUP(Table1[[#This Row],[Stock]],[2]CUS030!$A$5:$BO$10000,49,0)/Table1[[#This Row],[Rate
(L/S)]],"")</f>
        <v>0</v>
      </c>
      <c r="AS86" s="7">
        <f>IFERROR(VLOOKUP(Table1[[#This Row],[Stock]],[2]CUS030!$A$5:$BO$10000,50,0)/Table1[[#This Row],[Rate
(L/S)]],"")</f>
        <v>0</v>
      </c>
      <c r="AT86" s="7">
        <f>IFERROR(VLOOKUP(Table1[[#This Row],[Stock]],[2]CUS030!$A$5:$BO$10000,51,0)/Table1[[#This Row],[Rate
(L/S)]],"")</f>
        <v>0</v>
      </c>
      <c r="AU86" s="7">
        <f>IFERROR(VLOOKUP(Table1[[#This Row],[Stock]],[2]CUS030!$A$5:$BO$10000,52,0)/Table1[[#This Row],[Rate
(L/S)]],"")</f>
        <v>0</v>
      </c>
      <c r="AV86" s="7">
        <f>IFERROR(VLOOKUP(Table1[[#This Row],[Stock]],[2]CUS030!$A$5:$BO$10000,53,0)/Table1[[#This Row],[Rate
(L/S)]],"")</f>
        <v>0</v>
      </c>
      <c r="AW86" s="7">
        <f>IFERROR(VLOOKUP(Table1[[#This Row],[Stock]],[2]CUS030!$A$5:$BO$10000,54,0)/Table1[[#This Row],[Rate
(L/S)]],"")</f>
        <v>0</v>
      </c>
      <c r="AX86" s="7">
        <f>IFERROR(VLOOKUP(Table1[[#This Row],[Stock]],[2]CUS030!$A$5:$BO$10000,55,0)/Table1[[#This Row],[Rate
(L/S)]],"")</f>
        <v>80</v>
      </c>
      <c r="AY86" s="7">
        <f>IFERROR(VLOOKUP(Table1[[#This Row],[Stock]],[2]CUS030!$A$5:$BO$10000,56,0)/Table1[[#This Row],[Rate
(L/S)]],"")</f>
        <v>97.333333333333329</v>
      </c>
      <c r="AZ86" s="7">
        <f>IFERROR(VLOOKUP(Table1[[#This Row],[Stock]],[2]CUS030!$A$5:$BO$10000,57,0)/Table1[[#This Row],[Rate
(L/S)]],"")</f>
        <v>143.33333333333334</v>
      </c>
      <c r="BA86" s="7">
        <f>IFERROR(VLOOKUP(Table1[[#This Row],[Stock]],[2]CUS030!$A$5:$BO$10000,58,0)/Table1[[#This Row],[Rate
(L/S)]],"")</f>
        <v>93.333333333333329</v>
      </c>
      <c r="BB86" s="7">
        <f>IFERROR(VLOOKUP(Table1[[#This Row],[Stock]],[2]CUS030!$A$5:$BO$10000,59,0)/Table1[[#This Row],[Rate
(L/S)]],"")</f>
        <v>0</v>
      </c>
      <c r="BC86" s="7">
        <f>IFERROR(VLOOKUP(Table1[[#This Row],[Stock]],[2]CUS030!$A$5:$BO$10000,60,0)/Table1[[#This Row],[Rate
(L/S)]],"")</f>
        <v>0</v>
      </c>
      <c r="BD86" s="7">
        <f>IFERROR(VLOOKUP(Table1[[#This Row],[Stock]],[2]CUS030!$A$5:$BO$10000,61,0)/Table1[[#This Row],[Rate
(L/S)]],"")</f>
        <v>0</v>
      </c>
      <c r="BE86" s="7">
        <f>IFERROR(VLOOKUP(Table1[[#This Row],[Stock]],[2]CUS030!$A$5:$BO$10000,62,0)/Table1[[#This Row],[Rate
(L/S)]],"")</f>
        <v>0</v>
      </c>
      <c r="BF86" s="7">
        <f>IFERROR(VLOOKUP(Table1[[#This Row],[Stock]],[2]CUS030!$A$5:$BO$10000,63,0)/Table1[[#This Row],[Rate
(L/S)]],"")</f>
        <v>0</v>
      </c>
      <c r="BG86" s="7">
        <f>IFERROR(VLOOKUP(Table1[[#This Row],[Stock]],[2]CUS030!$A$5:$BO$10000,64,0)/Table1[[#This Row],[Rate
(L/S)]],"")</f>
        <v>0</v>
      </c>
      <c r="BH86" s="7">
        <f>IFERROR(VLOOKUP(Table1[[#This Row],[Stock]],[2]CUS030!$A$5:$BO$10000,65,0)/Table1[[#This Row],[Rate
(L/S)]],"")</f>
        <v>0</v>
      </c>
      <c r="BI86" s="7" t="s">
        <v>1</v>
      </c>
      <c r="BJ86" s="15">
        <f>IFERROR(IF(Table1[[#This Row],[S.Material]]="S",(Table1[[#This Row],[Total Qty]]+Table1[[#This Row],[N+1]]+Table1[[#This Row],[N+2]]),Table1[[#This Row],[Total Qty]]+Table1[[#This Row],[N+1]]),)</f>
        <v>97.333333333333329</v>
      </c>
      <c r="BK86" s="7" t="str">
        <f>IFERROR(IF(((AVERAGE((Table1[[#This Row],[N+1]],Table1[[#This Row],[N+2]]),Table1[[#This Row],[N+3]])-(Table1[[#This Row],[Total Qty]])))&gt;500,"Fixed&gt;500pcs",""),"")</f>
        <v/>
      </c>
      <c r="BL86" s="7" t="str">
        <f>IF(AND(Table1[[#This Row],[Last Forcast]]=0,Table1[[#This Row],[Total Qty]]&gt;0,Table1[[#This Row],[N+1]]&gt;0),"Check PO again","")</f>
        <v/>
      </c>
    </row>
    <row r="87" spans="2:64" x14ac:dyDescent="0.3">
      <c r="B87">
        <v>85</v>
      </c>
      <c r="C87" t="s">
        <v>90</v>
      </c>
      <c r="D87">
        <f>IFERROR(ROUND((MID(Table1[[#This Row],[Production]],35,(LEN(Table1[[#This Row],[Production]]))-37)/(MID(Table1[[#This Row],[Stock]],35,(LEN(Table1[[#This Row],[Stock]]))-37))),0),"")</f>
        <v>122</v>
      </c>
      <c r="E87" t="s">
        <v>89</v>
      </c>
      <c r="F87" s="16">
        <f>VLOOKUP(LEFT(Table1[[#This Row],[Production]],LEN(Table1[[#This Row],[Production]])-7),Item!$A$5:$Z$1000,26,0)</f>
        <v>1.3120000000000001</v>
      </c>
      <c r="H87" s="8" t="str">
        <f>IFERROR(VLOOKUP(MID(Table1[[#This Row],[Production]],10,2),Special!$B$2:$D$26,3,0),"")</f>
        <v>-</v>
      </c>
      <c r="J87" t="b">
        <f>EXACT(LEFT(Table1[[#This Row],[Stock]],12),LEFT(Table1[[#This Row],[Production]],12))</f>
        <v>1</v>
      </c>
      <c r="K87" t="b">
        <f>EXACT((RIGHT(Table1[[#This Row],[Stock]],3)),((RIGHT(Table1[[#This Row],[Production]],3))))</f>
        <v>1</v>
      </c>
      <c r="L87" s="14">
        <f>IFERROR(VLOOKUP(Table1[[#This Row],[Stock]],[1]Sheet1!$A$7:$N$10000,14,0),"")</f>
        <v>107</v>
      </c>
      <c r="M87" s="14">
        <f>IFERROR(ROUND((Table1[[#This Row],[Stock
(S&amp;L)]]/Table1[[#This Row],[Rate
(L/S)]]),0),"")</f>
        <v>1</v>
      </c>
      <c r="O87" t="str">
        <f>IF(Table1[[#This Row],[Rate
(L/S)]]=1,"P/E","C")</f>
        <v>C</v>
      </c>
      <c r="P87" s="7" t="str">
        <f>IFERROR(VLOOKUP(Table1[[#This Row],[Stock]],[2]CUS030!$A$5:$BO$10000,21,0)/Table1[[#This Row],[Rate
(L/S)]],"")</f>
        <v/>
      </c>
      <c r="Q87" s="7" t="str">
        <f>IFERROR(VLOOKUP(Table1[[#This Row],[Stock]],[2]CUS030!$A$5:$BO$10000,22,0)/Table1[[#This Row],[Rate
(L/S)]],"")</f>
        <v/>
      </c>
      <c r="R87" s="7" t="str">
        <f>IFERROR(VLOOKUP(Table1[[#This Row],[Stock]],[2]CUS030!$A$5:$BO$10000,23,0)/Table1[[#This Row],[Rate
(L/S)]],"")</f>
        <v/>
      </c>
      <c r="S87" s="7" t="str">
        <f>IFERROR(VLOOKUP(Table1[[#This Row],[Stock]],[2]CUS030!$A$5:$BO$10000,24,0)/Table1[[#This Row],[Rate
(L/S)]],"")</f>
        <v/>
      </c>
      <c r="T87" s="7" t="str">
        <f>IFERROR(VLOOKUP(Table1[[#This Row],[Stock]],[2]CUS030!$A$5:$BO$10000,25,0)/Table1[[#This Row],[Rate
(L/S)]],"")</f>
        <v/>
      </c>
      <c r="U87" s="7" t="str">
        <f>IFERROR(VLOOKUP(Table1[[#This Row],[Stock]],[2]CUS030!$A$5:$BO$10000,26,0)/Table1[[#This Row],[Rate
(L/S)]],"")</f>
        <v/>
      </c>
      <c r="V87" s="7" t="str">
        <f>IFERROR(VLOOKUP(Table1[[#This Row],[Stock]],[2]CUS030!$A$5:$BO$10000,27,0)/Table1[[#This Row],[Rate
(L/S)]],"")</f>
        <v/>
      </c>
      <c r="W87" s="7" t="str">
        <f>IFERROR(VLOOKUP(Table1[[#This Row],[Stock]],[2]CUS030!$A$5:$BO$10000,28,0)/Table1[[#This Row],[Rate
(L/S)]],"")</f>
        <v/>
      </c>
      <c r="X87" s="7" t="str">
        <f>IFERROR(VLOOKUP(Table1[[#This Row],[Stock]],[2]CUS030!$A$5:$BO$10000,29,0)/Table1[[#This Row],[Rate
(L/S)]],"")</f>
        <v/>
      </c>
      <c r="Y87" s="7" t="str">
        <f>IFERROR(VLOOKUP(Table1[[#This Row],[Stock]],[2]CUS030!$A$5:$BO$10000,30,0)/Table1[[#This Row],[Rate
(L/S)]],"")</f>
        <v/>
      </c>
      <c r="Z87" s="7" t="str">
        <f>IFERROR(VLOOKUP(Table1[[#This Row],[Stock]],[2]CUS030!$A$5:$BO$10000,31,0)/Table1[[#This Row],[Rate
(L/S)]],"")</f>
        <v/>
      </c>
      <c r="AA87" s="7" t="str">
        <f>IFERROR(VLOOKUP(Table1[[#This Row],[Stock]],[2]CUS030!$A$5:$BO$10000,32,0)/Table1[[#This Row],[Rate
(L/S)]],"")</f>
        <v/>
      </c>
      <c r="AB87" s="7" t="str">
        <f>IFERROR(VLOOKUP(Table1[[#This Row],[Stock]],[2]CUS030!$A$5:$BO$10000,33,0)/Table1[[#This Row],[Rate
(L/S)]],"")</f>
        <v/>
      </c>
      <c r="AC87" s="7" t="str">
        <f>IFERROR(VLOOKUP(Table1[[#This Row],[Stock]],[2]CUS030!$A$5:$BO$10000,34,0)/Table1[[#This Row],[Rate
(L/S)]],"")</f>
        <v/>
      </c>
      <c r="AD87" s="7" t="str">
        <f>IFERROR(VLOOKUP(Table1[[#This Row],[Stock]],[2]CUS030!$A$5:$BO$10000,35,0)/Table1[[#This Row],[Rate
(L/S)]],"")</f>
        <v/>
      </c>
      <c r="AE87" s="7" t="str">
        <f>IFERROR(VLOOKUP(Table1[[#This Row],[Stock]],[2]CUS030!$A$5:$BO$10000,36,0)/Table1[[#This Row],[Rate
(L/S)]],"")</f>
        <v/>
      </c>
      <c r="AF87" s="7" t="str">
        <f>IFERROR(VLOOKUP(Table1[[#This Row],[Stock]],[2]CUS030!$A$5:$BO$10000,37,0)/Table1[[#This Row],[Rate
(L/S)]],"")</f>
        <v/>
      </c>
      <c r="AG87" s="7" t="str">
        <f>IFERROR(VLOOKUP(Table1[[#This Row],[Stock]],[2]CUS030!$A$5:$BO$10000,38,0)/Table1[[#This Row],[Rate
(L/S)]],"")</f>
        <v/>
      </c>
      <c r="AH87" s="7" t="str">
        <f>IFERROR(VLOOKUP(Table1[[#This Row],[Stock]],[2]CUS030!$A$5:$BO$10000,39,0)/Table1[[#This Row],[Rate
(L/S)]],"")</f>
        <v/>
      </c>
      <c r="AI87" s="7" t="str">
        <f>IFERROR(VLOOKUP(Table1[[#This Row],[Stock]],[2]CUS030!$A$5:$BO$10000,40,0)/Table1[[#This Row],[Rate
(L/S)]],"")</f>
        <v/>
      </c>
      <c r="AJ87" s="7" t="str">
        <f>IFERROR(VLOOKUP(Table1[[#This Row],[Stock]],[2]CUS030!$A$5:$BO$10000,41,0)/Table1[[#This Row],[Rate
(L/S)]],"")</f>
        <v/>
      </c>
      <c r="AK87" s="7" t="str">
        <f>IFERROR(VLOOKUP(Table1[[#This Row],[Stock]],[2]CUS030!$A$5:$BO$10000,42,0)/Table1[[#This Row],[Rate
(L/S)]],"")</f>
        <v/>
      </c>
      <c r="AL87" s="7" t="str">
        <f>IFERROR(VLOOKUP(Table1[[#This Row],[Stock]],[2]CUS030!$A$5:$BO$10000,43,0)/Table1[[#This Row],[Rate
(L/S)]],"")</f>
        <v/>
      </c>
      <c r="AM87" s="7" t="str">
        <f>IFERROR(VLOOKUP(Table1[[#This Row],[Stock]],[2]CUS030!$A$5:$BO$10000,44,0)/Table1[[#This Row],[Rate
(L/S)]],"")</f>
        <v/>
      </c>
      <c r="AN87" s="7" t="str">
        <f>IFERROR(VLOOKUP(Table1[[#This Row],[Stock]],[2]CUS030!$A$5:$BO$10000,45,0)/Table1[[#This Row],[Rate
(L/S)]],"")</f>
        <v/>
      </c>
      <c r="AO87" s="7" t="str">
        <f>IFERROR(VLOOKUP(Table1[[#This Row],[Stock]],[2]CUS030!$A$5:$BO$10000,46,0)/Table1[[#This Row],[Rate
(L/S)]],"")</f>
        <v/>
      </c>
      <c r="AP87" s="7" t="str">
        <f>IFERROR(VLOOKUP(Table1[[#This Row],[Stock]],[2]CUS030!$A$5:$BO$10000,47,0)/Table1[[#This Row],[Rate
(L/S)]],"")</f>
        <v/>
      </c>
      <c r="AQ87" s="7" t="str">
        <f>IFERROR(VLOOKUP(Table1[[#This Row],[Stock]],[2]CUS030!$A$5:$BO$10000,48,0)/Table1[[#This Row],[Rate
(L/S)]],"")</f>
        <v/>
      </c>
      <c r="AR87" s="7" t="str">
        <f>IFERROR(VLOOKUP(Table1[[#This Row],[Stock]],[2]CUS030!$A$5:$BO$10000,49,0)/Table1[[#This Row],[Rate
(L/S)]],"")</f>
        <v/>
      </c>
      <c r="AS87" s="7" t="str">
        <f>IFERROR(VLOOKUP(Table1[[#This Row],[Stock]],[2]CUS030!$A$5:$BO$10000,50,0)/Table1[[#This Row],[Rate
(L/S)]],"")</f>
        <v/>
      </c>
      <c r="AT87" s="7" t="str">
        <f>IFERROR(VLOOKUP(Table1[[#This Row],[Stock]],[2]CUS030!$A$5:$BO$10000,51,0)/Table1[[#This Row],[Rate
(L/S)]],"")</f>
        <v/>
      </c>
      <c r="AU87" s="7" t="str">
        <f>IFERROR(VLOOKUP(Table1[[#This Row],[Stock]],[2]CUS030!$A$5:$BO$10000,52,0)/Table1[[#This Row],[Rate
(L/S)]],"")</f>
        <v/>
      </c>
      <c r="AV87" s="7" t="str">
        <f>IFERROR(VLOOKUP(Table1[[#This Row],[Stock]],[2]CUS030!$A$5:$BO$10000,53,0)/Table1[[#This Row],[Rate
(L/S)]],"")</f>
        <v/>
      </c>
      <c r="AW87" s="7" t="str">
        <f>IFERROR(VLOOKUP(Table1[[#This Row],[Stock]],[2]CUS030!$A$5:$BO$10000,54,0)/Table1[[#This Row],[Rate
(L/S)]],"")</f>
        <v/>
      </c>
      <c r="AX87" s="7" t="str">
        <f>IFERROR(VLOOKUP(Table1[[#This Row],[Stock]],[2]CUS030!$A$5:$BO$10000,55,0)/Table1[[#This Row],[Rate
(L/S)]],"")</f>
        <v/>
      </c>
      <c r="AY87" s="7" t="str">
        <f>IFERROR(VLOOKUP(Table1[[#This Row],[Stock]],[2]CUS030!$A$5:$BO$10000,56,0)/Table1[[#This Row],[Rate
(L/S)]],"")</f>
        <v/>
      </c>
      <c r="AZ87" s="7" t="str">
        <f>IFERROR(VLOOKUP(Table1[[#This Row],[Stock]],[2]CUS030!$A$5:$BO$10000,57,0)/Table1[[#This Row],[Rate
(L/S)]],"")</f>
        <v/>
      </c>
      <c r="BA87" s="7" t="str">
        <f>IFERROR(VLOOKUP(Table1[[#This Row],[Stock]],[2]CUS030!$A$5:$BO$10000,58,0)/Table1[[#This Row],[Rate
(L/S)]],"")</f>
        <v/>
      </c>
      <c r="BB87" s="7" t="str">
        <f>IFERROR(VLOOKUP(Table1[[#This Row],[Stock]],[2]CUS030!$A$5:$BO$10000,59,0)/Table1[[#This Row],[Rate
(L/S)]],"")</f>
        <v/>
      </c>
      <c r="BC87" s="7" t="str">
        <f>IFERROR(VLOOKUP(Table1[[#This Row],[Stock]],[2]CUS030!$A$5:$BO$10000,60,0)/Table1[[#This Row],[Rate
(L/S)]],"")</f>
        <v/>
      </c>
      <c r="BD87" s="7" t="str">
        <f>IFERROR(VLOOKUP(Table1[[#This Row],[Stock]],[2]CUS030!$A$5:$BO$10000,61,0)/Table1[[#This Row],[Rate
(L/S)]],"")</f>
        <v/>
      </c>
      <c r="BE87" s="7" t="str">
        <f>IFERROR(VLOOKUP(Table1[[#This Row],[Stock]],[2]CUS030!$A$5:$BO$10000,62,0)/Table1[[#This Row],[Rate
(L/S)]],"")</f>
        <v/>
      </c>
      <c r="BF87" s="7" t="str">
        <f>IFERROR(VLOOKUP(Table1[[#This Row],[Stock]],[2]CUS030!$A$5:$BO$10000,63,0)/Table1[[#This Row],[Rate
(L/S)]],"")</f>
        <v/>
      </c>
      <c r="BG87" s="7" t="str">
        <f>IFERROR(VLOOKUP(Table1[[#This Row],[Stock]],[2]CUS030!$A$5:$BO$10000,64,0)/Table1[[#This Row],[Rate
(L/S)]],"")</f>
        <v/>
      </c>
      <c r="BH87" s="7" t="str">
        <f>IFERROR(VLOOKUP(Table1[[#This Row],[Stock]],[2]CUS030!$A$5:$BO$10000,65,0)/Table1[[#This Row],[Rate
(L/S)]],"")</f>
        <v/>
      </c>
      <c r="BI87" s="7" t="s">
        <v>1</v>
      </c>
      <c r="BJ87" s="15">
        <f>IFERROR(IF(Table1[[#This Row],[S.Material]]="S",(Table1[[#This Row],[Total Qty]]+Table1[[#This Row],[N+1]]+Table1[[#This Row],[N+2]]),Table1[[#This Row],[Total Qty]]+Table1[[#This Row],[N+1]]),)</f>
        <v>0</v>
      </c>
      <c r="BK87" s="7" t="str">
        <f>IFERROR(IF(((AVERAGE((Table1[[#This Row],[N+1]],Table1[[#This Row],[N+2]]),Table1[[#This Row],[N+3]])-(Table1[[#This Row],[Total Qty]])))&gt;500,"Fixed&gt;500pcs",""),"")</f>
        <v/>
      </c>
      <c r="BL87" s="7" t="str">
        <f>IF(AND(Table1[[#This Row],[Last Forcast]]=0,Table1[[#This Row],[Total Qty]]&gt;0,Table1[[#This Row],[N+1]]&gt;0),"Check PO again","")</f>
        <v/>
      </c>
    </row>
    <row r="88" spans="2:64" x14ac:dyDescent="0.3">
      <c r="B88">
        <v>86</v>
      </c>
      <c r="C88" t="s">
        <v>89</v>
      </c>
      <c r="D88">
        <f>IFERROR(ROUND((MID(Table1[[#This Row],[Production]],35,(LEN(Table1[[#This Row],[Production]]))-37)/(MID(Table1[[#This Row],[Stock]],35,(LEN(Table1[[#This Row],[Stock]]))-37))),0),"")</f>
        <v>1</v>
      </c>
      <c r="E88" t="s">
        <v>89</v>
      </c>
      <c r="F88" s="16">
        <f>VLOOKUP(LEFT(Table1[[#This Row],[Production]],LEN(Table1[[#This Row],[Production]])-7),Item!$A$5:$Z$1000,26,0)</f>
        <v>1.3120000000000001</v>
      </c>
      <c r="H88" s="8" t="str">
        <f>IFERROR(VLOOKUP(MID(Table1[[#This Row],[Production]],10,2),Special!$B$2:$D$26,3,0),"")</f>
        <v>-</v>
      </c>
      <c r="J88" t="b">
        <f>EXACT(LEFT(Table1[[#This Row],[Stock]],12),LEFT(Table1[[#This Row],[Production]],12))</f>
        <v>1</v>
      </c>
      <c r="K88" t="b">
        <f>EXACT((RIGHT(Table1[[#This Row],[Stock]],3)),((RIGHT(Table1[[#This Row],[Production]],3))))</f>
        <v>1</v>
      </c>
      <c r="L88" s="14">
        <f>IFERROR(VLOOKUP(Table1[[#This Row],[Stock]],[1]Sheet1!$A$7:$N$10000,14,0),"")</f>
        <v>355</v>
      </c>
      <c r="M88" s="14">
        <f>IFERROR(ROUND((Table1[[#This Row],[Stock
(S&amp;L)]]/Table1[[#This Row],[Rate
(L/S)]]),0),"")</f>
        <v>355</v>
      </c>
      <c r="O88" t="str">
        <f>IF(Table1[[#This Row],[Rate
(L/S)]]=1,"P/E","C")</f>
        <v>P/E</v>
      </c>
      <c r="P88" s="7">
        <f>IFERROR(VLOOKUP(Table1[[#This Row],[Stock]],[2]CUS030!$A$5:$BO$10000,21,0)/Table1[[#This Row],[Rate
(L/S)]],"")</f>
        <v>0</v>
      </c>
      <c r="Q88" s="7">
        <f>IFERROR(VLOOKUP(Table1[[#This Row],[Stock]],[2]CUS030!$A$5:$BO$10000,22,0)/Table1[[#This Row],[Rate
(L/S)]],"")</f>
        <v>0</v>
      </c>
      <c r="R88" s="7">
        <f>IFERROR(VLOOKUP(Table1[[#This Row],[Stock]],[2]CUS030!$A$5:$BO$10000,23,0)/Table1[[#This Row],[Rate
(L/S)]],"")</f>
        <v>0</v>
      </c>
      <c r="S88" s="7">
        <f>IFERROR(VLOOKUP(Table1[[#This Row],[Stock]],[2]CUS030!$A$5:$BO$10000,24,0)/Table1[[#This Row],[Rate
(L/S)]],"")</f>
        <v>0</v>
      </c>
      <c r="T88" s="7">
        <f>IFERROR(VLOOKUP(Table1[[#This Row],[Stock]],[2]CUS030!$A$5:$BO$10000,25,0)/Table1[[#This Row],[Rate
(L/S)]],"")</f>
        <v>0</v>
      </c>
      <c r="U88" s="7">
        <f>IFERROR(VLOOKUP(Table1[[#This Row],[Stock]],[2]CUS030!$A$5:$BO$10000,26,0)/Table1[[#This Row],[Rate
(L/S)]],"")</f>
        <v>0</v>
      </c>
      <c r="V88" s="7">
        <f>IFERROR(VLOOKUP(Table1[[#This Row],[Stock]],[2]CUS030!$A$5:$BO$10000,27,0)/Table1[[#This Row],[Rate
(L/S)]],"")</f>
        <v>0</v>
      </c>
      <c r="W88" s="7">
        <f>IFERROR(VLOOKUP(Table1[[#This Row],[Stock]],[2]CUS030!$A$5:$BO$10000,28,0)/Table1[[#This Row],[Rate
(L/S)]],"")</f>
        <v>0</v>
      </c>
      <c r="X88" s="7">
        <f>IFERROR(VLOOKUP(Table1[[#This Row],[Stock]],[2]CUS030!$A$5:$BO$10000,29,0)/Table1[[#This Row],[Rate
(L/S)]],"")</f>
        <v>0</v>
      </c>
      <c r="Y88" s="7">
        <f>IFERROR(VLOOKUP(Table1[[#This Row],[Stock]],[2]CUS030!$A$5:$BO$10000,30,0)/Table1[[#This Row],[Rate
(L/S)]],"")</f>
        <v>0</v>
      </c>
      <c r="Z88" s="7">
        <f>IFERROR(VLOOKUP(Table1[[#This Row],[Stock]],[2]CUS030!$A$5:$BO$10000,31,0)/Table1[[#This Row],[Rate
(L/S)]],"")</f>
        <v>0</v>
      </c>
      <c r="AA88" s="7">
        <f>IFERROR(VLOOKUP(Table1[[#This Row],[Stock]],[2]CUS030!$A$5:$BO$10000,32,0)/Table1[[#This Row],[Rate
(L/S)]],"")</f>
        <v>0</v>
      </c>
      <c r="AB88" s="7">
        <f>IFERROR(VLOOKUP(Table1[[#This Row],[Stock]],[2]CUS030!$A$5:$BO$10000,33,0)/Table1[[#This Row],[Rate
(L/S)]],"")</f>
        <v>0</v>
      </c>
      <c r="AC88" s="7">
        <f>IFERROR(VLOOKUP(Table1[[#This Row],[Stock]],[2]CUS030!$A$5:$BO$10000,34,0)/Table1[[#This Row],[Rate
(L/S)]],"")</f>
        <v>0</v>
      </c>
      <c r="AD88" s="7">
        <f>IFERROR(VLOOKUP(Table1[[#This Row],[Stock]],[2]CUS030!$A$5:$BO$10000,35,0)/Table1[[#This Row],[Rate
(L/S)]],"")</f>
        <v>0</v>
      </c>
      <c r="AE88" s="7">
        <f>IFERROR(VLOOKUP(Table1[[#This Row],[Stock]],[2]CUS030!$A$5:$BO$10000,36,0)/Table1[[#This Row],[Rate
(L/S)]],"")</f>
        <v>0</v>
      </c>
      <c r="AF88" s="7">
        <f>IFERROR(VLOOKUP(Table1[[#This Row],[Stock]],[2]CUS030!$A$5:$BO$10000,37,0)/Table1[[#This Row],[Rate
(L/S)]],"")</f>
        <v>0</v>
      </c>
      <c r="AG88" s="7">
        <f>IFERROR(VLOOKUP(Table1[[#This Row],[Stock]],[2]CUS030!$A$5:$BO$10000,38,0)/Table1[[#This Row],[Rate
(L/S)]],"")</f>
        <v>0</v>
      </c>
      <c r="AH88" s="7">
        <f>IFERROR(VLOOKUP(Table1[[#This Row],[Stock]],[2]CUS030!$A$5:$BO$10000,39,0)/Table1[[#This Row],[Rate
(L/S)]],"")</f>
        <v>0</v>
      </c>
      <c r="AI88" s="7">
        <f>IFERROR(VLOOKUP(Table1[[#This Row],[Stock]],[2]CUS030!$A$5:$BO$10000,40,0)/Table1[[#This Row],[Rate
(L/S)]],"")</f>
        <v>0</v>
      </c>
      <c r="AJ88" s="7">
        <f>IFERROR(VLOOKUP(Table1[[#This Row],[Stock]],[2]CUS030!$A$5:$BO$10000,41,0)/Table1[[#This Row],[Rate
(L/S)]],"")</f>
        <v>0</v>
      </c>
      <c r="AK88" s="7">
        <f>IFERROR(VLOOKUP(Table1[[#This Row],[Stock]],[2]CUS030!$A$5:$BO$10000,42,0)/Table1[[#This Row],[Rate
(L/S)]],"")</f>
        <v>0</v>
      </c>
      <c r="AL88" s="7">
        <f>IFERROR(VLOOKUP(Table1[[#This Row],[Stock]],[2]CUS030!$A$5:$BO$10000,43,0)/Table1[[#This Row],[Rate
(L/S)]],"")</f>
        <v>0</v>
      </c>
      <c r="AM88" s="7">
        <f>IFERROR(VLOOKUP(Table1[[#This Row],[Stock]],[2]CUS030!$A$5:$BO$10000,44,0)/Table1[[#This Row],[Rate
(L/S)]],"")</f>
        <v>0</v>
      </c>
      <c r="AN88" s="7">
        <f>IFERROR(VLOOKUP(Table1[[#This Row],[Stock]],[2]CUS030!$A$5:$BO$10000,45,0)/Table1[[#This Row],[Rate
(L/S)]],"")</f>
        <v>0</v>
      </c>
      <c r="AO88" s="7">
        <f>IFERROR(VLOOKUP(Table1[[#This Row],[Stock]],[2]CUS030!$A$5:$BO$10000,46,0)/Table1[[#This Row],[Rate
(L/S)]],"")</f>
        <v>0</v>
      </c>
      <c r="AP88" s="7">
        <f>IFERROR(VLOOKUP(Table1[[#This Row],[Stock]],[2]CUS030!$A$5:$BO$10000,47,0)/Table1[[#This Row],[Rate
(L/S)]],"")</f>
        <v>0</v>
      </c>
      <c r="AQ88" s="7">
        <f>IFERROR(VLOOKUP(Table1[[#This Row],[Stock]],[2]CUS030!$A$5:$BO$10000,48,0)/Table1[[#This Row],[Rate
(L/S)]],"")</f>
        <v>0</v>
      </c>
      <c r="AR88" s="7">
        <f>IFERROR(VLOOKUP(Table1[[#This Row],[Stock]],[2]CUS030!$A$5:$BO$10000,49,0)/Table1[[#This Row],[Rate
(L/S)]],"")</f>
        <v>0</v>
      </c>
      <c r="AS88" s="7">
        <f>IFERROR(VLOOKUP(Table1[[#This Row],[Stock]],[2]CUS030!$A$5:$BO$10000,50,0)/Table1[[#This Row],[Rate
(L/S)]],"")</f>
        <v>0</v>
      </c>
      <c r="AT88" s="7">
        <f>IFERROR(VLOOKUP(Table1[[#This Row],[Stock]],[2]CUS030!$A$5:$BO$10000,51,0)/Table1[[#This Row],[Rate
(L/S)]],"")</f>
        <v>0</v>
      </c>
      <c r="AU88" s="7">
        <f>IFERROR(VLOOKUP(Table1[[#This Row],[Stock]],[2]CUS030!$A$5:$BO$10000,52,0)/Table1[[#This Row],[Rate
(L/S)]],"")</f>
        <v>0</v>
      </c>
      <c r="AV88" s="7">
        <f>IFERROR(VLOOKUP(Table1[[#This Row],[Stock]],[2]CUS030!$A$5:$BO$10000,53,0)/Table1[[#This Row],[Rate
(L/S)]],"")</f>
        <v>0</v>
      </c>
      <c r="AW88" s="7">
        <f>IFERROR(VLOOKUP(Table1[[#This Row],[Stock]],[2]CUS030!$A$5:$BO$10000,54,0)/Table1[[#This Row],[Rate
(L/S)]],"")</f>
        <v>0</v>
      </c>
      <c r="AX88" s="7">
        <f>IFERROR(VLOOKUP(Table1[[#This Row],[Stock]],[2]CUS030!$A$5:$BO$10000,55,0)/Table1[[#This Row],[Rate
(L/S)]],"")</f>
        <v>0</v>
      </c>
      <c r="AY88" s="7">
        <f>IFERROR(VLOOKUP(Table1[[#This Row],[Stock]],[2]CUS030!$A$5:$BO$10000,56,0)/Table1[[#This Row],[Rate
(L/S)]],"")</f>
        <v>0</v>
      </c>
      <c r="AZ88" s="7">
        <f>IFERROR(VLOOKUP(Table1[[#This Row],[Stock]],[2]CUS030!$A$5:$BO$10000,57,0)/Table1[[#This Row],[Rate
(L/S)]],"")</f>
        <v>0</v>
      </c>
      <c r="BA88" s="7">
        <f>IFERROR(VLOOKUP(Table1[[#This Row],[Stock]],[2]CUS030!$A$5:$BO$10000,58,0)/Table1[[#This Row],[Rate
(L/S)]],"")</f>
        <v>0</v>
      </c>
      <c r="BB88" s="7">
        <f>IFERROR(VLOOKUP(Table1[[#This Row],[Stock]],[2]CUS030!$A$5:$BO$10000,59,0)/Table1[[#This Row],[Rate
(L/S)]],"")</f>
        <v>0</v>
      </c>
      <c r="BC88" s="7">
        <f>IFERROR(VLOOKUP(Table1[[#This Row],[Stock]],[2]CUS030!$A$5:$BO$10000,60,0)/Table1[[#This Row],[Rate
(L/S)]],"")</f>
        <v>0</v>
      </c>
      <c r="BD88" s="7">
        <f>IFERROR(VLOOKUP(Table1[[#This Row],[Stock]],[2]CUS030!$A$5:$BO$10000,61,0)/Table1[[#This Row],[Rate
(L/S)]],"")</f>
        <v>0</v>
      </c>
      <c r="BE88" s="7">
        <f>IFERROR(VLOOKUP(Table1[[#This Row],[Stock]],[2]CUS030!$A$5:$BO$10000,62,0)/Table1[[#This Row],[Rate
(L/S)]],"")</f>
        <v>0</v>
      </c>
      <c r="BF88" s="7">
        <f>IFERROR(VLOOKUP(Table1[[#This Row],[Stock]],[2]CUS030!$A$5:$BO$10000,63,0)/Table1[[#This Row],[Rate
(L/S)]],"")</f>
        <v>0</v>
      </c>
      <c r="BG88" s="7">
        <f>IFERROR(VLOOKUP(Table1[[#This Row],[Stock]],[2]CUS030!$A$5:$BO$10000,64,0)/Table1[[#This Row],[Rate
(L/S)]],"")</f>
        <v>0</v>
      </c>
      <c r="BH88" s="7">
        <f>IFERROR(VLOOKUP(Table1[[#This Row],[Stock]],[2]CUS030!$A$5:$BO$10000,65,0)/Table1[[#This Row],[Rate
(L/S)]],"")</f>
        <v>0</v>
      </c>
      <c r="BI88" s="7" t="s">
        <v>1</v>
      </c>
      <c r="BJ88" s="15">
        <f>IFERROR(IF(Table1[[#This Row],[S.Material]]="S",(Table1[[#This Row],[Total Qty]]+Table1[[#This Row],[N+1]]+Table1[[#This Row],[N+2]]),Table1[[#This Row],[Total Qty]]+Table1[[#This Row],[N+1]]),)</f>
        <v>0</v>
      </c>
      <c r="BK88" s="7" t="str">
        <f>IFERROR(IF(((AVERAGE((Table1[[#This Row],[N+1]],Table1[[#This Row],[N+2]]),Table1[[#This Row],[N+3]])-(Table1[[#This Row],[Total Qty]])))&gt;500,"Fixed&gt;500pcs",""),"")</f>
        <v/>
      </c>
      <c r="BL88" s="7" t="str">
        <f>IF(AND(Table1[[#This Row],[Last Forcast]]=0,Table1[[#This Row],[Total Qty]]&gt;0,Table1[[#This Row],[N+1]]&gt;0),"Check PO again","")</f>
        <v/>
      </c>
    </row>
    <row r="89" spans="2:64" x14ac:dyDescent="0.3">
      <c r="B89">
        <v>87</v>
      </c>
      <c r="C89" t="s">
        <v>91</v>
      </c>
      <c r="D89">
        <f>IFERROR(ROUND((MID(Table1[[#This Row],[Production]],35,(LEN(Table1[[#This Row],[Production]]))-37)/(MID(Table1[[#This Row],[Stock]],35,(LEN(Table1[[#This Row],[Stock]]))-37))),0),"")</f>
        <v>150</v>
      </c>
      <c r="E89" t="s">
        <v>93</v>
      </c>
      <c r="F89" s="16">
        <f>VLOOKUP(LEFT(Table1[[#This Row],[Production]],LEN(Table1[[#This Row],[Production]])-7),Item!$A$5:$Z$1000,26,0)</f>
        <v>2.0670000000000002</v>
      </c>
      <c r="H89" s="8" t="str">
        <f>IFERROR(VLOOKUP(MID(Table1[[#This Row],[Production]],10,2),Special!$B$2:$D$26,3,0),"")</f>
        <v>-</v>
      </c>
      <c r="J89" t="b">
        <f>EXACT(LEFT(Table1[[#This Row],[Stock]],12),LEFT(Table1[[#This Row],[Production]],12))</f>
        <v>1</v>
      </c>
      <c r="K89" t="b">
        <f>EXACT((RIGHT(Table1[[#This Row],[Stock]],3)),((RIGHT(Table1[[#This Row],[Production]],3))))</f>
        <v>1</v>
      </c>
      <c r="L89" s="14">
        <f>IFERROR(VLOOKUP(Table1[[#This Row],[Stock]],[1]Sheet1!$A$7:$N$10000,14,0),"")</f>
        <v>28898</v>
      </c>
      <c r="M89" s="14">
        <f>IFERROR(ROUND((Table1[[#This Row],[Stock
(S&amp;L)]]/Table1[[#This Row],[Rate
(L/S)]]),0),"")</f>
        <v>193</v>
      </c>
      <c r="O89" t="str">
        <f>IF(Table1[[#This Row],[Rate
(L/S)]]=1,"P/E","C")</f>
        <v>C</v>
      </c>
      <c r="P89" s="7">
        <f>IFERROR(VLOOKUP(Table1[[#This Row],[Stock]],[2]CUS030!$A$5:$BO$10000,21,0)/Table1[[#This Row],[Rate
(L/S)]],"")</f>
        <v>10.666666666666666</v>
      </c>
      <c r="Q89" s="7">
        <f>IFERROR(VLOOKUP(Table1[[#This Row],[Stock]],[2]CUS030!$A$5:$BO$10000,22,0)/Table1[[#This Row],[Rate
(L/S)]],"")</f>
        <v>14</v>
      </c>
      <c r="R89" s="7">
        <f>IFERROR(VLOOKUP(Table1[[#This Row],[Stock]],[2]CUS030!$A$5:$BO$10000,23,0)/Table1[[#This Row],[Rate
(L/S)]],"")</f>
        <v>0</v>
      </c>
      <c r="S89" s="7">
        <f>IFERROR(VLOOKUP(Table1[[#This Row],[Stock]],[2]CUS030!$A$5:$BO$10000,24,0)/Table1[[#This Row],[Rate
(L/S)]],"")</f>
        <v>0</v>
      </c>
      <c r="T89" s="7">
        <f>IFERROR(VLOOKUP(Table1[[#This Row],[Stock]],[2]CUS030!$A$5:$BO$10000,25,0)/Table1[[#This Row],[Rate
(L/S)]],"")</f>
        <v>0</v>
      </c>
      <c r="U89" s="7">
        <f>IFERROR(VLOOKUP(Table1[[#This Row],[Stock]],[2]CUS030!$A$5:$BO$10000,26,0)/Table1[[#This Row],[Rate
(L/S)]],"")</f>
        <v>0</v>
      </c>
      <c r="V89" s="7">
        <f>IFERROR(VLOOKUP(Table1[[#This Row],[Stock]],[2]CUS030!$A$5:$BO$10000,27,0)/Table1[[#This Row],[Rate
(L/S)]],"")</f>
        <v>0</v>
      </c>
      <c r="W89" s="7">
        <f>IFERROR(VLOOKUP(Table1[[#This Row],[Stock]],[2]CUS030!$A$5:$BO$10000,28,0)/Table1[[#This Row],[Rate
(L/S)]],"")</f>
        <v>0</v>
      </c>
      <c r="X89" s="7">
        <f>IFERROR(VLOOKUP(Table1[[#This Row],[Stock]],[2]CUS030!$A$5:$BO$10000,29,0)/Table1[[#This Row],[Rate
(L/S)]],"")</f>
        <v>0</v>
      </c>
      <c r="Y89" s="7">
        <f>IFERROR(VLOOKUP(Table1[[#This Row],[Stock]],[2]CUS030!$A$5:$BO$10000,30,0)/Table1[[#This Row],[Rate
(L/S)]],"")</f>
        <v>0</v>
      </c>
      <c r="Z89" s="7">
        <f>IFERROR(VLOOKUP(Table1[[#This Row],[Stock]],[2]CUS030!$A$5:$BO$10000,31,0)/Table1[[#This Row],[Rate
(L/S)]],"")</f>
        <v>0</v>
      </c>
      <c r="AA89" s="7">
        <f>IFERROR(VLOOKUP(Table1[[#This Row],[Stock]],[2]CUS030!$A$5:$BO$10000,32,0)/Table1[[#This Row],[Rate
(L/S)]],"")</f>
        <v>0</v>
      </c>
      <c r="AB89" s="7">
        <f>IFERROR(VLOOKUP(Table1[[#This Row],[Stock]],[2]CUS030!$A$5:$BO$10000,33,0)/Table1[[#This Row],[Rate
(L/S)]],"")</f>
        <v>0</v>
      </c>
      <c r="AC89" s="7">
        <f>IFERROR(VLOOKUP(Table1[[#This Row],[Stock]],[2]CUS030!$A$5:$BO$10000,34,0)/Table1[[#This Row],[Rate
(L/S)]],"")</f>
        <v>0</v>
      </c>
      <c r="AD89" s="7">
        <f>IFERROR(VLOOKUP(Table1[[#This Row],[Stock]],[2]CUS030!$A$5:$BO$10000,35,0)/Table1[[#This Row],[Rate
(L/S)]],"")</f>
        <v>0</v>
      </c>
      <c r="AE89" s="7">
        <f>IFERROR(VLOOKUP(Table1[[#This Row],[Stock]],[2]CUS030!$A$5:$BO$10000,36,0)/Table1[[#This Row],[Rate
(L/S)]],"")</f>
        <v>0</v>
      </c>
      <c r="AF89" s="7">
        <f>IFERROR(VLOOKUP(Table1[[#This Row],[Stock]],[2]CUS030!$A$5:$BO$10000,37,0)/Table1[[#This Row],[Rate
(L/S)]],"")</f>
        <v>0</v>
      </c>
      <c r="AG89" s="7">
        <f>IFERROR(VLOOKUP(Table1[[#This Row],[Stock]],[2]CUS030!$A$5:$BO$10000,38,0)/Table1[[#This Row],[Rate
(L/S)]],"")</f>
        <v>0</v>
      </c>
      <c r="AH89" s="7">
        <f>IFERROR(VLOOKUP(Table1[[#This Row],[Stock]],[2]CUS030!$A$5:$BO$10000,39,0)/Table1[[#This Row],[Rate
(L/S)]],"")</f>
        <v>0</v>
      </c>
      <c r="AI89" s="7">
        <f>IFERROR(VLOOKUP(Table1[[#This Row],[Stock]],[2]CUS030!$A$5:$BO$10000,40,0)/Table1[[#This Row],[Rate
(L/S)]],"")</f>
        <v>0</v>
      </c>
      <c r="AJ89" s="7">
        <f>IFERROR(VLOOKUP(Table1[[#This Row],[Stock]],[2]CUS030!$A$5:$BO$10000,41,0)/Table1[[#This Row],[Rate
(L/S)]],"")</f>
        <v>0</v>
      </c>
      <c r="AK89" s="7">
        <f>IFERROR(VLOOKUP(Table1[[#This Row],[Stock]],[2]CUS030!$A$5:$BO$10000,42,0)/Table1[[#This Row],[Rate
(L/S)]],"")</f>
        <v>0</v>
      </c>
      <c r="AL89" s="7">
        <f>IFERROR(VLOOKUP(Table1[[#This Row],[Stock]],[2]CUS030!$A$5:$BO$10000,43,0)/Table1[[#This Row],[Rate
(L/S)]],"")</f>
        <v>0</v>
      </c>
      <c r="AM89" s="7">
        <f>IFERROR(VLOOKUP(Table1[[#This Row],[Stock]],[2]CUS030!$A$5:$BO$10000,44,0)/Table1[[#This Row],[Rate
(L/S)]],"")</f>
        <v>0</v>
      </c>
      <c r="AN89" s="7">
        <f>IFERROR(VLOOKUP(Table1[[#This Row],[Stock]],[2]CUS030!$A$5:$BO$10000,45,0)/Table1[[#This Row],[Rate
(L/S)]],"")</f>
        <v>0</v>
      </c>
      <c r="AO89" s="7">
        <f>IFERROR(VLOOKUP(Table1[[#This Row],[Stock]],[2]CUS030!$A$5:$BO$10000,46,0)/Table1[[#This Row],[Rate
(L/S)]],"")</f>
        <v>0</v>
      </c>
      <c r="AP89" s="7">
        <f>IFERROR(VLOOKUP(Table1[[#This Row],[Stock]],[2]CUS030!$A$5:$BO$10000,47,0)/Table1[[#This Row],[Rate
(L/S)]],"")</f>
        <v>0</v>
      </c>
      <c r="AQ89" s="7">
        <f>IFERROR(VLOOKUP(Table1[[#This Row],[Stock]],[2]CUS030!$A$5:$BO$10000,48,0)/Table1[[#This Row],[Rate
(L/S)]],"")</f>
        <v>0</v>
      </c>
      <c r="AR89" s="7">
        <f>IFERROR(VLOOKUP(Table1[[#This Row],[Stock]],[2]CUS030!$A$5:$BO$10000,49,0)/Table1[[#This Row],[Rate
(L/S)]],"")</f>
        <v>0</v>
      </c>
      <c r="AS89" s="7">
        <f>IFERROR(VLOOKUP(Table1[[#This Row],[Stock]],[2]CUS030!$A$5:$BO$10000,50,0)/Table1[[#This Row],[Rate
(L/S)]],"")</f>
        <v>0</v>
      </c>
      <c r="AT89" s="7">
        <f>IFERROR(VLOOKUP(Table1[[#This Row],[Stock]],[2]CUS030!$A$5:$BO$10000,51,0)/Table1[[#This Row],[Rate
(L/S)]],"")</f>
        <v>0</v>
      </c>
      <c r="AU89" s="7">
        <f>IFERROR(VLOOKUP(Table1[[#This Row],[Stock]],[2]CUS030!$A$5:$BO$10000,52,0)/Table1[[#This Row],[Rate
(L/S)]],"")</f>
        <v>0</v>
      </c>
      <c r="AV89" s="7">
        <f>IFERROR(VLOOKUP(Table1[[#This Row],[Stock]],[2]CUS030!$A$5:$BO$10000,53,0)/Table1[[#This Row],[Rate
(L/S)]],"")</f>
        <v>24.666666666666668</v>
      </c>
      <c r="AW89" s="7">
        <f>IFERROR(VLOOKUP(Table1[[#This Row],[Stock]],[2]CUS030!$A$5:$BO$10000,54,0)/Table1[[#This Row],[Rate
(L/S)]],"")</f>
        <v>0</v>
      </c>
      <c r="AX89" s="7">
        <f>IFERROR(VLOOKUP(Table1[[#This Row],[Stock]],[2]CUS030!$A$5:$BO$10000,55,0)/Table1[[#This Row],[Rate
(L/S)]],"")</f>
        <v>449.06666666666666</v>
      </c>
      <c r="AY89" s="7">
        <f>IFERROR(VLOOKUP(Table1[[#This Row],[Stock]],[2]CUS030!$A$5:$BO$10000,56,0)/Table1[[#This Row],[Rate
(L/S)]],"")</f>
        <v>477.45333333333332</v>
      </c>
      <c r="AZ89" s="7">
        <f>IFERROR(VLOOKUP(Table1[[#This Row],[Stock]],[2]CUS030!$A$5:$BO$10000,57,0)/Table1[[#This Row],[Rate
(L/S)]],"")</f>
        <v>321.27999999999997</v>
      </c>
      <c r="BA89" s="7">
        <f>IFERROR(VLOOKUP(Table1[[#This Row],[Stock]],[2]CUS030!$A$5:$BO$10000,58,0)/Table1[[#This Row],[Rate
(L/S)]],"")</f>
        <v>476.41333333333336</v>
      </c>
      <c r="BB89" s="7">
        <f>IFERROR(VLOOKUP(Table1[[#This Row],[Stock]],[2]CUS030!$A$5:$BO$10000,59,0)/Table1[[#This Row],[Rate
(L/S)]],"")</f>
        <v>0</v>
      </c>
      <c r="BC89" s="7">
        <f>IFERROR(VLOOKUP(Table1[[#This Row],[Stock]],[2]CUS030!$A$5:$BO$10000,60,0)/Table1[[#This Row],[Rate
(L/S)]],"")</f>
        <v>0</v>
      </c>
      <c r="BD89" s="7">
        <f>IFERROR(VLOOKUP(Table1[[#This Row],[Stock]],[2]CUS030!$A$5:$BO$10000,61,0)/Table1[[#This Row],[Rate
(L/S)]],"")</f>
        <v>0</v>
      </c>
      <c r="BE89" s="7">
        <f>IFERROR(VLOOKUP(Table1[[#This Row],[Stock]],[2]CUS030!$A$5:$BO$10000,62,0)/Table1[[#This Row],[Rate
(L/S)]],"")</f>
        <v>0</v>
      </c>
      <c r="BF89" s="7">
        <f>IFERROR(VLOOKUP(Table1[[#This Row],[Stock]],[2]CUS030!$A$5:$BO$10000,63,0)/Table1[[#This Row],[Rate
(L/S)]],"")</f>
        <v>0</v>
      </c>
      <c r="BG89" s="7">
        <f>IFERROR(VLOOKUP(Table1[[#This Row],[Stock]],[2]CUS030!$A$5:$BO$10000,64,0)/Table1[[#This Row],[Rate
(L/S)]],"")</f>
        <v>0</v>
      </c>
      <c r="BH89" s="7">
        <f>IFERROR(VLOOKUP(Table1[[#This Row],[Stock]],[2]CUS030!$A$5:$BO$10000,65,0)/Table1[[#This Row],[Rate
(L/S)]],"")</f>
        <v>0</v>
      </c>
      <c r="BI89" s="7" t="s">
        <v>1</v>
      </c>
      <c r="BJ89" s="15">
        <f>IFERROR(IF(Table1[[#This Row],[S.Material]]="S",(Table1[[#This Row],[Total Qty]]+Table1[[#This Row],[N+1]]+Table1[[#This Row],[N+2]]),Table1[[#This Row],[Total Qty]]+Table1[[#This Row],[N+1]]),)</f>
        <v>502.12</v>
      </c>
      <c r="BK89" s="7" t="str">
        <f>IFERROR(IF(((AVERAGE((Table1[[#This Row],[N+1]],Table1[[#This Row],[N+2]]),Table1[[#This Row],[N+3]])-(Table1[[#This Row],[Total Qty]])))&gt;500,"Fixed&gt;500pcs",""),"")</f>
        <v/>
      </c>
      <c r="BL89" s="7" t="str">
        <f>IF(AND(Table1[[#This Row],[Last Forcast]]=0,Table1[[#This Row],[Total Qty]]&gt;0,Table1[[#This Row],[N+1]]&gt;0),"Check PO again","")</f>
        <v/>
      </c>
    </row>
    <row r="90" spans="2:64" x14ac:dyDescent="0.3">
      <c r="B90">
        <v>88</v>
      </c>
      <c r="C90" t="s">
        <v>92</v>
      </c>
      <c r="D90">
        <f>IFERROR(ROUND((MID(Table1[[#This Row],[Production]],35,(LEN(Table1[[#This Row],[Production]]))-37)/(MID(Table1[[#This Row],[Stock]],35,(LEN(Table1[[#This Row],[Stock]]))-37))),0),"")</f>
        <v>145</v>
      </c>
      <c r="E90" t="s">
        <v>93</v>
      </c>
      <c r="F90" s="16">
        <f>VLOOKUP(LEFT(Table1[[#This Row],[Production]],LEN(Table1[[#This Row],[Production]])-7),Item!$A$5:$Z$1000,26,0)</f>
        <v>2.0670000000000002</v>
      </c>
      <c r="H90" s="8" t="str">
        <f>IFERROR(VLOOKUP(MID(Table1[[#This Row],[Production]],10,2),Special!$B$2:$D$26,3,0),"")</f>
        <v>-</v>
      </c>
      <c r="J90" t="b">
        <f>EXACT(LEFT(Table1[[#This Row],[Stock]],12),LEFT(Table1[[#This Row],[Production]],12))</f>
        <v>1</v>
      </c>
      <c r="K90" t="b">
        <f>EXACT((RIGHT(Table1[[#This Row],[Stock]],3)),((RIGHT(Table1[[#This Row],[Production]],3))))</f>
        <v>1</v>
      </c>
      <c r="L90" s="14">
        <f>IFERROR(VLOOKUP(Table1[[#This Row],[Stock]],[1]Sheet1!$A$7:$N$10000,14,0),"")</f>
        <v>3160</v>
      </c>
      <c r="M90" s="14">
        <f>IFERROR(ROUND((Table1[[#This Row],[Stock
(S&amp;L)]]/Table1[[#This Row],[Rate
(L/S)]]),0),"")</f>
        <v>22</v>
      </c>
      <c r="O90" t="str">
        <f>IF(Table1[[#This Row],[Rate
(L/S)]]=1,"P/E","C")</f>
        <v>C</v>
      </c>
      <c r="P90" s="7" t="str">
        <f>IFERROR(VLOOKUP(Table1[[#This Row],[Stock]],[2]CUS030!$A$5:$BO$10000,21,0)/Table1[[#This Row],[Rate
(L/S)]],"")</f>
        <v/>
      </c>
      <c r="Q90" s="7" t="str">
        <f>IFERROR(VLOOKUP(Table1[[#This Row],[Stock]],[2]CUS030!$A$5:$BO$10000,22,0)/Table1[[#This Row],[Rate
(L/S)]],"")</f>
        <v/>
      </c>
      <c r="R90" s="7" t="str">
        <f>IFERROR(VLOOKUP(Table1[[#This Row],[Stock]],[2]CUS030!$A$5:$BO$10000,23,0)/Table1[[#This Row],[Rate
(L/S)]],"")</f>
        <v/>
      </c>
      <c r="S90" s="7" t="str">
        <f>IFERROR(VLOOKUP(Table1[[#This Row],[Stock]],[2]CUS030!$A$5:$BO$10000,24,0)/Table1[[#This Row],[Rate
(L/S)]],"")</f>
        <v/>
      </c>
      <c r="T90" s="7" t="str">
        <f>IFERROR(VLOOKUP(Table1[[#This Row],[Stock]],[2]CUS030!$A$5:$BO$10000,25,0)/Table1[[#This Row],[Rate
(L/S)]],"")</f>
        <v/>
      </c>
      <c r="U90" s="7" t="str">
        <f>IFERROR(VLOOKUP(Table1[[#This Row],[Stock]],[2]CUS030!$A$5:$BO$10000,26,0)/Table1[[#This Row],[Rate
(L/S)]],"")</f>
        <v/>
      </c>
      <c r="V90" s="7" t="str">
        <f>IFERROR(VLOOKUP(Table1[[#This Row],[Stock]],[2]CUS030!$A$5:$BO$10000,27,0)/Table1[[#This Row],[Rate
(L/S)]],"")</f>
        <v/>
      </c>
      <c r="W90" s="7" t="str">
        <f>IFERROR(VLOOKUP(Table1[[#This Row],[Stock]],[2]CUS030!$A$5:$BO$10000,28,0)/Table1[[#This Row],[Rate
(L/S)]],"")</f>
        <v/>
      </c>
      <c r="X90" s="7" t="str">
        <f>IFERROR(VLOOKUP(Table1[[#This Row],[Stock]],[2]CUS030!$A$5:$BO$10000,29,0)/Table1[[#This Row],[Rate
(L/S)]],"")</f>
        <v/>
      </c>
      <c r="Y90" s="7" t="str">
        <f>IFERROR(VLOOKUP(Table1[[#This Row],[Stock]],[2]CUS030!$A$5:$BO$10000,30,0)/Table1[[#This Row],[Rate
(L/S)]],"")</f>
        <v/>
      </c>
      <c r="Z90" s="7" t="str">
        <f>IFERROR(VLOOKUP(Table1[[#This Row],[Stock]],[2]CUS030!$A$5:$BO$10000,31,0)/Table1[[#This Row],[Rate
(L/S)]],"")</f>
        <v/>
      </c>
      <c r="AA90" s="7" t="str">
        <f>IFERROR(VLOOKUP(Table1[[#This Row],[Stock]],[2]CUS030!$A$5:$BO$10000,32,0)/Table1[[#This Row],[Rate
(L/S)]],"")</f>
        <v/>
      </c>
      <c r="AB90" s="7" t="str">
        <f>IFERROR(VLOOKUP(Table1[[#This Row],[Stock]],[2]CUS030!$A$5:$BO$10000,33,0)/Table1[[#This Row],[Rate
(L/S)]],"")</f>
        <v/>
      </c>
      <c r="AC90" s="7" t="str">
        <f>IFERROR(VLOOKUP(Table1[[#This Row],[Stock]],[2]CUS030!$A$5:$BO$10000,34,0)/Table1[[#This Row],[Rate
(L/S)]],"")</f>
        <v/>
      </c>
      <c r="AD90" s="7" t="str">
        <f>IFERROR(VLOOKUP(Table1[[#This Row],[Stock]],[2]CUS030!$A$5:$BO$10000,35,0)/Table1[[#This Row],[Rate
(L/S)]],"")</f>
        <v/>
      </c>
      <c r="AE90" s="7" t="str">
        <f>IFERROR(VLOOKUP(Table1[[#This Row],[Stock]],[2]CUS030!$A$5:$BO$10000,36,0)/Table1[[#This Row],[Rate
(L/S)]],"")</f>
        <v/>
      </c>
      <c r="AF90" s="7" t="str">
        <f>IFERROR(VLOOKUP(Table1[[#This Row],[Stock]],[2]CUS030!$A$5:$BO$10000,37,0)/Table1[[#This Row],[Rate
(L/S)]],"")</f>
        <v/>
      </c>
      <c r="AG90" s="7" t="str">
        <f>IFERROR(VLOOKUP(Table1[[#This Row],[Stock]],[2]CUS030!$A$5:$BO$10000,38,0)/Table1[[#This Row],[Rate
(L/S)]],"")</f>
        <v/>
      </c>
      <c r="AH90" s="7" t="str">
        <f>IFERROR(VLOOKUP(Table1[[#This Row],[Stock]],[2]CUS030!$A$5:$BO$10000,39,0)/Table1[[#This Row],[Rate
(L/S)]],"")</f>
        <v/>
      </c>
      <c r="AI90" s="7" t="str">
        <f>IFERROR(VLOOKUP(Table1[[#This Row],[Stock]],[2]CUS030!$A$5:$BO$10000,40,0)/Table1[[#This Row],[Rate
(L/S)]],"")</f>
        <v/>
      </c>
      <c r="AJ90" s="7" t="str">
        <f>IFERROR(VLOOKUP(Table1[[#This Row],[Stock]],[2]CUS030!$A$5:$BO$10000,41,0)/Table1[[#This Row],[Rate
(L/S)]],"")</f>
        <v/>
      </c>
      <c r="AK90" s="7" t="str">
        <f>IFERROR(VLOOKUP(Table1[[#This Row],[Stock]],[2]CUS030!$A$5:$BO$10000,42,0)/Table1[[#This Row],[Rate
(L/S)]],"")</f>
        <v/>
      </c>
      <c r="AL90" s="7" t="str">
        <f>IFERROR(VLOOKUP(Table1[[#This Row],[Stock]],[2]CUS030!$A$5:$BO$10000,43,0)/Table1[[#This Row],[Rate
(L/S)]],"")</f>
        <v/>
      </c>
      <c r="AM90" s="7" t="str">
        <f>IFERROR(VLOOKUP(Table1[[#This Row],[Stock]],[2]CUS030!$A$5:$BO$10000,44,0)/Table1[[#This Row],[Rate
(L/S)]],"")</f>
        <v/>
      </c>
      <c r="AN90" s="7" t="str">
        <f>IFERROR(VLOOKUP(Table1[[#This Row],[Stock]],[2]CUS030!$A$5:$BO$10000,45,0)/Table1[[#This Row],[Rate
(L/S)]],"")</f>
        <v/>
      </c>
      <c r="AO90" s="7" t="str">
        <f>IFERROR(VLOOKUP(Table1[[#This Row],[Stock]],[2]CUS030!$A$5:$BO$10000,46,0)/Table1[[#This Row],[Rate
(L/S)]],"")</f>
        <v/>
      </c>
      <c r="AP90" s="7" t="str">
        <f>IFERROR(VLOOKUP(Table1[[#This Row],[Stock]],[2]CUS030!$A$5:$BO$10000,47,0)/Table1[[#This Row],[Rate
(L/S)]],"")</f>
        <v/>
      </c>
      <c r="AQ90" s="7" t="str">
        <f>IFERROR(VLOOKUP(Table1[[#This Row],[Stock]],[2]CUS030!$A$5:$BO$10000,48,0)/Table1[[#This Row],[Rate
(L/S)]],"")</f>
        <v/>
      </c>
      <c r="AR90" s="7" t="str">
        <f>IFERROR(VLOOKUP(Table1[[#This Row],[Stock]],[2]CUS030!$A$5:$BO$10000,49,0)/Table1[[#This Row],[Rate
(L/S)]],"")</f>
        <v/>
      </c>
      <c r="AS90" s="7" t="str">
        <f>IFERROR(VLOOKUP(Table1[[#This Row],[Stock]],[2]CUS030!$A$5:$BO$10000,50,0)/Table1[[#This Row],[Rate
(L/S)]],"")</f>
        <v/>
      </c>
      <c r="AT90" s="7" t="str">
        <f>IFERROR(VLOOKUP(Table1[[#This Row],[Stock]],[2]CUS030!$A$5:$BO$10000,51,0)/Table1[[#This Row],[Rate
(L/S)]],"")</f>
        <v/>
      </c>
      <c r="AU90" s="7" t="str">
        <f>IFERROR(VLOOKUP(Table1[[#This Row],[Stock]],[2]CUS030!$A$5:$BO$10000,52,0)/Table1[[#This Row],[Rate
(L/S)]],"")</f>
        <v/>
      </c>
      <c r="AV90" s="7" t="str">
        <f>IFERROR(VLOOKUP(Table1[[#This Row],[Stock]],[2]CUS030!$A$5:$BO$10000,53,0)/Table1[[#This Row],[Rate
(L/S)]],"")</f>
        <v/>
      </c>
      <c r="AW90" s="7" t="str">
        <f>IFERROR(VLOOKUP(Table1[[#This Row],[Stock]],[2]CUS030!$A$5:$BO$10000,54,0)/Table1[[#This Row],[Rate
(L/S)]],"")</f>
        <v/>
      </c>
      <c r="AX90" s="7" t="str">
        <f>IFERROR(VLOOKUP(Table1[[#This Row],[Stock]],[2]CUS030!$A$5:$BO$10000,55,0)/Table1[[#This Row],[Rate
(L/S)]],"")</f>
        <v/>
      </c>
      <c r="AY90" s="7" t="str">
        <f>IFERROR(VLOOKUP(Table1[[#This Row],[Stock]],[2]CUS030!$A$5:$BO$10000,56,0)/Table1[[#This Row],[Rate
(L/S)]],"")</f>
        <v/>
      </c>
      <c r="AZ90" s="7" t="str">
        <f>IFERROR(VLOOKUP(Table1[[#This Row],[Stock]],[2]CUS030!$A$5:$BO$10000,57,0)/Table1[[#This Row],[Rate
(L/S)]],"")</f>
        <v/>
      </c>
      <c r="BA90" s="7" t="str">
        <f>IFERROR(VLOOKUP(Table1[[#This Row],[Stock]],[2]CUS030!$A$5:$BO$10000,58,0)/Table1[[#This Row],[Rate
(L/S)]],"")</f>
        <v/>
      </c>
      <c r="BB90" s="7" t="str">
        <f>IFERROR(VLOOKUP(Table1[[#This Row],[Stock]],[2]CUS030!$A$5:$BO$10000,59,0)/Table1[[#This Row],[Rate
(L/S)]],"")</f>
        <v/>
      </c>
      <c r="BC90" s="7" t="str">
        <f>IFERROR(VLOOKUP(Table1[[#This Row],[Stock]],[2]CUS030!$A$5:$BO$10000,60,0)/Table1[[#This Row],[Rate
(L/S)]],"")</f>
        <v/>
      </c>
      <c r="BD90" s="7" t="str">
        <f>IFERROR(VLOOKUP(Table1[[#This Row],[Stock]],[2]CUS030!$A$5:$BO$10000,61,0)/Table1[[#This Row],[Rate
(L/S)]],"")</f>
        <v/>
      </c>
      <c r="BE90" s="7" t="str">
        <f>IFERROR(VLOOKUP(Table1[[#This Row],[Stock]],[2]CUS030!$A$5:$BO$10000,62,0)/Table1[[#This Row],[Rate
(L/S)]],"")</f>
        <v/>
      </c>
      <c r="BF90" s="7" t="str">
        <f>IFERROR(VLOOKUP(Table1[[#This Row],[Stock]],[2]CUS030!$A$5:$BO$10000,63,0)/Table1[[#This Row],[Rate
(L/S)]],"")</f>
        <v/>
      </c>
      <c r="BG90" s="7" t="str">
        <f>IFERROR(VLOOKUP(Table1[[#This Row],[Stock]],[2]CUS030!$A$5:$BO$10000,64,0)/Table1[[#This Row],[Rate
(L/S)]],"")</f>
        <v/>
      </c>
      <c r="BH90" s="7" t="str">
        <f>IFERROR(VLOOKUP(Table1[[#This Row],[Stock]],[2]CUS030!$A$5:$BO$10000,65,0)/Table1[[#This Row],[Rate
(L/S)]],"")</f>
        <v/>
      </c>
      <c r="BI90" s="7" t="s">
        <v>1</v>
      </c>
      <c r="BJ90" s="15">
        <f>IFERROR(IF(Table1[[#This Row],[S.Material]]="S",(Table1[[#This Row],[Total Qty]]+Table1[[#This Row],[N+1]]+Table1[[#This Row],[N+2]]),Table1[[#This Row],[Total Qty]]+Table1[[#This Row],[N+1]]),)</f>
        <v>0</v>
      </c>
      <c r="BK90" s="7" t="str">
        <f>IFERROR(IF(((AVERAGE((Table1[[#This Row],[N+1]],Table1[[#This Row],[N+2]]),Table1[[#This Row],[N+3]])-(Table1[[#This Row],[Total Qty]])))&gt;500,"Fixed&gt;500pcs",""),"")</f>
        <v/>
      </c>
      <c r="BL90" s="7" t="str">
        <f>IF(AND(Table1[[#This Row],[Last Forcast]]=0,Table1[[#This Row],[Total Qty]]&gt;0,Table1[[#This Row],[N+1]]&gt;0),"Check PO again","")</f>
        <v/>
      </c>
    </row>
    <row r="91" spans="2:64" x14ac:dyDescent="0.3">
      <c r="B91">
        <v>89</v>
      </c>
      <c r="C91" t="s">
        <v>93</v>
      </c>
      <c r="D91">
        <f>IFERROR(ROUND((MID(Table1[[#This Row],[Production]],35,(LEN(Table1[[#This Row],[Production]]))-37)/(MID(Table1[[#This Row],[Stock]],35,(LEN(Table1[[#This Row],[Stock]]))-37))),0),"")</f>
        <v>1</v>
      </c>
      <c r="E91" t="s">
        <v>93</v>
      </c>
      <c r="F91" s="16">
        <f>VLOOKUP(LEFT(Table1[[#This Row],[Production]],LEN(Table1[[#This Row],[Production]])-7),Item!$A$5:$Z$1000,26,0)</f>
        <v>2.0670000000000002</v>
      </c>
      <c r="H91" s="8" t="str">
        <f>IFERROR(VLOOKUP(MID(Table1[[#This Row],[Production]],10,2),Special!$B$2:$D$26,3,0),"")</f>
        <v>-</v>
      </c>
      <c r="J91" t="b">
        <f>EXACT(LEFT(Table1[[#This Row],[Stock]],12),LEFT(Table1[[#This Row],[Production]],12))</f>
        <v>1</v>
      </c>
      <c r="K91" t="b">
        <f>EXACT((RIGHT(Table1[[#This Row],[Stock]],3)),((RIGHT(Table1[[#This Row],[Production]],3))))</f>
        <v>1</v>
      </c>
      <c r="L91" s="14">
        <f>IFERROR(VLOOKUP(Table1[[#This Row],[Stock]],[1]Sheet1!$A$7:$N$10000,14,0),"")</f>
        <v>869</v>
      </c>
      <c r="M91" s="14">
        <f>IFERROR(ROUND((Table1[[#This Row],[Stock
(S&amp;L)]]/Table1[[#This Row],[Rate
(L/S)]]),0),"")</f>
        <v>869</v>
      </c>
      <c r="O91" t="str">
        <f>IF(Table1[[#This Row],[Rate
(L/S)]]=1,"P/E","C")</f>
        <v>P/E</v>
      </c>
      <c r="P91" s="7" t="str">
        <f>IFERROR(VLOOKUP(Table1[[#This Row],[Stock]],[2]CUS030!$A$5:$BO$10000,21,0)/Table1[[#This Row],[Rate
(L/S)]],"")</f>
        <v/>
      </c>
      <c r="Q91" s="7" t="str">
        <f>IFERROR(VLOOKUP(Table1[[#This Row],[Stock]],[2]CUS030!$A$5:$BO$10000,22,0)/Table1[[#This Row],[Rate
(L/S)]],"")</f>
        <v/>
      </c>
      <c r="R91" s="7" t="str">
        <f>IFERROR(VLOOKUP(Table1[[#This Row],[Stock]],[2]CUS030!$A$5:$BO$10000,23,0)/Table1[[#This Row],[Rate
(L/S)]],"")</f>
        <v/>
      </c>
      <c r="S91" s="7" t="str">
        <f>IFERROR(VLOOKUP(Table1[[#This Row],[Stock]],[2]CUS030!$A$5:$BO$10000,24,0)/Table1[[#This Row],[Rate
(L/S)]],"")</f>
        <v/>
      </c>
      <c r="T91" s="7" t="str">
        <f>IFERROR(VLOOKUP(Table1[[#This Row],[Stock]],[2]CUS030!$A$5:$BO$10000,25,0)/Table1[[#This Row],[Rate
(L/S)]],"")</f>
        <v/>
      </c>
      <c r="U91" s="7" t="str">
        <f>IFERROR(VLOOKUP(Table1[[#This Row],[Stock]],[2]CUS030!$A$5:$BO$10000,26,0)/Table1[[#This Row],[Rate
(L/S)]],"")</f>
        <v/>
      </c>
      <c r="V91" s="7" t="str">
        <f>IFERROR(VLOOKUP(Table1[[#This Row],[Stock]],[2]CUS030!$A$5:$BO$10000,27,0)/Table1[[#This Row],[Rate
(L/S)]],"")</f>
        <v/>
      </c>
      <c r="W91" s="7" t="str">
        <f>IFERROR(VLOOKUP(Table1[[#This Row],[Stock]],[2]CUS030!$A$5:$BO$10000,28,0)/Table1[[#This Row],[Rate
(L/S)]],"")</f>
        <v/>
      </c>
      <c r="X91" s="7" t="str">
        <f>IFERROR(VLOOKUP(Table1[[#This Row],[Stock]],[2]CUS030!$A$5:$BO$10000,29,0)/Table1[[#This Row],[Rate
(L/S)]],"")</f>
        <v/>
      </c>
      <c r="Y91" s="7" t="str">
        <f>IFERROR(VLOOKUP(Table1[[#This Row],[Stock]],[2]CUS030!$A$5:$BO$10000,30,0)/Table1[[#This Row],[Rate
(L/S)]],"")</f>
        <v/>
      </c>
      <c r="Z91" s="7" t="str">
        <f>IFERROR(VLOOKUP(Table1[[#This Row],[Stock]],[2]CUS030!$A$5:$BO$10000,31,0)/Table1[[#This Row],[Rate
(L/S)]],"")</f>
        <v/>
      </c>
      <c r="AA91" s="7" t="str">
        <f>IFERROR(VLOOKUP(Table1[[#This Row],[Stock]],[2]CUS030!$A$5:$BO$10000,32,0)/Table1[[#This Row],[Rate
(L/S)]],"")</f>
        <v/>
      </c>
      <c r="AB91" s="7" t="str">
        <f>IFERROR(VLOOKUP(Table1[[#This Row],[Stock]],[2]CUS030!$A$5:$BO$10000,33,0)/Table1[[#This Row],[Rate
(L/S)]],"")</f>
        <v/>
      </c>
      <c r="AC91" s="7" t="str">
        <f>IFERROR(VLOOKUP(Table1[[#This Row],[Stock]],[2]CUS030!$A$5:$BO$10000,34,0)/Table1[[#This Row],[Rate
(L/S)]],"")</f>
        <v/>
      </c>
      <c r="AD91" s="7" t="str">
        <f>IFERROR(VLOOKUP(Table1[[#This Row],[Stock]],[2]CUS030!$A$5:$BO$10000,35,0)/Table1[[#This Row],[Rate
(L/S)]],"")</f>
        <v/>
      </c>
      <c r="AE91" s="7" t="str">
        <f>IFERROR(VLOOKUP(Table1[[#This Row],[Stock]],[2]CUS030!$A$5:$BO$10000,36,0)/Table1[[#This Row],[Rate
(L/S)]],"")</f>
        <v/>
      </c>
      <c r="AF91" s="7" t="str">
        <f>IFERROR(VLOOKUP(Table1[[#This Row],[Stock]],[2]CUS030!$A$5:$BO$10000,37,0)/Table1[[#This Row],[Rate
(L/S)]],"")</f>
        <v/>
      </c>
      <c r="AG91" s="7" t="str">
        <f>IFERROR(VLOOKUP(Table1[[#This Row],[Stock]],[2]CUS030!$A$5:$BO$10000,38,0)/Table1[[#This Row],[Rate
(L/S)]],"")</f>
        <v/>
      </c>
      <c r="AH91" s="7" t="str">
        <f>IFERROR(VLOOKUP(Table1[[#This Row],[Stock]],[2]CUS030!$A$5:$BO$10000,39,0)/Table1[[#This Row],[Rate
(L/S)]],"")</f>
        <v/>
      </c>
      <c r="AI91" s="7" t="str">
        <f>IFERROR(VLOOKUP(Table1[[#This Row],[Stock]],[2]CUS030!$A$5:$BO$10000,40,0)/Table1[[#This Row],[Rate
(L/S)]],"")</f>
        <v/>
      </c>
      <c r="AJ91" s="7" t="str">
        <f>IFERROR(VLOOKUP(Table1[[#This Row],[Stock]],[2]CUS030!$A$5:$BO$10000,41,0)/Table1[[#This Row],[Rate
(L/S)]],"")</f>
        <v/>
      </c>
      <c r="AK91" s="7" t="str">
        <f>IFERROR(VLOOKUP(Table1[[#This Row],[Stock]],[2]CUS030!$A$5:$BO$10000,42,0)/Table1[[#This Row],[Rate
(L/S)]],"")</f>
        <v/>
      </c>
      <c r="AL91" s="7" t="str">
        <f>IFERROR(VLOOKUP(Table1[[#This Row],[Stock]],[2]CUS030!$A$5:$BO$10000,43,0)/Table1[[#This Row],[Rate
(L/S)]],"")</f>
        <v/>
      </c>
      <c r="AM91" s="7" t="str">
        <f>IFERROR(VLOOKUP(Table1[[#This Row],[Stock]],[2]CUS030!$A$5:$BO$10000,44,0)/Table1[[#This Row],[Rate
(L/S)]],"")</f>
        <v/>
      </c>
      <c r="AN91" s="7" t="str">
        <f>IFERROR(VLOOKUP(Table1[[#This Row],[Stock]],[2]CUS030!$A$5:$BO$10000,45,0)/Table1[[#This Row],[Rate
(L/S)]],"")</f>
        <v/>
      </c>
      <c r="AO91" s="7" t="str">
        <f>IFERROR(VLOOKUP(Table1[[#This Row],[Stock]],[2]CUS030!$A$5:$BO$10000,46,0)/Table1[[#This Row],[Rate
(L/S)]],"")</f>
        <v/>
      </c>
      <c r="AP91" s="7" t="str">
        <f>IFERROR(VLOOKUP(Table1[[#This Row],[Stock]],[2]CUS030!$A$5:$BO$10000,47,0)/Table1[[#This Row],[Rate
(L/S)]],"")</f>
        <v/>
      </c>
      <c r="AQ91" s="7" t="str">
        <f>IFERROR(VLOOKUP(Table1[[#This Row],[Stock]],[2]CUS030!$A$5:$BO$10000,48,0)/Table1[[#This Row],[Rate
(L/S)]],"")</f>
        <v/>
      </c>
      <c r="AR91" s="7" t="str">
        <f>IFERROR(VLOOKUP(Table1[[#This Row],[Stock]],[2]CUS030!$A$5:$BO$10000,49,0)/Table1[[#This Row],[Rate
(L/S)]],"")</f>
        <v/>
      </c>
      <c r="AS91" s="7" t="str">
        <f>IFERROR(VLOOKUP(Table1[[#This Row],[Stock]],[2]CUS030!$A$5:$BO$10000,50,0)/Table1[[#This Row],[Rate
(L/S)]],"")</f>
        <v/>
      </c>
      <c r="AT91" s="7" t="str">
        <f>IFERROR(VLOOKUP(Table1[[#This Row],[Stock]],[2]CUS030!$A$5:$BO$10000,51,0)/Table1[[#This Row],[Rate
(L/S)]],"")</f>
        <v/>
      </c>
      <c r="AU91" s="7" t="str">
        <f>IFERROR(VLOOKUP(Table1[[#This Row],[Stock]],[2]CUS030!$A$5:$BO$10000,52,0)/Table1[[#This Row],[Rate
(L/S)]],"")</f>
        <v/>
      </c>
      <c r="AV91" s="7" t="str">
        <f>IFERROR(VLOOKUP(Table1[[#This Row],[Stock]],[2]CUS030!$A$5:$BO$10000,53,0)/Table1[[#This Row],[Rate
(L/S)]],"")</f>
        <v/>
      </c>
      <c r="AW91" s="7" t="str">
        <f>IFERROR(VLOOKUP(Table1[[#This Row],[Stock]],[2]CUS030!$A$5:$BO$10000,54,0)/Table1[[#This Row],[Rate
(L/S)]],"")</f>
        <v/>
      </c>
      <c r="AX91" s="7" t="str">
        <f>IFERROR(VLOOKUP(Table1[[#This Row],[Stock]],[2]CUS030!$A$5:$BO$10000,55,0)/Table1[[#This Row],[Rate
(L/S)]],"")</f>
        <v/>
      </c>
      <c r="AY91" s="7" t="str">
        <f>IFERROR(VLOOKUP(Table1[[#This Row],[Stock]],[2]CUS030!$A$5:$BO$10000,56,0)/Table1[[#This Row],[Rate
(L/S)]],"")</f>
        <v/>
      </c>
      <c r="AZ91" s="7" t="str">
        <f>IFERROR(VLOOKUP(Table1[[#This Row],[Stock]],[2]CUS030!$A$5:$BO$10000,57,0)/Table1[[#This Row],[Rate
(L/S)]],"")</f>
        <v/>
      </c>
      <c r="BA91" s="7" t="str">
        <f>IFERROR(VLOOKUP(Table1[[#This Row],[Stock]],[2]CUS030!$A$5:$BO$10000,58,0)/Table1[[#This Row],[Rate
(L/S)]],"")</f>
        <v/>
      </c>
      <c r="BB91" s="7" t="str">
        <f>IFERROR(VLOOKUP(Table1[[#This Row],[Stock]],[2]CUS030!$A$5:$BO$10000,59,0)/Table1[[#This Row],[Rate
(L/S)]],"")</f>
        <v/>
      </c>
      <c r="BC91" s="7" t="str">
        <f>IFERROR(VLOOKUP(Table1[[#This Row],[Stock]],[2]CUS030!$A$5:$BO$10000,60,0)/Table1[[#This Row],[Rate
(L/S)]],"")</f>
        <v/>
      </c>
      <c r="BD91" s="7" t="str">
        <f>IFERROR(VLOOKUP(Table1[[#This Row],[Stock]],[2]CUS030!$A$5:$BO$10000,61,0)/Table1[[#This Row],[Rate
(L/S)]],"")</f>
        <v/>
      </c>
      <c r="BE91" s="7" t="str">
        <f>IFERROR(VLOOKUP(Table1[[#This Row],[Stock]],[2]CUS030!$A$5:$BO$10000,62,0)/Table1[[#This Row],[Rate
(L/S)]],"")</f>
        <v/>
      </c>
      <c r="BF91" s="7" t="str">
        <f>IFERROR(VLOOKUP(Table1[[#This Row],[Stock]],[2]CUS030!$A$5:$BO$10000,63,0)/Table1[[#This Row],[Rate
(L/S)]],"")</f>
        <v/>
      </c>
      <c r="BG91" s="7" t="str">
        <f>IFERROR(VLOOKUP(Table1[[#This Row],[Stock]],[2]CUS030!$A$5:$BO$10000,64,0)/Table1[[#This Row],[Rate
(L/S)]],"")</f>
        <v/>
      </c>
      <c r="BH91" s="7" t="str">
        <f>IFERROR(VLOOKUP(Table1[[#This Row],[Stock]],[2]CUS030!$A$5:$BO$10000,65,0)/Table1[[#This Row],[Rate
(L/S)]],"")</f>
        <v/>
      </c>
      <c r="BI91" s="7" t="s">
        <v>1</v>
      </c>
      <c r="BJ91" s="15">
        <f>IFERROR(IF(Table1[[#This Row],[S.Material]]="S",(Table1[[#This Row],[Total Qty]]+Table1[[#This Row],[N+1]]+Table1[[#This Row],[N+2]]),Table1[[#This Row],[Total Qty]]+Table1[[#This Row],[N+1]]),)</f>
        <v>0</v>
      </c>
      <c r="BK91" s="7" t="str">
        <f>IFERROR(IF(((AVERAGE((Table1[[#This Row],[N+1]],Table1[[#This Row],[N+2]]),Table1[[#This Row],[N+3]])-(Table1[[#This Row],[Total Qty]])))&gt;500,"Fixed&gt;500pcs",""),"")</f>
        <v/>
      </c>
      <c r="BL91" s="7" t="str">
        <f>IF(AND(Table1[[#This Row],[Last Forcast]]=0,Table1[[#This Row],[Total Qty]]&gt;0,Table1[[#This Row],[N+1]]&gt;0),"Check PO again","")</f>
        <v/>
      </c>
    </row>
    <row r="92" spans="2:64" x14ac:dyDescent="0.3">
      <c r="B92">
        <v>90</v>
      </c>
      <c r="C92" t="s">
        <v>94</v>
      </c>
      <c r="D92">
        <f>IFERROR(ROUND((MID(Table1[[#This Row],[Production]],35,(LEN(Table1[[#This Row],[Production]]))-37)/(MID(Table1[[#This Row],[Stock]],35,(LEN(Table1[[#This Row],[Stock]]))-37))),0),"")</f>
        <v>1</v>
      </c>
      <c r="E92" t="s">
        <v>94</v>
      </c>
      <c r="F92" s="16">
        <f>VLOOKUP(LEFT(Table1[[#This Row],[Production]],LEN(Table1[[#This Row],[Production]])-7),Item!$A$5:$Z$1000,26,0)</f>
        <v>1.8720000000000001</v>
      </c>
      <c r="H92" s="8" t="str">
        <f>IFERROR(VLOOKUP(MID(Table1[[#This Row],[Production]],10,2),Special!$B$2:$D$26,3,0),"")</f>
        <v>-</v>
      </c>
      <c r="J92" t="b">
        <f>EXACT(LEFT(Table1[[#This Row],[Stock]],12),LEFT(Table1[[#This Row],[Production]],12))</f>
        <v>1</v>
      </c>
      <c r="K92" t="b">
        <f>EXACT((RIGHT(Table1[[#This Row],[Stock]],3)),((RIGHT(Table1[[#This Row],[Production]],3))))</f>
        <v>1</v>
      </c>
      <c r="L92" s="14">
        <f>IFERROR(VLOOKUP(Table1[[#This Row],[Stock]],[1]Sheet1!$A$7:$N$10000,14,0),"")</f>
        <v>15</v>
      </c>
      <c r="M92" s="14">
        <f>IFERROR(ROUND((Table1[[#This Row],[Stock
(S&amp;L)]]/Table1[[#This Row],[Rate
(L/S)]]),0),"")</f>
        <v>15</v>
      </c>
      <c r="O92" t="str">
        <f>IF(Table1[[#This Row],[Rate
(L/S)]]=1,"P/E","C")</f>
        <v>P/E</v>
      </c>
      <c r="P92" s="7">
        <f>IFERROR(VLOOKUP(Table1[[#This Row],[Stock]],[2]CUS030!$A$5:$BO$10000,21,0)/Table1[[#This Row],[Rate
(L/S)]],"")</f>
        <v>0</v>
      </c>
      <c r="Q92" s="7">
        <f>IFERROR(VLOOKUP(Table1[[#This Row],[Stock]],[2]CUS030!$A$5:$BO$10000,22,0)/Table1[[#This Row],[Rate
(L/S)]],"")</f>
        <v>0</v>
      </c>
      <c r="R92" s="7">
        <f>IFERROR(VLOOKUP(Table1[[#This Row],[Stock]],[2]CUS030!$A$5:$BO$10000,23,0)/Table1[[#This Row],[Rate
(L/S)]],"")</f>
        <v>0</v>
      </c>
      <c r="S92" s="7">
        <f>IFERROR(VLOOKUP(Table1[[#This Row],[Stock]],[2]CUS030!$A$5:$BO$10000,24,0)/Table1[[#This Row],[Rate
(L/S)]],"")</f>
        <v>0</v>
      </c>
      <c r="T92" s="7">
        <f>IFERROR(VLOOKUP(Table1[[#This Row],[Stock]],[2]CUS030!$A$5:$BO$10000,25,0)/Table1[[#This Row],[Rate
(L/S)]],"")</f>
        <v>0</v>
      </c>
      <c r="U92" s="7">
        <f>IFERROR(VLOOKUP(Table1[[#This Row],[Stock]],[2]CUS030!$A$5:$BO$10000,26,0)/Table1[[#This Row],[Rate
(L/S)]],"")</f>
        <v>0</v>
      </c>
      <c r="V92" s="7">
        <f>IFERROR(VLOOKUP(Table1[[#This Row],[Stock]],[2]CUS030!$A$5:$BO$10000,27,0)/Table1[[#This Row],[Rate
(L/S)]],"")</f>
        <v>0</v>
      </c>
      <c r="W92" s="7">
        <f>IFERROR(VLOOKUP(Table1[[#This Row],[Stock]],[2]CUS030!$A$5:$BO$10000,28,0)/Table1[[#This Row],[Rate
(L/S)]],"")</f>
        <v>0</v>
      </c>
      <c r="X92" s="7">
        <f>IFERROR(VLOOKUP(Table1[[#This Row],[Stock]],[2]CUS030!$A$5:$BO$10000,29,0)/Table1[[#This Row],[Rate
(L/S)]],"")</f>
        <v>0</v>
      </c>
      <c r="Y92" s="7">
        <f>IFERROR(VLOOKUP(Table1[[#This Row],[Stock]],[2]CUS030!$A$5:$BO$10000,30,0)/Table1[[#This Row],[Rate
(L/S)]],"")</f>
        <v>0</v>
      </c>
      <c r="Z92" s="7">
        <f>IFERROR(VLOOKUP(Table1[[#This Row],[Stock]],[2]CUS030!$A$5:$BO$10000,31,0)/Table1[[#This Row],[Rate
(L/S)]],"")</f>
        <v>0</v>
      </c>
      <c r="AA92" s="7">
        <f>IFERROR(VLOOKUP(Table1[[#This Row],[Stock]],[2]CUS030!$A$5:$BO$10000,32,0)/Table1[[#This Row],[Rate
(L/S)]],"")</f>
        <v>0</v>
      </c>
      <c r="AB92" s="7">
        <f>IFERROR(VLOOKUP(Table1[[#This Row],[Stock]],[2]CUS030!$A$5:$BO$10000,33,0)/Table1[[#This Row],[Rate
(L/S)]],"")</f>
        <v>0</v>
      </c>
      <c r="AC92" s="7">
        <f>IFERROR(VLOOKUP(Table1[[#This Row],[Stock]],[2]CUS030!$A$5:$BO$10000,34,0)/Table1[[#This Row],[Rate
(L/S)]],"")</f>
        <v>0</v>
      </c>
      <c r="AD92" s="7">
        <f>IFERROR(VLOOKUP(Table1[[#This Row],[Stock]],[2]CUS030!$A$5:$BO$10000,35,0)/Table1[[#This Row],[Rate
(L/S)]],"")</f>
        <v>0</v>
      </c>
      <c r="AE92" s="7">
        <f>IFERROR(VLOOKUP(Table1[[#This Row],[Stock]],[2]CUS030!$A$5:$BO$10000,36,0)/Table1[[#This Row],[Rate
(L/S)]],"")</f>
        <v>0</v>
      </c>
      <c r="AF92" s="7">
        <f>IFERROR(VLOOKUP(Table1[[#This Row],[Stock]],[2]CUS030!$A$5:$BO$10000,37,0)/Table1[[#This Row],[Rate
(L/S)]],"")</f>
        <v>0</v>
      </c>
      <c r="AG92" s="7">
        <f>IFERROR(VLOOKUP(Table1[[#This Row],[Stock]],[2]CUS030!$A$5:$BO$10000,38,0)/Table1[[#This Row],[Rate
(L/S)]],"")</f>
        <v>0</v>
      </c>
      <c r="AH92" s="7">
        <f>IFERROR(VLOOKUP(Table1[[#This Row],[Stock]],[2]CUS030!$A$5:$BO$10000,39,0)/Table1[[#This Row],[Rate
(L/S)]],"")</f>
        <v>0</v>
      </c>
      <c r="AI92" s="7">
        <f>IFERROR(VLOOKUP(Table1[[#This Row],[Stock]],[2]CUS030!$A$5:$BO$10000,40,0)/Table1[[#This Row],[Rate
(L/S)]],"")</f>
        <v>0</v>
      </c>
      <c r="AJ92" s="7">
        <f>IFERROR(VLOOKUP(Table1[[#This Row],[Stock]],[2]CUS030!$A$5:$BO$10000,41,0)/Table1[[#This Row],[Rate
(L/S)]],"")</f>
        <v>0</v>
      </c>
      <c r="AK92" s="7">
        <f>IFERROR(VLOOKUP(Table1[[#This Row],[Stock]],[2]CUS030!$A$5:$BO$10000,42,0)/Table1[[#This Row],[Rate
(L/S)]],"")</f>
        <v>0</v>
      </c>
      <c r="AL92" s="7">
        <f>IFERROR(VLOOKUP(Table1[[#This Row],[Stock]],[2]CUS030!$A$5:$BO$10000,43,0)/Table1[[#This Row],[Rate
(L/S)]],"")</f>
        <v>0</v>
      </c>
      <c r="AM92" s="7">
        <f>IFERROR(VLOOKUP(Table1[[#This Row],[Stock]],[2]CUS030!$A$5:$BO$10000,44,0)/Table1[[#This Row],[Rate
(L/S)]],"")</f>
        <v>0</v>
      </c>
      <c r="AN92" s="7">
        <f>IFERROR(VLOOKUP(Table1[[#This Row],[Stock]],[2]CUS030!$A$5:$BO$10000,45,0)/Table1[[#This Row],[Rate
(L/S)]],"")</f>
        <v>0</v>
      </c>
      <c r="AO92" s="7">
        <f>IFERROR(VLOOKUP(Table1[[#This Row],[Stock]],[2]CUS030!$A$5:$BO$10000,46,0)/Table1[[#This Row],[Rate
(L/S)]],"")</f>
        <v>0</v>
      </c>
      <c r="AP92" s="7">
        <f>IFERROR(VLOOKUP(Table1[[#This Row],[Stock]],[2]CUS030!$A$5:$BO$10000,47,0)/Table1[[#This Row],[Rate
(L/S)]],"")</f>
        <v>0</v>
      </c>
      <c r="AQ92" s="7">
        <f>IFERROR(VLOOKUP(Table1[[#This Row],[Stock]],[2]CUS030!$A$5:$BO$10000,48,0)/Table1[[#This Row],[Rate
(L/S)]],"")</f>
        <v>0</v>
      </c>
      <c r="AR92" s="7">
        <f>IFERROR(VLOOKUP(Table1[[#This Row],[Stock]],[2]CUS030!$A$5:$BO$10000,49,0)/Table1[[#This Row],[Rate
(L/S)]],"")</f>
        <v>0</v>
      </c>
      <c r="AS92" s="7">
        <f>IFERROR(VLOOKUP(Table1[[#This Row],[Stock]],[2]CUS030!$A$5:$BO$10000,50,0)/Table1[[#This Row],[Rate
(L/S)]],"")</f>
        <v>0</v>
      </c>
      <c r="AT92" s="7">
        <f>IFERROR(VLOOKUP(Table1[[#This Row],[Stock]],[2]CUS030!$A$5:$BO$10000,51,0)/Table1[[#This Row],[Rate
(L/S)]],"")</f>
        <v>0</v>
      </c>
      <c r="AU92" s="7">
        <f>IFERROR(VLOOKUP(Table1[[#This Row],[Stock]],[2]CUS030!$A$5:$BO$10000,52,0)/Table1[[#This Row],[Rate
(L/S)]],"")</f>
        <v>0</v>
      </c>
      <c r="AV92" s="7">
        <f>IFERROR(VLOOKUP(Table1[[#This Row],[Stock]],[2]CUS030!$A$5:$BO$10000,53,0)/Table1[[#This Row],[Rate
(L/S)]],"")</f>
        <v>0</v>
      </c>
      <c r="AW92" s="7">
        <f>IFERROR(VLOOKUP(Table1[[#This Row],[Stock]],[2]CUS030!$A$5:$BO$10000,54,0)/Table1[[#This Row],[Rate
(L/S)]],"")</f>
        <v>0</v>
      </c>
      <c r="AX92" s="7">
        <f>IFERROR(VLOOKUP(Table1[[#This Row],[Stock]],[2]CUS030!$A$5:$BO$10000,55,0)/Table1[[#This Row],[Rate
(L/S)]],"")</f>
        <v>0</v>
      </c>
      <c r="AY92" s="7">
        <f>IFERROR(VLOOKUP(Table1[[#This Row],[Stock]],[2]CUS030!$A$5:$BO$10000,56,0)/Table1[[#This Row],[Rate
(L/S)]],"")</f>
        <v>0</v>
      </c>
      <c r="AZ92" s="7">
        <f>IFERROR(VLOOKUP(Table1[[#This Row],[Stock]],[2]CUS030!$A$5:$BO$10000,57,0)/Table1[[#This Row],[Rate
(L/S)]],"")</f>
        <v>0</v>
      </c>
      <c r="BA92" s="7">
        <f>IFERROR(VLOOKUP(Table1[[#This Row],[Stock]],[2]CUS030!$A$5:$BO$10000,58,0)/Table1[[#This Row],[Rate
(L/S)]],"")</f>
        <v>0</v>
      </c>
      <c r="BB92" s="7">
        <f>IFERROR(VLOOKUP(Table1[[#This Row],[Stock]],[2]CUS030!$A$5:$BO$10000,59,0)/Table1[[#This Row],[Rate
(L/S)]],"")</f>
        <v>0</v>
      </c>
      <c r="BC92" s="7">
        <f>IFERROR(VLOOKUP(Table1[[#This Row],[Stock]],[2]CUS030!$A$5:$BO$10000,60,0)/Table1[[#This Row],[Rate
(L/S)]],"")</f>
        <v>0</v>
      </c>
      <c r="BD92" s="7">
        <f>IFERROR(VLOOKUP(Table1[[#This Row],[Stock]],[2]CUS030!$A$5:$BO$10000,61,0)/Table1[[#This Row],[Rate
(L/S)]],"")</f>
        <v>0</v>
      </c>
      <c r="BE92" s="7">
        <f>IFERROR(VLOOKUP(Table1[[#This Row],[Stock]],[2]CUS030!$A$5:$BO$10000,62,0)/Table1[[#This Row],[Rate
(L/S)]],"")</f>
        <v>0</v>
      </c>
      <c r="BF92" s="7">
        <f>IFERROR(VLOOKUP(Table1[[#This Row],[Stock]],[2]CUS030!$A$5:$BO$10000,63,0)/Table1[[#This Row],[Rate
(L/S)]],"")</f>
        <v>0</v>
      </c>
      <c r="BG92" s="7">
        <f>IFERROR(VLOOKUP(Table1[[#This Row],[Stock]],[2]CUS030!$A$5:$BO$10000,64,0)/Table1[[#This Row],[Rate
(L/S)]],"")</f>
        <v>0</v>
      </c>
      <c r="BH92" s="7">
        <f>IFERROR(VLOOKUP(Table1[[#This Row],[Stock]],[2]CUS030!$A$5:$BO$10000,65,0)/Table1[[#This Row],[Rate
(L/S)]],"")</f>
        <v>0</v>
      </c>
      <c r="BI92" s="7" t="s">
        <v>1</v>
      </c>
      <c r="BJ92" s="15">
        <f>IFERROR(IF(Table1[[#This Row],[S.Material]]="S",(Table1[[#This Row],[Total Qty]]+Table1[[#This Row],[N+1]]+Table1[[#This Row],[N+2]]),Table1[[#This Row],[Total Qty]]+Table1[[#This Row],[N+1]]),)</f>
        <v>0</v>
      </c>
      <c r="BK92" s="7" t="str">
        <f>IFERROR(IF(((AVERAGE((Table1[[#This Row],[N+1]],Table1[[#This Row],[N+2]]),Table1[[#This Row],[N+3]])-(Table1[[#This Row],[Total Qty]])))&gt;500,"Fixed&gt;500pcs",""),"")</f>
        <v/>
      </c>
      <c r="BL92" s="7" t="str">
        <f>IF(AND(Table1[[#This Row],[Last Forcast]]=0,Table1[[#This Row],[Total Qty]]&gt;0,Table1[[#This Row],[N+1]]&gt;0),"Check PO again","")</f>
        <v/>
      </c>
    </row>
    <row r="93" spans="2:64" x14ac:dyDescent="0.3">
      <c r="B93">
        <v>91</v>
      </c>
      <c r="C93" t="s">
        <v>95</v>
      </c>
      <c r="D93">
        <f>IFERROR(ROUND((MID(Table1[[#This Row],[Production]],35,(LEN(Table1[[#This Row],[Production]]))-37)/(MID(Table1[[#This Row],[Stock]],35,(LEN(Table1[[#This Row],[Stock]]))-37))),0),"")</f>
        <v>1</v>
      </c>
      <c r="E93" t="s">
        <v>95</v>
      </c>
      <c r="F93" s="16">
        <f>VLOOKUP(LEFT(Table1[[#This Row],[Production]],LEN(Table1[[#This Row],[Production]])-7),Item!$A$5:$Z$1000,26,0)</f>
        <v>1.47</v>
      </c>
      <c r="H93" s="8" t="str">
        <f>IFERROR(VLOOKUP(MID(Table1[[#This Row],[Production]],10,2),Special!$B$2:$D$26,3,0),"")</f>
        <v>-</v>
      </c>
      <c r="J93" t="b">
        <f>EXACT(LEFT(Table1[[#This Row],[Stock]],12),LEFT(Table1[[#This Row],[Production]],12))</f>
        <v>1</v>
      </c>
      <c r="K93" t="b">
        <f>EXACT((RIGHT(Table1[[#This Row],[Stock]],3)),((RIGHT(Table1[[#This Row],[Production]],3))))</f>
        <v>1</v>
      </c>
      <c r="L93" s="14">
        <f>IFERROR(VLOOKUP(Table1[[#This Row],[Stock]],[1]Sheet1!$A$7:$N$10000,14,0),"")</f>
        <v>224.5</v>
      </c>
      <c r="M93" s="14">
        <f>IFERROR(ROUND((Table1[[#This Row],[Stock
(S&amp;L)]]/Table1[[#This Row],[Rate
(L/S)]]),0),"")</f>
        <v>225</v>
      </c>
      <c r="O93" t="str">
        <f>IF(Table1[[#This Row],[Rate
(L/S)]]=1,"P/E","C")</f>
        <v>P/E</v>
      </c>
      <c r="P93" s="7">
        <f>IFERROR(VLOOKUP(Table1[[#This Row],[Stock]],[2]CUS030!$A$5:$BO$10000,21,0)/Table1[[#This Row],[Rate
(L/S)]],"")</f>
        <v>0</v>
      </c>
      <c r="Q93" s="7">
        <f>IFERROR(VLOOKUP(Table1[[#This Row],[Stock]],[2]CUS030!$A$5:$BO$10000,22,0)/Table1[[#This Row],[Rate
(L/S)]],"")</f>
        <v>0</v>
      </c>
      <c r="R93" s="7">
        <f>IFERROR(VLOOKUP(Table1[[#This Row],[Stock]],[2]CUS030!$A$5:$BO$10000,23,0)/Table1[[#This Row],[Rate
(L/S)]],"")</f>
        <v>0</v>
      </c>
      <c r="S93" s="7">
        <f>IFERROR(VLOOKUP(Table1[[#This Row],[Stock]],[2]CUS030!$A$5:$BO$10000,24,0)/Table1[[#This Row],[Rate
(L/S)]],"")</f>
        <v>0</v>
      </c>
      <c r="T93" s="7">
        <f>IFERROR(VLOOKUP(Table1[[#This Row],[Stock]],[2]CUS030!$A$5:$BO$10000,25,0)/Table1[[#This Row],[Rate
(L/S)]],"")</f>
        <v>0</v>
      </c>
      <c r="U93" s="7">
        <f>IFERROR(VLOOKUP(Table1[[#This Row],[Stock]],[2]CUS030!$A$5:$BO$10000,26,0)/Table1[[#This Row],[Rate
(L/S)]],"")</f>
        <v>0</v>
      </c>
      <c r="V93" s="7">
        <f>IFERROR(VLOOKUP(Table1[[#This Row],[Stock]],[2]CUS030!$A$5:$BO$10000,27,0)/Table1[[#This Row],[Rate
(L/S)]],"")</f>
        <v>0</v>
      </c>
      <c r="W93" s="7">
        <f>IFERROR(VLOOKUP(Table1[[#This Row],[Stock]],[2]CUS030!$A$5:$BO$10000,28,0)/Table1[[#This Row],[Rate
(L/S)]],"")</f>
        <v>0</v>
      </c>
      <c r="X93" s="7">
        <f>IFERROR(VLOOKUP(Table1[[#This Row],[Stock]],[2]CUS030!$A$5:$BO$10000,29,0)/Table1[[#This Row],[Rate
(L/S)]],"")</f>
        <v>0</v>
      </c>
      <c r="Y93" s="7">
        <f>IFERROR(VLOOKUP(Table1[[#This Row],[Stock]],[2]CUS030!$A$5:$BO$10000,30,0)/Table1[[#This Row],[Rate
(L/S)]],"")</f>
        <v>0</v>
      </c>
      <c r="Z93" s="7">
        <f>IFERROR(VLOOKUP(Table1[[#This Row],[Stock]],[2]CUS030!$A$5:$BO$10000,31,0)/Table1[[#This Row],[Rate
(L/S)]],"")</f>
        <v>0</v>
      </c>
      <c r="AA93" s="7">
        <f>IFERROR(VLOOKUP(Table1[[#This Row],[Stock]],[2]CUS030!$A$5:$BO$10000,32,0)/Table1[[#This Row],[Rate
(L/S)]],"")</f>
        <v>0</v>
      </c>
      <c r="AB93" s="7">
        <f>IFERROR(VLOOKUP(Table1[[#This Row],[Stock]],[2]CUS030!$A$5:$BO$10000,33,0)/Table1[[#This Row],[Rate
(L/S)]],"")</f>
        <v>0</v>
      </c>
      <c r="AC93" s="7">
        <f>IFERROR(VLOOKUP(Table1[[#This Row],[Stock]],[2]CUS030!$A$5:$BO$10000,34,0)/Table1[[#This Row],[Rate
(L/S)]],"")</f>
        <v>0</v>
      </c>
      <c r="AD93" s="7">
        <f>IFERROR(VLOOKUP(Table1[[#This Row],[Stock]],[2]CUS030!$A$5:$BO$10000,35,0)/Table1[[#This Row],[Rate
(L/S)]],"")</f>
        <v>0</v>
      </c>
      <c r="AE93" s="7">
        <f>IFERROR(VLOOKUP(Table1[[#This Row],[Stock]],[2]CUS030!$A$5:$BO$10000,36,0)/Table1[[#This Row],[Rate
(L/S)]],"")</f>
        <v>0</v>
      </c>
      <c r="AF93" s="7">
        <f>IFERROR(VLOOKUP(Table1[[#This Row],[Stock]],[2]CUS030!$A$5:$BO$10000,37,0)/Table1[[#This Row],[Rate
(L/S)]],"")</f>
        <v>0</v>
      </c>
      <c r="AG93" s="7">
        <f>IFERROR(VLOOKUP(Table1[[#This Row],[Stock]],[2]CUS030!$A$5:$BO$10000,38,0)/Table1[[#This Row],[Rate
(L/S)]],"")</f>
        <v>0</v>
      </c>
      <c r="AH93" s="7">
        <f>IFERROR(VLOOKUP(Table1[[#This Row],[Stock]],[2]CUS030!$A$5:$BO$10000,39,0)/Table1[[#This Row],[Rate
(L/S)]],"")</f>
        <v>0</v>
      </c>
      <c r="AI93" s="7">
        <f>IFERROR(VLOOKUP(Table1[[#This Row],[Stock]],[2]CUS030!$A$5:$BO$10000,40,0)/Table1[[#This Row],[Rate
(L/S)]],"")</f>
        <v>0</v>
      </c>
      <c r="AJ93" s="7">
        <f>IFERROR(VLOOKUP(Table1[[#This Row],[Stock]],[2]CUS030!$A$5:$BO$10000,41,0)/Table1[[#This Row],[Rate
(L/S)]],"")</f>
        <v>0</v>
      </c>
      <c r="AK93" s="7">
        <f>IFERROR(VLOOKUP(Table1[[#This Row],[Stock]],[2]CUS030!$A$5:$BO$10000,42,0)/Table1[[#This Row],[Rate
(L/S)]],"")</f>
        <v>0</v>
      </c>
      <c r="AL93" s="7">
        <f>IFERROR(VLOOKUP(Table1[[#This Row],[Stock]],[2]CUS030!$A$5:$BO$10000,43,0)/Table1[[#This Row],[Rate
(L/S)]],"")</f>
        <v>0</v>
      </c>
      <c r="AM93" s="7">
        <f>IFERROR(VLOOKUP(Table1[[#This Row],[Stock]],[2]CUS030!$A$5:$BO$10000,44,0)/Table1[[#This Row],[Rate
(L/S)]],"")</f>
        <v>0</v>
      </c>
      <c r="AN93" s="7">
        <f>IFERROR(VLOOKUP(Table1[[#This Row],[Stock]],[2]CUS030!$A$5:$BO$10000,45,0)/Table1[[#This Row],[Rate
(L/S)]],"")</f>
        <v>0</v>
      </c>
      <c r="AO93" s="7">
        <f>IFERROR(VLOOKUP(Table1[[#This Row],[Stock]],[2]CUS030!$A$5:$BO$10000,46,0)/Table1[[#This Row],[Rate
(L/S)]],"")</f>
        <v>0</v>
      </c>
      <c r="AP93" s="7">
        <f>IFERROR(VLOOKUP(Table1[[#This Row],[Stock]],[2]CUS030!$A$5:$BO$10000,47,0)/Table1[[#This Row],[Rate
(L/S)]],"")</f>
        <v>0</v>
      </c>
      <c r="AQ93" s="7">
        <f>IFERROR(VLOOKUP(Table1[[#This Row],[Stock]],[2]CUS030!$A$5:$BO$10000,48,0)/Table1[[#This Row],[Rate
(L/S)]],"")</f>
        <v>0</v>
      </c>
      <c r="AR93" s="7">
        <f>IFERROR(VLOOKUP(Table1[[#This Row],[Stock]],[2]CUS030!$A$5:$BO$10000,49,0)/Table1[[#This Row],[Rate
(L/S)]],"")</f>
        <v>0</v>
      </c>
      <c r="AS93" s="7">
        <f>IFERROR(VLOOKUP(Table1[[#This Row],[Stock]],[2]CUS030!$A$5:$BO$10000,50,0)/Table1[[#This Row],[Rate
(L/S)]],"")</f>
        <v>0</v>
      </c>
      <c r="AT93" s="7">
        <f>IFERROR(VLOOKUP(Table1[[#This Row],[Stock]],[2]CUS030!$A$5:$BO$10000,51,0)/Table1[[#This Row],[Rate
(L/S)]],"")</f>
        <v>0</v>
      </c>
      <c r="AU93" s="7">
        <f>IFERROR(VLOOKUP(Table1[[#This Row],[Stock]],[2]CUS030!$A$5:$BO$10000,52,0)/Table1[[#This Row],[Rate
(L/S)]],"")</f>
        <v>0</v>
      </c>
      <c r="AV93" s="7">
        <f>IFERROR(VLOOKUP(Table1[[#This Row],[Stock]],[2]CUS030!$A$5:$BO$10000,53,0)/Table1[[#This Row],[Rate
(L/S)]],"")</f>
        <v>0</v>
      </c>
      <c r="AW93" s="7">
        <f>IFERROR(VLOOKUP(Table1[[#This Row],[Stock]],[2]CUS030!$A$5:$BO$10000,54,0)/Table1[[#This Row],[Rate
(L/S)]],"")</f>
        <v>0</v>
      </c>
      <c r="AX93" s="7">
        <f>IFERROR(VLOOKUP(Table1[[#This Row],[Stock]],[2]CUS030!$A$5:$BO$10000,55,0)/Table1[[#This Row],[Rate
(L/S)]],"")</f>
        <v>0</v>
      </c>
      <c r="AY93" s="7">
        <f>IFERROR(VLOOKUP(Table1[[#This Row],[Stock]],[2]CUS030!$A$5:$BO$10000,56,0)/Table1[[#This Row],[Rate
(L/S)]],"")</f>
        <v>0</v>
      </c>
      <c r="AZ93" s="7">
        <f>IFERROR(VLOOKUP(Table1[[#This Row],[Stock]],[2]CUS030!$A$5:$BO$10000,57,0)/Table1[[#This Row],[Rate
(L/S)]],"")</f>
        <v>0</v>
      </c>
      <c r="BA93" s="7">
        <f>IFERROR(VLOOKUP(Table1[[#This Row],[Stock]],[2]CUS030!$A$5:$BO$10000,58,0)/Table1[[#This Row],[Rate
(L/S)]],"")</f>
        <v>0</v>
      </c>
      <c r="BB93" s="7">
        <f>IFERROR(VLOOKUP(Table1[[#This Row],[Stock]],[2]CUS030!$A$5:$BO$10000,59,0)/Table1[[#This Row],[Rate
(L/S)]],"")</f>
        <v>0</v>
      </c>
      <c r="BC93" s="7">
        <f>IFERROR(VLOOKUP(Table1[[#This Row],[Stock]],[2]CUS030!$A$5:$BO$10000,60,0)/Table1[[#This Row],[Rate
(L/S)]],"")</f>
        <v>0</v>
      </c>
      <c r="BD93" s="7">
        <f>IFERROR(VLOOKUP(Table1[[#This Row],[Stock]],[2]CUS030!$A$5:$BO$10000,61,0)/Table1[[#This Row],[Rate
(L/S)]],"")</f>
        <v>0</v>
      </c>
      <c r="BE93" s="7">
        <f>IFERROR(VLOOKUP(Table1[[#This Row],[Stock]],[2]CUS030!$A$5:$BO$10000,62,0)/Table1[[#This Row],[Rate
(L/S)]],"")</f>
        <v>0</v>
      </c>
      <c r="BF93" s="7">
        <f>IFERROR(VLOOKUP(Table1[[#This Row],[Stock]],[2]CUS030!$A$5:$BO$10000,63,0)/Table1[[#This Row],[Rate
(L/S)]],"")</f>
        <v>0</v>
      </c>
      <c r="BG93" s="7">
        <f>IFERROR(VLOOKUP(Table1[[#This Row],[Stock]],[2]CUS030!$A$5:$BO$10000,64,0)/Table1[[#This Row],[Rate
(L/S)]],"")</f>
        <v>0</v>
      </c>
      <c r="BH93" s="7">
        <f>IFERROR(VLOOKUP(Table1[[#This Row],[Stock]],[2]CUS030!$A$5:$BO$10000,65,0)/Table1[[#This Row],[Rate
(L/S)]],"")</f>
        <v>0</v>
      </c>
      <c r="BI93" s="7" t="s">
        <v>1</v>
      </c>
      <c r="BJ93" s="15">
        <f>IFERROR(IF(Table1[[#This Row],[S.Material]]="S",(Table1[[#This Row],[Total Qty]]+Table1[[#This Row],[N+1]]+Table1[[#This Row],[N+2]]),Table1[[#This Row],[Total Qty]]+Table1[[#This Row],[N+1]]),)</f>
        <v>0</v>
      </c>
      <c r="BK93" s="7" t="str">
        <f>IFERROR(IF(((AVERAGE((Table1[[#This Row],[N+1]],Table1[[#This Row],[N+2]]),Table1[[#This Row],[N+3]])-(Table1[[#This Row],[Total Qty]])))&gt;500,"Fixed&gt;500pcs",""),"")</f>
        <v/>
      </c>
      <c r="BL93" s="7" t="str">
        <f>IF(AND(Table1[[#This Row],[Last Forcast]]=0,Table1[[#This Row],[Total Qty]]&gt;0,Table1[[#This Row],[N+1]]&gt;0),"Check PO again","")</f>
        <v/>
      </c>
    </row>
    <row r="94" spans="2:64" x14ac:dyDescent="0.3">
      <c r="B94">
        <v>92</v>
      </c>
      <c r="C94" t="s">
        <v>96</v>
      </c>
      <c r="D94">
        <f>IFERROR(ROUND((MID(Table1[[#This Row],[Production]],35,(LEN(Table1[[#This Row],[Production]]))-37)/(MID(Table1[[#This Row],[Stock]],35,(LEN(Table1[[#This Row],[Stock]]))-37))),0),"")</f>
        <v>8</v>
      </c>
      <c r="E94" t="s">
        <v>95</v>
      </c>
      <c r="F94" s="16">
        <f>VLOOKUP(LEFT(Table1[[#This Row],[Production]],LEN(Table1[[#This Row],[Production]])-7),Item!$A$5:$Z$1000,26,0)</f>
        <v>1.47</v>
      </c>
      <c r="H94" s="8" t="str">
        <f>IFERROR(VLOOKUP(MID(Table1[[#This Row],[Production]],10,2),Special!$B$2:$D$26,3,0),"")</f>
        <v>-</v>
      </c>
      <c r="J94" t="b">
        <f>EXACT(LEFT(Table1[[#This Row],[Stock]],12),LEFT(Table1[[#This Row],[Production]],12))</f>
        <v>1</v>
      </c>
      <c r="K94" t="b">
        <f>EXACT((RIGHT(Table1[[#This Row],[Stock]],3)),((RIGHT(Table1[[#This Row],[Production]],3))))</f>
        <v>1</v>
      </c>
      <c r="L94" s="14">
        <f>IFERROR(VLOOKUP(Table1[[#This Row],[Stock]],[1]Sheet1!$A$7:$N$10000,14,0),"")</f>
        <v>12</v>
      </c>
      <c r="M94" s="14">
        <f>IFERROR(ROUND((Table1[[#This Row],[Stock
(S&amp;L)]]/Table1[[#This Row],[Rate
(L/S)]]),0),"")</f>
        <v>2</v>
      </c>
      <c r="O94" t="str">
        <f>IF(Table1[[#This Row],[Rate
(L/S)]]=1,"P/E","C")</f>
        <v>C</v>
      </c>
      <c r="P94" s="7">
        <f>IFERROR(VLOOKUP(Table1[[#This Row],[Stock]],[2]CUS030!$A$5:$BO$10000,21,0)/Table1[[#This Row],[Rate
(L/S)]],"")</f>
        <v>0</v>
      </c>
      <c r="Q94" s="7">
        <f>IFERROR(VLOOKUP(Table1[[#This Row],[Stock]],[2]CUS030!$A$5:$BO$10000,22,0)/Table1[[#This Row],[Rate
(L/S)]],"")</f>
        <v>0</v>
      </c>
      <c r="R94" s="7">
        <f>IFERROR(VLOOKUP(Table1[[#This Row],[Stock]],[2]CUS030!$A$5:$BO$10000,23,0)/Table1[[#This Row],[Rate
(L/S)]],"")</f>
        <v>0</v>
      </c>
      <c r="S94" s="7">
        <f>IFERROR(VLOOKUP(Table1[[#This Row],[Stock]],[2]CUS030!$A$5:$BO$10000,24,0)/Table1[[#This Row],[Rate
(L/S)]],"")</f>
        <v>0</v>
      </c>
      <c r="T94" s="7">
        <f>IFERROR(VLOOKUP(Table1[[#This Row],[Stock]],[2]CUS030!$A$5:$BO$10000,25,0)/Table1[[#This Row],[Rate
(L/S)]],"")</f>
        <v>0</v>
      </c>
      <c r="U94" s="7">
        <f>IFERROR(VLOOKUP(Table1[[#This Row],[Stock]],[2]CUS030!$A$5:$BO$10000,26,0)/Table1[[#This Row],[Rate
(L/S)]],"")</f>
        <v>0</v>
      </c>
      <c r="V94" s="7">
        <f>IFERROR(VLOOKUP(Table1[[#This Row],[Stock]],[2]CUS030!$A$5:$BO$10000,27,0)/Table1[[#This Row],[Rate
(L/S)]],"")</f>
        <v>0</v>
      </c>
      <c r="W94" s="7">
        <f>IFERROR(VLOOKUP(Table1[[#This Row],[Stock]],[2]CUS030!$A$5:$BO$10000,28,0)/Table1[[#This Row],[Rate
(L/S)]],"")</f>
        <v>0</v>
      </c>
      <c r="X94" s="7">
        <f>IFERROR(VLOOKUP(Table1[[#This Row],[Stock]],[2]CUS030!$A$5:$BO$10000,29,0)/Table1[[#This Row],[Rate
(L/S)]],"")</f>
        <v>0</v>
      </c>
      <c r="Y94" s="7">
        <f>IFERROR(VLOOKUP(Table1[[#This Row],[Stock]],[2]CUS030!$A$5:$BO$10000,30,0)/Table1[[#This Row],[Rate
(L/S)]],"")</f>
        <v>0</v>
      </c>
      <c r="Z94" s="7">
        <f>IFERROR(VLOOKUP(Table1[[#This Row],[Stock]],[2]CUS030!$A$5:$BO$10000,31,0)/Table1[[#This Row],[Rate
(L/S)]],"")</f>
        <v>0</v>
      </c>
      <c r="AA94" s="7">
        <f>IFERROR(VLOOKUP(Table1[[#This Row],[Stock]],[2]CUS030!$A$5:$BO$10000,32,0)/Table1[[#This Row],[Rate
(L/S)]],"")</f>
        <v>0</v>
      </c>
      <c r="AB94" s="7">
        <f>IFERROR(VLOOKUP(Table1[[#This Row],[Stock]],[2]CUS030!$A$5:$BO$10000,33,0)/Table1[[#This Row],[Rate
(L/S)]],"")</f>
        <v>0</v>
      </c>
      <c r="AC94" s="7">
        <f>IFERROR(VLOOKUP(Table1[[#This Row],[Stock]],[2]CUS030!$A$5:$BO$10000,34,0)/Table1[[#This Row],[Rate
(L/S)]],"")</f>
        <v>0</v>
      </c>
      <c r="AD94" s="7">
        <f>IFERROR(VLOOKUP(Table1[[#This Row],[Stock]],[2]CUS030!$A$5:$BO$10000,35,0)/Table1[[#This Row],[Rate
(L/S)]],"")</f>
        <v>0</v>
      </c>
      <c r="AE94" s="7">
        <f>IFERROR(VLOOKUP(Table1[[#This Row],[Stock]],[2]CUS030!$A$5:$BO$10000,36,0)/Table1[[#This Row],[Rate
(L/S)]],"")</f>
        <v>0</v>
      </c>
      <c r="AF94" s="7">
        <f>IFERROR(VLOOKUP(Table1[[#This Row],[Stock]],[2]CUS030!$A$5:$BO$10000,37,0)/Table1[[#This Row],[Rate
(L/S)]],"")</f>
        <v>0</v>
      </c>
      <c r="AG94" s="7">
        <f>IFERROR(VLOOKUP(Table1[[#This Row],[Stock]],[2]CUS030!$A$5:$BO$10000,38,0)/Table1[[#This Row],[Rate
(L/S)]],"")</f>
        <v>0</v>
      </c>
      <c r="AH94" s="7">
        <f>IFERROR(VLOOKUP(Table1[[#This Row],[Stock]],[2]CUS030!$A$5:$BO$10000,39,0)/Table1[[#This Row],[Rate
(L/S)]],"")</f>
        <v>0</v>
      </c>
      <c r="AI94" s="7">
        <f>IFERROR(VLOOKUP(Table1[[#This Row],[Stock]],[2]CUS030!$A$5:$BO$10000,40,0)/Table1[[#This Row],[Rate
(L/S)]],"")</f>
        <v>0</v>
      </c>
      <c r="AJ94" s="7">
        <f>IFERROR(VLOOKUP(Table1[[#This Row],[Stock]],[2]CUS030!$A$5:$BO$10000,41,0)/Table1[[#This Row],[Rate
(L/S)]],"")</f>
        <v>0</v>
      </c>
      <c r="AK94" s="7">
        <f>IFERROR(VLOOKUP(Table1[[#This Row],[Stock]],[2]CUS030!$A$5:$BO$10000,42,0)/Table1[[#This Row],[Rate
(L/S)]],"")</f>
        <v>0</v>
      </c>
      <c r="AL94" s="7">
        <f>IFERROR(VLOOKUP(Table1[[#This Row],[Stock]],[2]CUS030!$A$5:$BO$10000,43,0)/Table1[[#This Row],[Rate
(L/S)]],"")</f>
        <v>0</v>
      </c>
      <c r="AM94" s="7">
        <f>IFERROR(VLOOKUP(Table1[[#This Row],[Stock]],[2]CUS030!$A$5:$BO$10000,44,0)/Table1[[#This Row],[Rate
(L/S)]],"")</f>
        <v>0</v>
      </c>
      <c r="AN94" s="7">
        <f>IFERROR(VLOOKUP(Table1[[#This Row],[Stock]],[2]CUS030!$A$5:$BO$10000,45,0)/Table1[[#This Row],[Rate
(L/S)]],"")</f>
        <v>0</v>
      </c>
      <c r="AO94" s="7">
        <f>IFERROR(VLOOKUP(Table1[[#This Row],[Stock]],[2]CUS030!$A$5:$BO$10000,46,0)/Table1[[#This Row],[Rate
(L/S)]],"")</f>
        <v>0</v>
      </c>
      <c r="AP94" s="7">
        <f>IFERROR(VLOOKUP(Table1[[#This Row],[Stock]],[2]CUS030!$A$5:$BO$10000,47,0)/Table1[[#This Row],[Rate
(L/S)]],"")</f>
        <v>0</v>
      </c>
      <c r="AQ94" s="7">
        <f>IFERROR(VLOOKUP(Table1[[#This Row],[Stock]],[2]CUS030!$A$5:$BO$10000,48,0)/Table1[[#This Row],[Rate
(L/S)]],"")</f>
        <v>0</v>
      </c>
      <c r="AR94" s="7">
        <f>IFERROR(VLOOKUP(Table1[[#This Row],[Stock]],[2]CUS030!$A$5:$BO$10000,49,0)/Table1[[#This Row],[Rate
(L/S)]],"")</f>
        <v>0</v>
      </c>
      <c r="AS94" s="7">
        <f>IFERROR(VLOOKUP(Table1[[#This Row],[Stock]],[2]CUS030!$A$5:$BO$10000,50,0)/Table1[[#This Row],[Rate
(L/S)]],"")</f>
        <v>0</v>
      </c>
      <c r="AT94" s="7">
        <f>IFERROR(VLOOKUP(Table1[[#This Row],[Stock]],[2]CUS030!$A$5:$BO$10000,51,0)/Table1[[#This Row],[Rate
(L/S)]],"")</f>
        <v>0</v>
      </c>
      <c r="AU94" s="7">
        <f>IFERROR(VLOOKUP(Table1[[#This Row],[Stock]],[2]CUS030!$A$5:$BO$10000,52,0)/Table1[[#This Row],[Rate
(L/S)]],"")</f>
        <v>0</v>
      </c>
      <c r="AV94" s="7">
        <f>IFERROR(VLOOKUP(Table1[[#This Row],[Stock]],[2]CUS030!$A$5:$BO$10000,53,0)/Table1[[#This Row],[Rate
(L/S)]],"")</f>
        <v>0</v>
      </c>
      <c r="AW94" s="7">
        <f>IFERROR(VLOOKUP(Table1[[#This Row],[Stock]],[2]CUS030!$A$5:$BO$10000,54,0)/Table1[[#This Row],[Rate
(L/S)]],"")</f>
        <v>0</v>
      </c>
      <c r="AX94" s="7">
        <f>IFERROR(VLOOKUP(Table1[[#This Row],[Stock]],[2]CUS030!$A$5:$BO$10000,55,0)/Table1[[#This Row],[Rate
(L/S)]],"")</f>
        <v>0</v>
      </c>
      <c r="AY94" s="7">
        <f>IFERROR(VLOOKUP(Table1[[#This Row],[Stock]],[2]CUS030!$A$5:$BO$10000,56,0)/Table1[[#This Row],[Rate
(L/S)]],"")</f>
        <v>18.125</v>
      </c>
      <c r="AZ94" s="7">
        <f>IFERROR(VLOOKUP(Table1[[#This Row],[Stock]],[2]CUS030!$A$5:$BO$10000,57,0)/Table1[[#This Row],[Rate
(L/S)]],"")</f>
        <v>18.75</v>
      </c>
      <c r="BA94" s="7">
        <f>IFERROR(VLOOKUP(Table1[[#This Row],[Stock]],[2]CUS030!$A$5:$BO$10000,58,0)/Table1[[#This Row],[Rate
(L/S)]],"")</f>
        <v>18.75</v>
      </c>
      <c r="BB94" s="7">
        <f>IFERROR(VLOOKUP(Table1[[#This Row],[Stock]],[2]CUS030!$A$5:$BO$10000,59,0)/Table1[[#This Row],[Rate
(L/S)]],"")</f>
        <v>0</v>
      </c>
      <c r="BC94" s="7">
        <f>IFERROR(VLOOKUP(Table1[[#This Row],[Stock]],[2]CUS030!$A$5:$BO$10000,60,0)/Table1[[#This Row],[Rate
(L/S)]],"")</f>
        <v>0</v>
      </c>
      <c r="BD94" s="7">
        <f>IFERROR(VLOOKUP(Table1[[#This Row],[Stock]],[2]CUS030!$A$5:$BO$10000,61,0)/Table1[[#This Row],[Rate
(L/S)]],"")</f>
        <v>0</v>
      </c>
      <c r="BE94" s="7">
        <f>IFERROR(VLOOKUP(Table1[[#This Row],[Stock]],[2]CUS030!$A$5:$BO$10000,62,0)/Table1[[#This Row],[Rate
(L/S)]],"")</f>
        <v>0</v>
      </c>
      <c r="BF94" s="7">
        <f>IFERROR(VLOOKUP(Table1[[#This Row],[Stock]],[2]CUS030!$A$5:$BO$10000,63,0)/Table1[[#This Row],[Rate
(L/S)]],"")</f>
        <v>0</v>
      </c>
      <c r="BG94" s="7">
        <f>IFERROR(VLOOKUP(Table1[[#This Row],[Stock]],[2]CUS030!$A$5:$BO$10000,64,0)/Table1[[#This Row],[Rate
(L/S)]],"")</f>
        <v>0</v>
      </c>
      <c r="BH94" s="7">
        <f>IFERROR(VLOOKUP(Table1[[#This Row],[Stock]],[2]CUS030!$A$5:$BO$10000,65,0)/Table1[[#This Row],[Rate
(L/S)]],"")</f>
        <v>0</v>
      </c>
      <c r="BI94" s="7" t="s">
        <v>1</v>
      </c>
      <c r="BJ94" s="15">
        <f>IFERROR(IF(Table1[[#This Row],[S.Material]]="S",(Table1[[#This Row],[Total Qty]]+Table1[[#This Row],[N+1]]+Table1[[#This Row],[N+2]]),Table1[[#This Row],[Total Qty]]+Table1[[#This Row],[N+1]]),)</f>
        <v>18.125</v>
      </c>
      <c r="BK94" s="7" t="str">
        <f>IFERROR(IF(((AVERAGE((Table1[[#This Row],[N+1]],Table1[[#This Row],[N+2]]),Table1[[#This Row],[N+3]])-(Table1[[#This Row],[Total Qty]])))&gt;500,"Fixed&gt;500pcs",""),"")</f>
        <v/>
      </c>
      <c r="BL94" s="7" t="str">
        <f>IF(AND(Table1[[#This Row],[Last Forcast]]=0,Table1[[#This Row],[Total Qty]]&gt;0,Table1[[#This Row],[N+1]]&gt;0),"Check PO again","")</f>
        <v/>
      </c>
    </row>
    <row r="95" spans="2:64" x14ac:dyDescent="0.3">
      <c r="B95">
        <v>93</v>
      </c>
      <c r="C95" t="s">
        <v>97</v>
      </c>
      <c r="D95">
        <f>IFERROR(ROUND((MID(Table1[[#This Row],[Production]],35,(LEN(Table1[[#This Row],[Production]]))-37)/(MID(Table1[[#This Row],[Stock]],35,(LEN(Table1[[#This Row],[Stock]]))-37))),0),"")</f>
        <v>25</v>
      </c>
      <c r="E95" t="s">
        <v>98</v>
      </c>
      <c r="F95" s="16">
        <f>VLOOKUP(LEFT(Table1[[#This Row],[Production]],LEN(Table1[[#This Row],[Production]])-7),Item!$A$5:$Z$1000,26,0)</f>
        <v>2.0129999999999999</v>
      </c>
      <c r="H95" s="8" t="str">
        <f>IFERROR(VLOOKUP(MID(Table1[[#This Row],[Production]],10,2),Special!$B$2:$D$26,3,0),"")</f>
        <v>-</v>
      </c>
      <c r="J95" t="b">
        <f>EXACT(LEFT(Table1[[#This Row],[Stock]],12),LEFT(Table1[[#This Row],[Production]],12))</f>
        <v>1</v>
      </c>
      <c r="K95" t="b">
        <f>EXACT((RIGHT(Table1[[#This Row],[Stock]],3)),((RIGHT(Table1[[#This Row],[Production]],3))))</f>
        <v>1</v>
      </c>
      <c r="L95" s="14">
        <f>IFERROR(VLOOKUP(Table1[[#This Row],[Stock]],[1]Sheet1!$A$7:$N$10000,14,0),"")</f>
        <v>300</v>
      </c>
      <c r="M95" s="14">
        <f>IFERROR(ROUND((Table1[[#This Row],[Stock
(S&amp;L)]]/Table1[[#This Row],[Rate
(L/S)]]),0),"")</f>
        <v>12</v>
      </c>
      <c r="O95" t="str">
        <f>IF(Table1[[#This Row],[Rate
(L/S)]]=1,"P/E","C")</f>
        <v>C</v>
      </c>
      <c r="P95" s="7" t="str">
        <f>IFERROR(VLOOKUP(Table1[[#This Row],[Stock]],[2]CUS030!$A$5:$BO$10000,21,0)/Table1[[#This Row],[Rate
(L/S)]],"")</f>
        <v/>
      </c>
      <c r="Q95" s="7" t="str">
        <f>IFERROR(VLOOKUP(Table1[[#This Row],[Stock]],[2]CUS030!$A$5:$BO$10000,22,0)/Table1[[#This Row],[Rate
(L/S)]],"")</f>
        <v/>
      </c>
      <c r="R95" s="7" t="str">
        <f>IFERROR(VLOOKUP(Table1[[#This Row],[Stock]],[2]CUS030!$A$5:$BO$10000,23,0)/Table1[[#This Row],[Rate
(L/S)]],"")</f>
        <v/>
      </c>
      <c r="S95" s="7" t="str">
        <f>IFERROR(VLOOKUP(Table1[[#This Row],[Stock]],[2]CUS030!$A$5:$BO$10000,24,0)/Table1[[#This Row],[Rate
(L/S)]],"")</f>
        <v/>
      </c>
      <c r="T95" s="7" t="str">
        <f>IFERROR(VLOOKUP(Table1[[#This Row],[Stock]],[2]CUS030!$A$5:$BO$10000,25,0)/Table1[[#This Row],[Rate
(L/S)]],"")</f>
        <v/>
      </c>
      <c r="U95" s="7" t="str">
        <f>IFERROR(VLOOKUP(Table1[[#This Row],[Stock]],[2]CUS030!$A$5:$BO$10000,26,0)/Table1[[#This Row],[Rate
(L/S)]],"")</f>
        <v/>
      </c>
      <c r="V95" s="7" t="str">
        <f>IFERROR(VLOOKUP(Table1[[#This Row],[Stock]],[2]CUS030!$A$5:$BO$10000,27,0)/Table1[[#This Row],[Rate
(L/S)]],"")</f>
        <v/>
      </c>
      <c r="W95" s="7" t="str">
        <f>IFERROR(VLOOKUP(Table1[[#This Row],[Stock]],[2]CUS030!$A$5:$BO$10000,28,0)/Table1[[#This Row],[Rate
(L/S)]],"")</f>
        <v/>
      </c>
      <c r="X95" s="7" t="str">
        <f>IFERROR(VLOOKUP(Table1[[#This Row],[Stock]],[2]CUS030!$A$5:$BO$10000,29,0)/Table1[[#This Row],[Rate
(L/S)]],"")</f>
        <v/>
      </c>
      <c r="Y95" s="7" t="str">
        <f>IFERROR(VLOOKUP(Table1[[#This Row],[Stock]],[2]CUS030!$A$5:$BO$10000,30,0)/Table1[[#This Row],[Rate
(L/S)]],"")</f>
        <v/>
      </c>
      <c r="Z95" s="7" t="str">
        <f>IFERROR(VLOOKUP(Table1[[#This Row],[Stock]],[2]CUS030!$A$5:$BO$10000,31,0)/Table1[[#This Row],[Rate
(L/S)]],"")</f>
        <v/>
      </c>
      <c r="AA95" s="7" t="str">
        <f>IFERROR(VLOOKUP(Table1[[#This Row],[Stock]],[2]CUS030!$A$5:$BO$10000,32,0)/Table1[[#This Row],[Rate
(L/S)]],"")</f>
        <v/>
      </c>
      <c r="AB95" s="7" t="str">
        <f>IFERROR(VLOOKUP(Table1[[#This Row],[Stock]],[2]CUS030!$A$5:$BO$10000,33,0)/Table1[[#This Row],[Rate
(L/S)]],"")</f>
        <v/>
      </c>
      <c r="AC95" s="7" t="str">
        <f>IFERROR(VLOOKUP(Table1[[#This Row],[Stock]],[2]CUS030!$A$5:$BO$10000,34,0)/Table1[[#This Row],[Rate
(L/S)]],"")</f>
        <v/>
      </c>
      <c r="AD95" s="7" t="str">
        <f>IFERROR(VLOOKUP(Table1[[#This Row],[Stock]],[2]CUS030!$A$5:$BO$10000,35,0)/Table1[[#This Row],[Rate
(L/S)]],"")</f>
        <v/>
      </c>
      <c r="AE95" s="7" t="str">
        <f>IFERROR(VLOOKUP(Table1[[#This Row],[Stock]],[2]CUS030!$A$5:$BO$10000,36,0)/Table1[[#This Row],[Rate
(L/S)]],"")</f>
        <v/>
      </c>
      <c r="AF95" s="7" t="str">
        <f>IFERROR(VLOOKUP(Table1[[#This Row],[Stock]],[2]CUS030!$A$5:$BO$10000,37,0)/Table1[[#This Row],[Rate
(L/S)]],"")</f>
        <v/>
      </c>
      <c r="AG95" s="7" t="str">
        <f>IFERROR(VLOOKUP(Table1[[#This Row],[Stock]],[2]CUS030!$A$5:$BO$10000,38,0)/Table1[[#This Row],[Rate
(L/S)]],"")</f>
        <v/>
      </c>
      <c r="AH95" s="7" t="str">
        <f>IFERROR(VLOOKUP(Table1[[#This Row],[Stock]],[2]CUS030!$A$5:$BO$10000,39,0)/Table1[[#This Row],[Rate
(L/S)]],"")</f>
        <v/>
      </c>
      <c r="AI95" s="7" t="str">
        <f>IFERROR(VLOOKUP(Table1[[#This Row],[Stock]],[2]CUS030!$A$5:$BO$10000,40,0)/Table1[[#This Row],[Rate
(L/S)]],"")</f>
        <v/>
      </c>
      <c r="AJ95" s="7" t="str">
        <f>IFERROR(VLOOKUP(Table1[[#This Row],[Stock]],[2]CUS030!$A$5:$BO$10000,41,0)/Table1[[#This Row],[Rate
(L/S)]],"")</f>
        <v/>
      </c>
      <c r="AK95" s="7" t="str">
        <f>IFERROR(VLOOKUP(Table1[[#This Row],[Stock]],[2]CUS030!$A$5:$BO$10000,42,0)/Table1[[#This Row],[Rate
(L/S)]],"")</f>
        <v/>
      </c>
      <c r="AL95" s="7" t="str">
        <f>IFERROR(VLOOKUP(Table1[[#This Row],[Stock]],[2]CUS030!$A$5:$BO$10000,43,0)/Table1[[#This Row],[Rate
(L/S)]],"")</f>
        <v/>
      </c>
      <c r="AM95" s="7" t="str">
        <f>IFERROR(VLOOKUP(Table1[[#This Row],[Stock]],[2]CUS030!$A$5:$BO$10000,44,0)/Table1[[#This Row],[Rate
(L/S)]],"")</f>
        <v/>
      </c>
      <c r="AN95" s="7" t="str">
        <f>IFERROR(VLOOKUP(Table1[[#This Row],[Stock]],[2]CUS030!$A$5:$BO$10000,45,0)/Table1[[#This Row],[Rate
(L/S)]],"")</f>
        <v/>
      </c>
      <c r="AO95" s="7" t="str">
        <f>IFERROR(VLOOKUP(Table1[[#This Row],[Stock]],[2]CUS030!$A$5:$BO$10000,46,0)/Table1[[#This Row],[Rate
(L/S)]],"")</f>
        <v/>
      </c>
      <c r="AP95" s="7" t="str">
        <f>IFERROR(VLOOKUP(Table1[[#This Row],[Stock]],[2]CUS030!$A$5:$BO$10000,47,0)/Table1[[#This Row],[Rate
(L/S)]],"")</f>
        <v/>
      </c>
      <c r="AQ95" s="7" t="str">
        <f>IFERROR(VLOOKUP(Table1[[#This Row],[Stock]],[2]CUS030!$A$5:$BO$10000,48,0)/Table1[[#This Row],[Rate
(L/S)]],"")</f>
        <v/>
      </c>
      <c r="AR95" s="7" t="str">
        <f>IFERROR(VLOOKUP(Table1[[#This Row],[Stock]],[2]CUS030!$A$5:$BO$10000,49,0)/Table1[[#This Row],[Rate
(L/S)]],"")</f>
        <v/>
      </c>
      <c r="AS95" s="7" t="str">
        <f>IFERROR(VLOOKUP(Table1[[#This Row],[Stock]],[2]CUS030!$A$5:$BO$10000,50,0)/Table1[[#This Row],[Rate
(L/S)]],"")</f>
        <v/>
      </c>
      <c r="AT95" s="7" t="str">
        <f>IFERROR(VLOOKUP(Table1[[#This Row],[Stock]],[2]CUS030!$A$5:$BO$10000,51,0)/Table1[[#This Row],[Rate
(L/S)]],"")</f>
        <v/>
      </c>
      <c r="AU95" s="7" t="str">
        <f>IFERROR(VLOOKUP(Table1[[#This Row],[Stock]],[2]CUS030!$A$5:$BO$10000,52,0)/Table1[[#This Row],[Rate
(L/S)]],"")</f>
        <v/>
      </c>
      <c r="AV95" s="7" t="str">
        <f>IFERROR(VLOOKUP(Table1[[#This Row],[Stock]],[2]CUS030!$A$5:$BO$10000,53,0)/Table1[[#This Row],[Rate
(L/S)]],"")</f>
        <v/>
      </c>
      <c r="AW95" s="7" t="str">
        <f>IFERROR(VLOOKUP(Table1[[#This Row],[Stock]],[2]CUS030!$A$5:$BO$10000,54,0)/Table1[[#This Row],[Rate
(L/S)]],"")</f>
        <v/>
      </c>
      <c r="AX95" s="7" t="str">
        <f>IFERROR(VLOOKUP(Table1[[#This Row],[Stock]],[2]CUS030!$A$5:$BO$10000,55,0)/Table1[[#This Row],[Rate
(L/S)]],"")</f>
        <v/>
      </c>
      <c r="AY95" s="7" t="str">
        <f>IFERROR(VLOOKUP(Table1[[#This Row],[Stock]],[2]CUS030!$A$5:$BO$10000,56,0)/Table1[[#This Row],[Rate
(L/S)]],"")</f>
        <v/>
      </c>
      <c r="AZ95" s="7" t="str">
        <f>IFERROR(VLOOKUP(Table1[[#This Row],[Stock]],[2]CUS030!$A$5:$BO$10000,57,0)/Table1[[#This Row],[Rate
(L/S)]],"")</f>
        <v/>
      </c>
      <c r="BA95" s="7" t="str">
        <f>IFERROR(VLOOKUP(Table1[[#This Row],[Stock]],[2]CUS030!$A$5:$BO$10000,58,0)/Table1[[#This Row],[Rate
(L/S)]],"")</f>
        <v/>
      </c>
      <c r="BB95" s="7" t="str">
        <f>IFERROR(VLOOKUP(Table1[[#This Row],[Stock]],[2]CUS030!$A$5:$BO$10000,59,0)/Table1[[#This Row],[Rate
(L/S)]],"")</f>
        <v/>
      </c>
      <c r="BC95" s="7" t="str">
        <f>IFERROR(VLOOKUP(Table1[[#This Row],[Stock]],[2]CUS030!$A$5:$BO$10000,60,0)/Table1[[#This Row],[Rate
(L/S)]],"")</f>
        <v/>
      </c>
      <c r="BD95" s="7" t="str">
        <f>IFERROR(VLOOKUP(Table1[[#This Row],[Stock]],[2]CUS030!$A$5:$BO$10000,61,0)/Table1[[#This Row],[Rate
(L/S)]],"")</f>
        <v/>
      </c>
      <c r="BE95" s="7" t="str">
        <f>IFERROR(VLOOKUP(Table1[[#This Row],[Stock]],[2]CUS030!$A$5:$BO$10000,62,0)/Table1[[#This Row],[Rate
(L/S)]],"")</f>
        <v/>
      </c>
      <c r="BF95" s="7" t="str">
        <f>IFERROR(VLOOKUP(Table1[[#This Row],[Stock]],[2]CUS030!$A$5:$BO$10000,63,0)/Table1[[#This Row],[Rate
(L/S)]],"")</f>
        <v/>
      </c>
      <c r="BG95" s="7" t="str">
        <f>IFERROR(VLOOKUP(Table1[[#This Row],[Stock]],[2]CUS030!$A$5:$BO$10000,64,0)/Table1[[#This Row],[Rate
(L/S)]],"")</f>
        <v/>
      </c>
      <c r="BH95" s="7" t="str">
        <f>IFERROR(VLOOKUP(Table1[[#This Row],[Stock]],[2]CUS030!$A$5:$BO$10000,65,0)/Table1[[#This Row],[Rate
(L/S)]],"")</f>
        <v/>
      </c>
      <c r="BI95" s="7" t="s">
        <v>1</v>
      </c>
      <c r="BJ95" s="15">
        <f>IFERROR(IF(Table1[[#This Row],[S.Material]]="S",(Table1[[#This Row],[Total Qty]]+Table1[[#This Row],[N+1]]+Table1[[#This Row],[N+2]]),Table1[[#This Row],[Total Qty]]+Table1[[#This Row],[N+1]]),)</f>
        <v>0</v>
      </c>
      <c r="BK95" s="7" t="str">
        <f>IFERROR(IF(((AVERAGE((Table1[[#This Row],[N+1]],Table1[[#This Row],[N+2]]),Table1[[#This Row],[N+3]])-(Table1[[#This Row],[Total Qty]])))&gt;500,"Fixed&gt;500pcs",""),"")</f>
        <v/>
      </c>
      <c r="BL95" s="7" t="str">
        <f>IF(AND(Table1[[#This Row],[Last Forcast]]=0,Table1[[#This Row],[Total Qty]]&gt;0,Table1[[#This Row],[N+1]]&gt;0),"Check PO again","")</f>
        <v/>
      </c>
    </row>
    <row r="96" spans="2:64" x14ac:dyDescent="0.3">
      <c r="B96">
        <v>94</v>
      </c>
      <c r="C96" t="s">
        <v>99</v>
      </c>
      <c r="D96">
        <f>IFERROR(ROUND((MID(Table1[[#This Row],[Production]],35,(LEN(Table1[[#This Row],[Production]]))-37)/(MID(Table1[[#This Row],[Stock]],35,(LEN(Table1[[#This Row],[Stock]]))-37))),0),"")</f>
        <v>125</v>
      </c>
      <c r="E96" t="s">
        <v>100</v>
      </c>
      <c r="F96" s="16">
        <f>VLOOKUP(LEFT(Table1[[#This Row],[Production]],LEN(Table1[[#This Row],[Production]])-7),Item!$A$5:$Z$1000,26,0)</f>
        <v>2.6320000000000001</v>
      </c>
      <c r="H96" s="8" t="str">
        <f>IFERROR(VLOOKUP(MID(Table1[[#This Row],[Production]],10,2),Special!$B$2:$D$26,3,0),"")</f>
        <v>-</v>
      </c>
      <c r="J96" t="b">
        <f>EXACT(LEFT(Table1[[#This Row],[Stock]],12),LEFT(Table1[[#This Row],[Production]],12))</f>
        <v>1</v>
      </c>
      <c r="K96" t="b">
        <f>EXACT((RIGHT(Table1[[#This Row],[Stock]],3)),((RIGHT(Table1[[#This Row],[Production]],3))))</f>
        <v>1</v>
      </c>
      <c r="L96" s="14">
        <f>IFERROR(VLOOKUP(Table1[[#This Row],[Stock]],[1]Sheet1!$A$7:$N$10000,14,0),"")</f>
        <v>125</v>
      </c>
      <c r="M96" s="14">
        <f>IFERROR(ROUND((Table1[[#This Row],[Stock
(S&amp;L)]]/Table1[[#This Row],[Rate
(L/S)]]),0),"")</f>
        <v>1</v>
      </c>
      <c r="O96" t="str">
        <f>IF(Table1[[#This Row],[Rate
(L/S)]]=1,"P/E","C")</f>
        <v>C</v>
      </c>
      <c r="P96" s="7">
        <f>IFERROR(VLOOKUP(Table1[[#This Row],[Stock]],[2]CUS030!$A$5:$BO$10000,21,0)/Table1[[#This Row],[Rate
(L/S)]],"")</f>
        <v>0</v>
      </c>
      <c r="Q96" s="7">
        <f>IFERROR(VLOOKUP(Table1[[#This Row],[Stock]],[2]CUS030!$A$5:$BO$10000,22,0)/Table1[[#This Row],[Rate
(L/S)]],"")</f>
        <v>0</v>
      </c>
      <c r="R96" s="7">
        <f>IFERROR(VLOOKUP(Table1[[#This Row],[Stock]],[2]CUS030!$A$5:$BO$10000,23,0)/Table1[[#This Row],[Rate
(L/S)]],"")</f>
        <v>0</v>
      </c>
      <c r="S96" s="7">
        <f>IFERROR(VLOOKUP(Table1[[#This Row],[Stock]],[2]CUS030!$A$5:$BO$10000,24,0)/Table1[[#This Row],[Rate
(L/S)]],"")</f>
        <v>0</v>
      </c>
      <c r="T96" s="7">
        <f>IFERROR(VLOOKUP(Table1[[#This Row],[Stock]],[2]CUS030!$A$5:$BO$10000,25,0)/Table1[[#This Row],[Rate
(L/S)]],"")</f>
        <v>0</v>
      </c>
      <c r="U96" s="7">
        <f>IFERROR(VLOOKUP(Table1[[#This Row],[Stock]],[2]CUS030!$A$5:$BO$10000,26,0)/Table1[[#This Row],[Rate
(L/S)]],"")</f>
        <v>0</v>
      </c>
      <c r="V96" s="7">
        <f>IFERROR(VLOOKUP(Table1[[#This Row],[Stock]],[2]CUS030!$A$5:$BO$10000,27,0)/Table1[[#This Row],[Rate
(L/S)]],"")</f>
        <v>0</v>
      </c>
      <c r="W96" s="7">
        <f>IFERROR(VLOOKUP(Table1[[#This Row],[Stock]],[2]CUS030!$A$5:$BO$10000,28,0)/Table1[[#This Row],[Rate
(L/S)]],"")</f>
        <v>0</v>
      </c>
      <c r="X96" s="7">
        <f>IFERROR(VLOOKUP(Table1[[#This Row],[Stock]],[2]CUS030!$A$5:$BO$10000,29,0)/Table1[[#This Row],[Rate
(L/S)]],"")</f>
        <v>0</v>
      </c>
      <c r="Y96" s="7">
        <f>IFERROR(VLOOKUP(Table1[[#This Row],[Stock]],[2]CUS030!$A$5:$BO$10000,30,0)/Table1[[#This Row],[Rate
(L/S)]],"")</f>
        <v>0</v>
      </c>
      <c r="Z96" s="7">
        <f>IFERROR(VLOOKUP(Table1[[#This Row],[Stock]],[2]CUS030!$A$5:$BO$10000,31,0)/Table1[[#This Row],[Rate
(L/S)]],"")</f>
        <v>0</v>
      </c>
      <c r="AA96" s="7">
        <f>IFERROR(VLOOKUP(Table1[[#This Row],[Stock]],[2]CUS030!$A$5:$BO$10000,32,0)/Table1[[#This Row],[Rate
(L/S)]],"")</f>
        <v>0</v>
      </c>
      <c r="AB96" s="7">
        <f>IFERROR(VLOOKUP(Table1[[#This Row],[Stock]],[2]CUS030!$A$5:$BO$10000,33,0)/Table1[[#This Row],[Rate
(L/S)]],"")</f>
        <v>0</v>
      </c>
      <c r="AC96" s="7">
        <f>IFERROR(VLOOKUP(Table1[[#This Row],[Stock]],[2]CUS030!$A$5:$BO$10000,34,0)/Table1[[#This Row],[Rate
(L/S)]],"")</f>
        <v>0</v>
      </c>
      <c r="AD96" s="7">
        <f>IFERROR(VLOOKUP(Table1[[#This Row],[Stock]],[2]CUS030!$A$5:$BO$10000,35,0)/Table1[[#This Row],[Rate
(L/S)]],"")</f>
        <v>0</v>
      </c>
      <c r="AE96" s="7">
        <f>IFERROR(VLOOKUP(Table1[[#This Row],[Stock]],[2]CUS030!$A$5:$BO$10000,36,0)/Table1[[#This Row],[Rate
(L/S)]],"")</f>
        <v>0</v>
      </c>
      <c r="AF96" s="7">
        <f>IFERROR(VLOOKUP(Table1[[#This Row],[Stock]],[2]CUS030!$A$5:$BO$10000,37,0)/Table1[[#This Row],[Rate
(L/S)]],"")</f>
        <v>0</v>
      </c>
      <c r="AG96" s="7">
        <f>IFERROR(VLOOKUP(Table1[[#This Row],[Stock]],[2]CUS030!$A$5:$BO$10000,38,0)/Table1[[#This Row],[Rate
(L/S)]],"")</f>
        <v>0</v>
      </c>
      <c r="AH96" s="7">
        <f>IFERROR(VLOOKUP(Table1[[#This Row],[Stock]],[2]CUS030!$A$5:$BO$10000,39,0)/Table1[[#This Row],[Rate
(L/S)]],"")</f>
        <v>0</v>
      </c>
      <c r="AI96" s="7">
        <f>IFERROR(VLOOKUP(Table1[[#This Row],[Stock]],[2]CUS030!$A$5:$BO$10000,40,0)/Table1[[#This Row],[Rate
(L/S)]],"")</f>
        <v>0</v>
      </c>
      <c r="AJ96" s="7">
        <f>IFERROR(VLOOKUP(Table1[[#This Row],[Stock]],[2]CUS030!$A$5:$BO$10000,41,0)/Table1[[#This Row],[Rate
(L/S)]],"")</f>
        <v>0</v>
      </c>
      <c r="AK96" s="7">
        <f>IFERROR(VLOOKUP(Table1[[#This Row],[Stock]],[2]CUS030!$A$5:$BO$10000,42,0)/Table1[[#This Row],[Rate
(L/S)]],"")</f>
        <v>0</v>
      </c>
      <c r="AL96" s="7">
        <f>IFERROR(VLOOKUP(Table1[[#This Row],[Stock]],[2]CUS030!$A$5:$BO$10000,43,0)/Table1[[#This Row],[Rate
(L/S)]],"")</f>
        <v>0</v>
      </c>
      <c r="AM96" s="7">
        <f>IFERROR(VLOOKUP(Table1[[#This Row],[Stock]],[2]CUS030!$A$5:$BO$10000,44,0)/Table1[[#This Row],[Rate
(L/S)]],"")</f>
        <v>0</v>
      </c>
      <c r="AN96" s="7">
        <f>IFERROR(VLOOKUP(Table1[[#This Row],[Stock]],[2]CUS030!$A$5:$BO$10000,45,0)/Table1[[#This Row],[Rate
(L/S)]],"")</f>
        <v>0</v>
      </c>
      <c r="AO96" s="7">
        <f>IFERROR(VLOOKUP(Table1[[#This Row],[Stock]],[2]CUS030!$A$5:$BO$10000,46,0)/Table1[[#This Row],[Rate
(L/S)]],"")</f>
        <v>0</v>
      </c>
      <c r="AP96" s="7">
        <f>IFERROR(VLOOKUP(Table1[[#This Row],[Stock]],[2]CUS030!$A$5:$BO$10000,47,0)/Table1[[#This Row],[Rate
(L/S)]],"")</f>
        <v>0</v>
      </c>
      <c r="AQ96" s="7">
        <f>IFERROR(VLOOKUP(Table1[[#This Row],[Stock]],[2]CUS030!$A$5:$BO$10000,48,0)/Table1[[#This Row],[Rate
(L/S)]],"")</f>
        <v>0</v>
      </c>
      <c r="AR96" s="7">
        <f>IFERROR(VLOOKUP(Table1[[#This Row],[Stock]],[2]CUS030!$A$5:$BO$10000,49,0)/Table1[[#This Row],[Rate
(L/S)]],"")</f>
        <v>0</v>
      </c>
      <c r="AS96" s="7">
        <f>IFERROR(VLOOKUP(Table1[[#This Row],[Stock]],[2]CUS030!$A$5:$BO$10000,50,0)/Table1[[#This Row],[Rate
(L/S)]],"")</f>
        <v>0</v>
      </c>
      <c r="AT96" s="7">
        <f>IFERROR(VLOOKUP(Table1[[#This Row],[Stock]],[2]CUS030!$A$5:$BO$10000,51,0)/Table1[[#This Row],[Rate
(L/S)]],"")</f>
        <v>0</v>
      </c>
      <c r="AU96" s="7">
        <f>IFERROR(VLOOKUP(Table1[[#This Row],[Stock]],[2]CUS030!$A$5:$BO$10000,52,0)/Table1[[#This Row],[Rate
(L/S)]],"")</f>
        <v>0</v>
      </c>
      <c r="AV96" s="7">
        <f>IFERROR(VLOOKUP(Table1[[#This Row],[Stock]],[2]CUS030!$A$5:$BO$10000,53,0)/Table1[[#This Row],[Rate
(L/S)]],"")</f>
        <v>0</v>
      </c>
      <c r="AW96" s="7">
        <f>IFERROR(VLOOKUP(Table1[[#This Row],[Stock]],[2]CUS030!$A$5:$BO$10000,54,0)/Table1[[#This Row],[Rate
(L/S)]],"")</f>
        <v>0</v>
      </c>
      <c r="AX96" s="7">
        <f>IFERROR(VLOOKUP(Table1[[#This Row],[Stock]],[2]CUS030!$A$5:$BO$10000,55,0)/Table1[[#This Row],[Rate
(L/S)]],"")</f>
        <v>0</v>
      </c>
      <c r="AY96" s="7">
        <f>IFERROR(VLOOKUP(Table1[[#This Row],[Stock]],[2]CUS030!$A$5:$BO$10000,56,0)/Table1[[#This Row],[Rate
(L/S)]],"")</f>
        <v>0</v>
      </c>
      <c r="AZ96" s="7">
        <f>IFERROR(VLOOKUP(Table1[[#This Row],[Stock]],[2]CUS030!$A$5:$BO$10000,57,0)/Table1[[#This Row],[Rate
(L/S)]],"")</f>
        <v>1.84</v>
      </c>
      <c r="BA96" s="7">
        <f>IFERROR(VLOOKUP(Table1[[#This Row],[Stock]],[2]CUS030!$A$5:$BO$10000,58,0)/Table1[[#This Row],[Rate
(L/S)]],"")</f>
        <v>0</v>
      </c>
      <c r="BB96" s="7">
        <f>IFERROR(VLOOKUP(Table1[[#This Row],[Stock]],[2]CUS030!$A$5:$BO$10000,59,0)/Table1[[#This Row],[Rate
(L/S)]],"")</f>
        <v>0</v>
      </c>
      <c r="BC96" s="7">
        <f>IFERROR(VLOOKUP(Table1[[#This Row],[Stock]],[2]CUS030!$A$5:$BO$10000,60,0)/Table1[[#This Row],[Rate
(L/S)]],"")</f>
        <v>0</v>
      </c>
      <c r="BD96" s="7">
        <f>IFERROR(VLOOKUP(Table1[[#This Row],[Stock]],[2]CUS030!$A$5:$BO$10000,61,0)/Table1[[#This Row],[Rate
(L/S)]],"")</f>
        <v>0</v>
      </c>
      <c r="BE96" s="7">
        <f>IFERROR(VLOOKUP(Table1[[#This Row],[Stock]],[2]CUS030!$A$5:$BO$10000,62,0)/Table1[[#This Row],[Rate
(L/S)]],"")</f>
        <v>0</v>
      </c>
      <c r="BF96" s="7">
        <f>IFERROR(VLOOKUP(Table1[[#This Row],[Stock]],[2]CUS030!$A$5:$BO$10000,63,0)/Table1[[#This Row],[Rate
(L/S)]],"")</f>
        <v>0</v>
      </c>
      <c r="BG96" s="7">
        <f>IFERROR(VLOOKUP(Table1[[#This Row],[Stock]],[2]CUS030!$A$5:$BO$10000,64,0)/Table1[[#This Row],[Rate
(L/S)]],"")</f>
        <v>0</v>
      </c>
      <c r="BH96" s="7">
        <f>IFERROR(VLOOKUP(Table1[[#This Row],[Stock]],[2]CUS030!$A$5:$BO$10000,65,0)/Table1[[#This Row],[Rate
(L/S)]],"")</f>
        <v>0</v>
      </c>
      <c r="BI96" s="7" t="s">
        <v>1</v>
      </c>
      <c r="BJ96" s="15">
        <f>IFERROR(IF(Table1[[#This Row],[S.Material]]="S",(Table1[[#This Row],[Total Qty]]+Table1[[#This Row],[N+1]]+Table1[[#This Row],[N+2]]),Table1[[#This Row],[Total Qty]]+Table1[[#This Row],[N+1]]),)</f>
        <v>0</v>
      </c>
      <c r="BK96" s="7" t="str">
        <f>IFERROR(IF(((AVERAGE((Table1[[#This Row],[N+1]],Table1[[#This Row],[N+2]]),Table1[[#This Row],[N+3]])-(Table1[[#This Row],[Total Qty]])))&gt;500,"Fixed&gt;500pcs",""),"")</f>
        <v/>
      </c>
      <c r="BL96" s="7" t="str">
        <f>IF(AND(Table1[[#This Row],[Last Forcast]]=0,Table1[[#This Row],[Total Qty]]&gt;0,Table1[[#This Row],[N+1]]&gt;0),"Check PO again","")</f>
        <v/>
      </c>
    </row>
    <row r="97" spans="2:64" x14ac:dyDescent="0.3">
      <c r="B97">
        <v>95</v>
      </c>
      <c r="C97" t="s">
        <v>100</v>
      </c>
      <c r="D97">
        <f>IFERROR(ROUND((MID(Table1[[#This Row],[Production]],35,(LEN(Table1[[#This Row],[Production]]))-37)/(MID(Table1[[#This Row],[Stock]],35,(LEN(Table1[[#This Row],[Stock]]))-37))),0),"")</f>
        <v>1</v>
      </c>
      <c r="E97" t="s">
        <v>100</v>
      </c>
      <c r="F97" s="16">
        <f>VLOOKUP(LEFT(Table1[[#This Row],[Production]],LEN(Table1[[#This Row],[Production]])-7),Item!$A$5:$Z$1000,26,0)</f>
        <v>2.6320000000000001</v>
      </c>
      <c r="H97" s="8" t="str">
        <f>IFERROR(VLOOKUP(MID(Table1[[#This Row],[Production]],10,2),Special!$B$2:$D$26,3,0),"")</f>
        <v>-</v>
      </c>
      <c r="J97" t="b">
        <f>EXACT(LEFT(Table1[[#This Row],[Stock]],12),LEFT(Table1[[#This Row],[Production]],12))</f>
        <v>1</v>
      </c>
      <c r="K97" t="b">
        <f>EXACT((RIGHT(Table1[[#This Row],[Stock]],3)),((RIGHT(Table1[[#This Row],[Production]],3))))</f>
        <v>1</v>
      </c>
      <c r="L97" s="14">
        <f>IFERROR(VLOOKUP(Table1[[#This Row],[Stock]],[1]Sheet1!$A$7:$N$10000,14,0),"")</f>
        <v>3</v>
      </c>
      <c r="M97" s="14">
        <f>IFERROR(ROUND((Table1[[#This Row],[Stock
(S&amp;L)]]/Table1[[#This Row],[Rate
(L/S)]]),0),"")</f>
        <v>3</v>
      </c>
      <c r="O97" t="str">
        <f>IF(Table1[[#This Row],[Rate
(L/S)]]=1,"P/E","C")</f>
        <v>P/E</v>
      </c>
      <c r="P97" s="7" t="str">
        <f>IFERROR(VLOOKUP(Table1[[#This Row],[Stock]],[2]CUS030!$A$5:$BO$10000,21,0)/Table1[[#This Row],[Rate
(L/S)]],"")</f>
        <v/>
      </c>
      <c r="Q97" s="7" t="str">
        <f>IFERROR(VLOOKUP(Table1[[#This Row],[Stock]],[2]CUS030!$A$5:$BO$10000,22,0)/Table1[[#This Row],[Rate
(L/S)]],"")</f>
        <v/>
      </c>
      <c r="R97" s="7" t="str">
        <f>IFERROR(VLOOKUP(Table1[[#This Row],[Stock]],[2]CUS030!$A$5:$BO$10000,23,0)/Table1[[#This Row],[Rate
(L/S)]],"")</f>
        <v/>
      </c>
      <c r="S97" s="7" t="str">
        <f>IFERROR(VLOOKUP(Table1[[#This Row],[Stock]],[2]CUS030!$A$5:$BO$10000,24,0)/Table1[[#This Row],[Rate
(L/S)]],"")</f>
        <v/>
      </c>
      <c r="T97" s="7" t="str">
        <f>IFERROR(VLOOKUP(Table1[[#This Row],[Stock]],[2]CUS030!$A$5:$BO$10000,25,0)/Table1[[#This Row],[Rate
(L/S)]],"")</f>
        <v/>
      </c>
      <c r="U97" s="7" t="str">
        <f>IFERROR(VLOOKUP(Table1[[#This Row],[Stock]],[2]CUS030!$A$5:$BO$10000,26,0)/Table1[[#This Row],[Rate
(L/S)]],"")</f>
        <v/>
      </c>
      <c r="V97" s="7" t="str">
        <f>IFERROR(VLOOKUP(Table1[[#This Row],[Stock]],[2]CUS030!$A$5:$BO$10000,27,0)/Table1[[#This Row],[Rate
(L/S)]],"")</f>
        <v/>
      </c>
      <c r="W97" s="7" t="str">
        <f>IFERROR(VLOOKUP(Table1[[#This Row],[Stock]],[2]CUS030!$A$5:$BO$10000,28,0)/Table1[[#This Row],[Rate
(L/S)]],"")</f>
        <v/>
      </c>
      <c r="X97" s="7" t="str">
        <f>IFERROR(VLOOKUP(Table1[[#This Row],[Stock]],[2]CUS030!$A$5:$BO$10000,29,0)/Table1[[#This Row],[Rate
(L/S)]],"")</f>
        <v/>
      </c>
      <c r="Y97" s="7" t="str">
        <f>IFERROR(VLOOKUP(Table1[[#This Row],[Stock]],[2]CUS030!$A$5:$BO$10000,30,0)/Table1[[#This Row],[Rate
(L/S)]],"")</f>
        <v/>
      </c>
      <c r="Z97" s="7" t="str">
        <f>IFERROR(VLOOKUP(Table1[[#This Row],[Stock]],[2]CUS030!$A$5:$BO$10000,31,0)/Table1[[#This Row],[Rate
(L/S)]],"")</f>
        <v/>
      </c>
      <c r="AA97" s="7" t="str">
        <f>IFERROR(VLOOKUP(Table1[[#This Row],[Stock]],[2]CUS030!$A$5:$BO$10000,32,0)/Table1[[#This Row],[Rate
(L/S)]],"")</f>
        <v/>
      </c>
      <c r="AB97" s="7" t="str">
        <f>IFERROR(VLOOKUP(Table1[[#This Row],[Stock]],[2]CUS030!$A$5:$BO$10000,33,0)/Table1[[#This Row],[Rate
(L/S)]],"")</f>
        <v/>
      </c>
      <c r="AC97" s="7" t="str">
        <f>IFERROR(VLOOKUP(Table1[[#This Row],[Stock]],[2]CUS030!$A$5:$BO$10000,34,0)/Table1[[#This Row],[Rate
(L/S)]],"")</f>
        <v/>
      </c>
      <c r="AD97" s="7" t="str">
        <f>IFERROR(VLOOKUP(Table1[[#This Row],[Stock]],[2]CUS030!$A$5:$BO$10000,35,0)/Table1[[#This Row],[Rate
(L/S)]],"")</f>
        <v/>
      </c>
      <c r="AE97" s="7" t="str">
        <f>IFERROR(VLOOKUP(Table1[[#This Row],[Stock]],[2]CUS030!$A$5:$BO$10000,36,0)/Table1[[#This Row],[Rate
(L/S)]],"")</f>
        <v/>
      </c>
      <c r="AF97" s="7" t="str">
        <f>IFERROR(VLOOKUP(Table1[[#This Row],[Stock]],[2]CUS030!$A$5:$BO$10000,37,0)/Table1[[#This Row],[Rate
(L/S)]],"")</f>
        <v/>
      </c>
      <c r="AG97" s="7" t="str">
        <f>IFERROR(VLOOKUP(Table1[[#This Row],[Stock]],[2]CUS030!$A$5:$BO$10000,38,0)/Table1[[#This Row],[Rate
(L/S)]],"")</f>
        <v/>
      </c>
      <c r="AH97" s="7" t="str">
        <f>IFERROR(VLOOKUP(Table1[[#This Row],[Stock]],[2]CUS030!$A$5:$BO$10000,39,0)/Table1[[#This Row],[Rate
(L/S)]],"")</f>
        <v/>
      </c>
      <c r="AI97" s="7" t="str">
        <f>IFERROR(VLOOKUP(Table1[[#This Row],[Stock]],[2]CUS030!$A$5:$BO$10000,40,0)/Table1[[#This Row],[Rate
(L/S)]],"")</f>
        <v/>
      </c>
      <c r="AJ97" s="7" t="str">
        <f>IFERROR(VLOOKUP(Table1[[#This Row],[Stock]],[2]CUS030!$A$5:$BO$10000,41,0)/Table1[[#This Row],[Rate
(L/S)]],"")</f>
        <v/>
      </c>
      <c r="AK97" s="7" t="str">
        <f>IFERROR(VLOOKUP(Table1[[#This Row],[Stock]],[2]CUS030!$A$5:$BO$10000,42,0)/Table1[[#This Row],[Rate
(L/S)]],"")</f>
        <v/>
      </c>
      <c r="AL97" s="7" t="str">
        <f>IFERROR(VLOOKUP(Table1[[#This Row],[Stock]],[2]CUS030!$A$5:$BO$10000,43,0)/Table1[[#This Row],[Rate
(L/S)]],"")</f>
        <v/>
      </c>
      <c r="AM97" s="7" t="str">
        <f>IFERROR(VLOOKUP(Table1[[#This Row],[Stock]],[2]CUS030!$A$5:$BO$10000,44,0)/Table1[[#This Row],[Rate
(L/S)]],"")</f>
        <v/>
      </c>
      <c r="AN97" s="7" t="str">
        <f>IFERROR(VLOOKUP(Table1[[#This Row],[Stock]],[2]CUS030!$A$5:$BO$10000,45,0)/Table1[[#This Row],[Rate
(L/S)]],"")</f>
        <v/>
      </c>
      <c r="AO97" s="7" t="str">
        <f>IFERROR(VLOOKUP(Table1[[#This Row],[Stock]],[2]CUS030!$A$5:$BO$10000,46,0)/Table1[[#This Row],[Rate
(L/S)]],"")</f>
        <v/>
      </c>
      <c r="AP97" s="7" t="str">
        <f>IFERROR(VLOOKUP(Table1[[#This Row],[Stock]],[2]CUS030!$A$5:$BO$10000,47,0)/Table1[[#This Row],[Rate
(L/S)]],"")</f>
        <v/>
      </c>
      <c r="AQ97" s="7" t="str">
        <f>IFERROR(VLOOKUP(Table1[[#This Row],[Stock]],[2]CUS030!$A$5:$BO$10000,48,0)/Table1[[#This Row],[Rate
(L/S)]],"")</f>
        <v/>
      </c>
      <c r="AR97" s="7" t="str">
        <f>IFERROR(VLOOKUP(Table1[[#This Row],[Stock]],[2]CUS030!$A$5:$BO$10000,49,0)/Table1[[#This Row],[Rate
(L/S)]],"")</f>
        <v/>
      </c>
      <c r="AS97" s="7" t="str">
        <f>IFERROR(VLOOKUP(Table1[[#This Row],[Stock]],[2]CUS030!$A$5:$BO$10000,50,0)/Table1[[#This Row],[Rate
(L/S)]],"")</f>
        <v/>
      </c>
      <c r="AT97" s="7" t="str">
        <f>IFERROR(VLOOKUP(Table1[[#This Row],[Stock]],[2]CUS030!$A$5:$BO$10000,51,0)/Table1[[#This Row],[Rate
(L/S)]],"")</f>
        <v/>
      </c>
      <c r="AU97" s="7" t="str">
        <f>IFERROR(VLOOKUP(Table1[[#This Row],[Stock]],[2]CUS030!$A$5:$BO$10000,52,0)/Table1[[#This Row],[Rate
(L/S)]],"")</f>
        <v/>
      </c>
      <c r="AV97" s="7" t="str">
        <f>IFERROR(VLOOKUP(Table1[[#This Row],[Stock]],[2]CUS030!$A$5:$BO$10000,53,0)/Table1[[#This Row],[Rate
(L/S)]],"")</f>
        <v/>
      </c>
      <c r="AW97" s="7" t="str">
        <f>IFERROR(VLOOKUP(Table1[[#This Row],[Stock]],[2]CUS030!$A$5:$BO$10000,54,0)/Table1[[#This Row],[Rate
(L/S)]],"")</f>
        <v/>
      </c>
      <c r="AX97" s="7" t="str">
        <f>IFERROR(VLOOKUP(Table1[[#This Row],[Stock]],[2]CUS030!$A$5:$BO$10000,55,0)/Table1[[#This Row],[Rate
(L/S)]],"")</f>
        <v/>
      </c>
      <c r="AY97" s="7" t="str">
        <f>IFERROR(VLOOKUP(Table1[[#This Row],[Stock]],[2]CUS030!$A$5:$BO$10000,56,0)/Table1[[#This Row],[Rate
(L/S)]],"")</f>
        <v/>
      </c>
      <c r="AZ97" s="7" t="str">
        <f>IFERROR(VLOOKUP(Table1[[#This Row],[Stock]],[2]CUS030!$A$5:$BO$10000,57,0)/Table1[[#This Row],[Rate
(L/S)]],"")</f>
        <v/>
      </c>
      <c r="BA97" s="7" t="str">
        <f>IFERROR(VLOOKUP(Table1[[#This Row],[Stock]],[2]CUS030!$A$5:$BO$10000,58,0)/Table1[[#This Row],[Rate
(L/S)]],"")</f>
        <v/>
      </c>
      <c r="BB97" s="7" t="str">
        <f>IFERROR(VLOOKUP(Table1[[#This Row],[Stock]],[2]CUS030!$A$5:$BO$10000,59,0)/Table1[[#This Row],[Rate
(L/S)]],"")</f>
        <v/>
      </c>
      <c r="BC97" s="7" t="str">
        <f>IFERROR(VLOOKUP(Table1[[#This Row],[Stock]],[2]CUS030!$A$5:$BO$10000,60,0)/Table1[[#This Row],[Rate
(L/S)]],"")</f>
        <v/>
      </c>
      <c r="BD97" s="7" t="str">
        <f>IFERROR(VLOOKUP(Table1[[#This Row],[Stock]],[2]CUS030!$A$5:$BO$10000,61,0)/Table1[[#This Row],[Rate
(L/S)]],"")</f>
        <v/>
      </c>
      <c r="BE97" s="7" t="str">
        <f>IFERROR(VLOOKUP(Table1[[#This Row],[Stock]],[2]CUS030!$A$5:$BO$10000,62,0)/Table1[[#This Row],[Rate
(L/S)]],"")</f>
        <v/>
      </c>
      <c r="BF97" s="7" t="str">
        <f>IFERROR(VLOOKUP(Table1[[#This Row],[Stock]],[2]CUS030!$A$5:$BO$10000,63,0)/Table1[[#This Row],[Rate
(L/S)]],"")</f>
        <v/>
      </c>
      <c r="BG97" s="7" t="str">
        <f>IFERROR(VLOOKUP(Table1[[#This Row],[Stock]],[2]CUS030!$A$5:$BO$10000,64,0)/Table1[[#This Row],[Rate
(L/S)]],"")</f>
        <v/>
      </c>
      <c r="BH97" s="7" t="str">
        <f>IFERROR(VLOOKUP(Table1[[#This Row],[Stock]],[2]CUS030!$A$5:$BO$10000,65,0)/Table1[[#This Row],[Rate
(L/S)]],"")</f>
        <v/>
      </c>
      <c r="BI97" s="7" t="s">
        <v>1</v>
      </c>
      <c r="BJ97" s="15">
        <f>IFERROR(IF(Table1[[#This Row],[S.Material]]="S",(Table1[[#This Row],[Total Qty]]+Table1[[#This Row],[N+1]]+Table1[[#This Row],[N+2]]),Table1[[#This Row],[Total Qty]]+Table1[[#This Row],[N+1]]),)</f>
        <v>0</v>
      </c>
      <c r="BK97" s="7" t="str">
        <f>IFERROR(IF(((AVERAGE((Table1[[#This Row],[N+1]],Table1[[#This Row],[N+2]]),Table1[[#This Row],[N+3]])-(Table1[[#This Row],[Total Qty]])))&gt;500,"Fixed&gt;500pcs",""),"")</f>
        <v/>
      </c>
      <c r="BL97" s="7" t="str">
        <f>IF(AND(Table1[[#This Row],[Last Forcast]]=0,Table1[[#This Row],[Total Qty]]&gt;0,Table1[[#This Row],[N+1]]&gt;0),"Check PO again","")</f>
        <v/>
      </c>
    </row>
    <row r="98" spans="2:64" x14ac:dyDescent="0.3">
      <c r="B98">
        <v>96</v>
      </c>
      <c r="C98" t="s">
        <v>101</v>
      </c>
      <c r="D98">
        <f>IFERROR(ROUND((MID(Table1[[#This Row],[Production]],35,(LEN(Table1[[#This Row],[Production]]))-37)/(MID(Table1[[#This Row],[Stock]],35,(LEN(Table1[[#This Row],[Stock]]))-37))),0),"")</f>
        <v>1</v>
      </c>
      <c r="E98" t="s">
        <v>101</v>
      </c>
      <c r="F98" s="16">
        <f>VLOOKUP(LEFT(Table1[[#This Row],[Production]],LEN(Table1[[#This Row],[Production]])-7),Item!$A$5:$Z$1000,26,0)</f>
        <v>1</v>
      </c>
      <c r="H98" s="8" t="str">
        <f>IFERROR(VLOOKUP(MID(Table1[[#This Row],[Production]],10,2),Special!$B$2:$D$26,3,0),"")</f>
        <v>-</v>
      </c>
      <c r="J98" t="b">
        <f>EXACT(LEFT(Table1[[#This Row],[Stock]],12),LEFT(Table1[[#This Row],[Production]],12))</f>
        <v>1</v>
      </c>
      <c r="K98" t="b">
        <f>EXACT((RIGHT(Table1[[#This Row],[Stock]],3)),((RIGHT(Table1[[#This Row],[Production]],3))))</f>
        <v>1</v>
      </c>
      <c r="L98" s="14" t="str">
        <f>IFERROR(VLOOKUP(Table1[[#This Row],[Stock]],[1]Sheet1!$A$7:$N$10000,14,0),"")</f>
        <v/>
      </c>
      <c r="M98" s="14" t="str">
        <f>IFERROR(ROUND((Table1[[#This Row],[Stock
(S&amp;L)]]/Table1[[#This Row],[Rate
(L/S)]]),0),"")</f>
        <v/>
      </c>
      <c r="O98" t="str">
        <f>IF(Table1[[#This Row],[Rate
(L/S)]]=1,"P/E","C")</f>
        <v>P/E</v>
      </c>
      <c r="P98" s="7">
        <f>IFERROR(VLOOKUP(Table1[[#This Row],[Stock]],[2]CUS030!$A$5:$BO$10000,21,0)/Table1[[#This Row],[Rate
(L/S)]],"")</f>
        <v>0</v>
      </c>
      <c r="Q98" s="7">
        <f>IFERROR(VLOOKUP(Table1[[#This Row],[Stock]],[2]CUS030!$A$5:$BO$10000,22,0)/Table1[[#This Row],[Rate
(L/S)]],"")</f>
        <v>0</v>
      </c>
      <c r="R98" s="7">
        <f>IFERROR(VLOOKUP(Table1[[#This Row],[Stock]],[2]CUS030!$A$5:$BO$10000,23,0)/Table1[[#This Row],[Rate
(L/S)]],"")</f>
        <v>0</v>
      </c>
      <c r="S98" s="7">
        <f>IFERROR(VLOOKUP(Table1[[#This Row],[Stock]],[2]CUS030!$A$5:$BO$10000,24,0)/Table1[[#This Row],[Rate
(L/S)]],"")</f>
        <v>0</v>
      </c>
      <c r="T98" s="7">
        <f>IFERROR(VLOOKUP(Table1[[#This Row],[Stock]],[2]CUS030!$A$5:$BO$10000,25,0)/Table1[[#This Row],[Rate
(L/S)]],"")</f>
        <v>0</v>
      </c>
      <c r="U98" s="7">
        <f>IFERROR(VLOOKUP(Table1[[#This Row],[Stock]],[2]CUS030!$A$5:$BO$10000,26,0)/Table1[[#This Row],[Rate
(L/S)]],"")</f>
        <v>0</v>
      </c>
      <c r="V98" s="7">
        <f>IFERROR(VLOOKUP(Table1[[#This Row],[Stock]],[2]CUS030!$A$5:$BO$10000,27,0)/Table1[[#This Row],[Rate
(L/S)]],"")</f>
        <v>0</v>
      </c>
      <c r="W98" s="7">
        <f>IFERROR(VLOOKUP(Table1[[#This Row],[Stock]],[2]CUS030!$A$5:$BO$10000,28,0)/Table1[[#This Row],[Rate
(L/S)]],"")</f>
        <v>0</v>
      </c>
      <c r="X98" s="7">
        <f>IFERROR(VLOOKUP(Table1[[#This Row],[Stock]],[2]CUS030!$A$5:$BO$10000,29,0)/Table1[[#This Row],[Rate
(L/S)]],"")</f>
        <v>0</v>
      </c>
      <c r="Y98" s="7">
        <f>IFERROR(VLOOKUP(Table1[[#This Row],[Stock]],[2]CUS030!$A$5:$BO$10000,30,0)/Table1[[#This Row],[Rate
(L/S)]],"")</f>
        <v>0</v>
      </c>
      <c r="Z98" s="7">
        <f>IFERROR(VLOOKUP(Table1[[#This Row],[Stock]],[2]CUS030!$A$5:$BO$10000,31,0)/Table1[[#This Row],[Rate
(L/S)]],"")</f>
        <v>0</v>
      </c>
      <c r="AA98" s="7">
        <f>IFERROR(VLOOKUP(Table1[[#This Row],[Stock]],[2]CUS030!$A$5:$BO$10000,32,0)/Table1[[#This Row],[Rate
(L/S)]],"")</f>
        <v>0</v>
      </c>
      <c r="AB98" s="7">
        <f>IFERROR(VLOOKUP(Table1[[#This Row],[Stock]],[2]CUS030!$A$5:$BO$10000,33,0)/Table1[[#This Row],[Rate
(L/S)]],"")</f>
        <v>0</v>
      </c>
      <c r="AC98" s="7">
        <f>IFERROR(VLOOKUP(Table1[[#This Row],[Stock]],[2]CUS030!$A$5:$BO$10000,34,0)/Table1[[#This Row],[Rate
(L/S)]],"")</f>
        <v>0</v>
      </c>
      <c r="AD98" s="7">
        <f>IFERROR(VLOOKUP(Table1[[#This Row],[Stock]],[2]CUS030!$A$5:$BO$10000,35,0)/Table1[[#This Row],[Rate
(L/S)]],"")</f>
        <v>0</v>
      </c>
      <c r="AE98" s="7">
        <f>IFERROR(VLOOKUP(Table1[[#This Row],[Stock]],[2]CUS030!$A$5:$BO$10000,36,0)/Table1[[#This Row],[Rate
(L/S)]],"")</f>
        <v>0</v>
      </c>
      <c r="AF98" s="7">
        <f>IFERROR(VLOOKUP(Table1[[#This Row],[Stock]],[2]CUS030!$A$5:$BO$10000,37,0)/Table1[[#This Row],[Rate
(L/S)]],"")</f>
        <v>0</v>
      </c>
      <c r="AG98" s="7">
        <f>IFERROR(VLOOKUP(Table1[[#This Row],[Stock]],[2]CUS030!$A$5:$BO$10000,38,0)/Table1[[#This Row],[Rate
(L/S)]],"")</f>
        <v>0</v>
      </c>
      <c r="AH98" s="7">
        <f>IFERROR(VLOOKUP(Table1[[#This Row],[Stock]],[2]CUS030!$A$5:$BO$10000,39,0)/Table1[[#This Row],[Rate
(L/S)]],"")</f>
        <v>0</v>
      </c>
      <c r="AI98" s="7">
        <f>IFERROR(VLOOKUP(Table1[[#This Row],[Stock]],[2]CUS030!$A$5:$BO$10000,40,0)/Table1[[#This Row],[Rate
(L/S)]],"")</f>
        <v>0</v>
      </c>
      <c r="AJ98" s="7">
        <f>IFERROR(VLOOKUP(Table1[[#This Row],[Stock]],[2]CUS030!$A$5:$BO$10000,41,0)/Table1[[#This Row],[Rate
(L/S)]],"")</f>
        <v>0</v>
      </c>
      <c r="AK98" s="7">
        <f>IFERROR(VLOOKUP(Table1[[#This Row],[Stock]],[2]CUS030!$A$5:$BO$10000,42,0)/Table1[[#This Row],[Rate
(L/S)]],"")</f>
        <v>0</v>
      </c>
      <c r="AL98" s="7">
        <f>IFERROR(VLOOKUP(Table1[[#This Row],[Stock]],[2]CUS030!$A$5:$BO$10000,43,0)/Table1[[#This Row],[Rate
(L/S)]],"")</f>
        <v>0</v>
      </c>
      <c r="AM98" s="7">
        <f>IFERROR(VLOOKUP(Table1[[#This Row],[Stock]],[2]CUS030!$A$5:$BO$10000,44,0)/Table1[[#This Row],[Rate
(L/S)]],"")</f>
        <v>0</v>
      </c>
      <c r="AN98" s="7">
        <f>IFERROR(VLOOKUP(Table1[[#This Row],[Stock]],[2]CUS030!$A$5:$BO$10000,45,0)/Table1[[#This Row],[Rate
(L/S)]],"")</f>
        <v>0</v>
      </c>
      <c r="AO98" s="7">
        <f>IFERROR(VLOOKUP(Table1[[#This Row],[Stock]],[2]CUS030!$A$5:$BO$10000,46,0)/Table1[[#This Row],[Rate
(L/S)]],"")</f>
        <v>0</v>
      </c>
      <c r="AP98" s="7">
        <f>IFERROR(VLOOKUP(Table1[[#This Row],[Stock]],[2]CUS030!$A$5:$BO$10000,47,0)/Table1[[#This Row],[Rate
(L/S)]],"")</f>
        <v>0</v>
      </c>
      <c r="AQ98" s="7">
        <f>IFERROR(VLOOKUP(Table1[[#This Row],[Stock]],[2]CUS030!$A$5:$BO$10000,48,0)/Table1[[#This Row],[Rate
(L/S)]],"")</f>
        <v>0</v>
      </c>
      <c r="AR98" s="7">
        <f>IFERROR(VLOOKUP(Table1[[#This Row],[Stock]],[2]CUS030!$A$5:$BO$10000,49,0)/Table1[[#This Row],[Rate
(L/S)]],"")</f>
        <v>0</v>
      </c>
      <c r="AS98" s="7">
        <f>IFERROR(VLOOKUP(Table1[[#This Row],[Stock]],[2]CUS030!$A$5:$BO$10000,50,0)/Table1[[#This Row],[Rate
(L/S)]],"")</f>
        <v>0</v>
      </c>
      <c r="AT98" s="7">
        <f>IFERROR(VLOOKUP(Table1[[#This Row],[Stock]],[2]CUS030!$A$5:$BO$10000,51,0)/Table1[[#This Row],[Rate
(L/S)]],"")</f>
        <v>0</v>
      </c>
      <c r="AU98" s="7">
        <f>IFERROR(VLOOKUP(Table1[[#This Row],[Stock]],[2]CUS030!$A$5:$BO$10000,52,0)/Table1[[#This Row],[Rate
(L/S)]],"")</f>
        <v>0</v>
      </c>
      <c r="AV98" s="7">
        <f>IFERROR(VLOOKUP(Table1[[#This Row],[Stock]],[2]CUS030!$A$5:$BO$10000,53,0)/Table1[[#This Row],[Rate
(L/S)]],"")</f>
        <v>0</v>
      </c>
      <c r="AW98" s="7">
        <f>IFERROR(VLOOKUP(Table1[[#This Row],[Stock]],[2]CUS030!$A$5:$BO$10000,54,0)/Table1[[#This Row],[Rate
(L/S)]],"")</f>
        <v>0</v>
      </c>
      <c r="AX98" s="7">
        <f>IFERROR(VLOOKUP(Table1[[#This Row],[Stock]],[2]CUS030!$A$5:$BO$10000,55,0)/Table1[[#This Row],[Rate
(L/S)]],"")</f>
        <v>0</v>
      </c>
      <c r="AY98" s="7">
        <f>IFERROR(VLOOKUP(Table1[[#This Row],[Stock]],[2]CUS030!$A$5:$BO$10000,56,0)/Table1[[#This Row],[Rate
(L/S)]],"")</f>
        <v>0</v>
      </c>
      <c r="AZ98" s="7">
        <f>IFERROR(VLOOKUP(Table1[[#This Row],[Stock]],[2]CUS030!$A$5:$BO$10000,57,0)/Table1[[#This Row],[Rate
(L/S)]],"")</f>
        <v>0</v>
      </c>
      <c r="BA98" s="7">
        <f>IFERROR(VLOOKUP(Table1[[#This Row],[Stock]],[2]CUS030!$A$5:$BO$10000,58,0)/Table1[[#This Row],[Rate
(L/S)]],"")</f>
        <v>0</v>
      </c>
      <c r="BB98" s="7">
        <f>IFERROR(VLOOKUP(Table1[[#This Row],[Stock]],[2]CUS030!$A$5:$BO$10000,59,0)/Table1[[#This Row],[Rate
(L/S)]],"")</f>
        <v>0</v>
      </c>
      <c r="BC98" s="7">
        <f>IFERROR(VLOOKUP(Table1[[#This Row],[Stock]],[2]CUS030!$A$5:$BO$10000,60,0)/Table1[[#This Row],[Rate
(L/S)]],"")</f>
        <v>0</v>
      </c>
      <c r="BD98" s="7">
        <f>IFERROR(VLOOKUP(Table1[[#This Row],[Stock]],[2]CUS030!$A$5:$BO$10000,61,0)/Table1[[#This Row],[Rate
(L/S)]],"")</f>
        <v>0</v>
      </c>
      <c r="BE98" s="7">
        <f>IFERROR(VLOOKUP(Table1[[#This Row],[Stock]],[2]CUS030!$A$5:$BO$10000,62,0)/Table1[[#This Row],[Rate
(L/S)]],"")</f>
        <v>0</v>
      </c>
      <c r="BF98" s="7">
        <f>IFERROR(VLOOKUP(Table1[[#This Row],[Stock]],[2]CUS030!$A$5:$BO$10000,63,0)/Table1[[#This Row],[Rate
(L/S)]],"")</f>
        <v>0</v>
      </c>
      <c r="BG98" s="7">
        <f>IFERROR(VLOOKUP(Table1[[#This Row],[Stock]],[2]CUS030!$A$5:$BO$10000,64,0)/Table1[[#This Row],[Rate
(L/S)]],"")</f>
        <v>0</v>
      </c>
      <c r="BH98" s="7">
        <f>IFERROR(VLOOKUP(Table1[[#This Row],[Stock]],[2]CUS030!$A$5:$BO$10000,65,0)/Table1[[#This Row],[Rate
(L/S)]],"")</f>
        <v>0</v>
      </c>
      <c r="BI98" s="7" t="s">
        <v>1</v>
      </c>
      <c r="BJ98" s="15">
        <f>IFERROR(IF(Table1[[#This Row],[S.Material]]="S",(Table1[[#This Row],[Total Qty]]+Table1[[#This Row],[N+1]]+Table1[[#This Row],[N+2]]),Table1[[#This Row],[Total Qty]]+Table1[[#This Row],[N+1]]),)</f>
        <v>0</v>
      </c>
      <c r="BK98" s="7" t="str">
        <f>IFERROR(IF(((AVERAGE((Table1[[#This Row],[N+1]],Table1[[#This Row],[N+2]]),Table1[[#This Row],[N+3]])-(Table1[[#This Row],[Total Qty]])))&gt;500,"Fixed&gt;500pcs",""),"")</f>
        <v/>
      </c>
      <c r="BL98" s="7" t="str">
        <f>IF(AND(Table1[[#This Row],[Last Forcast]]=0,Table1[[#This Row],[Total Qty]]&gt;0,Table1[[#This Row],[N+1]]&gt;0),"Check PO again","")</f>
        <v/>
      </c>
    </row>
    <row r="99" spans="2:64" x14ac:dyDescent="0.3">
      <c r="B99">
        <v>97</v>
      </c>
      <c r="C99" t="s">
        <v>102</v>
      </c>
      <c r="D99">
        <f>IFERROR(ROUND((MID(Table1[[#This Row],[Production]],35,(LEN(Table1[[#This Row],[Production]]))-37)/(MID(Table1[[#This Row],[Stock]],35,(LEN(Table1[[#This Row],[Stock]]))-37))),0),"")</f>
        <v>1</v>
      </c>
      <c r="E99" t="s">
        <v>102</v>
      </c>
      <c r="F99" s="16">
        <f>VLOOKUP(LEFT(Table1[[#This Row],[Production]],LEN(Table1[[#This Row],[Production]])-7),Item!$A$5:$Z$1000,26,0)</f>
        <v>1.0920000000000001</v>
      </c>
      <c r="H99" s="8" t="str">
        <f>IFERROR(VLOOKUP(MID(Table1[[#This Row],[Production]],10,2),Special!$B$2:$D$26,3,0),"")</f>
        <v>-</v>
      </c>
      <c r="J99" t="b">
        <f>EXACT(LEFT(Table1[[#This Row],[Stock]],12),LEFT(Table1[[#This Row],[Production]],12))</f>
        <v>1</v>
      </c>
      <c r="K99" t="b">
        <f>EXACT((RIGHT(Table1[[#This Row],[Stock]],3)),((RIGHT(Table1[[#This Row],[Production]],3))))</f>
        <v>1</v>
      </c>
      <c r="L99" s="14">
        <f>IFERROR(VLOOKUP(Table1[[#This Row],[Stock]],[1]Sheet1!$A$7:$N$10000,14,0),"")</f>
        <v>121</v>
      </c>
      <c r="M99" s="14">
        <f>IFERROR(ROUND((Table1[[#This Row],[Stock
(S&amp;L)]]/Table1[[#This Row],[Rate
(L/S)]]),0),"")</f>
        <v>121</v>
      </c>
      <c r="O99" t="str">
        <f>IF(Table1[[#This Row],[Rate
(L/S)]]=1,"P/E","C")</f>
        <v>P/E</v>
      </c>
      <c r="P99" s="7">
        <f>IFERROR(VLOOKUP(Table1[[#This Row],[Stock]],[2]CUS030!$A$5:$BO$10000,21,0)/Table1[[#This Row],[Rate
(L/S)]],"")</f>
        <v>0</v>
      </c>
      <c r="Q99" s="7">
        <f>IFERROR(VLOOKUP(Table1[[#This Row],[Stock]],[2]CUS030!$A$5:$BO$10000,22,0)/Table1[[#This Row],[Rate
(L/S)]],"")</f>
        <v>0</v>
      </c>
      <c r="R99" s="7">
        <f>IFERROR(VLOOKUP(Table1[[#This Row],[Stock]],[2]CUS030!$A$5:$BO$10000,23,0)/Table1[[#This Row],[Rate
(L/S)]],"")</f>
        <v>0</v>
      </c>
      <c r="S99" s="7">
        <f>IFERROR(VLOOKUP(Table1[[#This Row],[Stock]],[2]CUS030!$A$5:$BO$10000,24,0)/Table1[[#This Row],[Rate
(L/S)]],"")</f>
        <v>0</v>
      </c>
      <c r="T99" s="7">
        <f>IFERROR(VLOOKUP(Table1[[#This Row],[Stock]],[2]CUS030!$A$5:$BO$10000,25,0)/Table1[[#This Row],[Rate
(L/S)]],"")</f>
        <v>0</v>
      </c>
      <c r="U99" s="7">
        <f>IFERROR(VLOOKUP(Table1[[#This Row],[Stock]],[2]CUS030!$A$5:$BO$10000,26,0)/Table1[[#This Row],[Rate
(L/S)]],"")</f>
        <v>0</v>
      </c>
      <c r="V99" s="7">
        <f>IFERROR(VLOOKUP(Table1[[#This Row],[Stock]],[2]CUS030!$A$5:$BO$10000,27,0)/Table1[[#This Row],[Rate
(L/S)]],"")</f>
        <v>0</v>
      </c>
      <c r="W99" s="7">
        <f>IFERROR(VLOOKUP(Table1[[#This Row],[Stock]],[2]CUS030!$A$5:$BO$10000,28,0)/Table1[[#This Row],[Rate
(L/S)]],"")</f>
        <v>0</v>
      </c>
      <c r="X99" s="7">
        <f>IFERROR(VLOOKUP(Table1[[#This Row],[Stock]],[2]CUS030!$A$5:$BO$10000,29,0)/Table1[[#This Row],[Rate
(L/S)]],"")</f>
        <v>0</v>
      </c>
      <c r="Y99" s="7">
        <f>IFERROR(VLOOKUP(Table1[[#This Row],[Stock]],[2]CUS030!$A$5:$BO$10000,30,0)/Table1[[#This Row],[Rate
(L/S)]],"")</f>
        <v>0</v>
      </c>
      <c r="Z99" s="7">
        <f>IFERROR(VLOOKUP(Table1[[#This Row],[Stock]],[2]CUS030!$A$5:$BO$10000,31,0)/Table1[[#This Row],[Rate
(L/S)]],"")</f>
        <v>0</v>
      </c>
      <c r="AA99" s="7">
        <f>IFERROR(VLOOKUP(Table1[[#This Row],[Stock]],[2]CUS030!$A$5:$BO$10000,32,0)/Table1[[#This Row],[Rate
(L/S)]],"")</f>
        <v>0</v>
      </c>
      <c r="AB99" s="7">
        <f>IFERROR(VLOOKUP(Table1[[#This Row],[Stock]],[2]CUS030!$A$5:$BO$10000,33,0)/Table1[[#This Row],[Rate
(L/S)]],"")</f>
        <v>0</v>
      </c>
      <c r="AC99" s="7">
        <f>IFERROR(VLOOKUP(Table1[[#This Row],[Stock]],[2]CUS030!$A$5:$BO$10000,34,0)/Table1[[#This Row],[Rate
(L/S)]],"")</f>
        <v>0</v>
      </c>
      <c r="AD99" s="7">
        <f>IFERROR(VLOOKUP(Table1[[#This Row],[Stock]],[2]CUS030!$A$5:$BO$10000,35,0)/Table1[[#This Row],[Rate
(L/S)]],"")</f>
        <v>0</v>
      </c>
      <c r="AE99" s="7">
        <f>IFERROR(VLOOKUP(Table1[[#This Row],[Stock]],[2]CUS030!$A$5:$BO$10000,36,0)/Table1[[#This Row],[Rate
(L/S)]],"")</f>
        <v>0</v>
      </c>
      <c r="AF99" s="7">
        <f>IFERROR(VLOOKUP(Table1[[#This Row],[Stock]],[2]CUS030!$A$5:$BO$10000,37,0)/Table1[[#This Row],[Rate
(L/S)]],"")</f>
        <v>0</v>
      </c>
      <c r="AG99" s="7">
        <f>IFERROR(VLOOKUP(Table1[[#This Row],[Stock]],[2]CUS030!$A$5:$BO$10000,38,0)/Table1[[#This Row],[Rate
(L/S)]],"")</f>
        <v>0</v>
      </c>
      <c r="AH99" s="7">
        <f>IFERROR(VLOOKUP(Table1[[#This Row],[Stock]],[2]CUS030!$A$5:$BO$10000,39,0)/Table1[[#This Row],[Rate
(L/S)]],"")</f>
        <v>0</v>
      </c>
      <c r="AI99" s="7">
        <f>IFERROR(VLOOKUP(Table1[[#This Row],[Stock]],[2]CUS030!$A$5:$BO$10000,40,0)/Table1[[#This Row],[Rate
(L/S)]],"")</f>
        <v>0</v>
      </c>
      <c r="AJ99" s="7">
        <f>IFERROR(VLOOKUP(Table1[[#This Row],[Stock]],[2]CUS030!$A$5:$BO$10000,41,0)/Table1[[#This Row],[Rate
(L/S)]],"")</f>
        <v>0</v>
      </c>
      <c r="AK99" s="7">
        <f>IFERROR(VLOOKUP(Table1[[#This Row],[Stock]],[2]CUS030!$A$5:$BO$10000,42,0)/Table1[[#This Row],[Rate
(L/S)]],"")</f>
        <v>0</v>
      </c>
      <c r="AL99" s="7">
        <f>IFERROR(VLOOKUP(Table1[[#This Row],[Stock]],[2]CUS030!$A$5:$BO$10000,43,0)/Table1[[#This Row],[Rate
(L/S)]],"")</f>
        <v>0</v>
      </c>
      <c r="AM99" s="7">
        <f>IFERROR(VLOOKUP(Table1[[#This Row],[Stock]],[2]CUS030!$A$5:$BO$10000,44,0)/Table1[[#This Row],[Rate
(L/S)]],"")</f>
        <v>0</v>
      </c>
      <c r="AN99" s="7">
        <f>IFERROR(VLOOKUP(Table1[[#This Row],[Stock]],[2]CUS030!$A$5:$BO$10000,45,0)/Table1[[#This Row],[Rate
(L/S)]],"")</f>
        <v>0</v>
      </c>
      <c r="AO99" s="7">
        <f>IFERROR(VLOOKUP(Table1[[#This Row],[Stock]],[2]CUS030!$A$5:$BO$10000,46,0)/Table1[[#This Row],[Rate
(L/S)]],"")</f>
        <v>0</v>
      </c>
      <c r="AP99" s="7">
        <f>IFERROR(VLOOKUP(Table1[[#This Row],[Stock]],[2]CUS030!$A$5:$BO$10000,47,0)/Table1[[#This Row],[Rate
(L/S)]],"")</f>
        <v>0</v>
      </c>
      <c r="AQ99" s="7">
        <f>IFERROR(VLOOKUP(Table1[[#This Row],[Stock]],[2]CUS030!$A$5:$BO$10000,48,0)/Table1[[#This Row],[Rate
(L/S)]],"")</f>
        <v>0</v>
      </c>
      <c r="AR99" s="7">
        <f>IFERROR(VLOOKUP(Table1[[#This Row],[Stock]],[2]CUS030!$A$5:$BO$10000,49,0)/Table1[[#This Row],[Rate
(L/S)]],"")</f>
        <v>0</v>
      </c>
      <c r="AS99" s="7">
        <f>IFERROR(VLOOKUP(Table1[[#This Row],[Stock]],[2]CUS030!$A$5:$BO$10000,50,0)/Table1[[#This Row],[Rate
(L/S)]],"")</f>
        <v>0</v>
      </c>
      <c r="AT99" s="7">
        <f>IFERROR(VLOOKUP(Table1[[#This Row],[Stock]],[2]CUS030!$A$5:$BO$10000,51,0)/Table1[[#This Row],[Rate
(L/S)]],"")</f>
        <v>0</v>
      </c>
      <c r="AU99" s="7">
        <f>IFERROR(VLOOKUP(Table1[[#This Row],[Stock]],[2]CUS030!$A$5:$BO$10000,52,0)/Table1[[#This Row],[Rate
(L/S)]],"")</f>
        <v>0</v>
      </c>
      <c r="AV99" s="7">
        <f>IFERROR(VLOOKUP(Table1[[#This Row],[Stock]],[2]CUS030!$A$5:$BO$10000,53,0)/Table1[[#This Row],[Rate
(L/S)]],"")</f>
        <v>0</v>
      </c>
      <c r="AW99" s="7">
        <f>IFERROR(VLOOKUP(Table1[[#This Row],[Stock]],[2]CUS030!$A$5:$BO$10000,54,0)/Table1[[#This Row],[Rate
(L/S)]],"")</f>
        <v>0</v>
      </c>
      <c r="AX99" s="7">
        <f>IFERROR(VLOOKUP(Table1[[#This Row],[Stock]],[2]CUS030!$A$5:$BO$10000,55,0)/Table1[[#This Row],[Rate
(L/S)]],"")</f>
        <v>39</v>
      </c>
      <c r="AY99" s="7">
        <f>IFERROR(VLOOKUP(Table1[[#This Row],[Stock]],[2]CUS030!$A$5:$BO$10000,56,0)/Table1[[#This Row],[Rate
(L/S)]],"")</f>
        <v>63</v>
      </c>
      <c r="AZ99" s="7">
        <f>IFERROR(VLOOKUP(Table1[[#This Row],[Stock]],[2]CUS030!$A$5:$BO$10000,57,0)/Table1[[#This Row],[Rate
(L/S)]],"")</f>
        <v>38</v>
      </c>
      <c r="BA99" s="7">
        <f>IFERROR(VLOOKUP(Table1[[#This Row],[Stock]],[2]CUS030!$A$5:$BO$10000,58,0)/Table1[[#This Row],[Rate
(L/S)]],"")</f>
        <v>53</v>
      </c>
      <c r="BB99" s="7">
        <f>IFERROR(VLOOKUP(Table1[[#This Row],[Stock]],[2]CUS030!$A$5:$BO$10000,59,0)/Table1[[#This Row],[Rate
(L/S)]],"")</f>
        <v>0</v>
      </c>
      <c r="BC99" s="7">
        <f>IFERROR(VLOOKUP(Table1[[#This Row],[Stock]],[2]CUS030!$A$5:$BO$10000,60,0)/Table1[[#This Row],[Rate
(L/S)]],"")</f>
        <v>0</v>
      </c>
      <c r="BD99" s="7">
        <f>IFERROR(VLOOKUP(Table1[[#This Row],[Stock]],[2]CUS030!$A$5:$BO$10000,61,0)/Table1[[#This Row],[Rate
(L/S)]],"")</f>
        <v>0</v>
      </c>
      <c r="BE99" s="7">
        <f>IFERROR(VLOOKUP(Table1[[#This Row],[Stock]],[2]CUS030!$A$5:$BO$10000,62,0)/Table1[[#This Row],[Rate
(L/S)]],"")</f>
        <v>0</v>
      </c>
      <c r="BF99" s="7">
        <f>IFERROR(VLOOKUP(Table1[[#This Row],[Stock]],[2]CUS030!$A$5:$BO$10000,63,0)/Table1[[#This Row],[Rate
(L/S)]],"")</f>
        <v>0</v>
      </c>
      <c r="BG99" s="7">
        <f>IFERROR(VLOOKUP(Table1[[#This Row],[Stock]],[2]CUS030!$A$5:$BO$10000,64,0)/Table1[[#This Row],[Rate
(L/S)]],"")</f>
        <v>0</v>
      </c>
      <c r="BH99" s="7">
        <f>IFERROR(VLOOKUP(Table1[[#This Row],[Stock]],[2]CUS030!$A$5:$BO$10000,65,0)/Table1[[#This Row],[Rate
(L/S)]],"")</f>
        <v>0</v>
      </c>
      <c r="BI99" s="7" t="s">
        <v>1</v>
      </c>
      <c r="BJ99" s="15">
        <f>IFERROR(IF(Table1[[#This Row],[S.Material]]="S",(Table1[[#This Row],[Total Qty]]+Table1[[#This Row],[N+1]]+Table1[[#This Row],[N+2]]),Table1[[#This Row],[Total Qty]]+Table1[[#This Row],[N+1]]),)</f>
        <v>63</v>
      </c>
      <c r="BK99" s="7" t="str">
        <f>IFERROR(IF(((AVERAGE((Table1[[#This Row],[N+1]],Table1[[#This Row],[N+2]]),Table1[[#This Row],[N+3]])-(Table1[[#This Row],[Total Qty]])))&gt;500,"Fixed&gt;500pcs",""),"")</f>
        <v/>
      </c>
      <c r="BL99" s="7" t="str">
        <f>IF(AND(Table1[[#This Row],[Last Forcast]]=0,Table1[[#This Row],[Total Qty]]&gt;0,Table1[[#This Row],[N+1]]&gt;0),"Check PO again","")</f>
        <v/>
      </c>
    </row>
    <row r="100" spans="2:64" x14ac:dyDescent="0.3">
      <c r="B100">
        <v>98</v>
      </c>
      <c r="C100" t="s">
        <v>103</v>
      </c>
      <c r="D100">
        <f>IFERROR(ROUND((MID(Table1[[#This Row],[Production]],35,(LEN(Table1[[#This Row],[Production]]))-37)/(MID(Table1[[#This Row],[Stock]],35,(LEN(Table1[[#This Row],[Stock]]))-37))),0),"")</f>
        <v>21</v>
      </c>
      <c r="E100" t="s">
        <v>104</v>
      </c>
      <c r="F100" s="16">
        <f>VLOOKUP(LEFT(Table1[[#This Row],[Production]],LEN(Table1[[#This Row],[Production]])-7),Item!$A$5:$Z$1000,26,0)</f>
        <v>2.0310000000000001</v>
      </c>
      <c r="H100" s="8" t="str">
        <f>IFERROR(VLOOKUP(MID(Table1[[#This Row],[Production]],10,2),Special!$B$2:$D$26,3,0),"")</f>
        <v>-</v>
      </c>
      <c r="J100" t="b">
        <f>EXACT(LEFT(Table1[[#This Row],[Stock]],12),LEFT(Table1[[#This Row],[Production]],12))</f>
        <v>1</v>
      </c>
      <c r="K100" t="b">
        <f>EXACT((RIGHT(Table1[[#This Row],[Stock]],3)),((RIGHT(Table1[[#This Row],[Production]],3))))</f>
        <v>1</v>
      </c>
      <c r="L100" s="14">
        <f>IFERROR(VLOOKUP(Table1[[#This Row],[Stock]],[1]Sheet1!$A$7:$N$10000,14,0),"")</f>
        <v>9</v>
      </c>
      <c r="M100" s="14">
        <f>IFERROR(ROUND((Table1[[#This Row],[Stock
(S&amp;L)]]/Table1[[#This Row],[Rate
(L/S)]]),0),"")</f>
        <v>0</v>
      </c>
      <c r="O100" t="str">
        <f>IF(Table1[[#This Row],[Rate
(L/S)]]=1,"P/E","C")</f>
        <v>C</v>
      </c>
      <c r="P100" s="7">
        <f>IFERROR(VLOOKUP(Table1[[#This Row],[Stock]],[2]CUS030!$A$5:$BO$10000,21,0)/Table1[[#This Row],[Rate
(L/S)]],"")</f>
        <v>0</v>
      </c>
      <c r="Q100" s="7">
        <f>IFERROR(VLOOKUP(Table1[[#This Row],[Stock]],[2]CUS030!$A$5:$BO$10000,22,0)/Table1[[#This Row],[Rate
(L/S)]],"")</f>
        <v>0</v>
      </c>
      <c r="R100" s="7">
        <f>IFERROR(VLOOKUP(Table1[[#This Row],[Stock]],[2]CUS030!$A$5:$BO$10000,23,0)/Table1[[#This Row],[Rate
(L/S)]],"")</f>
        <v>0</v>
      </c>
      <c r="S100" s="7">
        <f>IFERROR(VLOOKUP(Table1[[#This Row],[Stock]],[2]CUS030!$A$5:$BO$10000,24,0)/Table1[[#This Row],[Rate
(L/S)]],"")</f>
        <v>0</v>
      </c>
      <c r="T100" s="7">
        <f>IFERROR(VLOOKUP(Table1[[#This Row],[Stock]],[2]CUS030!$A$5:$BO$10000,25,0)/Table1[[#This Row],[Rate
(L/S)]],"")</f>
        <v>0</v>
      </c>
      <c r="U100" s="7">
        <f>IFERROR(VLOOKUP(Table1[[#This Row],[Stock]],[2]CUS030!$A$5:$BO$10000,26,0)/Table1[[#This Row],[Rate
(L/S)]],"")</f>
        <v>0</v>
      </c>
      <c r="V100" s="7">
        <f>IFERROR(VLOOKUP(Table1[[#This Row],[Stock]],[2]CUS030!$A$5:$BO$10000,27,0)/Table1[[#This Row],[Rate
(L/S)]],"")</f>
        <v>0</v>
      </c>
      <c r="W100" s="7">
        <f>IFERROR(VLOOKUP(Table1[[#This Row],[Stock]],[2]CUS030!$A$5:$BO$10000,28,0)/Table1[[#This Row],[Rate
(L/S)]],"")</f>
        <v>0</v>
      </c>
      <c r="X100" s="7">
        <f>IFERROR(VLOOKUP(Table1[[#This Row],[Stock]],[2]CUS030!$A$5:$BO$10000,29,0)/Table1[[#This Row],[Rate
(L/S)]],"")</f>
        <v>0</v>
      </c>
      <c r="Y100" s="7">
        <f>IFERROR(VLOOKUP(Table1[[#This Row],[Stock]],[2]CUS030!$A$5:$BO$10000,30,0)/Table1[[#This Row],[Rate
(L/S)]],"")</f>
        <v>0</v>
      </c>
      <c r="Z100" s="7">
        <f>IFERROR(VLOOKUP(Table1[[#This Row],[Stock]],[2]CUS030!$A$5:$BO$10000,31,0)/Table1[[#This Row],[Rate
(L/S)]],"")</f>
        <v>0</v>
      </c>
      <c r="AA100" s="7">
        <f>IFERROR(VLOOKUP(Table1[[#This Row],[Stock]],[2]CUS030!$A$5:$BO$10000,32,0)/Table1[[#This Row],[Rate
(L/S)]],"")</f>
        <v>0</v>
      </c>
      <c r="AB100" s="7">
        <f>IFERROR(VLOOKUP(Table1[[#This Row],[Stock]],[2]CUS030!$A$5:$BO$10000,33,0)/Table1[[#This Row],[Rate
(L/S)]],"")</f>
        <v>0</v>
      </c>
      <c r="AC100" s="7">
        <f>IFERROR(VLOOKUP(Table1[[#This Row],[Stock]],[2]CUS030!$A$5:$BO$10000,34,0)/Table1[[#This Row],[Rate
(L/S)]],"")</f>
        <v>0</v>
      </c>
      <c r="AD100" s="7">
        <f>IFERROR(VLOOKUP(Table1[[#This Row],[Stock]],[2]CUS030!$A$5:$BO$10000,35,0)/Table1[[#This Row],[Rate
(L/S)]],"")</f>
        <v>0</v>
      </c>
      <c r="AE100" s="7">
        <f>IFERROR(VLOOKUP(Table1[[#This Row],[Stock]],[2]CUS030!$A$5:$BO$10000,36,0)/Table1[[#This Row],[Rate
(L/S)]],"")</f>
        <v>0</v>
      </c>
      <c r="AF100" s="7">
        <f>IFERROR(VLOOKUP(Table1[[#This Row],[Stock]],[2]CUS030!$A$5:$BO$10000,37,0)/Table1[[#This Row],[Rate
(L/S)]],"")</f>
        <v>0</v>
      </c>
      <c r="AG100" s="7">
        <f>IFERROR(VLOOKUP(Table1[[#This Row],[Stock]],[2]CUS030!$A$5:$BO$10000,38,0)/Table1[[#This Row],[Rate
(L/S)]],"")</f>
        <v>0</v>
      </c>
      <c r="AH100" s="7">
        <f>IFERROR(VLOOKUP(Table1[[#This Row],[Stock]],[2]CUS030!$A$5:$BO$10000,39,0)/Table1[[#This Row],[Rate
(L/S)]],"")</f>
        <v>0</v>
      </c>
      <c r="AI100" s="7">
        <f>IFERROR(VLOOKUP(Table1[[#This Row],[Stock]],[2]CUS030!$A$5:$BO$10000,40,0)/Table1[[#This Row],[Rate
(L/S)]],"")</f>
        <v>0</v>
      </c>
      <c r="AJ100" s="7">
        <f>IFERROR(VLOOKUP(Table1[[#This Row],[Stock]],[2]CUS030!$A$5:$BO$10000,41,0)/Table1[[#This Row],[Rate
(L/S)]],"")</f>
        <v>0</v>
      </c>
      <c r="AK100" s="7">
        <f>IFERROR(VLOOKUP(Table1[[#This Row],[Stock]],[2]CUS030!$A$5:$BO$10000,42,0)/Table1[[#This Row],[Rate
(L/S)]],"")</f>
        <v>0</v>
      </c>
      <c r="AL100" s="7">
        <f>IFERROR(VLOOKUP(Table1[[#This Row],[Stock]],[2]CUS030!$A$5:$BO$10000,43,0)/Table1[[#This Row],[Rate
(L/S)]],"")</f>
        <v>0</v>
      </c>
      <c r="AM100" s="7">
        <f>IFERROR(VLOOKUP(Table1[[#This Row],[Stock]],[2]CUS030!$A$5:$BO$10000,44,0)/Table1[[#This Row],[Rate
(L/S)]],"")</f>
        <v>0</v>
      </c>
      <c r="AN100" s="7">
        <f>IFERROR(VLOOKUP(Table1[[#This Row],[Stock]],[2]CUS030!$A$5:$BO$10000,45,0)/Table1[[#This Row],[Rate
(L/S)]],"")</f>
        <v>0</v>
      </c>
      <c r="AO100" s="7">
        <f>IFERROR(VLOOKUP(Table1[[#This Row],[Stock]],[2]CUS030!$A$5:$BO$10000,46,0)/Table1[[#This Row],[Rate
(L/S)]],"")</f>
        <v>0</v>
      </c>
      <c r="AP100" s="7">
        <f>IFERROR(VLOOKUP(Table1[[#This Row],[Stock]],[2]CUS030!$A$5:$BO$10000,47,0)/Table1[[#This Row],[Rate
(L/S)]],"")</f>
        <v>0</v>
      </c>
      <c r="AQ100" s="7">
        <f>IFERROR(VLOOKUP(Table1[[#This Row],[Stock]],[2]CUS030!$A$5:$BO$10000,48,0)/Table1[[#This Row],[Rate
(L/S)]],"")</f>
        <v>0</v>
      </c>
      <c r="AR100" s="7">
        <f>IFERROR(VLOOKUP(Table1[[#This Row],[Stock]],[2]CUS030!$A$5:$BO$10000,49,0)/Table1[[#This Row],[Rate
(L/S)]],"")</f>
        <v>0</v>
      </c>
      <c r="AS100" s="7">
        <f>IFERROR(VLOOKUP(Table1[[#This Row],[Stock]],[2]CUS030!$A$5:$BO$10000,50,0)/Table1[[#This Row],[Rate
(L/S)]],"")</f>
        <v>0</v>
      </c>
      <c r="AT100" s="7">
        <f>IFERROR(VLOOKUP(Table1[[#This Row],[Stock]],[2]CUS030!$A$5:$BO$10000,51,0)/Table1[[#This Row],[Rate
(L/S)]],"")</f>
        <v>0</v>
      </c>
      <c r="AU100" s="7">
        <f>IFERROR(VLOOKUP(Table1[[#This Row],[Stock]],[2]CUS030!$A$5:$BO$10000,52,0)/Table1[[#This Row],[Rate
(L/S)]],"")</f>
        <v>0</v>
      </c>
      <c r="AV100" s="7">
        <f>IFERROR(VLOOKUP(Table1[[#This Row],[Stock]],[2]CUS030!$A$5:$BO$10000,53,0)/Table1[[#This Row],[Rate
(L/S)]],"")</f>
        <v>0</v>
      </c>
      <c r="AW100" s="7">
        <f>IFERROR(VLOOKUP(Table1[[#This Row],[Stock]],[2]CUS030!$A$5:$BO$10000,54,0)/Table1[[#This Row],[Rate
(L/S)]],"")</f>
        <v>0</v>
      </c>
      <c r="AX100" s="7">
        <f>IFERROR(VLOOKUP(Table1[[#This Row],[Stock]],[2]CUS030!$A$5:$BO$10000,55,0)/Table1[[#This Row],[Rate
(L/S)]],"")</f>
        <v>0</v>
      </c>
      <c r="AY100" s="7">
        <f>IFERROR(VLOOKUP(Table1[[#This Row],[Stock]],[2]CUS030!$A$5:$BO$10000,56,0)/Table1[[#This Row],[Rate
(L/S)]],"")</f>
        <v>0</v>
      </c>
      <c r="AZ100" s="7">
        <f>IFERROR(VLOOKUP(Table1[[#This Row],[Stock]],[2]CUS030!$A$5:$BO$10000,57,0)/Table1[[#This Row],[Rate
(L/S)]],"")</f>
        <v>0</v>
      </c>
      <c r="BA100" s="7">
        <f>IFERROR(VLOOKUP(Table1[[#This Row],[Stock]],[2]CUS030!$A$5:$BO$10000,58,0)/Table1[[#This Row],[Rate
(L/S)]],"")</f>
        <v>0</v>
      </c>
      <c r="BB100" s="7">
        <f>IFERROR(VLOOKUP(Table1[[#This Row],[Stock]],[2]CUS030!$A$5:$BO$10000,59,0)/Table1[[#This Row],[Rate
(L/S)]],"")</f>
        <v>0</v>
      </c>
      <c r="BC100" s="7">
        <f>IFERROR(VLOOKUP(Table1[[#This Row],[Stock]],[2]CUS030!$A$5:$BO$10000,60,0)/Table1[[#This Row],[Rate
(L/S)]],"")</f>
        <v>0</v>
      </c>
      <c r="BD100" s="7">
        <f>IFERROR(VLOOKUP(Table1[[#This Row],[Stock]],[2]CUS030!$A$5:$BO$10000,61,0)/Table1[[#This Row],[Rate
(L/S)]],"")</f>
        <v>0</v>
      </c>
      <c r="BE100" s="7">
        <f>IFERROR(VLOOKUP(Table1[[#This Row],[Stock]],[2]CUS030!$A$5:$BO$10000,62,0)/Table1[[#This Row],[Rate
(L/S)]],"")</f>
        <v>0</v>
      </c>
      <c r="BF100" s="7">
        <f>IFERROR(VLOOKUP(Table1[[#This Row],[Stock]],[2]CUS030!$A$5:$BO$10000,63,0)/Table1[[#This Row],[Rate
(L/S)]],"")</f>
        <v>0</v>
      </c>
      <c r="BG100" s="7">
        <f>IFERROR(VLOOKUP(Table1[[#This Row],[Stock]],[2]CUS030!$A$5:$BO$10000,64,0)/Table1[[#This Row],[Rate
(L/S)]],"")</f>
        <v>0</v>
      </c>
      <c r="BH100" s="7">
        <f>IFERROR(VLOOKUP(Table1[[#This Row],[Stock]],[2]CUS030!$A$5:$BO$10000,65,0)/Table1[[#This Row],[Rate
(L/S)]],"")</f>
        <v>0</v>
      </c>
      <c r="BI100" s="7" t="s">
        <v>1</v>
      </c>
      <c r="BJ100" s="15">
        <f>IFERROR(IF(Table1[[#This Row],[S.Material]]="S",(Table1[[#This Row],[Total Qty]]+Table1[[#This Row],[N+1]]+Table1[[#This Row],[N+2]]),Table1[[#This Row],[Total Qty]]+Table1[[#This Row],[N+1]]),)</f>
        <v>0</v>
      </c>
      <c r="BK100" s="7" t="str">
        <f>IFERROR(IF(((AVERAGE((Table1[[#This Row],[N+1]],Table1[[#This Row],[N+2]]),Table1[[#This Row],[N+3]])-(Table1[[#This Row],[Total Qty]])))&gt;500,"Fixed&gt;500pcs",""),"")</f>
        <v/>
      </c>
      <c r="BL100" s="7" t="str">
        <f>IF(AND(Table1[[#This Row],[Last Forcast]]=0,Table1[[#This Row],[Total Qty]]&gt;0,Table1[[#This Row],[N+1]]&gt;0),"Check PO again","")</f>
        <v/>
      </c>
    </row>
    <row r="101" spans="2:64" x14ac:dyDescent="0.3">
      <c r="B101">
        <v>99</v>
      </c>
      <c r="C101" t="s">
        <v>105</v>
      </c>
      <c r="D101">
        <f>IFERROR(ROUND((MID(Table1[[#This Row],[Production]],35,(LEN(Table1[[#This Row],[Production]]))-37)/(MID(Table1[[#This Row],[Stock]],35,(LEN(Table1[[#This Row],[Stock]]))-37))),0),"")</f>
        <v>19</v>
      </c>
      <c r="E101" t="s">
        <v>104</v>
      </c>
      <c r="F101" s="16">
        <f>VLOOKUP(LEFT(Table1[[#This Row],[Production]],LEN(Table1[[#This Row],[Production]])-7),Item!$A$5:$Z$1000,26,0)</f>
        <v>2.0310000000000001</v>
      </c>
      <c r="H101" s="8" t="str">
        <f>IFERROR(VLOOKUP(MID(Table1[[#This Row],[Production]],10,2),Special!$B$2:$D$26,3,0),"")</f>
        <v>-</v>
      </c>
      <c r="J101" t="b">
        <f>EXACT(LEFT(Table1[[#This Row],[Stock]],12),LEFT(Table1[[#This Row],[Production]],12))</f>
        <v>1</v>
      </c>
      <c r="K101" t="b">
        <f>EXACT((RIGHT(Table1[[#This Row],[Stock]],3)),((RIGHT(Table1[[#This Row],[Production]],3))))</f>
        <v>1</v>
      </c>
      <c r="L101" s="14">
        <f>IFERROR(VLOOKUP(Table1[[#This Row],[Stock]],[1]Sheet1!$A$7:$N$10000,14,0),"")</f>
        <v>392</v>
      </c>
      <c r="M101" s="14">
        <f>IFERROR(ROUND((Table1[[#This Row],[Stock
(S&amp;L)]]/Table1[[#This Row],[Rate
(L/S)]]),0),"")</f>
        <v>21</v>
      </c>
      <c r="O101" t="str">
        <f>IF(Table1[[#This Row],[Rate
(L/S)]]=1,"P/E","C")</f>
        <v>C</v>
      </c>
      <c r="P101" s="7">
        <f>IFERROR(VLOOKUP(Table1[[#This Row],[Stock]],[2]CUS030!$A$5:$BO$10000,21,0)/Table1[[#This Row],[Rate
(L/S)]],"")</f>
        <v>0</v>
      </c>
      <c r="Q101" s="7">
        <f>IFERROR(VLOOKUP(Table1[[#This Row],[Stock]],[2]CUS030!$A$5:$BO$10000,22,0)/Table1[[#This Row],[Rate
(L/S)]],"")</f>
        <v>0</v>
      </c>
      <c r="R101" s="7">
        <f>IFERROR(VLOOKUP(Table1[[#This Row],[Stock]],[2]CUS030!$A$5:$BO$10000,23,0)/Table1[[#This Row],[Rate
(L/S)]],"")</f>
        <v>0</v>
      </c>
      <c r="S101" s="7">
        <f>IFERROR(VLOOKUP(Table1[[#This Row],[Stock]],[2]CUS030!$A$5:$BO$10000,24,0)/Table1[[#This Row],[Rate
(L/S)]],"")</f>
        <v>0</v>
      </c>
      <c r="T101" s="7">
        <f>IFERROR(VLOOKUP(Table1[[#This Row],[Stock]],[2]CUS030!$A$5:$BO$10000,25,0)/Table1[[#This Row],[Rate
(L/S)]],"")</f>
        <v>0</v>
      </c>
      <c r="U101" s="7">
        <f>IFERROR(VLOOKUP(Table1[[#This Row],[Stock]],[2]CUS030!$A$5:$BO$10000,26,0)/Table1[[#This Row],[Rate
(L/S)]],"")</f>
        <v>0</v>
      </c>
      <c r="V101" s="7">
        <f>IFERROR(VLOOKUP(Table1[[#This Row],[Stock]],[2]CUS030!$A$5:$BO$10000,27,0)/Table1[[#This Row],[Rate
(L/S)]],"")</f>
        <v>0</v>
      </c>
      <c r="W101" s="7">
        <f>IFERROR(VLOOKUP(Table1[[#This Row],[Stock]],[2]CUS030!$A$5:$BO$10000,28,0)/Table1[[#This Row],[Rate
(L/S)]],"")</f>
        <v>0</v>
      </c>
      <c r="X101" s="7">
        <f>IFERROR(VLOOKUP(Table1[[#This Row],[Stock]],[2]CUS030!$A$5:$BO$10000,29,0)/Table1[[#This Row],[Rate
(L/S)]],"")</f>
        <v>0</v>
      </c>
      <c r="Y101" s="7">
        <f>IFERROR(VLOOKUP(Table1[[#This Row],[Stock]],[2]CUS030!$A$5:$BO$10000,30,0)/Table1[[#This Row],[Rate
(L/S)]],"")</f>
        <v>0</v>
      </c>
      <c r="Z101" s="7">
        <f>IFERROR(VLOOKUP(Table1[[#This Row],[Stock]],[2]CUS030!$A$5:$BO$10000,31,0)/Table1[[#This Row],[Rate
(L/S)]],"")</f>
        <v>0</v>
      </c>
      <c r="AA101" s="7">
        <f>IFERROR(VLOOKUP(Table1[[#This Row],[Stock]],[2]CUS030!$A$5:$BO$10000,32,0)/Table1[[#This Row],[Rate
(L/S)]],"")</f>
        <v>0</v>
      </c>
      <c r="AB101" s="7">
        <f>IFERROR(VLOOKUP(Table1[[#This Row],[Stock]],[2]CUS030!$A$5:$BO$10000,33,0)/Table1[[#This Row],[Rate
(L/S)]],"")</f>
        <v>0</v>
      </c>
      <c r="AC101" s="7">
        <f>IFERROR(VLOOKUP(Table1[[#This Row],[Stock]],[2]CUS030!$A$5:$BO$10000,34,0)/Table1[[#This Row],[Rate
(L/S)]],"")</f>
        <v>0</v>
      </c>
      <c r="AD101" s="7">
        <f>IFERROR(VLOOKUP(Table1[[#This Row],[Stock]],[2]CUS030!$A$5:$BO$10000,35,0)/Table1[[#This Row],[Rate
(L/S)]],"")</f>
        <v>0</v>
      </c>
      <c r="AE101" s="7">
        <f>IFERROR(VLOOKUP(Table1[[#This Row],[Stock]],[2]CUS030!$A$5:$BO$10000,36,0)/Table1[[#This Row],[Rate
(L/S)]],"")</f>
        <v>0</v>
      </c>
      <c r="AF101" s="7">
        <f>IFERROR(VLOOKUP(Table1[[#This Row],[Stock]],[2]CUS030!$A$5:$BO$10000,37,0)/Table1[[#This Row],[Rate
(L/S)]],"")</f>
        <v>0</v>
      </c>
      <c r="AG101" s="7">
        <f>IFERROR(VLOOKUP(Table1[[#This Row],[Stock]],[2]CUS030!$A$5:$BO$10000,38,0)/Table1[[#This Row],[Rate
(L/S)]],"")</f>
        <v>0</v>
      </c>
      <c r="AH101" s="7">
        <f>IFERROR(VLOOKUP(Table1[[#This Row],[Stock]],[2]CUS030!$A$5:$BO$10000,39,0)/Table1[[#This Row],[Rate
(L/S)]],"")</f>
        <v>0</v>
      </c>
      <c r="AI101" s="7">
        <f>IFERROR(VLOOKUP(Table1[[#This Row],[Stock]],[2]CUS030!$A$5:$BO$10000,40,0)/Table1[[#This Row],[Rate
(L/S)]],"")</f>
        <v>0</v>
      </c>
      <c r="AJ101" s="7">
        <f>IFERROR(VLOOKUP(Table1[[#This Row],[Stock]],[2]CUS030!$A$5:$BO$10000,41,0)/Table1[[#This Row],[Rate
(L/S)]],"")</f>
        <v>0</v>
      </c>
      <c r="AK101" s="7">
        <f>IFERROR(VLOOKUP(Table1[[#This Row],[Stock]],[2]CUS030!$A$5:$BO$10000,42,0)/Table1[[#This Row],[Rate
(L/S)]],"")</f>
        <v>0</v>
      </c>
      <c r="AL101" s="7">
        <f>IFERROR(VLOOKUP(Table1[[#This Row],[Stock]],[2]CUS030!$A$5:$BO$10000,43,0)/Table1[[#This Row],[Rate
(L/S)]],"")</f>
        <v>0</v>
      </c>
      <c r="AM101" s="7">
        <f>IFERROR(VLOOKUP(Table1[[#This Row],[Stock]],[2]CUS030!$A$5:$BO$10000,44,0)/Table1[[#This Row],[Rate
(L/S)]],"")</f>
        <v>0</v>
      </c>
      <c r="AN101" s="7">
        <f>IFERROR(VLOOKUP(Table1[[#This Row],[Stock]],[2]CUS030!$A$5:$BO$10000,45,0)/Table1[[#This Row],[Rate
(L/S)]],"")</f>
        <v>0</v>
      </c>
      <c r="AO101" s="7">
        <f>IFERROR(VLOOKUP(Table1[[#This Row],[Stock]],[2]CUS030!$A$5:$BO$10000,46,0)/Table1[[#This Row],[Rate
(L/S)]],"")</f>
        <v>0</v>
      </c>
      <c r="AP101" s="7">
        <f>IFERROR(VLOOKUP(Table1[[#This Row],[Stock]],[2]CUS030!$A$5:$BO$10000,47,0)/Table1[[#This Row],[Rate
(L/S)]],"")</f>
        <v>0</v>
      </c>
      <c r="AQ101" s="7">
        <f>IFERROR(VLOOKUP(Table1[[#This Row],[Stock]],[2]CUS030!$A$5:$BO$10000,48,0)/Table1[[#This Row],[Rate
(L/S)]],"")</f>
        <v>0</v>
      </c>
      <c r="AR101" s="7">
        <f>IFERROR(VLOOKUP(Table1[[#This Row],[Stock]],[2]CUS030!$A$5:$BO$10000,49,0)/Table1[[#This Row],[Rate
(L/S)]],"")</f>
        <v>0</v>
      </c>
      <c r="AS101" s="7">
        <f>IFERROR(VLOOKUP(Table1[[#This Row],[Stock]],[2]CUS030!$A$5:$BO$10000,50,0)/Table1[[#This Row],[Rate
(L/S)]],"")</f>
        <v>0</v>
      </c>
      <c r="AT101" s="7">
        <f>IFERROR(VLOOKUP(Table1[[#This Row],[Stock]],[2]CUS030!$A$5:$BO$10000,51,0)/Table1[[#This Row],[Rate
(L/S)]],"")</f>
        <v>0</v>
      </c>
      <c r="AU101" s="7">
        <f>IFERROR(VLOOKUP(Table1[[#This Row],[Stock]],[2]CUS030!$A$5:$BO$10000,52,0)/Table1[[#This Row],[Rate
(L/S)]],"")</f>
        <v>0</v>
      </c>
      <c r="AV101" s="7">
        <f>IFERROR(VLOOKUP(Table1[[#This Row],[Stock]],[2]CUS030!$A$5:$BO$10000,53,0)/Table1[[#This Row],[Rate
(L/S)]],"")</f>
        <v>0</v>
      </c>
      <c r="AW101" s="7">
        <f>IFERROR(VLOOKUP(Table1[[#This Row],[Stock]],[2]CUS030!$A$5:$BO$10000,54,0)/Table1[[#This Row],[Rate
(L/S)]],"")</f>
        <v>0</v>
      </c>
      <c r="AX101" s="7">
        <f>IFERROR(VLOOKUP(Table1[[#This Row],[Stock]],[2]CUS030!$A$5:$BO$10000,55,0)/Table1[[#This Row],[Rate
(L/S)]],"")</f>
        <v>21.05263157894737</v>
      </c>
      <c r="AY101" s="7">
        <f>IFERROR(VLOOKUP(Table1[[#This Row],[Stock]],[2]CUS030!$A$5:$BO$10000,56,0)/Table1[[#This Row],[Rate
(L/S)]],"")</f>
        <v>43.736842105263158</v>
      </c>
      <c r="AZ101" s="7">
        <f>IFERROR(VLOOKUP(Table1[[#This Row],[Stock]],[2]CUS030!$A$5:$BO$10000,57,0)/Table1[[#This Row],[Rate
(L/S)]],"")</f>
        <v>26.736842105263158</v>
      </c>
      <c r="BA101" s="7">
        <f>IFERROR(VLOOKUP(Table1[[#This Row],[Stock]],[2]CUS030!$A$5:$BO$10000,58,0)/Table1[[#This Row],[Rate
(L/S)]],"")</f>
        <v>42.10526315789474</v>
      </c>
      <c r="BB101" s="7">
        <f>IFERROR(VLOOKUP(Table1[[#This Row],[Stock]],[2]CUS030!$A$5:$BO$10000,59,0)/Table1[[#This Row],[Rate
(L/S)]],"")</f>
        <v>0</v>
      </c>
      <c r="BC101" s="7">
        <f>IFERROR(VLOOKUP(Table1[[#This Row],[Stock]],[2]CUS030!$A$5:$BO$10000,60,0)/Table1[[#This Row],[Rate
(L/S)]],"")</f>
        <v>0</v>
      </c>
      <c r="BD101" s="7">
        <f>IFERROR(VLOOKUP(Table1[[#This Row],[Stock]],[2]CUS030!$A$5:$BO$10000,61,0)/Table1[[#This Row],[Rate
(L/S)]],"")</f>
        <v>0</v>
      </c>
      <c r="BE101" s="7">
        <f>IFERROR(VLOOKUP(Table1[[#This Row],[Stock]],[2]CUS030!$A$5:$BO$10000,62,0)/Table1[[#This Row],[Rate
(L/S)]],"")</f>
        <v>0</v>
      </c>
      <c r="BF101" s="7">
        <f>IFERROR(VLOOKUP(Table1[[#This Row],[Stock]],[2]CUS030!$A$5:$BO$10000,63,0)/Table1[[#This Row],[Rate
(L/S)]],"")</f>
        <v>0</v>
      </c>
      <c r="BG101" s="7">
        <f>IFERROR(VLOOKUP(Table1[[#This Row],[Stock]],[2]CUS030!$A$5:$BO$10000,64,0)/Table1[[#This Row],[Rate
(L/S)]],"")</f>
        <v>0</v>
      </c>
      <c r="BH101" s="7">
        <f>IFERROR(VLOOKUP(Table1[[#This Row],[Stock]],[2]CUS030!$A$5:$BO$10000,65,0)/Table1[[#This Row],[Rate
(L/S)]],"")</f>
        <v>0</v>
      </c>
      <c r="BI101" s="7" t="s">
        <v>1</v>
      </c>
      <c r="BJ101" s="15">
        <f>IFERROR(IF(Table1[[#This Row],[S.Material]]="S",(Table1[[#This Row],[Total Qty]]+Table1[[#This Row],[N+1]]+Table1[[#This Row],[N+2]]),Table1[[#This Row],[Total Qty]]+Table1[[#This Row],[N+1]]),)</f>
        <v>43.736842105263158</v>
      </c>
      <c r="BK101" s="7" t="str">
        <f>IFERROR(IF(((AVERAGE((Table1[[#This Row],[N+1]],Table1[[#This Row],[N+2]]),Table1[[#This Row],[N+3]])-(Table1[[#This Row],[Total Qty]])))&gt;500,"Fixed&gt;500pcs",""),"")</f>
        <v/>
      </c>
      <c r="BL101" s="7" t="str">
        <f>IF(AND(Table1[[#This Row],[Last Forcast]]=0,Table1[[#This Row],[Total Qty]]&gt;0,Table1[[#This Row],[N+1]]&gt;0),"Check PO again","")</f>
        <v/>
      </c>
    </row>
    <row r="102" spans="2:64" x14ac:dyDescent="0.3">
      <c r="B102">
        <v>100</v>
      </c>
      <c r="C102" t="s">
        <v>104</v>
      </c>
      <c r="D102">
        <f>IFERROR(ROUND((MID(Table1[[#This Row],[Production]],35,(LEN(Table1[[#This Row],[Production]]))-37)/(MID(Table1[[#This Row],[Stock]],35,(LEN(Table1[[#This Row],[Stock]]))-37))),0),"")</f>
        <v>1</v>
      </c>
      <c r="E102" t="s">
        <v>104</v>
      </c>
      <c r="F102" s="16">
        <f>VLOOKUP(LEFT(Table1[[#This Row],[Production]],LEN(Table1[[#This Row],[Production]])-7),Item!$A$5:$Z$1000,26,0)</f>
        <v>2.0310000000000001</v>
      </c>
      <c r="H102" s="8" t="str">
        <f>IFERROR(VLOOKUP(MID(Table1[[#This Row],[Production]],10,2),Special!$B$2:$D$26,3,0),"")</f>
        <v>-</v>
      </c>
      <c r="J102" t="b">
        <f>EXACT(LEFT(Table1[[#This Row],[Stock]],12),LEFT(Table1[[#This Row],[Production]],12))</f>
        <v>1</v>
      </c>
      <c r="K102" t="b">
        <f>EXACT((RIGHT(Table1[[#This Row],[Stock]],3)),((RIGHT(Table1[[#This Row],[Production]],3))))</f>
        <v>1</v>
      </c>
      <c r="L102" s="14">
        <f>IFERROR(VLOOKUP(Table1[[#This Row],[Stock]],[1]Sheet1!$A$7:$N$10000,14,0),"")</f>
        <v>69</v>
      </c>
      <c r="M102" s="14">
        <f>IFERROR(ROUND((Table1[[#This Row],[Stock
(S&amp;L)]]/Table1[[#This Row],[Rate
(L/S)]]),0),"")</f>
        <v>69</v>
      </c>
      <c r="O102" t="str">
        <f>IF(Table1[[#This Row],[Rate
(L/S)]]=1,"P/E","C")</f>
        <v>P/E</v>
      </c>
      <c r="P102" s="7" t="str">
        <f>IFERROR(VLOOKUP(Table1[[#This Row],[Stock]],[2]CUS030!$A$5:$BO$10000,21,0)/Table1[[#This Row],[Rate
(L/S)]],"")</f>
        <v/>
      </c>
      <c r="Q102" s="7" t="str">
        <f>IFERROR(VLOOKUP(Table1[[#This Row],[Stock]],[2]CUS030!$A$5:$BO$10000,22,0)/Table1[[#This Row],[Rate
(L/S)]],"")</f>
        <v/>
      </c>
      <c r="R102" s="7" t="str">
        <f>IFERROR(VLOOKUP(Table1[[#This Row],[Stock]],[2]CUS030!$A$5:$BO$10000,23,0)/Table1[[#This Row],[Rate
(L/S)]],"")</f>
        <v/>
      </c>
      <c r="S102" s="7" t="str">
        <f>IFERROR(VLOOKUP(Table1[[#This Row],[Stock]],[2]CUS030!$A$5:$BO$10000,24,0)/Table1[[#This Row],[Rate
(L/S)]],"")</f>
        <v/>
      </c>
      <c r="T102" s="7" t="str">
        <f>IFERROR(VLOOKUP(Table1[[#This Row],[Stock]],[2]CUS030!$A$5:$BO$10000,25,0)/Table1[[#This Row],[Rate
(L/S)]],"")</f>
        <v/>
      </c>
      <c r="U102" s="7" t="str">
        <f>IFERROR(VLOOKUP(Table1[[#This Row],[Stock]],[2]CUS030!$A$5:$BO$10000,26,0)/Table1[[#This Row],[Rate
(L/S)]],"")</f>
        <v/>
      </c>
      <c r="V102" s="7" t="str">
        <f>IFERROR(VLOOKUP(Table1[[#This Row],[Stock]],[2]CUS030!$A$5:$BO$10000,27,0)/Table1[[#This Row],[Rate
(L/S)]],"")</f>
        <v/>
      </c>
      <c r="W102" s="7" t="str">
        <f>IFERROR(VLOOKUP(Table1[[#This Row],[Stock]],[2]CUS030!$A$5:$BO$10000,28,0)/Table1[[#This Row],[Rate
(L/S)]],"")</f>
        <v/>
      </c>
      <c r="X102" s="7" t="str">
        <f>IFERROR(VLOOKUP(Table1[[#This Row],[Stock]],[2]CUS030!$A$5:$BO$10000,29,0)/Table1[[#This Row],[Rate
(L/S)]],"")</f>
        <v/>
      </c>
      <c r="Y102" s="7" t="str">
        <f>IFERROR(VLOOKUP(Table1[[#This Row],[Stock]],[2]CUS030!$A$5:$BO$10000,30,0)/Table1[[#This Row],[Rate
(L/S)]],"")</f>
        <v/>
      </c>
      <c r="Z102" s="7" t="str">
        <f>IFERROR(VLOOKUP(Table1[[#This Row],[Stock]],[2]CUS030!$A$5:$BO$10000,31,0)/Table1[[#This Row],[Rate
(L/S)]],"")</f>
        <v/>
      </c>
      <c r="AA102" s="7" t="str">
        <f>IFERROR(VLOOKUP(Table1[[#This Row],[Stock]],[2]CUS030!$A$5:$BO$10000,32,0)/Table1[[#This Row],[Rate
(L/S)]],"")</f>
        <v/>
      </c>
      <c r="AB102" s="7" t="str">
        <f>IFERROR(VLOOKUP(Table1[[#This Row],[Stock]],[2]CUS030!$A$5:$BO$10000,33,0)/Table1[[#This Row],[Rate
(L/S)]],"")</f>
        <v/>
      </c>
      <c r="AC102" s="7" t="str">
        <f>IFERROR(VLOOKUP(Table1[[#This Row],[Stock]],[2]CUS030!$A$5:$BO$10000,34,0)/Table1[[#This Row],[Rate
(L/S)]],"")</f>
        <v/>
      </c>
      <c r="AD102" s="7" t="str">
        <f>IFERROR(VLOOKUP(Table1[[#This Row],[Stock]],[2]CUS030!$A$5:$BO$10000,35,0)/Table1[[#This Row],[Rate
(L/S)]],"")</f>
        <v/>
      </c>
      <c r="AE102" s="7" t="str">
        <f>IFERROR(VLOOKUP(Table1[[#This Row],[Stock]],[2]CUS030!$A$5:$BO$10000,36,0)/Table1[[#This Row],[Rate
(L/S)]],"")</f>
        <v/>
      </c>
      <c r="AF102" s="7" t="str">
        <f>IFERROR(VLOOKUP(Table1[[#This Row],[Stock]],[2]CUS030!$A$5:$BO$10000,37,0)/Table1[[#This Row],[Rate
(L/S)]],"")</f>
        <v/>
      </c>
      <c r="AG102" s="7" t="str">
        <f>IFERROR(VLOOKUP(Table1[[#This Row],[Stock]],[2]CUS030!$A$5:$BO$10000,38,0)/Table1[[#This Row],[Rate
(L/S)]],"")</f>
        <v/>
      </c>
      <c r="AH102" s="7" t="str">
        <f>IFERROR(VLOOKUP(Table1[[#This Row],[Stock]],[2]CUS030!$A$5:$BO$10000,39,0)/Table1[[#This Row],[Rate
(L/S)]],"")</f>
        <v/>
      </c>
      <c r="AI102" s="7" t="str">
        <f>IFERROR(VLOOKUP(Table1[[#This Row],[Stock]],[2]CUS030!$A$5:$BO$10000,40,0)/Table1[[#This Row],[Rate
(L/S)]],"")</f>
        <v/>
      </c>
      <c r="AJ102" s="7" t="str">
        <f>IFERROR(VLOOKUP(Table1[[#This Row],[Stock]],[2]CUS030!$A$5:$BO$10000,41,0)/Table1[[#This Row],[Rate
(L/S)]],"")</f>
        <v/>
      </c>
      <c r="AK102" s="7" t="str">
        <f>IFERROR(VLOOKUP(Table1[[#This Row],[Stock]],[2]CUS030!$A$5:$BO$10000,42,0)/Table1[[#This Row],[Rate
(L/S)]],"")</f>
        <v/>
      </c>
      <c r="AL102" s="7" t="str">
        <f>IFERROR(VLOOKUP(Table1[[#This Row],[Stock]],[2]CUS030!$A$5:$BO$10000,43,0)/Table1[[#This Row],[Rate
(L/S)]],"")</f>
        <v/>
      </c>
      <c r="AM102" s="7" t="str">
        <f>IFERROR(VLOOKUP(Table1[[#This Row],[Stock]],[2]CUS030!$A$5:$BO$10000,44,0)/Table1[[#This Row],[Rate
(L/S)]],"")</f>
        <v/>
      </c>
      <c r="AN102" s="7" t="str">
        <f>IFERROR(VLOOKUP(Table1[[#This Row],[Stock]],[2]CUS030!$A$5:$BO$10000,45,0)/Table1[[#This Row],[Rate
(L/S)]],"")</f>
        <v/>
      </c>
      <c r="AO102" s="7" t="str">
        <f>IFERROR(VLOOKUP(Table1[[#This Row],[Stock]],[2]CUS030!$A$5:$BO$10000,46,0)/Table1[[#This Row],[Rate
(L/S)]],"")</f>
        <v/>
      </c>
      <c r="AP102" s="7" t="str">
        <f>IFERROR(VLOOKUP(Table1[[#This Row],[Stock]],[2]CUS030!$A$5:$BO$10000,47,0)/Table1[[#This Row],[Rate
(L/S)]],"")</f>
        <v/>
      </c>
      <c r="AQ102" s="7" t="str">
        <f>IFERROR(VLOOKUP(Table1[[#This Row],[Stock]],[2]CUS030!$A$5:$BO$10000,48,0)/Table1[[#This Row],[Rate
(L/S)]],"")</f>
        <v/>
      </c>
      <c r="AR102" s="7" t="str">
        <f>IFERROR(VLOOKUP(Table1[[#This Row],[Stock]],[2]CUS030!$A$5:$BO$10000,49,0)/Table1[[#This Row],[Rate
(L/S)]],"")</f>
        <v/>
      </c>
      <c r="AS102" s="7" t="str">
        <f>IFERROR(VLOOKUP(Table1[[#This Row],[Stock]],[2]CUS030!$A$5:$BO$10000,50,0)/Table1[[#This Row],[Rate
(L/S)]],"")</f>
        <v/>
      </c>
      <c r="AT102" s="7" t="str">
        <f>IFERROR(VLOOKUP(Table1[[#This Row],[Stock]],[2]CUS030!$A$5:$BO$10000,51,0)/Table1[[#This Row],[Rate
(L/S)]],"")</f>
        <v/>
      </c>
      <c r="AU102" s="7" t="str">
        <f>IFERROR(VLOOKUP(Table1[[#This Row],[Stock]],[2]CUS030!$A$5:$BO$10000,52,0)/Table1[[#This Row],[Rate
(L/S)]],"")</f>
        <v/>
      </c>
      <c r="AV102" s="7" t="str">
        <f>IFERROR(VLOOKUP(Table1[[#This Row],[Stock]],[2]CUS030!$A$5:$BO$10000,53,0)/Table1[[#This Row],[Rate
(L/S)]],"")</f>
        <v/>
      </c>
      <c r="AW102" s="7" t="str">
        <f>IFERROR(VLOOKUP(Table1[[#This Row],[Stock]],[2]CUS030!$A$5:$BO$10000,54,0)/Table1[[#This Row],[Rate
(L/S)]],"")</f>
        <v/>
      </c>
      <c r="AX102" s="7" t="str">
        <f>IFERROR(VLOOKUP(Table1[[#This Row],[Stock]],[2]CUS030!$A$5:$BO$10000,55,0)/Table1[[#This Row],[Rate
(L/S)]],"")</f>
        <v/>
      </c>
      <c r="AY102" s="7" t="str">
        <f>IFERROR(VLOOKUP(Table1[[#This Row],[Stock]],[2]CUS030!$A$5:$BO$10000,56,0)/Table1[[#This Row],[Rate
(L/S)]],"")</f>
        <v/>
      </c>
      <c r="AZ102" s="7" t="str">
        <f>IFERROR(VLOOKUP(Table1[[#This Row],[Stock]],[2]CUS030!$A$5:$BO$10000,57,0)/Table1[[#This Row],[Rate
(L/S)]],"")</f>
        <v/>
      </c>
      <c r="BA102" s="7" t="str">
        <f>IFERROR(VLOOKUP(Table1[[#This Row],[Stock]],[2]CUS030!$A$5:$BO$10000,58,0)/Table1[[#This Row],[Rate
(L/S)]],"")</f>
        <v/>
      </c>
      <c r="BB102" s="7" t="str">
        <f>IFERROR(VLOOKUP(Table1[[#This Row],[Stock]],[2]CUS030!$A$5:$BO$10000,59,0)/Table1[[#This Row],[Rate
(L/S)]],"")</f>
        <v/>
      </c>
      <c r="BC102" s="7" t="str">
        <f>IFERROR(VLOOKUP(Table1[[#This Row],[Stock]],[2]CUS030!$A$5:$BO$10000,60,0)/Table1[[#This Row],[Rate
(L/S)]],"")</f>
        <v/>
      </c>
      <c r="BD102" s="7" t="str">
        <f>IFERROR(VLOOKUP(Table1[[#This Row],[Stock]],[2]CUS030!$A$5:$BO$10000,61,0)/Table1[[#This Row],[Rate
(L/S)]],"")</f>
        <v/>
      </c>
      <c r="BE102" s="7" t="str">
        <f>IFERROR(VLOOKUP(Table1[[#This Row],[Stock]],[2]CUS030!$A$5:$BO$10000,62,0)/Table1[[#This Row],[Rate
(L/S)]],"")</f>
        <v/>
      </c>
      <c r="BF102" s="7" t="str">
        <f>IFERROR(VLOOKUP(Table1[[#This Row],[Stock]],[2]CUS030!$A$5:$BO$10000,63,0)/Table1[[#This Row],[Rate
(L/S)]],"")</f>
        <v/>
      </c>
      <c r="BG102" s="7" t="str">
        <f>IFERROR(VLOOKUP(Table1[[#This Row],[Stock]],[2]CUS030!$A$5:$BO$10000,64,0)/Table1[[#This Row],[Rate
(L/S)]],"")</f>
        <v/>
      </c>
      <c r="BH102" s="7" t="str">
        <f>IFERROR(VLOOKUP(Table1[[#This Row],[Stock]],[2]CUS030!$A$5:$BO$10000,65,0)/Table1[[#This Row],[Rate
(L/S)]],"")</f>
        <v/>
      </c>
      <c r="BI102" s="7" t="s">
        <v>1</v>
      </c>
      <c r="BJ102" s="15">
        <f>IFERROR(IF(Table1[[#This Row],[S.Material]]="S",(Table1[[#This Row],[Total Qty]]+Table1[[#This Row],[N+1]]+Table1[[#This Row],[N+2]]),Table1[[#This Row],[Total Qty]]+Table1[[#This Row],[N+1]]),)</f>
        <v>0</v>
      </c>
      <c r="BK102" s="7" t="str">
        <f>IFERROR(IF(((AVERAGE((Table1[[#This Row],[N+1]],Table1[[#This Row],[N+2]]),Table1[[#This Row],[N+3]])-(Table1[[#This Row],[Total Qty]])))&gt;500,"Fixed&gt;500pcs",""),"")</f>
        <v/>
      </c>
      <c r="BL102" s="7" t="str">
        <f>IF(AND(Table1[[#This Row],[Last Forcast]]=0,Table1[[#This Row],[Total Qty]]&gt;0,Table1[[#This Row],[N+1]]&gt;0),"Check PO again","")</f>
        <v/>
      </c>
    </row>
    <row r="103" spans="2:64" x14ac:dyDescent="0.3">
      <c r="B103">
        <v>101</v>
      </c>
      <c r="C103" t="s">
        <v>106</v>
      </c>
      <c r="D103">
        <f>IFERROR(ROUND((MID(Table1[[#This Row],[Production]],35,(LEN(Table1[[#This Row],[Production]]))-37)/(MID(Table1[[#This Row],[Stock]],35,(LEN(Table1[[#This Row],[Stock]]))-37))),0),"")</f>
        <v>24</v>
      </c>
      <c r="E103" t="s">
        <v>108</v>
      </c>
      <c r="F103" s="16">
        <f>VLOOKUP(LEFT(Table1[[#This Row],[Production]],LEN(Table1[[#This Row],[Production]])-7),Item!$A$5:$Z$1000,26,0)</f>
        <v>2.2759999999999998</v>
      </c>
      <c r="H103" s="8" t="str">
        <f>IFERROR(VLOOKUP(MID(Table1[[#This Row],[Production]],10,2),Special!$B$2:$D$26,3,0),"")</f>
        <v>-</v>
      </c>
      <c r="J103" t="b">
        <f>EXACT(LEFT(Table1[[#This Row],[Stock]],12),LEFT(Table1[[#This Row],[Production]],12))</f>
        <v>1</v>
      </c>
      <c r="K103" t="b">
        <f>EXACT((RIGHT(Table1[[#This Row],[Stock]],3)),((RIGHT(Table1[[#This Row],[Production]],3))))</f>
        <v>1</v>
      </c>
      <c r="L103" s="14">
        <f>IFERROR(VLOOKUP(Table1[[#This Row],[Stock]],[1]Sheet1!$A$7:$N$10000,14,0),"")</f>
        <v>671</v>
      </c>
      <c r="M103" s="14">
        <f>IFERROR(ROUND((Table1[[#This Row],[Stock
(S&amp;L)]]/Table1[[#This Row],[Rate
(L/S)]]),0),"")</f>
        <v>28</v>
      </c>
      <c r="O103" t="str">
        <f>IF(Table1[[#This Row],[Rate
(L/S)]]=1,"P/E","C")</f>
        <v>C</v>
      </c>
      <c r="P103" s="7">
        <f>IFERROR(VLOOKUP(Table1[[#This Row],[Stock]],[2]CUS030!$A$5:$BO$10000,21,0)/Table1[[#This Row],[Rate
(L/S)]],"")</f>
        <v>0</v>
      </c>
      <c r="Q103" s="7">
        <f>IFERROR(VLOOKUP(Table1[[#This Row],[Stock]],[2]CUS030!$A$5:$BO$10000,22,0)/Table1[[#This Row],[Rate
(L/S)]],"")</f>
        <v>0</v>
      </c>
      <c r="R103" s="7">
        <f>IFERROR(VLOOKUP(Table1[[#This Row],[Stock]],[2]CUS030!$A$5:$BO$10000,23,0)/Table1[[#This Row],[Rate
(L/S)]],"")</f>
        <v>0</v>
      </c>
      <c r="S103" s="7">
        <f>IFERROR(VLOOKUP(Table1[[#This Row],[Stock]],[2]CUS030!$A$5:$BO$10000,24,0)/Table1[[#This Row],[Rate
(L/S)]],"")</f>
        <v>0</v>
      </c>
      <c r="T103" s="7">
        <f>IFERROR(VLOOKUP(Table1[[#This Row],[Stock]],[2]CUS030!$A$5:$BO$10000,25,0)/Table1[[#This Row],[Rate
(L/S)]],"")</f>
        <v>0</v>
      </c>
      <c r="U103" s="7">
        <f>IFERROR(VLOOKUP(Table1[[#This Row],[Stock]],[2]CUS030!$A$5:$BO$10000,26,0)/Table1[[#This Row],[Rate
(L/S)]],"")</f>
        <v>0</v>
      </c>
      <c r="V103" s="7">
        <f>IFERROR(VLOOKUP(Table1[[#This Row],[Stock]],[2]CUS030!$A$5:$BO$10000,27,0)/Table1[[#This Row],[Rate
(L/S)]],"")</f>
        <v>0</v>
      </c>
      <c r="W103" s="7">
        <f>IFERROR(VLOOKUP(Table1[[#This Row],[Stock]],[2]CUS030!$A$5:$BO$10000,28,0)/Table1[[#This Row],[Rate
(L/S)]],"")</f>
        <v>0</v>
      </c>
      <c r="X103" s="7">
        <f>IFERROR(VLOOKUP(Table1[[#This Row],[Stock]],[2]CUS030!$A$5:$BO$10000,29,0)/Table1[[#This Row],[Rate
(L/S)]],"")</f>
        <v>0</v>
      </c>
      <c r="Y103" s="7">
        <f>IFERROR(VLOOKUP(Table1[[#This Row],[Stock]],[2]CUS030!$A$5:$BO$10000,30,0)/Table1[[#This Row],[Rate
(L/S)]],"")</f>
        <v>0</v>
      </c>
      <c r="Z103" s="7">
        <f>IFERROR(VLOOKUP(Table1[[#This Row],[Stock]],[2]CUS030!$A$5:$BO$10000,31,0)/Table1[[#This Row],[Rate
(L/S)]],"")</f>
        <v>0</v>
      </c>
      <c r="AA103" s="7">
        <f>IFERROR(VLOOKUP(Table1[[#This Row],[Stock]],[2]CUS030!$A$5:$BO$10000,32,0)/Table1[[#This Row],[Rate
(L/S)]],"")</f>
        <v>0</v>
      </c>
      <c r="AB103" s="7">
        <f>IFERROR(VLOOKUP(Table1[[#This Row],[Stock]],[2]CUS030!$A$5:$BO$10000,33,0)/Table1[[#This Row],[Rate
(L/S)]],"")</f>
        <v>0</v>
      </c>
      <c r="AC103" s="7">
        <f>IFERROR(VLOOKUP(Table1[[#This Row],[Stock]],[2]CUS030!$A$5:$BO$10000,34,0)/Table1[[#This Row],[Rate
(L/S)]],"")</f>
        <v>0</v>
      </c>
      <c r="AD103" s="7">
        <f>IFERROR(VLOOKUP(Table1[[#This Row],[Stock]],[2]CUS030!$A$5:$BO$10000,35,0)/Table1[[#This Row],[Rate
(L/S)]],"")</f>
        <v>0</v>
      </c>
      <c r="AE103" s="7">
        <f>IFERROR(VLOOKUP(Table1[[#This Row],[Stock]],[2]CUS030!$A$5:$BO$10000,36,0)/Table1[[#This Row],[Rate
(L/S)]],"")</f>
        <v>0</v>
      </c>
      <c r="AF103" s="7">
        <f>IFERROR(VLOOKUP(Table1[[#This Row],[Stock]],[2]CUS030!$A$5:$BO$10000,37,0)/Table1[[#This Row],[Rate
(L/S)]],"")</f>
        <v>0</v>
      </c>
      <c r="AG103" s="7">
        <f>IFERROR(VLOOKUP(Table1[[#This Row],[Stock]],[2]CUS030!$A$5:$BO$10000,38,0)/Table1[[#This Row],[Rate
(L/S)]],"")</f>
        <v>0</v>
      </c>
      <c r="AH103" s="7">
        <f>IFERROR(VLOOKUP(Table1[[#This Row],[Stock]],[2]CUS030!$A$5:$BO$10000,39,0)/Table1[[#This Row],[Rate
(L/S)]],"")</f>
        <v>0</v>
      </c>
      <c r="AI103" s="7">
        <f>IFERROR(VLOOKUP(Table1[[#This Row],[Stock]],[2]CUS030!$A$5:$BO$10000,40,0)/Table1[[#This Row],[Rate
(L/S)]],"")</f>
        <v>0</v>
      </c>
      <c r="AJ103" s="7">
        <f>IFERROR(VLOOKUP(Table1[[#This Row],[Stock]],[2]CUS030!$A$5:$BO$10000,41,0)/Table1[[#This Row],[Rate
(L/S)]],"")</f>
        <v>0</v>
      </c>
      <c r="AK103" s="7">
        <f>IFERROR(VLOOKUP(Table1[[#This Row],[Stock]],[2]CUS030!$A$5:$BO$10000,42,0)/Table1[[#This Row],[Rate
(L/S)]],"")</f>
        <v>0</v>
      </c>
      <c r="AL103" s="7">
        <f>IFERROR(VLOOKUP(Table1[[#This Row],[Stock]],[2]CUS030!$A$5:$BO$10000,43,0)/Table1[[#This Row],[Rate
(L/S)]],"")</f>
        <v>0</v>
      </c>
      <c r="AM103" s="7">
        <f>IFERROR(VLOOKUP(Table1[[#This Row],[Stock]],[2]CUS030!$A$5:$BO$10000,44,0)/Table1[[#This Row],[Rate
(L/S)]],"")</f>
        <v>0</v>
      </c>
      <c r="AN103" s="7">
        <f>IFERROR(VLOOKUP(Table1[[#This Row],[Stock]],[2]CUS030!$A$5:$BO$10000,45,0)/Table1[[#This Row],[Rate
(L/S)]],"")</f>
        <v>0</v>
      </c>
      <c r="AO103" s="7">
        <f>IFERROR(VLOOKUP(Table1[[#This Row],[Stock]],[2]CUS030!$A$5:$BO$10000,46,0)/Table1[[#This Row],[Rate
(L/S)]],"")</f>
        <v>0</v>
      </c>
      <c r="AP103" s="7">
        <f>IFERROR(VLOOKUP(Table1[[#This Row],[Stock]],[2]CUS030!$A$5:$BO$10000,47,0)/Table1[[#This Row],[Rate
(L/S)]],"")</f>
        <v>0</v>
      </c>
      <c r="AQ103" s="7">
        <f>IFERROR(VLOOKUP(Table1[[#This Row],[Stock]],[2]CUS030!$A$5:$BO$10000,48,0)/Table1[[#This Row],[Rate
(L/S)]],"")</f>
        <v>0</v>
      </c>
      <c r="AR103" s="7">
        <f>IFERROR(VLOOKUP(Table1[[#This Row],[Stock]],[2]CUS030!$A$5:$BO$10000,49,0)/Table1[[#This Row],[Rate
(L/S)]],"")</f>
        <v>0</v>
      </c>
      <c r="AS103" s="7">
        <f>IFERROR(VLOOKUP(Table1[[#This Row],[Stock]],[2]CUS030!$A$5:$BO$10000,50,0)/Table1[[#This Row],[Rate
(L/S)]],"")</f>
        <v>0</v>
      </c>
      <c r="AT103" s="7">
        <f>IFERROR(VLOOKUP(Table1[[#This Row],[Stock]],[2]CUS030!$A$5:$BO$10000,51,0)/Table1[[#This Row],[Rate
(L/S)]],"")</f>
        <v>0</v>
      </c>
      <c r="AU103" s="7">
        <f>IFERROR(VLOOKUP(Table1[[#This Row],[Stock]],[2]CUS030!$A$5:$BO$10000,52,0)/Table1[[#This Row],[Rate
(L/S)]],"")</f>
        <v>0</v>
      </c>
      <c r="AV103" s="7">
        <f>IFERROR(VLOOKUP(Table1[[#This Row],[Stock]],[2]CUS030!$A$5:$BO$10000,53,0)/Table1[[#This Row],[Rate
(L/S)]],"")</f>
        <v>0</v>
      </c>
      <c r="AW103" s="7">
        <f>IFERROR(VLOOKUP(Table1[[#This Row],[Stock]],[2]CUS030!$A$5:$BO$10000,54,0)/Table1[[#This Row],[Rate
(L/S)]],"")</f>
        <v>0</v>
      </c>
      <c r="AX103" s="7">
        <f>IFERROR(VLOOKUP(Table1[[#This Row],[Stock]],[2]CUS030!$A$5:$BO$10000,55,0)/Table1[[#This Row],[Rate
(L/S)]],"")</f>
        <v>25</v>
      </c>
      <c r="AY103" s="7">
        <f>IFERROR(VLOOKUP(Table1[[#This Row],[Stock]],[2]CUS030!$A$5:$BO$10000,56,0)/Table1[[#This Row],[Rate
(L/S)]],"")</f>
        <v>95.833333333333329</v>
      </c>
      <c r="AZ103" s="7">
        <f>IFERROR(VLOOKUP(Table1[[#This Row],[Stock]],[2]CUS030!$A$5:$BO$10000,57,0)/Table1[[#This Row],[Rate
(L/S)]],"")</f>
        <v>16.666666666666668</v>
      </c>
      <c r="BA103" s="7">
        <f>IFERROR(VLOOKUP(Table1[[#This Row],[Stock]],[2]CUS030!$A$5:$BO$10000,58,0)/Table1[[#This Row],[Rate
(L/S)]],"")</f>
        <v>41.666666666666664</v>
      </c>
      <c r="BB103" s="7">
        <f>IFERROR(VLOOKUP(Table1[[#This Row],[Stock]],[2]CUS030!$A$5:$BO$10000,59,0)/Table1[[#This Row],[Rate
(L/S)]],"")</f>
        <v>0</v>
      </c>
      <c r="BC103" s="7">
        <f>IFERROR(VLOOKUP(Table1[[#This Row],[Stock]],[2]CUS030!$A$5:$BO$10000,60,0)/Table1[[#This Row],[Rate
(L/S)]],"")</f>
        <v>0</v>
      </c>
      <c r="BD103" s="7">
        <f>IFERROR(VLOOKUP(Table1[[#This Row],[Stock]],[2]CUS030!$A$5:$BO$10000,61,0)/Table1[[#This Row],[Rate
(L/S)]],"")</f>
        <v>0</v>
      </c>
      <c r="BE103" s="7">
        <f>IFERROR(VLOOKUP(Table1[[#This Row],[Stock]],[2]CUS030!$A$5:$BO$10000,62,0)/Table1[[#This Row],[Rate
(L/S)]],"")</f>
        <v>0</v>
      </c>
      <c r="BF103" s="7">
        <f>IFERROR(VLOOKUP(Table1[[#This Row],[Stock]],[2]CUS030!$A$5:$BO$10000,63,0)/Table1[[#This Row],[Rate
(L/S)]],"")</f>
        <v>0</v>
      </c>
      <c r="BG103" s="7">
        <f>IFERROR(VLOOKUP(Table1[[#This Row],[Stock]],[2]CUS030!$A$5:$BO$10000,64,0)/Table1[[#This Row],[Rate
(L/S)]],"")</f>
        <v>0</v>
      </c>
      <c r="BH103" s="7">
        <f>IFERROR(VLOOKUP(Table1[[#This Row],[Stock]],[2]CUS030!$A$5:$BO$10000,65,0)/Table1[[#This Row],[Rate
(L/S)]],"")</f>
        <v>0</v>
      </c>
      <c r="BI103" s="7" t="s">
        <v>1</v>
      </c>
      <c r="BJ103" s="15">
        <f>IFERROR(IF(Table1[[#This Row],[S.Material]]="S",(Table1[[#This Row],[Total Qty]]+Table1[[#This Row],[N+1]]+Table1[[#This Row],[N+2]]),Table1[[#This Row],[Total Qty]]+Table1[[#This Row],[N+1]]),)</f>
        <v>95.833333333333329</v>
      </c>
      <c r="BK103" s="7" t="str">
        <f>IFERROR(IF(((AVERAGE((Table1[[#This Row],[N+1]],Table1[[#This Row],[N+2]]),Table1[[#This Row],[N+3]])-(Table1[[#This Row],[Total Qty]])))&gt;500,"Fixed&gt;500pcs",""),"")</f>
        <v/>
      </c>
      <c r="BL103" s="7" t="str">
        <f>IF(AND(Table1[[#This Row],[Last Forcast]]=0,Table1[[#This Row],[Total Qty]]&gt;0,Table1[[#This Row],[N+1]]&gt;0),"Check PO again","")</f>
        <v/>
      </c>
    </row>
    <row r="104" spans="2:64" x14ac:dyDescent="0.3">
      <c r="B104">
        <v>102</v>
      </c>
      <c r="C104" t="s">
        <v>107</v>
      </c>
      <c r="D104">
        <f>IFERROR(ROUND((MID(Table1[[#This Row],[Production]],35,(LEN(Table1[[#This Row],[Production]]))-37)/(MID(Table1[[#This Row],[Stock]],35,(LEN(Table1[[#This Row],[Stock]]))-37))),0),"")</f>
        <v>23</v>
      </c>
      <c r="E104" t="s">
        <v>108</v>
      </c>
      <c r="F104" s="16">
        <f>VLOOKUP(LEFT(Table1[[#This Row],[Production]],LEN(Table1[[#This Row],[Production]])-7),Item!$A$5:$Z$1000,26,0)</f>
        <v>2.2759999999999998</v>
      </c>
      <c r="H104" s="8" t="str">
        <f>IFERROR(VLOOKUP(MID(Table1[[#This Row],[Production]],10,2),Special!$B$2:$D$26,3,0),"")</f>
        <v>-</v>
      </c>
      <c r="J104" t="b">
        <f>EXACT(LEFT(Table1[[#This Row],[Stock]],12),LEFT(Table1[[#This Row],[Production]],12))</f>
        <v>1</v>
      </c>
      <c r="K104" t="b">
        <f>EXACT((RIGHT(Table1[[#This Row],[Stock]],3)),((RIGHT(Table1[[#This Row],[Production]],3))))</f>
        <v>1</v>
      </c>
      <c r="L104" s="14">
        <f>IFERROR(VLOOKUP(Table1[[#This Row],[Stock]],[1]Sheet1!$A$7:$N$10000,14,0),"")</f>
        <v>0</v>
      </c>
      <c r="M104" s="14">
        <f>IFERROR(ROUND((Table1[[#This Row],[Stock
(S&amp;L)]]/Table1[[#This Row],[Rate
(L/S)]]),0),"")</f>
        <v>0</v>
      </c>
      <c r="O104" t="str">
        <f>IF(Table1[[#This Row],[Rate
(L/S)]]=1,"P/E","C")</f>
        <v>C</v>
      </c>
      <c r="P104" s="7" t="str">
        <f>IFERROR(VLOOKUP(Table1[[#This Row],[Stock]],[2]CUS030!$A$5:$BO$10000,21,0)/Table1[[#This Row],[Rate
(L/S)]],"")</f>
        <v/>
      </c>
      <c r="Q104" s="7" t="str">
        <f>IFERROR(VLOOKUP(Table1[[#This Row],[Stock]],[2]CUS030!$A$5:$BO$10000,22,0)/Table1[[#This Row],[Rate
(L/S)]],"")</f>
        <v/>
      </c>
      <c r="R104" s="7" t="str">
        <f>IFERROR(VLOOKUP(Table1[[#This Row],[Stock]],[2]CUS030!$A$5:$BO$10000,23,0)/Table1[[#This Row],[Rate
(L/S)]],"")</f>
        <v/>
      </c>
      <c r="S104" s="7" t="str">
        <f>IFERROR(VLOOKUP(Table1[[#This Row],[Stock]],[2]CUS030!$A$5:$BO$10000,24,0)/Table1[[#This Row],[Rate
(L/S)]],"")</f>
        <v/>
      </c>
      <c r="T104" s="7" t="str">
        <f>IFERROR(VLOOKUP(Table1[[#This Row],[Stock]],[2]CUS030!$A$5:$BO$10000,25,0)/Table1[[#This Row],[Rate
(L/S)]],"")</f>
        <v/>
      </c>
      <c r="U104" s="7" t="str">
        <f>IFERROR(VLOOKUP(Table1[[#This Row],[Stock]],[2]CUS030!$A$5:$BO$10000,26,0)/Table1[[#This Row],[Rate
(L/S)]],"")</f>
        <v/>
      </c>
      <c r="V104" s="7" t="str">
        <f>IFERROR(VLOOKUP(Table1[[#This Row],[Stock]],[2]CUS030!$A$5:$BO$10000,27,0)/Table1[[#This Row],[Rate
(L/S)]],"")</f>
        <v/>
      </c>
      <c r="W104" s="7" t="str">
        <f>IFERROR(VLOOKUP(Table1[[#This Row],[Stock]],[2]CUS030!$A$5:$BO$10000,28,0)/Table1[[#This Row],[Rate
(L/S)]],"")</f>
        <v/>
      </c>
      <c r="X104" s="7" t="str">
        <f>IFERROR(VLOOKUP(Table1[[#This Row],[Stock]],[2]CUS030!$A$5:$BO$10000,29,0)/Table1[[#This Row],[Rate
(L/S)]],"")</f>
        <v/>
      </c>
      <c r="Y104" s="7" t="str">
        <f>IFERROR(VLOOKUP(Table1[[#This Row],[Stock]],[2]CUS030!$A$5:$BO$10000,30,0)/Table1[[#This Row],[Rate
(L/S)]],"")</f>
        <v/>
      </c>
      <c r="Z104" s="7" t="str">
        <f>IFERROR(VLOOKUP(Table1[[#This Row],[Stock]],[2]CUS030!$A$5:$BO$10000,31,0)/Table1[[#This Row],[Rate
(L/S)]],"")</f>
        <v/>
      </c>
      <c r="AA104" s="7" t="str">
        <f>IFERROR(VLOOKUP(Table1[[#This Row],[Stock]],[2]CUS030!$A$5:$BO$10000,32,0)/Table1[[#This Row],[Rate
(L/S)]],"")</f>
        <v/>
      </c>
      <c r="AB104" s="7" t="str">
        <f>IFERROR(VLOOKUP(Table1[[#This Row],[Stock]],[2]CUS030!$A$5:$BO$10000,33,0)/Table1[[#This Row],[Rate
(L/S)]],"")</f>
        <v/>
      </c>
      <c r="AC104" s="7" t="str">
        <f>IFERROR(VLOOKUP(Table1[[#This Row],[Stock]],[2]CUS030!$A$5:$BO$10000,34,0)/Table1[[#This Row],[Rate
(L/S)]],"")</f>
        <v/>
      </c>
      <c r="AD104" s="7" t="str">
        <f>IFERROR(VLOOKUP(Table1[[#This Row],[Stock]],[2]CUS030!$A$5:$BO$10000,35,0)/Table1[[#This Row],[Rate
(L/S)]],"")</f>
        <v/>
      </c>
      <c r="AE104" s="7" t="str">
        <f>IFERROR(VLOOKUP(Table1[[#This Row],[Stock]],[2]CUS030!$A$5:$BO$10000,36,0)/Table1[[#This Row],[Rate
(L/S)]],"")</f>
        <v/>
      </c>
      <c r="AF104" s="7" t="str">
        <f>IFERROR(VLOOKUP(Table1[[#This Row],[Stock]],[2]CUS030!$A$5:$BO$10000,37,0)/Table1[[#This Row],[Rate
(L/S)]],"")</f>
        <v/>
      </c>
      <c r="AG104" s="7" t="str">
        <f>IFERROR(VLOOKUP(Table1[[#This Row],[Stock]],[2]CUS030!$A$5:$BO$10000,38,0)/Table1[[#This Row],[Rate
(L/S)]],"")</f>
        <v/>
      </c>
      <c r="AH104" s="7" t="str">
        <f>IFERROR(VLOOKUP(Table1[[#This Row],[Stock]],[2]CUS030!$A$5:$BO$10000,39,0)/Table1[[#This Row],[Rate
(L/S)]],"")</f>
        <v/>
      </c>
      <c r="AI104" s="7" t="str">
        <f>IFERROR(VLOOKUP(Table1[[#This Row],[Stock]],[2]CUS030!$A$5:$BO$10000,40,0)/Table1[[#This Row],[Rate
(L/S)]],"")</f>
        <v/>
      </c>
      <c r="AJ104" s="7" t="str">
        <f>IFERROR(VLOOKUP(Table1[[#This Row],[Stock]],[2]CUS030!$A$5:$BO$10000,41,0)/Table1[[#This Row],[Rate
(L/S)]],"")</f>
        <v/>
      </c>
      <c r="AK104" s="7" t="str">
        <f>IFERROR(VLOOKUP(Table1[[#This Row],[Stock]],[2]CUS030!$A$5:$BO$10000,42,0)/Table1[[#This Row],[Rate
(L/S)]],"")</f>
        <v/>
      </c>
      <c r="AL104" s="7" t="str">
        <f>IFERROR(VLOOKUP(Table1[[#This Row],[Stock]],[2]CUS030!$A$5:$BO$10000,43,0)/Table1[[#This Row],[Rate
(L/S)]],"")</f>
        <v/>
      </c>
      <c r="AM104" s="7" t="str">
        <f>IFERROR(VLOOKUP(Table1[[#This Row],[Stock]],[2]CUS030!$A$5:$BO$10000,44,0)/Table1[[#This Row],[Rate
(L/S)]],"")</f>
        <v/>
      </c>
      <c r="AN104" s="7" t="str">
        <f>IFERROR(VLOOKUP(Table1[[#This Row],[Stock]],[2]CUS030!$A$5:$BO$10000,45,0)/Table1[[#This Row],[Rate
(L/S)]],"")</f>
        <v/>
      </c>
      <c r="AO104" s="7" t="str">
        <f>IFERROR(VLOOKUP(Table1[[#This Row],[Stock]],[2]CUS030!$A$5:$BO$10000,46,0)/Table1[[#This Row],[Rate
(L/S)]],"")</f>
        <v/>
      </c>
      <c r="AP104" s="7" t="str">
        <f>IFERROR(VLOOKUP(Table1[[#This Row],[Stock]],[2]CUS030!$A$5:$BO$10000,47,0)/Table1[[#This Row],[Rate
(L/S)]],"")</f>
        <v/>
      </c>
      <c r="AQ104" s="7" t="str">
        <f>IFERROR(VLOOKUP(Table1[[#This Row],[Stock]],[2]CUS030!$A$5:$BO$10000,48,0)/Table1[[#This Row],[Rate
(L/S)]],"")</f>
        <v/>
      </c>
      <c r="AR104" s="7" t="str">
        <f>IFERROR(VLOOKUP(Table1[[#This Row],[Stock]],[2]CUS030!$A$5:$BO$10000,49,0)/Table1[[#This Row],[Rate
(L/S)]],"")</f>
        <v/>
      </c>
      <c r="AS104" s="7" t="str">
        <f>IFERROR(VLOOKUP(Table1[[#This Row],[Stock]],[2]CUS030!$A$5:$BO$10000,50,0)/Table1[[#This Row],[Rate
(L/S)]],"")</f>
        <v/>
      </c>
      <c r="AT104" s="7" t="str">
        <f>IFERROR(VLOOKUP(Table1[[#This Row],[Stock]],[2]CUS030!$A$5:$BO$10000,51,0)/Table1[[#This Row],[Rate
(L/S)]],"")</f>
        <v/>
      </c>
      <c r="AU104" s="7" t="str">
        <f>IFERROR(VLOOKUP(Table1[[#This Row],[Stock]],[2]CUS030!$A$5:$BO$10000,52,0)/Table1[[#This Row],[Rate
(L/S)]],"")</f>
        <v/>
      </c>
      <c r="AV104" s="7" t="str">
        <f>IFERROR(VLOOKUP(Table1[[#This Row],[Stock]],[2]CUS030!$A$5:$BO$10000,53,0)/Table1[[#This Row],[Rate
(L/S)]],"")</f>
        <v/>
      </c>
      <c r="AW104" s="7" t="str">
        <f>IFERROR(VLOOKUP(Table1[[#This Row],[Stock]],[2]CUS030!$A$5:$BO$10000,54,0)/Table1[[#This Row],[Rate
(L/S)]],"")</f>
        <v/>
      </c>
      <c r="AX104" s="7" t="str">
        <f>IFERROR(VLOOKUP(Table1[[#This Row],[Stock]],[2]CUS030!$A$5:$BO$10000,55,0)/Table1[[#This Row],[Rate
(L/S)]],"")</f>
        <v/>
      </c>
      <c r="AY104" s="7" t="str">
        <f>IFERROR(VLOOKUP(Table1[[#This Row],[Stock]],[2]CUS030!$A$5:$BO$10000,56,0)/Table1[[#This Row],[Rate
(L/S)]],"")</f>
        <v/>
      </c>
      <c r="AZ104" s="7" t="str">
        <f>IFERROR(VLOOKUP(Table1[[#This Row],[Stock]],[2]CUS030!$A$5:$BO$10000,57,0)/Table1[[#This Row],[Rate
(L/S)]],"")</f>
        <v/>
      </c>
      <c r="BA104" s="7" t="str">
        <f>IFERROR(VLOOKUP(Table1[[#This Row],[Stock]],[2]CUS030!$A$5:$BO$10000,58,0)/Table1[[#This Row],[Rate
(L/S)]],"")</f>
        <v/>
      </c>
      <c r="BB104" s="7" t="str">
        <f>IFERROR(VLOOKUP(Table1[[#This Row],[Stock]],[2]CUS030!$A$5:$BO$10000,59,0)/Table1[[#This Row],[Rate
(L/S)]],"")</f>
        <v/>
      </c>
      <c r="BC104" s="7" t="str">
        <f>IFERROR(VLOOKUP(Table1[[#This Row],[Stock]],[2]CUS030!$A$5:$BO$10000,60,0)/Table1[[#This Row],[Rate
(L/S)]],"")</f>
        <v/>
      </c>
      <c r="BD104" s="7" t="str">
        <f>IFERROR(VLOOKUP(Table1[[#This Row],[Stock]],[2]CUS030!$A$5:$BO$10000,61,0)/Table1[[#This Row],[Rate
(L/S)]],"")</f>
        <v/>
      </c>
      <c r="BE104" s="7" t="str">
        <f>IFERROR(VLOOKUP(Table1[[#This Row],[Stock]],[2]CUS030!$A$5:$BO$10000,62,0)/Table1[[#This Row],[Rate
(L/S)]],"")</f>
        <v/>
      </c>
      <c r="BF104" s="7" t="str">
        <f>IFERROR(VLOOKUP(Table1[[#This Row],[Stock]],[2]CUS030!$A$5:$BO$10000,63,0)/Table1[[#This Row],[Rate
(L/S)]],"")</f>
        <v/>
      </c>
      <c r="BG104" s="7" t="str">
        <f>IFERROR(VLOOKUP(Table1[[#This Row],[Stock]],[2]CUS030!$A$5:$BO$10000,64,0)/Table1[[#This Row],[Rate
(L/S)]],"")</f>
        <v/>
      </c>
      <c r="BH104" s="7" t="str">
        <f>IFERROR(VLOOKUP(Table1[[#This Row],[Stock]],[2]CUS030!$A$5:$BO$10000,65,0)/Table1[[#This Row],[Rate
(L/S)]],"")</f>
        <v/>
      </c>
      <c r="BI104" s="7" t="s">
        <v>1</v>
      </c>
      <c r="BJ104" s="15">
        <f>IFERROR(IF(Table1[[#This Row],[S.Material]]="S",(Table1[[#This Row],[Total Qty]]+Table1[[#This Row],[N+1]]+Table1[[#This Row],[N+2]]),Table1[[#This Row],[Total Qty]]+Table1[[#This Row],[N+1]]),)</f>
        <v>0</v>
      </c>
      <c r="BK104" s="7" t="str">
        <f>IFERROR(IF(((AVERAGE((Table1[[#This Row],[N+1]],Table1[[#This Row],[N+2]]),Table1[[#This Row],[N+3]])-(Table1[[#This Row],[Total Qty]])))&gt;500,"Fixed&gt;500pcs",""),"")</f>
        <v/>
      </c>
      <c r="BL104" s="7" t="str">
        <f>IF(AND(Table1[[#This Row],[Last Forcast]]=0,Table1[[#This Row],[Total Qty]]&gt;0,Table1[[#This Row],[N+1]]&gt;0),"Check PO again","")</f>
        <v/>
      </c>
    </row>
    <row r="105" spans="2:64" x14ac:dyDescent="0.3">
      <c r="B105">
        <v>103</v>
      </c>
      <c r="C105" t="s">
        <v>108</v>
      </c>
      <c r="D105">
        <f>IFERROR(ROUND((MID(Table1[[#This Row],[Production]],35,(LEN(Table1[[#This Row],[Production]]))-37)/(MID(Table1[[#This Row],[Stock]],35,(LEN(Table1[[#This Row],[Stock]]))-37))),0),"")</f>
        <v>1</v>
      </c>
      <c r="E105" t="s">
        <v>108</v>
      </c>
      <c r="F105" s="16">
        <f>VLOOKUP(LEFT(Table1[[#This Row],[Production]],LEN(Table1[[#This Row],[Production]])-7),Item!$A$5:$Z$1000,26,0)</f>
        <v>2.2759999999999998</v>
      </c>
      <c r="H105" s="8" t="str">
        <f>IFERROR(VLOOKUP(MID(Table1[[#This Row],[Production]],10,2),Special!$B$2:$D$26,3,0),"")</f>
        <v>-</v>
      </c>
      <c r="J105" t="b">
        <f>EXACT(LEFT(Table1[[#This Row],[Stock]],12),LEFT(Table1[[#This Row],[Production]],12))</f>
        <v>1</v>
      </c>
      <c r="K105" t="b">
        <f>EXACT((RIGHT(Table1[[#This Row],[Stock]],3)),((RIGHT(Table1[[#This Row],[Production]],3))))</f>
        <v>1</v>
      </c>
      <c r="L105" s="14">
        <f>IFERROR(VLOOKUP(Table1[[#This Row],[Stock]],[1]Sheet1!$A$7:$N$10000,14,0),"")</f>
        <v>0</v>
      </c>
      <c r="M105" s="14">
        <f>IFERROR(ROUND((Table1[[#This Row],[Stock
(S&amp;L)]]/Table1[[#This Row],[Rate
(L/S)]]),0),"")</f>
        <v>0</v>
      </c>
      <c r="O105" t="str">
        <f>IF(Table1[[#This Row],[Rate
(L/S)]]=1,"P/E","C")</f>
        <v>P/E</v>
      </c>
      <c r="P105" s="7" t="str">
        <f>IFERROR(VLOOKUP(Table1[[#This Row],[Stock]],[2]CUS030!$A$5:$BO$10000,21,0)/Table1[[#This Row],[Rate
(L/S)]],"")</f>
        <v/>
      </c>
      <c r="Q105" s="7" t="str">
        <f>IFERROR(VLOOKUP(Table1[[#This Row],[Stock]],[2]CUS030!$A$5:$BO$10000,22,0)/Table1[[#This Row],[Rate
(L/S)]],"")</f>
        <v/>
      </c>
      <c r="R105" s="7" t="str">
        <f>IFERROR(VLOOKUP(Table1[[#This Row],[Stock]],[2]CUS030!$A$5:$BO$10000,23,0)/Table1[[#This Row],[Rate
(L/S)]],"")</f>
        <v/>
      </c>
      <c r="S105" s="7" t="str">
        <f>IFERROR(VLOOKUP(Table1[[#This Row],[Stock]],[2]CUS030!$A$5:$BO$10000,24,0)/Table1[[#This Row],[Rate
(L/S)]],"")</f>
        <v/>
      </c>
      <c r="T105" s="7" t="str">
        <f>IFERROR(VLOOKUP(Table1[[#This Row],[Stock]],[2]CUS030!$A$5:$BO$10000,25,0)/Table1[[#This Row],[Rate
(L/S)]],"")</f>
        <v/>
      </c>
      <c r="U105" s="7" t="str">
        <f>IFERROR(VLOOKUP(Table1[[#This Row],[Stock]],[2]CUS030!$A$5:$BO$10000,26,0)/Table1[[#This Row],[Rate
(L/S)]],"")</f>
        <v/>
      </c>
      <c r="V105" s="7" t="str">
        <f>IFERROR(VLOOKUP(Table1[[#This Row],[Stock]],[2]CUS030!$A$5:$BO$10000,27,0)/Table1[[#This Row],[Rate
(L/S)]],"")</f>
        <v/>
      </c>
      <c r="W105" s="7" t="str">
        <f>IFERROR(VLOOKUP(Table1[[#This Row],[Stock]],[2]CUS030!$A$5:$BO$10000,28,0)/Table1[[#This Row],[Rate
(L/S)]],"")</f>
        <v/>
      </c>
      <c r="X105" s="7" t="str">
        <f>IFERROR(VLOOKUP(Table1[[#This Row],[Stock]],[2]CUS030!$A$5:$BO$10000,29,0)/Table1[[#This Row],[Rate
(L/S)]],"")</f>
        <v/>
      </c>
      <c r="Y105" s="7" t="str">
        <f>IFERROR(VLOOKUP(Table1[[#This Row],[Stock]],[2]CUS030!$A$5:$BO$10000,30,0)/Table1[[#This Row],[Rate
(L/S)]],"")</f>
        <v/>
      </c>
      <c r="Z105" s="7" t="str">
        <f>IFERROR(VLOOKUP(Table1[[#This Row],[Stock]],[2]CUS030!$A$5:$BO$10000,31,0)/Table1[[#This Row],[Rate
(L/S)]],"")</f>
        <v/>
      </c>
      <c r="AA105" s="7" t="str">
        <f>IFERROR(VLOOKUP(Table1[[#This Row],[Stock]],[2]CUS030!$A$5:$BO$10000,32,0)/Table1[[#This Row],[Rate
(L/S)]],"")</f>
        <v/>
      </c>
      <c r="AB105" s="7" t="str">
        <f>IFERROR(VLOOKUP(Table1[[#This Row],[Stock]],[2]CUS030!$A$5:$BO$10000,33,0)/Table1[[#This Row],[Rate
(L/S)]],"")</f>
        <v/>
      </c>
      <c r="AC105" s="7" t="str">
        <f>IFERROR(VLOOKUP(Table1[[#This Row],[Stock]],[2]CUS030!$A$5:$BO$10000,34,0)/Table1[[#This Row],[Rate
(L/S)]],"")</f>
        <v/>
      </c>
      <c r="AD105" s="7" t="str">
        <f>IFERROR(VLOOKUP(Table1[[#This Row],[Stock]],[2]CUS030!$A$5:$BO$10000,35,0)/Table1[[#This Row],[Rate
(L/S)]],"")</f>
        <v/>
      </c>
      <c r="AE105" s="7" t="str">
        <f>IFERROR(VLOOKUP(Table1[[#This Row],[Stock]],[2]CUS030!$A$5:$BO$10000,36,0)/Table1[[#This Row],[Rate
(L/S)]],"")</f>
        <v/>
      </c>
      <c r="AF105" s="7" t="str">
        <f>IFERROR(VLOOKUP(Table1[[#This Row],[Stock]],[2]CUS030!$A$5:$BO$10000,37,0)/Table1[[#This Row],[Rate
(L/S)]],"")</f>
        <v/>
      </c>
      <c r="AG105" s="7" t="str">
        <f>IFERROR(VLOOKUP(Table1[[#This Row],[Stock]],[2]CUS030!$A$5:$BO$10000,38,0)/Table1[[#This Row],[Rate
(L/S)]],"")</f>
        <v/>
      </c>
      <c r="AH105" s="7" t="str">
        <f>IFERROR(VLOOKUP(Table1[[#This Row],[Stock]],[2]CUS030!$A$5:$BO$10000,39,0)/Table1[[#This Row],[Rate
(L/S)]],"")</f>
        <v/>
      </c>
      <c r="AI105" s="7" t="str">
        <f>IFERROR(VLOOKUP(Table1[[#This Row],[Stock]],[2]CUS030!$A$5:$BO$10000,40,0)/Table1[[#This Row],[Rate
(L/S)]],"")</f>
        <v/>
      </c>
      <c r="AJ105" s="7" t="str">
        <f>IFERROR(VLOOKUP(Table1[[#This Row],[Stock]],[2]CUS030!$A$5:$BO$10000,41,0)/Table1[[#This Row],[Rate
(L/S)]],"")</f>
        <v/>
      </c>
      <c r="AK105" s="7" t="str">
        <f>IFERROR(VLOOKUP(Table1[[#This Row],[Stock]],[2]CUS030!$A$5:$BO$10000,42,0)/Table1[[#This Row],[Rate
(L/S)]],"")</f>
        <v/>
      </c>
      <c r="AL105" s="7" t="str">
        <f>IFERROR(VLOOKUP(Table1[[#This Row],[Stock]],[2]CUS030!$A$5:$BO$10000,43,0)/Table1[[#This Row],[Rate
(L/S)]],"")</f>
        <v/>
      </c>
      <c r="AM105" s="7" t="str">
        <f>IFERROR(VLOOKUP(Table1[[#This Row],[Stock]],[2]CUS030!$A$5:$BO$10000,44,0)/Table1[[#This Row],[Rate
(L/S)]],"")</f>
        <v/>
      </c>
      <c r="AN105" s="7" t="str">
        <f>IFERROR(VLOOKUP(Table1[[#This Row],[Stock]],[2]CUS030!$A$5:$BO$10000,45,0)/Table1[[#This Row],[Rate
(L/S)]],"")</f>
        <v/>
      </c>
      <c r="AO105" s="7" t="str">
        <f>IFERROR(VLOOKUP(Table1[[#This Row],[Stock]],[2]CUS030!$A$5:$BO$10000,46,0)/Table1[[#This Row],[Rate
(L/S)]],"")</f>
        <v/>
      </c>
      <c r="AP105" s="7" t="str">
        <f>IFERROR(VLOOKUP(Table1[[#This Row],[Stock]],[2]CUS030!$A$5:$BO$10000,47,0)/Table1[[#This Row],[Rate
(L/S)]],"")</f>
        <v/>
      </c>
      <c r="AQ105" s="7" t="str">
        <f>IFERROR(VLOOKUP(Table1[[#This Row],[Stock]],[2]CUS030!$A$5:$BO$10000,48,0)/Table1[[#This Row],[Rate
(L/S)]],"")</f>
        <v/>
      </c>
      <c r="AR105" s="7" t="str">
        <f>IFERROR(VLOOKUP(Table1[[#This Row],[Stock]],[2]CUS030!$A$5:$BO$10000,49,0)/Table1[[#This Row],[Rate
(L/S)]],"")</f>
        <v/>
      </c>
      <c r="AS105" s="7" t="str">
        <f>IFERROR(VLOOKUP(Table1[[#This Row],[Stock]],[2]CUS030!$A$5:$BO$10000,50,0)/Table1[[#This Row],[Rate
(L/S)]],"")</f>
        <v/>
      </c>
      <c r="AT105" s="7" t="str">
        <f>IFERROR(VLOOKUP(Table1[[#This Row],[Stock]],[2]CUS030!$A$5:$BO$10000,51,0)/Table1[[#This Row],[Rate
(L/S)]],"")</f>
        <v/>
      </c>
      <c r="AU105" s="7" t="str">
        <f>IFERROR(VLOOKUP(Table1[[#This Row],[Stock]],[2]CUS030!$A$5:$BO$10000,52,0)/Table1[[#This Row],[Rate
(L/S)]],"")</f>
        <v/>
      </c>
      <c r="AV105" s="7" t="str">
        <f>IFERROR(VLOOKUP(Table1[[#This Row],[Stock]],[2]CUS030!$A$5:$BO$10000,53,0)/Table1[[#This Row],[Rate
(L/S)]],"")</f>
        <v/>
      </c>
      <c r="AW105" s="7" t="str">
        <f>IFERROR(VLOOKUP(Table1[[#This Row],[Stock]],[2]CUS030!$A$5:$BO$10000,54,0)/Table1[[#This Row],[Rate
(L/S)]],"")</f>
        <v/>
      </c>
      <c r="AX105" s="7" t="str">
        <f>IFERROR(VLOOKUP(Table1[[#This Row],[Stock]],[2]CUS030!$A$5:$BO$10000,55,0)/Table1[[#This Row],[Rate
(L/S)]],"")</f>
        <v/>
      </c>
      <c r="AY105" s="7" t="str">
        <f>IFERROR(VLOOKUP(Table1[[#This Row],[Stock]],[2]CUS030!$A$5:$BO$10000,56,0)/Table1[[#This Row],[Rate
(L/S)]],"")</f>
        <v/>
      </c>
      <c r="AZ105" s="7" t="str">
        <f>IFERROR(VLOOKUP(Table1[[#This Row],[Stock]],[2]CUS030!$A$5:$BO$10000,57,0)/Table1[[#This Row],[Rate
(L/S)]],"")</f>
        <v/>
      </c>
      <c r="BA105" s="7" t="str">
        <f>IFERROR(VLOOKUP(Table1[[#This Row],[Stock]],[2]CUS030!$A$5:$BO$10000,58,0)/Table1[[#This Row],[Rate
(L/S)]],"")</f>
        <v/>
      </c>
      <c r="BB105" s="7" t="str">
        <f>IFERROR(VLOOKUP(Table1[[#This Row],[Stock]],[2]CUS030!$A$5:$BO$10000,59,0)/Table1[[#This Row],[Rate
(L/S)]],"")</f>
        <v/>
      </c>
      <c r="BC105" s="7" t="str">
        <f>IFERROR(VLOOKUP(Table1[[#This Row],[Stock]],[2]CUS030!$A$5:$BO$10000,60,0)/Table1[[#This Row],[Rate
(L/S)]],"")</f>
        <v/>
      </c>
      <c r="BD105" s="7" t="str">
        <f>IFERROR(VLOOKUP(Table1[[#This Row],[Stock]],[2]CUS030!$A$5:$BO$10000,61,0)/Table1[[#This Row],[Rate
(L/S)]],"")</f>
        <v/>
      </c>
      <c r="BE105" s="7" t="str">
        <f>IFERROR(VLOOKUP(Table1[[#This Row],[Stock]],[2]CUS030!$A$5:$BO$10000,62,0)/Table1[[#This Row],[Rate
(L/S)]],"")</f>
        <v/>
      </c>
      <c r="BF105" s="7" t="str">
        <f>IFERROR(VLOOKUP(Table1[[#This Row],[Stock]],[2]CUS030!$A$5:$BO$10000,63,0)/Table1[[#This Row],[Rate
(L/S)]],"")</f>
        <v/>
      </c>
      <c r="BG105" s="7" t="str">
        <f>IFERROR(VLOOKUP(Table1[[#This Row],[Stock]],[2]CUS030!$A$5:$BO$10000,64,0)/Table1[[#This Row],[Rate
(L/S)]],"")</f>
        <v/>
      </c>
      <c r="BH105" s="7" t="str">
        <f>IFERROR(VLOOKUP(Table1[[#This Row],[Stock]],[2]CUS030!$A$5:$BO$10000,65,0)/Table1[[#This Row],[Rate
(L/S)]],"")</f>
        <v/>
      </c>
      <c r="BI105" s="7" t="s">
        <v>1</v>
      </c>
      <c r="BJ105" s="15">
        <f>IFERROR(IF(Table1[[#This Row],[S.Material]]="S",(Table1[[#This Row],[Total Qty]]+Table1[[#This Row],[N+1]]+Table1[[#This Row],[N+2]]),Table1[[#This Row],[Total Qty]]+Table1[[#This Row],[N+1]]),)</f>
        <v>0</v>
      </c>
      <c r="BK105" s="7" t="str">
        <f>IFERROR(IF(((AVERAGE((Table1[[#This Row],[N+1]],Table1[[#This Row],[N+2]]),Table1[[#This Row],[N+3]])-(Table1[[#This Row],[Total Qty]])))&gt;500,"Fixed&gt;500pcs",""),"")</f>
        <v/>
      </c>
      <c r="BL105" s="7" t="str">
        <f>IF(AND(Table1[[#This Row],[Last Forcast]]=0,Table1[[#This Row],[Total Qty]]&gt;0,Table1[[#This Row],[N+1]]&gt;0),"Check PO again","")</f>
        <v/>
      </c>
    </row>
    <row r="106" spans="2:64" x14ac:dyDescent="0.3">
      <c r="B106">
        <v>104</v>
      </c>
      <c r="C106" t="s">
        <v>109</v>
      </c>
      <c r="D106">
        <f>IFERROR(ROUND((MID(Table1[[#This Row],[Production]],35,(LEN(Table1[[#This Row],[Production]]))-37)/(MID(Table1[[#This Row],[Stock]],35,(LEN(Table1[[#This Row],[Stock]]))-37))),0),"")</f>
        <v>4</v>
      </c>
      <c r="E106" t="s">
        <v>110</v>
      </c>
      <c r="F106" s="16">
        <f>VLOOKUP(LEFT(Table1[[#This Row],[Production]],LEN(Table1[[#This Row],[Production]])-7),Item!$A$5:$Z$1000,26,0)</f>
        <v>1.78</v>
      </c>
      <c r="H106" s="8" t="str">
        <f>IFERROR(VLOOKUP(MID(Table1[[#This Row],[Production]],10,2),Special!$B$2:$D$26,3,0),"")</f>
        <v>-</v>
      </c>
      <c r="J106" t="b">
        <f>EXACT(LEFT(Table1[[#This Row],[Stock]],12),LEFT(Table1[[#This Row],[Production]],12))</f>
        <v>1</v>
      </c>
      <c r="K106" t="b">
        <f>EXACT((RIGHT(Table1[[#This Row],[Stock]],3)),((RIGHT(Table1[[#This Row],[Production]],3))))</f>
        <v>1</v>
      </c>
      <c r="L106" s="14">
        <f>IFERROR(VLOOKUP(Table1[[#This Row],[Stock]],[1]Sheet1!$A$7:$N$10000,14,0),"")</f>
        <v>17093</v>
      </c>
      <c r="M106" s="14">
        <f>IFERROR(ROUND((Table1[[#This Row],[Stock
(S&amp;L)]]/Table1[[#This Row],[Rate
(L/S)]]),0),"")</f>
        <v>4273</v>
      </c>
      <c r="O106" t="str">
        <f>IF(Table1[[#This Row],[Rate
(L/S)]]=1,"P/E","C")</f>
        <v>C</v>
      </c>
      <c r="P106" s="7">
        <f>IFERROR(VLOOKUP(Table1[[#This Row],[Stock]],[2]CUS030!$A$5:$BO$10000,21,0)/Table1[[#This Row],[Rate
(L/S)]],"")</f>
        <v>0</v>
      </c>
      <c r="Q106" s="7">
        <f>IFERROR(VLOOKUP(Table1[[#This Row],[Stock]],[2]CUS030!$A$5:$BO$10000,22,0)/Table1[[#This Row],[Rate
(L/S)]],"")</f>
        <v>0</v>
      </c>
      <c r="R106" s="7">
        <f>IFERROR(VLOOKUP(Table1[[#This Row],[Stock]],[2]CUS030!$A$5:$BO$10000,23,0)/Table1[[#This Row],[Rate
(L/S)]],"")</f>
        <v>0</v>
      </c>
      <c r="S106" s="7">
        <f>IFERROR(VLOOKUP(Table1[[#This Row],[Stock]],[2]CUS030!$A$5:$BO$10000,24,0)/Table1[[#This Row],[Rate
(L/S)]],"")</f>
        <v>0</v>
      </c>
      <c r="T106" s="7">
        <f>IFERROR(VLOOKUP(Table1[[#This Row],[Stock]],[2]CUS030!$A$5:$BO$10000,25,0)/Table1[[#This Row],[Rate
(L/S)]],"")</f>
        <v>0</v>
      </c>
      <c r="U106" s="7">
        <f>IFERROR(VLOOKUP(Table1[[#This Row],[Stock]],[2]CUS030!$A$5:$BO$10000,26,0)/Table1[[#This Row],[Rate
(L/S)]],"")</f>
        <v>0</v>
      </c>
      <c r="V106" s="7">
        <f>IFERROR(VLOOKUP(Table1[[#This Row],[Stock]],[2]CUS030!$A$5:$BO$10000,27,0)/Table1[[#This Row],[Rate
(L/S)]],"")</f>
        <v>0</v>
      </c>
      <c r="W106" s="7">
        <f>IFERROR(VLOOKUP(Table1[[#This Row],[Stock]],[2]CUS030!$A$5:$BO$10000,28,0)/Table1[[#This Row],[Rate
(L/S)]],"")</f>
        <v>0</v>
      </c>
      <c r="X106" s="7">
        <f>IFERROR(VLOOKUP(Table1[[#This Row],[Stock]],[2]CUS030!$A$5:$BO$10000,29,0)/Table1[[#This Row],[Rate
(L/S)]],"")</f>
        <v>0</v>
      </c>
      <c r="Y106" s="7">
        <f>IFERROR(VLOOKUP(Table1[[#This Row],[Stock]],[2]CUS030!$A$5:$BO$10000,30,0)/Table1[[#This Row],[Rate
(L/S)]],"")</f>
        <v>0</v>
      </c>
      <c r="Z106" s="7">
        <f>IFERROR(VLOOKUP(Table1[[#This Row],[Stock]],[2]CUS030!$A$5:$BO$10000,31,0)/Table1[[#This Row],[Rate
(L/S)]],"")</f>
        <v>0</v>
      </c>
      <c r="AA106" s="7">
        <f>IFERROR(VLOOKUP(Table1[[#This Row],[Stock]],[2]CUS030!$A$5:$BO$10000,32,0)/Table1[[#This Row],[Rate
(L/S)]],"")</f>
        <v>0</v>
      </c>
      <c r="AB106" s="7">
        <f>IFERROR(VLOOKUP(Table1[[#This Row],[Stock]],[2]CUS030!$A$5:$BO$10000,33,0)/Table1[[#This Row],[Rate
(L/S)]],"")</f>
        <v>0</v>
      </c>
      <c r="AC106" s="7">
        <f>IFERROR(VLOOKUP(Table1[[#This Row],[Stock]],[2]CUS030!$A$5:$BO$10000,34,0)/Table1[[#This Row],[Rate
(L/S)]],"")</f>
        <v>0</v>
      </c>
      <c r="AD106" s="7">
        <f>IFERROR(VLOOKUP(Table1[[#This Row],[Stock]],[2]CUS030!$A$5:$BO$10000,35,0)/Table1[[#This Row],[Rate
(L/S)]],"")</f>
        <v>0</v>
      </c>
      <c r="AE106" s="7">
        <f>IFERROR(VLOOKUP(Table1[[#This Row],[Stock]],[2]CUS030!$A$5:$BO$10000,36,0)/Table1[[#This Row],[Rate
(L/S)]],"")</f>
        <v>0</v>
      </c>
      <c r="AF106" s="7">
        <f>IFERROR(VLOOKUP(Table1[[#This Row],[Stock]],[2]CUS030!$A$5:$BO$10000,37,0)/Table1[[#This Row],[Rate
(L/S)]],"")</f>
        <v>0</v>
      </c>
      <c r="AG106" s="7">
        <f>IFERROR(VLOOKUP(Table1[[#This Row],[Stock]],[2]CUS030!$A$5:$BO$10000,38,0)/Table1[[#This Row],[Rate
(L/S)]],"")</f>
        <v>0</v>
      </c>
      <c r="AH106" s="7">
        <f>IFERROR(VLOOKUP(Table1[[#This Row],[Stock]],[2]CUS030!$A$5:$BO$10000,39,0)/Table1[[#This Row],[Rate
(L/S)]],"")</f>
        <v>0</v>
      </c>
      <c r="AI106" s="7">
        <f>IFERROR(VLOOKUP(Table1[[#This Row],[Stock]],[2]CUS030!$A$5:$BO$10000,40,0)/Table1[[#This Row],[Rate
(L/S)]],"")</f>
        <v>0</v>
      </c>
      <c r="AJ106" s="7">
        <f>IFERROR(VLOOKUP(Table1[[#This Row],[Stock]],[2]CUS030!$A$5:$BO$10000,41,0)/Table1[[#This Row],[Rate
(L/S)]],"")</f>
        <v>0</v>
      </c>
      <c r="AK106" s="7">
        <f>IFERROR(VLOOKUP(Table1[[#This Row],[Stock]],[2]CUS030!$A$5:$BO$10000,42,0)/Table1[[#This Row],[Rate
(L/S)]],"")</f>
        <v>0</v>
      </c>
      <c r="AL106" s="7">
        <f>IFERROR(VLOOKUP(Table1[[#This Row],[Stock]],[2]CUS030!$A$5:$BO$10000,43,0)/Table1[[#This Row],[Rate
(L/S)]],"")</f>
        <v>0</v>
      </c>
      <c r="AM106" s="7">
        <f>IFERROR(VLOOKUP(Table1[[#This Row],[Stock]],[2]CUS030!$A$5:$BO$10000,44,0)/Table1[[#This Row],[Rate
(L/S)]],"")</f>
        <v>0</v>
      </c>
      <c r="AN106" s="7">
        <f>IFERROR(VLOOKUP(Table1[[#This Row],[Stock]],[2]CUS030!$A$5:$BO$10000,45,0)/Table1[[#This Row],[Rate
(L/S)]],"")</f>
        <v>0</v>
      </c>
      <c r="AO106" s="7">
        <f>IFERROR(VLOOKUP(Table1[[#This Row],[Stock]],[2]CUS030!$A$5:$BO$10000,46,0)/Table1[[#This Row],[Rate
(L/S)]],"")</f>
        <v>0</v>
      </c>
      <c r="AP106" s="7">
        <f>IFERROR(VLOOKUP(Table1[[#This Row],[Stock]],[2]CUS030!$A$5:$BO$10000,47,0)/Table1[[#This Row],[Rate
(L/S)]],"")</f>
        <v>0</v>
      </c>
      <c r="AQ106" s="7">
        <f>IFERROR(VLOOKUP(Table1[[#This Row],[Stock]],[2]CUS030!$A$5:$BO$10000,48,0)/Table1[[#This Row],[Rate
(L/S)]],"")</f>
        <v>0</v>
      </c>
      <c r="AR106" s="7">
        <f>IFERROR(VLOOKUP(Table1[[#This Row],[Stock]],[2]CUS030!$A$5:$BO$10000,49,0)/Table1[[#This Row],[Rate
(L/S)]],"")</f>
        <v>0</v>
      </c>
      <c r="AS106" s="7">
        <f>IFERROR(VLOOKUP(Table1[[#This Row],[Stock]],[2]CUS030!$A$5:$BO$10000,50,0)/Table1[[#This Row],[Rate
(L/S)]],"")</f>
        <v>0</v>
      </c>
      <c r="AT106" s="7">
        <f>IFERROR(VLOOKUP(Table1[[#This Row],[Stock]],[2]CUS030!$A$5:$BO$10000,51,0)/Table1[[#This Row],[Rate
(L/S)]],"")</f>
        <v>0</v>
      </c>
      <c r="AU106" s="7">
        <f>IFERROR(VLOOKUP(Table1[[#This Row],[Stock]],[2]CUS030!$A$5:$BO$10000,52,0)/Table1[[#This Row],[Rate
(L/S)]],"")</f>
        <v>0</v>
      </c>
      <c r="AV106" s="7">
        <f>IFERROR(VLOOKUP(Table1[[#This Row],[Stock]],[2]CUS030!$A$5:$BO$10000,53,0)/Table1[[#This Row],[Rate
(L/S)]],"")</f>
        <v>0</v>
      </c>
      <c r="AW106" s="7">
        <f>IFERROR(VLOOKUP(Table1[[#This Row],[Stock]],[2]CUS030!$A$5:$BO$10000,54,0)/Table1[[#This Row],[Rate
(L/S)]],"")</f>
        <v>0</v>
      </c>
      <c r="AX106" s="7">
        <f>IFERROR(VLOOKUP(Table1[[#This Row],[Stock]],[2]CUS030!$A$5:$BO$10000,55,0)/Table1[[#This Row],[Rate
(L/S)]],"")</f>
        <v>0</v>
      </c>
      <c r="AY106" s="7">
        <f>IFERROR(VLOOKUP(Table1[[#This Row],[Stock]],[2]CUS030!$A$5:$BO$10000,56,0)/Table1[[#This Row],[Rate
(L/S)]],"")</f>
        <v>0</v>
      </c>
      <c r="AZ106" s="7">
        <f>IFERROR(VLOOKUP(Table1[[#This Row],[Stock]],[2]CUS030!$A$5:$BO$10000,57,0)/Table1[[#This Row],[Rate
(L/S)]],"")</f>
        <v>0</v>
      </c>
      <c r="BA106" s="7">
        <f>IFERROR(VLOOKUP(Table1[[#This Row],[Stock]],[2]CUS030!$A$5:$BO$10000,58,0)/Table1[[#This Row],[Rate
(L/S)]],"")</f>
        <v>0</v>
      </c>
      <c r="BB106" s="7">
        <f>IFERROR(VLOOKUP(Table1[[#This Row],[Stock]],[2]CUS030!$A$5:$BO$10000,59,0)/Table1[[#This Row],[Rate
(L/S)]],"")</f>
        <v>0</v>
      </c>
      <c r="BC106" s="7">
        <f>IFERROR(VLOOKUP(Table1[[#This Row],[Stock]],[2]CUS030!$A$5:$BO$10000,60,0)/Table1[[#This Row],[Rate
(L/S)]],"")</f>
        <v>0</v>
      </c>
      <c r="BD106" s="7">
        <f>IFERROR(VLOOKUP(Table1[[#This Row],[Stock]],[2]CUS030!$A$5:$BO$10000,61,0)/Table1[[#This Row],[Rate
(L/S)]],"")</f>
        <v>0</v>
      </c>
      <c r="BE106" s="7">
        <f>IFERROR(VLOOKUP(Table1[[#This Row],[Stock]],[2]CUS030!$A$5:$BO$10000,62,0)/Table1[[#This Row],[Rate
(L/S)]],"")</f>
        <v>0</v>
      </c>
      <c r="BF106" s="7">
        <f>IFERROR(VLOOKUP(Table1[[#This Row],[Stock]],[2]CUS030!$A$5:$BO$10000,63,0)/Table1[[#This Row],[Rate
(L/S)]],"")</f>
        <v>0</v>
      </c>
      <c r="BG106" s="7">
        <f>IFERROR(VLOOKUP(Table1[[#This Row],[Stock]],[2]CUS030!$A$5:$BO$10000,64,0)/Table1[[#This Row],[Rate
(L/S)]],"")</f>
        <v>0</v>
      </c>
      <c r="BH106" s="7">
        <f>IFERROR(VLOOKUP(Table1[[#This Row],[Stock]],[2]CUS030!$A$5:$BO$10000,65,0)/Table1[[#This Row],[Rate
(L/S)]],"")</f>
        <v>0</v>
      </c>
      <c r="BI106" s="7" t="s">
        <v>1</v>
      </c>
      <c r="BJ106" s="15">
        <f>IFERROR(IF(Table1[[#This Row],[S.Material]]="S",(Table1[[#This Row],[Total Qty]]+Table1[[#This Row],[N+1]]+Table1[[#This Row],[N+2]]),Table1[[#This Row],[Total Qty]]+Table1[[#This Row],[N+1]]),)</f>
        <v>0</v>
      </c>
      <c r="BK106" s="7" t="str">
        <f>IFERROR(IF(((AVERAGE((Table1[[#This Row],[N+1]],Table1[[#This Row],[N+2]]),Table1[[#This Row],[N+3]])-(Table1[[#This Row],[Total Qty]])))&gt;500,"Fixed&gt;500pcs",""),"")</f>
        <v/>
      </c>
      <c r="BL106" s="7" t="str">
        <f>IF(AND(Table1[[#This Row],[Last Forcast]]=0,Table1[[#This Row],[Total Qty]]&gt;0,Table1[[#This Row],[N+1]]&gt;0),"Check PO again","")</f>
        <v/>
      </c>
    </row>
    <row r="107" spans="2:64" x14ac:dyDescent="0.3">
      <c r="B107">
        <v>105</v>
      </c>
      <c r="C107" t="s">
        <v>111</v>
      </c>
      <c r="D107">
        <f>IFERROR(ROUND((MID(Table1[[#This Row],[Production]],35,(LEN(Table1[[#This Row],[Production]]))-37)/(MID(Table1[[#This Row],[Stock]],35,(LEN(Table1[[#This Row],[Stock]]))-37))),0),"")</f>
        <v>20</v>
      </c>
      <c r="E107" t="s">
        <v>110</v>
      </c>
      <c r="F107" s="16">
        <f>VLOOKUP(LEFT(Table1[[#This Row],[Production]],LEN(Table1[[#This Row],[Production]])-7),Item!$A$5:$Z$1000,26,0)</f>
        <v>1.78</v>
      </c>
      <c r="H107" s="8" t="str">
        <f>IFERROR(VLOOKUP(MID(Table1[[#This Row],[Production]],10,2),Special!$B$2:$D$26,3,0),"")</f>
        <v>-</v>
      </c>
      <c r="J107" t="b">
        <f>EXACT(LEFT(Table1[[#This Row],[Stock]],12),LEFT(Table1[[#This Row],[Production]],12))</f>
        <v>1</v>
      </c>
      <c r="K107" t="b">
        <f>EXACT((RIGHT(Table1[[#This Row],[Stock]],3)),((RIGHT(Table1[[#This Row],[Production]],3))))</f>
        <v>1</v>
      </c>
      <c r="L107" s="14">
        <f>IFERROR(VLOOKUP(Table1[[#This Row],[Stock]],[1]Sheet1!$A$7:$N$10000,14,0),"")</f>
        <v>17</v>
      </c>
      <c r="M107" s="14">
        <f>IFERROR(ROUND((Table1[[#This Row],[Stock
(S&amp;L)]]/Table1[[#This Row],[Rate
(L/S)]]),0),"")</f>
        <v>1</v>
      </c>
      <c r="O107" t="str">
        <f>IF(Table1[[#This Row],[Rate
(L/S)]]=1,"P/E","C")</f>
        <v>C</v>
      </c>
      <c r="P107" s="7">
        <f>IFERROR(VLOOKUP(Table1[[#This Row],[Stock]],[2]CUS030!$A$5:$BO$10000,21,0)/Table1[[#This Row],[Rate
(L/S)]],"")</f>
        <v>0</v>
      </c>
      <c r="Q107" s="7">
        <f>IFERROR(VLOOKUP(Table1[[#This Row],[Stock]],[2]CUS030!$A$5:$BO$10000,22,0)/Table1[[#This Row],[Rate
(L/S)]],"")</f>
        <v>0</v>
      </c>
      <c r="R107" s="7">
        <f>IFERROR(VLOOKUP(Table1[[#This Row],[Stock]],[2]CUS030!$A$5:$BO$10000,23,0)/Table1[[#This Row],[Rate
(L/S)]],"")</f>
        <v>0</v>
      </c>
      <c r="S107" s="7">
        <f>IFERROR(VLOOKUP(Table1[[#This Row],[Stock]],[2]CUS030!$A$5:$BO$10000,24,0)/Table1[[#This Row],[Rate
(L/S)]],"")</f>
        <v>0</v>
      </c>
      <c r="T107" s="7">
        <f>IFERROR(VLOOKUP(Table1[[#This Row],[Stock]],[2]CUS030!$A$5:$BO$10000,25,0)/Table1[[#This Row],[Rate
(L/S)]],"")</f>
        <v>0</v>
      </c>
      <c r="U107" s="7">
        <f>IFERROR(VLOOKUP(Table1[[#This Row],[Stock]],[2]CUS030!$A$5:$BO$10000,26,0)/Table1[[#This Row],[Rate
(L/S)]],"")</f>
        <v>0</v>
      </c>
      <c r="V107" s="7">
        <f>IFERROR(VLOOKUP(Table1[[#This Row],[Stock]],[2]CUS030!$A$5:$BO$10000,27,0)/Table1[[#This Row],[Rate
(L/S)]],"")</f>
        <v>0</v>
      </c>
      <c r="W107" s="7">
        <f>IFERROR(VLOOKUP(Table1[[#This Row],[Stock]],[2]CUS030!$A$5:$BO$10000,28,0)/Table1[[#This Row],[Rate
(L/S)]],"")</f>
        <v>0</v>
      </c>
      <c r="X107" s="7">
        <f>IFERROR(VLOOKUP(Table1[[#This Row],[Stock]],[2]CUS030!$A$5:$BO$10000,29,0)/Table1[[#This Row],[Rate
(L/S)]],"")</f>
        <v>0</v>
      </c>
      <c r="Y107" s="7">
        <f>IFERROR(VLOOKUP(Table1[[#This Row],[Stock]],[2]CUS030!$A$5:$BO$10000,30,0)/Table1[[#This Row],[Rate
(L/S)]],"")</f>
        <v>0</v>
      </c>
      <c r="Z107" s="7">
        <f>IFERROR(VLOOKUP(Table1[[#This Row],[Stock]],[2]CUS030!$A$5:$BO$10000,31,0)/Table1[[#This Row],[Rate
(L/S)]],"")</f>
        <v>0</v>
      </c>
      <c r="AA107" s="7">
        <f>IFERROR(VLOOKUP(Table1[[#This Row],[Stock]],[2]CUS030!$A$5:$BO$10000,32,0)/Table1[[#This Row],[Rate
(L/S)]],"")</f>
        <v>0</v>
      </c>
      <c r="AB107" s="7">
        <f>IFERROR(VLOOKUP(Table1[[#This Row],[Stock]],[2]CUS030!$A$5:$BO$10000,33,0)/Table1[[#This Row],[Rate
(L/S)]],"")</f>
        <v>0</v>
      </c>
      <c r="AC107" s="7">
        <f>IFERROR(VLOOKUP(Table1[[#This Row],[Stock]],[2]CUS030!$A$5:$BO$10000,34,0)/Table1[[#This Row],[Rate
(L/S)]],"")</f>
        <v>0</v>
      </c>
      <c r="AD107" s="7">
        <f>IFERROR(VLOOKUP(Table1[[#This Row],[Stock]],[2]CUS030!$A$5:$BO$10000,35,0)/Table1[[#This Row],[Rate
(L/S)]],"")</f>
        <v>0</v>
      </c>
      <c r="AE107" s="7">
        <f>IFERROR(VLOOKUP(Table1[[#This Row],[Stock]],[2]CUS030!$A$5:$BO$10000,36,0)/Table1[[#This Row],[Rate
(L/S)]],"")</f>
        <v>0</v>
      </c>
      <c r="AF107" s="7">
        <f>IFERROR(VLOOKUP(Table1[[#This Row],[Stock]],[2]CUS030!$A$5:$BO$10000,37,0)/Table1[[#This Row],[Rate
(L/S)]],"")</f>
        <v>0</v>
      </c>
      <c r="AG107" s="7">
        <f>IFERROR(VLOOKUP(Table1[[#This Row],[Stock]],[2]CUS030!$A$5:$BO$10000,38,0)/Table1[[#This Row],[Rate
(L/S)]],"")</f>
        <v>0</v>
      </c>
      <c r="AH107" s="7">
        <f>IFERROR(VLOOKUP(Table1[[#This Row],[Stock]],[2]CUS030!$A$5:$BO$10000,39,0)/Table1[[#This Row],[Rate
(L/S)]],"")</f>
        <v>0</v>
      </c>
      <c r="AI107" s="7">
        <f>IFERROR(VLOOKUP(Table1[[#This Row],[Stock]],[2]CUS030!$A$5:$BO$10000,40,0)/Table1[[#This Row],[Rate
(L/S)]],"")</f>
        <v>0</v>
      </c>
      <c r="AJ107" s="7">
        <f>IFERROR(VLOOKUP(Table1[[#This Row],[Stock]],[2]CUS030!$A$5:$BO$10000,41,0)/Table1[[#This Row],[Rate
(L/S)]],"")</f>
        <v>0</v>
      </c>
      <c r="AK107" s="7">
        <f>IFERROR(VLOOKUP(Table1[[#This Row],[Stock]],[2]CUS030!$A$5:$BO$10000,42,0)/Table1[[#This Row],[Rate
(L/S)]],"")</f>
        <v>0</v>
      </c>
      <c r="AL107" s="7">
        <f>IFERROR(VLOOKUP(Table1[[#This Row],[Stock]],[2]CUS030!$A$5:$BO$10000,43,0)/Table1[[#This Row],[Rate
(L/S)]],"")</f>
        <v>0</v>
      </c>
      <c r="AM107" s="7">
        <f>IFERROR(VLOOKUP(Table1[[#This Row],[Stock]],[2]CUS030!$A$5:$BO$10000,44,0)/Table1[[#This Row],[Rate
(L/S)]],"")</f>
        <v>0</v>
      </c>
      <c r="AN107" s="7">
        <f>IFERROR(VLOOKUP(Table1[[#This Row],[Stock]],[2]CUS030!$A$5:$BO$10000,45,0)/Table1[[#This Row],[Rate
(L/S)]],"")</f>
        <v>0</v>
      </c>
      <c r="AO107" s="7">
        <f>IFERROR(VLOOKUP(Table1[[#This Row],[Stock]],[2]CUS030!$A$5:$BO$10000,46,0)/Table1[[#This Row],[Rate
(L/S)]],"")</f>
        <v>0</v>
      </c>
      <c r="AP107" s="7">
        <f>IFERROR(VLOOKUP(Table1[[#This Row],[Stock]],[2]CUS030!$A$5:$BO$10000,47,0)/Table1[[#This Row],[Rate
(L/S)]],"")</f>
        <v>0</v>
      </c>
      <c r="AQ107" s="7">
        <f>IFERROR(VLOOKUP(Table1[[#This Row],[Stock]],[2]CUS030!$A$5:$BO$10000,48,0)/Table1[[#This Row],[Rate
(L/S)]],"")</f>
        <v>0</v>
      </c>
      <c r="AR107" s="7">
        <f>IFERROR(VLOOKUP(Table1[[#This Row],[Stock]],[2]CUS030!$A$5:$BO$10000,49,0)/Table1[[#This Row],[Rate
(L/S)]],"")</f>
        <v>0</v>
      </c>
      <c r="AS107" s="7">
        <f>IFERROR(VLOOKUP(Table1[[#This Row],[Stock]],[2]CUS030!$A$5:$BO$10000,50,0)/Table1[[#This Row],[Rate
(L/S)]],"")</f>
        <v>0</v>
      </c>
      <c r="AT107" s="7">
        <f>IFERROR(VLOOKUP(Table1[[#This Row],[Stock]],[2]CUS030!$A$5:$BO$10000,51,0)/Table1[[#This Row],[Rate
(L/S)]],"")</f>
        <v>0</v>
      </c>
      <c r="AU107" s="7">
        <f>IFERROR(VLOOKUP(Table1[[#This Row],[Stock]],[2]CUS030!$A$5:$BO$10000,52,0)/Table1[[#This Row],[Rate
(L/S)]],"")</f>
        <v>0</v>
      </c>
      <c r="AV107" s="7">
        <f>IFERROR(VLOOKUP(Table1[[#This Row],[Stock]],[2]CUS030!$A$5:$BO$10000,53,0)/Table1[[#This Row],[Rate
(L/S)]],"")</f>
        <v>0</v>
      </c>
      <c r="AW107" s="7">
        <f>IFERROR(VLOOKUP(Table1[[#This Row],[Stock]],[2]CUS030!$A$5:$BO$10000,54,0)/Table1[[#This Row],[Rate
(L/S)]],"")</f>
        <v>0</v>
      </c>
      <c r="AX107" s="7">
        <f>IFERROR(VLOOKUP(Table1[[#This Row],[Stock]],[2]CUS030!$A$5:$BO$10000,55,0)/Table1[[#This Row],[Rate
(L/S)]],"")</f>
        <v>0</v>
      </c>
      <c r="AY107" s="7">
        <f>IFERROR(VLOOKUP(Table1[[#This Row],[Stock]],[2]CUS030!$A$5:$BO$10000,56,0)/Table1[[#This Row],[Rate
(L/S)]],"")</f>
        <v>0</v>
      </c>
      <c r="AZ107" s="7">
        <f>IFERROR(VLOOKUP(Table1[[#This Row],[Stock]],[2]CUS030!$A$5:$BO$10000,57,0)/Table1[[#This Row],[Rate
(L/S)]],"")</f>
        <v>0</v>
      </c>
      <c r="BA107" s="7">
        <f>IFERROR(VLOOKUP(Table1[[#This Row],[Stock]],[2]CUS030!$A$5:$BO$10000,58,0)/Table1[[#This Row],[Rate
(L/S)]],"")</f>
        <v>0</v>
      </c>
      <c r="BB107" s="7">
        <f>IFERROR(VLOOKUP(Table1[[#This Row],[Stock]],[2]CUS030!$A$5:$BO$10000,59,0)/Table1[[#This Row],[Rate
(L/S)]],"")</f>
        <v>0</v>
      </c>
      <c r="BC107" s="7">
        <f>IFERROR(VLOOKUP(Table1[[#This Row],[Stock]],[2]CUS030!$A$5:$BO$10000,60,0)/Table1[[#This Row],[Rate
(L/S)]],"")</f>
        <v>0</v>
      </c>
      <c r="BD107" s="7">
        <f>IFERROR(VLOOKUP(Table1[[#This Row],[Stock]],[2]CUS030!$A$5:$BO$10000,61,0)/Table1[[#This Row],[Rate
(L/S)]],"")</f>
        <v>0</v>
      </c>
      <c r="BE107" s="7">
        <f>IFERROR(VLOOKUP(Table1[[#This Row],[Stock]],[2]CUS030!$A$5:$BO$10000,62,0)/Table1[[#This Row],[Rate
(L/S)]],"")</f>
        <v>0</v>
      </c>
      <c r="BF107" s="7">
        <f>IFERROR(VLOOKUP(Table1[[#This Row],[Stock]],[2]CUS030!$A$5:$BO$10000,63,0)/Table1[[#This Row],[Rate
(L/S)]],"")</f>
        <v>0</v>
      </c>
      <c r="BG107" s="7">
        <f>IFERROR(VLOOKUP(Table1[[#This Row],[Stock]],[2]CUS030!$A$5:$BO$10000,64,0)/Table1[[#This Row],[Rate
(L/S)]],"")</f>
        <v>0</v>
      </c>
      <c r="BH107" s="7">
        <f>IFERROR(VLOOKUP(Table1[[#This Row],[Stock]],[2]CUS030!$A$5:$BO$10000,65,0)/Table1[[#This Row],[Rate
(L/S)]],"")</f>
        <v>0</v>
      </c>
      <c r="BI107" s="7" t="s">
        <v>1</v>
      </c>
      <c r="BJ107" s="15">
        <f>IFERROR(IF(Table1[[#This Row],[S.Material]]="S",(Table1[[#This Row],[Total Qty]]+Table1[[#This Row],[N+1]]+Table1[[#This Row],[N+2]]),Table1[[#This Row],[Total Qty]]+Table1[[#This Row],[N+1]]),)</f>
        <v>0</v>
      </c>
      <c r="BK107" s="7" t="str">
        <f>IFERROR(IF(((AVERAGE((Table1[[#This Row],[N+1]],Table1[[#This Row],[N+2]]),Table1[[#This Row],[N+3]])-(Table1[[#This Row],[Total Qty]])))&gt;500,"Fixed&gt;500pcs",""),"")</f>
        <v/>
      </c>
      <c r="BL107" s="7" t="str">
        <f>IF(AND(Table1[[#This Row],[Last Forcast]]=0,Table1[[#This Row],[Total Qty]]&gt;0,Table1[[#This Row],[N+1]]&gt;0),"Check PO again","")</f>
        <v/>
      </c>
    </row>
    <row r="108" spans="2:64" x14ac:dyDescent="0.3">
      <c r="B108">
        <v>106</v>
      </c>
      <c r="C108" t="s">
        <v>112</v>
      </c>
      <c r="D108">
        <f>IFERROR(ROUND((MID(Table1[[#This Row],[Production]],35,(LEN(Table1[[#This Row],[Production]]))-37)/(MID(Table1[[#This Row],[Stock]],35,(LEN(Table1[[#This Row],[Stock]]))-37))),0),"")</f>
        <v>3</v>
      </c>
      <c r="E108" t="s">
        <v>109</v>
      </c>
      <c r="F108" s="16">
        <f>VLOOKUP(LEFT(Table1[[#This Row],[Production]],LEN(Table1[[#This Row],[Production]])-7),Item!$A$5:$Z$1000,26,0)</f>
        <v>1.78</v>
      </c>
      <c r="H108" s="8" t="str">
        <f>IFERROR(VLOOKUP(MID(Table1[[#This Row],[Production]],10,2),Special!$B$2:$D$26,3,0),"")</f>
        <v>-</v>
      </c>
      <c r="J108" t="b">
        <f>EXACT(LEFT(Table1[[#This Row],[Stock]],12),LEFT(Table1[[#This Row],[Production]],12))</f>
        <v>1</v>
      </c>
      <c r="K108" t="b">
        <f>EXACT((RIGHT(Table1[[#This Row],[Stock]],3)),((RIGHT(Table1[[#This Row],[Production]],3))))</f>
        <v>1</v>
      </c>
      <c r="L108" s="14">
        <f>IFERROR(VLOOKUP(Table1[[#This Row],[Stock]],[1]Sheet1!$A$7:$N$10000,14,0),"")</f>
        <v>1456</v>
      </c>
      <c r="M108" s="14">
        <f>IFERROR(ROUND((Table1[[#This Row],[Stock
(S&amp;L)]]/Table1[[#This Row],[Rate
(L/S)]]),0),"")</f>
        <v>485</v>
      </c>
      <c r="O108" t="str">
        <f>IF(Table1[[#This Row],[Rate
(L/S)]]=1,"P/E","C")</f>
        <v>C</v>
      </c>
      <c r="P108" s="7">
        <f>IFERROR(VLOOKUP(Table1[[#This Row],[Stock]],[2]CUS030!$A$5:$BO$10000,21,0)/Table1[[#This Row],[Rate
(L/S)]],"")</f>
        <v>0</v>
      </c>
      <c r="Q108" s="7">
        <f>IFERROR(VLOOKUP(Table1[[#This Row],[Stock]],[2]CUS030!$A$5:$BO$10000,22,0)/Table1[[#This Row],[Rate
(L/S)]],"")</f>
        <v>0</v>
      </c>
      <c r="R108" s="7">
        <f>IFERROR(VLOOKUP(Table1[[#This Row],[Stock]],[2]CUS030!$A$5:$BO$10000,23,0)/Table1[[#This Row],[Rate
(L/S)]],"")</f>
        <v>0</v>
      </c>
      <c r="S108" s="7">
        <f>IFERROR(VLOOKUP(Table1[[#This Row],[Stock]],[2]CUS030!$A$5:$BO$10000,24,0)/Table1[[#This Row],[Rate
(L/S)]],"")</f>
        <v>0</v>
      </c>
      <c r="T108" s="7">
        <f>IFERROR(VLOOKUP(Table1[[#This Row],[Stock]],[2]CUS030!$A$5:$BO$10000,25,0)/Table1[[#This Row],[Rate
(L/S)]],"")</f>
        <v>0</v>
      </c>
      <c r="U108" s="7">
        <f>IFERROR(VLOOKUP(Table1[[#This Row],[Stock]],[2]CUS030!$A$5:$BO$10000,26,0)/Table1[[#This Row],[Rate
(L/S)]],"")</f>
        <v>0</v>
      </c>
      <c r="V108" s="7">
        <f>IFERROR(VLOOKUP(Table1[[#This Row],[Stock]],[2]CUS030!$A$5:$BO$10000,27,0)/Table1[[#This Row],[Rate
(L/S)]],"")</f>
        <v>0</v>
      </c>
      <c r="W108" s="7">
        <f>IFERROR(VLOOKUP(Table1[[#This Row],[Stock]],[2]CUS030!$A$5:$BO$10000,28,0)/Table1[[#This Row],[Rate
(L/S)]],"")</f>
        <v>0</v>
      </c>
      <c r="X108" s="7">
        <f>IFERROR(VLOOKUP(Table1[[#This Row],[Stock]],[2]CUS030!$A$5:$BO$10000,29,0)/Table1[[#This Row],[Rate
(L/S)]],"")</f>
        <v>0</v>
      </c>
      <c r="Y108" s="7">
        <f>IFERROR(VLOOKUP(Table1[[#This Row],[Stock]],[2]CUS030!$A$5:$BO$10000,30,0)/Table1[[#This Row],[Rate
(L/S)]],"")</f>
        <v>0</v>
      </c>
      <c r="Z108" s="7">
        <f>IFERROR(VLOOKUP(Table1[[#This Row],[Stock]],[2]CUS030!$A$5:$BO$10000,31,0)/Table1[[#This Row],[Rate
(L/S)]],"")</f>
        <v>0</v>
      </c>
      <c r="AA108" s="7">
        <f>IFERROR(VLOOKUP(Table1[[#This Row],[Stock]],[2]CUS030!$A$5:$BO$10000,32,0)/Table1[[#This Row],[Rate
(L/S)]],"")</f>
        <v>0</v>
      </c>
      <c r="AB108" s="7">
        <f>IFERROR(VLOOKUP(Table1[[#This Row],[Stock]],[2]CUS030!$A$5:$BO$10000,33,0)/Table1[[#This Row],[Rate
(L/S)]],"")</f>
        <v>0</v>
      </c>
      <c r="AC108" s="7">
        <f>IFERROR(VLOOKUP(Table1[[#This Row],[Stock]],[2]CUS030!$A$5:$BO$10000,34,0)/Table1[[#This Row],[Rate
(L/S)]],"")</f>
        <v>0</v>
      </c>
      <c r="AD108" s="7">
        <f>IFERROR(VLOOKUP(Table1[[#This Row],[Stock]],[2]CUS030!$A$5:$BO$10000,35,0)/Table1[[#This Row],[Rate
(L/S)]],"")</f>
        <v>0</v>
      </c>
      <c r="AE108" s="7">
        <f>IFERROR(VLOOKUP(Table1[[#This Row],[Stock]],[2]CUS030!$A$5:$BO$10000,36,0)/Table1[[#This Row],[Rate
(L/S)]],"")</f>
        <v>0</v>
      </c>
      <c r="AF108" s="7">
        <f>IFERROR(VLOOKUP(Table1[[#This Row],[Stock]],[2]CUS030!$A$5:$BO$10000,37,0)/Table1[[#This Row],[Rate
(L/S)]],"")</f>
        <v>0</v>
      </c>
      <c r="AG108" s="7">
        <f>IFERROR(VLOOKUP(Table1[[#This Row],[Stock]],[2]CUS030!$A$5:$BO$10000,38,0)/Table1[[#This Row],[Rate
(L/S)]],"")</f>
        <v>0</v>
      </c>
      <c r="AH108" s="7">
        <f>IFERROR(VLOOKUP(Table1[[#This Row],[Stock]],[2]CUS030!$A$5:$BO$10000,39,0)/Table1[[#This Row],[Rate
(L/S)]],"")</f>
        <v>0</v>
      </c>
      <c r="AI108" s="7">
        <f>IFERROR(VLOOKUP(Table1[[#This Row],[Stock]],[2]CUS030!$A$5:$BO$10000,40,0)/Table1[[#This Row],[Rate
(L/S)]],"")</f>
        <v>0</v>
      </c>
      <c r="AJ108" s="7">
        <f>IFERROR(VLOOKUP(Table1[[#This Row],[Stock]],[2]CUS030!$A$5:$BO$10000,41,0)/Table1[[#This Row],[Rate
(L/S)]],"")</f>
        <v>0</v>
      </c>
      <c r="AK108" s="7">
        <f>IFERROR(VLOOKUP(Table1[[#This Row],[Stock]],[2]CUS030!$A$5:$BO$10000,42,0)/Table1[[#This Row],[Rate
(L/S)]],"")</f>
        <v>0</v>
      </c>
      <c r="AL108" s="7">
        <f>IFERROR(VLOOKUP(Table1[[#This Row],[Stock]],[2]CUS030!$A$5:$BO$10000,43,0)/Table1[[#This Row],[Rate
(L/S)]],"")</f>
        <v>0</v>
      </c>
      <c r="AM108" s="7">
        <f>IFERROR(VLOOKUP(Table1[[#This Row],[Stock]],[2]CUS030!$A$5:$BO$10000,44,0)/Table1[[#This Row],[Rate
(L/S)]],"")</f>
        <v>0</v>
      </c>
      <c r="AN108" s="7">
        <f>IFERROR(VLOOKUP(Table1[[#This Row],[Stock]],[2]CUS030!$A$5:$BO$10000,45,0)/Table1[[#This Row],[Rate
(L/S)]],"")</f>
        <v>0</v>
      </c>
      <c r="AO108" s="7">
        <f>IFERROR(VLOOKUP(Table1[[#This Row],[Stock]],[2]CUS030!$A$5:$BO$10000,46,0)/Table1[[#This Row],[Rate
(L/S)]],"")</f>
        <v>0</v>
      </c>
      <c r="AP108" s="7">
        <f>IFERROR(VLOOKUP(Table1[[#This Row],[Stock]],[2]CUS030!$A$5:$BO$10000,47,0)/Table1[[#This Row],[Rate
(L/S)]],"")</f>
        <v>0</v>
      </c>
      <c r="AQ108" s="7">
        <f>IFERROR(VLOOKUP(Table1[[#This Row],[Stock]],[2]CUS030!$A$5:$BO$10000,48,0)/Table1[[#This Row],[Rate
(L/S)]],"")</f>
        <v>0</v>
      </c>
      <c r="AR108" s="7">
        <f>IFERROR(VLOOKUP(Table1[[#This Row],[Stock]],[2]CUS030!$A$5:$BO$10000,49,0)/Table1[[#This Row],[Rate
(L/S)]],"")</f>
        <v>0</v>
      </c>
      <c r="AS108" s="7">
        <f>IFERROR(VLOOKUP(Table1[[#This Row],[Stock]],[2]CUS030!$A$5:$BO$10000,50,0)/Table1[[#This Row],[Rate
(L/S)]],"")</f>
        <v>0</v>
      </c>
      <c r="AT108" s="7">
        <f>IFERROR(VLOOKUP(Table1[[#This Row],[Stock]],[2]CUS030!$A$5:$BO$10000,51,0)/Table1[[#This Row],[Rate
(L/S)]],"")</f>
        <v>0</v>
      </c>
      <c r="AU108" s="7">
        <f>IFERROR(VLOOKUP(Table1[[#This Row],[Stock]],[2]CUS030!$A$5:$BO$10000,52,0)/Table1[[#This Row],[Rate
(L/S)]],"")</f>
        <v>0</v>
      </c>
      <c r="AV108" s="7">
        <f>IFERROR(VLOOKUP(Table1[[#This Row],[Stock]],[2]CUS030!$A$5:$BO$10000,53,0)/Table1[[#This Row],[Rate
(L/S)]],"")</f>
        <v>0</v>
      </c>
      <c r="AW108" s="7">
        <f>IFERROR(VLOOKUP(Table1[[#This Row],[Stock]],[2]CUS030!$A$5:$BO$10000,54,0)/Table1[[#This Row],[Rate
(L/S)]],"")</f>
        <v>0</v>
      </c>
      <c r="AX108" s="7">
        <f>IFERROR(VLOOKUP(Table1[[#This Row],[Stock]],[2]CUS030!$A$5:$BO$10000,55,0)/Table1[[#This Row],[Rate
(L/S)]],"")</f>
        <v>370</v>
      </c>
      <c r="AY108" s="7">
        <f>IFERROR(VLOOKUP(Table1[[#This Row],[Stock]],[2]CUS030!$A$5:$BO$10000,56,0)/Table1[[#This Row],[Rate
(L/S)]],"")</f>
        <v>0</v>
      </c>
      <c r="AZ108" s="7">
        <f>IFERROR(VLOOKUP(Table1[[#This Row],[Stock]],[2]CUS030!$A$5:$BO$10000,57,0)/Table1[[#This Row],[Rate
(L/S)]],"")</f>
        <v>0</v>
      </c>
      <c r="BA108" s="7">
        <f>IFERROR(VLOOKUP(Table1[[#This Row],[Stock]],[2]CUS030!$A$5:$BO$10000,58,0)/Table1[[#This Row],[Rate
(L/S)]],"")</f>
        <v>195.33333333333334</v>
      </c>
      <c r="BB108" s="7">
        <f>IFERROR(VLOOKUP(Table1[[#This Row],[Stock]],[2]CUS030!$A$5:$BO$10000,59,0)/Table1[[#This Row],[Rate
(L/S)]],"")</f>
        <v>165</v>
      </c>
      <c r="BC108" s="7">
        <f>IFERROR(VLOOKUP(Table1[[#This Row],[Stock]],[2]CUS030!$A$5:$BO$10000,60,0)/Table1[[#This Row],[Rate
(L/S)]],"")</f>
        <v>195</v>
      </c>
      <c r="BD108" s="7">
        <f>IFERROR(VLOOKUP(Table1[[#This Row],[Stock]],[2]CUS030!$A$5:$BO$10000,61,0)/Table1[[#This Row],[Rate
(L/S)]],"")</f>
        <v>145</v>
      </c>
      <c r="BE108" s="7">
        <f>IFERROR(VLOOKUP(Table1[[#This Row],[Stock]],[2]CUS030!$A$5:$BO$10000,62,0)/Table1[[#This Row],[Rate
(L/S)]],"")</f>
        <v>225</v>
      </c>
      <c r="BF108" s="7">
        <f>IFERROR(VLOOKUP(Table1[[#This Row],[Stock]],[2]CUS030!$A$5:$BO$10000,63,0)/Table1[[#This Row],[Rate
(L/S)]],"")</f>
        <v>200</v>
      </c>
      <c r="BG108" s="7">
        <f>IFERROR(VLOOKUP(Table1[[#This Row],[Stock]],[2]CUS030!$A$5:$BO$10000,64,0)/Table1[[#This Row],[Rate
(L/S)]],"")</f>
        <v>210</v>
      </c>
      <c r="BH108" s="7">
        <f>IFERROR(VLOOKUP(Table1[[#This Row],[Stock]],[2]CUS030!$A$5:$BO$10000,65,0)/Table1[[#This Row],[Rate
(L/S)]],"")</f>
        <v>215</v>
      </c>
      <c r="BI108" s="7" t="s">
        <v>1</v>
      </c>
      <c r="BJ108" s="15">
        <f>IFERROR(IF(Table1[[#This Row],[S.Material]]="S",(Table1[[#This Row],[Total Qty]]+Table1[[#This Row],[N+1]]+Table1[[#This Row],[N+2]]),Table1[[#This Row],[Total Qty]]+Table1[[#This Row],[N+1]]),)</f>
        <v>0</v>
      </c>
      <c r="BK108" s="7" t="str">
        <f>IFERROR(IF(((AVERAGE((Table1[[#This Row],[N+1]],Table1[[#This Row],[N+2]]),Table1[[#This Row],[N+3]])-(Table1[[#This Row],[Total Qty]])))&gt;500,"Fixed&gt;500pcs",""),"")</f>
        <v/>
      </c>
      <c r="BL108" s="7" t="str">
        <f>IF(AND(Table1[[#This Row],[Last Forcast]]=0,Table1[[#This Row],[Total Qty]]&gt;0,Table1[[#This Row],[N+1]]&gt;0),"Check PO again","")</f>
        <v/>
      </c>
    </row>
    <row r="109" spans="2:64" x14ac:dyDescent="0.3">
      <c r="B109">
        <v>107</v>
      </c>
      <c r="C109" t="s">
        <v>110</v>
      </c>
      <c r="D109">
        <f>IFERROR(ROUND((MID(Table1[[#This Row],[Production]],35,(LEN(Table1[[#This Row],[Production]]))-37)/(MID(Table1[[#This Row],[Stock]],35,(LEN(Table1[[#This Row],[Stock]]))-37))),0),"")</f>
        <v>1</v>
      </c>
      <c r="E109" t="s">
        <v>110</v>
      </c>
      <c r="F109" s="16">
        <f>VLOOKUP(LEFT(Table1[[#This Row],[Production]],LEN(Table1[[#This Row],[Production]])-7),Item!$A$5:$Z$1000,26,0)</f>
        <v>1.78</v>
      </c>
      <c r="H109" s="8" t="str">
        <f>IFERROR(VLOOKUP(MID(Table1[[#This Row],[Production]],10,2),Special!$B$2:$D$26,3,0),"")</f>
        <v>-</v>
      </c>
      <c r="J109" t="b">
        <f>EXACT(LEFT(Table1[[#This Row],[Stock]],12),LEFT(Table1[[#This Row],[Production]],12))</f>
        <v>1</v>
      </c>
      <c r="K109" t="b">
        <f>EXACT((RIGHT(Table1[[#This Row],[Stock]],3)),((RIGHT(Table1[[#This Row],[Production]],3))))</f>
        <v>1</v>
      </c>
      <c r="L109" s="14">
        <f>IFERROR(VLOOKUP(Table1[[#This Row],[Stock]],[1]Sheet1!$A$7:$N$10000,14,0),"")</f>
        <v>4445</v>
      </c>
      <c r="M109" s="14">
        <f>IFERROR(ROUND((Table1[[#This Row],[Stock
(S&amp;L)]]/Table1[[#This Row],[Rate
(L/S)]]),0),"")</f>
        <v>4445</v>
      </c>
      <c r="O109" t="str">
        <f>IF(Table1[[#This Row],[Rate
(L/S)]]=1,"P/E","C")</f>
        <v>P/E</v>
      </c>
      <c r="P109" s="7" t="str">
        <f>IFERROR(VLOOKUP(Table1[[#This Row],[Stock]],[2]CUS030!$A$5:$BO$10000,21,0)/Table1[[#This Row],[Rate
(L/S)]],"")</f>
        <v/>
      </c>
      <c r="Q109" s="7" t="str">
        <f>IFERROR(VLOOKUP(Table1[[#This Row],[Stock]],[2]CUS030!$A$5:$BO$10000,22,0)/Table1[[#This Row],[Rate
(L/S)]],"")</f>
        <v/>
      </c>
      <c r="R109" s="7" t="str">
        <f>IFERROR(VLOOKUP(Table1[[#This Row],[Stock]],[2]CUS030!$A$5:$BO$10000,23,0)/Table1[[#This Row],[Rate
(L/S)]],"")</f>
        <v/>
      </c>
      <c r="S109" s="7" t="str">
        <f>IFERROR(VLOOKUP(Table1[[#This Row],[Stock]],[2]CUS030!$A$5:$BO$10000,24,0)/Table1[[#This Row],[Rate
(L/S)]],"")</f>
        <v/>
      </c>
      <c r="T109" s="7" t="str">
        <f>IFERROR(VLOOKUP(Table1[[#This Row],[Stock]],[2]CUS030!$A$5:$BO$10000,25,0)/Table1[[#This Row],[Rate
(L/S)]],"")</f>
        <v/>
      </c>
      <c r="U109" s="7" t="str">
        <f>IFERROR(VLOOKUP(Table1[[#This Row],[Stock]],[2]CUS030!$A$5:$BO$10000,26,0)/Table1[[#This Row],[Rate
(L/S)]],"")</f>
        <v/>
      </c>
      <c r="V109" s="7" t="str">
        <f>IFERROR(VLOOKUP(Table1[[#This Row],[Stock]],[2]CUS030!$A$5:$BO$10000,27,0)/Table1[[#This Row],[Rate
(L/S)]],"")</f>
        <v/>
      </c>
      <c r="W109" s="7" t="str">
        <f>IFERROR(VLOOKUP(Table1[[#This Row],[Stock]],[2]CUS030!$A$5:$BO$10000,28,0)/Table1[[#This Row],[Rate
(L/S)]],"")</f>
        <v/>
      </c>
      <c r="X109" s="7" t="str">
        <f>IFERROR(VLOOKUP(Table1[[#This Row],[Stock]],[2]CUS030!$A$5:$BO$10000,29,0)/Table1[[#This Row],[Rate
(L/S)]],"")</f>
        <v/>
      </c>
      <c r="Y109" s="7" t="str">
        <f>IFERROR(VLOOKUP(Table1[[#This Row],[Stock]],[2]CUS030!$A$5:$BO$10000,30,0)/Table1[[#This Row],[Rate
(L/S)]],"")</f>
        <v/>
      </c>
      <c r="Z109" s="7" t="str">
        <f>IFERROR(VLOOKUP(Table1[[#This Row],[Stock]],[2]CUS030!$A$5:$BO$10000,31,0)/Table1[[#This Row],[Rate
(L/S)]],"")</f>
        <v/>
      </c>
      <c r="AA109" s="7" t="str">
        <f>IFERROR(VLOOKUP(Table1[[#This Row],[Stock]],[2]CUS030!$A$5:$BO$10000,32,0)/Table1[[#This Row],[Rate
(L/S)]],"")</f>
        <v/>
      </c>
      <c r="AB109" s="7" t="str">
        <f>IFERROR(VLOOKUP(Table1[[#This Row],[Stock]],[2]CUS030!$A$5:$BO$10000,33,0)/Table1[[#This Row],[Rate
(L/S)]],"")</f>
        <v/>
      </c>
      <c r="AC109" s="7" t="str">
        <f>IFERROR(VLOOKUP(Table1[[#This Row],[Stock]],[2]CUS030!$A$5:$BO$10000,34,0)/Table1[[#This Row],[Rate
(L/S)]],"")</f>
        <v/>
      </c>
      <c r="AD109" s="7" t="str">
        <f>IFERROR(VLOOKUP(Table1[[#This Row],[Stock]],[2]CUS030!$A$5:$BO$10000,35,0)/Table1[[#This Row],[Rate
(L/S)]],"")</f>
        <v/>
      </c>
      <c r="AE109" s="7" t="str">
        <f>IFERROR(VLOOKUP(Table1[[#This Row],[Stock]],[2]CUS030!$A$5:$BO$10000,36,0)/Table1[[#This Row],[Rate
(L/S)]],"")</f>
        <v/>
      </c>
      <c r="AF109" s="7" t="str">
        <f>IFERROR(VLOOKUP(Table1[[#This Row],[Stock]],[2]CUS030!$A$5:$BO$10000,37,0)/Table1[[#This Row],[Rate
(L/S)]],"")</f>
        <v/>
      </c>
      <c r="AG109" s="7" t="str">
        <f>IFERROR(VLOOKUP(Table1[[#This Row],[Stock]],[2]CUS030!$A$5:$BO$10000,38,0)/Table1[[#This Row],[Rate
(L/S)]],"")</f>
        <v/>
      </c>
      <c r="AH109" s="7" t="str">
        <f>IFERROR(VLOOKUP(Table1[[#This Row],[Stock]],[2]CUS030!$A$5:$BO$10000,39,0)/Table1[[#This Row],[Rate
(L/S)]],"")</f>
        <v/>
      </c>
      <c r="AI109" s="7" t="str">
        <f>IFERROR(VLOOKUP(Table1[[#This Row],[Stock]],[2]CUS030!$A$5:$BO$10000,40,0)/Table1[[#This Row],[Rate
(L/S)]],"")</f>
        <v/>
      </c>
      <c r="AJ109" s="7" t="str">
        <f>IFERROR(VLOOKUP(Table1[[#This Row],[Stock]],[2]CUS030!$A$5:$BO$10000,41,0)/Table1[[#This Row],[Rate
(L/S)]],"")</f>
        <v/>
      </c>
      <c r="AK109" s="7" t="str">
        <f>IFERROR(VLOOKUP(Table1[[#This Row],[Stock]],[2]CUS030!$A$5:$BO$10000,42,0)/Table1[[#This Row],[Rate
(L/S)]],"")</f>
        <v/>
      </c>
      <c r="AL109" s="7" t="str">
        <f>IFERROR(VLOOKUP(Table1[[#This Row],[Stock]],[2]CUS030!$A$5:$BO$10000,43,0)/Table1[[#This Row],[Rate
(L/S)]],"")</f>
        <v/>
      </c>
      <c r="AM109" s="7" t="str">
        <f>IFERROR(VLOOKUP(Table1[[#This Row],[Stock]],[2]CUS030!$A$5:$BO$10000,44,0)/Table1[[#This Row],[Rate
(L/S)]],"")</f>
        <v/>
      </c>
      <c r="AN109" s="7" t="str">
        <f>IFERROR(VLOOKUP(Table1[[#This Row],[Stock]],[2]CUS030!$A$5:$BO$10000,45,0)/Table1[[#This Row],[Rate
(L/S)]],"")</f>
        <v/>
      </c>
      <c r="AO109" s="7" t="str">
        <f>IFERROR(VLOOKUP(Table1[[#This Row],[Stock]],[2]CUS030!$A$5:$BO$10000,46,0)/Table1[[#This Row],[Rate
(L/S)]],"")</f>
        <v/>
      </c>
      <c r="AP109" s="7" t="str">
        <f>IFERROR(VLOOKUP(Table1[[#This Row],[Stock]],[2]CUS030!$A$5:$BO$10000,47,0)/Table1[[#This Row],[Rate
(L/S)]],"")</f>
        <v/>
      </c>
      <c r="AQ109" s="7" t="str">
        <f>IFERROR(VLOOKUP(Table1[[#This Row],[Stock]],[2]CUS030!$A$5:$BO$10000,48,0)/Table1[[#This Row],[Rate
(L/S)]],"")</f>
        <v/>
      </c>
      <c r="AR109" s="7" t="str">
        <f>IFERROR(VLOOKUP(Table1[[#This Row],[Stock]],[2]CUS030!$A$5:$BO$10000,49,0)/Table1[[#This Row],[Rate
(L/S)]],"")</f>
        <v/>
      </c>
      <c r="AS109" s="7" t="str">
        <f>IFERROR(VLOOKUP(Table1[[#This Row],[Stock]],[2]CUS030!$A$5:$BO$10000,50,0)/Table1[[#This Row],[Rate
(L/S)]],"")</f>
        <v/>
      </c>
      <c r="AT109" s="7" t="str">
        <f>IFERROR(VLOOKUP(Table1[[#This Row],[Stock]],[2]CUS030!$A$5:$BO$10000,51,0)/Table1[[#This Row],[Rate
(L/S)]],"")</f>
        <v/>
      </c>
      <c r="AU109" s="7" t="str">
        <f>IFERROR(VLOOKUP(Table1[[#This Row],[Stock]],[2]CUS030!$A$5:$BO$10000,52,0)/Table1[[#This Row],[Rate
(L/S)]],"")</f>
        <v/>
      </c>
      <c r="AV109" s="7" t="str">
        <f>IFERROR(VLOOKUP(Table1[[#This Row],[Stock]],[2]CUS030!$A$5:$BO$10000,53,0)/Table1[[#This Row],[Rate
(L/S)]],"")</f>
        <v/>
      </c>
      <c r="AW109" s="7" t="str">
        <f>IFERROR(VLOOKUP(Table1[[#This Row],[Stock]],[2]CUS030!$A$5:$BO$10000,54,0)/Table1[[#This Row],[Rate
(L/S)]],"")</f>
        <v/>
      </c>
      <c r="AX109" s="7" t="str">
        <f>IFERROR(VLOOKUP(Table1[[#This Row],[Stock]],[2]CUS030!$A$5:$BO$10000,55,0)/Table1[[#This Row],[Rate
(L/S)]],"")</f>
        <v/>
      </c>
      <c r="AY109" s="7" t="str">
        <f>IFERROR(VLOOKUP(Table1[[#This Row],[Stock]],[2]CUS030!$A$5:$BO$10000,56,0)/Table1[[#This Row],[Rate
(L/S)]],"")</f>
        <v/>
      </c>
      <c r="AZ109" s="7" t="str">
        <f>IFERROR(VLOOKUP(Table1[[#This Row],[Stock]],[2]CUS030!$A$5:$BO$10000,57,0)/Table1[[#This Row],[Rate
(L/S)]],"")</f>
        <v/>
      </c>
      <c r="BA109" s="7" t="str">
        <f>IFERROR(VLOOKUP(Table1[[#This Row],[Stock]],[2]CUS030!$A$5:$BO$10000,58,0)/Table1[[#This Row],[Rate
(L/S)]],"")</f>
        <v/>
      </c>
      <c r="BB109" s="7" t="str">
        <f>IFERROR(VLOOKUP(Table1[[#This Row],[Stock]],[2]CUS030!$A$5:$BO$10000,59,0)/Table1[[#This Row],[Rate
(L/S)]],"")</f>
        <v/>
      </c>
      <c r="BC109" s="7" t="str">
        <f>IFERROR(VLOOKUP(Table1[[#This Row],[Stock]],[2]CUS030!$A$5:$BO$10000,60,0)/Table1[[#This Row],[Rate
(L/S)]],"")</f>
        <v/>
      </c>
      <c r="BD109" s="7" t="str">
        <f>IFERROR(VLOOKUP(Table1[[#This Row],[Stock]],[2]CUS030!$A$5:$BO$10000,61,0)/Table1[[#This Row],[Rate
(L/S)]],"")</f>
        <v/>
      </c>
      <c r="BE109" s="7" t="str">
        <f>IFERROR(VLOOKUP(Table1[[#This Row],[Stock]],[2]CUS030!$A$5:$BO$10000,62,0)/Table1[[#This Row],[Rate
(L/S)]],"")</f>
        <v/>
      </c>
      <c r="BF109" s="7" t="str">
        <f>IFERROR(VLOOKUP(Table1[[#This Row],[Stock]],[2]CUS030!$A$5:$BO$10000,63,0)/Table1[[#This Row],[Rate
(L/S)]],"")</f>
        <v/>
      </c>
      <c r="BG109" s="7" t="str">
        <f>IFERROR(VLOOKUP(Table1[[#This Row],[Stock]],[2]CUS030!$A$5:$BO$10000,64,0)/Table1[[#This Row],[Rate
(L/S)]],"")</f>
        <v/>
      </c>
      <c r="BH109" s="7" t="str">
        <f>IFERROR(VLOOKUP(Table1[[#This Row],[Stock]],[2]CUS030!$A$5:$BO$10000,65,0)/Table1[[#This Row],[Rate
(L/S)]],"")</f>
        <v/>
      </c>
      <c r="BI109" s="7" t="s">
        <v>1</v>
      </c>
      <c r="BJ109" s="15">
        <f>IFERROR(IF(Table1[[#This Row],[S.Material]]="S",(Table1[[#This Row],[Total Qty]]+Table1[[#This Row],[N+1]]+Table1[[#This Row],[N+2]]),Table1[[#This Row],[Total Qty]]+Table1[[#This Row],[N+1]]),)</f>
        <v>0</v>
      </c>
      <c r="BK109" s="7" t="str">
        <f>IFERROR(IF(((AVERAGE((Table1[[#This Row],[N+1]],Table1[[#This Row],[N+2]]),Table1[[#This Row],[N+3]])-(Table1[[#This Row],[Total Qty]])))&gt;500,"Fixed&gt;500pcs",""),"")</f>
        <v/>
      </c>
      <c r="BL109" s="7" t="str">
        <f>IF(AND(Table1[[#This Row],[Last Forcast]]=0,Table1[[#This Row],[Total Qty]]&gt;0,Table1[[#This Row],[N+1]]&gt;0),"Check PO again","")</f>
        <v/>
      </c>
    </row>
    <row r="110" spans="2:64" x14ac:dyDescent="0.3">
      <c r="B110">
        <v>108</v>
      </c>
      <c r="C110" t="s">
        <v>113</v>
      </c>
      <c r="D110">
        <f>IFERROR(ROUND((MID(Table1[[#This Row],[Production]],35,(LEN(Table1[[#This Row],[Production]]))-37)/(MID(Table1[[#This Row],[Stock]],35,(LEN(Table1[[#This Row],[Stock]]))-37))),0),"")</f>
        <v>68</v>
      </c>
      <c r="E110" t="s">
        <v>110</v>
      </c>
      <c r="F110" s="16">
        <f>VLOOKUP(LEFT(Table1[[#This Row],[Production]],LEN(Table1[[#This Row],[Production]])-7),Item!$A$5:$Z$1000,26,0)</f>
        <v>1.78</v>
      </c>
      <c r="H110" s="8" t="str">
        <f>IFERROR(VLOOKUP(MID(Table1[[#This Row],[Production]],10,2),Special!$B$2:$D$26,3,0),"")</f>
        <v>-</v>
      </c>
      <c r="J110" t="b">
        <f>EXACT(LEFT(Table1[[#This Row],[Stock]],12),LEFT(Table1[[#This Row],[Production]],12))</f>
        <v>1</v>
      </c>
      <c r="K110" t="b">
        <f>EXACT((RIGHT(Table1[[#This Row],[Stock]],3)),((RIGHT(Table1[[#This Row],[Production]],3))))</f>
        <v>1</v>
      </c>
      <c r="L110" s="14">
        <f>IFERROR(VLOOKUP(Table1[[#This Row],[Stock]],[1]Sheet1!$A$7:$N$10000,14,0),"")</f>
        <v>20</v>
      </c>
      <c r="M110" s="14">
        <f>IFERROR(ROUND((Table1[[#This Row],[Stock
(S&amp;L)]]/Table1[[#This Row],[Rate
(L/S)]]),0),"")</f>
        <v>0</v>
      </c>
      <c r="O110" t="str">
        <f>IF(Table1[[#This Row],[Rate
(L/S)]]=1,"P/E","C")</f>
        <v>C</v>
      </c>
      <c r="P110" s="7" t="str">
        <f>IFERROR(VLOOKUP(Table1[[#This Row],[Stock]],[2]CUS030!$A$5:$BO$10000,21,0)/Table1[[#This Row],[Rate
(L/S)]],"")</f>
        <v/>
      </c>
      <c r="Q110" s="7" t="str">
        <f>IFERROR(VLOOKUP(Table1[[#This Row],[Stock]],[2]CUS030!$A$5:$BO$10000,22,0)/Table1[[#This Row],[Rate
(L/S)]],"")</f>
        <v/>
      </c>
      <c r="R110" s="7" t="str">
        <f>IFERROR(VLOOKUP(Table1[[#This Row],[Stock]],[2]CUS030!$A$5:$BO$10000,23,0)/Table1[[#This Row],[Rate
(L/S)]],"")</f>
        <v/>
      </c>
      <c r="S110" s="7" t="str">
        <f>IFERROR(VLOOKUP(Table1[[#This Row],[Stock]],[2]CUS030!$A$5:$BO$10000,24,0)/Table1[[#This Row],[Rate
(L/S)]],"")</f>
        <v/>
      </c>
      <c r="T110" s="7" t="str">
        <f>IFERROR(VLOOKUP(Table1[[#This Row],[Stock]],[2]CUS030!$A$5:$BO$10000,25,0)/Table1[[#This Row],[Rate
(L/S)]],"")</f>
        <v/>
      </c>
      <c r="U110" s="7" t="str">
        <f>IFERROR(VLOOKUP(Table1[[#This Row],[Stock]],[2]CUS030!$A$5:$BO$10000,26,0)/Table1[[#This Row],[Rate
(L/S)]],"")</f>
        <v/>
      </c>
      <c r="V110" s="7" t="str">
        <f>IFERROR(VLOOKUP(Table1[[#This Row],[Stock]],[2]CUS030!$A$5:$BO$10000,27,0)/Table1[[#This Row],[Rate
(L/S)]],"")</f>
        <v/>
      </c>
      <c r="W110" s="7" t="str">
        <f>IFERROR(VLOOKUP(Table1[[#This Row],[Stock]],[2]CUS030!$A$5:$BO$10000,28,0)/Table1[[#This Row],[Rate
(L/S)]],"")</f>
        <v/>
      </c>
      <c r="X110" s="7" t="str">
        <f>IFERROR(VLOOKUP(Table1[[#This Row],[Stock]],[2]CUS030!$A$5:$BO$10000,29,0)/Table1[[#This Row],[Rate
(L/S)]],"")</f>
        <v/>
      </c>
      <c r="Y110" s="7" t="str">
        <f>IFERROR(VLOOKUP(Table1[[#This Row],[Stock]],[2]CUS030!$A$5:$BO$10000,30,0)/Table1[[#This Row],[Rate
(L/S)]],"")</f>
        <v/>
      </c>
      <c r="Z110" s="7" t="str">
        <f>IFERROR(VLOOKUP(Table1[[#This Row],[Stock]],[2]CUS030!$A$5:$BO$10000,31,0)/Table1[[#This Row],[Rate
(L/S)]],"")</f>
        <v/>
      </c>
      <c r="AA110" s="7" t="str">
        <f>IFERROR(VLOOKUP(Table1[[#This Row],[Stock]],[2]CUS030!$A$5:$BO$10000,32,0)/Table1[[#This Row],[Rate
(L/S)]],"")</f>
        <v/>
      </c>
      <c r="AB110" s="7" t="str">
        <f>IFERROR(VLOOKUP(Table1[[#This Row],[Stock]],[2]CUS030!$A$5:$BO$10000,33,0)/Table1[[#This Row],[Rate
(L/S)]],"")</f>
        <v/>
      </c>
      <c r="AC110" s="7" t="str">
        <f>IFERROR(VLOOKUP(Table1[[#This Row],[Stock]],[2]CUS030!$A$5:$BO$10000,34,0)/Table1[[#This Row],[Rate
(L/S)]],"")</f>
        <v/>
      </c>
      <c r="AD110" s="7" t="str">
        <f>IFERROR(VLOOKUP(Table1[[#This Row],[Stock]],[2]CUS030!$A$5:$BO$10000,35,0)/Table1[[#This Row],[Rate
(L/S)]],"")</f>
        <v/>
      </c>
      <c r="AE110" s="7" t="str">
        <f>IFERROR(VLOOKUP(Table1[[#This Row],[Stock]],[2]CUS030!$A$5:$BO$10000,36,0)/Table1[[#This Row],[Rate
(L/S)]],"")</f>
        <v/>
      </c>
      <c r="AF110" s="7" t="str">
        <f>IFERROR(VLOOKUP(Table1[[#This Row],[Stock]],[2]CUS030!$A$5:$BO$10000,37,0)/Table1[[#This Row],[Rate
(L/S)]],"")</f>
        <v/>
      </c>
      <c r="AG110" s="7" t="str">
        <f>IFERROR(VLOOKUP(Table1[[#This Row],[Stock]],[2]CUS030!$A$5:$BO$10000,38,0)/Table1[[#This Row],[Rate
(L/S)]],"")</f>
        <v/>
      </c>
      <c r="AH110" s="7" t="str">
        <f>IFERROR(VLOOKUP(Table1[[#This Row],[Stock]],[2]CUS030!$A$5:$BO$10000,39,0)/Table1[[#This Row],[Rate
(L/S)]],"")</f>
        <v/>
      </c>
      <c r="AI110" s="7" t="str">
        <f>IFERROR(VLOOKUP(Table1[[#This Row],[Stock]],[2]CUS030!$A$5:$BO$10000,40,0)/Table1[[#This Row],[Rate
(L/S)]],"")</f>
        <v/>
      </c>
      <c r="AJ110" s="7" t="str">
        <f>IFERROR(VLOOKUP(Table1[[#This Row],[Stock]],[2]CUS030!$A$5:$BO$10000,41,0)/Table1[[#This Row],[Rate
(L/S)]],"")</f>
        <v/>
      </c>
      <c r="AK110" s="7" t="str">
        <f>IFERROR(VLOOKUP(Table1[[#This Row],[Stock]],[2]CUS030!$A$5:$BO$10000,42,0)/Table1[[#This Row],[Rate
(L/S)]],"")</f>
        <v/>
      </c>
      <c r="AL110" s="7" t="str">
        <f>IFERROR(VLOOKUP(Table1[[#This Row],[Stock]],[2]CUS030!$A$5:$BO$10000,43,0)/Table1[[#This Row],[Rate
(L/S)]],"")</f>
        <v/>
      </c>
      <c r="AM110" s="7" t="str">
        <f>IFERROR(VLOOKUP(Table1[[#This Row],[Stock]],[2]CUS030!$A$5:$BO$10000,44,0)/Table1[[#This Row],[Rate
(L/S)]],"")</f>
        <v/>
      </c>
      <c r="AN110" s="7" t="str">
        <f>IFERROR(VLOOKUP(Table1[[#This Row],[Stock]],[2]CUS030!$A$5:$BO$10000,45,0)/Table1[[#This Row],[Rate
(L/S)]],"")</f>
        <v/>
      </c>
      <c r="AO110" s="7" t="str">
        <f>IFERROR(VLOOKUP(Table1[[#This Row],[Stock]],[2]CUS030!$A$5:$BO$10000,46,0)/Table1[[#This Row],[Rate
(L/S)]],"")</f>
        <v/>
      </c>
      <c r="AP110" s="7" t="str">
        <f>IFERROR(VLOOKUP(Table1[[#This Row],[Stock]],[2]CUS030!$A$5:$BO$10000,47,0)/Table1[[#This Row],[Rate
(L/S)]],"")</f>
        <v/>
      </c>
      <c r="AQ110" s="7" t="str">
        <f>IFERROR(VLOOKUP(Table1[[#This Row],[Stock]],[2]CUS030!$A$5:$BO$10000,48,0)/Table1[[#This Row],[Rate
(L/S)]],"")</f>
        <v/>
      </c>
      <c r="AR110" s="7" t="str">
        <f>IFERROR(VLOOKUP(Table1[[#This Row],[Stock]],[2]CUS030!$A$5:$BO$10000,49,0)/Table1[[#This Row],[Rate
(L/S)]],"")</f>
        <v/>
      </c>
      <c r="AS110" s="7" t="str">
        <f>IFERROR(VLOOKUP(Table1[[#This Row],[Stock]],[2]CUS030!$A$5:$BO$10000,50,0)/Table1[[#This Row],[Rate
(L/S)]],"")</f>
        <v/>
      </c>
      <c r="AT110" s="7" t="str">
        <f>IFERROR(VLOOKUP(Table1[[#This Row],[Stock]],[2]CUS030!$A$5:$BO$10000,51,0)/Table1[[#This Row],[Rate
(L/S)]],"")</f>
        <v/>
      </c>
      <c r="AU110" s="7" t="str">
        <f>IFERROR(VLOOKUP(Table1[[#This Row],[Stock]],[2]CUS030!$A$5:$BO$10000,52,0)/Table1[[#This Row],[Rate
(L/S)]],"")</f>
        <v/>
      </c>
      <c r="AV110" s="7" t="str">
        <f>IFERROR(VLOOKUP(Table1[[#This Row],[Stock]],[2]CUS030!$A$5:$BO$10000,53,0)/Table1[[#This Row],[Rate
(L/S)]],"")</f>
        <v/>
      </c>
      <c r="AW110" s="7" t="str">
        <f>IFERROR(VLOOKUP(Table1[[#This Row],[Stock]],[2]CUS030!$A$5:$BO$10000,54,0)/Table1[[#This Row],[Rate
(L/S)]],"")</f>
        <v/>
      </c>
      <c r="AX110" s="7" t="str">
        <f>IFERROR(VLOOKUP(Table1[[#This Row],[Stock]],[2]CUS030!$A$5:$BO$10000,55,0)/Table1[[#This Row],[Rate
(L/S)]],"")</f>
        <v/>
      </c>
      <c r="AY110" s="7" t="str">
        <f>IFERROR(VLOOKUP(Table1[[#This Row],[Stock]],[2]CUS030!$A$5:$BO$10000,56,0)/Table1[[#This Row],[Rate
(L/S)]],"")</f>
        <v/>
      </c>
      <c r="AZ110" s="7" t="str">
        <f>IFERROR(VLOOKUP(Table1[[#This Row],[Stock]],[2]CUS030!$A$5:$BO$10000,57,0)/Table1[[#This Row],[Rate
(L/S)]],"")</f>
        <v/>
      </c>
      <c r="BA110" s="7" t="str">
        <f>IFERROR(VLOOKUP(Table1[[#This Row],[Stock]],[2]CUS030!$A$5:$BO$10000,58,0)/Table1[[#This Row],[Rate
(L/S)]],"")</f>
        <v/>
      </c>
      <c r="BB110" s="7" t="str">
        <f>IFERROR(VLOOKUP(Table1[[#This Row],[Stock]],[2]CUS030!$A$5:$BO$10000,59,0)/Table1[[#This Row],[Rate
(L/S)]],"")</f>
        <v/>
      </c>
      <c r="BC110" s="7" t="str">
        <f>IFERROR(VLOOKUP(Table1[[#This Row],[Stock]],[2]CUS030!$A$5:$BO$10000,60,0)/Table1[[#This Row],[Rate
(L/S)]],"")</f>
        <v/>
      </c>
      <c r="BD110" s="7" t="str">
        <f>IFERROR(VLOOKUP(Table1[[#This Row],[Stock]],[2]CUS030!$A$5:$BO$10000,61,0)/Table1[[#This Row],[Rate
(L/S)]],"")</f>
        <v/>
      </c>
      <c r="BE110" s="7" t="str">
        <f>IFERROR(VLOOKUP(Table1[[#This Row],[Stock]],[2]CUS030!$A$5:$BO$10000,62,0)/Table1[[#This Row],[Rate
(L/S)]],"")</f>
        <v/>
      </c>
      <c r="BF110" s="7" t="str">
        <f>IFERROR(VLOOKUP(Table1[[#This Row],[Stock]],[2]CUS030!$A$5:$BO$10000,63,0)/Table1[[#This Row],[Rate
(L/S)]],"")</f>
        <v/>
      </c>
      <c r="BG110" s="7" t="str">
        <f>IFERROR(VLOOKUP(Table1[[#This Row],[Stock]],[2]CUS030!$A$5:$BO$10000,64,0)/Table1[[#This Row],[Rate
(L/S)]],"")</f>
        <v/>
      </c>
      <c r="BH110" s="7" t="str">
        <f>IFERROR(VLOOKUP(Table1[[#This Row],[Stock]],[2]CUS030!$A$5:$BO$10000,65,0)/Table1[[#This Row],[Rate
(L/S)]],"")</f>
        <v/>
      </c>
      <c r="BI110" s="7" t="s">
        <v>1</v>
      </c>
      <c r="BJ110" s="15">
        <f>IFERROR(IF(Table1[[#This Row],[S.Material]]="S",(Table1[[#This Row],[Total Qty]]+Table1[[#This Row],[N+1]]+Table1[[#This Row],[N+2]]),Table1[[#This Row],[Total Qty]]+Table1[[#This Row],[N+1]]),)</f>
        <v>0</v>
      </c>
      <c r="BK110" s="7" t="str">
        <f>IFERROR(IF(((AVERAGE((Table1[[#This Row],[N+1]],Table1[[#This Row],[N+2]]),Table1[[#This Row],[N+3]])-(Table1[[#This Row],[Total Qty]])))&gt;500,"Fixed&gt;500pcs",""),"")</f>
        <v/>
      </c>
      <c r="BL110" s="7" t="str">
        <f>IF(AND(Table1[[#This Row],[Last Forcast]]=0,Table1[[#This Row],[Total Qty]]&gt;0,Table1[[#This Row],[N+1]]&gt;0),"Check PO again","")</f>
        <v/>
      </c>
    </row>
    <row r="111" spans="2:64" x14ac:dyDescent="0.3">
      <c r="B111">
        <v>109</v>
      </c>
      <c r="C111" t="s">
        <v>114</v>
      </c>
      <c r="D111">
        <f>IFERROR(ROUND((MID(Table1[[#This Row],[Production]],35,(LEN(Table1[[#This Row],[Production]]))-37)/(MID(Table1[[#This Row],[Stock]],35,(LEN(Table1[[#This Row],[Stock]]))-37))),0),"")</f>
        <v>29</v>
      </c>
      <c r="E111" t="s">
        <v>115</v>
      </c>
      <c r="F111" s="16">
        <f>VLOOKUP(LEFT(Table1[[#This Row],[Production]],LEN(Table1[[#This Row],[Production]])-7),Item!$A$5:$Z$1000,26,0)</f>
        <v>2.0070000000000001</v>
      </c>
      <c r="H111" s="8" t="str">
        <f>IFERROR(VLOOKUP(MID(Table1[[#This Row],[Production]],10,2),Special!$B$2:$D$26,3,0),"")</f>
        <v>-</v>
      </c>
      <c r="J111" t="b">
        <f>EXACT(LEFT(Table1[[#This Row],[Stock]],12),LEFT(Table1[[#This Row],[Production]],12))</f>
        <v>1</v>
      </c>
      <c r="K111" t="b">
        <f>EXACT((RIGHT(Table1[[#This Row],[Stock]],3)),((RIGHT(Table1[[#This Row],[Production]],3))))</f>
        <v>1</v>
      </c>
      <c r="L111" s="14">
        <f>IFERROR(VLOOKUP(Table1[[#This Row],[Stock]],[1]Sheet1!$A$7:$N$10000,14,0),"")</f>
        <v>1327</v>
      </c>
      <c r="M111" s="14">
        <f>IFERROR(ROUND((Table1[[#This Row],[Stock
(S&amp;L)]]/Table1[[#This Row],[Rate
(L/S)]]),0),"")</f>
        <v>46</v>
      </c>
      <c r="O111" t="str">
        <f>IF(Table1[[#This Row],[Rate
(L/S)]]=1,"P/E","C")</f>
        <v>C</v>
      </c>
      <c r="P111" s="7">
        <f>IFERROR(VLOOKUP(Table1[[#This Row],[Stock]],[2]CUS030!$A$5:$BO$10000,21,0)/Table1[[#This Row],[Rate
(L/S)]],"")</f>
        <v>0</v>
      </c>
      <c r="Q111" s="7">
        <f>IFERROR(VLOOKUP(Table1[[#This Row],[Stock]],[2]CUS030!$A$5:$BO$10000,22,0)/Table1[[#This Row],[Rate
(L/S)]],"")</f>
        <v>0</v>
      </c>
      <c r="R111" s="7">
        <f>IFERROR(VLOOKUP(Table1[[#This Row],[Stock]],[2]CUS030!$A$5:$BO$10000,23,0)/Table1[[#This Row],[Rate
(L/S)]],"")</f>
        <v>0</v>
      </c>
      <c r="S111" s="7">
        <f>IFERROR(VLOOKUP(Table1[[#This Row],[Stock]],[2]CUS030!$A$5:$BO$10000,24,0)/Table1[[#This Row],[Rate
(L/S)]],"")</f>
        <v>0</v>
      </c>
      <c r="T111" s="7">
        <f>IFERROR(VLOOKUP(Table1[[#This Row],[Stock]],[2]CUS030!$A$5:$BO$10000,25,0)/Table1[[#This Row],[Rate
(L/S)]],"")</f>
        <v>0</v>
      </c>
      <c r="U111" s="7">
        <f>IFERROR(VLOOKUP(Table1[[#This Row],[Stock]],[2]CUS030!$A$5:$BO$10000,26,0)/Table1[[#This Row],[Rate
(L/S)]],"")</f>
        <v>0</v>
      </c>
      <c r="V111" s="7">
        <f>IFERROR(VLOOKUP(Table1[[#This Row],[Stock]],[2]CUS030!$A$5:$BO$10000,27,0)/Table1[[#This Row],[Rate
(L/S)]],"")</f>
        <v>0</v>
      </c>
      <c r="W111" s="7">
        <f>IFERROR(VLOOKUP(Table1[[#This Row],[Stock]],[2]CUS030!$A$5:$BO$10000,28,0)/Table1[[#This Row],[Rate
(L/S)]],"")</f>
        <v>0</v>
      </c>
      <c r="X111" s="7">
        <f>IFERROR(VLOOKUP(Table1[[#This Row],[Stock]],[2]CUS030!$A$5:$BO$10000,29,0)/Table1[[#This Row],[Rate
(L/S)]],"")</f>
        <v>0</v>
      </c>
      <c r="Y111" s="7">
        <f>IFERROR(VLOOKUP(Table1[[#This Row],[Stock]],[2]CUS030!$A$5:$BO$10000,30,0)/Table1[[#This Row],[Rate
(L/S)]],"")</f>
        <v>0</v>
      </c>
      <c r="Z111" s="7">
        <f>IFERROR(VLOOKUP(Table1[[#This Row],[Stock]],[2]CUS030!$A$5:$BO$10000,31,0)/Table1[[#This Row],[Rate
(L/S)]],"")</f>
        <v>0</v>
      </c>
      <c r="AA111" s="7">
        <f>IFERROR(VLOOKUP(Table1[[#This Row],[Stock]],[2]CUS030!$A$5:$BO$10000,32,0)/Table1[[#This Row],[Rate
(L/S)]],"")</f>
        <v>0</v>
      </c>
      <c r="AB111" s="7">
        <f>IFERROR(VLOOKUP(Table1[[#This Row],[Stock]],[2]CUS030!$A$5:$BO$10000,33,0)/Table1[[#This Row],[Rate
(L/S)]],"")</f>
        <v>0</v>
      </c>
      <c r="AC111" s="7">
        <f>IFERROR(VLOOKUP(Table1[[#This Row],[Stock]],[2]CUS030!$A$5:$BO$10000,34,0)/Table1[[#This Row],[Rate
(L/S)]],"")</f>
        <v>0</v>
      </c>
      <c r="AD111" s="7">
        <f>IFERROR(VLOOKUP(Table1[[#This Row],[Stock]],[2]CUS030!$A$5:$BO$10000,35,0)/Table1[[#This Row],[Rate
(L/S)]],"")</f>
        <v>0</v>
      </c>
      <c r="AE111" s="7">
        <f>IFERROR(VLOOKUP(Table1[[#This Row],[Stock]],[2]CUS030!$A$5:$BO$10000,36,0)/Table1[[#This Row],[Rate
(L/S)]],"")</f>
        <v>0</v>
      </c>
      <c r="AF111" s="7">
        <f>IFERROR(VLOOKUP(Table1[[#This Row],[Stock]],[2]CUS030!$A$5:$BO$10000,37,0)/Table1[[#This Row],[Rate
(L/S)]],"")</f>
        <v>0</v>
      </c>
      <c r="AG111" s="7">
        <f>IFERROR(VLOOKUP(Table1[[#This Row],[Stock]],[2]CUS030!$A$5:$BO$10000,38,0)/Table1[[#This Row],[Rate
(L/S)]],"")</f>
        <v>0</v>
      </c>
      <c r="AH111" s="7">
        <f>IFERROR(VLOOKUP(Table1[[#This Row],[Stock]],[2]CUS030!$A$5:$BO$10000,39,0)/Table1[[#This Row],[Rate
(L/S)]],"")</f>
        <v>0</v>
      </c>
      <c r="AI111" s="7">
        <f>IFERROR(VLOOKUP(Table1[[#This Row],[Stock]],[2]CUS030!$A$5:$BO$10000,40,0)/Table1[[#This Row],[Rate
(L/S)]],"")</f>
        <v>0</v>
      </c>
      <c r="AJ111" s="7">
        <f>IFERROR(VLOOKUP(Table1[[#This Row],[Stock]],[2]CUS030!$A$5:$BO$10000,41,0)/Table1[[#This Row],[Rate
(L/S)]],"")</f>
        <v>0</v>
      </c>
      <c r="AK111" s="7">
        <f>IFERROR(VLOOKUP(Table1[[#This Row],[Stock]],[2]CUS030!$A$5:$BO$10000,42,0)/Table1[[#This Row],[Rate
(L/S)]],"")</f>
        <v>0</v>
      </c>
      <c r="AL111" s="7">
        <f>IFERROR(VLOOKUP(Table1[[#This Row],[Stock]],[2]CUS030!$A$5:$BO$10000,43,0)/Table1[[#This Row],[Rate
(L/S)]],"")</f>
        <v>0</v>
      </c>
      <c r="AM111" s="7">
        <f>IFERROR(VLOOKUP(Table1[[#This Row],[Stock]],[2]CUS030!$A$5:$BO$10000,44,0)/Table1[[#This Row],[Rate
(L/S)]],"")</f>
        <v>0</v>
      </c>
      <c r="AN111" s="7">
        <f>IFERROR(VLOOKUP(Table1[[#This Row],[Stock]],[2]CUS030!$A$5:$BO$10000,45,0)/Table1[[#This Row],[Rate
(L/S)]],"")</f>
        <v>0</v>
      </c>
      <c r="AO111" s="7">
        <f>IFERROR(VLOOKUP(Table1[[#This Row],[Stock]],[2]CUS030!$A$5:$BO$10000,46,0)/Table1[[#This Row],[Rate
(L/S)]],"")</f>
        <v>0</v>
      </c>
      <c r="AP111" s="7">
        <f>IFERROR(VLOOKUP(Table1[[#This Row],[Stock]],[2]CUS030!$A$5:$BO$10000,47,0)/Table1[[#This Row],[Rate
(L/S)]],"")</f>
        <v>0</v>
      </c>
      <c r="AQ111" s="7">
        <f>IFERROR(VLOOKUP(Table1[[#This Row],[Stock]],[2]CUS030!$A$5:$BO$10000,48,0)/Table1[[#This Row],[Rate
(L/S)]],"")</f>
        <v>0</v>
      </c>
      <c r="AR111" s="7">
        <f>IFERROR(VLOOKUP(Table1[[#This Row],[Stock]],[2]CUS030!$A$5:$BO$10000,49,0)/Table1[[#This Row],[Rate
(L/S)]],"")</f>
        <v>0</v>
      </c>
      <c r="AS111" s="7">
        <f>IFERROR(VLOOKUP(Table1[[#This Row],[Stock]],[2]CUS030!$A$5:$BO$10000,50,0)/Table1[[#This Row],[Rate
(L/S)]],"")</f>
        <v>0</v>
      </c>
      <c r="AT111" s="7">
        <f>IFERROR(VLOOKUP(Table1[[#This Row],[Stock]],[2]CUS030!$A$5:$BO$10000,51,0)/Table1[[#This Row],[Rate
(L/S)]],"")</f>
        <v>0</v>
      </c>
      <c r="AU111" s="7">
        <f>IFERROR(VLOOKUP(Table1[[#This Row],[Stock]],[2]CUS030!$A$5:$BO$10000,52,0)/Table1[[#This Row],[Rate
(L/S)]],"")</f>
        <v>0</v>
      </c>
      <c r="AV111" s="7">
        <f>IFERROR(VLOOKUP(Table1[[#This Row],[Stock]],[2]CUS030!$A$5:$BO$10000,53,0)/Table1[[#This Row],[Rate
(L/S)]],"")</f>
        <v>0</v>
      </c>
      <c r="AW111" s="7">
        <f>IFERROR(VLOOKUP(Table1[[#This Row],[Stock]],[2]CUS030!$A$5:$BO$10000,54,0)/Table1[[#This Row],[Rate
(L/S)]],"")</f>
        <v>0</v>
      </c>
      <c r="AX111" s="7">
        <f>IFERROR(VLOOKUP(Table1[[#This Row],[Stock]],[2]CUS030!$A$5:$BO$10000,55,0)/Table1[[#This Row],[Rate
(L/S)]],"")</f>
        <v>67.068965517241381</v>
      </c>
      <c r="AY111" s="7">
        <f>IFERROR(VLOOKUP(Table1[[#This Row],[Stock]],[2]CUS030!$A$5:$BO$10000,56,0)/Table1[[#This Row],[Rate
(L/S)]],"")</f>
        <v>51</v>
      </c>
      <c r="AZ111" s="7">
        <f>IFERROR(VLOOKUP(Table1[[#This Row],[Stock]],[2]CUS030!$A$5:$BO$10000,57,0)/Table1[[#This Row],[Rate
(L/S)]],"")</f>
        <v>30.275862068965516</v>
      </c>
      <c r="BA111" s="7">
        <f>IFERROR(VLOOKUP(Table1[[#This Row],[Stock]],[2]CUS030!$A$5:$BO$10000,58,0)/Table1[[#This Row],[Rate
(L/S)]],"")</f>
        <v>55.172413793103445</v>
      </c>
      <c r="BB111" s="7">
        <f>IFERROR(VLOOKUP(Table1[[#This Row],[Stock]],[2]CUS030!$A$5:$BO$10000,59,0)/Table1[[#This Row],[Rate
(L/S)]],"")</f>
        <v>0</v>
      </c>
      <c r="BC111" s="7">
        <f>IFERROR(VLOOKUP(Table1[[#This Row],[Stock]],[2]CUS030!$A$5:$BO$10000,60,0)/Table1[[#This Row],[Rate
(L/S)]],"")</f>
        <v>0</v>
      </c>
      <c r="BD111" s="7">
        <f>IFERROR(VLOOKUP(Table1[[#This Row],[Stock]],[2]CUS030!$A$5:$BO$10000,61,0)/Table1[[#This Row],[Rate
(L/S)]],"")</f>
        <v>0</v>
      </c>
      <c r="BE111" s="7">
        <f>IFERROR(VLOOKUP(Table1[[#This Row],[Stock]],[2]CUS030!$A$5:$BO$10000,62,0)/Table1[[#This Row],[Rate
(L/S)]],"")</f>
        <v>0</v>
      </c>
      <c r="BF111" s="7">
        <f>IFERROR(VLOOKUP(Table1[[#This Row],[Stock]],[2]CUS030!$A$5:$BO$10000,63,0)/Table1[[#This Row],[Rate
(L/S)]],"")</f>
        <v>0</v>
      </c>
      <c r="BG111" s="7">
        <f>IFERROR(VLOOKUP(Table1[[#This Row],[Stock]],[2]CUS030!$A$5:$BO$10000,64,0)/Table1[[#This Row],[Rate
(L/S)]],"")</f>
        <v>0</v>
      </c>
      <c r="BH111" s="7">
        <f>IFERROR(VLOOKUP(Table1[[#This Row],[Stock]],[2]CUS030!$A$5:$BO$10000,65,0)/Table1[[#This Row],[Rate
(L/S)]],"")</f>
        <v>0</v>
      </c>
      <c r="BI111" s="7" t="s">
        <v>1</v>
      </c>
      <c r="BJ111" s="15">
        <f>IFERROR(IF(Table1[[#This Row],[S.Material]]="S",(Table1[[#This Row],[Total Qty]]+Table1[[#This Row],[N+1]]+Table1[[#This Row],[N+2]]),Table1[[#This Row],[Total Qty]]+Table1[[#This Row],[N+1]]),)</f>
        <v>51</v>
      </c>
      <c r="BK111" s="7" t="str">
        <f>IFERROR(IF(((AVERAGE((Table1[[#This Row],[N+1]],Table1[[#This Row],[N+2]]),Table1[[#This Row],[N+3]])-(Table1[[#This Row],[Total Qty]])))&gt;500,"Fixed&gt;500pcs",""),"")</f>
        <v/>
      </c>
      <c r="BL111" s="7" t="str">
        <f>IF(AND(Table1[[#This Row],[Last Forcast]]=0,Table1[[#This Row],[Total Qty]]&gt;0,Table1[[#This Row],[N+1]]&gt;0),"Check PO again","")</f>
        <v/>
      </c>
    </row>
    <row r="112" spans="2:64" x14ac:dyDescent="0.3">
      <c r="B112">
        <v>110</v>
      </c>
      <c r="C112" t="s">
        <v>115</v>
      </c>
      <c r="D112">
        <f>IFERROR(ROUND((MID(Table1[[#This Row],[Production]],35,(LEN(Table1[[#This Row],[Production]]))-37)/(MID(Table1[[#This Row],[Stock]],35,(LEN(Table1[[#This Row],[Stock]]))-37))),0),"")</f>
        <v>1</v>
      </c>
      <c r="E112" t="s">
        <v>115</v>
      </c>
      <c r="F112" s="16">
        <f>VLOOKUP(LEFT(Table1[[#This Row],[Production]],LEN(Table1[[#This Row],[Production]])-7),Item!$A$5:$Z$1000,26,0)</f>
        <v>2.0070000000000001</v>
      </c>
      <c r="H112" s="8" t="str">
        <f>IFERROR(VLOOKUP(MID(Table1[[#This Row],[Production]],10,2),Special!$B$2:$D$26,3,0),"")</f>
        <v>-</v>
      </c>
      <c r="J112" t="b">
        <f>EXACT(LEFT(Table1[[#This Row],[Stock]],12),LEFT(Table1[[#This Row],[Production]],12))</f>
        <v>1</v>
      </c>
      <c r="K112" t="b">
        <f>EXACT((RIGHT(Table1[[#This Row],[Stock]],3)),((RIGHT(Table1[[#This Row],[Production]],3))))</f>
        <v>1</v>
      </c>
      <c r="L112" s="14">
        <f>IFERROR(VLOOKUP(Table1[[#This Row],[Stock]],[1]Sheet1!$A$7:$N$10000,14,0),"")</f>
        <v>168</v>
      </c>
      <c r="M112" s="14">
        <f>IFERROR(ROUND((Table1[[#This Row],[Stock
(S&amp;L)]]/Table1[[#This Row],[Rate
(L/S)]]),0),"")</f>
        <v>168</v>
      </c>
      <c r="O112" t="str">
        <f>IF(Table1[[#This Row],[Rate
(L/S)]]=1,"P/E","C")</f>
        <v>P/E</v>
      </c>
      <c r="P112" s="7" t="str">
        <f>IFERROR(VLOOKUP(Table1[[#This Row],[Stock]],[2]CUS030!$A$5:$BO$10000,21,0)/Table1[[#This Row],[Rate
(L/S)]],"")</f>
        <v/>
      </c>
      <c r="Q112" s="7" t="str">
        <f>IFERROR(VLOOKUP(Table1[[#This Row],[Stock]],[2]CUS030!$A$5:$BO$10000,22,0)/Table1[[#This Row],[Rate
(L/S)]],"")</f>
        <v/>
      </c>
      <c r="R112" s="7" t="str">
        <f>IFERROR(VLOOKUP(Table1[[#This Row],[Stock]],[2]CUS030!$A$5:$BO$10000,23,0)/Table1[[#This Row],[Rate
(L/S)]],"")</f>
        <v/>
      </c>
      <c r="S112" s="7" t="str">
        <f>IFERROR(VLOOKUP(Table1[[#This Row],[Stock]],[2]CUS030!$A$5:$BO$10000,24,0)/Table1[[#This Row],[Rate
(L/S)]],"")</f>
        <v/>
      </c>
      <c r="T112" s="7" t="str">
        <f>IFERROR(VLOOKUP(Table1[[#This Row],[Stock]],[2]CUS030!$A$5:$BO$10000,25,0)/Table1[[#This Row],[Rate
(L/S)]],"")</f>
        <v/>
      </c>
      <c r="U112" s="7" t="str">
        <f>IFERROR(VLOOKUP(Table1[[#This Row],[Stock]],[2]CUS030!$A$5:$BO$10000,26,0)/Table1[[#This Row],[Rate
(L/S)]],"")</f>
        <v/>
      </c>
      <c r="V112" s="7" t="str">
        <f>IFERROR(VLOOKUP(Table1[[#This Row],[Stock]],[2]CUS030!$A$5:$BO$10000,27,0)/Table1[[#This Row],[Rate
(L/S)]],"")</f>
        <v/>
      </c>
      <c r="W112" s="7" t="str">
        <f>IFERROR(VLOOKUP(Table1[[#This Row],[Stock]],[2]CUS030!$A$5:$BO$10000,28,0)/Table1[[#This Row],[Rate
(L/S)]],"")</f>
        <v/>
      </c>
      <c r="X112" s="7" t="str">
        <f>IFERROR(VLOOKUP(Table1[[#This Row],[Stock]],[2]CUS030!$A$5:$BO$10000,29,0)/Table1[[#This Row],[Rate
(L/S)]],"")</f>
        <v/>
      </c>
      <c r="Y112" s="7" t="str">
        <f>IFERROR(VLOOKUP(Table1[[#This Row],[Stock]],[2]CUS030!$A$5:$BO$10000,30,0)/Table1[[#This Row],[Rate
(L/S)]],"")</f>
        <v/>
      </c>
      <c r="Z112" s="7" t="str">
        <f>IFERROR(VLOOKUP(Table1[[#This Row],[Stock]],[2]CUS030!$A$5:$BO$10000,31,0)/Table1[[#This Row],[Rate
(L/S)]],"")</f>
        <v/>
      </c>
      <c r="AA112" s="7" t="str">
        <f>IFERROR(VLOOKUP(Table1[[#This Row],[Stock]],[2]CUS030!$A$5:$BO$10000,32,0)/Table1[[#This Row],[Rate
(L/S)]],"")</f>
        <v/>
      </c>
      <c r="AB112" s="7" t="str">
        <f>IFERROR(VLOOKUP(Table1[[#This Row],[Stock]],[2]CUS030!$A$5:$BO$10000,33,0)/Table1[[#This Row],[Rate
(L/S)]],"")</f>
        <v/>
      </c>
      <c r="AC112" s="7" t="str">
        <f>IFERROR(VLOOKUP(Table1[[#This Row],[Stock]],[2]CUS030!$A$5:$BO$10000,34,0)/Table1[[#This Row],[Rate
(L/S)]],"")</f>
        <v/>
      </c>
      <c r="AD112" s="7" t="str">
        <f>IFERROR(VLOOKUP(Table1[[#This Row],[Stock]],[2]CUS030!$A$5:$BO$10000,35,0)/Table1[[#This Row],[Rate
(L/S)]],"")</f>
        <v/>
      </c>
      <c r="AE112" s="7" t="str">
        <f>IFERROR(VLOOKUP(Table1[[#This Row],[Stock]],[2]CUS030!$A$5:$BO$10000,36,0)/Table1[[#This Row],[Rate
(L/S)]],"")</f>
        <v/>
      </c>
      <c r="AF112" s="7" t="str">
        <f>IFERROR(VLOOKUP(Table1[[#This Row],[Stock]],[2]CUS030!$A$5:$BO$10000,37,0)/Table1[[#This Row],[Rate
(L/S)]],"")</f>
        <v/>
      </c>
      <c r="AG112" s="7" t="str">
        <f>IFERROR(VLOOKUP(Table1[[#This Row],[Stock]],[2]CUS030!$A$5:$BO$10000,38,0)/Table1[[#This Row],[Rate
(L/S)]],"")</f>
        <v/>
      </c>
      <c r="AH112" s="7" t="str">
        <f>IFERROR(VLOOKUP(Table1[[#This Row],[Stock]],[2]CUS030!$A$5:$BO$10000,39,0)/Table1[[#This Row],[Rate
(L/S)]],"")</f>
        <v/>
      </c>
      <c r="AI112" s="7" t="str">
        <f>IFERROR(VLOOKUP(Table1[[#This Row],[Stock]],[2]CUS030!$A$5:$BO$10000,40,0)/Table1[[#This Row],[Rate
(L/S)]],"")</f>
        <v/>
      </c>
      <c r="AJ112" s="7" t="str">
        <f>IFERROR(VLOOKUP(Table1[[#This Row],[Stock]],[2]CUS030!$A$5:$BO$10000,41,0)/Table1[[#This Row],[Rate
(L/S)]],"")</f>
        <v/>
      </c>
      <c r="AK112" s="7" t="str">
        <f>IFERROR(VLOOKUP(Table1[[#This Row],[Stock]],[2]CUS030!$A$5:$BO$10000,42,0)/Table1[[#This Row],[Rate
(L/S)]],"")</f>
        <v/>
      </c>
      <c r="AL112" s="7" t="str">
        <f>IFERROR(VLOOKUP(Table1[[#This Row],[Stock]],[2]CUS030!$A$5:$BO$10000,43,0)/Table1[[#This Row],[Rate
(L/S)]],"")</f>
        <v/>
      </c>
      <c r="AM112" s="7" t="str">
        <f>IFERROR(VLOOKUP(Table1[[#This Row],[Stock]],[2]CUS030!$A$5:$BO$10000,44,0)/Table1[[#This Row],[Rate
(L/S)]],"")</f>
        <v/>
      </c>
      <c r="AN112" s="7" t="str">
        <f>IFERROR(VLOOKUP(Table1[[#This Row],[Stock]],[2]CUS030!$A$5:$BO$10000,45,0)/Table1[[#This Row],[Rate
(L/S)]],"")</f>
        <v/>
      </c>
      <c r="AO112" s="7" t="str">
        <f>IFERROR(VLOOKUP(Table1[[#This Row],[Stock]],[2]CUS030!$A$5:$BO$10000,46,0)/Table1[[#This Row],[Rate
(L/S)]],"")</f>
        <v/>
      </c>
      <c r="AP112" s="7" t="str">
        <f>IFERROR(VLOOKUP(Table1[[#This Row],[Stock]],[2]CUS030!$A$5:$BO$10000,47,0)/Table1[[#This Row],[Rate
(L/S)]],"")</f>
        <v/>
      </c>
      <c r="AQ112" s="7" t="str">
        <f>IFERROR(VLOOKUP(Table1[[#This Row],[Stock]],[2]CUS030!$A$5:$BO$10000,48,0)/Table1[[#This Row],[Rate
(L/S)]],"")</f>
        <v/>
      </c>
      <c r="AR112" s="7" t="str">
        <f>IFERROR(VLOOKUP(Table1[[#This Row],[Stock]],[2]CUS030!$A$5:$BO$10000,49,0)/Table1[[#This Row],[Rate
(L/S)]],"")</f>
        <v/>
      </c>
      <c r="AS112" s="7" t="str">
        <f>IFERROR(VLOOKUP(Table1[[#This Row],[Stock]],[2]CUS030!$A$5:$BO$10000,50,0)/Table1[[#This Row],[Rate
(L/S)]],"")</f>
        <v/>
      </c>
      <c r="AT112" s="7" t="str">
        <f>IFERROR(VLOOKUP(Table1[[#This Row],[Stock]],[2]CUS030!$A$5:$BO$10000,51,0)/Table1[[#This Row],[Rate
(L/S)]],"")</f>
        <v/>
      </c>
      <c r="AU112" s="7" t="str">
        <f>IFERROR(VLOOKUP(Table1[[#This Row],[Stock]],[2]CUS030!$A$5:$BO$10000,52,0)/Table1[[#This Row],[Rate
(L/S)]],"")</f>
        <v/>
      </c>
      <c r="AV112" s="7" t="str">
        <f>IFERROR(VLOOKUP(Table1[[#This Row],[Stock]],[2]CUS030!$A$5:$BO$10000,53,0)/Table1[[#This Row],[Rate
(L/S)]],"")</f>
        <v/>
      </c>
      <c r="AW112" s="7" t="str">
        <f>IFERROR(VLOOKUP(Table1[[#This Row],[Stock]],[2]CUS030!$A$5:$BO$10000,54,0)/Table1[[#This Row],[Rate
(L/S)]],"")</f>
        <v/>
      </c>
      <c r="AX112" s="7" t="str">
        <f>IFERROR(VLOOKUP(Table1[[#This Row],[Stock]],[2]CUS030!$A$5:$BO$10000,55,0)/Table1[[#This Row],[Rate
(L/S)]],"")</f>
        <v/>
      </c>
      <c r="AY112" s="7" t="str">
        <f>IFERROR(VLOOKUP(Table1[[#This Row],[Stock]],[2]CUS030!$A$5:$BO$10000,56,0)/Table1[[#This Row],[Rate
(L/S)]],"")</f>
        <v/>
      </c>
      <c r="AZ112" s="7" t="str">
        <f>IFERROR(VLOOKUP(Table1[[#This Row],[Stock]],[2]CUS030!$A$5:$BO$10000,57,0)/Table1[[#This Row],[Rate
(L/S)]],"")</f>
        <v/>
      </c>
      <c r="BA112" s="7" t="str">
        <f>IFERROR(VLOOKUP(Table1[[#This Row],[Stock]],[2]CUS030!$A$5:$BO$10000,58,0)/Table1[[#This Row],[Rate
(L/S)]],"")</f>
        <v/>
      </c>
      <c r="BB112" s="7" t="str">
        <f>IFERROR(VLOOKUP(Table1[[#This Row],[Stock]],[2]CUS030!$A$5:$BO$10000,59,0)/Table1[[#This Row],[Rate
(L/S)]],"")</f>
        <v/>
      </c>
      <c r="BC112" s="7" t="str">
        <f>IFERROR(VLOOKUP(Table1[[#This Row],[Stock]],[2]CUS030!$A$5:$BO$10000,60,0)/Table1[[#This Row],[Rate
(L/S)]],"")</f>
        <v/>
      </c>
      <c r="BD112" s="7" t="str">
        <f>IFERROR(VLOOKUP(Table1[[#This Row],[Stock]],[2]CUS030!$A$5:$BO$10000,61,0)/Table1[[#This Row],[Rate
(L/S)]],"")</f>
        <v/>
      </c>
      <c r="BE112" s="7" t="str">
        <f>IFERROR(VLOOKUP(Table1[[#This Row],[Stock]],[2]CUS030!$A$5:$BO$10000,62,0)/Table1[[#This Row],[Rate
(L/S)]],"")</f>
        <v/>
      </c>
      <c r="BF112" s="7" t="str">
        <f>IFERROR(VLOOKUP(Table1[[#This Row],[Stock]],[2]CUS030!$A$5:$BO$10000,63,0)/Table1[[#This Row],[Rate
(L/S)]],"")</f>
        <v/>
      </c>
      <c r="BG112" s="7" t="str">
        <f>IFERROR(VLOOKUP(Table1[[#This Row],[Stock]],[2]CUS030!$A$5:$BO$10000,64,0)/Table1[[#This Row],[Rate
(L/S)]],"")</f>
        <v/>
      </c>
      <c r="BH112" s="7" t="str">
        <f>IFERROR(VLOOKUP(Table1[[#This Row],[Stock]],[2]CUS030!$A$5:$BO$10000,65,0)/Table1[[#This Row],[Rate
(L/S)]],"")</f>
        <v/>
      </c>
      <c r="BI112" s="7" t="s">
        <v>1</v>
      </c>
      <c r="BJ112" s="15">
        <f>IFERROR(IF(Table1[[#This Row],[S.Material]]="S",(Table1[[#This Row],[Total Qty]]+Table1[[#This Row],[N+1]]+Table1[[#This Row],[N+2]]),Table1[[#This Row],[Total Qty]]+Table1[[#This Row],[N+1]]),)</f>
        <v>0</v>
      </c>
      <c r="BK112" s="7" t="str">
        <f>IFERROR(IF(((AVERAGE((Table1[[#This Row],[N+1]],Table1[[#This Row],[N+2]]),Table1[[#This Row],[N+3]])-(Table1[[#This Row],[Total Qty]])))&gt;500,"Fixed&gt;500pcs",""),"")</f>
        <v/>
      </c>
      <c r="BL112" s="7" t="str">
        <f>IF(AND(Table1[[#This Row],[Last Forcast]]=0,Table1[[#This Row],[Total Qty]]&gt;0,Table1[[#This Row],[N+1]]&gt;0),"Check PO again","")</f>
        <v/>
      </c>
    </row>
    <row r="113" spans="2:64" x14ac:dyDescent="0.3">
      <c r="B113">
        <v>111</v>
      </c>
      <c r="C113" t="s">
        <v>116</v>
      </c>
      <c r="D113">
        <f>IFERROR(ROUND((MID(Table1[[#This Row],[Production]],35,(LEN(Table1[[#This Row],[Production]]))-37)/(MID(Table1[[#This Row],[Stock]],35,(LEN(Table1[[#This Row],[Stock]]))-37))),0),"")</f>
        <v>31</v>
      </c>
      <c r="E113" t="s">
        <v>118</v>
      </c>
      <c r="F113" s="16">
        <f>VLOOKUP(LEFT(Table1[[#This Row],[Production]],LEN(Table1[[#This Row],[Production]])-7),Item!$A$5:$Z$1000,26,0)</f>
        <v>3.383</v>
      </c>
      <c r="H113" s="8" t="str">
        <f>IFERROR(VLOOKUP(MID(Table1[[#This Row],[Production]],10,2),Special!$B$2:$D$26,3,0),"")</f>
        <v>-</v>
      </c>
      <c r="J113" t="b">
        <f>EXACT(LEFT(Table1[[#This Row],[Stock]],12),LEFT(Table1[[#This Row],[Production]],12))</f>
        <v>1</v>
      </c>
      <c r="K113" t="b">
        <f>EXACT((RIGHT(Table1[[#This Row],[Stock]],3)),((RIGHT(Table1[[#This Row],[Production]],3))))</f>
        <v>1</v>
      </c>
      <c r="L113" s="14">
        <f>IFERROR(VLOOKUP(Table1[[#This Row],[Stock]],[1]Sheet1!$A$7:$N$10000,14,0),"")</f>
        <v>6993</v>
      </c>
      <c r="M113" s="14">
        <f>IFERROR(ROUND((Table1[[#This Row],[Stock
(S&amp;L)]]/Table1[[#This Row],[Rate
(L/S)]]),0),"")</f>
        <v>226</v>
      </c>
      <c r="O113" t="str">
        <f>IF(Table1[[#This Row],[Rate
(L/S)]]=1,"P/E","C")</f>
        <v>C</v>
      </c>
      <c r="P113" s="7">
        <f>IFERROR(VLOOKUP(Table1[[#This Row],[Stock]],[2]CUS030!$A$5:$BO$10000,21,0)/Table1[[#This Row],[Rate
(L/S)]],"")</f>
        <v>9.67741935483871</v>
      </c>
      <c r="Q113" s="7">
        <f>IFERROR(VLOOKUP(Table1[[#This Row],[Stock]],[2]CUS030!$A$5:$BO$10000,22,0)/Table1[[#This Row],[Rate
(L/S)]],"")</f>
        <v>12.903225806451612</v>
      </c>
      <c r="R113" s="7">
        <f>IFERROR(VLOOKUP(Table1[[#This Row],[Stock]],[2]CUS030!$A$5:$BO$10000,23,0)/Table1[[#This Row],[Rate
(L/S)]],"")</f>
        <v>0</v>
      </c>
      <c r="S113" s="7">
        <f>IFERROR(VLOOKUP(Table1[[#This Row],[Stock]],[2]CUS030!$A$5:$BO$10000,24,0)/Table1[[#This Row],[Rate
(L/S)]],"")</f>
        <v>0</v>
      </c>
      <c r="T113" s="7">
        <f>IFERROR(VLOOKUP(Table1[[#This Row],[Stock]],[2]CUS030!$A$5:$BO$10000,25,0)/Table1[[#This Row],[Rate
(L/S)]],"")</f>
        <v>0</v>
      </c>
      <c r="U113" s="7">
        <f>IFERROR(VLOOKUP(Table1[[#This Row],[Stock]],[2]CUS030!$A$5:$BO$10000,26,0)/Table1[[#This Row],[Rate
(L/S)]],"")</f>
        <v>0</v>
      </c>
      <c r="V113" s="7">
        <f>IFERROR(VLOOKUP(Table1[[#This Row],[Stock]],[2]CUS030!$A$5:$BO$10000,27,0)/Table1[[#This Row],[Rate
(L/S)]],"")</f>
        <v>0</v>
      </c>
      <c r="W113" s="7">
        <f>IFERROR(VLOOKUP(Table1[[#This Row],[Stock]],[2]CUS030!$A$5:$BO$10000,28,0)/Table1[[#This Row],[Rate
(L/S)]],"")</f>
        <v>0</v>
      </c>
      <c r="X113" s="7">
        <f>IFERROR(VLOOKUP(Table1[[#This Row],[Stock]],[2]CUS030!$A$5:$BO$10000,29,0)/Table1[[#This Row],[Rate
(L/S)]],"")</f>
        <v>0</v>
      </c>
      <c r="Y113" s="7">
        <f>IFERROR(VLOOKUP(Table1[[#This Row],[Stock]],[2]CUS030!$A$5:$BO$10000,30,0)/Table1[[#This Row],[Rate
(L/S)]],"")</f>
        <v>0</v>
      </c>
      <c r="Z113" s="7">
        <f>IFERROR(VLOOKUP(Table1[[#This Row],[Stock]],[2]CUS030!$A$5:$BO$10000,31,0)/Table1[[#This Row],[Rate
(L/S)]],"")</f>
        <v>0</v>
      </c>
      <c r="AA113" s="7">
        <f>IFERROR(VLOOKUP(Table1[[#This Row],[Stock]],[2]CUS030!$A$5:$BO$10000,32,0)/Table1[[#This Row],[Rate
(L/S)]],"")</f>
        <v>0</v>
      </c>
      <c r="AB113" s="7">
        <f>IFERROR(VLOOKUP(Table1[[#This Row],[Stock]],[2]CUS030!$A$5:$BO$10000,33,0)/Table1[[#This Row],[Rate
(L/S)]],"")</f>
        <v>0</v>
      </c>
      <c r="AC113" s="7">
        <f>IFERROR(VLOOKUP(Table1[[#This Row],[Stock]],[2]CUS030!$A$5:$BO$10000,34,0)/Table1[[#This Row],[Rate
(L/S)]],"")</f>
        <v>0</v>
      </c>
      <c r="AD113" s="7">
        <f>IFERROR(VLOOKUP(Table1[[#This Row],[Stock]],[2]CUS030!$A$5:$BO$10000,35,0)/Table1[[#This Row],[Rate
(L/S)]],"")</f>
        <v>0</v>
      </c>
      <c r="AE113" s="7">
        <f>IFERROR(VLOOKUP(Table1[[#This Row],[Stock]],[2]CUS030!$A$5:$BO$10000,36,0)/Table1[[#This Row],[Rate
(L/S)]],"")</f>
        <v>0</v>
      </c>
      <c r="AF113" s="7">
        <f>IFERROR(VLOOKUP(Table1[[#This Row],[Stock]],[2]CUS030!$A$5:$BO$10000,37,0)/Table1[[#This Row],[Rate
(L/S)]],"")</f>
        <v>0</v>
      </c>
      <c r="AG113" s="7">
        <f>IFERROR(VLOOKUP(Table1[[#This Row],[Stock]],[2]CUS030!$A$5:$BO$10000,38,0)/Table1[[#This Row],[Rate
(L/S)]],"")</f>
        <v>0</v>
      </c>
      <c r="AH113" s="7">
        <f>IFERROR(VLOOKUP(Table1[[#This Row],[Stock]],[2]CUS030!$A$5:$BO$10000,39,0)/Table1[[#This Row],[Rate
(L/S)]],"")</f>
        <v>0</v>
      </c>
      <c r="AI113" s="7">
        <f>IFERROR(VLOOKUP(Table1[[#This Row],[Stock]],[2]CUS030!$A$5:$BO$10000,40,0)/Table1[[#This Row],[Rate
(L/S)]],"")</f>
        <v>0</v>
      </c>
      <c r="AJ113" s="7">
        <f>IFERROR(VLOOKUP(Table1[[#This Row],[Stock]],[2]CUS030!$A$5:$BO$10000,41,0)/Table1[[#This Row],[Rate
(L/S)]],"")</f>
        <v>0</v>
      </c>
      <c r="AK113" s="7">
        <f>IFERROR(VLOOKUP(Table1[[#This Row],[Stock]],[2]CUS030!$A$5:$BO$10000,42,0)/Table1[[#This Row],[Rate
(L/S)]],"")</f>
        <v>0</v>
      </c>
      <c r="AL113" s="7">
        <f>IFERROR(VLOOKUP(Table1[[#This Row],[Stock]],[2]CUS030!$A$5:$BO$10000,43,0)/Table1[[#This Row],[Rate
(L/S)]],"")</f>
        <v>0</v>
      </c>
      <c r="AM113" s="7">
        <f>IFERROR(VLOOKUP(Table1[[#This Row],[Stock]],[2]CUS030!$A$5:$BO$10000,44,0)/Table1[[#This Row],[Rate
(L/S)]],"")</f>
        <v>0</v>
      </c>
      <c r="AN113" s="7">
        <f>IFERROR(VLOOKUP(Table1[[#This Row],[Stock]],[2]CUS030!$A$5:$BO$10000,45,0)/Table1[[#This Row],[Rate
(L/S)]],"")</f>
        <v>0</v>
      </c>
      <c r="AO113" s="7">
        <f>IFERROR(VLOOKUP(Table1[[#This Row],[Stock]],[2]CUS030!$A$5:$BO$10000,46,0)/Table1[[#This Row],[Rate
(L/S)]],"")</f>
        <v>0</v>
      </c>
      <c r="AP113" s="7">
        <f>IFERROR(VLOOKUP(Table1[[#This Row],[Stock]],[2]CUS030!$A$5:$BO$10000,47,0)/Table1[[#This Row],[Rate
(L/S)]],"")</f>
        <v>0</v>
      </c>
      <c r="AQ113" s="7">
        <f>IFERROR(VLOOKUP(Table1[[#This Row],[Stock]],[2]CUS030!$A$5:$BO$10000,48,0)/Table1[[#This Row],[Rate
(L/S)]],"")</f>
        <v>0</v>
      </c>
      <c r="AR113" s="7">
        <f>IFERROR(VLOOKUP(Table1[[#This Row],[Stock]],[2]CUS030!$A$5:$BO$10000,49,0)/Table1[[#This Row],[Rate
(L/S)]],"")</f>
        <v>0</v>
      </c>
      <c r="AS113" s="7">
        <f>IFERROR(VLOOKUP(Table1[[#This Row],[Stock]],[2]CUS030!$A$5:$BO$10000,50,0)/Table1[[#This Row],[Rate
(L/S)]],"")</f>
        <v>0</v>
      </c>
      <c r="AT113" s="7">
        <f>IFERROR(VLOOKUP(Table1[[#This Row],[Stock]],[2]CUS030!$A$5:$BO$10000,51,0)/Table1[[#This Row],[Rate
(L/S)]],"")</f>
        <v>0</v>
      </c>
      <c r="AU113" s="7">
        <f>IFERROR(VLOOKUP(Table1[[#This Row],[Stock]],[2]CUS030!$A$5:$BO$10000,52,0)/Table1[[#This Row],[Rate
(L/S)]],"")</f>
        <v>0</v>
      </c>
      <c r="AV113" s="7">
        <f>IFERROR(VLOOKUP(Table1[[#This Row],[Stock]],[2]CUS030!$A$5:$BO$10000,53,0)/Table1[[#This Row],[Rate
(L/S)]],"")</f>
        <v>22.580645161290324</v>
      </c>
      <c r="AW113" s="7">
        <f>IFERROR(VLOOKUP(Table1[[#This Row],[Stock]],[2]CUS030!$A$5:$BO$10000,54,0)/Table1[[#This Row],[Rate
(L/S)]],"")</f>
        <v>0</v>
      </c>
      <c r="AX113" s="7">
        <f>IFERROR(VLOOKUP(Table1[[#This Row],[Stock]],[2]CUS030!$A$5:$BO$10000,55,0)/Table1[[#This Row],[Rate
(L/S)]],"")</f>
        <v>489.64516129032256</v>
      </c>
      <c r="AY113" s="7">
        <f>IFERROR(VLOOKUP(Table1[[#This Row],[Stock]],[2]CUS030!$A$5:$BO$10000,56,0)/Table1[[#This Row],[Rate
(L/S)]],"")</f>
        <v>645.67741935483866</v>
      </c>
      <c r="AZ113" s="7">
        <f>IFERROR(VLOOKUP(Table1[[#This Row],[Stock]],[2]CUS030!$A$5:$BO$10000,57,0)/Table1[[#This Row],[Rate
(L/S)]],"")</f>
        <v>431.38709677419354</v>
      </c>
      <c r="BA113" s="7">
        <f>IFERROR(VLOOKUP(Table1[[#This Row],[Stock]],[2]CUS030!$A$5:$BO$10000,58,0)/Table1[[#This Row],[Rate
(L/S)]],"")</f>
        <v>673.90322580645159</v>
      </c>
      <c r="BB113" s="7">
        <f>IFERROR(VLOOKUP(Table1[[#This Row],[Stock]],[2]CUS030!$A$5:$BO$10000,59,0)/Table1[[#This Row],[Rate
(L/S)]],"")</f>
        <v>0</v>
      </c>
      <c r="BC113" s="7">
        <f>IFERROR(VLOOKUP(Table1[[#This Row],[Stock]],[2]CUS030!$A$5:$BO$10000,60,0)/Table1[[#This Row],[Rate
(L/S)]],"")</f>
        <v>0</v>
      </c>
      <c r="BD113" s="7">
        <f>IFERROR(VLOOKUP(Table1[[#This Row],[Stock]],[2]CUS030!$A$5:$BO$10000,61,0)/Table1[[#This Row],[Rate
(L/S)]],"")</f>
        <v>0</v>
      </c>
      <c r="BE113" s="7">
        <f>IFERROR(VLOOKUP(Table1[[#This Row],[Stock]],[2]CUS030!$A$5:$BO$10000,62,0)/Table1[[#This Row],[Rate
(L/S)]],"")</f>
        <v>0</v>
      </c>
      <c r="BF113" s="7">
        <f>IFERROR(VLOOKUP(Table1[[#This Row],[Stock]],[2]CUS030!$A$5:$BO$10000,63,0)/Table1[[#This Row],[Rate
(L/S)]],"")</f>
        <v>0</v>
      </c>
      <c r="BG113" s="7">
        <f>IFERROR(VLOOKUP(Table1[[#This Row],[Stock]],[2]CUS030!$A$5:$BO$10000,64,0)/Table1[[#This Row],[Rate
(L/S)]],"")</f>
        <v>0</v>
      </c>
      <c r="BH113" s="7">
        <f>IFERROR(VLOOKUP(Table1[[#This Row],[Stock]],[2]CUS030!$A$5:$BO$10000,65,0)/Table1[[#This Row],[Rate
(L/S)]],"")</f>
        <v>0</v>
      </c>
      <c r="BI113" s="7" t="s">
        <v>1</v>
      </c>
      <c r="BJ113" s="15">
        <f>IFERROR(IF(Table1[[#This Row],[S.Material]]="S",(Table1[[#This Row],[Total Qty]]+Table1[[#This Row],[N+1]]+Table1[[#This Row],[N+2]]),Table1[[#This Row],[Total Qty]]+Table1[[#This Row],[N+1]]),)</f>
        <v>668.25806451612902</v>
      </c>
      <c r="BK113" s="7" t="str">
        <f>IFERROR(IF(((AVERAGE((Table1[[#This Row],[N+1]],Table1[[#This Row],[N+2]]),Table1[[#This Row],[N+3]])-(Table1[[#This Row],[Total Qty]])))&gt;500,"Fixed&gt;500pcs",""),"")</f>
        <v>Fixed&gt;500pcs</v>
      </c>
      <c r="BL113" s="7" t="str">
        <f>IF(AND(Table1[[#This Row],[Last Forcast]]=0,Table1[[#This Row],[Total Qty]]&gt;0,Table1[[#This Row],[N+1]]&gt;0),"Check PO again","")</f>
        <v/>
      </c>
    </row>
    <row r="114" spans="2:64" x14ac:dyDescent="0.3">
      <c r="B114">
        <v>112</v>
      </c>
      <c r="C114" t="s">
        <v>117</v>
      </c>
      <c r="D114">
        <f>IFERROR(ROUND((MID(Table1[[#This Row],[Production]],35,(LEN(Table1[[#This Row],[Production]]))-37)/(MID(Table1[[#This Row],[Stock]],35,(LEN(Table1[[#This Row],[Stock]]))-37))),0),"")</f>
        <v>31</v>
      </c>
      <c r="E114" t="s">
        <v>118</v>
      </c>
      <c r="F114" s="16">
        <f>VLOOKUP(LEFT(Table1[[#This Row],[Production]],LEN(Table1[[#This Row],[Production]])-7),Item!$A$5:$Z$1000,26,0)</f>
        <v>3.383</v>
      </c>
      <c r="H114" s="8" t="str">
        <f>IFERROR(VLOOKUP(MID(Table1[[#This Row],[Production]],10,2),Special!$B$2:$D$26,3,0),"")</f>
        <v>-</v>
      </c>
      <c r="J114" t="b">
        <f>EXACT(LEFT(Table1[[#This Row],[Stock]],12),LEFT(Table1[[#This Row],[Production]],12))</f>
        <v>1</v>
      </c>
      <c r="K114" t="b">
        <f>EXACT((RIGHT(Table1[[#This Row],[Stock]],3)),((RIGHT(Table1[[#This Row],[Production]],3))))</f>
        <v>1</v>
      </c>
      <c r="L114" s="14">
        <f>IFERROR(VLOOKUP(Table1[[#This Row],[Stock]],[1]Sheet1!$A$7:$N$10000,14,0),"")</f>
        <v>991</v>
      </c>
      <c r="M114" s="14">
        <f>IFERROR(ROUND((Table1[[#This Row],[Stock
(S&amp;L)]]/Table1[[#This Row],[Rate
(L/S)]]),0),"")</f>
        <v>32</v>
      </c>
      <c r="O114" t="str">
        <f>IF(Table1[[#This Row],[Rate
(L/S)]]=1,"P/E","C")</f>
        <v>C</v>
      </c>
      <c r="P114" s="7" t="str">
        <f>IFERROR(VLOOKUP(Table1[[#This Row],[Stock]],[2]CUS030!$A$5:$BO$10000,21,0)/Table1[[#This Row],[Rate
(L/S)]],"")</f>
        <v/>
      </c>
      <c r="Q114" s="7" t="str">
        <f>IFERROR(VLOOKUP(Table1[[#This Row],[Stock]],[2]CUS030!$A$5:$BO$10000,22,0)/Table1[[#This Row],[Rate
(L/S)]],"")</f>
        <v/>
      </c>
      <c r="R114" s="7" t="str">
        <f>IFERROR(VLOOKUP(Table1[[#This Row],[Stock]],[2]CUS030!$A$5:$BO$10000,23,0)/Table1[[#This Row],[Rate
(L/S)]],"")</f>
        <v/>
      </c>
      <c r="S114" s="7" t="str">
        <f>IFERROR(VLOOKUP(Table1[[#This Row],[Stock]],[2]CUS030!$A$5:$BO$10000,24,0)/Table1[[#This Row],[Rate
(L/S)]],"")</f>
        <v/>
      </c>
      <c r="T114" s="7" t="str">
        <f>IFERROR(VLOOKUP(Table1[[#This Row],[Stock]],[2]CUS030!$A$5:$BO$10000,25,0)/Table1[[#This Row],[Rate
(L/S)]],"")</f>
        <v/>
      </c>
      <c r="U114" s="7" t="str">
        <f>IFERROR(VLOOKUP(Table1[[#This Row],[Stock]],[2]CUS030!$A$5:$BO$10000,26,0)/Table1[[#This Row],[Rate
(L/S)]],"")</f>
        <v/>
      </c>
      <c r="V114" s="7" t="str">
        <f>IFERROR(VLOOKUP(Table1[[#This Row],[Stock]],[2]CUS030!$A$5:$BO$10000,27,0)/Table1[[#This Row],[Rate
(L/S)]],"")</f>
        <v/>
      </c>
      <c r="W114" s="7" t="str">
        <f>IFERROR(VLOOKUP(Table1[[#This Row],[Stock]],[2]CUS030!$A$5:$BO$10000,28,0)/Table1[[#This Row],[Rate
(L/S)]],"")</f>
        <v/>
      </c>
      <c r="X114" s="7" t="str">
        <f>IFERROR(VLOOKUP(Table1[[#This Row],[Stock]],[2]CUS030!$A$5:$BO$10000,29,0)/Table1[[#This Row],[Rate
(L/S)]],"")</f>
        <v/>
      </c>
      <c r="Y114" s="7" t="str">
        <f>IFERROR(VLOOKUP(Table1[[#This Row],[Stock]],[2]CUS030!$A$5:$BO$10000,30,0)/Table1[[#This Row],[Rate
(L/S)]],"")</f>
        <v/>
      </c>
      <c r="Z114" s="7" t="str">
        <f>IFERROR(VLOOKUP(Table1[[#This Row],[Stock]],[2]CUS030!$A$5:$BO$10000,31,0)/Table1[[#This Row],[Rate
(L/S)]],"")</f>
        <v/>
      </c>
      <c r="AA114" s="7" t="str">
        <f>IFERROR(VLOOKUP(Table1[[#This Row],[Stock]],[2]CUS030!$A$5:$BO$10000,32,0)/Table1[[#This Row],[Rate
(L/S)]],"")</f>
        <v/>
      </c>
      <c r="AB114" s="7" t="str">
        <f>IFERROR(VLOOKUP(Table1[[#This Row],[Stock]],[2]CUS030!$A$5:$BO$10000,33,0)/Table1[[#This Row],[Rate
(L/S)]],"")</f>
        <v/>
      </c>
      <c r="AC114" s="7" t="str">
        <f>IFERROR(VLOOKUP(Table1[[#This Row],[Stock]],[2]CUS030!$A$5:$BO$10000,34,0)/Table1[[#This Row],[Rate
(L/S)]],"")</f>
        <v/>
      </c>
      <c r="AD114" s="7" t="str">
        <f>IFERROR(VLOOKUP(Table1[[#This Row],[Stock]],[2]CUS030!$A$5:$BO$10000,35,0)/Table1[[#This Row],[Rate
(L/S)]],"")</f>
        <v/>
      </c>
      <c r="AE114" s="7" t="str">
        <f>IFERROR(VLOOKUP(Table1[[#This Row],[Stock]],[2]CUS030!$A$5:$BO$10000,36,0)/Table1[[#This Row],[Rate
(L/S)]],"")</f>
        <v/>
      </c>
      <c r="AF114" s="7" t="str">
        <f>IFERROR(VLOOKUP(Table1[[#This Row],[Stock]],[2]CUS030!$A$5:$BO$10000,37,0)/Table1[[#This Row],[Rate
(L/S)]],"")</f>
        <v/>
      </c>
      <c r="AG114" s="7" t="str">
        <f>IFERROR(VLOOKUP(Table1[[#This Row],[Stock]],[2]CUS030!$A$5:$BO$10000,38,0)/Table1[[#This Row],[Rate
(L/S)]],"")</f>
        <v/>
      </c>
      <c r="AH114" s="7" t="str">
        <f>IFERROR(VLOOKUP(Table1[[#This Row],[Stock]],[2]CUS030!$A$5:$BO$10000,39,0)/Table1[[#This Row],[Rate
(L/S)]],"")</f>
        <v/>
      </c>
      <c r="AI114" s="7" t="str">
        <f>IFERROR(VLOOKUP(Table1[[#This Row],[Stock]],[2]CUS030!$A$5:$BO$10000,40,0)/Table1[[#This Row],[Rate
(L/S)]],"")</f>
        <v/>
      </c>
      <c r="AJ114" s="7" t="str">
        <f>IFERROR(VLOOKUP(Table1[[#This Row],[Stock]],[2]CUS030!$A$5:$BO$10000,41,0)/Table1[[#This Row],[Rate
(L/S)]],"")</f>
        <v/>
      </c>
      <c r="AK114" s="7" t="str">
        <f>IFERROR(VLOOKUP(Table1[[#This Row],[Stock]],[2]CUS030!$A$5:$BO$10000,42,0)/Table1[[#This Row],[Rate
(L/S)]],"")</f>
        <v/>
      </c>
      <c r="AL114" s="7" t="str">
        <f>IFERROR(VLOOKUP(Table1[[#This Row],[Stock]],[2]CUS030!$A$5:$BO$10000,43,0)/Table1[[#This Row],[Rate
(L/S)]],"")</f>
        <v/>
      </c>
      <c r="AM114" s="7" t="str">
        <f>IFERROR(VLOOKUP(Table1[[#This Row],[Stock]],[2]CUS030!$A$5:$BO$10000,44,0)/Table1[[#This Row],[Rate
(L/S)]],"")</f>
        <v/>
      </c>
      <c r="AN114" s="7" t="str">
        <f>IFERROR(VLOOKUP(Table1[[#This Row],[Stock]],[2]CUS030!$A$5:$BO$10000,45,0)/Table1[[#This Row],[Rate
(L/S)]],"")</f>
        <v/>
      </c>
      <c r="AO114" s="7" t="str">
        <f>IFERROR(VLOOKUP(Table1[[#This Row],[Stock]],[2]CUS030!$A$5:$BO$10000,46,0)/Table1[[#This Row],[Rate
(L/S)]],"")</f>
        <v/>
      </c>
      <c r="AP114" s="7" t="str">
        <f>IFERROR(VLOOKUP(Table1[[#This Row],[Stock]],[2]CUS030!$A$5:$BO$10000,47,0)/Table1[[#This Row],[Rate
(L/S)]],"")</f>
        <v/>
      </c>
      <c r="AQ114" s="7" t="str">
        <f>IFERROR(VLOOKUP(Table1[[#This Row],[Stock]],[2]CUS030!$A$5:$BO$10000,48,0)/Table1[[#This Row],[Rate
(L/S)]],"")</f>
        <v/>
      </c>
      <c r="AR114" s="7" t="str">
        <f>IFERROR(VLOOKUP(Table1[[#This Row],[Stock]],[2]CUS030!$A$5:$BO$10000,49,0)/Table1[[#This Row],[Rate
(L/S)]],"")</f>
        <v/>
      </c>
      <c r="AS114" s="7" t="str">
        <f>IFERROR(VLOOKUP(Table1[[#This Row],[Stock]],[2]CUS030!$A$5:$BO$10000,50,0)/Table1[[#This Row],[Rate
(L/S)]],"")</f>
        <v/>
      </c>
      <c r="AT114" s="7" t="str">
        <f>IFERROR(VLOOKUP(Table1[[#This Row],[Stock]],[2]CUS030!$A$5:$BO$10000,51,0)/Table1[[#This Row],[Rate
(L/S)]],"")</f>
        <v/>
      </c>
      <c r="AU114" s="7" t="str">
        <f>IFERROR(VLOOKUP(Table1[[#This Row],[Stock]],[2]CUS030!$A$5:$BO$10000,52,0)/Table1[[#This Row],[Rate
(L/S)]],"")</f>
        <v/>
      </c>
      <c r="AV114" s="7" t="str">
        <f>IFERROR(VLOOKUP(Table1[[#This Row],[Stock]],[2]CUS030!$A$5:$BO$10000,53,0)/Table1[[#This Row],[Rate
(L/S)]],"")</f>
        <v/>
      </c>
      <c r="AW114" s="7" t="str">
        <f>IFERROR(VLOOKUP(Table1[[#This Row],[Stock]],[2]CUS030!$A$5:$BO$10000,54,0)/Table1[[#This Row],[Rate
(L/S)]],"")</f>
        <v/>
      </c>
      <c r="AX114" s="7" t="str">
        <f>IFERROR(VLOOKUP(Table1[[#This Row],[Stock]],[2]CUS030!$A$5:$BO$10000,55,0)/Table1[[#This Row],[Rate
(L/S)]],"")</f>
        <v/>
      </c>
      <c r="AY114" s="7" t="str">
        <f>IFERROR(VLOOKUP(Table1[[#This Row],[Stock]],[2]CUS030!$A$5:$BO$10000,56,0)/Table1[[#This Row],[Rate
(L/S)]],"")</f>
        <v/>
      </c>
      <c r="AZ114" s="7" t="str">
        <f>IFERROR(VLOOKUP(Table1[[#This Row],[Stock]],[2]CUS030!$A$5:$BO$10000,57,0)/Table1[[#This Row],[Rate
(L/S)]],"")</f>
        <v/>
      </c>
      <c r="BA114" s="7" t="str">
        <f>IFERROR(VLOOKUP(Table1[[#This Row],[Stock]],[2]CUS030!$A$5:$BO$10000,58,0)/Table1[[#This Row],[Rate
(L/S)]],"")</f>
        <v/>
      </c>
      <c r="BB114" s="7" t="str">
        <f>IFERROR(VLOOKUP(Table1[[#This Row],[Stock]],[2]CUS030!$A$5:$BO$10000,59,0)/Table1[[#This Row],[Rate
(L/S)]],"")</f>
        <v/>
      </c>
      <c r="BC114" s="7" t="str">
        <f>IFERROR(VLOOKUP(Table1[[#This Row],[Stock]],[2]CUS030!$A$5:$BO$10000,60,0)/Table1[[#This Row],[Rate
(L/S)]],"")</f>
        <v/>
      </c>
      <c r="BD114" s="7" t="str">
        <f>IFERROR(VLOOKUP(Table1[[#This Row],[Stock]],[2]CUS030!$A$5:$BO$10000,61,0)/Table1[[#This Row],[Rate
(L/S)]],"")</f>
        <v/>
      </c>
      <c r="BE114" s="7" t="str">
        <f>IFERROR(VLOOKUP(Table1[[#This Row],[Stock]],[2]CUS030!$A$5:$BO$10000,62,0)/Table1[[#This Row],[Rate
(L/S)]],"")</f>
        <v/>
      </c>
      <c r="BF114" s="7" t="str">
        <f>IFERROR(VLOOKUP(Table1[[#This Row],[Stock]],[2]CUS030!$A$5:$BO$10000,63,0)/Table1[[#This Row],[Rate
(L/S)]],"")</f>
        <v/>
      </c>
      <c r="BG114" s="7" t="str">
        <f>IFERROR(VLOOKUP(Table1[[#This Row],[Stock]],[2]CUS030!$A$5:$BO$10000,64,0)/Table1[[#This Row],[Rate
(L/S)]],"")</f>
        <v/>
      </c>
      <c r="BH114" s="7" t="str">
        <f>IFERROR(VLOOKUP(Table1[[#This Row],[Stock]],[2]CUS030!$A$5:$BO$10000,65,0)/Table1[[#This Row],[Rate
(L/S)]],"")</f>
        <v/>
      </c>
      <c r="BI114" s="7" t="s">
        <v>1</v>
      </c>
      <c r="BJ114" s="15">
        <f>IFERROR(IF(Table1[[#This Row],[S.Material]]="S",(Table1[[#This Row],[Total Qty]]+Table1[[#This Row],[N+1]]+Table1[[#This Row],[N+2]]),Table1[[#This Row],[Total Qty]]+Table1[[#This Row],[N+1]]),)</f>
        <v>0</v>
      </c>
      <c r="BK114" s="7" t="str">
        <f>IFERROR(IF(((AVERAGE((Table1[[#This Row],[N+1]],Table1[[#This Row],[N+2]]),Table1[[#This Row],[N+3]])-(Table1[[#This Row],[Total Qty]])))&gt;500,"Fixed&gt;500pcs",""),"")</f>
        <v/>
      </c>
      <c r="BL114" s="7" t="str">
        <f>IF(AND(Table1[[#This Row],[Last Forcast]]=0,Table1[[#This Row],[Total Qty]]&gt;0,Table1[[#This Row],[N+1]]&gt;0),"Check PO again","")</f>
        <v/>
      </c>
    </row>
    <row r="115" spans="2:64" x14ac:dyDescent="0.3">
      <c r="B115">
        <v>113</v>
      </c>
      <c r="C115" t="s">
        <v>119</v>
      </c>
      <c r="D115">
        <f>IFERROR(ROUND((MID(Table1[[#This Row],[Production]],35,(LEN(Table1[[#This Row],[Production]]))-37)/(MID(Table1[[#This Row],[Stock]],35,(LEN(Table1[[#This Row],[Stock]]))-37))),0),"")</f>
        <v>23</v>
      </c>
      <c r="E115" t="s">
        <v>121</v>
      </c>
      <c r="F115" s="16">
        <f>VLOOKUP(LEFT(Table1[[#This Row],[Production]],LEN(Table1[[#This Row],[Production]])-7),Item!$A$5:$Z$1000,26,0)</f>
        <v>3.383</v>
      </c>
      <c r="H115" s="8" t="str">
        <f>IFERROR(VLOOKUP(MID(Table1[[#This Row],[Production]],10,2),Special!$B$2:$D$26,3,0),"")</f>
        <v>-</v>
      </c>
      <c r="J115" t="b">
        <f>EXACT(LEFT(Table1[[#This Row],[Stock]],12),LEFT(Table1[[#This Row],[Production]],12))</f>
        <v>1</v>
      </c>
      <c r="K115" t="b">
        <f>EXACT((RIGHT(Table1[[#This Row],[Stock]],3)),((RIGHT(Table1[[#This Row],[Production]],3))))</f>
        <v>1</v>
      </c>
      <c r="L115" s="14">
        <f>IFERROR(VLOOKUP(Table1[[#This Row],[Stock]],[1]Sheet1!$A$7:$N$10000,14,0),"")</f>
        <v>2264</v>
      </c>
      <c r="M115" s="14">
        <f>IFERROR(ROUND((Table1[[#This Row],[Stock
(S&amp;L)]]/Table1[[#This Row],[Rate
(L/S)]]),0),"")</f>
        <v>98</v>
      </c>
      <c r="O115" t="str">
        <f>IF(Table1[[#This Row],[Rate
(L/S)]]=1,"P/E","C")</f>
        <v>C</v>
      </c>
      <c r="P115" s="7">
        <f>IFERROR(VLOOKUP(Table1[[#This Row],[Stock]],[2]CUS030!$A$5:$BO$10000,21,0)/Table1[[#This Row],[Rate
(L/S)]],"")</f>
        <v>8.695652173913043</v>
      </c>
      <c r="Q115" s="7">
        <f>IFERROR(VLOOKUP(Table1[[#This Row],[Stock]],[2]CUS030!$A$5:$BO$10000,22,0)/Table1[[#This Row],[Rate
(L/S)]],"")</f>
        <v>6.5217391304347823</v>
      </c>
      <c r="R115" s="7">
        <f>IFERROR(VLOOKUP(Table1[[#This Row],[Stock]],[2]CUS030!$A$5:$BO$10000,23,0)/Table1[[#This Row],[Rate
(L/S)]],"")</f>
        <v>0</v>
      </c>
      <c r="S115" s="7">
        <f>IFERROR(VLOOKUP(Table1[[#This Row],[Stock]],[2]CUS030!$A$5:$BO$10000,24,0)/Table1[[#This Row],[Rate
(L/S)]],"")</f>
        <v>0</v>
      </c>
      <c r="T115" s="7">
        <f>IFERROR(VLOOKUP(Table1[[#This Row],[Stock]],[2]CUS030!$A$5:$BO$10000,25,0)/Table1[[#This Row],[Rate
(L/S)]],"")</f>
        <v>0</v>
      </c>
      <c r="U115" s="7">
        <f>IFERROR(VLOOKUP(Table1[[#This Row],[Stock]],[2]CUS030!$A$5:$BO$10000,26,0)/Table1[[#This Row],[Rate
(L/S)]],"")</f>
        <v>0</v>
      </c>
      <c r="V115" s="7">
        <f>IFERROR(VLOOKUP(Table1[[#This Row],[Stock]],[2]CUS030!$A$5:$BO$10000,27,0)/Table1[[#This Row],[Rate
(L/S)]],"")</f>
        <v>0</v>
      </c>
      <c r="W115" s="7">
        <f>IFERROR(VLOOKUP(Table1[[#This Row],[Stock]],[2]CUS030!$A$5:$BO$10000,28,0)/Table1[[#This Row],[Rate
(L/S)]],"")</f>
        <v>0</v>
      </c>
      <c r="X115" s="7">
        <f>IFERROR(VLOOKUP(Table1[[#This Row],[Stock]],[2]CUS030!$A$5:$BO$10000,29,0)/Table1[[#This Row],[Rate
(L/S)]],"")</f>
        <v>0</v>
      </c>
      <c r="Y115" s="7">
        <f>IFERROR(VLOOKUP(Table1[[#This Row],[Stock]],[2]CUS030!$A$5:$BO$10000,30,0)/Table1[[#This Row],[Rate
(L/S)]],"")</f>
        <v>0</v>
      </c>
      <c r="Z115" s="7">
        <f>IFERROR(VLOOKUP(Table1[[#This Row],[Stock]],[2]CUS030!$A$5:$BO$10000,31,0)/Table1[[#This Row],[Rate
(L/S)]],"")</f>
        <v>0</v>
      </c>
      <c r="AA115" s="7">
        <f>IFERROR(VLOOKUP(Table1[[#This Row],[Stock]],[2]CUS030!$A$5:$BO$10000,32,0)/Table1[[#This Row],[Rate
(L/S)]],"")</f>
        <v>0</v>
      </c>
      <c r="AB115" s="7">
        <f>IFERROR(VLOOKUP(Table1[[#This Row],[Stock]],[2]CUS030!$A$5:$BO$10000,33,0)/Table1[[#This Row],[Rate
(L/S)]],"")</f>
        <v>0</v>
      </c>
      <c r="AC115" s="7">
        <f>IFERROR(VLOOKUP(Table1[[#This Row],[Stock]],[2]CUS030!$A$5:$BO$10000,34,0)/Table1[[#This Row],[Rate
(L/S)]],"")</f>
        <v>0</v>
      </c>
      <c r="AD115" s="7">
        <f>IFERROR(VLOOKUP(Table1[[#This Row],[Stock]],[2]CUS030!$A$5:$BO$10000,35,0)/Table1[[#This Row],[Rate
(L/S)]],"")</f>
        <v>0</v>
      </c>
      <c r="AE115" s="7">
        <f>IFERROR(VLOOKUP(Table1[[#This Row],[Stock]],[2]CUS030!$A$5:$BO$10000,36,0)/Table1[[#This Row],[Rate
(L/S)]],"")</f>
        <v>0</v>
      </c>
      <c r="AF115" s="7">
        <f>IFERROR(VLOOKUP(Table1[[#This Row],[Stock]],[2]CUS030!$A$5:$BO$10000,37,0)/Table1[[#This Row],[Rate
(L/S)]],"")</f>
        <v>0</v>
      </c>
      <c r="AG115" s="7">
        <f>IFERROR(VLOOKUP(Table1[[#This Row],[Stock]],[2]CUS030!$A$5:$BO$10000,38,0)/Table1[[#This Row],[Rate
(L/S)]],"")</f>
        <v>0</v>
      </c>
      <c r="AH115" s="7">
        <f>IFERROR(VLOOKUP(Table1[[#This Row],[Stock]],[2]CUS030!$A$5:$BO$10000,39,0)/Table1[[#This Row],[Rate
(L/S)]],"")</f>
        <v>0</v>
      </c>
      <c r="AI115" s="7">
        <f>IFERROR(VLOOKUP(Table1[[#This Row],[Stock]],[2]CUS030!$A$5:$BO$10000,40,0)/Table1[[#This Row],[Rate
(L/S)]],"")</f>
        <v>0</v>
      </c>
      <c r="AJ115" s="7">
        <f>IFERROR(VLOOKUP(Table1[[#This Row],[Stock]],[2]CUS030!$A$5:$BO$10000,41,0)/Table1[[#This Row],[Rate
(L/S)]],"")</f>
        <v>0</v>
      </c>
      <c r="AK115" s="7">
        <f>IFERROR(VLOOKUP(Table1[[#This Row],[Stock]],[2]CUS030!$A$5:$BO$10000,42,0)/Table1[[#This Row],[Rate
(L/S)]],"")</f>
        <v>0</v>
      </c>
      <c r="AL115" s="7">
        <f>IFERROR(VLOOKUP(Table1[[#This Row],[Stock]],[2]CUS030!$A$5:$BO$10000,43,0)/Table1[[#This Row],[Rate
(L/S)]],"")</f>
        <v>0</v>
      </c>
      <c r="AM115" s="7">
        <f>IFERROR(VLOOKUP(Table1[[#This Row],[Stock]],[2]CUS030!$A$5:$BO$10000,44,0)/Table1[[#This Row],[Rate
(L/S)]],"")</f>
        <v>0</v>
      </c>
      <c r="AN115" s="7">
        <f>IFERROR(VLOOKUP(Table1[[#This Row],[Stock]],[2]CUS030!$A$5:$BO$10000,45,0)/Table1[[#This Row],[Rate
(L/S)]],"")</f>
        <v>0</v>
      </c>
      <c r="AO115" s="7">
        <f>IFERROR(VLOOKUP(Table1[[#This Row],[Stock]],[2]CUS030!$A$5:$BO$10000,46,0)/Table1[[#This Row],[Rate
(L/S)]],"")</f>
        <v>0</v>
      </c>
      <c r="AP115" s="7">
        <f>IFERROR(VLOOKUP(Table1[[#This Row],[Stock]],[2]CUS030!$A$5:$BO$10000,47,0)/Table1[[#This Row],[Rate
(L/S)]],"")</f>
        <v>0</v>
      </c>
      <c r="AQ115" s="7">
        <f>IFERROR(VLOOKUP(Table1[[#This Row],[Stock]],[2]CUS030!$A$5:$BO$10000,48,0)/Table1[[#This Row],[Rate
(L/S)]],"")</f>
        <v>0</v>
      </c>
      <c r="AR115" s="7">
        <f>IFERROR(VLOOKUP(Table1[[#This Row],[Stock]],[2]CUS030!$A$5:$BO$10000,49,0)/Table1[[#This Row],[Rate
(L/S)]],"")</f>
        <v>0</v>
      </c>
      <c r="AS115" s="7">
        <f>IFERROR(VLOOKUP(Table1[[#This Row],[Stock]],[2]CUS030!$A$5:$BO$10000,50,0)/Table1[[#This Row],[Rate
(L/S)]],"")</f>
        <v>0</v>
      </c>
      <c r="AT115" s="7">
        <f>IFERROR(VLOOKUP(Table1[[#This Row],[Stock]],[2]CUS030!$A$5:$BO$10000,51,0)/Table1[[#This Row],[Rate
(L/S)]],"")</f>
        <v>0</v>
      </c>
      <c r="AU115" s="7">
        <f>IFERROR(VLOOKUP(Table1[[#This Row],[Stock]],[2]CUS030!$A$5:$BO$10000,52,0)/Table1[[#This Row],[Rate
(L/S)]],"")</f>
        <v>0</v>
      </c>
      <c r="AV115" s="7">
        <f>IFERROR(VLOOKUP(Table1[[#This Row],[Stock]],[2]CUS030!$A$5:$BO$10000,53,0)/Table1[[#This Row],[Rate
(L/S)]],"")</f>
        <v>15.217391304347826</v>
      </c>
      <c r="AW115" s="7">
        <f>IFERROR(VLOOKUP(Table1[[#This Row],[Stock]],[2]CUS030!$A$5:$BO$10000,54,0)/Table1[[#This Row],[Rate
(L/S)]],"")</f>
        <v>0</v>
      </c>
      <c r="AX115" s="7">
        <f>IFERROR(VLOOKUP(Table1[[#This Row],[Stock]],[2]CUS030!$A$5:$BO$10000,55,0)/Table1[[#This Row],[Rate
(L/S)]],"")</f>
        <v>237.08695652173913</v>
      </c>
      <c r="AY115" s="7">
        <f>IFERROR(VLOOKUP(Table1[[#This Row],[Stock]],[2]CUS030!$A$5:$BO$10000,56,0)/Table1[[#This Row],[Rate
(L/S)]],"")</f>
        <v>252.2608695652174</v>
      </c>
      <c r="AZ115" s="7">
        <f>IFERROR(VLOOKUP(Table1[[#This Row],[Stock]],[2]CUS030!$A$5:$BO$10000,57,0)/Table1[[#This Row],[Rate
(L/S)]],"")</f>
        <v>150.08695652173913</v>
      </c>
      <c r="BA115" s="7">
        <f>IFERROR(VLOOKUP(Table1[[#This Row],[Stock]],[2]CUS030!$A$5:$BO$10000,58,0)/Table1[[#This Row],[Rate
(L/S)]],"")</f>
        <v>262.86956521739131</v>
      </c>
      <c r="BB115" s="7">
        <f>IFERROR(VLOOKUP(Table1[[#This Row],[Stock]],[2]CUS030!$A$5:$BO$10000,59,0)/Table1[[#This Row],[Rate
(L/S)]],"")</f>
        <v>0</v>
      </c>
      <c r="BC115" s="7">
        <f>IFERROR(VLOOKUP(Table1[[#This Row],[Stock]],[2]CUS030!$A$5:$BO$10000,60,0)/Table1[[#This Row],[Rate
(L/S)]],"")</f>
        <v>0</v>
      </c>
      <c r="BD115" s="7">
        <f>IFERROR(VLOOKUP(Table1[[#This Row],[Stock]],[2]CUS030!$A$5:$BO$10000,61,0)/Table1[[#This Row],[Rate
(L/S)]],"")</f>
        <v>0</v>
      </c>
      <c r="BE115" s="7">
        <f>IFERROR(VLOOKUP(Table1[[#This Row],[Stock]],[2]CUS030!$A$5:$BO$10000,62,0)/Table1[[#This Row],[Rate
(L/S)]],"")</f>
        <v>0</v>
      </c>
      <c r="BF115" s="7">
        <f>IFERROR(VLOOKUP(Table1[[#This Row],[Stock]],[2]CUS030!$A$5:$BO$10000,63,0)/Table1[[#This Row],[Rate
(L/S)]],"")</f>
        <v>0</v>
      </c>
      <c r="BG115" s="7">
        <f>IFERROR(VLOOKUP(Table1[[#This Row],[Stock]],[2]CUS030!$A$5:$BO$10000,64,0)/Table1[[#This Row],[Rate
(L/S)]],"")</f>
        <v>0</v>
      </c>
      <c r="BH115" s="7">
        <f>IFERROR(VLOOKUP(Table1[[#This Row],[Stock]],[2]CUS030!$A$5:$BO$10000,65,0)/Table1[[#This Row],[Rate
(L/S)]],"")</f>
        <v>0</v>
      </c>
      <c r="BI115" s="7" t="s">
        <v>1</v>
      </c>
      <c r="BJ115" s="15">
        <f>IFERROR(IF(Table1[[#This Row],[S.Material]]="S",(Table1[[#This Row],[Total Qty]]+Table1[[#This Row],[N+1]]+Table1[[#This Row],[N+2]]),Table1[[#This Row],[Total Qty]]+Table1[[#This Row],[N+1]]),)</f>
        <v>267.47826086956525</v>
      </c>
      <c r="BK115" s="7" t="str">
        <f>IFERROR(IF(((AVERAGE((Table1[[#This Row],[N+1]],Table1[[#This Row],[N+2]]),Table1[[#This Row],[N+3]])-(Table1[[#This Row],[Total Qty]])))&gt;500,"Fixed&gt;500pcs",""),"")</f>
        <v/>
      </c>
      <c r="BL115" s="7" t="str">
        <f>IF(AND(Table1[[#This Row],[Last Forcast]]=0,Table1[[#This Row],[Total Qty]]&gt;0,Table1[[#This Row],[N+1]]&gt;0),"Check PO again","")</f>
        <v/>
      </c>
    </row>
    <row r="116" spans="2:64" x14ac:dyDescent="0.3">
      <c r="B116">
        <v>114</v>
      </c>
      <c r="C116" t="s">
        <v>120</v>
      </c>
      <c r="D116">
        <f>IFERROR(ROUND((MID(Table1[[#This Row],[Production]],35,(LEN(Table1[[#This Row],[Production]]))-37)/(MID(Table1[[#This Row],[Stock]],35,(LEN(Table1[[#This Row],[Stock]]))-37))),0),"")</f>
        <v>22</v>
      </c>
      <c r="E116" t="s">
        <v>121</v>
      </c>
      <c r="F116" s="16">
        <f>VLOOKUP(LEFT(Table1[[#This Row],[Production]],LEN(Table1[[#This Row],[Production]])-7),Item!$A$5:$Z$1000,26,0)</f>
        <v>3.383</v>
      </c>
      <c r="H116" s="8" t="str">
        <f>IFERROR(VLOOKUP(MID(Table1[[#This Row],[Production]],10,2),Special!$B$2:$D$26,3,0),"")</f>
        <v>-</v>
      </c>
      <c r="J116" t="b">
        <f>EXACT(LEFT(Table1[[#This Row],[Stock]],12),LEFT(Table1[[#This Row],[Production]],12))</f>
        <v>1</v>
      </c>
      <c r="K116" t="b">
        <f>EXACT((RIGHT(Table1[[#This Row],[Stock]],3)),((RIGHT(Table1[[#This Row],[Production]],3))))</f>
        <v>1</v>
      </c>
      <c r="L116" s="14">
        <f>IFERROR(VLOOKUP(Table1[[#This Row],[Stock]],[1]Sheet1!$A$7:$N$10000,14,0),"")</f>
        <v>0</v>
      </c>
      <c r="M116" s="14">
        <f>IFERROR(ROUND((Table1[[#This Row],[Stock
(S&amp;L)]]/Table1[[#This Row],[Rate
(L/S)]]),0),"")</f>
        <v>0</v>
      </c>
      <c r="O116" t="str">
        <f>IF(Table1[[#This Row],[Rate
(L/S)]]=1,"P/E","C")</f>
        <v>C</v>
      </c>
      <c r="P116" s="7" t="str">
        <f>IFERROR(VLOOKUP(Table1[[#This Row],[Stock]],[2]CUS030!$A$5:$BO$10000,21,0)/Table1[[#This Row],[Rate
(L/S)]],"")</f>
        <v/>
      </c>
      <c r="Q116" s="7" t="str">
        <f>IFERROR(VLOOKUP(Table1[[#This Row],[Stock]],[2]CUS030!$A$5:$BO$10000,22,0)/Table1[[#This Row],[Rate
(L/S)]],"")</f>
        <v/>
      </c>
      <c r="R116" s="7" t="str">
        <f>IFERROR(VLOOKUP(Table1[[#This Row],[Stock]],[2]CUS030!$A$5:$BO$10000,23,0)/Table1[[#This Row],[Rate
(L/S)]],"")</f>
        <v/>
      </c>
      <c r="S116" s="7" t="str">
        <f>IFERROR(VLOOKUP(Table1[[#This Row],[Stock]],[2]CUS030!$A$5:$BO$10000,24,0)/Table1[[#This Row],[Rate
(L/S)]],"")</f>
        <v/>
      </c>
      <c r="T116" s="7" t="str">
        <f>IFERROR(VLOOKUP(Table1[[#This Row],[Stock]],[2]CUS030!$A$5:$BO$10000,25,0)/Table1[[#This Row],[Rate
(L/S)]],"")</f>
        <v/>
      </c>
      <c r="U116" s="7" t="str">
        <f>IFERROR(VLOOKUP(Table1[[#This Row],[Stock]],[2]CUS030!$A$5:$BO$10000,26,0)/Table1[[#This Row],[Rate
(L/S)]],"")</f>
        <v/>
      </c>
      <c r="V116" s="7" t="str">
        <f>IFERROR(VLOOKUP(Table1[[#This Row],[Stock]],[2]CUS030!$A$5:$BO$10000,27,0)/Table1[[#This Row],[Rate
(L/S)]],"")</f>
        <v/>
      </c>
      <c r="W116" s="7" t="str">
        <f>IFERROR(VLOOKUP(Table1[[#This Row],[Stock]],[2]CUS030!$A$5:$BO$10000,28,0)/Table1[[#This Row],[Rate
(L/S)]],"")</f>
        <v/>
      </c>
      <c r="X116" s="7" t="str">
        <f>IFERROR(VLOOKUP(Table1[[#This Row],[Stock]],[2]CUS030!$A$5:$BO$10000,29,0)/Table1[[#This Row],[Rate
(L/S)]],"")</f>
        <v/>
      </c>
      <c r="Y116" s="7" t="str">
        <f>IFERROR(VLOOKUP(Table1[[#This Row],[Stock]],[2]CUS030!$A$5:$BO$10000,30,0)/Table1[[#This Row],[Rate
(L/S)]],"")</f>
        <v/>
      </c>
      <c r="Z116" s="7" t="str">
        <f>IFERROR(VLOOKUP(Table1[[#This Row],[Stock]],[2]CUS030!$A$5:$BO$10000,31,0)/Table1[[#This Row],[Rate
(L/S)]],"")</f>
        <v/>
      </c>
      <c r="AA116" s="7" t="str">
        <f>IFERROR(VLOOKUP(Table1[[#This Row],[Stock]],[2]CUS030!$A$5:$BO$10000,32,0)/Table1[[#This Row],[Rate
(L/S)]],"")</f>
        <v/>
      </c>
      <c r="AB116" s="7" t="str">
        <f>IFERROR(VLOOKUP(Table1[[#This Row],[Stock]],[2]CUS030!$A$5:$BO$10000,33,0)/Table1[[#This Row],[Rate
(L/S)]],"")</f>
        <v/>
      </c>
      <c r="AC116" s="7" t="str">
        <f>IFERROR(VLOOKUP(Table1[[#This Row],[Stock]],[2]CUS030!$A$5:$BO$10000,34,0)/Table1[[#This Row],[Rate
(L/S)]],"")</f>
        <v/>
      </c>
      <c r="AD116" s="7" t="str">
        <f>IFERROR(VLOOKUP(Table1[[#This Row],[Stock]],[2]CUS030!$A$5:$BO$10000,35,0)/Table1[[#This Row],[Rate
(L/S)]],"")</f>
        <v/>
      </c>
      <c r="AE116" s="7" t="str">
        <f>IFERROR(VLOOKUP(Table1[[#This Row],[Stock]],[2]CUS030!$A$5:$BO$10000,36,0)/Table1[[#This Row],[Rate
(L/S)]],"")</f>
        <v/>
      </c>
      <c r="AF116" s="7" t="str">
        <f>IFERROR(VLOOKUP(Table1[[#This Row],[Stock]],[2]CUS030!$A$5:$BO$10000,37,0)/Table1[[#This Row],[Rate
(L/S)]],"")</f>
        <v/>
      </c>
      <c r="AG116" s="7" t="str">
        <f>IFERROR(VLOOKUP(Table1[[#This Row],[Stock]],[2]CUS030!$A$5:$BO$10000,38,0)/Table1[[#This Row],[Rate
(L/S)]],"")</f>
        <v/>
      </c>
      <c r="AH116" s="7" t="str">
        <f>IFERROR(VLOOKUP(Table1[[#This Row],[Stock]],[2]CUS030!$A$5:$BO$10000,39,0)/Table1[[#This Row],[Rate
(L/S)]],"")</f>
        <v/>
      </c>
      <c r="AI116" s="7" t="str">
        <f>IFERROR(VLOOKUP(Table1[[#This Row],[Stock]],[2]CUS030!$A$5:$BO$10000,40,0)/Table1[[#This Row],[Rate
(L/S)]],"")</f>
        <v/>
      </c>
      <c r="AJ116" s="7" t="str">
        <f>IFERROR(VLOOKUP(Table1[[#This Row],[Stock]],[2]CUS030!$A$5:$BO$10000,41,0)/Table1[[#This Row],[Rate
(L/S)]],"")</f>
        <v/>
      </c>
      <c r="AK116" s="7" t="str">
        <f>IFERROR(VLOOKUP(Table1[[#This Row],[Stock]],[2]CUS030!$A$5:$BO$10000,42,0)/Table1[[#This Row],[Rate
(L/S)]],"")</f>
        <v/>
      </c>
      <c r="AL116" s="7" t="str">
        <f>IFERROR(VLOOKUP(Table1[[#This Row],[Stock]],[2]CUS030!$A$5:$BO$10000,43,0)/Table1[[#This Row],[Rate
(L/S)]],"")</f>
        <v/>
      </c>
      <c r="AM116" s="7" t="str">
        <f>IFERROR(VLOOKUP(Table1[[#This Row],[Stock]],[2]CUS030!$A$5:$BO$10000,44,0)/Table1[[#This Row],[Rate
(L/S)]],"")</f>
        <v/>
      </c>
      <c r="AN116" s="7" t="str">
        <f>IFERROR(VLOOKUP(Table1[[#This Row],[Stock]],[2]CUS030!$A$5:$BO$10000,45,0)/Table1[[#This Row],[Rate
(L/S)]],"")</f>
        <v/>
      </c>
      <c r="AO116" s="7" t="str">
        <f>IFERROR(VLOOKUP(Table1[[#This Row],[Stock]],[2]CUS030!$A$5:$BO$10000,46,0)/Table1[[#This Row],[Rate
(L/S)]],"")</f>
        <v/>
      </c>
      <c r="AP116" s="7" t="str">
        <f>IFERROR(VLOOKUP(Table1[[#This Row],[Stock]],[2]CUS030!$A$5:$BO$10000,47,0)/Table1[[#This Row],[Rate
(L/S)]],"")</f>
        <v/>
      </c>
      <c r="AQ116" s="7" t="str">
        <f>IFERROR(VLOOKUP(Table1[[#This Row],[Stock]],[2]CUS030!$A$5:$BO$10000,48,0)/Table1[[#This Row],[Rate
(L/S)]],"")</f>
        <v/>
      </c>
      <c r="AR116" s="7" t="str">
        <f>IFERROR(VLOOKUP(Table1[[#This Row],[Stock]],[2]CUS030!$A$5:$BO$10000,49,0)/Table1[[#This Row],[Rate
(L/S)]],"")</f>
        <v/>
      </c>
      <c r="AS116" s="7" t="str">
        <f>IFERROR(VLOOKUP(Table1[[#This Row],[Stock]],[2]CUS030!$A$5:$BO$10000,50,0)/Table1[[#This Row],[Rate
(L/S)]],"")</f>
        <v/>
      </c>
      <c r="AT116" s="7" t="str">
        <f>IFERROR(VLOOKUP(Table1[[#This Row],[Stock]],[2]CUS030!$A$5:$BO$10000,51,0)/Table1[[#This Row],[Rate
(L/S)]],"")</f>
        <v/>
      </c>
      <c r="AU116" s="7" t="str">
        <f>IFERROR(VLOOKUP(Table1[[#This Row],[Stock]],[2]CUS030!$A$5:$BO$10000,52,0)/Table1[[#This Row],[Rate
(L/S)]],"")</f>
        <v/>
      </c>
      <c r="AV116" s="7" t="str">
        <f>IFERROR(VLOOKUP(Table1[[#This Row],[Stock]],[2]CUS030!$A$5:$BO$10000,53,0)/Table1[[#This Row],[Rate
(L/S)]],"")</f>
        <v/>
      </c>
      <c r="AW116" s="7" t="str">
        <f>IFERROR(VLOOKUP(Table1[[#This Row],[Stock]],[2]CUS030!$A$5:$BO$10000,54,0)/Table1[[#This Row],[Rate
(L/S)]],"")</f>
        <v/>
      </c>
      <c r="AX116" s="7" t="str">
        <f>IFERROR(VLOOKUP(Table1[[#This Row],[Stock]],[2]CUS030!$A$5:$BO$10000,55,0)/Table1[[#This Row],[Rate
(L/S)]],"")</f>
        <v/>
      </c>
      <c r="AY116" s="7" t="str">
        <f>IFERROR(VLOOKUP(Table1[[#This Row],[Stock]],[2]CUS030!$A$5:$BO$10000,56,0)/Table1[[#This Row],[Rate
(L/S)]],"")</f>
        <v/>
      </c>
      <c r="AZ116" s="7" t="str">
        <f>IFERROR(VLOOKUP(Table1[[#This Row],[Stock]],[2]CUS030!$A$5:$BO$10000,57,0)/Table1[[#This Row],[Rate
(L/S)]],"")</f>
        <v/>
      </c>
      <c r="BA116" s="7" t="str">
        <f>IFERROR(VLOOKUP(Table1[[#This Row],[Stock]],[2]CUS030!$A$5:$BO$10000,58,0)/Table1[[#This Row],[Rate
(L/S)]],"")</f>
        <v/>
      </c>
      <c r="BB116" s="7" t="str">
        <f>IFERROR(VLOOKUP(Table1[[#This Row],[Stock]],[2]CUS030!$A$5:$BO$10000,59,0)/Table1[[#This Row],[Rate
(L/S)]],"")</f>
        <v/>
      </c>
      <c r="BC116" s="7" t="str">
        <f>IFERROR(VLOOKUP(Table1[[#This Row],[Stock]],[2]CUS030!$A$5:$BO$10000,60,0)/Table1[[#This Row],[Rate
(L/S)]],"")</f>
        <v/>
      </c>
      <c r="BD116" s="7" t="str">
        <f>IFERROR(VLOOKUP(Table1[[#This Row],[Stock]],[2]CUS030!$A$5:$BO$10000,61,0)/Table1[[#This Row],[Rate
(L/S)]],"")</f>
        <v/>
      </c>
      <c r="BE116" s="7" t="str">
        <f>IFERROR(VLOOKUP(Table1[[#This Row],[Stock]],[2]CUS030!$A$5:$BO$10000,62,0)/Table1[[#This Row],[Rate
(L/S)]],"")</f>
        <v/>
      </c>
      <c r="BF116" s="7" t="str">
        <f>IFERROR(VLOOKUP(Table1[[#This Row],[Stock]],[2]CUS030!$A$5:$BO$10000,63,0)/Table1[[#This Row],[Rate
(L/S)]],"")</f>
        <v/>
      </c>
      <c r="BG116" s="7" t="str">
        <f>IFERROR(VLOOKUP(Table1[[#This Row],[Stock]],[2]CUS030!$A$5:$BO$10000,64,0)/Table1[[#This Row],[Rate
(L/S)]],"")</f>
        <v/>
      </c>
      <c r="BH116" s="7" t="str">
        <f>IFERROR(VLOOKUP(Table1[[#This Row],[Stock]],[2]CUS030!$A$5:$BO$10000,65,0)/Table1[[#This Row],[Rate
(L/S)]],"")</f>
        <v/>
      </c>
      <c r="BI116" s="7" t="s">
        <v>1</v>
      </c>
      <c r="BJ116" s="15">
        <f>IFERROR(IF(Table1[[#This Row],[S.Material]]="S",(Table1[[#This Row],[Total Qty]]+Table1[[#This Row],[N+1]]+Table1[[#This Row],[N+2]]),Table1[[#This Row],[Total Qty]]+Table1[[#This Row],[N+1]]),)</f>
        <v>0</v>
      </c>
      <c r="BK116" s="7" t="str">
        <f>IFERROR(IF(((AVERAGE((Table1[[#This Row],[N+1]],Table1[[#This Row],[N+2]]),Table1[[#This Row],[N+3]])-(Table1[[#This Row],[Total Qty]])))&gt;500,"Fixed&gt;500pcs",""),"")</f>
        <v/>
      </c>
      <c r="BL116" s="7" t="str">
        <f>IF(AND(Table1[[#This Row],[Last Forcast]]=0,Table1[[#This Row],[Total Qty]]&gt;0,Table1[[#This Row],[N+1]]&gt;0),"Check PO again","")</f>
        <v/>
      </c>
    </row>
    <row r="117" spans="2:64" x14ac:dyDescent="0.3">
      <c r="B117">
        <v>115</v>
      </c>
      <c r="C117" t="s">
        <v>122</v>
      </c>
      <c r="D117">
        <f>IFERROR(ROUND((MID(Table1[[#This Row],[Production]],35,(LEN(Table1[[#This Row],[Production]]))-37)/(MID(Table1[[#This Row],[Stock]],35,(LEN(Table1[[#This Row],[Stock]]))-37))),0),"")</f>
        <v>22</v>
      </c>
      <c r="E117" t="s">
        <v>121</v>
      </c>
      <c r="F117" s="16">
        <f>VLOOKUP(LEFT(Table1[[#This Row],[Production]],LEN(Table1[[#This Row],[Production]])-7),Item!$A$5:$Z$1000,26,0)</f>
        <v>3.383</v>
      </c>
      <c r="H117" s="8" t="str">
        <f>IFERROR(VLOOKUP(MID(Table1[[#This Row],[Production]],10,2),Special!$B$2:$D$26,3,0),"")</f>
        <v>-</v>
      </c>
      <c r="J117" t="b">
        <f>EXACT(LEFT(Table1[[#This Row],[Stock]],12),LEFT(Table1[[#This Row],[Production]],12))</f>
        <v>1</v>
      </c>
      <c r="K117" t="b">
        <f>EXACT((RIGHT(Table1[[#This Row],[Stock]],3)),((RIGHT(Table1[[#This Row],[Production]],3))))</f>
        <v>1</v>
      </c>
      <c r="L117" s="14">
        <f>IFERROR(VLOOKUP(Table1[[#This Row],[Stock]],[1]Sheet1!$A$7:$N$10000,14,0),"")</f>
        <v>14</v>
      </c>
      <c r="M117" s="14">
        <f>IFERROR(ROUND((Table1[[#This Row],[Stock
(S&amp;L)]]/Table1[[#This Row],[Rate
(L/S)]]),0),"")</f>
        <v>1</v>
      </c>
      <c r="O117" t="str">
        <f>IF(Table1[[#This Row],[Rate
(L/S)]]=1,"P/E","C")</f>
        <v>C</v>
      </c>
      <c r="P117" s="7">
        <f>IFERROR(VLOOKUP(Table1[[#This Row],[Stock]],[2]CUS030!$A$5:$BO$10000,21,0)/Table1[[#This Row],[Rate
(L/S)]],"")</f>
        <v>0</v>
      </c>
      <c r="Q117" s="7">
        <f>IFERROR(VLOOKUP(Table1[[#This Row],[Stock]],[2]CUS030!$A$5:$BO$10000,22,0)/Table1[[#This Row],[Rate
(L/S)]],"")</f>
        <v>0</v>
      </c>
      <c r="R117" s="7">
        <f>IFERROR(VLOOKUP(Table1[[#This Row],[Stock]],[2]CUS030!$A$5:$BO$10000,23,0)/Table1[[#This Row],[Rate
(L/S)]],"")</f>
        <v>0</v>
      </c>
      <c r="S117" s="7">
        <f>IFERROR(VLOOKUP(Table1[[#This Row],[Stock]],[2]CUS030!$A$5:$BO$10000,24,0)/Table1[[#This Row],[Rate
(L/S)]],"")</f>
        <v>0</v>
      </c>
      <c r="T117" s="7">
        <f>IFERROR(VLOOKUP(Table1[[#This Row],[Stock]],[2]CUS030!$A$5:$BO$10000,25,0)/Table1[[#This Row],[Rate
(L/S)]],"")</f>
        <v>0</v>
      </c>
      <c r="U117" s="7">
        <f>IFERROR(VLOOKUP(Table1[[#This Row],[Stock]],[2]CUS030!$A$5:$BO$10000,26,0)/Table1[[#This Row],[Rate
(L/S)]],"")</f>
        <v>0</v>
      </c>
      <c r="V117" s="7">
        <f>IFERROR(VLOOKUP(Table1[[#This Row],[Stock]],[2]CUS030!$A$5:$BO$10000,27,0)/Table1[[#This Row],[Rate
(L/S)]],"")</f>
        <v>0</v>
      </c>
      <c r="W117" s="7">
        <f>IFERROR(VLOOKUP(Table1[[#This Row],[Stock]],[2]CUS030!$A$5:$BO$10000,28,0)/Table1[[#This Row],[Rate
(L/S)]],"")</f>
        <v>0</v>
      </c>
      <c r="X117" s="7">
        <f>IFERROR(VLOOKUP(Table1[[#This Row],[Stock]],[2]CUS030!$A$5:$BO$10000,29,0)/Table1[[#This Row],[Rate
(L/S)]],"")</f>
        <v>0</v>
      </c>
      <c r="Y117" s="7">
        <f>IFERROR(VLOOKUP(Table1[[#This Row],[Stock]],[2]CUS030!$A$5:$BO$10000,30,0)/Table1[[#This Row],[Rate
(L/S)]],"")</f>
        <v>0</v>
      </c>
      <c r="Z117" s="7">
        <f>IFERROR(VLOOKUP(Table1[[#This Row],[Stock]],[2]CUS030!$A$5:$BO$10000,31,0)/Table1[[#This Row],[Rate
(L/S)]],"")</f>
        <v>0</v>
      </c>
      <c r="AA117" s="7">
        <f>IFERROR(VLOOKUP(Table1[[#This Row],[Stock]],[2]CUS030!$A$5:$BO$10000,32,0)/Table1[[#This Row],[Rate
(L/S)]],"")</f>
        <v>0</v>
      </c>
      <c r="AB117" s="7">
        <f>IFERROR(VLOOKUP(Table1[[#This Row],[Stock]],[2]CUS030!$A$5:$BO$10000,33,0)/Table1[[#This Row],[Rate
(L/S)]],"")</f>
        <v>0</v>
      </c>
      <c r="AC117" s="7">
        <f>IFERROR(VLOOKUP(Table1[[#This Row],[Stock]],[2]CUS030!$A$5:$BO$10000,34,0)/Table1[[#This Row],[Rate
(L/S)]],"")</f>
        <v>0</v>
      </c>
      <c r="AD117" s="7">
        <f>IFERROR(VLOOKUP(Table1[[#This Row],[Stock]],[2]CUS030!$A$5:$BO$10000,35,0)/Table1[[#This Row],[Rate
(L/S)]],"")</f>
        <v>0</v>
      </c>
      <c r="AE117" s="7">
        <f>IFERROR(VLOOKUP(Table1[[#This Row],[Stock]],[2]CUS030!$A$5:$BO$10000,36,0)/Table1[[#This Row],[Rate
(L/S)]],"")</f>
        <v>0</v>
      </c>
      <c r="AF117" s="7">
        <f>IFERROR(VLOOKUP(Table1[[#This Row],[Stock]],[2]CUS030!$A$5:$BO$10000,37,0)/Table1[[#This Row],[Rate
(L/S)]],"")</f>
        <v>0</v>
      </c>
      <c r="AG117" s="7">
        <f>IFERROR(VLOOKUP(Table1[[#This Row],[Stock]],[2]CUS030!$A$5:$BO$10000,38,0)/Table1[[#This Row],[Rate
(L/S)]],"")</f>
        <v>0</v>
      </c>
      <c r="AH117" s="7">
        <f>IFERROR(VLOOKUP(Table1[[#This Row],[Stock]],[2]CUS030!$A$5:$BO$10000,39,0)/Table1[[#This Row],[Rate
(L/S)]],"")</f>
        <v>0</v>
      </c>
      <c r="AI117" s="7">
        <f>IFERROR(VLOOKUP(Table1[[#This Row],[Stock]],[2]CUS030!$A$5:$BO$10000,40,0)/Table1[[#This Row],[Rate
(L/S)]],"")</f>
        <v>0</v>
      </c>
      <c r="AJ117" s="7">
        <f>IFERROR(VLOOKUP(Table1[[#This Row],[Stock]],[2]CUS030!$A$5:$BO$10000,41,0)/Table1[[#This Row],[Rate
(L/S)]],"")</f>
        <v>0</v>
      </c>
      <c r="AK117" s="7">
        <f>IFERROR(VLOOKUP(Table1[[#This Row],[Stock]],[2]CUS030!$A$5:$BO$10000,42,0)/Table1[[#This Row],[Rate
(L/S)]],"")</f>
        <v>0</v>
      </c>
      <c r="AL117" s="7">
        <f>IFERROR(VLOOKUP(Table1[[#This Row],[Stock]],[2]CUS030!$A$5:$BO$10000,43,0)/Table1[[#This Row],[Rate
(L/S)]],"")</f>
        <v>0</v>
      </c>
      <c r="AM117" s="7">
        <f>IFERROR(VLOOKUP(Table1[[#This Row],[Stock]],[2]CUS030!$A$5:$BO$10000,44,0)/Table1[[#This Row],[Rate
(L/S)]],"")</f>
        <v>0</v>
      </c>
      <c r="AN117" s="7">
        <f>IFERROR(VLOOKUP(Table1[[#This Row],[Stock]],[2]CUS030!$A$5:$BO$10000,45,0)/Table1[[#This Row],[Rate
(L/S)]],"")</f>
        <v>0</v>
      </c>
      <c r="AO117" s="7">
        <f>IFERROR(VLOOKUP(Table1[[#This Row],[Stock]],[2]CUS030!$A$5:$BO$10000,46,0)/Table1[[#This Row],[Rate
(L/S)]],"")</f>
        <v>0</v>
      </c>
      <c r="AP117" s="7">
        <f>IFERROR(VLOOKUP(Table1[[#This Row],[Stock]],[2]CUS030!$A$5:$BO$10000,47,0)/Table1[[#This Row],[Rate
(L/S)]],"")</f>
        <v>0</v>
      </c>
      <c r="AQ117" s="7">
        <f>IFERROR(VLOOKUP(Table1[[#This Row],[Stock]],[2]CUS030!$A$5:$BO$10000,48,0)/Table1[[#This Row],[Rate
(L/S)]],"")</f>
        <v>0</v>
      </c>
      <c r="AR117" s="7">
        <f>IFERROR(VLOOKUP(Table1[[#This Row],[Stock]],[2]CUS030!$A$5:$BO$10000,49,0)/Table1[[#This Row],[Rate
(L/S)]],"")</f>
        <v>0</v>
      </c>
      <c r="AS117" s="7">
        <f>IFERROR(VLOOKUP(Table1[[#This Row],[Stock]],[2]CUS030!$A$5:$BO$10000,50,0)/Table1[[#This Row],[Rate
(L/S)]],"")</f>
        <v>0</v>
      </c>
      <c r="AT117" s="7">
        <f>IFERROR(VLOOKUP(Table1[[#This Row],[Stock]],[2]CUS030!$A$5:$BO$10000,51,0)/Table1[[#This Row],[Rate
(L/S)]],"")</f>
        <v>0</v>
      </c>
      <c r="AU117" s="7">
        <f>IFERROR(VLOOKUP(Table1[[#This Row],[Stock]],[2]CUS030!$A$5:$BO$10000,52,0)/Table1[[#This Row],[Rate
(L/S)]],"")</f>
        <v>0</v>
      </c>
      <c r="AV117" s="7">
        <f>IFERROR(VLOOKUP(Table1[[#This Row],[Stock]],[2]CUS030!$A$5:$BO$10000,53,0)/Table1[[#This Row],[Rate
(L/S)]],"")</f>
        <v>0</v>
      </c>
      <c r="AW117" s="7">
        <f>IFERROR(VLOOKUP(Table1[[#This Row],[Stock]],[2]CUS030!$A$5:$BO$10000,54,0)/Table1[[#This Row],[Rate
(L/S)]],"")</f>
        <v>0</v>
      </c>
      <c r="AX117" s="7">
        <f>IFERROR(VLOOKUP(Table1[[#This Row],[Stock]],[2]CUS030!$A$5:$BO$10000,55,0)/Table1[[#This Row],[Rate
(L/S)]],"")</f>
        <v>2.2727272727272729</v>
      </c>
      <c r="AY117" s="7">
        <f>IFERROR(VLOOKUP(Table1[[#This Row],[Stock]],[2]CUS030!$A$5:$BO$10000,56,0)/Table1[[#This Row],[Rate
(L/S)]],"")</f>
        <v>0.5</v>
      </c>
      <c r="AZ117" s="7">
        <f>IFERROR(VLOOKUP(Table1[[#This Row],[Stock]],[2]CUS030!$A$5:$BO$10000,57,0)/Table1[[#This Row],[Rate
(L/S)]],"")</f>
        <v>0.5</v>
      </c>
      <c r="BA117" s="7">
        <f>IFERROR(VLOOKUP(Table1[[#This Row],[Stock]],[2]CUS030!$A$5:$BO$10000,58,0)/Table1[[#This Row],[Rate
(L/S)]],"")</f>
        <v>1.2727272727272727</v>
      </c>
      <c r="BB117" s="7">
        <f>IFERROR(VLOOKUP(Table1[[#This Row],[Stock]],[2]CUS030!$A$5:$BO$10000,59,0)/Table1[[#This Row],[Rate
(L/S)]],"")</f>
        <v>0</v>
      </c>
      <c r="BC117" s="7">
        <f>IFERROR(VLOOKUP(Table1[[#This Row],[Stock]],[2]CUS030!$A$5:$BO$10000,60,0)/Table1[[#This Row],[Rate
(L/S)]],"")</f>
        <v>0</v>
      </c>
      <c r="BD117" s="7">
        <f>IFERROR(VLOOKUP(Table1[[#This Row],[Stock]],[2]CUS030!$A$5:$BO$10000,61,0)/Table1[[#This Row],[Rate
(L/S)]],"")</f>
        <v>0</v>
      </c>
      <c r="BE117" s="7">
        <f>IFERROR(VLOOKUP(Table1[[#This Row],[Stock]],[2]CUS030!$A$5:$BO$10000,62,0)/Table1[[#This Row],[Rate
(L/S)]],"")</f>
        <v>0</v>
      </c>
      <c r="BF117" s="7">
        <f>IFERROR(VLOOKUP(Table1[[#This Row],[Stock]],[2]CUS030!$A$5:$BO$10000,63,0)/Table1[[#This Row],[Rate
(L/S)]],"")</f>
        <v>0</v>
      </c>
      <c r="BG117" s="7">
        <f>IFERROR(VLOOKUP(Table1[[#This Row],[Stock]],[2]CUS030!$A$5:$BO$10000,64,0)/Table1[[#This Row],[Rate
(L/S)]],"")</f>
        <v>0</v>
      </c>
      <c r="BH117" s="7">
        <f>IFERROR(VLOOKUP(Table1[[#This Row],[Stock]],[2]CUS030!$A$5:$BO$10000,65,0)/Table1[[#This Row],[Rate
(L/S)]],"")</f>
        <v>0</v>
      </c>
      <c r="BI117" s="7" t="s">
        <v>1</v>
      </c>
      <c r="BJ117" s="15">
        <f>IFERROR(IF(Table1[[#This Row],[S.Material]]="S",(Table1[[#This Row],[Total Qty]]+Table1[[#This Row],[N+1]]+Table1[[#This Row],[N+2]]),Table1[[#This Row],[Total Qty]]+Table1[[#This Row],[N+1]]),)</f>
        <v>0.5</v>
      </c>
      <c r="BK117" s="7" t="str">
        <f>IFERROR(IF(((AVERAGE((Table1[[#This Row],[N+1]],Table1[[#This Row],[N+2]]),Table1[[#This Row],[N+3]])-(Table1[[#This Row],[Total Qty]])))&gt;500,"Fixed&gt;500pcs",""),"")</f>
        <v/>
      </c>
      <c r="BL117" s="7" t="str">
        <f>IF(AND(Table1[[#This Row],[Last Forcast]]=0,Table1[[#This Row],[Total Qty]]&gt;0,Table1[[#This Row],[N+1]]&gt;0),"Check PO again","")</f>
        <v/>
      </c>
    </row>
    <row r="118" spans="2:64" x14ac:dyDescent="0.3">
      <c r="B118">
        <v>116</v>
      </c>
      <c r="C118" t="s">
        <v>123</v>
      </c>
      <c r="D118">
        <f>IFERROR(ROUND((MID(Table1[[#This Row],[Production]],35,(LEN(Table1[[#This Row],[Production]]))-37)/(MID(Table1[[#This Row],[Stock]],35,(LEN(Table1[[#This Row],[Stock]]))-37))),0),"")</f>
        <v>22</v>
      </c>
      <c r="E118" t="s">
        <v>124</v>
      </c>
      <c r="F118" s="16">
        <f>VLOOKUP(LEFT(Table1[[#This Row],[Production]],LEN(Table1[[#This Row],[Production]])-7),Item!$A$5:$Z$1000,26,0)</f>
        <v>3.383</v>
      </c>
      <c r="H118" s="8" t="str">
        <f>IFERROR(VLOOKUP(MID(Table1[[#This Row],[Production]],10,2),Special!$B$2:$D$26,3,0),"")</f>
        <v>-</v>
      </c>
      <c r="J118" t="b">
        <f>EXACT(LEFT(Table1[[#This Row],[Stock]],12),LEFT(Table1[[#This Row],[Production]],12))</f>
        <v>1</v>
      </c>
      <c r="K118" t="b">
        <f>EXACT((RIGHT(Table1[[#This Row],[Stock]],3)),((RIGHT(Table1[[#This Row],[Production]],3))))</f>
        <v>1</v>
      </c>
      <c r="L118" s="14">
        <f>IFERROR(VLOOKUP(Table1[[#This Row],[Stock]],[1]Sheet1!$A$7:$N$10000,14,0),"")</f>
        <v>9007</v>
      </c>
      <c r="M118" s="14">
        <f>IFERROR(ROUND((Table1[[#This Row],[Stock
(S&amp;L)]]/Table1[[#This Row],[Rate
(L/S)]]),0),"")</f>
        <v>409</v>
      </c>
      <c r="O118" t="str">
        <f>IF(Table1[[#This Row],[Rate
(L/S)]]=1,"P/E","C")</f>
        <v>C</v>
      </c>
      <c r="P118" s="7">
        <f>IFERROR(VLOOKUP(Table1[[#This Row],[Stock]],[2]CUS030!$A$5:$BO$10000,21,0)/Table1[[#This Row],[Rate
(L/S)]],"")</f>
        <v>0</v>
      </c>
      <c r="Q118" s="7">
        <f>IFERROR(VLOOKUP(Table1[[#This Row],[Stock]],[2]CUS030!$A$5:$BO$10000,22,0)/Table1[[#This Row],[Rate
(L/S)]],"")</f>
        <v>0</v>
      </c>
      <c r="R118" s="7">
        <f>IFERROR(VLOOKUP(Table1[[#This Row],[Stock]],[2]CUS030!$A$5:$BO$10000,23,0)/Table1[[#This Row],[Rate
(L/S)]],"")</f>
        <v>0</v>
      </c>
      <c r="S118" s="7">
        <f>IFERROR(VLOOKUP(Table1[[#This Row],[Stock]],[2]CUS030!$A$5:$BO$10000,24,0)/Table1[[#This Row],[Rate
(L/S)]],"")</f>
        <v>0</v>
      </c>
      <c r="T118" s="7">
        <f>IFERROR(VLOOKUP(Table1[[#This Row],[Stock]],[2]CUS030!$A$5:$BO$10000,25,0)/Table1[[#This Row],[Rate
(L/S)]],"")</f>
        <v>0</v>
      </c>
      <c r="U118" s="7">
        <f>IFERROR(VLOOKUP(Table1[[#This Row],[Stock]],[2]CUS030!$A$5:$BO$10000,26,0)/Table1[[#This Row],[Rate
(L/S)]],"")</f>
        <v>0</v>
      </c>
      <c r="V118" s="7">
        <f>IFERROR(VLOOKUP(Table1[[#This Row],[Stock]],[2]CUS030!$A$5:$BO$10000,27,0)/Table1[[#This Row],[Rate
(L/S)]],"")</f>
        <v>0</v>
      </c>
      <c r="W118" s="7">
        <f>IFERROR(VLOOKUP(Table1[[#This Row],[Stock]],[2]CUS030!$A$5:$BO$10000,28,0)/Table1[[#This Row],[Rate
(L/S)]],"")</f>
        <v>0</v>
      </c>
      <c r="X118" s="7">
        <f>IFERROR(VLOOKUP(Table1[[#This Row],[Stock]],[2]CUS030!$A$5:$BO$10000,29,0)/Table1[[#This Row],[Rate
(L/S)]],"")</f>
        <v>0</v>
      </c>
      <c r="Y118" s="7">
        <f>IFERROR(VLOOKUP(Table1[[#This Row],[Stock]],[2]CUS030!$A$5:$BO$10000,30,0)/Table1[[#This Row],[Rate
(L/S)]],"")</f>
        <v>0</v>
      </c>
      <c r="Z118" s="7">
        <f>IFERROR(VLOOKUP(Table1[[#This Row],[Stock]],[2]CUS030!$A$5:$BO$10000,31,0)/Table1[[#This Row],[Rate
(L/S)]],"")</f>
        <v>0</v>
      </c>
      <c r="AA118" s="7">
        <f>IFERROR(VLOOKUP(Table1[[#This Row],[Stock]],[2]CUS030!$A$5:$BO$10000,32,0)/Table1[[#This Row],[Rate
(L/S)]],"")</f>
        <v>0</v>
      </c>
      <c r="AB118" s="7">
        <f>IFERROR(VLOOKUP(Table1[[#This Row],[Stock]],[2]CUS030!$A$5:$BO$10000,33,0)/Table1[[#This Row],[Rate
(L/S)]],"")</f>
        <v>0</v>
      </c>
      <c r="AC118" s="7">
        <f>IFERROR(VLOOKUP(Table1[[#This Row],[Stock]],[2]CUS030!$A$5:$BO$10000,34,0)/Table1[[#This Row],[Rate
(L/S)]],"")</f>
        <v>0</v>
      </c>
      <c r="AD118" s="7">
        <f>IFERROR(VLOOKUP(Table1[[#This Row],[Stock]],[2]CUS030!$A$5:$BO$10000,35,0)/Table1[[#This Row],[Rate
(L/S)]],"")</f>
        <v>0</v>
      </c>
      <c r="AE118" s="7">
        <f>IFERROR(VLOOKUP(Table1[[#This Row],[Stock]],[2]CUS030!$A$5:$BO$10000,36,0)/Table1[[#This Row],[Rate
(L/S)]],"")</f>
        <v>0</v>
      </c>
      <c r="AF118" s="7">
        <f>IFERROR(VLOOKUP(Table1[[#This Row],[Stock]],[2]CUS030!$A$5:$BO$10000,37,0)/Table1[[#This Row],[Rate
(L/S)]],"")</f>
        <v>0</v>
      </c>
      <c r="AG118" s="7">
        <f>IFERROR(VLOOKUP(Table1[[#This Row],[Stock]],[2]CUS030!$A$5:$BO$10000,38,0)/Table1[[#This Row],[Rate
(L/S)]],"")</f>
        <v>0</v>
      </c>
      <c r="AH118" s="7">
        <f>IFERROR(VLOOKUP(Table1[[#This Row],[Stock]],[2]CUS030!$A$5:$BO$10000,39,0)/Table1[[#This Row],[Rate
(L/S)]],"")</f>
        <v>0</v>
      </c>
      <c r="AI118" s="7">
        <f>IFERROR(VLOOKUP(Table1[[#This Row],[Stock]],[2]CUS030!$A$5:$BO$10000,40,0)/Table1[[#This Row],[Rate
(L/S)]],"")</f>
        <v>0</v>
      </c>
      <c r="AJ118" s="7">
        <f>IFERROR(VLOOKUP(Table1[[#This Row],[Stock]],[2]CUS030!$A$5:$BO$10000,41,0)/Table1[[#This Row],[Rate
(L/S)]],"")</f>
        <v>0</v>
      </c>
      <c r="AK118" s="7">
        <f>IFERROR(VLOOKUP(Table1[[#This Row],[Stock]],[2]CUS030!$A$5:$BO$10000,42,0)/Table1[[#This Row],[Rate
(L/S)]],"")</f>
        <v>0</v>
      </c>
      <c r="AL118" s="7">
        <f>IFERROR(VLOOKUP(Table1[[#This Row],[Stock]],[2]CUS030!$A$5:$BO$10000,43,0)/Table1[[#This Row],[Rate
(L/S)]],"")</f>
        <v>0</v>
      </c>
      <c r="AM118" s="7">
        <f>IFERROR(VLOOKUP(Table1[[#This Row],[Stock]],[2]CUS030!$A$5:$BO$10000,44,0)/Table1[[#This Row],[Rate
(L/S)]],"")</f>
        <v>0</v>
      </c>
      <c r="AN118" s="7">
        <f>IFERROR(VLOOKUP(Table1[[#This Row],[Stock]],[2]CUS030!$A$5:$BO$10000,45,0)/Table1[[#This Row],[Rate
(L/S)]],"")</f>
        <v>0</v>
      </c>
      <c r="AO118" s="7">
        <f>IFERROR(VLOOKUP(Table1[[#This Row],[Stock]],[2]CUS030!$A$5:$BO$10000,46,0)/Table1[[#This Row],[Rate
(L/S)]],"")</f>
        <v>0</v>
      </c>
      <c r="AP118" s="7">
        <f>IFERROR(VLOOKUP(Table1[[#This Row],[Stock]],[2]CUS030!$A$5:$BO$10000,47,0)/Table1[[#This Row],[Rate
(L/S)]],"")</f>
        <v>0</v>
      </c>
      <c r="AQ118" s="7">
        <f>IFERROR(VLOOKUP(Table1[[#This Row],[Stock]],[2]CUS030!$A$5:$BO$10000,48,0)/Table1[[#This Row],[Rate
(L/S)]],"")</f>
        <v>0</v>
      </c>
      <c r="AR118" s="7">
        <f>IFERROR(VLOOKUP(Table1[[#This Row],[Stock]],[2]CUS030!$A$5:$BO$10000,49,0)/Table1[[#This Row],[Rate
(L/S)]],"")</f>
        <v>0</v>
      </c>
      <c r="AS118" s="7">
        <f>IFERROR(VLOOKUP(Table1[[#This Row],[Stock]],[2]CUS030!$A$5:$BO$10000,50,0)/Table1[[#This Row],[Rate
(L/S)]],"")</f>
        <v>0</v>
      </c>
      <c r="AT118" s="7">
        <f>IFERROR(VLOOKUP(Table1[[#This Row],[Stock]],[2]CUS030!$A$5:$BO$10000,51,0)/Table1[[#This Row],[Rate
(L/S)]],"")</f>
        <v>0</v>
      </c>
      <c r="AU118" s="7">
        <f>IFERROR(VLOOKUP(Table1[[#This Row],[Stock]],[2]CUS030!$A$5:$BO$10000,52,0)/Table1[[#This Row],[Rate
(L/S)]],"")</f>
        <v>0</v>
      </c>
      <c r="AV118" s="7">
        <f>IFERROR(VLOOKUP(Table1[[#This Row],[Stock]],[2]CUS030!$A$5:$BO$10000,53,0)/Table1[[#This Row],[Rate
(L/S)]],"")</f>
        <v>0</v>
      </c>
      <c r="AW118" s="7">
        <f>IFERROR(VLOOKUP(Table1[[#This Row],[Stock]],[2]CUS030!$A$5:$BO$10000,54,0)/Table1[[#This Row],[Rate
(L/S)]],"")</f>
        <v>0</v>
      </c>
      <c r="AX118" s="7">
        <f>IFERROR(VLOOKUP(Table1[[#This Row],[Stock]],[2]CUS030!$A$5:$BO$10000,55,0)/Table1[[#This Row],[Rate
(L/S)]],"")</f>
        <v>236.36363636363637</v>
      </c>
      <c r="AY118" s="7">
        <f>IFERROR(VLOOKUP(Table1[[#This Row],[Stock]],[2]CUS030!$A$5:$BO$10000,56,0)/Table1[[#This Row],[Rate
(L/S)]],"")</f>
        <v>363.63636363636363</v>
      </c>
      <c r="AZ118" s="7">
        <f>IFERROR(VLOOKUP(Table1[[#This Row],[Stock]],[2]CUS030!$A$5:$BO$10000,57,0)/Table1[[#This Row],[Rate
(L/S)]],"")</f>
        <v>327.27272727272725</v>
      </c>
      <c r="BA118" s="7">
        <f>IFERROR(VLOOKUP(Table1[[#This Row],[Stock]],[2]CUS030!$A$5:$BO$10000,58,0)/Table1[[#This Row],[Rate
(L/S)]],"")</f>
        <v>181.81818181818181</v>
      </c>
      <c r="BB118" s="7">
        <f>IFERROR(VLOOKUP(Table1[[#This Row],[Stock]],[2]CUS030!$A$5:$BO$10000,59,0)/Table1[[#This Row],[Rate
(L/S)]],"")</f>
        <v>36.363636363636367</v>
      </c>
      <c r="BC118" s="7">
        <f>IFERROR(VLOOKUP(Table1[[#This Row],[Stock]],[2]CUS030!$A$5:$BO$10000,60,0)/Table1[[#This Row],[Rate
(L/S)]],"")</f>
        <v>0</v>
      </c>
      <c r="BD118" s="7">
        <f>IFERROR(VLOOKUP(Table1[[#This Row],[Stock]],[2]CUS030!$A$5:$BO$10000,61,0)/Table1[[#This Row],[Rate
(L/S)]],"")</f>
        <v>54.545454545454547</v>
      </c>
      <c r="BE118" s="7">
        <f>IFERROR(VLOOKUP(Table1[[#This Row],[Stock]],[2]CUS030!$A$5:$BO$10000,62,0)/Table1[[#This Row],[Rate
(L/S)]],"")</f>
        <v>36.363636363636367</v>
      </c>
      <c r="BF118" s="7">
        <f>IFERROR(VLOOKUP(Table1[[#This Row],[Stock]],[2]CUS030!$A$5:$BO$10000,63,0)/Table1[[#This Row],[Rate
(L/S)]],"")</f>
        <v>54.545454545454547</v>
      </c>
      <c r="BG118" s="7">
        <f>IFERROR(VLOOKUP(Table1[[#This Row],[Stock]],[2]CUS030!$A$5:$BO$10000,64,0)/Table1[[#This Row],[Rate
(L/S)]],"")</f>
        <v>90.909090909090907</v>
      </c>
      <c r="BH118" s="7">
        <f>IFERROR(VLOOKUP(Table1[[#This Row],[Stock]],[2]CUS030!$A$5:$BO$10000,65,0)/Table1[[#This Row],[Rate
(L/S)]],"")</f>
        <v>90.909090909090907</v>
      </c>
      <c r="BI118" s="7" t="s">
        <v>1</v>
      </c>
      <c r="BJ118" s="15">
        <f>IFERROR(IF(Table1[[#This Row],[S.Material]]="S",(Table1[[#This Row],[Total Qty]]+Table1[[#This Row],[N+1]]+Table1[[#This Row],[N+2]]),Table1[[#This Row],[Total Qty]]+Table1[[#This Row],[N+1]]),)</f>
        <v>363.63636363636363</v>
      </c>
      <c r="BK118" s="7" t="str">
        <f>IFERROR(IF(((AVERAGE((Table1[[#This Row],[N+1]],Table1[[#This Row],[N+2]]),Table1[[#This Row],[N+3]])-(Table1[[#This Row],[Total Qty]])))&gt;500,"Fixed&gt;500pcs",""),"")</f>
        <v/>
      </c>
      <c r="BL118" s="7" t="str">
        <f>IF(AND(Table1[[#This Row],[Last Forcast]]=0,Table1[[#This Row],[Total Qty]]&gt;0,Table1[[#This Row],[N+1]]&gt;0),"Check PO again","")</f>
        <v/>
      </c>
    </row>
    <row r="119" spans="2:64" x14ac:dyDescent="0.3">
      <c r="B119">
        <v>117</v>
      </c>
      <c r="C119" t="s">
        <v>121</v>
      </c>
      <c r="D119">
        <f>IFERROR(ROUND((MID(Table1[[#This Row],[Production]],35,(LEN(Table1[[#This Row],[Production]]))-37)/(MID(Table1[[#This Row],[Stock]],35,(LEN(Table1[[#This Row],[Stock]]))-37))),0),"")</f>
        <v>1</v>
      </c>
      <c r="E119" t="s">
        <v>121</v>
      </c>
      <c r="F119" s="16">
        <f>VLOOKUP(LEFT(Table1[[#This Row],[Production]],LEN(Table1[[#This Row],[Production]])-7),Item!$A$5:$Z$1000,26,0)</f>
        <v>3.383</v>
      </c>
      <c r="H119" s="8" t="str">
        <f>IFERROR(VLOOKUP(MID(Table1[[#This Row],[Production]],10,2),Special!$B$2:$D$26,3,0),"")</f>
        <v>-</v>
      </c>
      <c r="J119" t="b">
        <f>EXACT(LEFT(Table1[[#This Row],[Stock]],12),LEFT(Table1[[#This Row],[Production]],12))</f>
        <v>1</v>
      </c>
      <c r="K119" t="b">
        <f>EXACT((RIGHT(Table1[[#This Row],[Stock]],3)),((RIGHT(Table1[[#This Row],[Production]],3))))</f>
        <v>1</v>
      </c>
      <c r="L119" s="14">
        <f>IFERROR(VLOOKUP(Table1[[#This Row],[Stock]],[1]Sheet1!$A$7:$N$10000,14,0),"")</f>
        <v>173</v>
      </c>
      <c r="M119" s="14">
        <f>IFERROR(ROUND((Table1[[#This Row],[Stock
(S&amp;L)]]/Table1[[#This Row],[Rate
(L/S)]]),0),"")</f>
        <v>173</v>
      </c>
      <c r="O119" t="str">
        <f>IF(Table1[[#This Row],[Rate
(L/S)]]=1,"P/E","C")</f>
        <v>P/E</v>
      </c>
      <c r="P119" s="7" t="str">
        <f>IFERROR(VLOOKUP(Table1[[#This Row],[Stock]],[2]CUS030!$A$5:$BO$10000,21,0)/Table1[[#This Row],[Rate
(L/S)]],"")</f>
        <v/>
      </c>
      <c r="Q119" s="7" t="str">
        <f>IFERROR(VLOOKUP(Table1[[#This Row],[Stock]],[2]CUS030!$A$5:$BO$10000,22,0)/Table1[[#This Row],[Rate
(L/S)]],"")</f>
        <v/>
      </c>
      <c r="R119" s="7" t="str">
        <f>IFERROR(VLOOKUP(Table1[[#This Row],[Stock]],[2]CUS030!$A$5:$BO$10000,23,0)/Table1[[#This Row],[Rate
(L/S)]],"")</f>
        <v/>
      </c>
      <c r="S119" s="7" t="str">
        <f>IFERROR(VLOOKUP(Table1[[#This Row],[Stock]],[2]CUS030!$A$5:$BO$10000,24,0)/Table1[[#This Row],[Rate
(L/S)]],"")</f>
        <v/>
      </c>
      <c r="T119" s="7" t="str">
        <f>IFERROR(VLOOKUP(Table1[[#This Row],[Stock]],[2]CUS030!$A$5:$BO$10000,25,0)/Table1[[#This Row],[Rate
(L/S)]],"")</f>
        <v/>
      </c>
      <c r="U119" s="7" t="str">
        <f>IFERROR(VLOOKUP(Table1[[#This Row],[Stock]],[2]CUS030!$A$5:$BO$10000,26,0)/Table1[[#This Row],[Rate
(L/S)]],"")</f>
        <v/>
      </c>
      <c r="V119" s="7" t="str">
        <f>IFERROR(VLOOKUP(Table1[[#This Row],[Stock]],[2]CUS030!$A$5:$BO$10000,27,0)/Table1[[#This Row],[Rate
(L/S)]],"")</f>
        <v/>
      </c>
      <c r="W119" s="7" t="str">
        <f>IFERROR(VLOOKUP(Table1[[#This Row],[Stock]],[2]CUS030!$A$5:$BO$10000,28,0)/Table1[[#This Row],[Rate
(L/S)]],"")</f>
        <v/>
      </c>
      <c r="X119" s="7" t="str">
        <f>IFERROR(VLOOKUP(Table1[[#This Row],[Stock]],[2]CUS030!$A$5:$BO$10000,29,0)/Table1[[#This Row],[Rate
(L/S)]],"")</f>
        <v/>
      </c>
      <c r="Y119" s="7" t="str">
        <f>IFERROR(VLOOKUP(Table1[[#This Row],[Stock]],[2]CUS030!$A$5:$BO$10000,30,0)/Table1[[#This Row],[Rate
(L/S)]],"")</f>
        <v/>
      </c>
      <c r="Z119" s="7" t="str">
        <f>IFERROR(VLOOKUP(Table1[[#This Row],[Stock]],[2]CUS030!$A$5:$BO$10000,31,0)/Table1[[#This Row],[Rate
(L/S)]],"")</f>
        <v/>
      </c>
      <c r="AA119" s="7" t="str">
        <f>IFERROR(VLOOKUP(Table1[[#This Row],[Stock]],[2]CUS030!$A$5:$BO$10000,32,0)/Table1[[#This Row],[Rate
(L/S)]],"")</f>
        <v/>
      </c>
      <c r="AB119" s="7" t="str">
        <f>IFERROR(VLOOKUP(Table1[[#This Row],[Stock]],[2]CUS030!$A$5:$BO$10000,33,0)/Table1[[#This Row],[Rate
(L/S)]],"")</f>
        <v/>
      </c>
      <c r="AC119" s="7" t="str">
        <f>IFERROR(VLOOKUP(Table1[[#This Row],[Stock]],[2]CUS030!$A$5:$BO$10000,34,0)/Table1[[#This Row],[Rate
(L/S)]],"")</f>
        <v/>
      </c>
      <c r="AD119" s="7" t="str">
        <f>IFERROR(VLOOKUP(Table1[[#This Row],[Stock]],[2]CUS030!$A$5:$BO$10000,35,0)/Table1[[#This Row],[Rate
(L/S)]],"")</f>
        <v/>
      </c>
      <c r="AE119" s="7" t="str">
        <f>IFERROR(VLOOKUP(Table1[[#This Row],[Stock]],[2]CUS030!$A$5:$BO$10000,36,0)/Table1[[#This Row],[Rate
(L/S)]],"")</f>
        <v/>
      </c>
      <c r="AF119" s="7" t="str">
        <f>IFERROR(VLOOKUP(Table1[[#This Row],[Stock]],[2]CUS030!$A$5:$BO$10000,37,0)/Table1[[#This Row],[Rate
(L/S)]],"")</f>
        <v/>
      </c>
      <c r="AG119" s="7" t="str">
        <f>IFERROR(VLOOKUP(Table1[[#This Row],[Stock]],[2]CUS030!$A$5:$BO$10000,38,0)/Table1[[#This Row],[Rate
(L/S)]],"")</f>
        <v/>
      </c>
      <c r="AH119" s="7" t="str">
        <f>IFERROR(VLOOKUP(Table1[[#This Row],[Stock]],[2]CUS030!$A$5:$BO$10000,39,0)/Table1[[#This Row],[Rate
(L/S)]],"")</f>
        <v/>
      </c>
      <c r="AI119" s="7" t="str">
        <f>IFERROR(VLOOKUP(Table1[[#This Row],[Stock]],[2]CUS030!$A$5:$BO$10000,40,0)/Table1[[#This Row],[Rate
(L/S)]],"")</f>
        <v/>
      </c>
      <c r="AJ119" s="7" t="str">
        <f>IFERROR(VLOOKUP(Table1[[#This Row],[Stock]],[2]CUS030!$A$5:$BO$10000,41,0)/Table1[[#This Row],[Rate
(L/S)]],"")</f>
        <v/>
      </c>
      <c r="AK119" s="7" t="str">
        <f>IFERROR(VLOOKUP(Table1[[#This Row],[Stock]],[2]CUS030!$A$5:$BO$10000,42,0)/Table1[[#This Row],[Rate
(L/S)]],"")</f>
        <v/>
      </c>
      <c r="AL119" s="7" t="str">
        <f>IFERROR(VLOOKUP(Table1[[#This Row],[Stock]],[2]CUS030!$A$5:$BO$10000,43,0)/Table1[[#This Row],[Rate
(L/S)]],"")</f>
        <v/>
      </c>
      <c r="AM119" s="7" t="str">
        <f>IFERROR(VLOOKUP(Table1[[#This Row],[Stock]],[2]CUS030!$A$5:$BO$10000,44,0)/Table1[[#This Row],[Rate
(L/S)]],"")</f>
        <v/>
      </c>
      <c r="AN119" s="7" t="str">
        <f>IFERROR(VLOOKUP(Table1[[#This Row],[Stock]],[2]CUS030!$A$5:$BO$10000,45,0)/Table1[[#This Row],[Rate
(L/S)]],"")</f>
        <v/>
      </c>
      <c r="AO119" s="7" t="str">
        <f>IFERROR(VLOOKUP(Table1[[#This Row],[Stock]],[2]CUS030!$A$5:$BO$10000,46,0)/Table1[[#This Row],[Rate
(L/S)]],"")</f>
        <v/>
      </c>
      <c r="AP119" s="7" t="str">
        <f>IFERROR(VLOOKUP(Table1[[#This Row],[Stock]],[2]CUS030!$A$5:$BO$10000,47,0)/Table1[[#This Row],[Rate
(L/S)]],"")</f>
        <v/>
      </c>
      <c r="AQ119" s="7" t="str">
        <f>IFERROR(VLOOKUP(Table1[[#This Row],[Stock]],[2]CUS030!$A$5:$BO$10000,48,0)/Table1[[#This Row],[Rate
(L/S)]],"")</f>
        <v/>
      </c>
      <c r="AR119" s="7" t="str">
        <f>IFERROR(VLOOKUP(Table1[[#This Row],[Stock]],[2]CUS030!$A$5:$BO$10000,49,0)/Table1[[#This Row],[Rate
(L/S)]],"")</f>
        <v/>
      </c>
      <c r="AS119" s="7" t="str">
        <f>IFERROR(VLOOKUP(Table1[[#This Row],[Stock]],[2]CUS030!$A$5:$BO$10000,50,0)/Table1[[#This Row],[Rate
(L/S)]],"")</f>
        <v/>
      </c>
      <c r="AT119" s="7" t="str">
        <f>IFERROR(VLOOKUP(Table1[[#This Row],[Stock]],[2]CUS030!$A$5:$BO$10000,51,0)/Table1[[#This Row],[Rate
(L/S)]],"")</f>
        <v/>
      </c>
      <c r="AU119" s="7" t="str">
        <f>IFERROR(VLOOKUP(Table1[[#This Row],[Stock]],[2]CUS030!$A$5:$BO$10000,52,0)/Table1[[#This Row],[Rate
(L/S)]],"")</f>
        <v/>
      </c>
      <c r="AV119" s="7" t="str">
        <f>IFERROR(VLOOKUP(Table1[[#This Row],[Stock]],[2]CUS030!$A$5:$BO$10000,53,0)/Table1[[#This Row],[Rate
(L/S)]],"")</f>
        <v/>
      </c>
      <c r="AW119" s="7" t="str">
        <f>IFERROR(VLOOKUP(Table1[[#This Row],[Stock]],[2]CUS030!$A$5:$BO$10000,54,0)/Table1[[#This Row],[Rate
(L/S)]],"")</f>
        <v/>
      </c>
      <c r="AX119" s="7" t="str">
        <f>IFERROR(VLOOKUP(Table1[[#This Row],[Stock]],[2]CUS030!$A$5:$BO$10000,55,0)/Table1[[#This Row],[Rate
(L/S)]],"")</f>
        <v/>
      </c>
      <c r="AY119" s="7" t="str">
        <f>IFERROR(VLOOKUP(Table1[[#This Row],[Stock]],[2]CUS030!$A$5:$BO$10000,56,0)/Table1[[#This Row],[Rate
(L/S)]],"")</f>
        <v/>
      </c>
      <c r="AZ119" s="7" t="str">
        <f>IFERROR(VLOOKUP(Table1[[#This Row],[Stock]],[2]CUS030!$A$5:$BO$10000,57,0)/Table1[[#This Row],[Rate
(L/S)]],"")</f>
        <v/>
      </c>
      <c r="BA119" s="7" t="str">
        <f>IFERROR(VLOOKUP(Table1[[#This Row],[Stock]],[2]CUS030!$A$5:$BO$10000,58,0)/Table1[[#This Row],[Rate
(L/S)]],"")</f>
        <v/>
      </c>
      <c r="BB119" s="7" t="str">
        <f>IFERROR(VLOOKUP(Table1[[#This Row],[Stock]],[2]CUS030!$A$5:$BO$10000,59,0)/Table1[[#This Row],[Rate
(L/S)]],"")</f>
        <v/>
      </c>
      <c r="BC119" s="7" t="str">
        <f>IFERROR(VLOOKUP(Table1[[#This Row],[Stock]],[2]CUS030!$A$5:$BO$10000,60,0)/Table1[[#This Row],[Rate
(L/S)]],"")</f>
        <v/>
      </c>
      <c r="BD119" s="7" t="str">
        <f>IFERROR(VLOOKUP(Table1[[#This Row],[Stock]],[2]CUS030!$A$5:$BO$10000,61,0)/Table1[[#This Row],[Rate
(L/S)]],"")</f>
        <v/>
      </c>
      <c r="BE119" s="7" t="str">
        <f>IFERROR(VLOOKUP(Table1[[#This Row],[Stock]],[2]CUS030!$A$5:$BO$10000,62,0)/Table1[[#This Row],[Rate
(L/S)]],"")</f>
        <v/>
      </c>
      <c r="BF119" s="7" t="str">
        <f>IFERROR(VLOOKUP(Table1[[#This Row],[Stock]],[2]CUS030!$A$5:$BO$10000,63,0)/Table1[[#This Row],[Rate
(L/S)]],"")</f>
        <v/>
      </c>
      <c r="BG119" s="7" t="str">
        <f>IFERROR(VLOOKUP(Table1[[#This Row],[Stock]],[2]CUS030!$A$5:$BO$10000,64,0)/Table1[[#This Row],[Rate
(L/S)]],"")</f>
        <v/>
      </c>
      <c r="BH119" s="7" t="str">
        <f>IFERROR(VLOOKUP(Table1[[#This Row],[Stock]],[2]CUS030!$A$5:$BO$10000,65,0)/Table1[[#This Row],[Rate
(L/S)]],"")</f>
        <v/>
      </c>
      <c r="BI119" s="7" t="s">
        <v>1</v>
      </c>
      <c r="BJ119" s="15">
        <f>IFERROR(IF(Table1[[#This Row],[S.Material]]="S",(Table1[[#This Row],[Total Qty]]+Table1[[#This Row],[N+1]]+Table1[[#This Row],[N+2]]),Table1[[#This Row],[Total Qty]]+Table1[[#This Row],[N+1]]),)</f>
        <v>0</v>
      </c>
      <c r="BK119" s="7" t="str">
        <f>IFERROR(IF(((AVERAGE((Table1[[#This Row],[N+1]],Table1[[#This Row],[N+2]]),Table1[[#This Row],[N+3]])-(Table1[[#This Row],[Total Qty]])))&gt;500,"Fixed&gt;500pcs",""),"")</f>
        <v/>
      </c>
      <c r="BL119" s="7" t="str">
        <f>IF(AND(Table1[[#This Row],[Last Forcast]]=0,Table1[[#This Row],[Total Qty]]&gt;0,Table1[[#This Row],[N+1]]&gt;0),"Check PO again","")</f>
        <v/>
      </c>
    </row>
    <row r="120" spans="2:64" x14ac:dyDescent="0.3">
      <c r="B120">
        <v>118</v>
      </c>
      <c r="C120" t="s">
        <v>124</v>
      </c>
      <c r="D120">
        <f>IFERROR(ROUND((MID(Table1[[#This Row],[Production]],35,(LEN(Table1[[#This Row],[Production]]))-37)/(MID(Table1[[#This Row],[Stock]],35,(LEN(Table1[[#This Row],[Stock]]))-37))),0),"")</f>
        <v>1</v>
      </c>
      <c r="E120" t="s">
        <v>124</v>
      </c>
      <c r="F120" s="16">
        <f>VLOOKUP(LEFT(Table1[[#This Row],[Production]],LEN(Table1[[#This Row],[Production]])-7),Item!$A$5:$Z$1000,26,0)</f>
        <v>3.383</v>
      </c>
      <c r="H120" s="8" t="str">
        <f>IFERROR(VLOOKUP(MID(Table1[[#This Row],[Production]],10,2),Special!$B$2:$D$26,3,0),"")</f>
        <v>-</v>
      </c>
      <c r="J120" t="b">
        <f>EXACT(LEFT(Table1[[#This Row],[Stock]],12),LEFT(Table1[[#This Row],[Production]],12))</f>
        <v>1</v>
      </c>
      <c r="K120" t="b">
        <f>EXACT((RIGHT(Table1[[#This Row],[Stock]],3)),((RIGHT(Table1[[#This Row],[Production]],3))))</f>
        <v>1</v>
      </c>
      <c r="L120" s="14">
        <f>IFERROR(VLOOKUP(Table1[[#This Row],[Stock]],[1]Sheet1!$A$7:$N$10000,14,0),"")</f>
        <v>309</v>
      </c>
      <c r="M120" s="14">
        <f>IFERROR(ROUND((Table1[[#This Row],[Stock
(S&amp;L)]]/Table1[[#This Row],[Rate
(L/S)]]),0),"")</f>
        <v>309</v>
      </c>
      <c r="O120" t="str">
        <f>IF(Table1[[#This Row],[Rate
(L/S)]]=1,"P/E","C")</f>
        <v>P/E</v>
      </c>
      <c r="P120" s="7" t="str">
        <f>IFERROR(VLOOKUP(Table1[[#This Row],[Stock]],[2]CUS030!$A$5:$BO$10000,21,0)/Table1[[#This Row],[Rate
(L/S)]],"")</f>
        <v/>
      </c>
      <c r="Q120" s="7" t="str">
        <f>IFERROR(VLOOKUP(Table1[[#This Row],[Stock]],[2]CUS030!$A$5:$BO$10000,22,0)/Table1[[#This Row],[Rate
(L/S)]],"")</f>
        <v/>
      </c>
      <c r="R120" s="7" t="str">
        <f>IFERROR(VLOOKUP(Table1[[#This Row],[Stock]],[2]CUS030!$A$5:$BO$10000,23,0)/Table1[[#This Row],[Rate
(L/S)]],"")</f>
        <v/>
      </c>
      <c r="S120" s="7" t="str">
        <f>IFERROR(VLOOKUP(Table1[[#This Row],[Stock]],[2]CUS030!$A$5:$BO$10000,24,0)/Table1[[#This Row],[Rate
(L/S)]],"")</f>
        <v/>
      </c>
      <c r="T120" s="7" t="str">
        <f>IFERROR(VLOOKUP(Table1[[#This Row],[Stock]],[2]CUS030!$A$5:$BO$10000,25,0)/Table1[[#This Row],[Rate
(L/S)]],"")</f>
        <v/>
      </c>
      <c r="U120" s="7" t="str">
        <f>IFERROR(VLOOKUP(Table1[[#This Row],[Stock]],[2]CUS030!$A$5:$BO$10000,26,0)/Table1[[#This Row],[Rate
(L/S)]],"")</f>
        <v/>
      </c>
      <c r="V120" s="7" t="str">
        <f>IFERROR(VLOOKUP(Table1[[#This Row],[Stock]],[2]CUS030!$A$5:$BO$10000,27,0)/Table1[[#This Row],[Rate
(L/S)]],"")</f>
        <v/>
      </c>
      <c r="W120" s="7" t="str">
        <f>IFERROR(VLOOKUP(Table1[[#This Row],[Stock]],[2]CUS030!$A$5:$BO$10000,28,0)/Table1[[#This Row],[Rate
(L/S)]],"")</f>
        <v/>
      </c>
      <c r="X120" s="7" t="str">
        <f>IFERROR(VLOOKUP(Table1[[#This Row],[Stock]],[2]CUS030!$A$5:$BO$10000,29,0)/Table1[[#This Row],[Rate
(L/S)]],"")</f>
        <v/>
      </c>
      <c r="Y120" s="7" t="str">
        <f>IFERROR(VLOOKUP(Table1[[#This Row],[Stock]],[2]CUS030!$A$5:$BO$10000,30,0)/Table1[[#This Row],[Rate
(L/S)]],"")</f>
        <v/>
      </c>
      <c r="Z120" s="7" t="str">
        <f>IFERROR(VLOOKUP(Table1[[#This Row],[Stock]],[2]CUS030!$A$5:$BO$10000,31,0)/Table1[[#This Row],[Rate
(L/S)]],"")</f>
        <v/>
      </c>
      <c r="AA120" s="7" t="str">
        <f>IFERROR(VLOOKUP(Table1[[#This Row],[Stock]],[2]CUS030!$A$5:$BO$10000,32,0)/Table1[[#This Row],[Rate
(L/S)]],"")</f>
        <v/>
      </c>
      <c r="AB120" s="7" t="str">
        <f>IFERROR(VLOOKUP(Table1[[#This Row],[Stock]],[2]CUS030!$A$5:$BO$10000,33,0)/Table1[[#This Row],[Rate
(L/S)]],"")</f>
        <v/>
      </c>
      <c r="AC120" s="7" t="str">
        <f>IFERROR(VLOOKUP(Table1[[#This Row],[Stock]],[2]CUS030!$A$5:$BO$10000,34,0)/Table1[[#This Row],[Rate
(L/S)]],"")</f>
        <v/>
      </c>
      <c r="AD120" s="7" t="str">
        <f>IFERROR(VLOOKUP(Table1[[#This Row],[Stock]],[2]CUS030!$A$5:$BO$10000,35,0)/Table1[[#This Row],[Rate
(L/S)]],"")</f>
        <v/>
      </c>
      <c r="AE120" s="7" t="str">
        <f>IFERROR(VLOOKUP(Table1[[#This Row],[Stock]],[2]CUS030!$A$5:$BO$10000,36,0)/Table1[[#This Row],[Rate
(L/S)]],"")</f>
        <v/>
      </c>
      <c r="AF120" s="7" t="str">
        <f>IFERROR(VLOOKUP(Table1[[#This Row],[Stock]],[2]CUS030!$A$5:$BO$10000,37,0)/Table1[[#This Row],[Rate
(L/S)]],"")</f>
        <v/>
      </c>
      <c r="AG120" s="7" t="str">
        <f>IFERROR(VLOOKUP(Table1[[#This Row],[Stock]],[2]CUS030!$A$5:$BO$10000,38,0)/Table1[[#This Row],[Rate
(L/S)]],"")</f>
        <v/>
      </c>
      <c r="AH120" s="7" t="str">
        <f>IFERROR(VLOOKUP(Table1[[#This Row],[Stock]],[2]CUS030!$A$5:$BO$10000,39,0)/Table1[[#This Row],[Rate
(L/S)]],"")</f>
        <v/>
      </c>
      <c r="AI120" s="7" t="str">
        <f>IFERROR(VLOOKUP(Table1[[#This Row],[Stock]],[2]CUS030!$A$5:$BO$10000,40,0)/Table1[[#This Row],[Rate
(L/S)]],"")</f>
        <v/>
      </c>
      <c r="AJ120" s="7" t="str">
        <f>IFERROR(VLOOKUP(Table1[[#This Row],[Stock]],[2]CUS030!$A$5:$BO$10000,41,0)/Table1[[#This Row],[Rate
(L/S)]],"")</f>
        <v/>
      </c>
      <c r="AK120" s="7" t="str">
        <f>IFERROR(VLOOKUP(Table1[[#This Row],[Stock]],[2]CUS030!$A$5:$BO$10000,42,0)/Table1[[#This Row],[Rate
(L/S)]],"")</f>
        <v/>
      </c>
      <c r="AL120" s="7" t="str">
        <f>IFERROR(VLOOKUP(Table1[[#This Row],[Stock]],[2]CUS030!$A$5:$BO$10000,43,0)/Table1[[#This Row],[Rate
(L/S)]],"")</f>
        <v/>
      </c>
      <c r="AM120" s="7" t="str">
        <f>IFERROR(VLOOKUP(Table1[[#This Row],[Stock]],[2]CUS030!$A$5:$BO$10000,44,0)/Table1[[#This Row],[Rate
(L/S)]],"")</f>
        <v/>
      </c>
      <c r="AN120" s="7" t="str">
        <f>IFERROR(VLOOKUP(Table1[[#This Row],[Stock]],[2]CUS030!$A$5:$BO$10000,45,0)/Table1[[#This Row],[Rate
(L/S)]],"")</f>
        <v/>
      </c>
      <c r="AO120" s="7" t="str">
        <f>IFERROR(VLOOKUP(Table1[[#This Row],[Stock]],[2]CUS030!$A$5:$BO$10000,46,0)/Table1[[#This Row],[Rate
(L/S)]],"")</f>
        <v/>
      </c>
      <c r="AP120" s="7" t="str">
        <f>IFERROR(VLOOKUP(Table1[[#This Row],[Stock]],[2]CUS030!$A$5:$BO$10000,47,0)/Table1[[#This Row],[Rate
(L/S)]],"")</f>
        <v/>
      </c>
      <c r="AQ120" s="7" t="str">
        <f>IFERROR(VLOOKUP(Table1[[#This Row],[Stock]],[2]CUS030!$A$5:$BO$10000,48,0)/Table1[[#This Row],[Rate
(L/S)]],"")</f>
        <v/>
      </c>
      <c r="AR120" s="7" t="str">
        <f>IFERROR(VLOOKUP(Table1[[#This Row],[Stock]],[2]CUS030!$A$5:$BO$10000,49,0)/Table1[[#This Row],[Rate
(L/S)]],"")</f>
        <v/>
      </c>
      <c r="AS120" s="7" t="str">
        <f>IFERROR(VLOOKUP(Table1[[#This Row],[Stock]],[2]CUS030!$A$5:$BO$10000,50,0)/Table1[[#This Row],[Rate
(L/S)]],"")</f>
        <v/>
      </c>
      <c r="AT120" s="7" t="str">
        <f>IFERROR(VLOOKUP(Table1[[#This Row],[Stock]],[2]CUS030!$A$5:$BO$10000,51,0)/Table1[[#This Row],[Rate
(L/S)]],"")</f>
        <v/>
      </c>
      <c r="AU120" s="7" t="str">
        <f>IFERROR(VLOOKUP(Table1[[#This Row],[Stock]],[2]CUS030!$A$5:$BO$10000,52,0)/Table1[[#This Row],[Rate
(L/S)]],"")</f>
        <v/>
      </c>
      <c r="AV120" s="7" t="str">
        <f>IFERROR(VLOOKUP(Table1[[#This Row],[Stock]],[2]CUS030!$A$5:$BO$10000,53,0)/Table1[[#This Row],[Rate
(L/S)]],"")</f>
        <v/>
      </c>
      <c r="AW120" s="7" t="str">
        <f>IFERROR(VLOOKUP(Table1[[#This Row],[Stock]],[2]CUS030!$A$5:$BO$10000,54,0)/Table1[[#This Row],[Rate
(L/S)]],"")</f>
        <v/>
      </c>
      <c r="AX120" s="7" t="str">
        <f>IFERROR(VLOOKUP(Table1[[#This Row],[Stock]],[2]CUS030!$A$5:$BO$10000,55,0)/Table1[[#This Row],[Rate
(L/S)]],"")</f>
        <v/>
      </c>
      <c r="AY120" s="7" t="str">
        <f>IFERROR(VLOOKUP(Table1[[#This Row],[Stock]],[2]CUS030!$A$5:$BO$10000,56,0)/Table1[[#This Row],[Rate
(L/S)]],"")</f>
        <v/>
      </c>
      <c r="AZ120" s="7" t="str">
        <f>IFERROR(VLOOKUP(Table1[[#This Row],[Stock]],[2]CUS030!$A$5:$BO$10000,57,0)/Table1[[#This Row],[Rate
(L/S)]],"")</f>
        <v/>
      </c>
      <c r="BA120" s="7" t="str">
        <f>IFERROR(VLOOKUP(Table1[[#This Row],[Stock]],[2]CUS030!$A$5:$BO$10000,58,0)/Table1[[#This Row],[Rate
(L/S)]],"")</f>
        <v/>
      </c>
      <c r="BB120" s="7" t="str">
        <f>IFERROR(VLOOKUP(Table1[[#This Row],[Stock]],[2]CUS030!$A$5:$BO$10000,59,0)/Table1[[#This Row],[Rate
(L/S)]],"")</f>
        <v/>
      </c>
      <c r="BC120" s="7" t="str">
        <f>IFERROR(VLOOKUP(Table1[[#This Row],[Stock]],[2]CUS030!$A$5:$BO$10000,60,0)/Table1[[#This Row],[Rate
(L/S)]],"")</f>
        <v/>
      </c>
      <c r="BD120" s="7" t="str">
        <f>IFERROR(VLOOKUP(Table1[[#This Row],[Stock]],[2]CUS030!$A$5:$BO$10000,61,0)/Table1[[#This Row],[Rate
(L/S)]],"")</f>
        <v/>
      </c>
      <c r="BE120" s="7" t="str">
        <f>IFERROR(VLOOKUP(Table1[[#This Row],[Stock]],[2]CUS030!$A$5:$BO$10000,62,0)/Table1[[#This Row],[Rate
(L/S)]],"")</f>
        <v/>
      </c>
      <c r="BF120" s="7" t="str">
        <f>IFERROR(VLOOKUP(Table1[[#This Row],[Stock]],[2]CUS030!$A$5:$BO$10000,63,0)/Table1[[#This Row],[Rate
(L/S)]],"")</f>
        <v/>
      </c>
      <c r="BG120" s="7" t="str">
        <f>IFERROR(VLOOKUP(Table1[[#This Row],[Stock]],[2]CUS030!$A$5:$BO$10000,64,0)/Table1[[#This Row],[Rate
(L/S)]],"")</f>
        <v/>
      </c>
      <c r="BH120" s="7" t="str">
        <f>IFERROR(VLOOKUP(Table1[[#This Row],[Stock]],[2]CUS030!$A$5:$BO$10000,65,0)/Table1[[#This Row],[Rate
(L/S)]],"")</f>
        <v/>
      </c>
      <c r="BI120" s="7" t="s">
        <v>1</v>
      </c>
      <c r="BJ120" s="15">
        <f>IFERROR(IF(Table1[[#This Row],[S.Material]]="S",(Table1[[#This Row],[Total Qty]]+Table1[[#This Row],[N+1]]+Table1[[#This Row],[N+2]]),Table1[[#This Row],[Total Qty]]+Table1[[#This Row],[N+1]]),)</f>
        <v>0</v>
      </c>
      <c r="BK120" s="7" t="str">
        <f>IFERROR(IF(((AVERAGE((Table1[[#This Row],[N+1]],Table1[[#This Row],[N+2]]),Table1[[#This Row],[N+3]])-(Table1[[#This Row],[Total Qty]])))&gt;500,"Fixed&gt;500pcs",""),"")</f>
        <v/>
      </c>
      <c r="BL120" s="7" t="str">
        <f>IF(AND(Table1[[#This Row],[Last Forcast]]=0,Table1[[#This Row],[Total Qty]]&gt;0,Table1[[#This Row],[N+1]]&gt;0),"Check PO again","")</f>
        <v/>
      </c>
    </row>
    <row r="121" spans="2:64" x14ac:dyDescent="0.3">
      <c r="B121">
        <v>119</v>
      </c>
      <c r="C121" t="s">
        <v>118</v>
      </c>
      <c r="D121">
        <f>IFERROR(ROUND((MID(Table1[[#This Row],[Production]],35,(LEN(Table1[[#This Row],[Production]]))-37)/(MID(Table1[[#This Row],[Stock]],35,(LEN(Table1[[#This Row],[Stock]]))-37))),0),"")</f>
        <v>1</v>
      </c>
      <c r="E121" t="s">
        <v>118</v>
      </c>
      <c r="F121" s="16">
        <f>VLOOKUP(LEFT(Table1[[#This Row],[Production]],LEN(Table1[[#This Row],[Production]])-7),Item!$A$5:$Z$1000,26,0)</f>
        <v>3.383</v>
      </c>
      <c r="H121" s="8" t="str">
        <f>IFERROR(VLOOKUP(MID(Table1[[#This Row],[Production]],10,2),Special!$B$2:$D$26,3,0),"")</f>
        <v>-</v>
      </c>
      <c r="J121" t="b">
        <f>EXACT(LEFT(Table1[[#This Row],[Stock]],12),LEFT(Table1[[#This Row],[Production]],12))</f>
        <v>1</v>
      </c>
      <c r="K121" t="b">
        <f>EXACT((RIGHT(Table1[[#This Row],[Stock]],3)),((RIGHT(Table1[[#This Row],[Production]],3))))</f>
        <v>1</v>
      </c>
      <c r="L121" s="14">
        <f>IFERROR(VLOOKUP(Table1[[#This Row],[Stock]],[1]Sheet1!$A$7:$N$10000,14,0),"")</f>
        <v>707</v>
      </c>
      <c r="M121" s="14">
        <f>IFERROR(ROUND((Table1[[#This Row],[Stock
(S&amp;L)]]/Table1[[#This Row],[Rate
(L/S)]]),0),"")</f>
        <v>707</v>
      </c>
      <c r="O121" t="str">
        <f>IF(Table1[[#This Row],[Rate
(L/S)]]=1,"P/E","C")</f>
        <v>P/E</v>
      </c>
      <c r="P121" s="7" t="str">
        <f>IFERROR(VLOOKUP(Table1[[#This Row],[Stock]],[2]CUS030!$A$5:$BO$10000,21,0)/Table1[[#This Row],[Rate
(L/S)]],"")</f>
        <v/>
      </c>
      <c r="Q121" s="7" t="str">
        <f>IFERROR(VLOOKUP(Table1[[#This Row],[Stock]],[2]CUS030!$A$5:$BO$10000,22,0)/Table1[[#This Row],[Rate
(L/S)]],"")</f>
        <v/>
      </c>
      <c r="R121" s="7" t="str">
        <f>IFERROR(VLOOKUP(Table1[[#This Row],[Stock]],[2]CUS030!$A$5:$BO$10000,23,0)/Table1[[#This Row],[Rate
(L/S)]],"")</f>
        <v/>
      </c>
      <c r="S121" s="7" t="str">
        <f>IFERROR(VLOOKUP(Table1[[#This Row],[Stock]],[2]CUS030!$A$5:$BO$10000,24,0)/Table1[[#This Row],[Rate
(L/S)]],"")</f>
        <v/>
      </c>
      <c r="T121" s="7" t="str">
        <f>IFERROR(VLOOKUP(Table1[[#This Row],[Stock]],[2]CUS030!$A$5:$BO$10000,25,0)/Table1[[#This Row],[Rate
(L/S)]],"")</f>
        <v/>
      </c>
      <c r="U121" s="7" t="str">
        <f>IFERROR(VLOOKUP(Table1[[#This Row],[Stock]],[2]CUS030!$A$5:$BO$10000,26,0)/Table1[[#This Row],[Rate
(L/S)]],"")</f>
        <v/>
      </c>
      <c r="V121" s="7" t="str">
        <f>IFERROR(VLOOKUP(Table1[[#This Row],[Stock]],[2]CUS030!$A$5:$BO$10000,27,0)/Table1[[#This Row],[Rate
(L/S)]],"")</f>
        <v/>
      </c>
      <c r="W121" s="7" t="str">
        <f>IFERROR(VLOOKUP(Table1[[#This Row],[Stock]],[2]CUS030!$A$5:$BO$10000,28,0)/Table1[[#This Row],[Rate
(L/S)]],"")</f>
        <v/>
      </c>
      <c r="X121" s="7" t="str">
        <f>IFERROR(VLOOKUP(Table1[[#This Row],[Stock]],[2]CUS030!$A$5:$BO$10000,29,0)/Table1[[#This Row],[Rate
(L/S)]],"")</f>
        <v/>
      </c>
      <c r="Y121" s="7" t="str">
        <f>IFERROR(VLOOKUP(Table1[[#This Row],[Stock]],[2]CUS030!$A$5:$BO$10000,30,0)/Table1[[#This Row],[Rate
(L/S)]],"")</f>
        <v/>
      </c>
      <c r="Z121" s="7" t="str">
        <f>IFERROR(VLOOKUP(Table1[[#This Row],[Stock]],[2]CUS030!$A$5:$BO$10000,31,0)/Table1[[#This Row],[Rate
(L/S)]],"")</f>
        <v/>
      </c>
      <c r="AA121" s="7" t="str">
        <f>IFERROR(VLOOKUP(Table1[[#This Row],[Stock]],[2]CUS030!$A$5:$BO$10000,32,0)/Table1[[#This Row],[Rate
(L/S)]],"")</f>
        <v/>
      </c>
      <c r="AB121" s="7" t="str">
        <f>IFERROR(VLOOKUP(Table1[[#This Row],[Stock]],[2]CUS030!$A$5:$BO$10000,33,0)/Table1[[#This Row],[Rate
(L/S)]],"")</f>
        <v/>
      </c>
      <c r="AC121" s="7" t="str">
        <f>IFERROR(VLOOKUP(Table1[[#This Row],[Stock]],[2]CUS030!$A$5:$BO$10000,34,0)/Table1[[#This Row],[Rate
(L/S)]],"")</f>
        <v/>
      </c>
      <c r="AD121" s="7" t="str">
        <f>IFERROR(VLOOKUP(Table1[[#This Row],[Stock]],[2]CUS030!$A$5:$BO$10000,35,0)/Table1[[#This Row],[Rate
(L/S)]],"")</f>
        <v/>
      </c>
      <c r="AE121" s="7" t="str">
        <f>IFERROR(VLOOKUP(Table1[[#This Row],[Stock]],[2]CUS030!$A$5:$BO$10000,36,0)/Table1[[#This Row],[Rate
(L/S)]],"")</f>
        <v/>
      </c>
      <c r="AF121" s="7" t="str">
        <f>IFERROR(VLOOKUP(Table1[[#This Row],[Stock]],[2]CUS030!$A$5:$BO$10000,37,0)/Table1[[#This Row],[Rate
(L/S)]],"")</f>
        <v/>
      </c>
      <c r="AG121" s="7" t="str">
        <f>IFERROR(VLOOKUP(Table1[[#This Row],[Stock]],[2]CUS030!$A$5:$BO$10000,38,0)/Table1[[#This Row],[Rate
(L/S)]],"")</f>
        <v/>
      </c>
      <c r="AH121" s="7" t="str">
        <f>IFERROR(VLOOKUP(Table1[[#This Row],[Stock]],[2]CUS030!$A$5:$BO$10000,39,0)/Table1[[#This Row],[Rate
(L/S)]],"")</f>
        <v/>
      </c>
      <c r="AI121" s="7" t="str">
        <f>IFERROR(VLOOKUP(Table1[[#This Row],[Stock]],[2]CUS030!$A$5:$BO$10000,40,0)/Table1[[#This Row],[Rate
(L/S)]],"")</f>
        <v/>
      </c>
      <c r="AJ121" s="7" t="str">
        <f>IFERROR(VLOOKUP(Table1[[#This Row],[Stock]],[2]CUS030!$A$5:$BO$10000,41,0)/Table1[[#This Row],[Rate
(L/S)]],"")</f>
        <v/>
      </c>
      <c r="AK121" s="7" t="str">
        <f>IFERROR(VLOOKUP(Table1[[#This Row],[Stock]],[2]CUS030!$A$5:$BO$10000,42,0)/Table1[[#This Row],[Rate
(L/S)]],"")</f>
        <v/>
      </c>
      <c r="AL121" s="7" t="str">
        <f>IFERROR(VLOOKUP(Table1[[#This Row],[Stock]],[2]CUS030!$A$5:$BO$10000,43,0)/Table1[[#This Row],[Rate
(L/S)]],"")</f>
        <v/>
      </c>
      <c r="AM121" s="7" t="str">
        <f>IFERROR(VLOOKUP(Table1[[#This Row],[Stock]],[2]CUS030!$A$5:$BO$10000,44,0)/Table1[[#This Row],[Rate
(L/S)]],"")</f>
        <v/>
      </c>
      <c r="AN121" s="7" t="str">
        <f>IFERROR(VLOOKUP(Table1[[#This Row],[Stock]],[2]CUS030!$A$5:$BO$10000,45,0)/Table1[[#This Row],[Rate
(L/S)]],"")</f>
        <v/>
      </c>
      <c r="AO121" s="7" t="str">
        <f>IFERROR(VLOOKUP(Table1[[#This Row],[Stock]],[2]CUS030!$A$5:$BO$10000,46,0)/Table1[[#This Row],[Rate
(L/S)]],"")</f>
        <v/>
      </c>
      <c r="AP121" s="7" t="str">
        <f>IFERROR(VLOOKUP(Table1[[#This Row],[Stock]],[2]CUS030!$A$5:$BO$10000,47,0)/Table1[[#This Row],[Rate
(L/S)]],"")</f>
        <v/>
      </c>
      <c r="AQ121" s="7" t="str">
        <f>IFERROR(VLOOKUP(Table1[[#This Row],[Stock]],[2]CUS030!$A$5:$BO$10000,48,0)/Table1[[#This Row],[Rate
(L/S)]],"")</f>
        <v/>
      </c>
      <c r="AR121" s="7" t="str">
        <f>IFERROR(VLOOKUP(Table1[[#This Row],[Stock]],[2]CUS030!$A$5:$BO$10000,49,0)/Table1[[#This Row],[Rate
(L/S)]],"")</f>
        <v/>
      </c>
      <c r="AS121" s="7" t="str">
        <f>IFERROR(VLOOKUP(Table1[[#This Row],[Stock]],[2]CUS030!$A$5:$BO$10000,50,0)/Table1[[#This Row],[Rate
(L/S)]],"")</f>
        <v/>
      </c>
      <c r="AT121" s="7" t="str">
        <f>IFERROR(VLOOKUP(Table1[[#This Row],[Stock]],[2]CUS030!$A$5:$BO$10000,51,0)/Table1[[#This Row],[Rate
(L/S)]],"")</f>
        <v/>
      </c>
      <c r="AU121" s="7" t="str">
        <f>IFERROR(VLOOKUP(Table1[[#This Row],[Stock]],[2]CUS030!$A$5:$BO$10000,52,0)/Table1[[#This Row],[Rate
(L/S)]],"")</f>
        <v/>
      </c>
      <c r="AV121" s="7" t="str">
        <f>IFERROR(VLOOKUP(Table1[[#This Row],[Stock]],[2]CUS030!$A$5:$BO$10000,53,0)/Table1[[#This Row],[Rate
(L/S)]],"")</f>
        <v/>
      </c>
      <c r="AW121" s="7" t="str">
        <f>IFERROR(VLOOKUP(Table1[[#This Row],[Stock]],[2]CUS030!$A$5:$BO$10000,54,0)/Table1[[#This Row],[Rate
(L/S)]],"")</f>
        <v/>
      </c>
      <c r="AX121" s="7" t="str">
        <f>IFERROR(VLOOKUP(Table1[[#This Row],[Stock]],[2]CUS030!$A$5:$BO$10000,55,0)/Table1[[#This Row],[Rate
(L/S)]],"")</f>
        <v/>
      </c>
      <c r="AY121" s="7" t="str">
        <f>IFERROR(VLOOKUP(Table1[[#This Row],[Stock]],[2]CUS030!$A$5:$BO$10000,56,0)/Table1[[#This Row],[Rate
(L/S)]],"")</f>
        <v/>
      </c>
      <c r="AZ121" s="7" t="str">
        <f>IFERROR(VLOOKUP(Table1[[#This Row],[Stock]],[2]CUS030!$A$5:$BO$10000,57,0)/Table1[[#This Row],[Rate
(L/S)]],"")</f>
        <v/>
      </c>
      <c r="BA121" s="7" t="str">
        <f>IFERROR(VLOOKUP(Table1[[#This Row],[Stock]],[2]CUS030!$A$5:$BO$10000,58,0)/Table1[[#This Row],[Rate
(L/S)]],"")</f>
        <v/>
      </c>
      <c r="BB121" s="7" t="str">
        <f>IFERROR(VLOOKUP(Table1[[#This Row],[Stock]],[2]CUS030!$A$5:$BO$10000,59,0)/Table1[[#This Row],[Rate
(L/S)]],"")</f>
        <v/>
      </c>
      <c r="BC121" s="7" t="str">
        <f>IFERROR(VLOOKUP(Table1[[#This Row],[Stock]],[2]CUS030!$A$5:$BO$10000,60,0)/Table1[[#This Row],[Rate
(L/S)]],"")</f>
        <v/>
      </c>
      <c r="BD121" s="7" t="str">
        <f>IFERROR(VLOOKUP(Table1[[#This Row],[Stock]],[2]CUS030!$A$5:$BO$10000,61,0)/Table1[[#This Row],[Rate
(L/S)]],"")</f>
        <v/>
      </c>
      <c r="BE121" s="7" t="str">
        <f>IFERROR(VLOOKUP(Table1[[#This Row],[Stock]],[2]CUS030!$A$5:$BO$10000,62,0)/Table1[[#This Row],[Rate
(L/S)]],"")</f>
        <v/>
      </c>
      <c r="BF121" s="7" t="str">
        <f>IFERROR(VLOOKUP(Table1[[#This Row],[Stock]],[2]CUS030!$A$5:$BO$10000,63,0)/Table1[[#This Row],[Rate
(L/S)]],"")</f>
        <v/>
      </c>
      <c r="BG121" s="7" t="str">
        <f>IFERROR(VLOOKUP(Table1[[#This Row],[Stock]],[2]CUS030!$A$5:$BO$10000,64,0)/Table1[[#This Row],[Rate
(L/S)]],"")</f>
        <v/>
      </c>
      <c r="BH121" s="7" t="str">
        <f>IFERROR(VLOOKUP(Table1[[#This Row],[Stock]],[2]CUS030!$A$5:$BO$10000,65,0)/Table1[[#This Row],[Rate
(L/S)]],"")</f>
        <v/>
      </c>
      <c r="BI121" s="7" t="s">
        <v>1</v>
      </c>
      <c r="BJ121" s="15">
        <f>IFERROR(IF(Table1[[#This Row],[S.Material]]="S",(Table1[[#This Row],[Total Qty]]+Table1[[#This Row],[N+1]]+Table1[[#This Row],[N+2]]),Table1[[#This Row],[Total Qty]]+Table1[[#This Row],[N+1]]),)</f>
        <v>0</v>
      </c>
      <c r="BK121" s="7" t="str">
        <f>IFERROR(IF(((AVERAGE((Table1[[#This Row],[N+1]],Table1[[#This Row],[N+2]]),Table1[[#This Row],[N+3]])-(Table1[[#This Row],[Total Qty]])))&gt;500,"Fixed&gt;500pcs",""),"")</f>
        <v/>
      </c>
      <c r="BL121" s="7" t="str">
        <f>IF(AND(Table1[[#This Row],[Last Forcast]]=0,Table1[[#This Row],[Total Qty]]&gt;0,Table1[[#This Row],[N+1]]&gt;0),"Check PO again","")</f>
        <v/>
      </c>
    </row>
    <row r="122" spans="2:64" x14ac:dyDescent="0.3">
      <c r="B122">
        <v>120</v>
      </c>
      <c r="C122" t="s">
        <v>125</v>
      </c>
      <c r="D122">
        <f>IFERROR(ROUND((MID(Table1[[#This Row],[Production]],35,(LEN(Table1[[#This Row],[Production]]))-37)/(MID(Table1[[#This Row],[Stock]],35,(LEN(Table1[[#This Row],[Stock]]))-37))),0),"")</f>
        <v>1</v>
      </c>
      <c r="E122" t="s">
        <v>125</v>
      </c>
      <c r="F122" s="16">
        <f>VLOOKUP(LEFT(Table1[[#This Row],[Production]],LEN(Table1[[#This Row],[Production]])-7),Item!$A$5:$Z$1000,26,0)</f>
        <v>1.296</v>
      </c>
      <c r="H122" s="8" t="str">
        <f>IFERROR(VLOOKUP(MID(Table1[[#This Row],[Production]],10,2),Special!$B$2:$D$26,3,0),"")</f>
        <v>-</v>
      </c>
      <c r="J122" t="b">
        <f>EXACT(LEFT(Table1[[#This Row],[Stock]],12),LEFT(Table1[[#This Row],[Production]],12))</f>
        <v>1</v>
      </c>
      <c r="K122" t="b">
        <f>EXACT((RIGHT(Table1[[#This Row],[Stock]],3)),((RIGHT(Table1[[#This Row],[Production]],3))))</f>
        <v>1</v>
      </c>
      <c r="L122" s="14">
        <f>IFERROR(VLOOKUP(Table1[[#This Row],[Stock]],[1]Sheet1!$A$7:$N$10000,14,0),"")</f>
        <v>84</v>
      </c>
      <c r="M122" s="14">
        <f>IFERROR(ROUND((Table1[[#This Row],[Stock
(S&amp;L)]]/Table1[[#This Row],[Rate
(L/S)]]),0),"")</f>
        <v>84</v>
      </c>
      <c r="O122" t="str">
        <f>IF(Table1[[#This Row],[Rate
(L/S)]]=1,"P/E","C")</f>
        <v>P/E</v>
      </c>
      <c r="P122" s="7">
        <f>IFERROR(VLOOKUP(Table1[[#This Row],[Stock]],[2]CUS030!$A$5:$BO$10000,21,0)/Table1[[#This Row],[Rate
(L/S)]],"")</f>
        <v>0</v>
      </c>
      <c r="Q122" s="7">
        <f>IFERROR(VLOOKUP(Table1[[#This Row],[Stock]],[2]CUS030!$A$5:$BO$10000,22,0)/Table1[[#This Row],[Rate
(L/S)]],"")</f>
        <v>0</v>
      </c>
      <c r="R122" s="7">
        <f>IFERROR(VLOOKUP(Table1[[#This Row],[Stock]],[2]CUS030!$A$5:$BO$10000,23,0)/Table1[[#This Row],[Rate
(L/S)]],"")</f>
        <v>0</v>
      </c>
      <c r="S122" s="7">
        <f>IFERROR(VLOOKUP(Table1[[#This Row],[Stock]],[2]CUS030!$A$5:$BO$10000,24,0)/Table1[[#This Row],[Rate
(L/S)]],"")</f>
        <v>0</v>
      </c>
      <c r="T122" s="7">
        <f>IFERROR(VLOOKUP(Table1[[#This Row],[Stock]],[2]CUS030!$A$5:$BO$10000,25,0)/Table1[[#This Row],[Rate
(L/S)]],"")</f>
        <v>0</v>
      </c>
      <c r="U122" s="7">
        <f>IFERROR(VLOOKUP(Table1[[#This Row],[Stock]],[2]CUS030!$A$5:$BO$10000,26,0)/Table1[[#This Row],[Rate
(L/S)]],"")</f>
        <v>0</v>
      </c>
      <c r="V122" s="7">
        <f>IFERROR(VLOOKUP(Table1[[#This Row],[Stock]],[2]CUS030!$A$5:$BO$10000,27,0)/Table1[[#This Row],[Rate
(L/S)]],"")</f>
        <v>0</v>
      </c>
      <c r="W122" s="7">
        <f>IFERROR(VLOOKUP(Table1[[#This Row],[Stock]],[2]CUS030!$A$5:$BO$10000,28,0)/Table1[[#This Row],[Rate
(L/S)]],"")</f>
        <v>0</v>
      </c>
      <c r="X122" s="7">
        <f>IFERROR(VLOOKUP(Table1[[#This Row],[Stock]],[2]CUS030!$A$5:$BO$10000,29,0)/Table1[[#This Row],[Rate
(L/S)]],"")</f>
        <v>0</v>
      </c>
      <c r="Y122" s="7">
        <f>IFERROR(VLOOKUP(Table1[[#This Row],[Stock]],[2]CUS030!$A$5:$BO$10000,30,0)/Table1[[#This Row],[Rate
(L/S)]],"")</f>
        <v>0</v>
      </c>
      <c r="Z122" s="7">
        <f>IFERROR(VLOOKUP(Table1[[#This Row],[Stock]],[2]CUS030!$A$5:$BO$10000,31,0)/Table1[[#This Row],[Rate
(L/S)]],"")</f>
        <v>0</v>
      </c>
      <c r="AA122" s="7">
        <f>IFERROR(VLOOKUP(Table1[[#This Row],[Stock]],[2]CUS030!$A$5:$BO$10000,32,0)/Table1[[#This Row],[Rate
(L/S)]],"")</f>
        <v>0</v>
      </c>
      <c r="AB122" s="7">
        <f>IFERROR(VLOOKUP(Table1[[#This Row],[Stock]],[2]CUS030!$A$5:$BO$10000,33,0)/Table1[[#This Row],[Rate
(L/S)]],"")</f>
        <v>0</v>
      </c>
      <c r="AC122" s="7">
        <f>IFERROR(VLOOKUP(Table1[[#This Row],[Stock]],[2]CUS030!$A$5:$BO$10000,34,0)/Table1[[#This Row],[Rate
(L/S)]],"")</f>
        <v>0</v>
      </c>
      <c r="AD122" s="7">
        <f>IFERROR(VLOOKUP(Table1[[#This Row],[Stock]],[2]CUS030!$A$5:$BO$10000,35,0)/Table1[[#This Row],[Rate
(L/S)]],"")</f>
        <v>0</v>
      </c>
      <c r="AE122" s="7">
        <f>IFERROR(VLOOKUP(Table1[[#This Row],[Stock]],[2]CUS030!$A$5:$BO$10000,36,0)/Table1[[#This Row],[Rate
(L/S)]],"")</f>
        <v>0</v>
      </c>
      <c r="AF122" s="7">
        <f>IFERROR(VLOOKUP(Table1[[#This Row],[Stock]],[2]CUS030!$A$5:$BO$10000,37,0)/Table1[[#This Row],[Rate
(L/S)]],"")</f>
        <v>0</v>
      </c>
      <c r="AG122" s="7">
        <f>IFERROR(VLOOKUP(Table1[[#This Row],[Stock]],[2]CUS030!$A$5:$BO$10000,38,0)/Table1[[#This Row],[Rate
(L/S)]],"")</f>
        <v>0</v>
      </c>
      <c r="AH122" s="7">
        <f>IFERROR(VLOOKUP(Table1[[#This Row],[Stock]],[2]CUS030!$A$5:$BO$10000,39,0)/Table1[[#This Row],[Rate
(L/S)]],"")</f>
        <v>0</v>
      </c>
      <c r="AI122" s="7">
        <f>IFERROR(VLOOKUP(Table1[[#This Row],[Stock]],[2]CUS030!$A$5:$BO$10000,40,0)/Table1[[#This Row],[Rate
(L/S)]],"")</f>
        <v>0</v>
      </c>
      <c r="AJ122" s="7">
        <f>IFERROR(VLOOKUP(Table1[[#This Row],[Stock]],[2]CUS030!$A$5:$BO$10000,41,0)/Table1[[#This Row],[Rate
(L/S)]],"")</f>
        <v>0</v>
      </c>
      <c r="AK122" s="7">
        <f>IFERROR(VLOOKUP(Table1[[#This Row],[Stock]],[2]CUS030!$A$5:$BO$10000,42,0)/Table1[[#This Row],[Rate
(L/S)]],"")</f>
        <v>0</v>
      </c>
      <c r="AL122" s="7">
        <f>IFERROR(VLOOKUP(Table1[[#This Row],[Stock]],[2]CUS030!$A$5:$BO$10000,43,0)/Table1[[#This Row],[Rate
(L/S)]],"")</f>
        <v>0</v>
      </c>
      <c r="AM122" s="7">
        <f>IFERROR(VLOOKUP(Table1[[#This Row],[Stock]],[2]CUS030!$A$5:$BO$10000,44,0)/Table1[[#This Row],[Rate
(L/S)]],"")</f>
        <v>0</v>
      </c>
      <c r="AN122" s="7">
        <f>IFERROR(VLOOKUP(Table1[[#This Row],[Stock]],[2]CUS030!$A$5:$BO$10000,45,0)/Table1[[#This Row],[Rate
(L/S)]],"")</f>
        <v>0</v>
      </c>
      <c r="AO122" s="7">
        <f>IFERROR(VLOOKUP(Table1[[#This Row],[Stock]],[2]CUS030!$A$5:$BO$10000,46,0)/Table1[[#This Row],[Rate
(L/S)]],"")</f>
        <v>0</v>
      </c>
      <c r="AP122" s="7">
        <f>IFERROR(VLOOKUP(Table1[[#This Row],[Stock]],[2]CUS030!$A$5:$BO$10000,47,0)/Table1[[#This Row],[Rate
(L/S)]],"")</f>
        <v>0</v>
      </c>
      <c r="AQ122" s="7">
        <f>IFERROR(VLOOKUP(Table1[[#This Row],[Stock]],[2]CUS030!$A$5:$BO$10000,48,0)/Table1[[#This Row],[Rate
(L/S)]],"")</f>
        <v>0</v>
      </c>
      <c r="AR122" s="7">
        <f>IFERROR(VLOOKUP(Table1[[#This Row],[Stock]],[2]CUS030!$A$5:$BO$10000,49,0)/Table1[[#This Row],[Rate
(L/S)]],"")</f>
        <v>0</v>
      </c>
      <c r="AS122" s="7">
        <f>IFERROR(VLOOKUP(Table1[[#This Row],[Stock]],[2]CUS030!$A$5:$BO$10000,50,0)/Table1[[#This Row],[Rate
(L/S)]],"")</f>
        <v>0</v>
      </c>
      <c r="AT122" s="7">
        <f>IFERROR(VLOOKUP(Table1[[#This Row],[Stock]],[2]CUS030!$A$5:$BO$10000,51,0)/Table1[[#This Row],[Rate
(L/S)]],"")</f>
        <v>50</v>
      </c>
      <c r="AU122" s="7">
        <f>IFERROR(VLOOKUP(Table1[[#This Row],[Stock]],[2]CUS030!$A$5:$BO$10000,52,0)/Table1[[#This Row],[Rate
(L/S)]],"")</f>
        <v>0</v>
      </c>
      <c r="AV122" s="7">
        <f>IFERROR(VLOOKUP(Table1[[#This Row],[Stock]],[2]CUS030!$A$5:$BO$10000,53,0)/Table1[[#This Row],[Rate
(L/S)]],"")</f>
        <v>50</v>
      </c>
      <c r="AW122" s="7">
        <f>IFERROR(VLOOKUP(Table1[[#This Row],[Stock]],[2]CUS030!$A$5:$BO$10000,54,0)/Table1[[#This Row],[Rate
(L/S)]],"")</f>
        <v>0</v>
      </c>
      <c r="AX122" s="7">
        <f>IFERROR(VLOOKUP(Table1[[#This Row],[Stock]],[2]CUS030!$A$5:$BO$10000,55,0)/Table1[[#This Row],[Rate
(L/S)]],"")</f>
        <v>59</v>
      </c>
      <c r="AY122" s="7">
        <f>IFERROR(VLOOKUP(Table1[[#This Row],[Stock]],[2]CUS030!$A$5:$BO$10000,56,0)/Table1[[#This Row],[Rate
(L/S)]],"")</f>
        <v>62</v>
      </c>
      <c r="AZ122" s="7">
        <f>IFERROR(VLOOKUP(Table1[[#This Row],[Stock]],[2]CUS030!$A$5:$BO$10000,57,0)/Table1[[#This Row],[Rate
(L/S)]],"")</f>
        <v>28</v>
      </c>
      <c r="BA122" s="7">
        <f>IFERROR(VLOOKUP(Table1[[#This Row],[Stock]],[2]CUS030!$A$5:$BO$10000,58,0)/Table1[[#This Row],[Rate
(L/S)]],"")</f>
        <v>9</v>
      </c>
      <c r="BB122" s="7">
        <f>IFERROR(VLOOKUP(Table1[[#This Row],[Stock]],[2]CUS030!$A$5:$BO$10000,59,0)/Table1[[#This Row],[Rate
(L/S)]],"")</f>
        <v>0</v>
      </c>
      <c r="BC122" s="7">
        <f>IFERROR(VLOOKUP(Table1[[#This Row],[Stock]],[2]CUS030!$A$5:$BO$10000,60,0)/Table1[[#This Row],[Rate
(L/S)]],"")</f>
        <v>0</v>
      </c>
      <c r="BD122" s="7">
        <f>IFERROR(VLOOKUP(Table1[[#This Row],[Stock]],[2]CUS030!$A$5:$BO$10000,61,0)/Table1[[#This Row],[Rate
(L/S)]],"")</f>
        <v>0</v>
      </c>
      <c r="BE122" s="7">
        <f>IFERROR(VLOOKUP(Table1[[#This Row],[Stock]],[2]CUS030!$A$5:$BO$10000,62,0)/Table1[[#This Row],[Rate
(L/S)]],"")</f>
        <v>0</v>
      </c>
      <c r="BF122" s="7">
        <f>IFERROR(VLOOKUP(Table1[[#This Row],[Stock]],[2]CUS030!$A$5:$BO$10000,63,0)/Table1[[#This Row],[Rate
(L/S)]],"")</f>
        <v>0</v>
      </c>
      <c r="BG122" s="7">
        <f>IFERROR(VLOOKUP(Table1[[#This Row],[Stock]],[2]CUS030!$A$5:$BO$10000,64,0)/Table1[[#This Row],[Rate
(L/S)]],"")</f>
        <v>0</v>
      </c>
      <c r="BH122" s="7">
        <f>IFERROR(VLOOKUP(Table1[[#This Row],[Stock]],[2]CUS030!$A$5:$BO$10000,65,0)/Table1[[#This Row],[Rate
(L/S)]],"")</f>
        <v>0</v>
      </c>
      <c r="BI122" s="7" t="s">
        <v>1</v>
      </c>
      <c r="BJ122" s="15">
        <f>IFERROR(IF(Table1[[#This Row],[S.Material]]="S",(Table1[[#This Row],[Total Qty]]+Table1[[#This Row],[N+1]]+Table1[[#This Row],[N+2]]),Table1[[#This Row],[Total Qty]]+Table1[[#This Row],[N+1]]),)</f>
        <v>112</v>
      </c>
      <c r="BK122" s="7" t="str">
        <f>IFERROR(IF(((AVERAGE((Table1[[#This Row],[N+1]],Table1[[#This Row],[N+2]]),Table1[[#This Row],[N+3]])-(Table1[[#This Row],[Total Qty]])))&gt;500,"Fixed&gt;500pcs",""),"")</f>
        <v/>
      </c>
      <c r="BL122" s="7" t="str">
        <f>IF(AND(Table1[[#This Row],[Last Forcast]]=0,Table1[[#This Row],[Total Qty]]&gt;0,Table1[[#This Row],[N+1]]&gt;0),"Check PO again","")</f>
        <v/>
      </c>
    </row>
    <row r="123" spans="2:64" x14ac:dyDescent="0.3">
      <c r="B123">
        <v>121</v>
      </c>
      <c r="C123" t="s">
        <v>126</v>
      </c>
      <c r="D123">
        <f>IFERROR(ROUND((MID(Table1[[#This Row],[Production]],35,(LEN(Table1[[#This Row],[Production]]))-37)/(MID(Table1[[#This Row],[Stock]],35,(LEN(Table1[[#This Row],[Stock]]))-37))),0),"")</f>
        <v>3</v>
      </c>
      <c r="E123" t="s">
        <v>127</v>
      </c>
      <c r="F123" s="16">
        <f>VLOOKUP(LEFT(Table1[[#This Row],[Production]],LEN(Table1[[#This Row],[Production]])-7),Item!$A$5:$Z$1000,26,0)</f>
        <v>2.298</v>
      </c>
      <c r="H123" s="8" t="str">
        <f>IFERROR(VLOOKUP(MID(Table1[[#This Row],[Production]],10,2),Special!$B$2:$D$26,3,0),"")</f>
        <v>-</v>
      </c>
      <c r="J123" t="b">
        <f>EXACT(LEFT(Table1[[#This Row],[Stock]],12),LEFT(Table1[[#This Row],[Production]],12))</f>
        <v>1</v>
      </c>
      <c r="K123" t="b">
        <f>EXACT((RIGHT(Table1[[#This Row],[Stock]],3)),((RIGHT(Table1[[#This Row],[Production]],3))))</f>
        <v>1</v>
      </c>
      <c r="L123" s="14">
        <f>IFERROR(VLOOKUP(Table1[[#This Row],[Stock]],[1]Sheet1!$A$7:$N$10000,14,0),"")</f>
        <v>91</v>
      </c>
      <c r="M123" s="14">
        <f>IFERROR(ROUND((Table1[[#This Row],[Stock
(S&amp;L)]]/Table1[[#This Row],[Rate
(L/S)]]),0),"")</f>
        <v>30</v>
      </c>
      <c r="O123" t="str">
        <f>IF(Table1[[#This Row],[Rate
(L/S)]]=1,"P/E","C")</f>
        <v>C</v>
      </c>
      <c r="P123" s="7">
        <f>IFERROR(VLOOKUP(Table1[[#This Row],[Stock]],[2]CUS030!$A$5:$BO$10000,21,0)/Table1[[#This Row],[Rate
(L/S)]],"")</f>
        <v>0</v>
      </c>
      <c r="Q123" s="7">
        <f>IFERROR(VLOOKUP(Table1[[#This Row],[Stock]],[2]CUS030!$A$5:$BO$10000,22,0)/Table1[[#This Row],[Rate
(L/S)]],"")</f>
        <v>0</v>
      </c>
      <c r="R123" s="7">
        <f>IFERROR(VLOOKUP(Table1[[#This Row],[Stock]],[2]CUS030!$A$5:$BO$10000,23,0)/Table1[[#This Row],[Rate
(L/S)]],"")</f>
        <v>0</v>
      </c>
      <c r="S123" s="7">
        <f>IFERROR(VLOOKUP(Table1[[#This Row],[Stock]],[2]CUS030!$A$5:$BO$10000,24,0)/Table1[[#This Row],[Rate
(L/S)]],"")</f>
        <v>0</v>
      </c>
      <c r="T123" s="7">
        <f>IFERROR(VLOOKUP(Table1[[#This Row],[Stock]],[2]CUS030!$A$5:$BO$10000,25,0)/Table1[[#This Row],[Rate
(L/S)]],"")</f>
        <v>0</v>
      </c>
      <c r="U123" s="7">
        <f>IFERROR(VLOOKUP(Table1[[#This Row],[Stock]],[2]CUS030!$A$5:$BO$10000,26,0)/Table1[[#This Row],[Rate
(L/S)]],"")</f>
        <v>0</v>
      </c>
      <c r="V123" s="7">
        <f>IFERROR(VLOOKUP(Table1[[#This Row],[Stock]],[2]CUS030!$A$5:$BO$10000,27,0)/Table1[[#This Row],[Rate
(L/S)]],"")</f>
        <v>0</v>
      </c>
      <c r="W123" s="7">
        <f>IFERROR(VLOOKUP(Table1[[#This Row],[Stock]],[2]CUS030!$A$5:$BO$10000,28,0)/Table1[[#This Row],[Rate
(L/S)]],"")</f>
        <v>0</v>
      </c>
      <c r="X123" s="7">
        <f>IFERROR(VLOOKUP(Table1[[#This Row],[Stock]],[2]CUS030!$A$5:$BO$10000,29,0)/Table1[[#This Row],[Rate
(L/S)]],"")</f>
        <v>0</v>
      </c>
      <c r="Y123" s="7">
        <f>IFERROR(VLOOKUP(Table1[[#This Row],[Stock]],[2]CUS030!$A$5:$BO$10000,30,0)/Table1[[#This Row],[Rate
(L/S)]],"")</f>
        <v>0</v>
      </c>
      <c r="Z123" s="7">
        <f>IFERROR(VLOOKUP(Table1[[#This Row],[Stock]],[2]CUS030!$A$5:$BO$10000,31,0)/Table1[[#This Row],[Rate
(L/S)]],"")</f>
        <v>0</v>
      </c>
      <c r="AA123" s="7">
        <f>IFERROR(VLOOKUP(Table1[[#This Row],[Stock]],[2]CUS030!$A$5:$BO$10000,32,0)/Table1[[#This Row],[Rate
(L/S)]],"")</f>
        <v>0</v>
      </c>
      <c r="AB123" s="7">
        <f>IFERROR(VLOOKUP(Table1[[#This Row],[Stock]],[2]CUS030!$A$5:$BO$10000,33,0)/Table1[[#This Row],[Rate
(L/S)]],"")</f>
        <v>0</v>
      </c>
      <c r="AC123" s="7">
        <f>IFERROR(VLOOKUP(Table1[[#This Row],[Stock]],[2]CUS030!$A$5:$BO$10000,34,0)/Table1[[#This Row],[Rate
(L/S)]],"")</f>
        <v>0</v>
      </c>
      <c r="AD123" s="7">
        <f>IFERROR(VLOOKUP(Table1[[#This Row],[Stock]],[2]CUS030!$A$5:$BO$10000,35,0)/Table1[[#This Row],[Rate
(L/S)]],"")</f>
        <v>0</v>
      </c>
      <c r="AE123" s="7">
        <f>IFERROR(VLOOKUP(Table1[[#This Row],[Stock]],[2]CUS030!$A$5:$BO$10000,36,0)/Table1[[#This Row],[Rate
(L/S)]],"")</f>
        <v>0</v>
      </c>
      <c r="AF123" s="7">
        <f>IFERROR(VLOOKUP(Table1[[#This Row],[Stock]],[2]CUS030!$A$5:$BO$10000,37,0)/Table1[[#This Row],[Rate
(L/S)]],"")</f>
        <v>0</v>
      </c>
      <c r="AG123" s="7">
        <f>IFERROR(VLOOKUP(Table1[[#This Row],[Stock]],[2]CUS030!$A$5:$BO$10000,38,0)/Table1[[#This Row],[Rate
(L/S)]],"")</f>
        <v>0</v>
      </c>
      <c r="AH123" s="7">
        <f>IFERROR(VLOOKUP(Table1[[#This Row],[Stock]],[2]CUS030!$A$5:$BO$10000,39,0)/Table1[[#This Row],[Rate
(L/S)]],"")</f>
        <v>0</v>
      </c>
      <c r="AI123" s="7">
        <f>IFERROR(VLOOKUP(Table1[[#This Row],[Stock]],[2]CUS030!$A$5:$BO$10000,40,0)/Table1[[#This Row],[Rate
(L/S)]],"")</f>
        <v>0</v>
      </c>
      <c r="AJ123" s="7">
        <f>IFERROR(VLOOKUP(Table1[[#This Row],[Stock]],[2]CUS030!$A$5:$BO$10000,41,0)/Table1[[#This Row],[Rate
(L/S)]],"")</f>
        <v>0</v>
      </c>
      <c r="AK123" s="7">
        <f>IFERROR(VLOOKUP(Table1[[#This Row],[Stock]],[2]CUS030!$A$5:$BO$10000,42,0)/Table1[[#This Row],[Rate
(L/S)]],"")</f>
        <v>0</v>
      </c>
      <c r="AL123" s="7">
        <f>IFERROR(VLOOKUP(Table1[[#This Row],[Stock]],[2]CUS030!$A$5:$BO$10000,43,0)/Table1[[#This Row],[Rate
(L/S)]],"")</f>
        <v>0</v>
      </c>
      <c r="AM123" s="7">
        <f>IFERROR(VLOOKUP(Table1[[#This Row],[Stock]],[2]CUS030!$A$5:$BO$10000,44,0)/Table1[[#This Row],[Rate
(L/S)]],"")</f>
        <v>0</v>
      </c>
      <c r="AN123" s="7">
        <f>IFERROR(VLOOKUP(Table1[[#This Row],[Stock]],[2]CUS030!$A$5:$BO$10000,45,0)/Table1[[#This Row],[Rate
(L/S)]],"")</f>
        <v>0</v>
      </c>
      <c r="AO123" s="7">
        <f>IFERROR(VLOOKUP(Table1[[#This Row],[Stock]],[2]CUS030!$A$5:$BO$10000,46,0)/Table1[[#This Row],[Rate
(L/S)]],"")</f>
        <v>0</v>
      </c>
      <c r="AP123" s="7">
        <f>IFERROR(VLOOKUP(Table1[[#This Row],[Stock]],[2]CUS030!$A$5:$BO$10000,47,0)/Table1[[#This Row],[Rate
(L/S)]],"")</f>
        <v>0</v>
      </c>
      <c r="AQ123" s="7">
        <f>IFERROR(VLOOKUP(Table1[[#This Row],[Stock]],[2]CUS030!$A$5:$BO$10000,48,0)/Table1[[#This Row],[Rate
(L/S)]],"")</f>
        <v>0</v>
      </c>
      <c r="AR123" s="7">
        <f>IFERROR(VLOOKUP(Table1[[#This Row],[Stock]],[2]CUS030!$A$5:$BO$10000,49,0)/Table1[[#This Row],[Rate
(L/S)]],"")</f>
        <v>0</v>
      </c>
      <c r="AS123" s="7">
        <f>IFERROR(VLOOKUP(Table1[[#This Row],[Stock]],[2]CUS030!$A$5:$BO$10000,50,0)/Table1[[#This Row],[Rate
(L/S)]],"")</f>
        <v>0</v>
      </c>
      <c r="AT123" s="7">
        <f>IFERROR(VLOOKUP(Table1[[#This Row],[Stock]],[2]CUS030!$A$5:$BO$10000,51,0)/Table1[[#This Row],[Rate
(L/S)]],"")</f>
        <v>0</v>
      </c>
      <c r="AU123" s="7">
        <f>IFERROR(VLOOKUP(Table1[[#This Row],[Stock]],[2]CUS030!$A$5:$BO$10000,52,0)/Table1[[#This Row],[Rate
(L/S)]],"")</f>
        <v>0</v>
      </c>
      <c r="AV123" s="7">
        <f>IFERROR(VLOOKUP(Table1[[#This Row],[Stock]],[2]CUS030!$A$5:$BO$10000,53,0)/Table1[[#This Row],[Rate
(L/S)]],"")</f>
        <v>0</v>
      </c>
      <c r="AW123" s="7">
        <f>IFERROR(VLOOKUP(Table1[[#This Row],[Stock]],[2]CUS030!$A$5:$BO$10000,54,0)/Table1[[#This Row],[Rate
(L/S)]],"")</f>
        <v>0</v>
      </c>
      <c r="AX123" s="7">
        <f>IFERROR(VLOOKUP(Table1[[#This Row],[Stock]],[2]CUS030!$A$5:$BO$10000,55,0)/Table1[[#This Row],[Rate
(L/S)]],"")</f>
        <v>70</v>
      </c>
      <c r="AY123" s="7">
        <f>IFERROR(VLOOKUP(Table1[[#This Row],[Stock]],[2]CUS030!$A$5:$BO$10000,56,0)/Table1[[#This Row],[Rate
(L/S)]],"")</f>
        <v>193.33333333333334</v>
      </c>
      <c r="AZ123" s="7">
        <f>IFERROR(VLOOKUP(Table1[[#This Row],[Stock]],[2]CUS030!$A$5:$BO$10000,57,0)/Table1[[#This Row],[Rate
(L/S)]],"")</f>
        <v>393.33333333333331</v>
      </c>
      <c r="BA123" s="7">
        <f>IFERROR(VLOOKUP(Table1[[#This Row],[Stock]],[2]CUS030!$A$5:$BO$10000,58,0)/Table1[[#This Row],[Rate
(L/S)]],"")</f>
        <v>220</v>
      </c>
      <c r="BB123" s="7">
        <f>IFERROR(VLOOKUP(Table1[[#This Row],[Stock]],[2]CUS030!$A$5:$BO$10000,59,0)/Table1[[#This Row],[Rate
(L/S)]],"")</f>
        <v>0</v>
      </c>
      <c r="BC123" s="7">
        <f>IFERROR(VLOOKUP(Table1[[#This Row],[Stock]],[2]CUS030!$A$5:$BO$10000,60,0)/Table1[[#This Row],[Rate
(L/S)]],"")</f>
        <v>0</v>
      </c>
      <c r="BD123" s="7">
        <f>IFERROR(VLOOKUP(Table1[[#This Row],[Stock]],[2]CUS030!$A$5:$BO$10000,61,0)/Table1[[#This Row],[Rate
(L/S)]],"")</f>
        <v>0</v>
      </c>
      <c r="BE123" s="7">
        <f>IFERROR(VLOOKUP(Table1[[#This Row],[Stock]],[2]CUS030!$A$5:$BO$10000,62,0)/Table1[[#This Row],[Rate
(L/S)]],"")</f>
        <v>0</v>
      </c>
      <c r="BF123" s="7">
        <f>IFERROR(VLOOKUP(Table1[[#This Row],[Stock]],[2]CUS030!$A$5:$BO$10000,63,0)/Table1[[#This Row],[Rate
(L/S)]],"")</f>
        <v>0</v>
      </c>
      <c r="BG123" s="7">
        <f>IFERROR(VLOOKUP(Table1[[#This Row],[Stock]],[2]CUS030!$A$5:$BO$10000,64,0)/Table1[[#This Row],[Rate
(L/S)]],"")</f>
        <v>0</v>
      </c>
      <c r="BH123" s="7">
        <f>IFERROR(VLOOKUP(Table1[[#This Row],[Stock]],[2]CUS030!$A$5:$BO$10000,65,0)/Table1[[#This Row],[Rate
(L/S)]],"")</f>
        <v>0</v>
      </c>
      <c r="BI123" s="7" t="s">
        <v>1</v>
      </c>
      <c r="BJ123" s="15">
        <f>IFERROR(IF(Table1[[#This Row],[S.Material]]="S",(Table1[[#This Row],[Total Qty]]+Table1[[#This Row],[N+1]]+Table1[[#This Row],[N+2]]),Table1[[#This Row],[Total Qty]]+Table1[[#This Row],[N+1]]),)</f>
        <v>193.33333333333334</v>
      </c>
      <c r="BK123" s="7" t="str">
        <f>IFERROR(IF(((AVERAGE((Table1[[#This Row],[N+1]],Table1[[#This Row],[N+2]]),Table1[[#This Row],[N+3]])-(Table1[[#This Row],[Total Qty]])))&gt;500,"Fixed&gt;500pcs",""),"")</f>
        <v/>
      </c>
      <c r="BL123" s="7" t="str">
        <f>IF(AND(Table1[[#This Row],[Last Forcast]]=0,Table1[[#This Row],[Total Qty]]&gt;0,Table1[[#This Row],[N+1]]&gt;0),"Check PO again","")</f>
        <v/>
      </c>
    </row>
    <row r="124" spans="2:64" x14ac:dyDescent="0.3">
      <c r="B124">
        <v>122</v>
      </c>
      <c r="C124" t="s">
        <v>127</v>
      </c>
      <c r="D124">
        <f>IFERROR(ROUND((MID(Table1[[#This Row],[Production]],35,(LEN(Table1[[#This Row],[Production]]))-37)/(MID(Table1[[#This Row],[Stock]],35,(LEN(Table1[[#This Row],[Stock]]))-37))),0),"")</f>
        <v>1</v>
      </c>
      <c r="E124" t="s">
        <v>127</v>
      </c>
      <c r="F124" s="16">
        <f>VLOOKUP(LEFT(Table1[[#This Row],[Production]],LEN(Table1[[#This Row],[Production]])-7),Item!$A$5:$Z$1000,26,0)</f>
        <v>2.298</v>
      </c>
      <c r="H124" s="8" t="str">
        <f>IFERROR(VLOOKUP(MID(Table1[[#This Row],[Production]],10,2),Special!$B$2:$D$26,3,0),"")</f>
        <v>-</v>
      </c>
      <c r="J124" t="b">
        <f>EXACT(LEFT(Table1[[#This Row],[Stock]],12),LEFT(Table1[[#This Row],[Production]],12))</f>
        <v>1</v>
      </c>
      <c r="K124" t="b">
        <f>EXACT((RIGHT(Table1[[#This Row],[Stock]],3)),((RIGHT(Table1[[#This Row],[Production]],3))))</f>
        <v>1</v>
      </c>
      <c r="L124" s="14">
        <f>IFERROR(VLOOKUP(Table1[[#This Row],[Stock]],[1]Sheet1!$A$7:$N$10000,14,0),"")</f>
        <v>883</v>
      </c>
      <c r="M124" s="14">
        <f>IFERROR(ROUND((Table1[[#This Row],[Stock
(S&amp;L)]]/Table1[[#This Row],[Rate
(L/S)]]),0),"")</f>
        <v>883</v>
      </c>
      <c r="O124" t="str">
        <f>IF(Table1[[#This Row],[Rate
(L/S)]]=1,"P/E","C")</f>
        <v>P/E</v>
      </c>
      <c r="P124" s="7" t="str">
        <f>IFERROR(VLOOKUP(Table1[[#This Row],[Stock]],[2]CUS030!$A$5:$BO$10000,21,0)/Table1[[#This Row],[Rate
(L/S)]],"")</f>
        <v/>
      </c>
      <c r="Q124" s="7" t="str">
        <f>IFERROR(VLOOKUP(Table1[[#This Row],[Stock]],[2]CUS030!$A$5:$BO$10000,22,0)/Table1[[#This Row],[Rate
(L/S)]],"")</f>
        <v/>
      </c>
      <c r="R124" s="7" t="str">
        <f>IFERROR(VLOOKUP(Table1[[#This Row],[Stock]],[2]CUS030!$A$5:$BO$10000,23,0)/Table1[[#This Row],[Rate
(L/S)]],"")</f>
        <v/>
      </c>
      <c r="S124" s="7" t="str">
        <f>IFERROR(VLOOKUP(Table1[[#This Row],[Stock]],[2]CUS030!$A$5:$BO$10000,24,0)/Table1[[#This Row],[Rate
(L/S)]],"")</f>
        <v/>
      </c>
      <c r="T124" s="7" t="str">
        <f>IFERROR(VLOOKUP(Table1[[#This Row],[Stock]],[2]CUS030!$A$5:$BO$10000,25,0)/Table1[[#This Row],[Rate
(L/S)]],"")</f>
        <v/>
      </c>
      <c r="U124" s="7" t="str">
        <f>IFERROR(VLOOKUP(Table1[[#This Row],[Stock]],[2]CUS030!$A$5:$BO$10000,26,0)/Table1[[#This Row],[Rate
(L/S)]],"")</f>
        <v/>
      </c>
      <c r="V124" s="7" t="str">
        <f>IFERROR(VLOOKUP(Table1[[#This Row],[Stock]],[2]CUS030!$A$5:$BO$10000,27,0)/Table1[[#This Row],[Rate
(L/S)]],"")</f>
        <v/>
      </c>
      <c r="W124" s="7" t="str">
        <f>IFERROR(VLOOKUP(Table1[[#This Row],[Stock]],[2]CUS030!$A$5:$BO$10000,28,0)/Table1[[#This Row],[Rate
(L/S)]],"")</f>
        <v/>
      </c>
      <c r="X124" s="7" t="str">
        <f>IFERROR(VLOOKUP(Table1[[#This Row],[Stock]],[2]CUS030!$A$5:$BO$10000,29,0)/Table1[[#This Row],[Rate
(L/S)]],"")</f>
        <v/>
      </c>
      <c r="Y124" s="7" t="str">
        <f>IFERROR(VLOOKUP(Table1[[#This Row],[Stock]],[2]CUS030!$A$5:$BO$10000,30,0)/Table1[[#This Row],[Rate
(L/S)]],"")</f>
        <v/>
      </c>
      <c r="Z124" s="7" t="str">
        <f>IFERROR(VLOOKUP(Table1[[#This Row],[Stock]],[2]CUS030!$A$5:$BO$10000,31,0)/Table1[[#This Row],[Rate
(L/S)]],"")</f>
        <v/>
      </c>
      <c r="AA124" s="7" t="str">
        <f>IFERROR(VLOOKUP(Table1[[#This Row],[Stock]],[2]CUS030!$A$5:$BO$10000,32,0)/Table1[[#This Row],[Rate
(L/S)]],"")</f>
        <v/>
      </c>
      <c r="AB124" s="7" t="str">
        <f>IFERROR(VLOOKUP(Table1[[#This Row],[Stock]],[2]CUS030!$A$5:$BO$10000,33,0)/Table1[[#This Row],[Rate
(L/S)]],"")</f>
        <v/>
      </c>
      <c r="AC124" s="7" t="str">
        <f>IFERROR(VLOOKUP(Table1[[#This Row],[Stock]],[2]CUS030!$A$5:$BO$10000,34,0)/Table1[[#This Row],[Rate
(L/S)]],"")</f>
        <v/>
      </c>
      <c r="AD124" s="7" t="str">
        <f>IFERROR(VLOOKUP(Table1[[#This Row],[Stock]],[2]CUS030!$A$5:$BO$10000,35,0)/Table1[[#This Row],[Rate
(L/S)]],"")</f>
        <v/>
      </c>
      <c r="AE124" s="7" t="str">
        <f>IFERROR(VLOOKUP(Table1[[#This Row],[Stock]],[2]CUS030!$A$5:$BO$10000,36,0)/Table1[[#This Row],[Rate
(L/S)]],"")</f>
        <v/>
      </c>
      <c r="AF124" s="7" t="str">
        <f>IFERROR(VLOOKUP(Table1[[#This Row],[Stock]],[2]CUS030!$A$5:$BO$10000,37,0)/Table1[[#This Row],[Rate
(L/S)]],"")</f>
        <v/>
      </c>
      <c r="AG124" s="7" t="str">
        <f>IFERROR(VLOOKUP(Table1[[#This Row],[Stock]],[2]CUS030!$A$5:$BO$10000,38,0)/Table1[[#This Row],[Rate
(L/S)]],"")</f>
        <v/>
      </c>
      <c r="AH124" s="7" t="str">
        <f>IFERROR(VLOOKUP(Table1[[#This Row],[Stock]],[2]CUS030!$A$5:$BO$10000,39,0)/Table1[[#This Row],[Rate
(L/S)]],"")</f>
        <v/>
      </c>
      <c r="AI124" s="7" t="str">
        <f>IFERROR(VLOOKUP(Table1[[#This Row],[Stock]],[2]CUS030!$A$5:$BO$10000,40,0)/Table1[[#This Row],[Rate
(L/S)]],"")</f>
        <v/>
      </c>
      <c r="AJ124" s="7" t="str">
        <f>IFERROR(VLOOKUP(Table1[[#This Row],[Stock]],[2]CUS030!$A$5:$BO$10000,41,0)/Table1[[#This Row],[Rate
(L/S)]],"")</f>
        <v/>
      </c>
      <c r="AK124" s="7" t="str">
        <f>IFERROR(VLOOKUP(Table1[[#This Row],[Stock]],[2]CUS030!$A$5:$BO$10000,42,0)/Table1[[#This Row],[Rate
(L/S)]],"")</f>
        <v/>
      </c>
      <c r="AL124" s="7" t="str">
        <f>IFERROR(VLOOKUP(Table1[[#This Row],[Stock]],[2]CUS030!$A$5:$BO$10000,43,0)/Table1[[#This Row],[Rate
(L/S)]],"")</f>
        <v/>
      </c>
      <c r="AM124" s="7" t="str">
        <f>IFERROR(VLOOKUP(Table1[[#This Row],[Stock]],[2]CUS030!$A$5:$BO$10000,44,0)/Table1[[#This Row],[Rate
(L/S)]],"")</f>
        <v/>
      </c>
      <c r="AN124" s="7" t="str">
        <f>IFERROR(VLOOKUP(Table1[[#This Row],[Stock]],[2]CUS030!$A$5:$BO$10000,45,0)/Table1[[#This Row],[Rate
(L/S)]],"")</f>
        <v/>
      </c>
      <c r="AO124" s="7" t="str">
        <f>IFERROR(VLOOKUP(Table1[[#This Row],[Stock]],[2]CUS030!$A$5:$BO$10000,46,0)/Table1[[#This Row],[Rate
(L/S)]],"")</f>
        <v/>
      </c>
      <c r="AP124" s="7" t="str">
        <f>IFERROR(VLOOKUP(Table1[[#This Row],[Stock]],[2]CUS030!$A$5:$BO$10000,47,0)/Table1[[#This Row],[Rate
(L/S)]],"")</f>
        <v/>
      </c>
      <c r="AQ124" s="7" t="str">
        <f>IFERROR(VLOOKUP(Table1[[#This Row],[Stock]],[2]CUS030!$A$5:$BO$10000,48,0)/Table1[[#This Row],[Rate
(L/S)]],"")</f>
        <v/>
      </c>
      <c r="AR124" s="7" t="str">
        <f>IFERROR(VLOOKUP(Table1[[#This Row],[Stock]],[2]CUS030!$A$5:$BO$10000,49,0)/Table1[[#This Row],[Rate
(L/S)]],"")</f>
        <v/>
      </c>
      <c r="AS124" s="7" t="str">
        <f>IFERROR(VLOOKUP(Table1[[#This Row],[Stock]],[2]CUS030!$A$5:$BO$10000,50,0)/Table1[[#This Row],[Rate
(L/S)]],"")</f>
        <v/>
      </c>
      <c r="AT124" s="7" t="str">
        <f>IFERROR(VLOOKUP(Table1[[#This Row],[Stock]],[2]CUS030!$A$5:$BO$10000,51,0)/Table1[[#This Row],[Rate
(L/S)]],"")</f>
        <v/>
      </c>
      <c r="AU124" s="7" t="str">
        <f>IFERROR(VLOOKUP(Table1[[#This Row],[Stock]],[2]CUS030!$A$5:$BO$10000,52,0)/Table1[[#This Row],[Rate
(L/S)]],"")</f>
        <v/>
      </c>
      <c r="AV124" s="7" t="str">
        <f>IFERROR(VLOOKUP(Table1[[#This Row],[Stock]],[2]CUS030!$A$5:$BO$10000,53,0)/Table1[[#This Row],[Rate
(L/S)]],"")</f>
        <v/>
      </c>
      <c r="AW124" s="7" t="str">
        <f>IFERROR(VLOOKUP(Table1[[#This Row],[Stock]],[2]CUS030!$A$5:$BO$10000,54,0)/Table1[[#This Row],[Rate
(L/S)]],"")</f>
        <v/>
      </c>
      <c r="AX124" s="7" t="str">
        <f>IFERROR(VLOOKUP(Table1[[#This Row],[Stock]],[2]CUS030!$A$5:$BO$10000,55,0)/Table1[[#This Row],[Rate
(L/S)]],"")</f>
        <v/>
      </c>
      <c r="AY124" s="7" t="str">
        <f>IFERROR(VLOOKUP(Table1[[#This Row],[Stock]],[2]CUS030!$A$5:$BO$10000,56,0)/Table1[[#This Row],[Rate
(L/S)]],"")</f>
        <v/>
      </c>
      <c r="AZ124" s="7" t="str">
        <f>IFERROR(VLOOKUP(Table1[[#This Row],[Stock]],[2]CUS030!$A$5:$BO$10000,57,0)/Table1[[#This Row],[Rate
(L/S)]],"")</f>
        <v/>
      </c>
      <c r="BA124" s="7" t="str">
        <f>IFERROR(VLOOKUP(Table1[[#This Row],[Stock]],[2]CUS030!$A$5:$BO$10000,58,0)/Table1[[#This Row],[Rate
(L/S)]],"")</f>
        <v/>
      </c>
      <c r="BB124" s="7" t="str">
        <f>IFERROR(VLOOKUP(Table1[[#This Row],[Stock]],[2]CUS030!$A$5:$BO$10000,59,0)/Table1[[#This Row],[Rate
(L/S)]],"")</f>
        <v/>
      </c>
      <c r="BC124" s="7" t="str">
        <f>IFERROR(VLOOKUP(Table1[[#This Row],[Stock]],[2]CUS030!$A$5:$BO$10000,60,0)/Table1[[#This Row],[Rate
(L/S)]],"")</f>
        <v/>
      </c>
      <c r="BD124" s="7" t="str">
        <f>IFERROR(VLOOKUP(Table1[[#This Row],[Stock]],[2]CUS030!$A$5:$BO$10000,61,0)/Table1[[#This Row],[Rate
(L/S)]],"")</f>
        <v/>
      </c>
      <c r="BE124" s="7" t="str">
        <f>IFERROR(VLOOKUP(Table1[[#This Row],[Stock]],[2]CUS030!$A$5:$BO$10000,62,0)/Table1[[#This Row],[Rate
(L/S)]],"")</f>
        <v/>
      </c>
      <c r="BF124" s="7" t="str">
        <f>IFERROR(VLOOKUP(Table1[[#This Row],[Stock]],[2]CUS030!$A$5:$BO$10000,63,0)/Table1[[#This Row],[Rate
(L/S)]],"")</f>
        <v/>
      </c>
      <c r="BG124" s="7" t="str">
        <f>IFERROR(VLOOKUP(Table1[[#This Row],[Stock]],[2]CUS030!$A$5:$BO$10000,64,0)/Table1[[#This Row],[Rate
(L/S)]],"")</f>
        <v/>
      </c>
      <c r="BH124" s="7" t="str">
        <f>IFERROR(VLOOKUP(Table1[[#This Row],[Stock]],[2]CUS030!$A$5:$BO$10000,65,0)/Table1[[#This Row],[Rate
(L/S)]],"")</f>
        <v/>
      </c>
      <c r="BI124" s="7" t="s">
        <v>1</v>
      </c>
      <c r="BJ124" s="15">
        <f>IFERROR(IF(Table1[[#This Row],[S.Material]]="S",(Table1[[#This Row],[Total Qty]]+Table1[[#This Row],[N+1]]+Table1[[#This Row],[N+2]]),Table1[[#This Row],[Total Qty]]+Table1[[#This Row],[N+1]]),)</f>
        <v>0</v>
      </c>
      <c r="BK124" s="7" t="str">
        <f>IFERROR(IF(((AVERAGE((Table1[[#This Row],[N+1]],Table1[[#This Row],[N+2]]),Table1[[#This Row],[N+3]])-(Table1[[#This Row],[Total Qty]])))&gt;500,"Fixed&gt;500pcs",""),"")</f>
        <v/>
      </c>
      <c r="BL124" s="7" t="str">
        <f>IF(AND(Table1[[#This Row],[Last Forcast]]=0,Table1[[#This Row],[Total Qty]]&gt;0,Table1[[#This Row],[N+1]]&gt;0),"Check PO again","")</f>
        <v/>
      </c>
    </row>
    <row r="125" spans="2:64" x14ac:dyDescent="0.3">
      <c r="B125">
        <v>123</v>
      </c>
      <c r="C125" t="s">
        <v>128</v>
      </c>
      <c r="D125">
        <f>IFERROR(ROUND((MID(Table1[[#This Row],[Production]],35,(LEN(Table1[[#This Row],[Production]]))-37)/(MID(Table1[[#This Row],[Stock]],35,(LEN(Table1[[#This Row],[Stock]]))-37))),0),"")</f>
        <v>3</v>
      </c>
      <c r="E125" t="s">
        <v>129</v>
      </c>
      <c r="F125" s="16">
        <f>VLOOKUP(LEFT(Table1[[#This Row],[Production]],LEN(Table1[[#This Row],[Production]])-7),Item!$A$5:$Z$1000,26,0)</f>
        <v>3.4780000000000002</v>
      </c>
      <c r="H125" s="8" t="str">
        <f>IFERROR(VLOOKUP(MID(Table1[[#This Row],[Production]],10,2),Special!$B$2:$D$26,3,0),"")</f>
        <v>-</v>
      </c>
      <c r="J125" t="b">
        <f>EXACT(LEFT(Table1[[#This Row],[Stock]],12),LEFT(Table1[[#This Row],[Production]],12))</f>
        <v>1</v>
      </c>
      <c r="K125" t="b">
        <f>EXACT((RIGHT(Table1[[#This Row],[Stock]],3)),((RIGHT(Table1[[#This Row],[Production]],3))))</f>
        <v>1</v>
      </c>
      <c r="L125" s="14">
        <f>IFERROR(VLOOKUP(Table1[[#This Row],[Stock]],[1]Sheet1!$A$7:$N$10000,14,0),"")</f>
        <v>4</v>
      </c>
      <c r="M125" s="14">
        <f>IFERROR(ROUND((Table1[[#This Row],[Stock
(S&amp;L)]]/Table1[[#This Row],[Rate
(L/S)]]),0),"")</f>
        <v>1</v>
      </c>
      <c r="O125" t="str">
        <f>IF(Table1[[#This Row],[Rate
(L/S)]]=1,"P/E","C")</f>
        <v>C</v>
      </c>
      <c r="P125" s="7">
        <f>IFERROR(VLOOKUP(Table1[[#This Row],[Stock]],[2]CUS030!$A$5:$BO$10000,21,0)/Table1[[#This Row],[Rate
(L/S)]],"")</f>
        <v>0</v>
      </c>
      <c r="Q125" s="7">
        <f>IFERROR(VLOOKUP(Table1[[#This Row],[Stock]],[2]CUS030!$A$5:$BO$10000,22,0)/Table1[[#This Row],[Rate
(L/S)]],"")</f>
        <v>0</v>
      </c>
      <c r="R125" s="7">
        <f>IFERROR(VLOOKUP(Table1[[#This Row],[Stock]],[2]CUS030!$A$5:$BO$10000,23,0)/Table1[[#This Row],[Rate
(L/S)]],"")</f>
        <v>0</v>
      </c>
      <c r="S125" s="7">
        <f>IFERROR(VLOOKUP(Table1[[#This Row],[Stock]],[2]CUS030!$A$5:$BO$10000,24,0)/Table1[[#This Row],[Rate
(L/S)]],"")</f>
        <v>0</v>
      </c>
      <c r="T125" s="7">
        <f>IFERROR(VLOOKUP(Table1[[#This Row],[Stock]],[2]CUS030!$A$5:$BO$10000,25,0)/Table1[[#This Row],[Rate
(L/S)]],"")</f>
        <v>0</v>
      </c>
      <c r="U125" s="7">
        <f>IFERROR(VLOOKUP(Table1[[#This Row],[Stock]],[2]CUS030!$A$5:$BO$10000,26,0)/Table1[[#This Row],[Rate
(L/S)]],"")</f>
        <v>0</v>
      </c>
      <c r="V125" s="7">
        <f>IFERROR(VLOOKUP(Table1[[#This Row],[Stock]],[2]CUS030!$A$5:$BO$10000,27,0)/Table1[[#This Row],[Rate
(L/S)]],"")</f>
        <v>0</v>
      </c>
      <c r="W125" s="7">
        <f>IFERROR(VLOOKUP(Table1[[#This Row],[Stock]],[2]CUS030!$A$5:$BO$10000,28,0)/Table1[[#This Row],[Rate
(L/S)]],"")</f>
        <v>0</v>
      </c>
      <c r="X125" s="7">
        <f>IFERROR(VLOOKUP(Table1[[#This Row],[Stock]],[2]CUS030!$A$5:$BO$10000,29,0)/Table1[[#This Row],[Rate
(L/S)]],"")</f>
        <v>0</v>
      </c>
      <c r="Y125" s="7">
        <f>IFERROR(VLOOKUP(Table1[[#This Row],[Stock]],[2]CUS030!$A$5:$BO$10000,30,0)/Table1[[#This Row],[Rate
(L/S)]],"")</f>
        <v>0</v>
      </c>
      <c r="Z125" s="7">
        <f>IFERROR(VLOOKUP(Table1[[#This Row],[Stock]],[2]CUS030!$A$5:$BO$10000,31,0)/Table1[[#This Row],[Rate
(L/S)]],"")</f>
        <v>0</v>
      </c>
      <c r="AA125" s="7">
        <f>IFERROR(VLOOKUP(Table1[[#This Row],[Stock]],[2]CUS030!$A$5:$BO$10000,32,0)/Table1[[#This Row],[Rate
(L/S)]],"")</f>
        <v>0</v>
      </c>
      <c r="AB125" s="7">
        <f>IFERROR(VLOOKUP(Table1[[#This Row],[Stock]],[2]CUS030!$A$5:$BO$10000,33,0)/Table1[[#This Row],[Rate
(L/S)]],"")</f>
        <v>0</v>
      </c>
      <c r="AC125" s="7">
        <f>IFERROR(VLOOKUP(Table1[[#This Row],[Stock]],[2]CUS030!$A$5:$BO$10000,34,0)/Table1[[#This Row],[Rate
(L/S)]],"")</f>
        <v>0</v>
      </c>
      <c r="AD125" s="7">
        <f>IFERROR(VLOOKUP(Table1[[#This Row],[Stock]],[2]CUS030!$A$5:$BO$10000,35,0)/Table1[[#This Row],[Rate
(L/S)]],"")</f>
        <v>0</v>
      </c>
      <c r="AE125" s="7">
        <f>IFERROR(VLOOKUP(Table1[[#This Row],[Stock]],[2]CUS030!$A$5:$BO$10000,36,0)/Table1[[#This Row],[Rate
(L/S)]],"")</f>
        <v>0</v>
      </c>
      <c r="AF125" s="7">
        <f>IFERROR(VLOOKUP(Table1[[#This Row],[Stock]],[2]CUS030!$A$5:$BO$10000,37,0)/Table1[[#This Row],[Rate
(L/S)]],"")</f>
        <v>0</v>
      </c>
      <c r="AG125" s="7">
        <f>IFERROR(VLOOKUP(Table1[[#This Row],[Stock]],[2]CUS030!$A$5:$BO$10000,38,0)/Table1[[#This Row],[Rate
(L/S)]],"")</f>
        <v>0</v>
      </c>
      <c r="AH125" s="7">
        <f>IFERROR(VLOOKUP(Table1[[#This Row],[Stock]],[2]CUS030!$A$5:$BO$10000,39,0)/Table1[[#This Row],[Rate
(L/S)]],"")</f>
        <v>0</v>
      </c>
      <c r="AI125" s="7">
        <f>IFERROR(VLOOKUP(Table1[[#This Row],[Stock]],[2]CUS030!$A$5:$BO$10000,40,0)/Table1[[#This Row],[Rate
(L/S)]],"")</f>
        <v>0</v>
      </c>
      <c r="AJ125" s="7">
        <f>IFERROR(VLOOKUP(Table1[[#This Row],[Stock]],[2]CUS030!$A$5:$BO$10000,41,0)/Table1[[#This Row],[Rate
(L/S)]],"")</f>
        <v>0</v>
      </c>
      <c r="AK125" s="7">
        <f>IFERROR(VLOOKUP(Table1[[#This Row],[Stock]],[2]CUS030!$A$5:$BO$10000,42,0)/Table1[[#This Row],[Rate
(L/S)]],"")</f>
        <v>0</v>
      </c>
      <c r="AL125" s="7">
        <f>IFERROR(VLOOKUP(Table1[[#This Row],[Stock]],[2]CUS030!$A$5:$BO$10000,43,0)/Table1[[#This Row],[Rate
(L/S)]],"")</f>
        <v>0</v>
      </c>
      <c r="AM125" s="7">
        <f>IFERROR(VLOOKUP(Table1[[#This Row],[Stock]],[2]CUS030!$A$5:$BO$10000,44,0)/Table1[[#This Row],[Rate
(L/S)]],"")</f>
        <v>0</v>
      </c>
      <c r="AN125" s="7">
        <f>IFERROR(VLOOKUP(Table1[[#This Row],[Stock]],[2]CUS030!$A$5:$BO$10000,45,0)/Table1[[#This Row],[Rate
(L/S)]],"")</f>
        <v>0</v>
      </c>
      <c r="AO125" s="7">
        <f>IFERROR(VLOOKUP(Table1[[#This Row],[Stock]],[2]CUS030!$A$5:$BO$10000,46,0)/Table1[[#This Row],[Rate
(L/S)]],"")</f>
        <v>0</v>
      </c>
      <c r="AP125" s="7">
        <f>IFERROR(VLOOKUP(Table1[[#This Row],[Stock]],[2]CUS030!$A$5:$BO$10000,47,0)/Table1[[#This Row],[Rate
(L/S)]],"")</f>
        <v>0</v>
      </c>
      <c r="AQ125" s="7">
        <f>IFERROR(VLOOKUP(Table1[[#This Row],[Stock]],[2]CUS030!$A$5:$BO$10000,48,0)/Table1[[#This Row],[Rate
(L/S)]],"")</f>
        <v>0</v>
      </c>
      <c r="AR125" s="7">
        <f>IFERROR(VLOOKUP(Table1[[#This Row],[Stock]],[2]CUS030!$A$5:$BO$10000,49,0)/Table1[[#This Row],[Rate
(L/S)]],"")</f>
        <v>0</v>
      </c>
      <c r="AS125" s="7">
        <f>IFERROR(VLOOKUP(Table1[[#This Row],[Stock]],[2]CUS030!$A$5:$BO$10000,50,0)/Table1[[#This Row],[Rate
(L/S)]],"")</f>
        <v>0</v>
      </c>
      <c r="AT125" s="7">
        <f>IFERROR(VLOOKUP(Table1[[#This Row],[Stock]],[2]CUS030!$A$5:$BO$10000,51,0)/Table1[[#This Row],[Rate
(L/S)]],"")</f>
        <v>0</v>
      </c>
      <c r="AU125" s="7">
        <f>IFERROR(VLOOKUP(Table1[[#This Row],[Stock]],[2]CUS030!$A$5:$BO$10000,52,0)/Table1[[#This Row],[Rate
(L/S)]],"")</f>
        <v>0</v>
      </c>
      <c r="AV125" s="7">
        <f>IFERROR(VLOOKUP(Table1[[#This Row],[Stock]],[2]CUS030!$A$5:$BO$10000,53,0)/Table1[[#This Row],[Rate
(L/S)]],"")</f>
        <v>0</v>
      </c>
      <c r="AW125" s="7">
        <f>IFERROR(VLOOKUP(Table1[[#This Row],[Stock]],[2]CUS030!$A$5:$BO$10000,54,0)/Table1[[#This Row],[Rate
(L/S)]],"")</f>
        <v>0</v>
      </c>
      <c r="AX125" s="7">
        <f>IFERROR(VLOOKUP(Table1[[#This Row],[Stock]],[2]CUS030!$A$5:$BO$10000,55,0)/Table1[[#This Row],[Rate
(L/S)]],"")</f>
        <v>40</v>
      </c>
      <c r="AY125" s="7">
        <f>IFERROR(VLOOKUP(Table1[[#This Row],[Stock]],[2]CUS030!$A$5:$BO$10000,56,0)/Table1[[#This Row],[Rate
(L/S)]],"")</f>
        <v>100</v>
      </c>
      <c r="AZ125" s="7">
        <f>IFERROR(VLOOKUP(Table1[[#This Row],[Stock]],[2]CUS030!$A$5:$BO$10000,57,0)/Table1[[#This Row],[Rate
(L/S)]],"")</f>
        <v>60</v>
      </c>
      <c r="BA125" s="7">
        <f>IFERROR(VLOOKUP(Table1[[#This Row],[Stock]],[2]CUS030!$A$5:$BO$10000,58,0)/Table1[[#This Row],[Rate
(L/S)]],"")</f>
        <v>40</v>
      </c>
      <c r="BB125" s="7">
        <f>IFERROR(VLOOKUP(Table1[[#This Row],[Stock]],[2]CUS030!$A$5:$BO$10000,59,0)/Table1[[#This Row],[Rate
(L/S)]],"")</f>
        <v>0</v>
      </c>
      <c r="BC125" s="7">
        <f>IFERROR(VLOOKUP(Table1[[#This Row],[Stock]],[2]CUS030!$A$5:$BO$10000,60,0)/Table1[[#This Row],[Rate
(L/S)]],"")</f>
        <v>0</v>
      </c>
      <c r="BD125" s="7">
        <f>IFERROR(VLOOKUP(Table1[[#This Row],[Stock]],[2]CUS030!$A$5:$BO$10000,61,0)/Table1[[#This Row],[Rate
(L/S)]],"")</f>
        <v>0</v>
      </c>
      <c r="BE125" s="7">
        <f>IFERROR(VLOOKUP(Table1[[#This Row],[Stock]],[2]CUS030!$A$5:$BO$10000,62,0)/Table1[[#This Row],[Rate
(L/S)]],"")</f>
        <v>0</v>
      </c>
      <c r="BF125" s="7">
        <f>IFERROR(VLOOKUP(Table1[[#This Row],[Stock]],[2]CUS030!$A$5:$BO$10000,63,0)/Table1[[#This Row],[Rate
(L/S)]],"")</f>
        <v>0</v>
      </c>
      <c r="BG125" s="7">
        <f>IFERROR(VLOOKUP(Table1[[#This Row],[Stock]],[2]CUS030!$A$5:$BO$10000,64,0)/Table1[[#This Row],[Rate
(L/S)]],"")</f>
        <v>0</v>
      </c>
      <c r="BH125" s="7">
        <f>IFERROR(VLOOKUP(Table1[[#This Row],[Stock]],[2]CUS030!$A$5:$BO$10000,65,0)/Table1[[#This Row],[Rate
(L/S)]],"")</f>
        <v>0</v>
      </c>
      <c r="BI125" s="7" t="s">
        <v>1</v>
      </c>
      <c r="BJ125" s="15">
        <f>IFERROR(IF(Table1[[#This Row],[S.Material]]="S",(Table1[[#This Row],[Total Qty]]+Table1[[#This Row],[N+1]]+Table1[[#This Row],[N+2]]),Table1[[#This Row],[Total Qty]]+Table1[[#This Row],[N+1]]),)</f>
        <v>100</v>
      </c>
      <c r="BK125" s="7" t="str">
        <f>IFERROR(IF(((AVERAGE((Table1[[#This Row],[N+1]],Table1[[#This Row],[N+2]]),Table1[[#This Row],[N+3]])-(Table1[[#This Row],[Total Qty]])))&gt;500,"Fixed&gt;500pcs",""),"")</f>
        <v/>
      </c>
      <c r="BL125" s="7" t="str">
        <f>IF(AND(Table1[[#This Row],[Last Forcast]]=0,Table1[[#This Row],[Total Qty]]&gt;0,Table1[[#This Row],[N+1]]&gt;0),"Check PO again","")</f>
        <v/>
      </c>
    </row>
    <row r="126" spans="2:64" x14ac:dyDescent="0.3">
      <c r="B126">
        <v>124</v>
      </c>
      <c r="C126" t="s">
        <v>129</v>
      </c>
      <c r="D126">
        <f>IFERROR(ROUND((MID(Table1[[#This Row],[Production]],35,(LEN(Table1[[#This Row],[Production]]))-37)/(MID(Table1[[#This Row],[Stock]],35,(LEN(Table1[[#This Row],[Stock]]))-37))),0),"")</f>
        <v>1</v>
      </c>
      <c r="E126" t="s">
        <v>129</v>
      </c>
      <c r="F126" s="16">
        <f>VLOOKUP(LEFT(Table1[[#This Row],[Production]],LEN(Table1[[#This Row],[Production]])-7),Item!$A$5:$Z$1000,26,0)</f>
        <v>3.4780000000000002</v>
      </c>
      <c r="H126" s="8" t="str">
        <f>IFERROR(VLOOKUP(MID(Table1[[#This Row],[Production]],10,2),Special!$B$2:$D$26,3,0),"")</f>
        <v>-</v>
      </c>
      <c r="J126" t="b">
        <f>EXACT(LEFT(Table1[[#This Row],[Stock]],12),LEFT(Table1[[#This Row],[Production]],12))</f>
        <v>1</v>
      </c>
      <c r="K126" t="b">
        <f>EXACT((RIGHT(Table1[[#This Row],[Stock]],3)),((RIGHT(Table1[[#This Row],[Production]],3))))</f>
        <v>1</v>
      </c>
      <c r="L126" s="14">
        <f>IFERROR(VLOOKUP(Table1[[#This Row],[Stock]],[1]Sheet1!$A$7:$N$10000,14,0),"")</f>
        <v>182</v>
      </c>
      <c r="M126" s="14">
        <f>IFERROR(ROUND((Table1[[#This Row],[Stock
(S&amp;L)]]/Table1[[#This Row],[Rate
(L/S)]]),0),"")</f>
        <v>182</v>
      </c>
      <c r="O126" t="str">
        <f>IF(Table1[[#This Row],[Rate
(L/S)]]=1,"P/E","C")</f>
        <v>P/E</v>
      </c>
      <c r="P126" s="7" t="str">
        <f>IFERROR(VLOOKUP(Table1[[#This Row],[Stock]],[2]CUS030!$A$5:$BO$10000,21,0)/Table1[[#This Row],[Rate
(L/S)]],"")</f>
        <v/>
      </c>
      <c r="Q126" s="7" t="str">
        <f>IFERROR(VLOOKUP(Table1[[#This Row],[Stock]],[2]CUS030!$A$5:$BO$10000,22,0)/Table1[[#This Row],[Rate
(L/S)]],"")</f>
        <v/>
      </c>
      <c r="R126" s="7" t="str">
        <f>IFERROR(VLOOKUP(Table1[[#This Row],[Stock]],[2]CUS030!$A$5:$BO$10000,23,0)/Table1[[#This Row],[Rate
(L/S)]],"")</f>
        <v/>
      </c>
      <c r="S126" s="7" t="str">
        <f>IFERROR(VLOOKUP(Table1[[#This Row],[Stock]],[2]CUS030!$A$5:$BO$10000,24,0)/Table1[[#This Row],[Rate
(L/S)]],"")</f>
        <v/>
      </c>
      <c r="T126" s="7" t="str">
        <f>IFERROR(VLOOKUP(Table1[[#This Row],[Stock]],[2]CUS030!$A$5:$BO$10000,25,0)/Table1[[#This Row],[Rate
(L/S)]],"")</f>
        <v/>
      </c>
      <c r="U126" s="7" t="str">
        <f>IFERROR(VLOOKUP(Table1[[#This Row],[Stock]],[2]CUS030!$A$5:$BO$10000,26,0)/Table1[[#This Row],[Rate
(L/S)]],"")</f>
        <v/>
      </c>
      <c r="V126" s="7" t="str">
        <f>IFERROR(VLOOKUP(Table1[[#This Row],[Stock]],[2]CUS030!$A$5:$BO$10000,27,0)/Table1[[#This Row],[Rate
(L/S)]],"")</f>
        <v/>
      </c>
      <c r="W126" s="7" t="str">
        <f>IFERROR(VLOOKUP(Table1[[#This Row],[Stock]],[2]CUS030!$A$5:$BO$10000,28,0)/Table1[[#This Row],[Rate
(L/S)]],"")</f>
        <v/>
      </c>
      <c r="X126" s="7" t="str">
        <f>IFERROR(VLOOKUP(Table1[[#This Row],[Stock]],[2]CUS030!$A$5:$BO$10000,29,0)/Table1[[#This Row],[Rate
(L/S)]],"")</f>
        <v/>
      </c>
      <c r="Y126" s="7" t="str">
        <f>IFERROR(VLOOKUP(Table1[[#This Row],[Stock]],[2]CUS030!$A$5:$BO$10000,30,0)/Table1[[#This Row],[Rate
(L/S)]],"")</f>
        <v/>
      </c>
      <c r="Z126" s="7" t="str">
        <f>IFERROR(VLOOKUP(Table1[[#This Row],[Stock]],[2]CUS030!$A$5:$BO$10000,31,0)/Table1[[#This Row],[Rate
(L/S)]],"")</f>
        <v/>
      </c>
      <c r="AA126" s="7" t="str">
        <f>IFERROR(VLOOKUP(Table1[[#This Row],[Stock]],[2]CUS030!$A$5:$BO$10000,32,0)/Table1[[#This Row],[Rate
(L/S)]],"")</f>
        <v/>
      </c>
      <c r="AB126" s="7" t="str">
        <f>IFERROR(VLOOKUP(Table1[[#This Row],[Stock]],[2]CUS030!$A$5:$BO$10000,33,0)/Table1[[#This Row],[Rate
(L/S)]],"")</f>
        <v/>
      </c>
      <c r="AC126" s="7" t="str">
        <f>IFERROR(VLOOKUP(Table1[[#This Row],[Stock]],[2]CUS030!$A$5:$BO$10000,34,0)/Table1[[#This Row],[Rate
(L/S)]],"")</f>
        <v/>
      </c>
      <c r="AD126" s="7" t="str">
        <f>IFERROR(VLOOKUP(Table1[[#This Row],[Stock]],[2]CUS030!$A$5:$BO$10000,35,0)/Table1[[#This Row],[Rate
(L/S)]],"")</f>
        <v/>
      </c>
      <c r="AE126" s="7" t="str">
        <f>IFERROR(VLOOKUP(Table1[[#This Row],[Stock]],[2]CUS030!$A$5:$BO$10000,36,0)/Table1[[#This Row],[Rate
(L/S)]],"")</f>
        <v/>
      </c>
      <c r="AF126" s="7" t="str">
        <f>IFERROR(VLOOKUP(Table1[[#This Row],[Stock]],[2]CUS030!$A$5:$BO$10000,37,0)/Table1[[#This Row],[Rate
(L/S)]],"")</f>
        <v/>
      </c>
      <c r="AG126" s="7" t="str">
        <f>IFERROR(VLOOKUP(Table1[[#This Row],[Stock]],[2]CUS030!$A$5:$BO$10000,38,0)/Table1[[#This Row],[Rate
(L/S)]],"")</f>
        <v/>
      </c>
      <c r="AH126" s="7" t="str">
        <f>IFERROR(VLOOKUP(Table1[[#This Row],[Stock]],[2]CUS030!$A$5:$BO$10000,39,0)/Table1[[#This Row],[Rate
(L/S)]],"")</f>
        <v/>
      </c>
      <c r="AI126" s="7" t="str">
        <f>IFERROR(VLOOKUP(Table1[[#This Row],[Stock]],[2]CUS030!$A$5:$BO$10000,40,0)/Table1[[#This Row],[Rate
(L/S)]],"")</f>
        <v/>
      </c>
      <c r="AJ126" s="7" t="str">
        <f>IFERROR(VLOOKUP(Table1[[#This Row],[Stock]],[2]CUS030!$A$5:$BO$10000,41,0)/Table1[[#This Row],[Rate
(L/S)]],"")</f>
        <v/>
      </c>
      <c r="AK126" s="7" t="str">
        <f>IFERROR(VLOOKUP(Table1[[#This Row],[Stock]],[2]CUS030!$A$5:$BO$10000,42,0)/Table1[[#This Row],[Rate
(L/S)]],"")</f>
        <v/>
      </c>
      <c r="AL126" s="7" t="str">
        <f>IFERROR(VLOOKUP(Table1[[#This Row],[Stock]],[2]CUS030!$A$5:$BO$10000,43,0)/Table1[[#This Row],[Rate
(L/S)]],"")</f>
        <v/>
      </c>
      <c r="AM126" s="7" t="str">
        <f>IFERROR(VLOOKUP(Table1[[#This Row],[Stock]],[2]CUS030!$A$5:$BO$10000,44,0)/Table1[[#This Row],[Rate
(L/S)]],"")</f>
        <v/>
      </c>
      <c r="AN126" s="7" t="str">
        <f>IFERROR(VLOOKUP(Table1[[#This Row],[Stock]],[2]CUS030!$A$5:$BO$10000,45,0)/Table1[[#This Row],[Rate
(L/S)]],"")</f>
        <v/>
      </c>
      <c r="AO126" s="7" t="str">
        <f>IFERROR(VLOOKUP(Table1[[#This Row],[Stock]],[2]CUS030!$A$5:$BO$10000,46,0)/Table1[[#This Row],[Rate
(L/S)]],"")</f>
        <v/>
      </c>
      <c r="AP126" s="7" t="str">
        <f>IFERROR(VLOOKUP(Table1[[#This Row],[Stock]],[2]CUS030!$A$5:$BO$10000,47,0)/Table1[[#This Row],[Rate
(L/S)]],"")</f>
        <v/>
      </c>
      <c r="AQ126" s="7" t="str">
        <f>IFERROR(VLOOKUP(Table1[[#This Row],[Stock]],[2]CUS030!$A$5:$BO$10000,48,0)/Table1[[#This Row],[Rate
(L/S)]],"")</f>
        <v/>
      </c>
      <c r="AR126" s="7" t="str">
        <f>IFERROR(VLOOKUP(Table1[[#This Row],[Stock]],[2]CUS030!$A$5:$BO$10000,49,0)/Table1[[#This Row],[Rate
(L/S)]],"")</f>
        <v/>
      </c>
      <c r="AS126" s="7" t="str">
        <f>IFERROR(VLOOKUP(Table1[[#This Row],[Stock]],[2]CUS030!$A$5:$BO$10000,50,0)/Table1[[#This Row],[Rate
(L/S)]],"")</f>
        <v/>
      </c>
      <c r="AT126" s="7" t="str">
        <f>IFERROR(VLOOKUP(Table1[[#This Row],[Stock]],[2]CUS030!$A$5:$BO$10000,51,0)/Table1[[#This Row],[Rate
(L/S)]],"")</f>
        <v/>
      </c>
      <c r="AU126" s="7" t="str">
        <f>IFERROR(VLOOKUP(Table1[[#This Row],[Stock]],[2]CUS030!$A$5:$BO$10000,52,0)/Table1[[#This Row],[Rate
(L/S)]],"")</f>
        <v/>
      </c>
      <c r="AV126" s="7" t="str">
        <f>IFERROR(VLOOKUP(Table1[[#This Row],[Stock]],[2]CUS030!$A$5:$BO$10000,53,0)/Table1[[#This Row],[Rate
(L/S)]],"")</f>
        <v/>
      </c>
      <c r="AW126" s="7" t="str">
        <f>IFERROR(VLOOKUP(Table1[[#This Row],[Stock]],[2]CUS030!$A$5:$BO$10000,54,0)/Table1[[#This Row],[Rate
(L/S)]],"")</f>
        <v/>
      </c>
      <c r="AX126" s="7" t="str">
        <f>IFERROR(VLOOKUP(Table1[[#This Row],[Stock]],[2]CUS030!$A$5:$BO$10000,55,0)/Table1[[#This Row],[Rate
(L/S)]],"")</f>
        <v/>
      </c>
      <c r="AY126" s="7" t="str">
        <f>IFERROR(VLOOKUP(Table1[[#This Row],[Stock]],[2]CUS030!$A$5:$BO$10000,56,0)/Table1[[#This Row],[Rate
(L/S)]],"")</f>
        <v/>
      </c>
      <c r="AZ126" s="7" t="str">
        <f>IFERROR(VLOOKUP(Table1[[#This Row],[Stock]],[2]CUS030!$A$5:$BO$10000,57,0)/Table1[[#This Row],[Rate
(L/S)]],"")</f>
        <v/>
      </c>
      <c r="BA126" s="7" t="str">
        <f>IFERROR(VLOOKUP(Table1[[#This Row],[Stock]],[2]CUS030!$A$5:$BO$10000,58,0)/Table1[[#This Row],[Rate
(L/S)]],"")</f>
        <v/>
      </c>
      <c r="BB126" s="7" t="str">
        <f>IFERROR(VLOOKUP(Table1[[#This Row],[Stock]],[2]CUS030!$A$5:$BO$10000,59,0)/Table1[[#This Row],[Rate
(L/S)]],"")</f>
        <v/>
      </c>
      <c r="BC126" s="7" t="str">
        <f>IFERROR(VLOOKUP(Table1[[#This Row],[Stock]],[2]CUS030!$A$5:$BO$10000,60,0)/Table1[[#This Row],[Rate
(L/S)]],"")</f>
        <v/>
      </c>
      <c r="BD126" s="7" t="str">
        <f>IFERROR(VLOOKUP(Table1[[#This Row],[Stock]],[2]CUS030!$A$5:$BO$10000,61,0)/Table1[[#This Row],[Rate
(L/S)]],"")</f>
        <v/>
      </c>
      <c r="BE126" s="7" t="str">
        <f>IFERROR(VLOOKUP(Table1[[#This Row],[Stock]],[2]CUS030!$A$5:$BO$10000,62,0)/Table1[[#This Row],[Rate
(L/S)]],"")</f>
        <v/>
      </c>
      <c r="BF126" s="7" t="str">
        <f>IFERROR(VLOOKUP(Table1[[#This Row],[Stock]],[2]CUS030!$A$5:$BO$10000,63,0)/Table1[[#This Row],[Rate
(L/S)]],"")</f>
        <v/>
      </c>
      <c r="BG126" s="7" t="str">
        <f>IFERROR(VLOOKUP(Table1[[#This Row],[Stock]],[2]CUS030!$A$5:$BO$10000,64,0)/Table1[[#This Row],[Rate
(L/S)]],"")</f>
        <v/>
      </c>
      <c r="BH126" s="7" t="str">
        <f>IFERROR(VLOOKUP(Table1[[#This Row],[Stock]],[2]CUS030!$A$5:$BO$10000,65,0)/Table1[[#This Row],[Rate
(L/S)]],"")</f>
        <v/>
      </c>
      <c r="BI126" s="7" t="s">
        <v>1</v>
      </c>
      <c r="BJ126" s="15">
        <f>IFERROR(IF(Table1[[#This Row],[S.Material]]="S",(Table1[[#This Row],[Total Qty]]+Table1[[#This Row],[N+1]]+Table1[[#This Row],[N+2]]),Table1[[#This Row],[Total Qty]]+Table1[[#This Row],[N+1]]),)</f>
        <v>0</v>
      </c>
      <c r="BK126" s="7" t="str">
        <f>IFERROR(IF(((AVERAGE((Table1[[#This Row],[N+1]],Table1[[#This Row],[N+2]]),Table1[[#This Row],[N+3]])-(Table1[[#This Row],[Total Qty]])))&gt;500,"Fixed&gt;500pcs",""),"")</f>
        <v/>
      </c>
      <c r="BL126" s="7" t="str">
        <f>IF(AND(Table1[[#This Row],[Last Forcast]]=0,Table1[[#This Row],[Total Qty]]&gt;0,Table1[[#This Row],[N+1]]&gt;0),"Check PO again","")</f>
        <v/>
      </c>
    </row>
    <row r="127" spans="2:64" x14ac:dyDescent="0.3">
      <c r="B127">
        <v>125</v>
      </c>
      <c r="C127" t="s">
        <v>130</v>
      </c>
      <c r="D127">
        <f>IFERROR(ROUND((MID(Table1[[#This Row],[Production]],35,(LEN(Table1[[#This Row],[Production]]))-37)/(MID(Table1[[#This Row],[Stock]],35,(LEN(Table1[[#This Row],[Stock]]))-37))),0),"")</f>
        <v>1</v>
      </c>
      <c r="E127" t="s">
        <v>130</v>
      </c>
      <c r="F127" s="16">
        <f>VLOOKUP(LEFT(Table1[[#This Row],[Production]],LEN(Table1[[#This Row],[Production]])-7),Item!$A$5:$Z$1000,26,0)</f>
        <v>1.9410000000000001</v>
      </c>
      <c r="H127" s="8" t="str">
        <f>IFERROR(VLOOKUP(MID(Table1[[#This Row],[Production]],10,2),Special!$B$2:$D$26,3,0),"")</f>
        <v>-</v>
      </c>
      <c r="J127" t="b">
        <f>EXACT(LEFT(Table1[[#This Row],[Stock]],12),LEFT(Table1[[#This Row],[Production]],12))</f>
        <v>1</v>
      </c>
      <c r="K127" t="b">
        <f>EXACT((RIGHT(Table1[[#This Row],[Stock]],3)),((RIGHT(Table1[[#This Row],[Production]],3))))</f>
        <v>1</v>
      </c>
      <c r="L127" s="14">
        <f>IFERROR(VLOOKUP(Table1[[#This Row],[Stock]],[1]Sheet1!$A$7:$N$10000,14,0),"")</f>
        <v>204</v>
      </c>
      <c r="M127" s="14">
        <f>IFERROR(ROUND((Table1[[#This Row],[Stock
(S&amp;L)]]/Table1[[#This Row],[Rate
(L/S)]]),0),"")</f>
        <v>204</v>
      </c>
      <c r="O127" t="str">
        <f>IF(Table1[[#This Row],[Rate
(L/S)]]=1,"P/E","C")</f>
        <v>P/E</v>
      </c>
      <c r="P127" s="7" t="str">
        <f>IFERROR(VLOOKUP(Table1[[#This Row],[Stock]],[2]CUS030!$A$5:$BO$10000,21,0)/Table1[[#This Row],[Rate
(L/S)]],"")</f>
        <v/>
      </c>
      <c r="Q127" s="7" t="str">
        <f>IFERROR(VLOOKUP(Table1[[#This Row],[Stock]],[2]CUS030!$A$5:$BO$10000,22,0)/Table1[[#This Row],[Rate
(L/S)]],"")</f>
        <v/>
      </c>
      <c r="R127" s="7" t="str">
        <f>IFERROR(VLOOKUP(Table1[[#This Row],[Stock]],[2]CUS030!$A$5:$BO$10000,23,0)/Table1[[#This Row],[Rate
(L/S)]],"")</f>
        <v/>
      </c>
      <c r="S127" s="7" t="str">
        <f>IFERROR(VLOOKUP(Table1[[#This Row],[Stock]],[2]CUS030!$A$5:$BO$10000,24,0)/Table1[[#This Row],[Rate
(L/S)]],"")</f>
        <v/>
      </c>
      <c r="T127" s="7" t="str">
        <f>IFERROR(VLOOKUP(Table1[[#This Row],[Stock]],[2]CUS030!$A$5:$BO$10000,25,0)/Table1[[#This Row],[Rate
(L/S)]],"")</f>
        <v/>
      </c>
      <c r="U127" s="7" t="str">
        <f>IFERROR(VLOOKUP(Table1[[#This Row],[Stock]],[2]CUS030!$A$5:$BO$10000,26,0)/Table1[[#This Row],[Rate
(L/S)]],"")</f>
        <v/>
      </c>
      <c r="V127" s="7" t="str">
        <f>IFERROR(VLOOKUP(Table1[[#This Row],[Stock]],[2]CUS030!$A$5:$BO$10000,27,0)/Table1[[#This Row],[Rate
(L/S)]],"")</f>
        <v/>
      </c>
      <c r="W127" s="7" t="str">
        <f>IFERROR(VLOOKUP(Table1[[#This Row],[Stock]],[2]CUS030!$A$5:$BO$10000,28,0)/Table1[[#This Row],[Rate
(L/S)]],"")</f>
        <v/>
      </c>
      <c r="X127" s="7" t="str">
        <f>IFERROR(VLOOKUP(Table1[[#This Row],[Stock]],[2]CUS030!$A$5:$BO$10000,29,0)/Table1[[#This Row],[Rate
(L/S)]],"")</f>
        <v/>
      </c>
      <c r="Y127" s="7" t="str">
        <f>IFERROR(VLOOKUP(Table1[[#This Row],[Stock]],[2]CUS030!$A$5:$BO$10000,30,0)/Table1[[#This Row],[Rate
(L/S)]],"")</f>
        <v/>
      </c>
      <c r="Z127" s="7" t="str">
        <f>IFERROR(VLOOKUP(Table1[[#This Row],[Stock]],[2]CUS030!$A$5:$BO$10000,31,0)/Table1[[#This Row],[Rate
(L/S)]],"")</f>
        <v/>
      </c>
      <c r="AA127" s="7" t="str">
        <f>IFERROR(VLOOKUP(Table1[[#This Row],[Stock]],[2]CUS030!$A$5:$BO$10000,32,0)/Table1[[#This Row],[Rate
(L/S)]],"")</f>
        <v/>
      </c>
      <c r="AB127" s="7" t="str">
        <f>IFERROR(VLOOKUP(Table1[[#This Row],[Stock]],[2]CUS030!$A$5:$BO$10000,33,0)/Table1[[#This Row],[Rate
(L/S)]],"")</f>
        <v/>
      </c>
      <c r="AC127" s="7" t="str">
        <f>IFERROR(VLOOKUP(Table1[[#This Row],[Stock]],[2]CUS030!$A$5:$BO$10000,34,0)/Table1[[#This Row],[Rate
(L/S)]],"")</f>
        <v/>
      </c>
      <c r="AD127" s="7" t="str">
        <f>IFERROR(VLOOKUP(Table1[[#This Row],[Stock]],[2]CUS030!$A$5:$BO$10000,35,0)/Table1[[#This Row],[Rate
(L/S)]],"")</f>
        <v/>
      </c>
      <c r="AE127" s="7" t="str">
        <f>IFERROR(VLOOKUP(Table1[[#This Row],[Stock]],[2]CUS030!$A$5:$BO$10000,36,0)/Table1[[#This Row],[Rate
(L/S)]],"")</f>
        <v/>
      </c>
      <c r="AF127" s="7" t="str">
        <f>IFERROR(VLOOKUP(Table1[[#This Row],[Stock]],[2]CUS030!$A$5:$BO$10000,37,0)/Table1[[#This Row],[Rate
(L/S)]],"")</f>
        <v/>
      </c>
      <c r="AG127" s="7" t="str">
        <f>IFERROR(VLOOKUP(Table1[[#This Row],[Stock]],[2]CUS030!$A$5:$BO$10000,38,0)/Table1[[#This Row],[Rate
(L/S)]],"")</f>
        <v/>
      </c>
      <c r="AH127" s="7" t="str">
        <f>IFERROR(VLOOKUP(Table1[[#This Row],[Stock]],[2]CUS030!$A$5:$BO$10000,39,0)/Table1[[#This Row],[Rate
(L/S)]],"")</f>
        <v/>
      </c>
      <c r="AI127" s="7" t="str">
        <f>IFERROR(VLOOKUP(Table1[[#This Row],[Stock]],[2]CUS030!$A$5:$BO$10000,40,0)/Table1[[#This Row],[Rate
(L/S)]],"")</f>
        <v/>
      </c>
      <c r="AJ127" s="7" t="str">
        <f>IFERROR(VLOOKUP(Table1[[#This Row],[Stock]],[2]CUS030!$A$5:$BO$10000,41,0)/Table1[[#This Row],[Rate
(L/S)]],"")</f>
        <v/>
      </c>
      <c r="AK127" s="7" t="str">
        <f>IFERROR(VLOOKUP(Table1[[#This Row],[Stock]],[2]CUS030!$A$5:$BO$10000,42,0)/Table1[[#This Row],[Rate
(L/S)]],"")</f>
        <v/>
      </c>
      <c r="AL127" s="7" t="str">
        <f>IFERROR(VLOOKUP(Table1[[#This Row],[Stock]],[2]CUS030!$A$5:$BO$10000,43,0)/Table1[[#This Row],[Rate
(L/S)]],"")</f>
        <v/>
      </c>
      <c r="AM127" s="7" t="str">
        <f>IFERROR(VLOOKUP(Table1[[#This Row],[Stock]],[2]CUS030!$A$5:$BO$10000,44,0)/Table1[[#This Row],[Rate
(L/S)]],"")</f>
        <v/>
      </c>
      <c r="AN127" s="7" t="str">
        <f>IFERROR(VLOOKUP(Table1[[#This Row],[Stock]],[2]CUS030!$A$5:$BO$10000,45,0)/Table1[[#This Row],[Rate
(L/S)]],"")</f>
        <v/>
      </c>
      <c r="AO127" s="7" t="str">
        <f>IFERROR(VLOOKUP(Table1[[#This Row],[Stock]],[2]CUS030!$A$5:$BO$10000,46,0)/Table1[[#This Row],[Rate
(L/S)]],"")</f>
        <v/>
      </c>
      <c r="AP127" s="7" t="str">
        <f>IFERROR(VLOOKUP(Table1[[#This Row],[Stock]],[2]CUS030!$A$5:$BO$10000,47,0)/Table1[[#This Row],[Rate
(L/S)]],"")</f>
        <v/>
      </c>
      <c r="AQ127" s="7" t="str">
        <f>IFERROR(VLOOKUP(Table1[[#This Row],[Stock]],[2]CUS030!$A$5:$BO$10000,48,0)/Table1[[#This Row],[Rate
(L/S)]],"")</f>
        <v/>
      </c>
      <c r="AR127" s="7" t="str">
        <f>IFERROR(VLOOKUP(Table1[[#This Row],[Stock]],[2]CUS030!$A$5:$BO$10000,49,0)/Table1[[#This Row],[Rate
(L/S)]],"")</f>
        <v/>
      </c>
      <c r="AS127" s="7" t="str">
        <f>IFERROR(VLOOKUP(Table1[[#This Row],[Stock]],[2]CUS030!$A$5:$BO$10000,50,0)/Table1[[#This Row],[Rate
(L/S)]],"")</f>
        <v/>
      </c>
      <c r="AT127" s="7" t="str">
        <f>IFERROR(VLOOKUP(Table1[[#This Row],[Stock]],[2]CUS030!$A$5:$BO$10000,51,0)/Table1[[#This Row],[Rate
(L/S)]],"")</f>
        <v/>
      </c>
      <c r="AU127" s="7" t="str">
        <f>IFERROR(VLOOKUP(Table1[[#This Row],[Stock]],[2]CUS030!$A$5:$BO$10000,52,0)/Table1[[#This Row],[Rate
(L/S)]],"")</f>
        <v/>
      </c>
      <c r="AV127" s="7" t="str">
        <f>IFERROR(VLOOKUP(Table1[[#This Row],[Stock]],[2]CUS030!$A$5:$BO$10000,53,0)/Table1[[#This Row],[Rate
(L/S)]],"")</f>
        <v/>
      </c>
      <c r="AW127" s="7" t="str">
        <f>IFERROR(VLOOKUP(Table1[[#This Row],[Stock]],[2]CUS030!$A$5:$BO$10000,54,0)/Table1[[#This Row],[Rate
(L/S)]],"")</f>
        <v/>
      </c>
      <c r="AX127" s="7" t="str">
        <f>IFERROR(VLOOKUP(Table1[[#This Row],[Stock]],[2]CUS030!$A$5:$BO$10000,55,0)/Table1[[#This Row],[Rate
(L/S)]],"")</f>
        <v/>
      </c>
      <c r="AY127" s="7" t="str">
        <f>IFERROR(VLOOKUP(Table1[[#This Row],[Stock]],[2]CUS030!$A$5:$BO$10000,56,0)/Table1[[#This Row],[Rate
(L/S)]],"")</f>
        <v/>
      </c>
      <c r="AZ127" s="7" t="str">
        <f>IFERROR(VLOOKUP(Table1[[#This Row],[Stock]],[2]CUS030!$A$5:$BO$10000,57,0)/Table1[[#This Row],[Rate
(L/S)]],"")</f>
        <v/>
      </c>
      <c r="BA127" s="7" t="str">
        <f>IFERROR(VLOOKUP(Table1[[#This Row],[Stock]],[2]CUS030!$A$5:$BO$10000,58,0)/Table1[[#This Row],[Rate
(L/S)]],"")</f>
        <v/>
      </c>
      <c r="BB127" s="7" t="str">
        <f>IFERROR(VLOOKUP(Table1[[#This Row],[Stock]],[2]CUS030!$A$5:$BO$10000,59,0)/Table1[[#This Row],[Rate
(L/S)]],"")</f>
        <v/>
      </c>
      <c r="BC127" s="7" t="str">
        <f>IFERROR(VLOOKUP(Table1[[#This Row],[Stock]],[2]CUS030!$A$5:$BO$10000,60,0)/Table1[[#This Row],[Rate
(L/S)]],"")</f>
        <v/>
      </c>
      <c r="BD127" s="7" t="str">
        <f>IFERROR(VLOOKUP(Table1[[#This Row],[Stock]],[2]CUS030!$A$5:$BO$10000,61,0)/Table1[[#This Row],[Rate
(L/S)]],"")</f>
        <v/>
      </c>
      <c r="BE127" s="7" t="str">
        <f>IFERROR(VLOOKUP(Table1[[#This Row],[Stock]],[2]CUS030!$A$5:$BO$10000,62,0)/Table1[[#This Row],[Rate
(L/S)]],"")</f>
        <v/>
      </c>
      <c r="BF127" s="7" t="str">
        <f>IFERROR(VLOOKUP(Table1[[#This Row],[Stock]],[2]CUS030!$A$5:$BO$10000,63,0)/Table1[[#This Row],[Rate
(L/S)]],"")</f>
        <v/>
      </c>
      <c r="BG127" s="7" t="str">
        <f>IFERROR(VLOOKUP(Table1[[#This Row],[Stock]],[2]CUS030!$A$5:$BO$10000,64,0)/Table1[[#This Row],[Rate
(L/S)]],"")</f>
        <v/>
      </c>
      <c r="BH127" s="7" t="str">
        <f>IFERROR(VLOOKUP(Table1[[#This Row],[Stock]],[2]CUS030!$A$5:$BO$10000,65,0)/Table1[[#This Row],[Rate
(L/S)]],"")</f>
        <v/>
      </c>
      <c r="BI127" s="7" t="s">
        <v>1</v>
      </c>
      <c r="BJ127" s="15">
        <f>IFERROR(IF(Table1[[#This Row],[S.Material]]="S",(Table1[[#This Row],[Total Qty]]+Table1[[#This Row],[N+1]]+Table1[[#This Row],[N+2]]),Table1[[#This Row],[Total Qty]]+Table1[[#This Row],[N+1]]),)</f>
        <v>0</v>
      </c>
      <c r="BK127" s="7" t="str">
        <f>IFERROR(IF(((AVERAGE((Table1[[#This Row],[N+1]],Table1[[#This Row],[N+2]]),Table1[[#This Row],[N+3]])-(Table1[[#This Row],[Total Qty]])))&gt;500,"Fixed&gt;500pcs",""),"")</f>
        <v/>
      </c>
      <c r="BL127" s="7" t="str">
        <f>IF(AND(Table1[[#This Row],[Last Forcast]]=0,Table1[[#This Row],[Total Qty]]&gt;0,Table1[[#This Row],[N+1]]&gt;0),"Check PO again","")</f>
        <v/>
      </c>
    </row>
    <row r="128" spans="2:64" x14ac:dyDescent="0.3">
      <c r="B128">
        <v>126</v>
      </c>
      <c r="C128" t="s">
        <v>131</v>
      </c>
      <c r="D128">
        <f>IFERROR(ROUND((MID(Table1[[#This Row],[Production]],35,(LEN(Table1[[#This Row],[Production]]))-37)/(MID(Table1[[#This Row],[Stock]],35,(LEN(Table1[[#This Row],[Stock]]))-37))),0),"")</f>
        <v>9</v>
      </c>
      <c r="E128" t="s">
        <v>130</v>
      </c>
      <c r="F128" s="16">
        <f>VLOOKUP(LEFT(Table1[[#This Row],[Production]],LEN(Table1[[#This Row],[Production]])-7),Item!$A$5:$Z$1000,26,0)</f>
        <v>1.9410000000000001</v>
      </c>
      <c r="H128" s="8" t="str">
        <f>IFERROR(VLOOKUP(MID(Table1[[#This Row],[Production]],10,2),Special!$B$2:$D$26,3,0),"")</f>
        <v>-</v>
      </c>
      <c r="J128" t="b">
        <f>EXACT(LEFT(Table1[[#This Row],[Stock]],12),LEFT(Table1[[#This Row],[Production]],12))</f>
        <v>1</v>
      </c>
      <c r="K128" t="b">
        <f>EXACT((RIGHT(Table1[[#This Row],[Stock]],3)),((RIGHT(Table1[[#This Row],[Production]],3))))</f>
        <v>1</v>
      </c>
      <c r="L128" s="14">
        <f>IFERROR(VLOOKUP(Table1[[#This Row],[Stock]],[1]Sheet1!$A$7:$N$10000,14,0),"")</f>
        <v>63</v>
      </c>
      <c r="M128" s="14">
        <f>IFERROR(ROUND((Table1[[#This Row],[Stock
(S&amp;L)]]/Table1[[#This Row],[Rate
(L/S)]]),0),"")</f>
        <v>7</v>
      </c>
      <c r="O128" t="str">
        <f>IF(Table1[[#This Row],[Rate
(L/S)]]=1,"P/E","C")</f>
        <v>C</v>
      </c>
      <c r="P128" s="7">
        <f>IFERROR(VLOOKUP(Table1[[#This Row],[Stock]],[2]CUS030!$A$5:$BO$10000,21,0)/Table1[[#This Row],[Rate
(L/S)]],"")</f>
        <v>0</v>
      </c>
      <c r="Q128" s="7">
        <f>IFERROR(VLOOKUP(Table1[[#This Row],[Stock]],[2]CUS030!$A$5:$BO$10000,22,0)/Table1[[#This Row],[Rate
(L/S)]],"")</f>
        <v>0</v>
      </c>
      <c r="R128" s="7">
        <f>IFERROR(VLOOKUP(Table1[[#This Row],[Stock]],[2]CUS030!$A$5:$BO$10000,23,0)/Table1[[#This Row],[Rate
(L/S)]],"")</f>
        <v>0</v>
      </c>
      <c r="S128" s="7">
        <f>IFERROR(VLOOKUP(Table1[[#This Row],[Stock]],[2]CUS030!$A$5:$BO$10000,24,0)/Table1[[#This Row],[Rate
(L/S)]],"")</f>
        <v>0</v>
      </c>
      <c r="T128" s="7">
        <f>IFERROR(VLOOKUP(Table1[[#This Row],[Stock]],[2]CUS030!$A$5:$BO$10000,25,0)/Table1[[#This Row],[Rate
(L/S)]],"")</f>
        <v>0</v>
      </c>
      <c r="U128" s="7">
        <f>IFERROR(VLOOKUP(Table1[[#This Row],[Stock]],[2]CUS030!$A$5:$BO$10000,26,0)/Table1[[#This Row],[Rate
(L/S)]],"")</f>
        <v>0</v>
      </c>
      <c r="V128" s="7">
        <f>IFERROR(VLOOKUP(Table1[[#This Row],[Stock]],[2]CUS030!$A$5:$BO$10000,27,0)/Table1[[#This Row],[Rate
(L/S)]],"")</f>
        <v>0</v>
      </c>
      <c r="W128" s="7">
        <f>IFERROR(VLOOKUP(Table1[[#This Row],[Stock]],[2]CUS030!$A$5:$BO$10000,28,0)/Table1[[#This Row],[Rate
(L/S)]],"")</f>
        <v>0</v>
      </c>
      <c r="X128" s="7">
        <f>IFERROR(VLOOKUP(Table1[[#This Row],[Stock]],[2]CUS030!$A$5:$BO$10000,29,0)/Table1[[#This Row],[Rate
(L/S)]],"")</f>
        <v>0</v>
      </c>
      <c r="Y128" s="7">
        <f>IFERROR(VLOOKUP(Table1[[#This Row],[Stock]],[2]CUS030!$A$5:$BO$10000,30,0)/Table1[[#This Row],[Rate
(L/S)]],"")</f>
        <v>0</v>
      </c>
      <c r="Z128" s="7">
        <f>IFERROR(VLOOKUP(Table1[[#This Row],[Stock]],[2]CUS030!$A$5:$BO$10000,31,0)/Table1[[#This Row],[Rate
(L/S)]],"")</f>
        <v>0</v>
      </c>
      <c r="AA128" s="7">
        <f>IFERROR(VLOOKUP(Table1[[#This Row],[Stock]],[2]CUS030!$A$5:$BO$10000,32,0)/Table1[[#This Row],[Rate
(L/S)]],"")</f>
        <v>0</v>
      </c>
      <c r="AB128" s="7">
        <f>IFERROR(VLOOKUP(Table1[[#This Row],[Stock]],[2]CUS030!$A$5:$BO$10000,33,0)/Table1[[#This Row],[Rate
(L/S)]],"")</f>
        <v>0</v>
      </c>
      <c r="AC128" s="7">
        <f>IFERROR(VLOOKUP(Table1[[#This Row],[Stock]],[2]CUS030!$A$5:$BO$10000,34,0)/Table1[[#This Row],[Rate
(L/S)]],"")</f>
        <v>0</v>
      </c>
      <c r="AD128" s="7">
        <f>IFERROR(VLOOKUP(Table1[[#This Row],[Stock]],[2]CUS030!$A$5:$BO$10000,35,0)/Table1[[#This Row],[Rate
(L/S)]],"")</f>
        <v>0</v>
      </c>
      <c r="AE128" s="7">
        <f>IFERROR(VLOOKUP(Table1[[#This Row],[Stock]],[2]CUS030!$A$5:$BO$10000,36,0)/Table1[[#This Row],[Rate
(L/S)]],"")</f>
        <v>0</v>
      </c>
      <c r="AF128" s="7">
        <f>IFERROR(VLOOKUP(Table1[[#This Row],[Stock]],[2]CUS030!$A$5:$BO$10000,37,0)/Table1[[#This Row],[Rate
(L/S)]],"")</f>
        <v>0</v>
      </c>
      <c r="AG128" s="7">
        <f>IFERROR(VLOOKUP(Table1[[#This Row],[Stock]],[2]CUS030!$A$5:$BO$10000,38,0)/Table1[[#This Row],[Rate
(L/S)]],"")</f>
        <v>0</v>
      </c>
      <c r="AH128" s="7">
        <f>IFERROR(VLOOKUP(Table1[[#This Row],[Stock]],[2]CUS030!$A$5:$BO$10000,39,0)/Table1[[#This Row],[Rate
(L/S)]],"")</f>
        <v>0</v>
      </c>
      <c r="AI128" s="7">
        <f>IFERROR(VLOOKUP(Table1[[#This Row],[Stock]],[2]CUS030!$A$5:$BO$10000,40,0)/Table1[[#This Row],[Rate
(L/S)]],"")</f>
        <v>0</v>
      </c>
      <c r="AJ128" s="7">
        <f>IFERROR(VLOOKUP(Table1[[#This Row],[Stock]],[2]CUS030!$A$5:$BO$10000,41,0)/Table1[[#This Row],[Rate
(L/S)]],"")</f>
        <v>0</v>
      </c>
      <c r="AK128" s="7">
        <f>IFERROR(VLOOKUP(Table1[[#This Row],[Stock]],[2]CUS030!$A$5:$BO$10000,42,0)/Table1[[#This Row],[Rate
(L/S)]],"")</f>
        <v>0</v>
      </c>
      <c r="AL128" s="7">
        <f>IFERROR(VLOOKUP(Table1[[#This Row],[Stock]],[2]CUS030!$A$5:$BO$10000,43,0)/Table1[[#This Row],[Rate
(L/S)]],"")</f>
        <v>0</v>
      </c>
      <c r="AM128" s="7">
        <f>IFERROR(VLOOKUP(Table1[[#This Row],[Stock]],[2]CUS030!$A$5:$BO$10000,44,0)/Table1[[#This Row],[Rate
(L/S)]],"")</f>
        <v>0</v>
      </c>
      <c r="AN128" s="7">
        <f>IFERROR(VLOOKUP(Table1[[#This Row],[Stock]],[2]CUS030!$A$5:$BO$10000,45,0)/Table1[[#This Row],[Rate
(L/S)]],"")</f>
        <v>0</v>
      </c>
      <c r="AO128" s="7">
        <f>IFERROR(VLOOKUP(Table1[[#This Row],[Stock]],[2]CUS030!$A$5:$BO$10000,46,0)/Table1[[#This Row],[Rate
(L/S)]],"")</f>
        <v>0</v>
      </c>
      <c r="AP128" s="7">
        <f>IFERROR(VLOOKUP(Table1[[#This Row],[Stock]],[2]CUS030!$A$5:$BO$10000,47,0)/Table1[[#This Row],[Rate
(L/S)]],"")</f>
        <v>0</v>
      </c>
      <c r="AQ128" s="7">
        <f>IFERROR(VLOOKUP(Table1[[#This Row],[Stock]],[2]CUS030!$A$5:$BO$10000,48,0)/Table1[[#This Row],[Rate
(L/S)]],"")</f>
        <v>0</v>
      </c>
      <c r="AR128" s="7">
        <f>IFERROR(VLOOKUP(Table1[[#This Row],[Stock]],[2]CUS030!$A$5:$BO$10000,49,0)/Table1[[#This Row],[Rate
(L/S)]],"")</f>
        <v>0</v>
      </c>
      <c r="AS128" s="7">
        <f>IFERROR(VLOOKUP(Table1[[#This Row],[Stock]],[2]CUS030!$A$5:$BO$10000,50,0)/Table1[[#This Row],[Rate
(L/S)]],"")</f>
        <v>0</v>
      </c>
      <c r="AT128" s="7">
        <f>IFERROR(VLOOKUP(Table1[[#This Row],[Stock]],[2]CUS030!$A$5:$BO$10000,51,0)/Table1[[#This Row],[Rate
(L/S)]],"")</f>
        <v>0</v>
      </c>
      <c r="AU128" s="7">
        <f>IFERROR(VLOOKUP(Table1[[#This Row],[Stock]],[2]CUS030!$A$5:$BO$10000,52,0)/Table1[[#This Row],[Rate
(L/S)]],"")</f>
        <v>0</v>
      </c>
      <c r="AV128" s="7">
        <f>IFERROR(VLOOKUP(Table1[[#This Row],[Stock]],[2]CUS030!$A$5:$BO$10000,53,0)/Table1[[#This Row],[Rate
(L/S)]],"")</f>
        <v>0</v>
      </c>
      <c r="AW128" s="7">
        <f>IFERROR(VLOOKUP(Table1[[#This Row],[Stock]],[2]CUS030!$A$5:$BO$10000,54,0)/Table1[[#This Row],[Rate
(L/S)]],"")</f>
        <v>0</v>
      </c>
      <c r="AX128" s="7">
        <f>IFERROR(VLOOKUP(Table1[[#This Row],[Stock]],[2]CUS030!$A$5:$BO$10000,55,0)/Table1[[#This Row],[Rate
(L/S)]],"")</f>
        <v>0</v>
      </c>
      <c r="AY128" s="7">
        <f>IFERROR(VLOOKUP(Table1[[#This Row],[Stock]],[2]CUS030!$A$5:$BO$10000,56,0)/Table1[[#This Row],[Rate
(L/S)]],"")</f>
        <v>94.222222222222229</v>
      </c>
      <c r="AZ128" s="7">
        <f>IFERROR(VLOOKUP(Table1[[#This Row],[Stock]],[2]CUS030!$A$5:$BO$10000,57,0)/Table1[[#This Row],[Rate
(L/S)]],"")</f>
        <v>0</v>
      </c>
      <c r="BA128" s="7">
        <f>IFERROR(VLOOKUP(Table1[[#This Row],[Stock]],[2]CUS030!$A$5:$BO$10000,58,0)/Table1[[#This Row],[Rate
(L/S)]],"")</f>
        <v>0</v>
      </c>
      <c r="BB128" s="7">
        <f>IFERROR(VLOOKUP(Table1[[#This Row],[Stock]],[2]CUS030!$A$5:$BO$10000,59,0)/Table1[[#This Row],[Rate
(L/S)]],"")</f>
        <v>0</v>
      </c>
      <c r="BC128" s="7">
        <f>IFERROR(VLOOKUP(Table1[[#This Row],[Stock]],[2]CUS030!$A$5:$BO$10000,60,0)/Table1[[#This Row],[Rate
(L/S)]],"")</f>
        <v>0</v>
      </c>
      <c r="BD128" s="7">
        <f>IFERROR(VLOOKUP(Table1[[#This Row],[Stock]],[2]CUS030!$A$5:$BO$10000,61,0)/Table1[[#This Row],[Rate
(L/S)]],"")</f>
        <v>0</v>
      </c>
      <c r="BE128" s="7">
        <f>IFERROR(VLOOKUP(Table1[[#This Row],[Stock]],[2]CUS030!$A$5:$BO$10000,62,0)/Table1[[#This Row],[Rate
(L/S)]],"")</f>
        <v>0</v>
      </c>
      <c r="BF128" s="7">
        <f>IFERROR(VLOOKUP(Table1[[#This Row],[Stock]],[2]CUS030!$A$5:$BO$10000,63,0)/Table1[[#This Row],[Rate
(L/S)]],"")</f>
        <v>0</v>
      </c>
      <c r="BG128" s="7">
        <f>IFERROR(VLOOKUP(Table1[[#This Row],[Stock]],[2]CUS030!$A$5:$BO$10000,64,0)/Table1[[#This Row],[Rate
(L/S)]],"")</f>
        <v>0</v>
      </c>
      <c r="BH128" s="7">
        <f>IFERROR(VLOOKUP(Table1[[#This Row],[Stock]],[2]CUS030!$A$5:$BO$10000,65,0)/Table1[[#This Row],[Rate
(L/S)]],"")</f>
        <v>0</v>
      </c>
      <c r="BI128" s="7" t="s">
        <v>1</v>
      </c>
      <c r="BJ128" s="15">
        <f>IFERROR(IF(Table1[[#This Row],[S.Material]]="S",(Table1[[#This Row],[Total Qty]]+Table1[[#This Row],[N+1]]+Table1[[#This Row],[N+2]]),Table1[[#This Row],[Total Qty]]+Table1[[#This Row],[N+1]]),)</f>
        <v>94.222222222222229</v>
      </c>
      <c r="BK128" s="7" t="str">
        <f>IFERROR(IF(((AVERAGE((Table1[[#This Row],[N+1]],Table1[[#This Row],[N+2]]),Table1[[#This Row],[N+3]])-(Table1[[#This Row],[Total Qty]])))&gt;500,"Fixed&gt;500pcs",""),"")</f>
        <v/>
      </c>
      <c r="BL128" s="7" t="str">
        <f>IF(AND(Table1[[#This Row],[Last Forcast]]=0,Table1[[#This Row],[Total Qty]]&gt;0,Table1[[#This Row],[N+1]]&gt;0),"Check PO again","")</f>
        <v/>
      </c>
    </row>
    <row r="129" spans="2:64" x14ac:dyDescent="0.3">
      <c r="B129">
        <v>127</v>
      </c>
      <c r="C129" t="s">
        <v>132</v>
      </c>
      <c r="D129">
        <f>IFERROR(ROUND((MID(Table1[[#This Row],[Production]],35,(LEN(Table1[[#This Row],[Production]]))-37)/(MID(Table1[[#This Row],[Stock]],35,(LEN(Table1[[#This Row],[Stock]]))-37))),0),"")</f>
        <v>5</v>
      </c>
      <c r="E129" t="s">
        <v>134</v>
      </c>
      <c r="F129" s="16">
        <f>VLOOKUP(LEFT(Table1[[#This Row],[Production]],LEN(Table1[[#This Row],[Production]])-7),Item!$A$5:$Z$1000,26,0)</f>
        <v>2.8849999999999998</v>
      </c>
      <c r="H129" s="8" t="str">
        <f>IFERROR(VLOOKUP(MID(Table1[[#This Row],[Production]],10,2),Special!$B$2:$D$26,3,0),"")</f>
        <v>-</v>
      </c>
      <c r="J129" t="b">
        <f>EXACT(LEFT(Table1[[#This Row],[Stock]],12),LEFT(Table1[[#This Row],[Production]],12))</f>
        <v>1</v>
      </c>
      <c r="K129" t="b">
        <f>EXACT((RIGHT(Table1[[#This Row],[Stock]],3)),((RIGHT(Table1[[#This Row],[Production]],3))))</f>
        <v>1</v>
      </c>
      <c r="L129" s="14">
        <f>IFERROR(VLOOKUP(Table1[[#This Row],[Stock]],[1]Sheet1!$A$7:$N$10000,14,0),"")</f>
        <v>624</v>
      </c>
      <c r="M129" s="14">
        <f>IFERROR(ROUND((Table1[[#This Row],[Stock
(S&amp;L)]]/Table1[[#This Row],[Rate
(L/S)]]),0),"")</f>
        <v>125</v>
      </c>
      <c r="O129" t="str">
        <f>IF(Table1[[#This Row],[Rate
(L/S)]]=1,"P/E","C")</f>
        <v>C</v>
      </c>
      <c r="P129" s="7">
        <f>IFERROR(VLOOKUP(Table1[[#This Row],[Stock]],[2]CUS030!$A$5:$BO$10000,21,0)/Table1[[#This Row],[Rate
(L/S)]],"")</f>
        <v>0</v>
      </c>
      <c r="Q129" s="7">
        <f>IFERROR(VLOOKUP(Table1[[#This Row],[Stock]],[2]CUS030!$A$5:$BO$10000,22,0)/Table1[[#This Row],[Rate
(L/S)]],"")</f>
        <v>0</v>
      </c>
      <c r="R129" s="7">
        <f>IFERROR(VLOOKUP(Table1[[#This Row],[Stock]],[2]CUS030!$A$5:$BO$10000,23,0)/Table1[[#This Row],[Rate
(L/S)]],"")</f>
        <v>0</v>
      </c>
      <c r="S129" s="7">
        <f>IFERROR(VLOOKUP(Table1[[#This Row],[Stock]],[2]CUS030!$A$5:$BO$10000,24,0)/Table1[[#This Row],[Rate
(L/S)]],"")</f>
        <v>0</v>
      </c>
      <c r="T129" s="7">
        <f>IFERROR(VLOOKUP(Table1[[#This Row],[Stock]],[2]CUS030!$A$5:$BO$10000,25,0)/Table1[[#This Row],[Rate
(L/S)]],"")</f>
        <v>0</v>
      </c>
      <c r="U129" s="7">
        <f>IFERROR(VLOOKUP(Table1[[#This Row],[Stock]],[2]CUS030!$A$5:$BO$10000,26,0)/Table1[[#This Row],[Rate
(L/S)]],"")</f>
        <v>0</v>
      </c>
      <c r="V129" s="7">
        <f>IFERROR(VLOOKUP(Table1[[#This Row],[Stock]],[2]CUS030!$A$5:$BO$10000,27,0)/Table1[[#This Row],[Rate
(L/S)]],"")</f>
        <v>0</v>
      </c>
      <c r="W129" s="7">
        <f>IFERROR(VLOOKUP(Table1[[#This Row],[Stock]],[2]CUS030!$A$5:$BO$10000,28,0)/Table1[[#This Row],[Rate
(L/S)]],"")</f>
        <v>0</v>
      </c>
      <c r="X129" s="7">
        <f>IFERROR(VLOOKUP(Table1[[#This Row],[Stock]],[2]CUS030!$A$5:$BO$10000,29,0)/Table1[[#This Row],[Rate
(L/S)]],"")</f>
        <v>0</v>
      </c>
      <c r="Y129" s="7">
        <f>IFERROR(VLOOKUP(Table1[[#This Row],[Stock]],[2]CUS030!$A$5:$BO$10000,30,0)/Table1[[#This Row],[Rate
(L/S)]],"")</f>
        <v>0</v>
      </c>
      <c r="Z129" s="7">
        <f>IFERROR(VLOOKUP(Table1[[#This Row],[Stock]],[2]CUS030!$A$5:$BO$10000,31,0)/Table1[[#This Row],[Rate
(L/S)]],"")</f>
        <v>0</v>
      </c>
      <c r="AA129" s="7">
        <f>IFERROR(VLOOKUP(Table1[[#This Row],[Stock]],[2]CUS030!$A$5:$BO$10000,32,0)/Table1[[#This Row],[Rate
(L/S)]],"")</f>
        <v>0</v>
      </c>
      <c r="AB129" s="7">
        <f>IFERROR(VLOOKUP(Table1[[#This Row],[Stock]],[2]CUS030!$A$5:$BO$10000,33,0)/Table1[[#This Row],[Rate
(L/S)]],"")</f>
        <v>0</v>
      </c>
      <c r="AC129" s="7">
        <f>IFERROR(VLOOKUP(Table1[[#This Row],[Stock]],[2]CUS030!$A$5:$BO$10000,34,0)/Table1[[#This Row],[Rate
(L/S)]],"")</f>
        <v>0</v>
      </c>
      <c r="AD129" s="7">
        <f>IFERROR(VLOOKUP(Table1[[#This Row],[Stock]],[2]CUS030!$A$5:$BO$10000,35,0)/Table1[[#This Row],[Rate
(L/S)]],"")</f>
        <v>0</v>
      </c>
      <c r="AE129" s="7">
        <f>IFERROR(VLOOKUP(Table1[[#This Row],[Stock]],[2]CUS030!$A$5:$BO$10000,36,0)/Table1[[#This Row],[Rate
(L/S)]],"")</f>
        <v>0</v>
      </c>
      <c r="AF129" s="7">
        <f>IFERROR(VLOOKUP(Table1[[#This Row],[Stock]],[2]CUS030!$A$5:$BO$10000,37,0)/Table1[[#This Row],[Rate
(L/S)]],"")</f>
        <v>0</v>
      </c>
      <c r="AG129" s="7">
        <f>IFERROR(VLOOKUP(Table1[[#This Row],[Stock]],[2]CUS030!$A$5:$BO$10000,38,0)/Table1[[#This Row],[Rate
(L/S)]],"")</f>
        <v>0</v>
      </c>
      <c r="AH129" s="7">
        <f>IFERROR(VLOOKUP(Table1[[#This Row],[Stock]],[2]CUS030!$A$5:$BO$10000,39,0)/Table1[[#This Row],[Rate
(L/S)]],"")</f>
        <v>0</v>
      </c>
      <c r="AI129" s="7">
        <f>IFERROR(VLOOKUP(Table1[[#This Row],[Stock]],[2]CUS030!$A$5:$BO$10000,40,0)/Table1[[#This Row],[Rate
(L/S)]],"")</f>
        <v>0</v>
      </c>
      <c r="AJ129" s="7">
        <f>IFERROR(VLOOKUP(Table1[[#This Row],[Stock]],[2]CUS030!$A$5:$BO$10000,41,0)/Table1[[#This Row],[Rate
(L/S)]],"")</f>
        <v>0</v>
      </c>
      <c r="AK129" s="7">
        <f>IFERROR(VLOOKUP(Table1[[#This Row],[Stock]],[2]CUS030!$A$5:$BO$10000,42,0)/Table1[[#This Row],[Rate
(L/S)]],"")</f>
        <v>0</v>
      </c>
      <c r="AL129" s="7">
        <f>IFERROR(VLOOKUP(Table1[[#This Row],[Stock]],[2]CUS030!$A$5:$BO$10000,43,0)/Table1[[#This Row],[Rate
(L/S)]],"")</f>
        <v>0</v>
      </c>
      <c r="AM129" s="7">
        <f>IFERROR(VLOOKUP(Table1[[#This Row],[Stock]],[2]CUS030!$A$5:$BO$10000,44,0)/Table1[[#This Row],[Rate
(L/S)]],"")</f>
        <v>0</v>
      </c>
      <c r="AN129" s="7">
        <f>IFERROR(VLOOKUP(Table1[[#This Row],[Stock]],[2]CUS030!$A$5:$BO$10000,45,0)/Table1[[#This Row],[Rate
(L/S)]],"")</f>
        <v>0</v>
      </c>
      <c r="AO129" s="7">
        <f>IFERROR(VLOOKUP(Table1[[#This Row],[Stock]],[2]CUS030!$A$5:$BO$10000,46,0)/Table1[[#This Row],[Rate
(L/S)]],"")</f>
        <v>0</v>
      </c>
      <c r="AP129" s="7">
        <f>IFERROR(VLOOKUP(Table1[[#This Row],[Stock]],[2]CUS030!$A$5:$BO$10000,47,0)/Table1[[#This Row],[Rate
(L/S)]],"")</f>
        <v>0</v>
      </c>
      <c r="AQ129" s="7">
        <f>IFERROR(VLOOKUP(Table1[[#This Row],[Stock]],[2]CUS030!$A$5:$BO$10000,48,0)/Table1[[#This Row],[Rate
(L/S)]],"")</f>
        <v>0</v>
      </c>
      <c r="AR129" s="7">
        <f>IFERROR(VLOOKUP(Table1[[#This Row],[Stock]],[2]CUS030!$A$5:$BO$10000,49,0)/Table1[[#This Row],[Rate
(L/S)]],"")</f>
        <v>0</v>
      </c>
      <c r="AS129" s="7">
        <f>IFERROR(VLOOKUP(Table1[[#This Row],[Stock]],[2]CUS030!$A$5:$BO$10000,50,0)/Table1[[#This Row],[Rate
(L/S)]],"")</f>
        <v>0</v>
      </c>
      <c r="AT129" s="7">
        <f>IFERROR(VLOOKUP(Table1[[#This Row],[Stock]],[2]CUS030!$A$5:$BO$10000,51,0)/Table1[[#This Row],[Rate
(L/S)]],"")</f>
        <v>0</v>
      </c>
      <c r="AU129" s="7">
        <f>IFERROR(VLOOKUP(Table1[[#This Row],[Stock]],[2]CUS030!$A$5:$BO$10000,52,0)/Table1[[#This Row],[Rate
(L/S)]],"")</f>
        <v>0</v>
      </c>
      <c r="AV129" s="7">
        <f>IFERROR(VLOOKUP(Table1[[#This Row],[Stock]],[2]CUS030!$A$5:$BO$10000,53,0)/Table1[[#This Row],[Rate
(L/S)]],"")</f>
        <v>0</v>
      </c>
      <c r="AW129" s="7">
        <f>IFERROR(VLOOKUP(Table1[[#This Row],[Stock]],[2]CUS030!$A$5:$BO$10000,54,0)/Table1[[#This Row],[Rate
(L/S)]],"")</f>
        <v>0</v>
      </c>
      <c r="AX129" s="7">
        <f>IFERROR(VLOOKUP(Table1[[#This Row],[Stock]],[2]CUS030!$A$5:$BO$10000,55,0)/Table1[[#This Row],[Rate
(L/S)]],"")</f>
        <v>193.6</v>
      </c>
      <c r="AY129" s="7">
        <f>IFERROR(VLOOKUP(Table1[[#This Row],[Stock]],[2]CUS030!$A$5:$BO$10000,56,0)/Table1[[#This Row],[Rate
(L/S)]],"")</f>
        <v>147.80000000000001</v>
      </c>
      <c r="AZ129" s="7">
        <f>IFERROR(VLOOKUP(Table1[[#This Row],[Stock]],[2]CUS030!$A$5:$BO$10000,57,0)/Table1[[#This Row],[Rate
(L/S)]],"")</f>
        <v>87.8</v>
      </c>
      <c r="BA129" s="7">
        <f>IFERROR(VLOOKUP(Table1[[#This Row],[Stock]],[2]CUS030!$A$5:$BO$10000,58,0)/Table1[[#This Row],[Rate
(L/S)]],"")</f>
        <v>160</v>
      </c>
      <c r="BB129" s="7">
        <f>IFERROR(VLOOKUP(Table1[[#This Row],[Stock]],[2]CUS030!$A$5:$BO$10000,59,0)/Table1[[#This Row],[Rate
(L/S)]],"")</f>
        <v>0</v>
      </c>
      <c r="BC129" s="7">
        <f>IFERROR(VLOOKUP(Table1[[#This Row],[Stock]],[2]CUS030!$A$5:$BO$10000,60,0)/Table1[[#This Row],[Rate
(L/S)]],"")</f>
        <v>0</v>
      </c>
      <c r="BD129" s="7">
        <f>IFERROR(VLOOKUP(Table1[[#This Row],[Stock]],[2]CUS030!$A$5:$BO$10000,61,0)/Table1[[#This Row],[Rate
(L/S)]],"")</f>
        <v>0</v>
      </c>
      <c r="BE129" s="7">
        <f>IFERROR(VLOOKUP(Table1[[#This Row],[Stock]],[2]CUS030!$A$5:$BO$10000,62,0)/Table1[[#This Row],[Rate
(L/S)]],"")</f>
        <v>0</v>
      </c>
      <c r="BF129" s="7">
        <f>IFERROR(VLOOKUP(Table1[[#This Row],[Stock]],[2]CUS030!$A$5:$BO$10000,63,0)/Table1[[#This Row],[Rate
(L/S)]],"")</f>
        <v>0</v>
      </c>
      <c r="BG129" s="7">
        <f>IFERROR(VLOOKUP(Table1[[#This Row],[Stock]],[2]CUS030!$A$5:$BO$10000,64,0)/Table1[[#This Row],[Rate
(L/S)]],"")</f>
        <v>0</v>
      </c>
      <c r="BH129" s="7">
        <f>IFERROR(VLOOKUP(Table1[[#This Row],[Stock]],[2]CUS030!$A$5:$BO$10000,65,0)/Table1[[#This Row],[Rate
(L/S)]],"")</f>
        <v>0</v>
      </c>
      <c r="BI129" s="7" t="s">
        <v>1</v>
      </c>
      <c r="BJ129" s="15">
        <f>IFERROR(IF(Table1[[#This Row],[S.Material]]="S",(Table1[[#This Row],[Total Qty]]+Table1[[#This Row],[N+1]]+Table1[[#This Row],[N+2]]),Table1[[#This Row],[Total Qty]]+Table1[[#This Row],[N+1]]),)</f>
        <v>147.80000000000001</v>
      </c>
      <c r="BK129" s="7" t="str">
        <f>IFERROR(IF(((AVERAGE((Table1[[#This Row],[N+1]],Table1[[#This Row],[N+2]]),Table1[[#This Row],[N+3]])-(Table1[[#This Row],[Total Qty]])))&gt;500,"Fixed&gt;500pcs",""),"")</f>
        <v/>
      </c>
      <c r="BL129" s="7" t="str">
        <f>IF(AND(Table1[[#This Row],[Last Forcast]]=0,Table1[[#This Row],[Total Qty]]&gt;0,Table1[[#This Row],[N+1]]&gt;0),"Check PO again","")</f>
        <v/>
      </c>
    </row>
    <row r="130" spans="2:64" x14ac:dyDescent="0.3">
      <c r="B130">
        <v>128</v>
      </c>
      <c r="C130" t="s">
        <v>133</v>
      </c>
      <c r="D130">
        <f>IFERROR(ROUND((MID(Table1[[#This Row],[Production]],35,(LEN(Table1[[#This Row],[Production]]))-37)/(MID(Table1[[#This Row],[Stock]],35,(LEN(Table1[[#This Row],[Stock]]))-37))),0),"")</f>
        <v>5</v>
      </c>
      <c r="E130" t="s">
        <v>134</v>
      </c>
      <c r="F130" s="16">
        <f>VLOOKUP(LEFT(Table1[[#This Row],[Production]],LEN(Table1[[#This Row],[Production]])-7),Item!$A$5:$Z$1000,26,0)</f>
        <v>2.8849999999999998</v>
      </c>
      <c r="H130" s="8" t="str">
        <f>IFERROR(VLOOKUP(MID(Table1[[#This Row],[Production]],10,2),Special!$B$2:$D$26,3,0),"")</f>
        <v>-</v>
      </c>
      <c r="J130" t="b">
        <f>EXACT(LEFT(Table1[[#This Row],[Stock]],12),LEFT(Table1[[#This Row],[Production]],12))</f>
        <v>1</v>
      </c>
      <c r="K130" t="b">
        <f>EXACT((RIGHT(Table1[[#This Row],[Stock]],3)),((RIGHT(Table1[[#This Row],[Production]],3))))</f>
        <v>1</v>
      </c>
      <c r="L130" s="14">
        <f>IFERROR(VLOOKUP(Table1[[#This Row],[Stock]],[1]Sheet1!$A$7:$N$10000,14,0),"")</f>
        <v>0</v>
      </c>
      <c r="M130" s="14">
        <f>IFERROR(ROUND((Table1[[#This Row],[Stock
(S&amp;L)]]/Table1[[#This Row],[Rate
(L/S)]]),0),"")</f>
        <v>0</v>
      </c>
      <c r="O130" t="str">
        <f>IF(Table1[[#This Row],[Rate
(L/S)]]=1,"P/E","C")</f>
        <v>C</v>
      </c>
      <c r="P130" s="7" t="str">
        <f>IFERROR(VLOOKUP(Table1[[#This Row],[Stock]],[2]CUS030!$A$5:$BO$10000,21,0)/Table1[[#This Row],[Rate
(L/S)]],"")</f>
        <v/>
      </c>
      <c r="Q130" s="7" t="str">
        <f>IFERROR(VLOOKUP(Table1[[#This Row],[Stock]],[2]CUS030!$A$5:$BO$10000,22,0)/Table1[[#This Row],[Rate
(L/S)]],"")</f>
        <v/>
      </c>
      <c r="R130" s="7" t="str">
        <f>IFERROR(VLOOKUP(Table1[[#This Row],[Stock]],[2]CUS030!$A$5:$BO$10000,23,0)/Table1[[#This Row],[Rate
(L/S)]],"")</f>
        <v/>
      </c>
      <c r="S130" s="7" t="str">
        <f>IFERROR(VLOOKUP(Table1[[#This Row],[Stock]],[2]CUS030!$A$5:$BO$10000,24,0)/Table1[[#This Row],[Rate
(L/S)]],"")</f>
        <v/>
      </c>
      <c r="T130" s="7" t="str">
        <f>IFERROR(VLOOKUP(Table1[[#This Row],[Stock]],[2]CUS030!$A$5:$BO$10000,25,0)/Table1[[#This Row],[Rate
(L/S)]],"")</f>
        <v/>
      </c>
      <c r="U130" s="7" t="str">
        <f>IFERROR(VLOOKUP(Table1[[#This Row],[Stock]],[2]CUS030!$A$5:$BO$10000,26,0)/Table1[[#This Row],[Rate
(L/S)]],"")</f>
        <v/>
      </c>
      <c r="V130" s="7" t="str">
        <f>IFERROR(VLOOKUP(Table1[[#This Row],[Stock]],[2]CUS030!$A$5:$BO$10000,27,0)/Table1[[#This Row],[Rate
(L/S)]],"")</f>
        <v/>
      </c>
      <c r="W130" s="7" t="str">
        <f>IFERROR(VLOOKUP(Table1[[#This Row],[Stock]],[2]CUS030!$A$5:$BO$10000,28,0)/Table1[[#This Row],[Rate
(L/S)]],"")</f>
        <v/>
      </c>
      <c r="X130" s="7" t="str">
        <f>IFERROR(VLOOKUP(Table1[[#This Row],[Stock]],[2]CUS030!$A$5:$BO$10000,29,0)/Table1[[#This Row],[Rate
(L/S)]],"")</f>
        <v/>
      </c>
      <c r="Y130" s="7" t="str">
        <f>IFERROR(VLOOKUP(Table1[[#This Row],[Stock]],[2]CUS030!$A$5:$BO$10000,30,0)/Table1[[#This Row],[Rate
(L/S)]],"")</f>
        <v/>
      </c>
      <c r="Z130" s="7" t="str">
        <f>IFERROR(VLOOKUP(Table1[[#This Row],[Stock]],[2]CUS030!$A$5:$BO$10000,31,0)/Table1[[#This Row],[Rate
(L/S)]],"")</f>
        <v/>
      </c>
      <c r="AA130" s="7" t="str">
        <f>IFERROR(VLOOKUP(Table1[[#This Row],[Stock]],[2]CUS030!$A$5:$BO$10000,32,0)/Table1[[#This Row],[Rate
(L/S)]],"")</f>
        <v/>
      </c>
      <c r="AB130" s="7" t="str">
        <f>IFERROR(VLOOKUP(Table1[[#This Row],[Stock]],[2]CUS030!$A$5:$BO$10000,33,0)/Table1[[#This Row],[Rate
(L/S)]],"")</f>
        <v/>
      </c>
      <c r="AC130" s="7" t="str">
        <f>IFERROR(VLOOKUP(Table1[[#This Row],[Stock]],[2]CUS030!$A$5:$BO$10000,34,0)/Table1[[#This Row],[Rate
(L/S)]],"")</f>
        <v/>
      </c>
      <c r="AD130" s="7" t="str">
        <f>IFERROR(VLOOKUP(Table1[[#This Row],[Stock]],[2]CUS030!$A$5:$BO$10000,35,0)/Table1[[#This Row],[Rate
(L/S)]],"")</f>
        <v/>
      </c>
      <c r="AE130" s="7" t="str">
        <f>IFERROR(VLOOKUP(Table1[[#This Row],[Stock]],[2]CUS030!$A$5:$BO$10000,36,0)/Table1[[#This Row],[Rate
(L/S)]],"")</f>
        <v/>
      </c>
      <c r="AF130" s="7" t="str">
        <f>IFERROR(VLOOKUP(Table1[[#This Row],[Stock]],[2]CUS030!$A$5:$BO$10000,37,0)/Table1[[#This Row],[Rate
(L/S)]],"")</f>
        <v/>
      </c>
      <c r="AG130" s="7" t="str">
        <f>IFERROR(VLOOKUP(Table1[[#This Row],[Stock]],[2]CUS030!$A$5:$BO$10000,38,0)/Table1[[#This Row],[Rate
(L/S)]],"")</f>
        <v/>
      </c>
      <c r="AH130" s="7" t="str">
        <f>IFERROR(VLOOKUP(Table1[[#This Row],[Stock]],[2]CUS030!$A$5:$BO$10000,39,0)/Table1[[#This Row],[Rate
(L/S)]],"")</f>
        <v/>
      </c>
      <c r="AI130" s="7" t="str">
        <f>IFERROR(VLOOKUP(Table1[[#This Row],[Stock]],[2]CUS030!$A$5:$BO$10000,40,0)/Table1[[#This Row],[Rate
(L/S)]],"")</f>
        <v/>
      </c>
      <c r="AJ130" s="7" t="str">
        <f>IFERROR(VLOOKUP(Table1[[#This Row],[Stock]],[2]CUS030!$A$5:$BO$10000,41,0)/Table1[[#This Row],[Rate
(L/S)]],"")</f>
        <v/>
      </c>
      <c r="AK130" s="7" t="str">
        <f>IFERROR(VLOOKUP(Table1[[#This Row],[Stock]],[2]CUS030!$A$5:$BO$10000,42,0)/Table1[[#This Row],[Rate
(L/S)]],"")</f>
        <v/>
      </c>
      <c r="AL130" s="7" t="str">
        <f>IFERROR(VLOOKUP(Table1[[#This Row],[Stock]],[2]CUS030!$A$5:$BO$10000,43,0)/Table1[[#This Row],[Rate
(L/S)]],"")</f>
        <v/>
      </c>
      <c r="AM130" s="7" t="str">
        <f>IFERROR(VLOOKUP(Table1[[#This Row],[Stock]],[2]CUS030!$A$5:$BO$10000,44,0)/Table1[[#This Row],[Rate
(L/S)]],"")</f>
        <v/>
      </c>
      <c r="AN130" s="7" t="str">
        <f>IFERROR(VLOOKUP(Table1[[#This Row],[Stock]],[2]CUS030!$A$5:$BO$10000,45,0)/Table1[[#This Row],[Rate
(L/S)]],"")</f>
        <v/>
      </c>
      <c r="AO130" s="7" t="str">
        <f>IFERROR(VLOOKUP(Table1[[#This Row],[Stock]],[2]CUS030!$A$5:$BO$10000,46,0)/Table1[[#This Row],[Rate
(L/S)]],"")</f>
        <v/>
      </c>
      <c r="AP130" s="7" t="str">
        <f>IFERROR(VLOOKUP(Table1[[#This Row],[Stock]],[2]CUS030!$A$5:$BO$10000,47,0)/Table1[[#This Row],[Rate
(L/S)]],"")</f>
        <v/>
      </c>
      <c r="AQ130" s="7" t="str">
        <f>IFERROR(VLOOKUP(Table1[[#This Row],[Stock]],[2]CUS030!$A$5:$BO$10000,48,0)/Table1[[#This Row],[Rate
(L/S)]],"")</f>
        <v/>
      </c>
      <c r="AR130" s="7" t="str">
        <f>IFERROR(VLOOKUP(Table1[[#This Row],[Stock]],[2]CUS030!$A$5:$BO$10000,49,0)/Table1[[#This Row],[Rate
(L/S)]],"")</f>
        <v/>
      </c>
      <c r="AS130" s="7" t="str">
        <f>IFERROR(VLOOKUP(Table1[[#This Row],[Stock]],[2]CUS030!$A$5:$BO$10000,50,0)/Table1[[#This Row],[Rate
(L/S)]],"")</f>
        <v/>
      </c>
      <c r="AT130" s="7" t="str">
        <f>IFERROR(VLOOKUP(Table1[[#This Row],[Stock]],[2]CUS030!$A$5:$BO$10000,51,0)/Table1[[#This Row],[Rate
(L/S)]],"")</f>
        <v/>
      </c>
      <c r="AU130" s="7" t="str">
        <f>IFERROR(VLOOKUP(Table1[[#This Row],[Stock]],[2]CUS030!$A$5:$BO$10000,52,0)/Table1[[#This Row],[Rate
(L/S)]],"")</f>
        <v/>
      </c>
      <c r="AV130" s="7" t="str">
        <f>IFERROR(VLOOKUP(Table1[[#This Row],[Stock]],[2]CUS030!$A$5:$BO$10000,53,0)/Table1[[#This Row],[Rate
(L/S)]],"")</f>
        <v/>
      </c>
      <c r="AW130" s="7" t="str">
        <f>IFERROR(VLOOKUP(Table1[[#This Row],[Stock]],[2]CUS030!$A$5:$BO$10000,54,0)/Table1[[#This Row],[Rate
(L/S)]],"")</f>
        <v/>
      </c>
      <c r="AX130" s="7" t="str">
        <f>IFERROR(VLOOKUP(Table1[[#This Row],[Stock]],[2]CUS030!$A$5:$BO$10000,55,0)/Table1[[#This Row],[Rate
(L/S)]],"")</f>
        <v/>
      </c>
      <c r="AY130" s="7" t="str">
        <f>IFERROR(VLOOKUP(Table1[[#This Row],[Stock]],[2]CUS030!$A$5:$BO$10000,56,0)/Table1[[#This Row],[Rate
(L/S)]],"")</f>
        <v/>
      </c>
      <c r="AZ130" s="7" t="str">
        <f>IFERROR(VLOOKUP(Table1[[#This Row],[Stock]],[2]CUS030!$A$5:$BO$10000,57,0)/Table1[[#This Row],[Rate
(L/S)]],"")</f>
        <v/>
      </c>
      <c r="BA130" s="7" t="str">
        <f>IFERROR(VLOOKUP(Table1[[#This Row],[Stock]],[2]CUS030!$A$5:$BO$10000,58,0)/Table1[[#This Row],[Rate
(L/S)]],"")</f>
        <v/>
      </c>
      <c r="BB130" s="7" t="str">
        <f>IFERROR(VLOOKUP(Table1[[#This Row],[Stock]],[2]CUS030!$A$5:$BO$10000,59,0)/Table1[[#This Row],[Rate
(L/S)]],"")</f>
        <v/>
      </c>
      <c r="BC130" s="7" t="str">
        <f>IFERROR(VLOOKUP(Table1[[#This Row],[Stock]],[2]CUS030!$A$5:$BO$10000,60,0)/Table1[[#This Row],[Rate
(L/S)]],"")</f>
        <v/>
      </c>
      <c r="BD130" s="7" t="str">
        <f>IFERROR(VLOOKUP(Table1[[#This Row],[Stock]],[2]CUS030!$A$5:$BO$10000,61,0)/Table1[[#This Row],[Rate
(L/S)]],"")</f>
        <v/>
      </c>
      <c r="BE130" s="7" t="str">
        <f>IFERROR(VLOOKUP(Table1[[#This Row],[Stock]],[2]CUS030!$A$5:$BO$10000,62,0)/Table1[[#This Row],[Rate
(L/S)]],"")</f>
        <v/>
      </c>
      <c r="BF130" s="7" t="str">
        <f>IFERROR(VLOOKUP(Table1[[#This Row],[Stock]],[2]CUS030!$A$5:$BO$10000,63,0)/Table1[[#This Row],[Rate
(L/S)]],"")</f>
        <v/>
      </c>
      <c r="BG130" s="7" t="str">
        <f>IFERROR(VLOOKUP(Table1[[#This Row],[Stock]],[2]CUS030!$A$5:$BO$10000,64,0)/Table1[[#This Row],[Rate
(L/S)]],"")</f>
        <v/>
      </c>
      <c r="BH130" s="7" t="str">
        <f>IFERROR(VLOOKUP(Table1[[#This Row],[Stock]],[2]CUS030!$A$5:$BO$10000,65,0)/Table1[[#This Row],[Rate
(L/S)]],"")</f>
        <v/>
      </c>
      <c r="BI130" s="7" t="s">
        <v>1</v>
      </c>
      <c r="BJ130" s="15">
        <f>IFERROR(IF(Table1[[#This Row],[S.Material]]="S",(Table1[[#This Row],[Total Qty]]+Table1[[#This Row],[N+1]]+Table1[[#This Row],[N+2]]),Table1[[#This Row],[Total Qty]]+Table1[[#This Row],[N+1]]),)</f>
        <v>0</v>
      </c>
      <c r="BK130" s="7" t="str">
        <f>IFERROR(IF(((AVERAGE((Table1[[#This Row],[N+1]],Table1[[#This Row],[N+2]]),Table1[[#This Row],[N+3]])-(Table1[[#This Row],[Total Qty]])))&gt;500,"Fixed&gt;500pcs",""),"")</f>
        <v/>
      </c>
      <c r="BL130" s="7" t="str">
        <f>IF(AND(Table1[[#This Row],[Last Forcast]]=0,Table1[[#This Row],[Total Qty]]&gt;0,Table1[[#This Row],[N+1]]&gt;0),"Check PO again","")</f>
        <v/>
      </c>
    </row>
    <row r="131" spans="2:64" x14ac:dyDescent="0.3">
      <c r="B131">
        <v>129</v>
      </c>
      <c r="C131" t="s">
        <v>135</v>
      </c>
      <c r="D131">
        <f>IFERROR(ROUND((MID(Table1[[#This Row],[Production]],35,(LEN(Table1[[#This Row],[Production]]))-37)/(MID(Table1[[#This Row],[Stock]],35,(LEN(Table1[[#This Row],[Stock]]))-37))),0),"")</f>
        <v>5</v>
      </c>
      <c r="E131" t="s">
        <v>137</v>
      </c>
      <c r="F131" s="16">
        <f>VLOOKUP(LEFT(Table1[[#This Row],[Production]],LEN(Table1[[#This Row],[Production]])-7),Item!$A$5:$Z$1000,26,0)</f>
        <v>2.8849999999999998</v>
      </c>
      <c r="H131" s="8" t="str">
        <f>IFERROR(VLOOKUP(MID(Table1[[#This Row],[Production]],10,2),Special!$B$2:$D$26,3,0),"")</f>
        <v>-</v>
      </c>
      <c r="J131" t="b">
        <f>EXACT(LEFT(Table1[[#This Row],[Stock]],12),LEFT(Table1[[#This Row],[Production]],12))</f>
        <v>1</v>
      </c>
      <c r="K131" t="b">
        <f>EXACT((RIGHT(Table1[[#This Row],[Stock]],3)),((RIGHT(Table1[[#This Row],[Production]],3))))</f>
        <v>1</v>
      </c>
      <c r="L131" s="14">
        <f>IFERROR(VLOOKUP(Table1[[#This Row],[Stock]],[1]Sheet1!$A$7:$N$10000,14,0),"")</f>
        <v>321</v>
      </c>
      <c r="M131" s="14">
        <f>IFERROR(ROUND((Table1[[#This Row],[Stock
(S&amp;L)]]/Table1[[#This Row],[Rate
(L/S)]]),0),"")</f>
        <v>64</v>
      </c>
      <c r="O131" t="str">
        <f>IF(Table1[[#This Row],[Rate
(L/S)]]=1,"P/E","C")</f>
        <v>C</v>
      </c>
      <c r="P131" s="7">
        <f>IFERROR(VLOOKUP(Table1[[#This Row],[Stock]],[2]CUS030!$A$5:$BO$10000,21,0)/Table1[[#This Row],[Rate
(L/S)]],"")</f>
        <v>0</v>
      </c>
      <c r="Q131" s="7">
        <f>IFERROR(VLOOKUP(Table1[[#This Row],[Stock]],[2]CUS030!$A$5:$BO$10000,22,0)/Table1[[#This Row],[Rate
(L/S)]],"")</f>
        <v>0</v>
      </c>
      <c r="R131" s="7">
        <f>IFERROR(VLOOKUP(Table1[[#This Row],[Stock]],[2]CUS030!$A$5:$BO$10000,23,0)/Table1[[#This Row],[Rate
(L/S)]],"")</f>
        <v>0</v>
      </c>
      <c r="S131" s="7">
        <f>IFERROR(VLOOKUP(Table1[[#This Row],[Stock]],[2]CUS030!$A$5:$BO$10000,24,0)/Table1[[#This Row],[Rate
(L/S)]],"")</f>
        <v>0</v>
      </c>
      <c r="T131" s="7">
        <f>IFERROR(VLOOKUP(Table1[[#This Row],[Stock]],[2]CUS030!$A$5:$BO$10000,25,0)/Table1[[#This Row],[Rate
(L/S)]],"")</f>
        <v>0</v>
      </c>
      <c r="U131" s="7">
        <f>IFERROR(VLOOKUP(Table1[[#This Row],[Stock]],[2]CUS030!$A$5:$BO$10000,26,0)/Table1[[#This Row],[Rate
(L/S)]],"")</f>
        <v>0</v>
      </c>
      <c r="V131" s="7">
        <f>IFERROR(VLOOKUP(Table1[[#This Row],[Stock]],[2]CUS030!$A$5:$BO$10000,27,0)/Table1[[#This Row],[Rate
(L/S)]],"")</f>
        <v>0</v>
      </c>
      <c r="W131" s="7">
        <f>IFERROR(VLOOKUP(Table1[[#This Row],[Stock]],[2]CUS030!$A$5:$BO$10000,28,0)/Table1[[#This Row],[Rate
(L/S)]],"")</f>
        <v>0</v>
      </c>
      <c r="X131" s="7">
        <f>IFERROR(VLOOKUP(Table1[[#This Row],[Stock]],[2]CUS030!$A$5:$BO$10000,29,0)/Table1[[#This Row],[Rate
(L/S)]],"")</f>
        <v>0</v>
      </c>
      <c r="Y131" s="7">
        <f>IFERROR(VLOOKUP(Table1[[#This Row],[Stock]],[2]CUS030!$A$5:$BO$10000,30,0)/Table1[[#This Row],[Rate
(L/S)]],"")</f>
        <v>0</v>
      </c>
      <c r="Z131" s="7">
        <f>IFERROR(VLOOKUP(Table1[[#This Row],[Stock]],[2]CUS030!$A$5:$BO$10000,31,0)/Table1[[#This Row],[Rate
(L/S)]],"")</f>
        <v>0</v>
      </c>
      <c r="AA131" s="7">
        <f>IFERROR(VLOOKUP(Table1[[#This Row],[Stock]],[2]CUS030!$A$5:$BO$10000,32,0)/Table1[[#This Row],[Rate
(L/S)]],"")</f>
        <v>0</v>
      </c>
      <c r="AB131" s="7">
        <f>IFERROR(VLOOKUP(Table1[[#This Row],[Stock]],[2]CUS030!$A$5:$BO$10000,33,0)/Table1[[#This Row],[Rate
(L/S)]],"")</f>
        <v>0</v>
      </c>
      <c r="AC131" s="7">
        <f>IFERROR(VLOOKUP(Table1[[#This Row],[Stock]],[2]CUS030!$A$5:$BO$10000,34,0)/Table1[[#This Row],[Rate
(L/S)]],"")</f>
        <v>0</v>
      </c>
      <c r="AD131" s="7">
        <f>IFERROR(VLOOKUP(Table1[[#This Row],[Stock]],[2]CUS030!$A$5:$BO$10000,35,0)/Table1[[#This Row],[Rate
(L/S)]],"")</f>
        <v>0</v>
      </c>
      <c r="AE131" s="7">
        <f>IFERROR(VLOOKUP(Table1[[#This Row],[Stock]],[2]CUS030!$A$5:$BO$10000,36,0)/Table1[[#This Row],[Rate
(L/S)]],"")</f>
        <v>0</v>
      </c>
      <c r="AF131" s="7">
        <f>IFERROR(VLOOKUP(Table1[[#This Row],[Stock]],[2]CUS030!$A$5:$BO$10000,37,0)/Table1[[#This Row],[Rate
(L/S)]],"")</f>
        <v>0</v>
      </c>
      <c r="AG131" s="7">
        <f>IFERROR(VLOOKUP(Table1[[#This Row],[Stock]],[2]CUS030!$A$5:$BO$10000,38,0)/Table1[[#This Row],[Rate
(L/S)]],"")</f>
        <v>0</v>
      </c>
      <c r="AH131" s="7">
        <f>IFERROR(VLOOKUP(Table1[[#This Row],[Stock]],[2]CUS030!$A$5:$BO$10000,39,0)/Table1[[#This Row],[Rate
(L/S)]],"")</f>
        <v>0</v>
      </c>
      <c r="AI131" s="7">
        <f>IFERROR(VLOOKUP(Table1[[#This Row],[Stock]],[2]CUS030!$A$5:$BO$10000,40,0)/Table1[[#This Row],[Rate
(L/S)]],"")</f>
        <v>0</v>
      </c>
      <c r="AJ131" s="7">
        <f>IFERROR(VLOOKUP(Table1[[#This Row],[Stock]],[2]CUS030!$A$5:$BO$10000,41,0)/Table1[[#This Row],[Rate
(L/S)]],"")</f>
        <v>0</v>
      </c>
      <c r="AK131" s="7">
        <f>IFERROR(VLOOKUP(Table1[[#This Row],[Stock]],[2]CUS030!$A$5:$BO$10000,42,0)/Table1[[#This Row],[Rate
(L/S)]],"")</f>
        <v>0</v>
      </c>
      <c r="AL131" s="7">
        <f>IFERROR(VLOOKUP(Table1[[#This Row],[Stock]],[2]CUS030!$A$5:$BO$10000,43,0)/Table1[[#This Row],[Rate
(L/S)]],"")</f>
        <v>0</v>
      </c>
      <c r="AM131" s="7">
        <f>IFERROR(VLOOKUP(Table1[[#This Row],[Stock]],[2]CUS030!$A$5:$BO$10000,44,0)/Table1[[#This Row],[Rate
(L/S)]],"")</f>
        <v>0</v>
      </c>
      <c r="AN131" s="7">
        <f>IFERROR(VLOOKUP(Table1[[#This Row],[Stock]],[2]CUS030!$A$5:$BO$10000,45,0)/Table1[[#This Row],[Rate
(L/S)]],"")</f>
        <v>0</v>
      </c>
      <c r="AO131" s="7">
        <f>IFERROR(VLOOKUP(Table1[[#This Row],[Stock]],[2]CUS030!$A$5:$BO$10000,46,0)/Table1[[#This Row],[Rate
(L/S)]],"")</f>
        <v>0</v>
      </c>
      <c r="AP131" s="7">
        <f>IFERROR(VLOOKUP(Table1[[#This Row],[Stock]],[2]CUS030!$A$5:$BO$10000,47,0)/Table1[[#This Row],[Rate
(L/S)]],"")</f>
        <v>0</v>
      </c>
      <c r="AQ131" s="7">
        <f>IFERROR(VLOOKUP(Table1[[#This Row],[Stock]],[2]CUS030!$A$5:$BO$10000,48,0)/Table1[[#This Row],[Rate
(L/S)]],"")</f>
        <v>0</v>
      </c>
      <c r="AR131" s="7">
        <f>IFERROR(VLOOKUP(Table1[[#This Row],[Stock]],[2]CUS030!$A$5:$BO$10000,49,0)/Table1[[#This Row],[Rate
(L/S)]],"")</f>
        <v>0</v>
      </c>
      <c r="AS131" s="7">
        <f>IFERROR(VLOOKUP(Table1[[#This Row],[Stock]],[2]CUS030!$A$5:$BO$10000,50,0)/Table1[[#This Row],[Rate
(L/S)]],"")</f>
        <v>0</v>
      </c>
      <c r="AT131" s="7">
        <f>IFERROR(VLOOKUP(Table1[[#This Row],[Stock]],[2]CUS030!$A$5:$BO$10000,51,0)/Table1[[#This Row],[Rate
(L/S)]],"")</f>
        <v>0</v>
      </c>
      <c r="AU131" s="7">
        <f>IFERROR(VLOOKUP(Table1[[#This Row],[Stock]],[2]CUS030!$A$5:$BO$10000,52,0)/Table1[[#This Row],[Rate
(L/S)]],"")</f>
        <v>0</v>
      </c>
      <c r="AV131" s="7">
        <f>IFERROR(VLOOKUP(Table1[[#This Row],[Stock]],[2]CUS030!$A$5:$BO$10000,53,0)/Table1[[#This Row],[Rate
(L/S)]],"")</f>
        <v>0</v>
      </c>
      <c r="AW131" s="7">
        <f>IFERROR(VLOOKUP(Table1[[#This Row],[Stock]],[2]CUS030!$A$5:$BO$10000,54,0)/Table1[[#This Row],[Rate
(L/S)]],"")</f>
        <v>0</v>
      </c>
      <c r="AX131" s="7">
        <f>IFERROR(VLOOKUP(Table1[[#This Row],[Stock]],[2]CUS030!$A$5:$BO$10000,55,0)/Table1[[#This Row],[Rate
(L/S)]],"")</f>
        <v>40</v>
      </c>
      <c r="AY131" s="7">
        <f>IFERROR(VLOOKUP(Table1[[#This Row],[Stock]],[2]CUS030!$A$5:$BO$10000,56,0)/Table1[[#This Row],[Rate
(L/S)]],"")</f>
        <v>85.6</v>
      </c>
      <c r="AZ131" s="7">
        <f>IFERROR(VLOOKUP(Table1[[#This Row],[Stock]],[2]CUS030!$A$5:$BO$10000,57,0)/Table1[[#This Row],[Rate
(L/S)]],"")</f>
        <v>51</v>
      </c>
      <c r="BA131" s="7">
        <f>IFERROR(VLOOKUP(Table1[[#This Row],[Stock]],[2]CUS030!$A$5:$BO$10000,58,0)/Table1[[#This Row],[Rate
(L/S)]],"")</f>
        <v>80</v>
      </c>
      <c r="BB131" s="7">
        <f>IFERROR(VLOOKUP(Table1[[#This Row],[Stock]],[2]CUS030!$A$5:$BO$10000,59,0)/Table1[[#This Row],[Rate
(L/S)]],"")</f>
        <v>0</v>
      </c>
      <c r="BC131" s="7">
        <f>IFERROR(VLOOKUP(Table1[[#This Row],[Stock]],[2]CUS030!$A$5:$BO$10000,60,0)/Table1[[#This Row],[Rate
(L/S)]],"")</f>
        <v>0</v>
      </c>
      <c r="BD131" s="7">
        <f>IFERROR(VLOOKUP(Table1[[#This Row],[Stock]],[2]CUS030!$A$5:$BO$10000,61,0)/Table1[[#This Row],[Rate
(L/S)]],"")</f>
        <v>0</v>
      </c>
      <c r="BE131" s="7">
        <f>IFERROR(VLOOKUP(Table1[[#This Row],[Stock]],[2]CUS030!$A$5:$BO$10000,62,0)/Table1[[#This Row],[Rate
(L/S)]],"")</f>
        <v>0</v>
      </c>
      <c r="BF131" s="7">
        <f>IFERROR(VLOOKUP(Table1[[#This Row],[Stock]],[2]CUS030!$A$5:$BO$10000,63,0)/Table1[[#This Row],[Rate
(L/S)]],"")</f>
        <v>0</v>
      </c>
      <c r="BG131" s="7">
        <f>IFERROR(VLOOKUP(Table1[[#This Row],[Stock]],[2]CUS030!$A$5:$BO$10000,64,0)/Table1[[#This Row],[Rate
(L/S)]],"")</f>
        <v>0</v>
      </c>
      <c r="BH131" s="7">
        <f>IFERROR(VLOOKUP(Table1[[#This Row],[Stock]],[2]CUS030!$A$5:$BO$10000,65,0)/Table1[[#This Row],[Rate
(L/S)]],"")</f>
        <v>0</v>
      </c>
      <c r="BI131" s="7" t="s">
        <v>1</v>
      </c>
      <c r="BJ131" s="15">
        <f>IFERROR(IF(Table1[[#This Row],[S.Material]]="S",(Table1[[#This Row],[Total Qty]]+Table1[[#This Row],[N+1]]+Table1[[#This Row],[N+2]]),Table1[[#This Row],[Total Qty]]+Table1[[#This Row],[N+1]]),)</f>
        <v>85.6</v>
      </c>
      <c r="BK131" s="7" t="str">
        <f>IFERROR(IF(((AVERAGE((Table1[[#This Row],[N+1]],Table1[[#This Row],[N+2]]),Table1[[#This Row],[N+3]])-(Table1[[#This Row],[Total Qty]])))&gt;500,"Fixed&gt;500pcs",""),"")</f>
        <v/>
      </c>
      <c r="BL131" s="7" t="str">
        <f>IF(AND(Table1[[#This Row],[Last Forcast]]=0,Table1[[#This Row],[Total Qty]]&gt;0,Table1[[#This Row],[N+1]]&gt;0),"Check PO again","")</f>
        <v/>
      </c>
    </row>
    <row r="132" spans="2:64" x14ac:dyDescent="0.3">
      <c r="B132">
        <v>130</v>
      </c>
      <c r="C132" t="s">
        <v>136</v>
      </c>
      <c r="D132">
        <f>IFERROR(ROUND((MID(Table1[[#This Row],[Production]],35,(LEN(Table1[[#This Row],[Production]]))-37)/(MID(Table1[[#This Row],[Stock]],35,(LEN(Table1[[#This Row],[Stock]]))-37))),0),"")</f>
        <v>5</v>
      </c>
      <c r="E132" t="s">
        <v>137</v>
      </c>
      <c r="F132" s="16">
        <f>VLOOKUP(LEFT(Table1[[#This Row],[Production]],LEN(Table1[[#This Row],[Production]])-7),Item!$A$5:$Z$1000,26,0)</f>
        <v>2.8849999999999998</v>
      </c>
      <c r="H132" s="8" t="str">
        <f>IFERROR(VLOOKUP(MID(Table1[[#This Row],[Production]],10,2),Special!$B$2:$D$26,3,0),"")</f>
        <v>-</v>
      </c>
      <c r="J132" t="b">
        <f>EXACT(LEFT(Table1[[#This Row],[Stock]],12),LEFT(Table1[[#This Row],[Production]],12))</f>
        <v>1</v>
      </c>
      <c r="K132" t="b">
        <f>EXACT((RIGHT(Table1[[#This Row],[Stock]],3)),((RIGHT(Table1[[#This Row],[Production]],3))))</f>
        <v>1</v>
      </c>
      <c r="L132" s="14">
        <f>IFERROR(VLOOKUP(Table1[[#This Row],[Stock]],[1]Sheet1!$A$7:$N$10000,14,0),"")</f>
        <v>0</v>
      </c>
      <c r="M132" s="14">
        <f>IFERROR(ROUND((Table1[[#This Row],[Stock
(S&amp;L)]]/Table1[[#This Row],[Rate
(L/S)]]),0),"")</f>
        <v>0</v>
      </c>
      <c r="O132" t="str">
        <f>IF(Table1[[#This Row],[Rate
(L/S)]]=1,"P/E","C")</f>
        <v>C</v>
      </c>
      <c r="P132" s="7" t="str">
        <f>IFERROR(VLOOKUP(Table1[[#This Row],[Stock]],[2]CUS030!$A$5:$BO$10000,21,0)/Table1[[#This Row],[Rate
(L/S)]],"")</f>
        <v/>
      </c>
      <c r="Q132" s="7" t="str">
        <f>IFERROR(VLOOKUP(Table1[[#This Row],[Stock]],[2]CUS030!$A$5:$BO$10000,22,0)/Table1[[#This Row],[Rate
(L/S)]],"")</f>
        <v/>
      </c>
      <c r="R132" s="7" t="str">
        <f>IFERROR(VLOOKUP(Table1[[#This Row],[Stock]],[2]CUS030!$A$5:$BO$10000,23,0)/Table1[[#This Row],[Rate
(L/S)]],"")</f>
        <v/>
      </c>
      <c r="S132" s="7" t="str">
        <f>IFERROR(VLOOKUP(Table1[[#This Row],[Stock]],[2]CUS030!$A$5:$BO$10000,24,0)/Table1[[#This Row],[Rate
(L/S)]],"")</f>
        <v/>
      </c>
      <c r="T132" s="7" t="str">
        <f>IFERROR(VLOOKUP(Table1[[#This Row],[Stock]],[2]CUS030!$A$5:$BO$10000,25,0)/Table1[[#This Row],[Rate
(L/S)]],"")</f>
        <v/>
      </c>
      <c r="U132" s="7" t="str">
        <f>IFERROR(VLOOKUP(Table1[[#This Row],[Stock]],[2]CUS030!$A$5:$BO$10000,26,0)/Table1[[#This Row],[Rate
(L/S)]],"")</f>
        <v/>
      </c>
      <c r="V132" s="7" t="str">
        <f>IFERROR(VLOOKUP(Table1[[#This Row],[Stock]],[2]CUS030!$A$5:$BO$10000,27,0)/Table1[[#This Row],[Rate
(L/S)]],"")</f>
        <v/>
      </c>
      <c r="W132" s="7" t="str">
        <f>IFERROR(VLOOKUP(Table1[[#This Row],[Stock]],[2]CUS030!$A$5:$BO$10000,28,0)/Table1[[#This Row],[Rate
(L/S)]],"")</f>
        <v/>
      </c>
      <c r="X132" s="7" t="str">
        <f>IFERROR(VLOOKUP(Table1[[#This Row],[Stock]],[2]CUS030!$A$5:$BO$10000,29,0)/Table1[[#This Row],[Rate
(L/S)]],"")</f>
        <v/>
      </c>
      <c r="Y132" s="7" t="str">
        <f>IFERROR(VLOOKUP(Table1[[#This Row],[Stock]],[2]CUS030!$A$5:$BO$10000,30,0)/Table1[[#This Row],[Rate
(L/S)]],"")</f>
        <v/>
      </c>
      <c r="Z132" s="7" t="str">
        <f>IFERROR(VLOOKUP(Table1[[#This Row],[Stock]],[2]CUS030!$A$5:$BO$10000,31,0)/Table1[[#This Row],[Rate
(L/S)]],"")</f>
        <v/>
      </c>
      <c r="AA132" s="7" t="str">
        <f>IFERROR(VLOOKUP(Table1[[#This Row],[Stock]],[2]CUS030!$A$5:$BO$10000,32,0)/Table1[[#This Row],[Rate
(L/S)]],"")</f>
        <v/>
      </c>
      <c r="AB132" s="7" t="str">
        <f>IFERROR(VLOOKUP(Table1[[#This Row],[Stock]],[2]CUS030!$A$5:$BO$10000,33,0)/Table1[[#This Row],[Rate
(L/S)]],"")</f>
        <v/>
      </c>
      <c r="AC132" s="7" t="str">
        <f>IFERROR(VLOOKUP(Table1[[#This Row],[Stock]],[2]CUS030!$A$5:$BO$10000,34,0)/Table1[[#This Row],[Rate
(L/S)]],"")</f>
        <v/>
      </c>
      <c r="AD132" s="7" t="str">
        <f>IFERROR(VLOOKUP(Table1[[#This Row],[Stock]],[2]CUS030!$A$5:$BO$10000,35,0)/Table1[[#This Row],[Rate
(L/S)]],"")</f>
        <v/>
      </c>
      <c r="AE132" s="7" t="str">
        <f>IFERROR(VLOOKUP(Table1[[#This Row],[Stock]],[2]CUS030!$A$5:$BO$10000,36,0)/Table1[[#This Row],[Rate
(L/S)]],"")</f>
        <v/>
      </c>
      <c r="AF132" s="7" t="str">
        <f>IFERROR(VLOOKUP(Table1[[#This Row],[Stock]],[2]CUS030!$A$5:$BO$10000,37,0)/Table1[[#This Row],[Rate
(L/S)]],"")</f>
        <v/>
      </c>
      <c r="AG132" s="7" t="str">
        <f>IFERROR(VLOOKUP(Table1[[#This Row],[Stock]],[2]CUS030!$A$5:$BO$10000,38,0)/Table1[[#This Row],[Rate
(L/S)]],"")</f>
        <v/>
      </c>
      <c r="AH132" s="7" t="str">
        <f>IFERROR(VLOOKUP(Table1[[#This Row],[Stock]],[2]CUS030!$A$5:$BO$10000,39,0)/Table1[[#This Row],[Rate
(L/S)]],"")</f>
        <v/>
      </c>
      <c r="AI132" s="7" t="str">
        <f>IFERROR(VLOOKUP(Table1[[#This Row],[Stock]],[2]CUS030!$A$5:$BO$10000,40,0)/Table1[[#This Row],[Rate
(L/S)]],"")</f>
        <v/>
      </c>
      <c r="AJ132" s="7" t="str">
        <f>IFERROR(VLOOKUP(Table1[[#This Row],[Stock]],[2]CUS030!$A$5:$BO$10000,41,0)/Table1[[#This Row],[Rate
(L/S)]],"")</f>
        <v/>
      </c>
      <c r="AK132" s="7" t="str">
        <f>IFERROR(VLOOKUP(Table1[[#This Row],[Stock]],[2]CUS030!$A$5:$BO$10000,42,0)/Table1[[#This Row],[Rate
(L/S)]],"")</f>
        <v/>
      </c>
      <c r="AL132" s="7" t="str">
        <f>IFERROR(VLOOKUP(Table1[[#This Row],[Stock]],[2]CUS030!$A$5:$BO$10000,43,0)/Table1[[#This Row],[Rate
(L/S)]],"")</f>
        <v/>
      </c>
      <c r="AM132" s="7" t="str">
        <f>IFERROR(VLOOKUP(Table1[[#This Row],[Stock]],[2]CUS030!$A$5:$BO$10000,44,0)/Table1[[#This Row],[Rate
(L/S)]],"")</f>
        <v/>
      </c>
      <c r="AN132" s="7" t="str">
        <f>IFERROR(VLOOKUP(Table1[[#This Row],[Stock]],[2]CUS030!$A$5:$BO$10000,45,0)/Table1[[#This Row],[Rate
(L/S)]],"")</f>
        <v/>
      </c>
      <c r="AO132" s="7" t="str">
        <f>IFERROR(VLOOKUP(Table1[[#This Row],[Stock]],[2]CUS030!$A$5:$BO$10000,46,0)/Table1[[#This Row],[Rate
(L/S)]],"")</f>
        <v/>
      </c>
      <c r="AP132" s="7" t="str">
        <f>IFERROR(VLOOKUP(Table1[[#This Row],[Stock]],[2]CUS030!$A$5:$BO$10000,47,0)/Table1[[#This Row],[Rate
(L/S)]],"")</f>
        <v/>
      </c>
      <c r="AQ132" s="7" t="str">
        <f>IFERROR(VLOOKUP(Table1[[#This Row],[Stock]],[2]CUS030!$A$5:$BO$10000,48,0)/Table1[[#This Row],[Rate
(L/S)]],"")</f>
        <v/>
      </c>
      <c r="AR132" s="7" t="str">
        <f>IFERROR(VLOOKUP(Table1[[#This Row],[Stock]],[2]CUS030!$A$5:$BO$10000,49,0)/Table1[[#This Row],[Rate
(L/S)]],"")</f>
        <v/>
      </c>
      <c r="AS132" s="7" t="str">
        <f>IFERROR(VLOOKUP(Table1[[#This Row],[Stock]],[2]CUS030!$A$5:$BO$10000,50,0)/Table1[[#This Row],[Rate
(L/S)]],"")</f>
        <v/>
      </c>
      <c r="AT132" s="7" t="str">
        <f>IFERROR(VLOOKUP(Table1[[#This Row],[Stock]],[2]CUS030!$A$5:$BO$10000,51,0)/Table1[[#This Row],[Rate
(L/S)]],"")</f>
        <v/>
      </c>
      <c r="AU132" s="7" t="str">
        <f>IFERROR(VLOOKUP(Table1[[#This Row],[Stock]],[2]CUS030!$A$5:$BO$10000,52,0)/Table1[[#This Row],[Rate
(L/S)]],"")</f>
        <v/>
      </c>
      <c r="AV132" s="7" t="str">
        <f>IFERROR(VLOOKUP(Table1[[#This Row],[Stock]],[2]CUS030!$A$5:$BO$10000,53,0)/Table1[[#This Row],[Rate
(L/S)]],"")</f>
        <v/>
      </c>
      <c r="AW132" s="7" t="str">
        <f>IFERROR(VLOOKUP(Table1[[#This Row],[Stock]],[2]CUS030!$A$5:$BO$10000,54,0)/Table1[[#This Row],[Rate
(L/S)]],"")</f>
        <v/>
      </c>
      <c r="AX132" s="7" t="str">
        <f>IFERROR(VLOOKUP(Table1[[#This Row],[Stock]],[2]CUS030!$A$5:$BO$10000,55,0)/Table1[[#This Row],[Rate
(L/S)]],"")</f>
        <v/>
      </c>
      <c r="AY132" s="7" t="str">
        <f>IFERROR(VLOOKUP(Table1[[#This Row],[Stock]],[2]CUS030!$A$5:$BO$10000,56,0)/Table1[[#This Row],[Rate
(L/S)]],"")</f>
        <v/>
      </c>
      <c r="AZ132" s="7" t="str">
        <f>IFERROR(VLOOKUP(Table1[[#This Row],[Stock]],[2]CUS030!$A$5:$BO$10000,57,0)/Table1[[#This Row],[Rate
(L/S)]],"")</f>
        <v/>
      </c>
      <c r="BA132" s="7" t="str">
        <f>IFERROR(VLOOKUP(Table1[[#This Row],[Stock]],[2]CUS030!$A$5:$BO$10000,58,0)/Table1[[#This Row],[Rate
(L/S)]],"")</f>
        <v/>
      </c>
      <c r="BB132" s="7" t="str">
        <f>IFERROR(VLOOKUP(Table1[[#This Row],[Stock]],[2]CUS030!$A$5:$BO$10000,59,0)/Table1[[#This Row],[Rate
(L/S)]],"")</f>
        <v/>
      </c>
      <c r="BC132" s="7" t="str">
        <f>IFERROR(VLOOKUP(Table1[[#This Row],[Stock]],[2]CUS030!$A$5:$BO$10000,60,0)/Table1[[#This Row],[Rate
(L/S)]],"")</f>
        <v/>
      </c>
      <c r="BD132" s="7" t="str">
        <f>IFERROR(VLOOKUP(Table1[[#This Row],[Stock]],[2]CUS030!$A$5:$BO$10000,61,0)/Table1[[#This Row],[Rate
(L/S)]],"")</f>
        <v/>
      </c>
      <c r="BE132" s="7" t="str">
        <f>IFERROR(VLOOKUP(Table1[[#This Row],[Stock]],[2]CUS030!$A$5:$BO$10000,62,0)/Table1[[#This Row],[Rate
(L/S)]],"")</f>
        <v/>
      </c>
      <c r="BF132" s="7" t="str">
        <f>IFERROR(VLOOKUP(Table1[[#This Row],[Stock]],[2]CUS030!$A$5:$BO$10000,63,0)/Table1[[#This Row],[Rate
(L/S)]],"")</f>
        <v/>
      </c>
      <c r="BG132" s="7" t="str">
        <f>IFERROR(VLOOKUP(Table1[[#This Row],[Stock]],[2]CUS030!$A$5:$BO$10000,64,0)/Table1[[#This Row],[Rate
(L/S)]],"")</f>
        <v/>
      </c>
      <c r="BH132" s="7" t="str">
        <f>IFERROR(VLOOKUP(Table1[[#This Row],[Stock]],[2]CUS030!$A$5:$BO$10000,65,0)/Table1[[#This Row],[Rate
(L/S)]],"")</f>
        <v/>
      </c>
      <c r="BI132" s="7" t="s">
        <v>1</v>
      </c>
      <c r="BJ132" s="15">
        <f>IFERROR(IF(Table1[[#This Row],[S.Material]]="S",(Table1[[#This Row],[Total Qty]]+Table1[[#This Row],[N+1]]+Table1[[#This Row],[N+2]]),Table1[[#This Row],[Total Qty]]+Table1[[#This Row],[N+1]]),)</f>
        <v>0</v>
      </c>
      <c r="BK132" s="7" t="str">
        <f>IFERROR(IF(((AVERAGE((Table1[[#This Row],[N+1]],Table1[[#This Row],[N+2]]),Table1[[#This Row],[N+3]])-(Table1[[#This Row],[Total Qty]])))&gt;500,"Fixed&gt;500pcs",""),"")</f>
        <v/>
      </c>
      <c r="BL132" s="7" t="str">
        <f>IF(AND(Table1[[#This Row],[Last Forcast]]=0,Table1[[#This Row],[Total Qty]]&gt;0,Table1[[#This Row],[N+1]]&gt;0),"Check PO again","")</f>
        <v/>
      </c>
    </row>
    <row r="133" spans="2:64" x14ac:dyDescent="0.3">
      <c r="B133">
        <v>131</v>
      </c>
      <c r="C133" t="s">
        <v>134</v>
      </c>
      <c r="D133">
        <f>IFERROR(ROUND((MID(Table1[[#This Row],[Production]],35,(LEN(Table1[[#This Row],[Production]]))-37)/(MID(Table1[[#This Row],[Stock]],35,(LEN(Table1[[#This Row],[Stock]]))-37))),0),"")</f>
        <v>1</v>
      </c>
      <c r="E133" t="s">
        <v>134</v>
      </c>
      <c r="F133" s="16">
        <f>VLOOKUP(LEFT(Table1[[#This Row],[Production]],LEN(Table1[[#This Row],[Production]])-7),Item!$A$5:$Z$1000,26,0)</f>
        <v>2.8849999999999998</v>
      </c>
      <c r="H133" s="8" t="str">
        <f>IFERROR(VLOOKUP(MID(Table1[[#This Row],[Production]],10,2),Special!$B$2:$D$26,3,0),"")</f>
        <v>-</v>
      </c>
      <c r="J133" t="b">
        <f>EXACT(LEFT(Table1[[#This Row],[Stock]],12),LEFT(Table1[[#This Row],[Production]],12))</f>
        <v>1</v>
      </c>
      <c r="K133" t="b">
        <f>EXACT((RIGHT(Table1[[#This Row],[Stock]],3)),((RIGHT(Table1[[#This Row],[Production]],3))))</f>
        <v>1</v>
      </c>
      <c r="L133" s="14">
        <f>IFERROR(VLOOKUP(Table1[[#This Row],[Stock]],[1]Sheet1!$A$7:$N$10000,14,0),"")</f>
        <v>118</v>
      </c>
      <c r="M133" s="14">
        <f>IFERROR(ROUND((Table1[[#This Row],[Stock
(S&amp;L)]]/Table1[[#This Row],[Rate
(L/S)]]),0),"")</f>
        <v>118</v>
      </c>
      <c r="O133" t="str">
        <f>IF(Table1[[#This Row],[Rate
(L/S)]]=1,"P/E","C")</f>
        <v>P/E</v>
      </c>
      <c r="P133" s="7" t="str">
        <f>IFERROR(VLOOKUP(Table1[[#This Row],[Stock]],[2]CUS030!$A$5:$BO$10000,21,0)/Table1[[#This Row],[Rate
(L/S)]],"")</f>
        <v/>
      </c>
      <c r="Q133" s="7" t="str">
        <f>IFERROR(VLOOKUP(Table1[[#This Row],[Stock]],[2]CUS030!$A$5:$BO$10000,22,0)/Table1[[#This Row],[Rate
(L/S)]],"")</f>
        <v/>
      </c>
      <c r="R133" s="7" t="str">
        <f>IFERROR(VLOOKUP(Table1[[#This Row],[Stock]],[2]CUS030!$A$5:$BO$10000,23,0)/Table1[[#This Row],[Rate
(L/S)]],"")</f>
        <v/>
      </c>
      <c r="S133" s="7" t="str">
        <f>IFERROR(VLOOKUP(Table1[[#This Row],[Stock]],[2]CUS030!$A$5:$BO$10000,24,0)/Table1[[#This Row],[Rate
(L/S)]],"")</f>
        <v/>
      </c>
      <c r="T133" s="7" t="str">
        <f>IFERROR(VLOOKUP(Table1[[#This Row],[Stock]],[2]CUS030!$A$5:$BO$10000,25,0)/Table1[[#This Row],[Rate
(L/S)]],"")</f>
        <v/>
      </c>
      <c r="U133" s="7" t="str">
        <f>IFERROR(VLOOKUP(Table1[[#This Row],[Stock]],[2]CUS030!$A$5:$BO$10000,26,0)/Table1[[#This Row],[Rate
(L/S)]],"")</f>
        <v/>
      </c>
      <c r="V133" s="7" t="str">
        <f>IFERROR(VLOOKUP(Table1[[#This Row],[Stock]],[2]CUS030!$A$5:$BO$10000,27,0)/Table1[[#This Row],[Rate
(L/S)]],"")</f>
        <v/>
      </c>
      <c r="W133" s="7" t="str">
        <f>IFERROR(VLOOKUP(Table1[[#This Row],[Stock]],[2]CUS030!$A$5:$BO$10000,28,0)/Table1[[#This Row],[Rate
(L/S)]],"")</f>
        <v/>
      </c>
      <c r="X133" s="7" t="str">
        <f>IFERROR(VLOOKUP(Table1[[#This Row],[Stock]],[2]CUS030!$A$5:$BO$10000,29,0)/Table1[[#This Row],[Rate
(L/S)]],"")</f>
        <v/>
      </c>
      <c r="Y133" s="7" t="str">
        <f>IFERROR(VLOOKUP(Table1[[#This Row],[Stock]],[2]CUS030!$A$5:$BO$10000,30,0)/Table1[[#This Row],[Rate
(L/S)]],"")</f>
        <v/>
      </c>
      <c r="Z133" s="7" t="str">
        <f>IFERROR(VLOOKUP(Table1[[#This Row],[Stock]],[2]CUS030!$A$5:$BO$10000,31,0)/Table1[[#This Row],[Rate
(L/S)]],"")</f>
        <v/>
      </c>
      <c r="AA133" s="7" t="str">
        <f>IFERROR(VLOOKUP(Table1[[#This Row],[Stock]],[2]CUS030!$A$5:$BO$10000,32,0)/Table1[[#This Row],[Rate
(L/S)]],"")</f>
        <v/>
      </c>
      <c r="AB133" s="7" t="str">
        <f>IFERROR(VLOOKUP(Table1[[#This Row],[Stock]],[2]CUS030!$A$5:$BO$10000,33,0)/Table1[[#This Row],[Rate
(L/S)]],"")</f>
        <v/>
      </c>
      <c r="AC133" s="7" t="str">
        <f>IFERROR(VLOOKUP(Table1[[#This Row],[Stock]],[2]CUS030!$A$5:$BO$10000,34,0)/Table1[[#This Row],[Rate
(L/S)]],"")</f>
        <v/>
      </c>
      <c r="AD133" s="7" t="str">
        <f>IFERROR(VLOOKUP(Table1[[#This Row],[Stock]],[2]CUS030!$A$5:$BO$10000,35,0)/Table1[[#This Row],[Rate
(L/S)]],"")</f>
        <v/>
      </c>
      <c r="AE133" s="7" t="str">
        <f>IFERROR(VLOOKUP(Table1[[#This Row],[Stock]],[2]CUS030!$A$5:$BO$10000,36,0)/Table1[[#This Row],[Rate
(L/S)]],"")</f>
        <v/>
      </c>
      <c r="AF133" s="7" t="str">
        <f>IFERROR(VLOOKUP(Table1[[#This Row],[Stock]],[2]CUS030!$A$5:$BO$10000,37,0)/Table1[[#This Row],[Rate
(L/S)]],"")</f>
        <v/>
      </c>
      <c r="AG133" s="7" t="str">
        <f>IFERROR(VLOOKUP(Table1[[#This Row],[Stock]],[2]CUS030!$A$5:$BO$10000,38,0)/Table1[[#This Row],[Rate
(L/S)]],"")</f>
        <v/>
      </c>
      <c r="AH133" s="7" t="str">
        <f>IFERROR(VLOOKUP(Table1[[#This Row],[Stock]],[2]CUS030!$A$5:$BO$10000,39,0)/Table1[[#This Row],[Rate
(L/S)]],"")</f>
        <v/>
      </c>
      <c r="AI133" s="7" t="str">
        <f>IFERROR(VLOOKUP(Table1[[#This Row],[Stock]],[2]CUS030!$A$5:$BO$10000,40,0)/Table1[[#This Row],[Rate
(L/S)]],"")</f>
        <v/>
      </c>
      <c r="AJ133" s="7" t="str">
        <f>IFERROR(VLOOKUP(Table1[[#This Row],[Stock]],[2]CUS030!$A$5:$BO$10000,41,0)/Table1[[#This Row],[Rate
(L/S)]],"")</f>
        <v/>
      </c>
      <c r="AK133" s="7" t="str">
        <f>IFERROR(VLOOKUP(Table1[[#This Row],[Stock]],[2]CUS030!$A$5:$BO$10000,42,0)/Table1[[#This Row],[Rate
(L/S)]],"")</f>
        <v/>
      </c>
      <c r="AL133" s="7" t="str">
        <f>IFERROR(VLOOKUP(Table1[[#This Row],[Stock]],[2]CUS030!$A$5:$BO$10000,43,0)/Table1[[#This Row],[Rate
(L/S)]],"")</f>
        <v/>
      </c>
      <c r="AM133" s="7" t="str">
        <f>IFERROR(VLOOKUP(Table1[[#This Row],[Stock]],[2]CUS030!$A$5:$BO$10000,44,0)/Table1[[#This Row],[Rate
(L/S)]],"")</f>
        <v/>
      </c>
      <c r="AN133" s="7" t="str">
        <f>IFERROR(VLOOKUP(Table1[[#This Row],[Stock]],[2]CUS030!$A$5:$BO$10000,45,0)/Table1[[#This Row],[Rate
(L/S)]],"")</f>
        <v/>
      </c>
      <c r="AO133" s="7" t="str">
        <f>IFERROR(VLOOKUP(Table1[[#This Row],[Stock]],[2]CUS030!$A$5:$BO$10000,46,0)/Table1[[#This Row],[Rate
(L/S)]],"")</f>
        <v/>
      </c>
      <c r="AP133" s="7" t="str">
        <f>IFERROR(VLOOKUP(Table1[[#This Row],[Stock]],[2]CUS030!$A$5:$BO$10000,47,0)/Table1[[#This Row],[Rate
(L/S)]],"")</f>
        <v/>
      </c>
      <c r="AQ133" s="7" t="str">
        <f>IFERROR(VLOOKUP(Table1[[#This Row],[Stock]],[2]CUS030!$A$5:$BO$10000,48,0)/Table1[[#This Row],[Rate
(L/S)]],"")</f>
        <v/>
      </c>
      <c r="AR133" s="7" t="str">
        <f>IFERROR(VLOOKUP(Table1[[#This Row],[Stock]],[2]CUS030!$A$5:$BO$10000,49,0)/Table1[[#This Row],[Rate
(L/S)]],"")</f>
        <v/>
      </c>
      <c r="AS133" s="7" t="str">
        <f>IFERROR(VLOOKUP(Table1[[#This Row],[Stock]],[2]CUS030!$A$5:$BO$10000,50,0)/Table1[[#This Row],[Rate
(L/S)]],"")</f>
        <v/>
      </c>
      <c r="AT133" s="7" t="str">
        <f>IFERROR(VLOOKUP(Table1[[#This Row],[Stock]],[2]CUS030!$A$5:$BO$10000,51,0)/Table1[[#This Row],[Rate
(L/S)]],"")</f>
        <v/>
      </c>
      <c r="AU133" s="7" t="str">
        <f>IFERROR(VLOOKUP(Table1[[#This Row],[Stock]],[2]CUS030!$A$5:$BO$10000,52,0)/Table1[[#This Row],[Rate
(L/S)]],"")</f>
        <v/>
      </c>
      <c r="AV133" s="7" t="str">
        <f>IFERROR(VLOOKUP(Table1[[#This Row],[Stock]],[2]CUS030!$A$5:$BO$10000,53,0)/Table1[[#This Row],[Rate
(L/S)]],"")</f>
        <v/>
      </c>
      <c r="AW133" s="7" t="str">
        <f>IFERROR(VLOOKUP(Table1[[#This Row],[Stock]],[2]CUS030!$A$5:$BO$10000,54,0)/Table1[[#This Row],[Rate
(L/S)]],"")</f>
        <v/>
      </c>
      <c r="AX133" s="7" t="str">
        <f>IFERROR(VLOOKUP(Table1[[#This Row],[Stock]],[2]CUS030!$A$5:$BO$10000,55,0)/Table1[[#This Row],[Rate
(L/S)]],"")</f>
        <v/>
      </c>
      <c r="AY133" s="7" t="str">
        <f>IFERROR(VLOOKUP(Table1[[#This Row],[Stock]],[2]CUS030!$A$5:$BO$10000,56,0)/Table1[[#This Row],[Rate
(L/S)]],"")</f>
        <v/>
      </c>
      <c r="AZ133" s="7" t="str">
        <f>IFERROR(VLOOKUP(Table1[[#This Row],[Stock]],[2]CUS030!$A$5:$BO$10000,57,0)/Table1[[#This Row],[Rate
(L/S)]],"")</f>
        <v/>
      </c>
      <c r="BA133" s="7" t="str">
        <f>IFERROR(VLOOKUP(Table1[[#This Row],[Stock]],[2]CUS030!$A$5:$BO$10000,58,0)/Table1[[#This Row],[Rate
(L/S)]],"")</f>
        <v/>
      </c>
      <c r="BB133" s="7" t="str">
        <f>IFERROR(VLOOKUP(Table1[[#This Row],[Stock]],[2]CUS030!$A$5:$BO$10000,59,0)/Table1[[#This Row],[Rate
(L/S)]],"")</f>
        <v/>
      </c>
      <c r="BC133" s="7" t="str">
        <f>IFERROR(VLOOKUP(Table1[[#This Row],[Stock]],[2]CUS030!$A$5:$BO$10000,60,0)/Table1[[#This Row],[Rate
(L/S)]],"")</f>
        <v/>
      </c>
      <c r="BD133" s="7" t="str">
        <f>IFERROR(VLOOKUP(Table1[[#This Row],[Stock]],[2]CUS030!$A$5:$BO$10000,61,0)/Table1[[#This Row],[Rate
(L/S)]],"")</f>
        <v/>
      </c>
      <c r="BE133" s="7" t="str">
        <f>IFERROR(VLOOKUP(Table1[[#This Row],[Stock]],[2]CUS030!$A$5:$BO$10000,62,0)/Table1[[#This Row],[Rate
(L/S)]],"")</f>
        <v/>
      </c>
      <c r="BF133" s="7" t="str">
        <f>IFERROR(VLOOKUP(Table1[[#This Row],[Stock]],[2]CUS030!$A$5:$BO$10000,63,0)/Table1[[#This Row],[Rate
(L/S)]],"")</f>
        <v/>
      </c>
      <c r="BG133" s="7" t="str">
        <f>IFERROR(VLOOKUP(Table1[[#This Row],[Stock]],[2]CUS030!$A$5:$BO$10000,64,0)/Table1[[#This Row],[Rate
(L/S)]],"")</f>
        <v/>
      </c>
      <c r="BH133" s="7" t="str">
        <f>IFERROR(VLOOKUP(Table1[[#This Row],[Stock]],[2]CUS030!$A$5:$BO$10000,65,0)/Table1[[#This Row],[Rate
(L/S)]],"")</f>
        <v/>
      </c>
      <c r="BI133" s="7" t="s">
        <v>1</v>
      </c>
      <c r="BJ133" s="15">
        <f>IFERROR(IF(Table1[[#This Row],[S.Material]]="S",(Table1[[#This Row],[Total Qty]]+Table1[[#This Row],[N+1]]+Table1[[#This Row],[N+2]]),Table1[[#This Row],[Total Qty]]+Table1[[#This Row],[N+1]]),)</f>
        <v>0</v>
      </c>
      <c r="BK133" s="7" t="str">
        <f>IFERROR(IF(((AVERAGE((Table1[[#This Row],[N+1]],Table1[[#This Row],[N+2]]),Table1[[#This Row],[N+3]])-(Table1[[#This Row],[Total Qty]])))&gt;500,"Fixed&gt;500pcs",""),"")</f>
        <v/>
      </c>
      <c r="BL133" s="7" t="str">
        <f>IF(AND(Table1[[#This Row],[Last Forcast]]=0,Table1[[#This Row],[Total Qty]]&gt;0,Table1[[#This Row],[N+1]]&gt;0),"Check PO again","")</f>
        <v/>
      </c>
    </row>
    <row r="134" spans="2:64" x14ac:dyDescent="0.3">
      <c r="B134">
        <v>132</v>
      </c>
      <c r="C134" t="s">
        <v>137</v>
      </c>
      <c r="D134">
        <f>IFERROR(ROUND((MID(Table1[[#This Row],[Production]],35,(LEN(Table1[[#This Row],[Production]]))-37)/(MID(Table1[[#This Row],[Stock]],35,(LEN(Table1[[#This Row],[Stock]]))-37))),0),"")</f>
        <v>1</v>
      </c>
      <c r="E134" t="s">
        <v>137</v>
      </c>
      <c r="F134" s="16">
        <f>VLOOKUP(LEFT(Table1[[#This Row],[Production]],LEN(Table1[[#This Row],[Production]])-7),Item!$A$5:$Z$1000,26,0)</f>
        <v>2.8849999999999998</v>
      </c>
      <c r="H134" s="8" t="str">
        <f>IFERROR(VLOOKUP(MID(Table1[[#This Row],[Production]],10,2),Special!$B$2:$D$26,3,0),"")</f>
        <v>-</v>
      </c>
      <c r="J134" t="b">
        <f>EXACT(LEFT(Table1[[#This Row],[Stock]],12),LEFT(Table1[[#This Row],[Production]],12))</f>
        <v>1</v>
      </c>
      <c r="K134" t="b">
        <f>EXACT((RIGHT(Table1[[#This Row],[Stock]],3)),((RIGHT(Table1[[#This Row],[Production]],3))))</f>
        <v>1</v>
      </c>
      <c r="L134" s="14">
        <f>IFERROR(VLOOKUP(Table1[[#This Row],[Stock]],[1]Sheet1!$A$7:$N$10000,14,0),"")</f>
        <v>57</v>
      </c>
      <c r="M134" s="14">
        <f>IFERROR(ROUND((Table1[[#This Row],[Stock
(S&amp;L)]]/Table1[[#This Row],[Rate
(L/S)]]),0),"")</f>
        <v>57</v>
      </c>
      <c r="O134" t="str">
        <f>IF(Table1[[#This Row],[Rate
(L/S)]]=1,"P/E","C")</f>
        <v>P/E</v>
      </c>
      <c r="P134" s="7" t="str">
        <f>IFERROR(VLOOKUP(Table1[[#This Row],[Stock]],[2]CUS030!$A$5:$BO$10000,21,0)/Table1[[#This Row],[Rate
(L/S)]],"")</f>
        <v/>
      </c>
      <c r="Q134" s="7" t="str">
        <f>IFERROR(VLOOKUP(Table1[[#This Row],[Stock]],[2]CUS030!$A$5:$BO$10000,22,0)/Table1[[#This Row],[Rate
(L/S)]],"")</f>
        <v/>
      </c>
      <c r="R134" s="7" t="str">
        <f>IFERROR(VLOOKUP(Table1[[#This Row],[Stock]],[2]CUS030!$A$5:$BO$10000,23,0)/Table1[[#This Row],[Rate
(L/S)]],"")</f>
        <v/>
      </c>
      <c r="S134" s="7" t="str">
        <f>IFERROR(VLOOKUP(Table1[[#This Row],[Stock]],[2]CUS030!$A$5:$BO$10000,24,0)/Table1[[#This Row],[Rate
(L/S)]],"")</f>
        <v/>
      </c>
      <c r="T134" s="7" t="str">
        <f>IFERROR(VLOOKUP(Table1[[#This Row],[Stock]],[2]CUS030!$A$5:$BO$10000,25,0)/Table1[[#This Row],[Rate
(L/S)]],"")</f>
        <v/>
      </c>
      <c r="U134" s="7" t="str">
        <f>IFERROR(VLOOKUP(Table1[[#This Row],[Stock]],[2]CUS030!$A$5:$BO$10000,26,0)/Table1[[#This Row],[Rate
(L/S)]],"")</f>
        <v/>
      </c>
      <c r="V134" s="7" t="str">
        <f>IFERROR(VLOOKUP(Table1[[#This Row],[Stock]],[2]CUS030!$A$5:$BO$10000,27,0)/Table1[[#This Row],[Rate
(L/S)]],"")</f>
        <v/>
      </c>
      <c r="W134" s="7" t="str">
        <f>IFERROR(VLOOKUP(Table1[[#This Row],[Stock]],[2]CUS030!$A$5:$BO$10000,28,0)/Table1[[#This Row],[Rate
(L/S)]],"")</f>
        <v/>
      </c>
      <c r="X134" s="7" t="str">
        <f>IFERROR(VLOOKUP(Table1[[#This Row],[Stock]],[2]CUS030!$A$5:$BO$10000,29,0)/Table1[[#This Row],[Rate
(L/S)]],"")</f>
        <v/>
      </c>
      <c r="Y134" s="7" t="str">
        <f>IFERROR(VLOOKUP(Table1[[#This Row],[Stock]],[2]CUS030!$A$5:$BO$10000,30,0)/Table1[[#This Row],[Rate
(L/S)]],"")</f>
        <v/>
      </c>
      <c r="Z134" s="7" t="str">
        <f>IFERROR(VLOOKUP(Table1[[#This Row],[Stock]],[2]CUS030!$A$5:$BO$10000,31,0)/Table1[[#This Row],[Rate
(L/S)]],"")</f>
        <v/>
      </c>
      <c r="AA134" s="7" t="str">
        <f>IFERROR(VLOOKUP(Table1[[#This Row],[Stock]],[2]CUS030!$A$5:$BO$10000,32,0)/Table1[[#This Row],[Rate
(L/S)]],"")</f>
        <v/>
      </c>
      <c r="AB134" s="7" t="str">
        <f>IFERROR(VLOOKUP(Table1[[#This Row],[Stock]],[2]CUS030!$A$5:$BO$10000,33,0)/Table1[[#This Row],[Rate
(L/S)]],"")</f>
        <v/>
      </c>
      <c r="AC134" s="7" t="str">
        <f>IFERROR(VLOOKUP(Table1[[#This Row],[Stock]],[2]CUS030!$A$5:$BO$10000,34,0)/Table1[[#This Row],[Rate
(L/S)]],"")</f>
        <v/>
      </c>
      <c r="AD134" s="7" t="str">
        <f>IFERROR(VLOOKUP(Table1[[#This Row],[Stock]],[2]CUS030!$A$5:$BO$10000,35,0)/Table1[[#This Row],[Rate
(L/S)]],"")</f>
        <v/>
      </c>
      <c r="AE134" s="7" t="str">
        <f>IFERROR(VLOOKUP(Table1[[#This Row],[Stock]],[2]CUS030!$A$5:$BO$10000,36,0)/Table1[[#This Row],[Rate
(L/S)]],"")</f>
        <v/>
      </c>
      <c r="AF134" s="7" t="str">
        <f>IFERROR(VLOOKUP(Table1[[#This Row],[Stock]],[2]CUS030!$A$5:$BO$10000,37,0)/Table1[[#This Row],[Rate
(L/S)]],"")</f>
        <v/>
      </c>
      <c r="AG134" s="7" t="str">
        <f>IFERROR(VLOOKUP(Table1[[#This Row],[Stock]],[2]CUS030!$A$5:$BO$10000,38,0)/Table1[[#This Row],[Rate
(L/S)]],"")</f>
        <v/>
      </c>
      <c r="AH134" s="7" t="str">
        <f>IFERROR(VLOOKUP(Table1[[#This Row],[Stock]],[2]CUS030!$A$5:$BO$10000,39,0)/Table1[[#This Row],[Rate
(L/S)]],"")</f>
        <v/>
      </c>
      <c r="AI134" s="7" t="str">
        <f>IFERROR(VLOOKUP(Table1[[#This Row],[Stock]],[2]CUS030!$A$5:$BO$10000,40,0)/Table1[[#This Row],[Rate
(L/S)]],"")</f>
        <v/>
      </c>
      <c r="AJ134" s="7" t="str">
        <f>IFERROR(VLOOKUP(Table1[[#This Row],[Stock]],[2]CUS030!$A$5:$BO$10000,41,0)/Table1[[#This Row],[Rate
(L/S)]],"")</f>
        <v/>
      </c>
      <c r="AK134" s="7" t="str">
        <f>IFERROR(VLOOKUP(Table1[[#This Row],[Stock]],[2]CUS030!$A$5:$BO$10000,42,0)/Table1[[#This Row],[Rate
(L/S)]],"")</f>
        <v/>
      </c>
      <c r="AL134" s="7" t="str">
        <f>IFERROR(VLOOKUP(Table1[[#This Row],[Stock]],[2]CUS030!$A$5:$BO$10000,43,0)/Table1[[#This Row],[Rate
(L/S)]],"")</f>
        <v/>
      </c>
      <c r="AM134" s="7" t="str">
        <f>IFERROR(VLOOKUP(Table1[[#This Row],[Stock]],[2]CUS030!$A$5:$BO$10000,44,0)/Table1[[#This Row],[Rate
(L/S)]],"")</f>
        <v/>
      </c>
      <c r="AN134" s="7" t="str">
        <f>IFERROR(VLOOKUP(Table1[[#This Row],[Stock]],[2]CUS030!$A$5:$BO$10000,45,0)/Table1[[#This Row],[Rate
(L/S)]],"")</f>
        <v/>
      </c>
      <c r="AO134" s="7" t="str">
        <f>IFERROR(VLOOKUP(Table1[[#This Row],[Stock]],[2]CUS030!$A$5:$BO$10000,46,0)/Table1[[#This Row],[Rate
(L/S)]],"")</f>
        <v/>
      </c>
      <c r="AP134" s="7" t="str">
        <f>IFERROR(VLOOKUP(Table1[[#This Row],[Stock]],[2]CUS030!$A$5:$BO$10000,47,0)/Table1[[#This Row],[Rate
(L/S)]],"")</f>
        <v/>
      </c>
      <c r="AQ134" s="7" t="str">
        <f>IFERROR(VLOOKUP(Table1[[#This Row],[Stock]],[2]CUS030!$A$5:$BO$10000,48,0)/Table1[[#This Row],[Rate
(L/S)]],"")</f>
        <v/>
      </c>
      <c r="AR134" s="7" t="str">
        <f>IFERROR(VLOOKUP(Table1[[#This Row],[Stock]],[2]CUS030!$A$5:$BO$10000,49,0)/Table1[[#This Row],[Rate
(L/S)]],"")</f>
        <v/>
      </c>
      <c r="AS134" s="7" t="str">
        <f>IFERROR(VLOOKUP(Table1[[#This Row],[Stock]],[2]CUS030!$A$5:$BO$10000,50,0)/Table1[[#This Row],[Rate
(L/S)]],"")</f>
        <v/>
      </c>
      <c r="AT134" s="7" t="str">
        <f>IFERROR(VLOOKUP(Table1[[#This Row],[Stock]],[2]CUS030!$A$5:$BO$10000,51,0)/Table1[[#This Row],[Rate
(L/S)]],"")</f>
        <v/>
      </c>
      <c r="AU134" s="7" t="str">
        <f>IFERROR(VLOOKUP(Table1[[#This Row],[Stock]],[2]CUS030!$A$5:$BO$10000,52,0)/Table1[[#This Row],[Rate
(L/S)]],"")</f>
        <v/>
      </c>
      <c r="AV134" s="7" t="str">
        <f>IFERROR(VLOOKUP(Table1[[#This Row],[Stock]],[2]CUS030!$A$5:$BO$10000,53,0)/Table1[[#This Row],[Rate
(L/S)]],"")</f>
        <v/>
      </c>
      <c r="AW134" s="7" t="str">
        <f>IFERROR(VLOOKUP(Table1[[#This Row],[Stock]],[2]CUS030!$A$5:$BO$10000,54,0)/Table1[[#This Row],[Rate
(L/S)]],"")</f>
        <v/>
      </c>
      <c r="AX134" s="7" t="str">
        <f>IFERROR(VLOOKUP(Table1[[#This Row],[Stock]],[2]CUS030!$A$5:$BO$10000,55,0)/Table1[[#This Row],[Rate
(L/S)]],"")</f>
        <v/>
      </c>
      <c r="AY134" s="7" t="str">
        <f>IFERROR(VLOOKUP(Table1[[#This Row],[Stock]],[2]CUS030!$A$5:$BO$10000,56,0)/Table1[[#This Row],[Rate
(L/S)]],"")</f>
        <v/>
      </c>
      <c r="AZ134" s="7" t="str">
        <f>IFERROR(VLOOKUP(Table1[[#This Row],[Stock]],[2]CUS030!$A$5:$BO$10000,57,0)/Table1[[#This Row],[Rate
(L/S)]],"")</f>
        <v/>
      </c>
      <c r="BA134" s="7" t="str">
        <f>IFERROR(VLOOKUP(Table1[[#This Row],[Stock]],[2]CUS030!$A$5:$BO$10000,58,0)/Table1[[#This Row],[Rate
(L/S)]],"")</f>
        <v/>
      </c>
      <c r="BB134" s="7" t="str">
        <f>IFERROR(VLOOKUP(Table1[[#This Row],[Stock]],[2]CUS030!$A$5:$BO$10000,59,0)/Table1[[#This Row],[Rate
(L/S)]],"")</f>
        <v/>
      </c>
      <c r="BC134" s="7" t="str">
        <f>IFERROR(VLOOKUP(Table1[[#This Row],[Stock]],[2]CUS030!$A$5:$BO$10000,60,0)/Table1[[#This Row],[Rate
(L/S)]],"")</f>
        <v/>
      </c>
      <c r="BD134" s="7" t="str">
        <f>IFERROR(VLOOKUP(Table1[[#This Row],[Stock]],[2]CUS030!$A$5:$BO$10000,61,0)/Table1[[#This Row],[Rate
(L/S)]],"")</f>
        <v/>
      </c>
      <c r="BE134" s="7" t="str">
        <f>IFERROR(VLOOKUP(Table1[[#This Row],[Stock]],[2]CUS030!$A$5:$BO$10000,62,0)/Table1[[#This Row],[Rate
(L/S)]],"")</f>
        <v/>
      </c>
      <c r="BF134" s="7" t="str">
        <f>IFERROR(VLOOKUP(Table1[[#This Row],[Stock]],[2]CUS030!$A$5:$BO$10000,63,0)/Table1[[#This Row],[Rate
(L/S)]],"")</f>
        <v/>
      </c>
      <c r="BG134" s="7" t="str">
        <f>IFERROR(VLOOKUP(Table1[[#This Row],[Stock]],[2]CUS030!$A$5:$BO$10000,64,0)/Table1[[#This Row],[Rate
(L/S)]],"")</f>
        <v/>
      </c>
      <c r="BH134" s="7" t="str">
        <f>IFERROR(VLOOKUP(Table1[[#This Row],[Stock]],[2]CUS030!$A$5:$BO$10000,65,0)/Table1[[#This Row],[Rate
(L/S)]],"")</f>
        <v/>
      </c>
      <c r="BI134" s="7" t="s">
        <v>1</v>
      </c>
      <c r="BJ134" s="15">
        <f>IFERROR(IF(Table1[[#This Row],[S.Material]]="S",(Table1[[#This Row],[Total Qty]]+Table1[[#This Row],[N+1]]+Table1[[#This Row],[N+2]]),Table1[[#This Row],[Total Qty]]+Table1[[#This Row],[N+1]]),)</f>
        <v>0</v>
      </c>
      <c r="BK134" s="7" t="str">
        <f>IFERROR(IF(((AVERAGE((Table1[[#This Row],[N+1]],Table1[[#This Row],[N+2]]),Table1[[#This Row],[N+3]])-(Table1[[#This Row],[Total Qty]])))&gt;500,"Fixed&gt;500pcs",""),"")</f>
        <v/>
      </c>
      <c r="BL134" s="7" t="str">
        <f>IF(AND(Table1[[#This Row],[Last Forcast]]=0,Table1[[#This Row],[Total Qty]]&gt;0,Table1[[#This Row],[N+1]]&gt;0),"Check PO again","")</f>
        <v/>
      </c>
    </row>
    <row r="135" spans="2:64" x14ac:dyDescent="0.3">
      <c r="B135">
        <v>133</v>
      </c>
      <c r="C135" t="s">
        <v>138</v>
      </c>
      <c r="D135">
        <f>IFERROR(ROUND((MID(Table1[[#This Row],[Production]],35,(LEN(Table1[[#This Row],[Production]]))-37)/(MID(Table1[[#This Row],[Stock]],35,(LEN(Table1[[#This Row],[Stock]]))-37))),0),"")</f>
        <v>109</v>
      </c>
      <c r="E135" t="s">
        <v>139</v>
      </c>
      <c r="F135" s="16">
        <f>VLOOKUP(LEFT(Table1[[#This Row],[Production]],LEN(Table1[[#This Row],[Production]])-7),Item!$A$5:$Z$1000,26,0)</f>
        <v>5.3410000000000002</v>
      </c>
      <c r="H135" s="8" t="str">
        <f>IFERROR(VLOOKUP(MID(Table1[[#This Row],[Production]],10,2),Special!$B$2:$D$26,3,0),"")</f>
        <v>-</v>
      </c>
      <c r="J135" t="b">
        <f>EXACT(LEFT(Table1[[#This Row],[Stock]],12),LEFT(Table1[[#This Row],[Production]],12))</f>
        <v>1</v>
      </c>
      <c r="K135" t="b">
        <f>EXACT((RIGHT(Table1[[#This Row],[Stock]],3)),((RIGHT(Table1[[#This Row],[Production]],3))))</f>
        <v>1</v>
      </c>
      <c r="L135" s="14">
        <f>IFERROR(VLOOKUP(Table1[[#This Row],[Stock]],[1]Sheet1!$A$7:$N$10000,14,0),"")</f>
        <v>940</v>
      </c>
      <c r="M135" s="14">
        <f>IFERROR(ROUND((Table1[[#This Row],[Stock
(S&amp;L)]]/Table1[[#This Row],[Rate
(L/S)]]),0),"")</f>
        <v>9</v>
      </c>
      <c r="O135" t="str">
        <f>IF(Table1[[#This Row],[Rate
(L/S)]]=1,"P/E","C")</f>
        <v>C</v>
      </c>
      <c r="P135" s="7">
        <f>IFERROR(VLOOKUP(Table1[[#This Row],[Stock]],[2]CUS030!$A$5:$BO$10000,21,0)/Table1[[#This Row],[Rate
(L/S)]],"")</f>
        <v>0</v>
      </c>
      <c r="Q135" s="7">
        <f>IFERROR(VLOOKUP(Table1[[#This Row],[Stock]],[2]CUS030!$A$5:$BO$10000,22,0)/Table1[[#This Row],[Rate
(L/S)]],"")</f>
        <v>0</v>
      </c>
      <c r="R135" s="7">
        <f>IFERROR(VLOOKUP(Table1[[#This Row],[Stock]],[2]CUS030!$A$5:$BO$10000,23,0)/Table1[[#This Row],[Rate
(L/S)]],"")</f>
        <v>0</v>
      </c>
      <c r="S135" s="7">
        <f>IFERROR(VLOOKUP(Table1[[#This Row],[Stock]],[2]CUS030!$A$5:$BO$10000,24,0)/Table1[[#This Row],[Rate
(L/S)]],"")</f>
        <v>0</v>
      </c>
      <c r="T135" s="7">
        <f>IFERROR(VLOOKUP(Table1[[#This Row],[Stock]],[2]CUS030!$A$5:$BO$10000,25,0)/Table1[[#This Row],[Rate
(L/S)]],"")</f>
        <v>0</v>
      </c>
      <c r="U135" s="7">
        <f>IFERROR(VLOOKUP(Table1[[#This Row],[Stock]],[2]CUS030!$A$5:$BO$10000,26,0)/Table1[[#This Row],[Rate
(L/S)]],"")</f>
        <v>0</v>
      </c>
      <c r="V135" s="7">
        <f>IFERROR(VLOOKUP(Table1[[#This Row],[Stock]],[2]CUS030!$A$5:$BO$10000,27,0)/Table1[[#This Row],[Rate
(L/S)]],"")</f>
        <v>0</v>
      </c>
      <c r="W135" s="7">
        <f>IFERROR(VLOOKUP(Table1[[#This Row],[Stock]],[2]CUS030!$A$5:$BO$10000,28,0)/Table1[[#This Row],[Rate
(L/S)]],"")</f>
        <v>0</v>
      </c>
      <c r="X135" s="7">
        <f>IFERROR(VLOOKUP(Table1[[#This Row],[Stock]],[2]CUS030!$A$5:$BO$10000,29,0)/Table1[[#This Row],[Rate
(L/S)]],"")</f>
        <v>0</v>
      </c>
      <c r="Y135" s="7">
        <f>IFERROR(VLOOKUP(Table1[[#This Row],[Stock]],[2]CUS030!$A$5:$BO$10000,30,0)/Table1[[#This Row],[Rate
(L/S)]],"")</f>
        <v>0</v>
      </c>
      <c r="Z135" s="7">
        <f>IFERROR(VLOOKUP(Table1[[#This Row],[Stock]],[2]CUS030!$A$5:$BO$10000,31,0)/Table1[[#This Row],[Rate
(L/S)]],"")</f>
        <v>0</v>
      </c>
      <c r="AA135" s="7">
        <f>IFERROR(VLOOKUP(Table1[[#This Row],[Stock]],[2]CUS030!$A$5:$BO$10000,32,0)/Table1[[#This Row],[Rate
(L/S)]],"")</f>
        <v>0</v>
      </c>
      <c r="AB135" s="7">
        <f>IFERROR(VLOOKUP(Table1[[#This Row],[Stock]],[2]CUS030!$A$5:$BO$10000,33,0)/Table1[[#This Row],[Rate
(L/S)]],"")</f>
        <v>0</v>
      </c>
      <c r="AC135" s="7">
        <f>IFERROR(VLOOKUP(Table1[[#This Row],[Stock]],[2]CUS030!$A$5:$BO$10000,34,0)/Table1[[#This Row],[Rate
(L/S)]],"")</f>
        <v>0</v>
      </c>
      <c r="AD135" s="7">
        <f>IFERROR(VLOOKUP(Table1[[#This Row],[Stock]],[2]CUS030!$A$5:$BO$10000,35,0)/Table1[[#This Row],[Rate
(L/S)]],"")</f>
        <v>0</v>
      </c>
      <c r="AE135" s="7">
        <f>IFERROR(VLOOKUP(Table1[[#This Row],[Stock]],[2]CUS030!$A$5:$BO$10000,36,0)/Table1[[#This Row],[Rate
(L/S)]],"")</f>
        <v>0</v>
      </c>
      <c r="AF135" s="7">
        <f>IFERROR(VLOOKUP(Table1[[#This Row],[Stock]],[2]CUS030!$A$5:$BO$10000,37,0)/Table1[[#This Row],[Rate
(L/S)]],"")</f>
        <v>0</v>
      </c>
      <c r="AG135" s="7">
        <f>IFERROR(VLOOKUP(Table1[[#This Row],[Stock]],[2]CUS030!$A$5:$BO$10000,38,0)/Table1[[#This Row],[Rate
(L/S)]],"")</f>
        <v>0</v>
      </c>
      <c r="AH135" s="7">
        <f>IFERROR(VLOOKUP(Table1[[#This Row],[Stock]],[2]CUS030!$A$5:$BO$10000,39,0)/Table1[[#This Row],[Rate
(L/S)]],"")</f>
        <v>0</v>
      </c>
      <c r="AI135" s="7">
        <f>IFERROR(VLOOKUP(Table1[[#This Row],[Stock]],[2]CUS030!$A$5:$BO$10000,40,0)/Table1[[#This Row],[Rate
(L/S)]],"")</f>
        <v>0</v>
      </c>
      <c r="AJ135" s="7">
        <f>IFERROR(VLOOKUP(Table1[[#This Row],[Stock]],[2]CUS030!$A$5:$BO$10000,41,0)/Table1[[#This Row],[Rate
(L/S)]],"")</f>
        <v>0</v>
      </c>
      <c r="AK135" s="7">
        <f>IFERROR(VLOOKUP(Table1[[#This Row],[Stock]],[2]CUS030!$A$5:$BO$10000,42,0)/Table1[[#This Row],[Rate
(L/S)]],"")</f>
        <v>0</v>
      </c>
      <c r="AL135" s="7">
        <f>IFERROR(VLOOKUP(Table1[[#This Row],[Stock]],[2]CUS030!$A$5:$BO$10000,43,0)/Table1[[#This Row],[Rate
(L/S)]],"")</f>
        <v>0</v>
      </c>
      <c r="AM135" s="7">
        <f>IFERROR(VLOOKUP(Table1[[#This Row],[Stock]],[2]CUS030!$A$5:$BO$10000,44,0)/Table1[[#This Row],[Rate
(L/S)]],"")</f>
        <v>0</v>
      </c>
      <c r="AN135" s="7">
        <f>IFERROR(VLOOKUP(Table1[[#This Row],[Stock]],[2]CUS030!$A$5:$BO$10000,45,0)/Table1[[#This Row],[Rate
(L/S)]],"")</f>
        <v>0</v>
      </c>
      <c r="AO135" s="7">
        <f>IFERROR(VLOOKUP(Table1[[#This Row],[Stock]],[2]CUS030!$A$5:$BO$10000,46,0)/Table1[[#This Row],[Rate
(L/S)]],"")</f>
        <v>0</v>
      </c>
      <c r="AP135" s="7">
        <f>IFERROR(VLOOKUP(Table1[[#This Row],[Stock]],[2]CUS030!$A$5:$BO$10000,47,0)/Table1[[#This Row],[Rate
(L/S)]],"")</f>
        <v>0</v>
      </c>
      <c r="AQ135" s="7">
        <f>IFERROR(VLOOKUP(Table1[[#This Row],[Stock]],[2]CUS030!$A$5:$BO$10000,48,0)/Table1[[#This Row],[Rate
(L/S)]],"")</f>
        <v>0</v>
      </c>
      <c r="AR135" s="7">
        <f>IFERROR(VLOOKUP(Table1[[#This Row],[Stock]],[2]CUS030!$A$5:$BO$10000,49,0)/Table1[[#This Row],[Rate
(L/S)]],"")</f>
        <v>0</v>
      </c>
      <c r="AS135" s="7">
        <f>IFERROR(VLOOKUP(Table1[[#This Row],[Stock]],[2]CUS030!$A$5:$BO$10000,50,0)/Table1[[#This Row],[Rate
(L/S)]],"")</f>
        <v>0</v>
      </c>
      <c r="AT135" s="7">
        <f>IFERROR(VLOOKUP(Table1[[#This Row],[Stock]],[2]CUS030!$A$5:$BO$10000,51,0)/Table1[[#This Row],[Rate
(L/S)]],"")</f>
        <v>0</v>
      </c>
      <c r="AU135" s="7">
        <f>IFERROR(VLOOKUP(Table1[[#This Row],[Stock]],[2]CUS030!$A$5:$BO$10000,52,0)/Table1[[#This Row],[Rate
(L/S)]],"")</f>
        <v>0</v>
      </c>
      <c r="AV135" s="7">
        <f>IFERROR(VLOOKUP(Table1[[#This Row],[Stock]],[2]CUS030!$A$5:$BO$10000,53,0)/Table1[[#This Row],[Rate
(L/S)]],"")</f>
        <v>0</v>
      </c>
      <c r="AW135" s="7">
        <f>IFERROR(VLOOKUP(Table1[[#This Row],[Stock]],[2]CUS030!$A$5:$BO$10000,54,0)/Table1[[#This Row],[Rate
(L/S)]],"")</f>
        <v>0</v>
      </c>
      <c r="AX135" s="7">
        <f>IFERROR(VLOOKUP(Table1[[#This Row],[Stock]],[2]CUS030!$A$5:$BO$10000,55,0)/Table1[[#This Row],[Rate
(L/S)]],"")</f>
        <v>16.330275229357799</v>
      </c>
      <c r="AY135" s="7">
        <f>IFERROR(VLOOKUP(Table1[[#This Row],[Stock]],[2]CUS030!$A$5:$BO$10000,56,0)/Table1[[#This Row],[Rate
(L/S)]],"")</f>
        <v>15.779816513761467</v>
      </c>
      <c r="AZ135" s="7">
        <f>IFERROR(VLOOKUP(Table1[[#This Row],[Stock]],[2]CUS030!$A$5:$BO$10000,57,0)/Table1[[#This Row],[Rate
(L/S)]],"")</f>
        <v>8.4403669724770634</v>
      </c>
      <c r="BA135" s="7">
        <f>IFERROR(VLOOKUP(Table1[[#This Row],[Stock]],[2]CUS030!$A$5:$BO$10000,58,0)/Table1[[#This Row],[Rate
(L/S)]],"")</f>
        <v>10.642201834862385</v>
      </c>
      <c r="BB135" s="7">
        <f>IFERROR(VLOOKUP(Table1[[#This Row],[Stock]],[2]CUS030!$A$5:$BO$10000,59,0)/Table1[[#This Row],[Rate
(L/S)]],"")</f>
        <v>0</v>
      </c>
      <c r="BC135" s="7">
        <f>IFERROR(VLOOKUP(Table1[[#This Row],[Stock]],[2]CUS030!$A$5:$BO$10000,60,0)/Table1[[#This Row],[Rate
(L/S)]],"")</f>
        <v>0</v>
      </c>
      <c r="BD135" s="7">
        <f>IFERROR(VLOOKUP(Table1[[#This Row],[Stock]],[2]CUS030!$A$5:$BO$10000,61,0)/Table1[[#This Row],[Rate
(L/S)]],"")</f>
        <v>0</v>
      </c>
      <c r="BE135" s="7">
        <f>IFERROR(VLOOKUP(Table1[[#This Row],[Stock]],[2]CUS030!$A$5:$BO$10000,62,0)/Table1[[#This Row],[Rate
(L/S)]],"")</f>
        <v>0</v>
      </c>
      <c r="BF135" s="7">
        <f>IFERROR(VLOOKUP(Table1[[#This Row],[Stock]],[2]CUS030!$A$5:$BO$10000,63,0)/Table1[[#This Row],[Rate
(L/S)]],"")</f>
        <v>0</v>
      </c>
      <c r="BG135" s="7">
        <f>IFERROR(VLOOKUP(Table1[[#This Row],[Stock]],[2]CUS030!$A$5:$BO$10000,64,0)/Table1[[#This Row],[Rate
(L/S)]],"")</f>
        <v>0</v>
      </c>
      <c r="BH135" s="7">
        <f>IFERROR(VLOOKUP(Table1[[#This Row],[Stock]],[2]CUS030!$A$5:$BO$10000,65,0)/Table1[[#This Row],[Rate
(L/S)]],"")</f>
        <v>0</v>
      </c>
      <c r="BI135" s="7" t="s">
        <v>1</v>
      </c>
      <c r="BJ135" s="15">
        <f>IFERROR(IF(Table1[[#This Row],[S.Material]]="S",(Table1[[#This Row],[Total Qty]]+Table1[[#This Row],[N+1]]+Table1[[#This Row],[N+2]]),Table1[[#This Row],[Total Qty]]+Table1[[#This Row],[N+1]]),)</f>
        <v>15.779816513761467</v>
      </c>
      <c r="BK135" s="7" t="str">
        <f>IFERROR(IF(((AVERAGE((Table1[[#This Row],[N+1]],Table1[[#This Row],[N+2]]),Table1[[#This Row],[N+3]])-(Table1[[#This Row],[Total Qty]])))&gt;500,"Fixed&gt;500pcs",""),"")</f>
        <v/>
      </c>
      <c r="BL135" s="7" t="str">
        <f>IF(AND(Table1[[#This Row],[Last Forcast]]=0,Table1[[#This Row],[Total Qty]]&gt;0,Table1[[#This Row],[N+1]]&gt;0),"Check PO again","")</f>
        <v/>
      </c>
    </row>
    <row r="136" spans="2:64" x14ac:dyDescent="0.3">
      <c r="B136">
        <v>134</v>
      </c>
      <c r="C136" t="s">
        <v>139</v>
      </c>
      <c r="D136">
        <f>IFERROR(ROUND((MID(Table1[[#This Row],[Production]],35,(LEN(Table1[[#This Row],[Production]]))-37)/(MID(Table1[[#This Row],[Stock]],35,(LEN(Table1[[#This Row],[Stock]]))-37))),0),"")</f>
        <v>1</v>
      </c>
      <c r="E136" t="s">
        <v>139</v>
      </c>
      <c r="F136" s="16">
        <f>VLOOKUP(LEFT(Table1[[#This Row],[Production]],LEN(Table1[[#This Row],[Production]])-7),Item!$A$5:$Z$1000,26,0)</f>
        <v>5.3410000000000002</v>
      </c>
      <c r="H136" s="8" t="str">
        <f>IFERROR(VLOOKUP(MID(Table1[[#This Row],[Production]],10,2),Special!$B$2:$D$26,3,0),"")</f>
        <v>-</v>
      </c>
      <c r="J136" t="b">
        <f>EXACT(LEFT(Table1[[#This Row],[Stock]],12),LEFT(Table1[[#This Row],[Production]],12))</f>
        <v>1</v>
      </c>
      <c r="K136" t="b">
        <f>EXACT((RIGHT(Table1[[#This Row],[Stock]],3)),((RIGHT(Table1[[#This Row],[Production]],3))))</f>
        <v>1</v>
      </c>
      <c r="L136" s="14">
        <f>IFERROR(VLOOKUP(Table1[[#This Row],[Stock]],[1]Sheet1!$A$7:$N$10000,14,0),"")</f>
        <v>81</v>
      </c>
      <c r="M136" s="14">
        <f>IFERROR(ROUND((Table1[[#This Row],[Stock
(S&amp;L)]]/Table1[[#This Row],[Rate
(L/S)]]),0),"")</f>
        <v>81</v>
      </c>
      <c r="O136" t="str">
        <f>IF(Table1[[#This Row],[Rate
(L/S)]]=1,"P/E","C")</f>
        <v>P/E</v>
      </c>
      <c r="P136" s="7" t="str">
        <f>IFERROR(VLOOKUP(Table1[[#This Row],[Stock]],[2]CUS030!$A$5:$BO$10000,21,0)/Table1[[#This Row],[Rate
(L/S)]],"")</f>
        <v/>
      </c>
      <c r="Q136" s="7" t="str">
        <f>IFERROR(VLOOKUP(Table1[[#This Row],[Stock]],[2]CUS030!$A$5:$BO$10000,22,0)/Table1[[#This Row],[Rate
(L/S)]],"")</f>
        <v/>
      </c>
      <c r="R136" s="7" t="str">
        <f>IFERROR(VLOOKUP(Table1[[#This Row],[Stock]],[2]CUS030!$A$5:$BO$10000,23,0)/Table1[[#This Row],[Rate
(L/S)]],"")</f>
        <v/>
      </c>
      <c r="S136" s="7" t="str">
        <f>IFERROR(VLOOKUP(Table1[[#This Row],[Stock]],[2]CUS030!$A$5:$BO$10000,24,0)/Table1[[#This Row],[Rate
(L/S)]],"")</f>
        <v/>
      </c>
      <c r="T136" s="7" t="str">
        <f>IFERROR(VLOOKUP(Table1[[#This Row],[Stock]],[2]CUS030!$A$5:$BO$10000,25,0)/Table1[[#This Row],[Rate
(L/S)]],"")</f>
        <v/>
      </c>
      <c r="U136" s="7" t="str">
        <f>IFERROR(VLOOKUP(Table1[[#This Row],[Stock]],[2]CUS030!$A$5:$BO$10000,26,0)/Table1[[#This Row],[Rate
(L/S)]],"")</f>
        <v/>
      </c>
      <c r="V136" s="7" t="str">
        <f>IFERROR(VLOOKUP(Table1[[#This Row],[Stock]],[2]CUS030!$A$5:$BO$10000,27,0)/Table1[[#This Row],[Rate
(L/S)]],"")</f>
        <v/>
      </c>
      <c r="W136" s="7" t="str">
        <f>IFERROR(VLOOKUP(Table1[[#This Row],[Stock]],[2]CUS030!$A$5:$BO$10000,28,0)/Table1[[#This Row],[Rate
(L/S)]],"")</f>
        <v/>
      </c>
      <c r="X136" s="7" t="str">
        <f>IFERROR(VLOOKUP(Table1[[#This Row],[Stock]],[2]CUS030!$A$5:$BO$10000,29,0)/Table1[[#This Row],[Rate
(L/S)]],"")</f>
        <v/>
      </c>
      <c r="Y136" s="7" t="str">
        <f>IFERROR(VLOOKUP(Table1[[#This Row],[Stock]],[2]CUS030!$A$5:$BO$10000,30,0)/Table1[[#This Row],[Rate
(L/S)]],"")</f>
        <v/>
      </c>
      <c r="Z136" s="7" t="str">
        <f>IFERROR(VLOOKUP(Table1[[#This Row],[Stock]],[2]CUS030!$A$5:$BO$10000,31,0)/Table1[[#This Row],[Rate
(L/S)]],"")</f>
        <v/>
      </c>
      <c r="AA136" s="7" t="str">
        <f>IFERROR(VLOOKUP(Table1[[#This Row],[Stock]],[2]CUS030!$A$5:$BO$10000,32,0)/Table1[[#This Row],[Rate
(L/S)]],"")</f>
        <v/>
      </c>
      <c r="AB136" s="7" t="str">
        <f>IFERROR(VLOOKUP(Table1[[#This Row],[Stock]],[2]CUS030!$A$5:$BO$10000,33,0)/Table1[[#This Row],[Rate
(L/S)]],"")</f>
        <v/>
      </c>
      <c r="AC136" s="7" t="str">
        <f>IFERROR(VLOOKUP(Table1[[#This Row],[Stock]],[2]CUS030!$A$5:$BO$10000,34,0)/Table1[[#This Row],[Rate
(L/S)]],"")</f>
        <v/>
      </c>
      <c r="AD136" s="7" t="str">
        <f>IFERROR(VLOOKUP(Table1[[#This Row],[Stock]],[2]CUS030!$A$5:$BO$10000,35,0)/Table1[[#This Row],[Rate
(L/S)]],"")</f>
        <v/>
      </c>
      <c r="AE136" s="7" t="str">
        <f>IFERROR(VLOOKUP(Table1[[#This Row],[Stock]],[2]CUS030!$A$5:$BO$10000,36,0)/Table1[[#This Row],[Rate
(L/S)]],"")</f>
        <v/>
      </c>
      <c r="AF136" s="7" t="str">
        <f>IFERROR(VLOOKUP(Table1[[#This Row],[Stock]],[2]CUS030!$A$5:$BO$10000,37,0)/Table1[[#This Row],[Rate
(L/S)]],"")</f>
        <v/>
      </c>
      <c r="AG136" s="7" t="str">
        <f>IFERROR(VLOOKUP(Table1[[#This Row],[Stock]],[2]CUS030!$A$5:$BO$10000,38,0)/Table1[[#This Row],[Rate
(L/S)]],"")</f>
        <v/>
      </c>
      <c r="AH136" s="7" t="str">
        <f>IFERROR(VLOOKUP(Table1[[#This Row],[Stock]],[2]CUS030!$A$5:$BO$10000,39,0)/Table1[[#This Row],[Rate
(L/S)]],"")</f>
        <v/>
      </c>
      <c r="AI136" s="7" t="str">
        <f>IFERROR(VLOOKUP(Table1[[#This Row],[Stock]],[2]CUS030!$A$5:$BO$10000,40,0)/Table1[[#This Row],[Rate
(L/S)]],"")</f>
        <v/>
      </c>
      <c r="AJ136" s="7" t="str">
        <f>IFERROR(VLOOKUP(Table1[[#This Row],[Stock]],[2]CUS030!$A$5:$BO$10000,41,0)/Table1[[#This Row],[Rate
(L/S)]],"")</f>
        <v/>
      </c>
      <c r="AK136" s="7" t="str">
        <f>IFERROR(VLOOKUP(Table1[[#This Row],[Stock]],[2]CUS030!$A$5:$BO$10000,42,0)/Table1[[#This Row],[Rate
(L/S)]],"")</f>
        <v/>
      </c>
      <c r="AL136" s="7" t="str">
        <f>IFERROR(VLOOKUP(Table1[[#This Row],[Stock]],[2]CUS030!$A$5:$BO$10000,43,0)/Table1[[#This Row],[Rate
(L/S)]],"")</f>
        <v/>
      </c>
      <c r="AM136" s="7" t="str">
        <f>IFERROR(VLOOKUP(Table1[[#This Row],[Stock]],[2]CUS030!$A$5:$BO$10000,44,0)/Table1[[#This Row],[Rate
(L/S)]],"")</f>
        <v/>
      </c>
      <c r="AN136" s="7" t="str">
        <f>IFERROR(VLOOKUP(Table1[[#This Row],[Stock]],[2]CUS030!$A$5:$BO$10000,45,0)/Table1[[#This Row],[Rate
(L/S)]],"")</f>
        <v/>
      </c>
      <c r="AO136" s="7" t="str">
        <f>IFERROR(VLOOKUP(Table1[[#This Row],[Stock]],[2]CUS030!$A$5:$BO$10000,46,0)/Table1[[#This Row],[Rate
(L/S)]],"")</f>
        <v/>
      </c>
      <c r="AP136" s="7" t="str">
        <f>IFERROR(VLOOKUP(Table1[[#This Row],[Stock]],[2]CUS030!$A$5:$BO$10000,47,0)/Table1[[#This Row],[Rate
(L/S)]],"")</f>
        <v/>
      </c>
      <c r="AQ136" s="7" t="str">
        <f>IFERROR(VLOOKUP(Table1[[#This Row],[Stock]],[2]CUS030!$A$5:$BO$10000,48,0)/Table1[[#This Row],[Rate
(L/S)]],"")</f>
        <v/>
      </c>
      <c r="AR136" s="7" t="str">
        <f>IFERROR(VLOOKUP(Table1[[#This Row],[Stock]],[2]CUS030!$A$5:$BO$10000,49,0)/Table1[[#This Row],[Rate
(L/S)]],"")</f>
        <v/>
      </c>
      <c r="AS136" s="7" t="str">
        <f>IFERROR(VLOOKUP(Table1[[#This Row],[Stock]],[2]CUS030!$A$5:$BO$10000,50,0)/Table1[[#This Row],[Rate
(L/S)]],"")</f>
        <v/>
      </c>
      <c r="AT136" s="7" t="str">
        <f>IFERROR(VLOOKUP(Table1[[#This Row],[Stock]],[2]CUS030!$A$5:$BO$10000,51,0)/Table1[[#This Row],[Rate
(L/S)]],"")</f>
        <v/>
      </c>
      <c r="AU136" s="7" t="str">
        <f>IFERROR(VLOOKUP(Table1[[#This Row],[Stock]],[2]CUS030!$A$5:$BO$10000,52,0)/Table1[[#This Row],[Rate
(L/S)]],"")</f>
        <v/>
      </c>
      <c r="AV136" s="7" t="str">
        <f>IFERROR(VLOOKUP(Table1[[#This Row],[Stock]],[2]CUS030!$A$5:$BO$10000,53,0)/Table1[[#This Row],[Rate
(L/S)]],"")</f>
        <v/>
      </c>
      <c r="AW136" s="7" t="str">
        <f>IFERROR(VLOOKUP(Table1[[#This Row],[Stock]],[2]CUS030!$A$5:$BO$10000,54,0)/Table1[[#This Row],[Rate
(L/S)]],"")</f>
        <v/>
      </c>
      <c r="AX136" s="7" t="str">
        <f>IFERROR(VLOOKUP(Table1[[#This Row],[Stock]],[2]CUS030!$A$5:$BO$10000,55,0)/Table1[[#This Row],[Rate
(L/S)]],"")</f>
        <v/>
      </c>
      <c r="AY136" s="7" t="str">
        <f>IFERROR(VLOOKUP(Table1[[#This Row],[Stock]],[2]CUS030!$A$5:$BO$10000,56,0)/Table1[[#This Row],[Rate
(L/S)]],"")</f>
        <v/>
      </c>
      <c r="AZ136" s="7" t="str">
        <f>IFERROR(VLOOKUP(Table1[[#This Row],[Stock]],[2]CUS030!$A$5:$BO$10000,57,0)/Table1[[#This Row],[Rate
(L/S)]],"")</f>
        <v/>
      </c>
      <c r="BA136" s="7" t="str">
        <f>IFERROR(VLOOKUP(Table1[[#This Row],[Stock]],[2]CUS030!$A$5:$BO$10000,58,0)/Table1[[#This Row],[Rate
(L/S)]],"")</f>
        <v/>
      </c>
      <c r="BB136" s="7" t="str">
        <f>IFERROR(VLOOKUP(Table1[[#This Row],[Stock]],[2]CUS030!$A$5:$BO$10000,59,0)/Table1[[#This Row],[Rate
(L/S)]],"")</f>
        <v/>
      </c>
      <c r="BC136" s="7" t="str">
        <f>IFERROR(VLOOKUP(Table1[[#This Row],[Stock]],[2]CUS030!$A$5:$BO$10000,60,0)/Table1[[#This Row],[Rate
(L/S)]],"")</f>
        <v/>
      </c>
      <c r="BD136" s="7" t="str">
        <f>IFERROR(VLOOKUP(Table1[[#This Row],[Stock]],[2]CUS030!$A$5:$BO$10000,61,0)/Table1[[#This Row],[Rate
(L/S)]],"")</f>
        <v/>
      </c>
      <c r="BE136" s="7" t="str">
        <f>IFERROR(VLOOKUP(Table1[[#This Row],[Stock]],[2]CUS030!$A$5:$BO$10000,62,0)/Table1[[#This Row],[Rate
(L/S)]],"")</f>
        <v/>
      </c>
      <c r="BF136" s="7" t="str">
        <f>IFERROR(VLOOKUP(Table1[[#This Row],[Stock]],[2]CUS030!$A$5:$BO$10000,63,0)/Table1[[#This Row],[Rate
(L/S)]],"")</f>
        <v/>
      </c>
      <c r="BG136" s="7" t="str">
        <f>IFERROR(VLOOKUP(Table1[[#This Row],[Stock]],[2]CUS030!$A$5:$BO$10000,64,0)/Table1[[#This Row],[Rate
(L/S)]],"")</f>
        <v/>
      </c>
      <c r="BH136" s="7" t="str">
        <f>IFERROR(VLOOKUP(Table1[[#This Row],[Stock]],[2]CUS030!$A$5:$BO$10000,65,0)/Table1[[#This Row],[Rate
(L/S)]],"")</f>
        <v/>
      </c>
      <c r="BI136" s="7" t="s">
        <v>1</v>
      </c>
      <c r="BJ136" s="15">
        <f>IFERROR(IF(Table1[[#This Row],[S.Material]]="S",(Table1[[#This Row],[Total Qty]]+Table1[[#This Row],[N+1]]+Table1[[#This Row],[N+2]]),Table1[[#This Row],[Total Qty]]+Table1[[#This Row],[N+1]]),)</f>
        <v>0</v>
      </c>
      <c r="BK136" s="7" t="str">
        <f>IFERROR(IF(((AVERAGE((Table1[[#This Row],[N+1]],Table1[[#This Row],[N+2]]),Table1[[#This Row],[N+3]])-(Table1[[#This Row],[Total Qty]])))&gt;500,"Fixed&gt;500pcs",""),"")</f>
        <v/>
      </c>
      <c r="BL136" s="7" t="str">
        <f>IF(AND(Table1[[#This Row],[Last Forcast]]=0,Table1[[#This Row],[Total Qty]]&gt;0,Table1[[#This Row],[N+1]]&gt;0),"Check PO again","")</f>
        <v/>
      </c>
    </row>
    <row r="137" spans="2:64" x14ac:dyDescent="0.3">
      <c r="B137">
        <v>135</v>
      </c>
      <c r="C137" t="s">
        <v>140</v>
      </c>
      <c r="D137">
        <f>IFERROR(ROUND((MID(Table1[[#This Row],[Production]],35,(LEN(Table1[[#This Row],[Production]]))-37)/(MID(Table1[[#This Row],[Stock]],35,(LEN(Table1[[#This Row],[Stock]]))-37))),0),"")</f>
        <v>26</v>
      </c>
      <c r="E137" t="s">
        <v>141</v>
      </c>
      <c r="F137" s="16">
        <f>VLOOKUP(LEFT(Table1[[#This Row],[Production]],LEN(Table1[[#This Row],[Production]])-7),Item!$A$5:$Z$1000,26,0)</f>
        <v>3.6640000000000001</v>
      </c>
      <c r="H137" s="8" t="str">
        <f>IFERROR(VLOOKUP(MID(Table1[[#This Row],[Production]],10,2),Special!$B$2:$D$26,3,0),"")</f>
        <v>-</v>
      </c>
      <c r="J137" t="b">
        <f>EXACT(LEFT(Table1[[#This Row],[Stock]],12),LEFT(Table1[[#This Row],[Production]],12))</f>
        <v>1</v>
      </c>
      <c r="K137" t="b">
        <f>EXACT((RIGHT(Table1[[#This Row],[Stock]],3)),((RIGHT(Table1[[#This Row],[Production]],3))))</f>
        <v>1</v>
      </c>
      <c r="L137" s="14">
        <f>IFERROR(VLOOKUP(Table1[[#This Row],[Stock]],[1]Sheet1!$A$7:$N$10000,14,0),"")</f>
        <v>125</v>
      </c>
      <c r="M137" s="14">
        <f>IFERROR(ROUND((Table1[[#This Row],[Stock
(S&amp;L)]]/Table1[[#This Row],[Rate
(L/S)]]),0),"")</f>
        <v>5</v>
      </c>
      <c r="O137" t="str">
        <f>IF(Table1[[#This Row],[Rate
(L/S)]]=1,"P/E","C")</f>
        <v>C</v>
      </c>
      <c r="P137" s="7">
        <f>IFERROR(VLOOKUP(Table1[[#This Row],[Stock]],[2]CUS030!$A$5:$BO$10000,21,0)/Table1[[#This Row],[Rate
(L/S)]],"")</f>
        <v>0</v>
      </c>
      <c r="Q137" s="7">
        <f>IFERROR(VLOOKUP(Table1[[#This Row],[Stock]],[2]CUS030!$A$5:$BO$10000,22,0)/Table1[[#This Row],[Rate
(L/S)]],"")</f>
        <v>0</v>
      </c>
      <c r="R137" s="7">
        <f>IFERROR(VLOOKUP(Table1[[#This Row],[Stock]],[2]CUS030!$A$5:$BO$10000,23,0)/Table1[[#This Row],[Rate
(L/S)]],"")</f>
        <v>0</v>
      </c>
      <c r="S137" s="7">
        <f>IFERROR(VLOOKUP(Table1[[#This Row],[Stock]],[2]CUS030!$A$5:$BO$10000,24,0)/Table1[[#This Row],[Rate
(L/S)]],"")</f>
        <v>0</v>
      </c>
      <c r="T137" s="7">
        <f>IFERROR(VLOOKUP(Table1[[#This Row],[Stock]],[2]CUS030!$A$5:$BO$10000,25,0)/Table1[[#This Row],[Rate
(L/S)]],"")</f>
        <v>0</v>
      </c>
      <c r="U137" s="7">
        <f>IFERROR(VLOOKUP(Table1[[#This Row],[Stock]],[2]CUS030!$A$5:$BO$10000,26,0)/Table1[[#This Row],[Rate
(L/S)]],"")</f>
        <v>0</v>
      </c>
      <c r="V137" s="7">
        <f>IFERROR(VLOOKUP(Table1[[#This Row],[Stock]],[2]CUS030!$A$5:$BO$10000,27,0)/Table1[[#This Row],[Rate
(L/S)]],"")</f>
        <v>0</v>
      </c>
      <c r="W137" s="7">
        <f>IFERROR(VLOOKUP(Table1[[#This Row],[Stock]],[2]CUS030!$A$5:$BO$10000,28,0)/Table1[[#This Row],[Rate
(L/S)]],"")</f>
        <v>0</v>
      </c>
      <c r="X137" s="7">
        <f>IFERROR(VLOOKUP(Table1[[#This Row],[Stock]],[2]CUS030!$A$5:$BO$10000,29,0)/Table1[[#This Row],[Rate
(L/S)]],"")</f>
        <v>0</v>
      </c>
      <c r="Y137" s="7">
        <f>IFERROR(VLOOKUP(Table1[[#This Row],[Stock]],[2]CUS030!$A$5:$BO$10000,30,0)/Table1[[#This Row],[Rate
(L/S)]],"")</f>
        <v>0</v>
      </c>
      <c r="Z137" s="7">
        <f>IFERROR(VLOOKUP(Table1[[#This Row],[Stock]],[2]CUS030!$A$5:$BO$10000,31,0)/Table1[[#This Row],[Rate
(L/S)]],"")</f>
        <v>0</v>
      </c>
      <c r="AA137" s="7">
        <f>IFERROR(VLOOKUP(Table1[[#This Row],[Stock]],[2]CUS030!$A$5:$BO$10000,32,0)/Table1[[#This Row],[Rate
(L/S)]],"")</f>
        <v>0</v>
      </c>
      <c r="AB137" s="7">
        <f>IFERROR(VLOOKUP(Table1[[#This Row],[Stock]],[2]CUS030!$A$5:$BO$10000,33,0)/Table1[[#This Row],[Rate
(L/S)]],"")</f>
        <v>0</v>
      </c>
      <c r="AC137" s="7">
        <f>IFERROR(VLOOKUP(Table1[[#This Row],[Stock]],[2]CUS030!$A$5:$BO$10000,34,0)/Table1[[#This Row],[Rate
(L/S)]],"")</f>
        <v>0</v>
      </c>
      <c r="AD137" s="7">
        <f>IFERROR(VLOOKUP(Table1[[#This Row],[Stock]],[2]CUS030!$A$5:$BO$10000,35,0)/Table1[[#This Row],[Rate
(L/S)]],"")</f>
        <v>0</v>
      </c>
      <c r="AE137" s="7">
        <f>IFERROR(VLOOKUP(Table1[[#This Row],[Stock]],[2]CUS030!$A$5:$BO$10000,36,0)/Table1[[#This Row],[Rate
(L/S)]],"")</f>
        <v>0</v>
      </c>
      <c r="AF137" s="7">
        <f>IFERROR(VLOOKUP(Table1[[#This Row],[Stock]],[2]CUS030!$A$5:$BO$10000,37,0)/Table1[[#This Row],[Rate
(L/S)]],"")</f>
        <v>0</v>
      </c>
      <c r="AG137" s="7">
        <f>IFERROR(VLOOKUP(Table1[[#This Row],[Stock]],[2]CUS030!$A$5:$BO$10000,38,0)/Table1[[#This Row],[Rate
(L/S)]],"")</f>
        <v>0</v>
      </c>
      <c r="AH137" s="7">
        <f>IFERROR(VLOOKUP(Table1[[#This Row],[Stock]],[2]CUS030!$A$5:$BO$10000,39,0)/Table1[[#This Row],[Rate
(L/S)]],"")</f>
        <v>0</v>
      </c>
      <c r="AI137" s="7">
        <f>IFERROR(VLOOKUP(Table1[[#This Row],[Stock]],[2]CUS030!$A$5:$BO$10000,40,0)/Table1[[#This Row],[Rate
(L/S)]],"")</f>
        <v>0</v>
      </c>
      <c r="AJ137" s="7">
        <f>IFERROR(VLOOKUP(Table1[[#This Row],[Stock]],[2]CUS030!$A$5:$BO$10000,41,0)/Table1[[#This Row],[Rate
(L/S)]],"")</f>
        <v>0</v>
      </c>
      <c r="AK137" s="7">
        <f>IFERROR(VLOOKUP(Table1[[#This Row],[Stock]],[2]CUS030!$A$5:$BO$10000,42,0)/Table1[[#This Row],[Rate
(L/S)]],"")</f>
        <v>0</v>
      </c>
      <c r="AL137" s="7">
        <f>IFERROR(VLOOKUP(Table1[[#This Row],[Stock]],[2]CUS030!$A$5:$BO$10000,43,0)/Table1[[#This Row],[Rate
(L/S)]],"")</f>
        <v>0</v>
      </c>
      <c r="AM137" s="7">
        <f>IFERROR(VLOOKUP(Table1[[#This Row],[Stock]],[2]CUS030!$A$5:$BO$10000,44,0)/Table1[[#This Row],[Rate
(L/S)]],"")</f>
        <v>0</v>
      </c>
      <c r="AN137" s="7">
        <f>IFERROR(VLOOKUP(Table1[[#This Row],[Stock]],[2]CUS030!$A$5:$BO$10000,45,0)/Table1[[#This Row],[Rate
(L/S)]],"")</f>
        <v>0</v>
      </c>
      <c r="AO137" s="7">
        <f>IFERROR(VLOOKUP(Table1[[#This Row],[Stock]],[2]CUS030!$A$5:$BO$10000,46,0)/Table1[[#This Row],[Rate
(L/S)]],"")</f>
        <v>0</v>
      </c>
      <c r="AP137" s="7">
        <f>IFERROR(VLOOKUP(Table1[[#This Row],[Stock]],[2]CUS030!$A$5:$BO$10000,47,0)/Table1[[#This Row],[Rate
(L/S)]],"")</f>
        <v>0</v>
      </c>
      <c r="AQ137" s="7">
        <f>IFERROR(VLOOKUP(Table1[[#This Row],[Stock]],[2]CUS030!$A$5:$BO$10000,48,0)/Table1[[#This Row],[Rate
(L/S)]],"")</f>
        <v>0</v>
      </c>
      <c r="AR137" s="7">
        <f>IFERROR(VLOOKUP(Table1[[#This Row],[Stock]],[2]CUS030!$A$5:$BO$10000,49,0)/Table1[[#This Row],[Rate
(L/S)]],"")</f>
        <v>0</v>
      </c>
      <c r="AS137" s="7">
        <f>IFERROR(VLOOKUP(Table1[[#This Row],[Stock]],[2]CUS030!$A$5:$BO$10000,50,0)/Table1[[#This Row],[Rate
(L/S)]],"")</f>
        <v>0</v>
      </c>
      <c r="AT137" s="7">
        <f>IFERROR(VLOOKUP(Table1[[#This Row],[Stock]],[2]CUS030!$A$5:$BO$10000,51,0)/Table1[[#This Row],[Rate
(L/S)]],"")</f>
        <v>0</v>
      </c>
      <c r="AU137" s="7">
        <f>IFERROR(VLOOKUP(Table1[[#This Row],[Stock]],[2]CUS030!$A$5:$BO$10000,52,0)/Table1[[#This Row],[Rate
(L/S)]],"")</f>
        <v>0</v>
      </c>
      <c r="AV137" s="7">
        <f>IFERROR(VLOOKUP(Table1[[#This Row],[Stock]],[2]CUS030!$A$5:$BO$10000,53,0)/Table1[[#This Row],[Rate
(L/S)]],"")</f>
        <v>0</v>
      </c>
      <c r="AW137" s="7">
        <f>IFERROR(VLOOKUP(Table1[[#This Row],[Stock]],[2]CUS030!$A$5:$BO$10000,54,0)/Table1[[#This Row],[Rate
(L/S)]],"")</f>
        <v>0</v>
      </c>
      <c r="AX137" s="7">
        <f>IFERROR(VLOOKUP(Table1[[#This Row],[Stock]],[2]CUS030!$A$5:$BO$10000,55,0)/Table1[[#This Row],[Rate
(L/S)]],"")</f>
        <v>0</v>
      </c>
      <c r="AY137" s="7">
        <f>IFERROR(VLOOKUP(Table1[[#This Row],[Stock]],[2]CUS030!$A$5:$BO$10000,56,0)/Table1[[#This Row],[Rate
(L/S)]],"")</f>
        <v>0</v>
      </c>
      <c r="AZ137" s="7">
        <f>IFERROR(VLOOKUP(Table1[[#This Row],[Stock]],[2]CUS030!$A$5:$BO$10000,57,0)/Table1[[#This Row],[Rate
(L/S)]],"")</f>
        <v>3.8461538461538463</v>
      </c>
      <c r="BA137" s="7">
        <f>IFERROR(VLOOKUP(Table1[[#This Row],[Stock]],[2]CUS030!$A$5:$BO$10000,58,0)/Table1[[#This Row],[Rate
(L/S)]],"")</f>
        <v>0</v>
      </c>
      <c r="BB137" s="7">
        <f>IFERROR(VLOOKUP(Table1[[#This Row],[Stock]],[2]CUS030!$A$5:$BO$10000,59,0)/Table1[[#This Row],[Rate
(L/S)]],"")</f>
        <v>0</v>
      </c>
      <c r="BC137" s="7">
        <f>IFERROR(VLOOKUP(Table1[[#This Row],[Stock]],[2]CUS030!$A$5:$BO$10000,60,0)/Table1[[#This Row],[Rate
(L/S)]],"")</f>
        <v>0</v>
      </c>
      <c r="BD137" s="7">
        <f>IFERROR(VLOOKUP(Table1[[#This Row],[Stock]],[2]CUS030!$A$5:$BO$10000,61,0)/Table1[[#This Row],[Rate
(L/S)]],"")</f>
        <v>0</v>
      </c>
      <c r="BE137" s="7">
        <f>IFERROR(VLOOKUP(Table1[[#This Row],[Stock]],[2]CUS030!$A$5:$BO$10000,62,0)/Table1[[#This Row],[Rate
(L/S)]],"")</f>
        <v>0</v>
      </c>
      <c r="BF137" s="7">
        <f>IFERROR(VLOOKUP(Table1[[#This Row],[Stock]],[2]CUS030!$A$5:$BO$10000,63,0)/Table1[[#This Row],[Rate
(L/S)]],"")</f>
        <v>0</v>
      </c>
      <c r="BG137" s="7">
        <f>IFERROR(VLOOKUP(Table1[[#This Row],[Stock]],[2]CUS030!$A$5:$BO$10000,64,0)/Table1[[#This Row],[Rate
(L/S)]],"")</f>
        <v>0</v>
      </c>
      <c r="BH137" s="7">
        <f>IFERROR(VLOOKUP(Table1[[#This Row],[Stock]],[2]CUS030!$A$5:$BO$10000,65,0)/Table1[[#This Row],[Rate
(L/S)]],"")</f>
        <v>0</v>
      </c>
      <c r="BI137" s="7" t="s">
        <v>1</v>
      </c>
      <c r="BJ137" s="15">
        <f>IFERROR(IF(Table1[[#This Row],[S.Material]]="S",(Table1[[#This Row],[Total Qty]]+Table1[[#This Row],[N+1]]+Table1[[#This Row],[N+2]]),Table1[[#This Row],[Total Qty]]+Table1[[#This Row],[N+1]]),)</f>
        <v>0</v>
      </c>
      <c r="BK137" s="7" t="str">
        <f>IFERROR(IF(((AVERAGE((Table1[[#This Row],[N+1]],Table1[[#This Row],[N+2]]),Table1[[#This Row],[N+3]])-(Table1[[#This Row],[Total Qty]])))&gt;500,"Fixed&gt;500pcs",""),"")</f>
        <v/>
      </c>
      <c r="BL137" s="7" t="str">
        <f>IF(AND(Table1[[#This Row],[Last Forcast]]=0,Table1[[#This Row],[Total Qty]]&gt;0,Table1[[#This Row],[N+1]]&gt;0),"Check PO again","")</f>
        <v/>
      </c>
    </row>
    <row r="138" spans="2:64" x14ac:dyDescent="0.3">
      <c r="B138">
        <v>136</v>
      </c>
      <c r="C138" t="s">
        <v>141</v>
      </c>
      <c r="D138">
        <f>IFERROR(ROUND((MID(Table1[[#This Row],[Production]],35,(LEN(Table1[[#This Row],[Production]]))-37)/(MID(Table1[[#This Row],[Stock]],35,(LEN(Table1[[#This Row],[Stock]]))-37))),0),"")</f>
        <v>1</v>
      </c>
      <c r="E138" t="s">
        <v>141</v>
      </c>
      <c r="F138" s="16">
        <f>VLOOKUP(LEFT(Table1[[#This Row],[Production]],LEN(Table1[[#This Row],[Production]])-7),Item!$A$5:$Z$1000,26,0)</f>
        <v>3.6640000000000001</v>
      </c>
      <c r="H138" s="8" t="str">
        <f>IFERROR(VLOOKUP(MID(Table1[[#This Row],[Production]],10,2),Special!$B$2:$D$26,3,0),"")</f>
        <v>-</v>
      </c>
      <c r="J138" t="b">
        <f>EXACT(LEFT(Table1[[#This Row],[Stock]],12),LEFT(Table1[[#This Row],[Production]],12))</f>
        <v>1</v>
      </c>
      <c r="K138" t="b">
        <f>EXACT((RIGHT(Table1[[#This Row],[Stock]],3)),((RIGHT(Table1[[#This Row],[Production]],3))))</f>
        <v>1</v>
      </c>
      <c r="L138" s="14">
        <f>IFERROR(VLOOKUP(Table1[[#This Row],[Stock]],[1]Sheet1!$A$7:$N$10000,14,0),"")</f>
        <v>132</v>
      </c>
      <c r="M138" s="14">
        <f>IFERROR(ROUND((Table1[[#This Row],[Stock
(S&amp;L)]]/Table1[[#This Row],[Rate
(L/S)]]),0),"")</f>
        <v>132</v>
      </c>
      <c r="O138" t="str">
        <f>IF(Table1[[#This Row],[Rate
(L/S)]]=1,"P/E","C")</f>
        <v>P/E</v>
      </c>
      <c r="P138" s="7" t="str">
        <f>IFERROR(VLOOKUP(Table1[[#This Row],[Stock]],[2]CUS030!$A$5:$BO$10000,21,0)/Table1[[#This Row],[Rate
(L/S)]],"")</f>
        <v/>
      </c>
      <c r="Q138" s="7" t="str">
        <f>IFERROR(VLOOKUP(Table1[[#This Row],[Stock]],[2]CUS030!$A$5:$BO$10000,22,0)/Table1[[#This Row],[Rate
(L/S)]],"")</f>
        <v/>
      </c>
      <c r="R138" s="7" t="str">
        <f>IFERROR(VLOOKUP(Table1[[#This Row],[Stock]],[2]CUS030!$A$5:$BO$10000,23,0)/Table1[[#This Row],[Rate
(L/S)]],"")</f>
        <v/>
      </c>
      <c r="S138" s="7" t="str">
        <f>IFERROR(VLOOKUP(Table1[[#This Row],[Stock]],[2]CUS030!$A$5:$BO$10000,24,0)/Table1[[#This Row],[Rate
(L/S)]],"")</f>
        <v/>
      </c>
      <c r="T138" s="7" t="str">
        <f>IFERROR(VLOOKUP(Table1[[#This Row],[Stock]],[2]CUS030!$A$5:$BO$10000,25,0)/Table1[[#This Row],[Rate
(L/S)]],"")</f>
        <v/>
      </c>
      <c r="U138" s="7" t="str">
        <f>IFERROR(VLOOKUP(Table1[[#This Row],[Stock]],[2]CUS030!$A$5:$BO$10000,26,0)/Table1[[#This Row],[Rate
(L/S)]],"")</f>
        <v/>
      </c>
      <c r="V138" s="7" t="str">
        <f>IFERROR(VLOOKUP(Table1[[#This Row],[Stock]],[2]CUS030!$A$5:$BO$10000,27,0)/Table1[[#This Row],[Rate
(L/S)]],"")</f>
        <v/>
      </c>
      <c r="W138" s="7" t="str">
        <f>IFERROR(VLOOKUP(Table1[[#This Row],[Stock]],[2]CUS030!$A$5:$BO$10000,28,0)/Table1[[#This Row],[Rate
(L/S)]],"")</f>
        <v/>
      </c>
      <c r="X138" s="7" t="str">
        <f>IFERROR(VLOOKUP(Table1[[#This Row],[Stock]],[2]CUS030!$A$5:$BO$10000,29,0)/Table1[[#This Row],[Rate
(L/S)]],"")</f>
        <v/>
      </c>
      <c r="Y138" s="7" t="str">
        <f>IFERROR(VLOOKUP(Table1[[#This Row],[Stock]],[2]CUS030!$A$5:$BO$10000,30,0)/Table1[[#This Row],[Rate
(L/S)]],"")</f>
        <v/>
      </c>
      <c r="Z138" s="7" t="str">
        <f>IFERROR(VLOOKUP(Table1[[#This Row],[Stock]],[2]CUS030!$A$5:$BO$10000,31,0)/Table1[[#This Row],[Rate
(L/S)]],"")</f>
        <v/>
      </c>
      <c r="AA138" s="7" t="str">
        <f>IFERROR(VLOOKUP(Table1[[#This Row],[Stock]],[2]CUS030!$A$5:$BO$10000,32,0)/Table1[[#This Row],[Rate
(L/S)]],"")</f>
        <v/>
      </c>
      <c r="AB138" s="7" t="str">
        <f>IFERROR(VLOOKUP(Table1[[#This Row],[Stock]],[2]CUS030!$A$5:$BO$10000,33,0)/Table1[[#This Row],[Rate
(L/S)]],"")</f>
        <v/>
      </c>
      <c r="AC138" s="7" t="str">
        <f>IFERROR(VLOOKUP(Table1[[#This Row],[Stock]],[2]CUS030!$A$5:$BO$10000,34,0)/Table1[[#This Row],[Rate
(L/S)]],"")</f>
        <v/>
      </c>
      <c r="AD138" s="7" t="str">
        <f>IFERROR(VLOOKUP(Table1[[#This Row],[Stock]],[2]CUS030!$A$5:$BO$10000,35,0)/Table1[[#This Row],[Rate
(L/S)]],"")</f>
        <v/>
      </c>
      <c r="AE138" s="7" t="str">
        <f>IFERROR(VLOOKUP(Table1[[#This Row],[Stock]],[2]CUS030!$A$5:$BO$10000,36,0)/Table1[[#This Row],[Rate
(L/S)]],"")</f>
        <v/>
      </c>
      <c r="AF138" s="7" t="str">
        <f>IFERROR(VLOOKUP(Table1[[#This Row],[Stock]],[2]CUS030!$A$5:$BO$10000,37,0)/Table1[[#This Row],[Rate
(L/S)]],"")</f>
        <v/>
      </c>
      <c r="AG138" s="7" t="str">
        <f>IFERROR(VLOOKUP(Table1[[#This Row],[Stock]],[2]CUS030!$A$5:$BO$10000,38,0)/Table1[[#This Row],[Rate
(L/S)]],"")</f>
        <v/>
      </c>
      <c r="AH138" s="7" t="str">
        <f>IFERROR(VLOOKUP(Table1[[#This Row],[Stock]],[2]CUS030!$A$5:$BO$10000,39,0)/Table1[[#This Row],[Rate
(L/S)]],"")</f>
        <v/>
      </c>
      <c r="AI138" s="7" t="str">
        <f>IFERROR(VLOOKUP(Table1[[#This Row],[Stock]],[2]CUS030!$A$5:$BO$10000,40,0)/Table1[[#This Row],[Rate
(L/S)]],"")</f>
        <v/>
      </c>
      <c r="AJ138" s="7" t="str">
        <f>IFERROR(VLOOKUP(Table1[[#This Row],[Stock]],[2]CUS030!$A$5:$BO$10000,41,0)/Table1[[#This Row],[Rate
(L/S)]],"")</f>
        <v/>
      </c>
      <c r="AK138" s="7" t="str">
        <f>IFERROR(VLOOKUP(Table1[[#This Row],[Stock]],[2]CUS030!$A$5:$BO$10000,42,0)/Table1[[#This Row],[Rate
(L/S)]],"")</f>
        <v/>
      </c>
      <c r="AL138" s="7" t="str">
        <f>IFERROR(VLOOKUP(Table1[[#This Row],[Stock]],[2]CUS030!$A$5:$BO$10000,43,0)/Table1[[#This Row],[Rate
(L/S)]],"")</f>
        <v/>
      </c>
      <c r="AM138" s="7" t="str">
        <f>IFERROR(VLOOKUP(Table1[[#This Row],[Stock]],[2]CUS030!$A$5:$BO$10000,44,0)/Table1[[#This Row],[Rate
(L/S)]],"")</f>
        <v/>
      </c>
      <c r="AN138" s="7" t="str">
        <f>IFERROR(VLOOKUP(Table1[[#This Row],[Stock]],[2]CUS030!$A$5:$BO$10000,45,0)/Table1[[#This Row],[Rate
(L/S)]],"")</f>
        <v/>
      </c>
      <c r="AO138" s="7" t="str">
        <f>IFERROR(VLOOKUP(Table1[[#This Row],[Stock]],[2]CUS030!$A$5:$BO$10000,46,0)/Table1[[#This Row],[Rate
(L/S)]],"")</f>
        <v/>
      </c>
      <c r="AP138" s="7" t="str">
        <f>IFERROR(VLOOKUP(Table1[[#This Row],[Stock]],[2]CUS030!$A$5:$BO$10000,47,0)/Table1[[#This Row],[Rate
(L/S)]],"")</f>
        <v/>
      </c>
      <c r="AQ138" s="7" t="str">
        <f>IFERROR(VLOOKUP(Table1[[#This Row],[Stock]],[2]CUS030!$A$5:$BO$10000,48,0)/Table1[[#This Row],[Rate
(L/S)]],"")</f>
        <v/>
      </c>
      <c r="AR138" s="7" t="str">
        <f>IFERROR(VLOOKUP(Table1[[#This Row],[Stock]],[2]CUS030!$A$5:$BO$10000,49,0)/Table1[[#This Row],[Rate
(L/S)]],"")</f>
        <v/>
      </c>
      <c r="AS138" s="7" t="str">
        <f>IFERROR(VLOOKUP(Table1[[#This Row],[Stock]],[2]CUS030!$A$5:$BO$10000,50,0)/Table1[[#This Row],[Rate
(L/S)]],"")</f>
        <v/>
      </c>
      <c r="AT138" s="7" t="str">
        <f>IFERROR(VLOOKUP(Table1[[#This Row],[Stock]],[2]CUS030!$A$5:$BO$10000,51,0)/Table1[[#This Row],[Rate
(L/S)]],"")</f>
        <v/>
      </c>
      <c r="AU138" s="7" t="str">
        <f>IFERROR(VLOOKUP(Table1[[#This Row],[Stock]],[2]CUS030!$A$5:$BO$10000,52,0)/Table1[[#This Row],[Rate
(L/S)]],"")</f>
        <v/>
      </c>
      <c r="AV138" s="7" t="str">
        <f>IFERROR(VLOOKUP(Table1[[#This Row],[Stock]],[2]CUS030!$A$5:$BO$10000,53,0)/Table1[[#This Row],[Rate
(L/S)]],"")</f>
        <v/>
      </c>
      <c r="AW138" s="7" t="str">
        <f>IFERROR(VLOOKUP(Table1[[#This Row],[Stock]],[2]CUS030!$A$5:$BO$10000,54,0)/Table1[[#This Row],[Rate
(L/S)]],"")</f>
        <v/>
      </c>
      <c r="AX138" s="7" t="str">
        <f>IFERROR(VLOOKUP(Table1[[#This Row],[Stock]],[2]CUS030!$A$5:$BO$10000,55,0)/Table1[[#This Row],[Rate
(L/S)]],"")</f>
        <v/>
      </c>
      <c r="AY138" s="7" t="str">
        <f>IFERROR(VLOOKUP(Table1[[#This Row],[Stock]],[2]CUS030!$A$5:$BO$10000,56,0)/Table1[[#This Row],[Rate
(L/S)]],"")</f>
        <v/>
      </c>
      <c r="AZ138" s="7" t="str">
        <f>IFERROR(VLOOKUP(Table1[[#This Row],[Stock]],[2]CUS030!$A$5:$BO$10000,57,0)/Table1[[#This Row],[Rate
(L/S)]],"")</f>
        <v/>
      </c>
      <c r="BA138" s="7" t="str">
        <f>IFERROR(VLOOKUP(Table1[[#This Row],[Stock]],[2]CUS030!$A$5:$BO$10000,58,0)/Table1[[#This Row],[Rate
(L/S)]],"")</f>
        <v/>
      </c>
      <c r="BB138" s="7" t="str">
        <f>IFERROR(VLOOKUP(Table1[[#This Row],[Stock]],[2]CUS030!$A$5:$BO$10000,59,0)/Table1[[#This Row],[Rate
(L/S)]],"")</f>
        <v/>
      </c>
      <c r="BC138" s="7" t="str">
        <f>IFERROR(VLOOKUP(Table1[[#This Row],[Stock]],[2]CUS030!$A$5:$BO$10000,60,0)/Table1[[#This Row],[Rate
(L/S)]],"")</f>
        <v/>
      </c>
      <c r="BD138" s="7" t="str">
        <f>IFERROR(VLOOKUP(Table1[[#This Row],[Stock]],[2]CUS030!$A$5:$BO$10000,61,0)/Table1[[#This Row],[Rate
(L/S)]],"")</f>
        <v/>
      </c>
      <c r="BE138" s="7" t="str">
        <f>IFERROR(VLOOKUP(Table1[[#This Row],[Stock]],[2]CUS030!$A$5:$BO$10000,62,0)/Table1[[#This Row],[Rate
(L/S)]],"")</f>
        <v/>
      </c>
      <c r="BF138" s="7" t="str">
        <f>IFERROR(VLOOKUP(Table1[[#This Row],[Stock]],[2]CUS030!$A$5:$BO$10000,63,0)/Table1[[#This Row],[Rate
(L/S)]],"")</f>
        <v/>
      </c>
      <c r="BG138" s="7" t="str">
        <f>IFERROR(VLOOKUP(Table1[[#This Row],[Stock]],[2]CUS030!$A$5:$BO$10000,64,0)/Table1[[#This Row],[Rate
(L/S)]],"")</f>
        <v/>
      </c>
      <c r="BH138" s="7" t="str">
        <f>IFERROR(VLOOKUP(Table1[[#This Row],[Stock]],[2]CUS030!$A$5:$BO$10000,65,0)/Table1[[#This Row],[Rate
(L/S)]],"")</f>
        <v/>
      </c>
      <c r="BI138" s="7" t="s">
        <v>1</v>
      </c>
      <c r="BJ138" s="15">
        <f>IFERROR(IF(Table1[[#This Row],[S.Material]]="S",(Table1[[#This Row],[Total Qty]]+Table1[[#This Row],[N+1]]+Table1[[#This Row],[N+2]]),Table1[[#This Row],[Total Qty]]+Table1[[#This Row],[N+1]]),)</f>
        <v>0</v>
      </c>
      <c r="BK138" s="7" t="str">
        <f>IFERROR(IF(((AVERAGE((Table1[[#This Row],[N+1]],Table1[[#This Row],[N+2]]),Table1[[#This Row],[N+3]])-(Table1[[#This Row],[Total Qty]])))&gt;500,"Fixed&gt;500pcs",""),"")</f>
        <v/>
      </c>
      <c r="BL138" s="7" t="str">
        <f>IF(AND(Table1[[#This Row],[Last Forcast]]=0,Table1[[#This Row],[Total Qty]]&gt;0,Table1[[#This Row],[N+1]]&gt;0),"Check PO again","")</f>
        <v/>
      </c>
    </row>
    <row r="139" spans="2:64" x14ac:dyDescent="0.3">
      <c r="B139">
        <v>137</v>
      </c>
      <c r="C139" s="1" t="s">
        <v>142</v>
      </c>
      <c r="D139">
        <f>IFERROR(ROUND((MID(Table1[[#This Row],[Production]],35,(LEN(Table1[[#This Row],[Production]]))-37)/(MID(Table1[[#This Row],[Stock]],35,(LEN(Table1[[#This Row],[Stock]]))-37))),0),"")</f>
        <v>55</v>
      </c>
      <c r="E139" t="s">
        <v>1105</v>
      </c>
      <c r="F139" s="16">
        <f>VLOOKUP(LEFT(Table1[[#This Row],[Production]],LEN(Table1[[#This Row],[Production]])-7),Item!$A$5:$Z$1000,26,0)</f>
        <v>0.73299999999999998</v>
      </c>
      <c r="H139" s="8" t="str">
        <f>IFERROR(VLOOKUP(MID(Table1[[#This Row],[Production]],10,2),Special!$B$2:$D$26,3,0),"")</f>
        <v>-</v>
      </c>
      <c r="J139" t="b">
        <f>EXACT(LEFT(Table1[[#This Row],[Stock]],12),LEFT(Table1[[#This Row],[Production]],12))</f>
        <v>1</v>
      </c>
      <c r="K139" t="b">
        <f>EXACT((RIGHT(Table1[[#This Row],[Stock]],3)),((RIGHT(Table1[[#This Row],[Production]],3))))</f>
        <v>1</v>
      </c>
      <c r="L139" s="14">
        <f>IFERROR(VLOOKUP(Table1[[#This Row],[Stock]],[1]Sheet1!$A$7:$N$10000,14,0),"")</f>
        <v>2057</v>
      </c>
      <c r="M139" s="14">
        <f>IFERROR(ROUND((Table1[[#This Row],[Stock
(S&amp;L)]]/Table1[[#This Row],[Rate
(L/S)]]),0),"")</f>
        <v>37</v>
      </c>
      <c r="O139" t="str">
        <f>IF(Table1[[#This Row],[Rate
(L/S)]]=1,"P/E","C")</f>
        <v>C</v>
      </c>
      <c r="P139" s="7">
        <f>IFERROR(VLOOKUP(Table1[[#This Row],[Stock]],[2]CUS030!$A$5:$BO$10000,21,0)/Table1[[#This Row],[Rate
(L/S)]],"")</f>
        <v>0</v>
      </c>
      <c r="Q139" s="7">
        <f>IFERROR(VLOOKUP(Table1[[#This Row],[Stock]],[2]CUS030!$A$5:$BO$10000,22,0)/Table1[[#This Row],[Rate
(L/S)]],"")</f>
        <v>0</v>
      </c>
      <c r="R139" s="7">
        <f>IFERROR(VLOOKUP(Table1[[#This Row],[Stock]],[2]CUS030!$A$5:$BO$10000,23,0)/Table1[[#This Row],[Rate
(L/S)]],"")</f>
        <v>0</v>
      </c>
      <c r="S139" s="7">
        <f>IFERROR(VLOOKUP(Table1[[#This Row],[Stock]],[2]CUS030!$A$5:$BO$10000,24,0)/Table1[[#This Row],[Rate
(L/S)]],"")</f>
        <v>0</v>
      </c>
      <c r="T139" s="7">
        <f>IFERROR(VLOOKUP(Table1[[#This Row],[Stock]],[2]CUS030!$A$5:$BO$10000,25,0)/Table1[[#This Row],[Rate
(L/S)]],"")</f>
        <v>0</v>
      </c>
      <c r="U139" s="7">
        <f>IFERROR(VLOOKUP(Table1[[#This Row],[Stock]],[2]CUS030!$A$5:$BO$10000,26,0)/Table1[[#This Row],[Rate
(L/S)]],"")</f>
        <v>0</v>
      </c>
      <c r="V139" s="7">
        <f>IFERROR(VLOOKUP(Table1[[#This Row],[Stock]],[2]CUS030!$A$5:$BO$10000,27,0)/Table1[[#This Row],[Rate
(L/S)]],"")</f>
        <v>0</v>
      </c>
      <c r="W139" s="7">
        <f>IFERROR(VLOOKUP(Table1[[#This Row],[Stock]],[2]CUS030!$A$5:$BO$10000,28,0)/Table1[[#This Row],[Rate
(L/S)]],"")</f>
        <v>0</v>
      </c>
      <c r="X139" s="7">
        <f>IFERROR(VLOOKUP(Table1[[#This Row],[Stock]],[2]CUS030!$A$5:$BO$10000,29,0)/Table1[[#This Row],[Rate
(L/S)]],"")</f>
        <v>0</v>
      </c>
      <c r="Y139" s="7">
        <f>IFERROR(VLOOKUP(Table1[[#This Row],[Stock]],[2]CUS030!$A$5:$BO$10000,30,0)/Table1[[#This Row],[Rate
(L/S)]],"")</f>
        <v>0</v>
      </c>
      <c r="Z139" s="7">
        <f>IFERROR(VLOOKUP(Table1[[#This Row],[Stock]],[2]CUS030!$A$5:$BO$10000,31,0)/Table1[[#This Row],[Rate
(L/S)]],"")</f>
        <v>0</v>
      </c>
      <c r="AA139" s="7">
        <f>IFERROR(VLOOKUP(Table1[[#This Row],[Stock]],[2]CUS030!$A$5:$BO$10000,32,0)/Table1[[#This Row],[Rate
(L/S)]],"")</f>
        <v>0</v>
      </c>
      <c r="AB139" s="7">
        <f>IFERROR(VLOOKUP(Table1[[#This Row],[Stock]],[2]CUS030!$A$5:$BO$10000,33,0)/Table1[[#This Row],[Rate
(L/S)]],"")</f>
        <v>0</v>
      </c>
      <c r="AC139" s="7">
        <f>IFERROR(VLOOKUP(Table1[[#This Row],[Stock]],[2]CUS030!$A$5:$BO$10000,34,0)/Table1[[#This Row],[Rate
(L/S)]],"")</f>
        <v>0</v>
      </c>
      <c r="AD139" s="7">
        <f>IFERROR(VLOOKUP(Table1[[#This Row],[Stock]],[2]CUS030!$A$5:$BO$10000,35,0)/Table1[[#This Row],[Rate
(L/S)]],"")</f>
        <v>0</v>
      </c>
      <c r="AE139" s="7">
        <f>IFERROR(VLOOKUP(Table1[[#This Row],[Stock]],[2]CUS030!$A$5:$BO$10000,36,0)/Table1[[#This Row],[Rate
(L/S)]],"")</f>
        <v>0</v>
      </c>
      <c r="AF139" s="7">
        <f>IFERROR(VLOOKUP(Table1[[#This Row],[Stock]],[2]CUS030!$A$5:$BO$10000,37,0)/Table1[[#This Row],[Rate
(L/S)]],"")</f>
        <v>0</v>
      </c>
      <c r="AG139" s="7">
        <f>IFERROR(VLOOKUP(Table1[[#This Row],[Stock]],[2]CUS030!$A$5:$BO$10000,38,0)/Table1[[#This Row],[Rate
(L/S)]],"")</f>
        <v>0</v>
      </c>
      <c r="AH139" s="7">
        <f>IFERROR(VLOOKUP(Table1[[#This Row],[Stock]],[2]CUS030!$A$5:$BO$10000,39,0)/Table1[[#This Row],[Rate
(L/S)]],"")</f>
        <v>0</v>
      </c>
      <c r="AI139" s="7">
        <f>IFERROR(VLOOKUP(Table1[[#This Row],[Stock]],[2]CUS030!$A$5:$BO$10000,40,0)/Table1[[#This Row],[Rate
(L/S)]],"")</f>
        <v>0</v>
      </c>
      <c r="AJ139" s="7">
        <f>IFERROR(VLOOKUP(Table1[[#This Row],[Stock]],[2]CUS030!$A$5:$BO$10000,41,0)/Table1[[#This Row],[Rate
(L/S)]],"")</f>
        <v>0</v>
      </c>
      <c r="AK139" s="7">
        <f>IFERROR(VLOOKUP(Table1[[#This Row],[Stock]],[2]CUS030!$A$5:$BO$10000,42,0)/Table1[[#This Row],[Rate
(L/S)]],"")</f>
        <v>0</v>
      </c>
      <c r="AL139" s="7">
        <f>IFERROR(VLOOKUP(Table1[[#This Row],[Stock]],[2]CUS030!$A$5:$BO$10000,43,0)/Table1[[#This Row],[Rate
(L/S)]],"")</f>
        <v>0</v>
      </c>
      <c r="AM139" s="7">
        <f>IFERROR(VLOOKUP(Table1[[#This Row],[Stock]],[2]CUS030!$A$5:$BO$10000,44,0)/Table1[[#This Row],[Rate
(L/S)]],"")</f>
        <v>0</v>
      </c>
      <c r="AN139" s="7">
        <f>IFERROR(VLOOKUP(Table1[[#This Row],[Stock]],[2]CUS030!$A$5:$BO$10000,45,0)/Table1[[#This Row],[Rate
(L/S)]],"")</f>
        <v>0</v>
      </c>
      <c r="AO139" s="7">
        <f>IFERROR(VLOOKUP(Table1[[#This Row],[Stock]],[2]CUS030!$A$5:$BO$10000,46,0)/Table1[[#This Row],[Rate
(L/S)]],"")</f>
        <v>0</v>
      </c>
      <c r="AP139" s="7">
        <f>IFERROR(VLOOKUP(Table1[[#This Row],[Stock]],[2]CUS030!$A$5:$BO$10000,47,0)/Table1[[#This Row],[Rate
(L/S)]],"")</f>
        <v>0</v>
      </c>
      <c r="AQ139" s="7">
        <f>IFERROR(VLOOKUP(Table1[[#This Row],[Stock]],[2]CUS030!$A$5:$BO$10000,48,0)/Table1[[#This Row],[Rate
(L/S)]],"")</f>
        <v>0</v>
      </c>
      <c r="AR139" s="7">
        <f>IFERROR(VLOOKUP(Table1[[#This Row],[Stock]],[2]CUS030!$A$5:$BO$10000,49,0)/Table1[[#This Row],[Rate
(L/S)]],"")</f>
        <v>0</v>
      </c>
      <c r="AS139" s="7">
        <f>IFERROR(VLOOKUP(Table1[[#This Row],[Stock]],[2]CUS030!$A$5:$BO$10000,50,0)/Table1[[#This Row],[Rate
(L/S)]],"")</f>
        <v>0</v>
      </c>
      <c r="AT139" s="7">
        <f>IFERROR(VLOOKUP(Table1[[#This Row],[Stock]],[2]CUS030!$A$5:$BO$10000,51,0)/Table1[[#This Row],[Rate
(L/S)]],"")</f>
        <v>0</v>
      </c>
      <c r="AU139" s="7">
        <f>IFERROR(VLOOKUP(Table1[[#This Row],[Stock]],[2]CUS030!$A$5:$BO$10000,52,0)/Table1[[#This Row],[Rate
(L/S)]],"")</f>
        <v>0</v>
      </c>
      <c r="AV139" s="7">
        <f>IFERROR(VLOOKUP(Table1[[#This Row],[Stock]],[2]CUS030!$A$5:$BO$10000,53,0)/Table1[[#This Row],[Rate
(L/S)]],"")</f>
        <v>0</v>
      </c>
      <c r="AW139" s="7">
        <f>IFERROR(VLOOKUP(Table1[[#This Row],[Stock]],[2]CUS030!$A$5:$BO$10000,54,0)/Table1[[#This Row],[Rate
(L/S)]],"")</f>
        <v>0</v>
      </c>
      <c r="AX139" s="7">
        <f>IFERROR(VLOOKUP(Table1[[#This Row],[Stock]],[2]CUS030!$A$5:$BO$10000,55,0)/Table1[[#This Row],[Rate
(L/S)]],"")</f>
        <v>0</v>
      </c>
      <c r="AY139" s="7">
        <f>IFERROR(VLOOKUP(Table1[[#This Row],[Stock]],[2]CUS030!$A$5:$BO$10000,56,0)/Table1[[#This Row],[Rate
(L/S)]],"")</f>
        <v>0</v>
      </c>
      <c r="AZ139" s="7">
        <f>IFERROR(VLOOKUP(Table1[[#This Row],[Stock]],[2]CUS030!$A$5:$BO$10000,57,0)/Table1[[#This Row],[Rate
(L/S)]],"")</f>
        <v>0</v>
      </c>
      <c r="BA139" s="7">
        <f>IFERROR(VLOOKUP(Table1[[#This Row],[Stock]],[2]CUS030!$A$5:$BO$10000,58,0)/Table1[[#This Row],[Rate
(L/S)]],"")</f>
        <v>0</v>
      </c>
      <c r="BB139" s="7">
        <f>IFERROR(VLOOKUP(Table1[[#This Row],[Stock]],[2]CUS030!$A$5:$BO$10000,59,0)/Table1[[#This Row],[Rate
(L/S)]],"")</f>
        <v>0</v>
      </c>
      <c r="BC139" s="7">
        <f>IFERROR(VLOOKUP(Table1[[#This Row],[Stock]],[2]CUS030!$A$5:$BO$10000,60,0)/Table1[[#This Row],[Rate
(L/S)]],"")</f>
        <v>0</v>
      </c>
      <c r="BD139" s="7">
        <f>IFERROR(VLOOKUP(Table1[[#This Row],[Stock]],[2]CUS030!$A$5:$BO$10000,61,0)/Table1[[#This Row],[Rate
(L/S)]],"")</f>
        <v>0</v>
      </c>
      <c r="BE139" s="7">
        <f>IFERROR(VLOOKUP(Table1[[#This Row],[Stock]],[2]CUS030!$A$5:$BO$10000,62,0)/Table1[[#This Row],[Rate
(L/S)]],"")</f>
        <v>0</v>
      </c>
      <c r="BF139" s="7">
        <f>IFERROR(VLOOKUP(Table1[[#This Row],[Stock]],[2]CUS030!$A$5:$BO$10000,63,0)/Table1[[#This Row],[Rate
(L/S)]],"")</f>
        <v>0</v>
      </c>
      <c r="BG139" s="7">
        <f>IFERROR(VLOOKUP(Table1[[#This Row],[Stock]],[2]CUS030!$A$5:$BO$10000,64,0)/Table1[[#This Row],[Rate
(L/S)]],"")</f>
        <v>0</v>
      </c>
      <c r="BH139" s="7">
        <f>IFERROR(VLOOKUP(Table1[[#This Row],[Stock]],[2]CUS030!$A$5:$BO$10000,65,0)/Table1[[#This Row],[Rate
(L/S)]],"")</f>
        <v>0</v>
      </c>
      <c r="BI139" s="7" t="s">
        <v>1</v>
      </c>
      <c r="BJ139" s="15">
        <f>IFERROR(IF(Table1[[#This Row],[S.Material]]="S",(Table1[[#This Row],[Total Qty]]+Table1[[#This Row],[N+1]]+Table1[[#This Row],[N+2]]),Table1[[#This Row],[Total Qty]]+Table1[[#This Row],[N+1]]),)</f>
        <v>0</v>
      </c>
      <c r="BK139" s="7" t="str">
        <f>IFERROR(IF(((AVERAGE((Table1[[#This Row],[N+1]],Table1[[#This Row],[N+2]]),Table1[[#This Row],[N+3]])-(Table1[[#This Row],[Total Qty]])))&gt;500,"Fixed&gt;500pcs",""),"")</f>
        <v/>
      </c>
      <c r="BL139" s="7" t="str">
        <f>IF(AND(Table1[[#This Row],[Last Forcast]]=0,Table1[[#This Row],[Total Qty]]&gt;0,Table1[[#This Row],[N+1]]&gt;0),"Check PO again","")</f>
        <v/>
      </c>
    </row>
    <row r="140" spans="2:64" x14ac:dyDescent="0.3">
      <c r="B140">
        <v>138</v>
      </c>
      <c r="C140" t="s">
        <v>143</v>
      </c>
      <c r="D140">
        <f>IFERROR(ROUND((MID(Table1[[#This Row],[Production]],35,(LEN(Table1[[#This Row],[Production]]))-37)/(MID(Table1[[#This Row],[Stock]],35,(LEN(Table1[[#This Row],[Stock]]))-37))),0),"")</f>
        <v>1</v>
      </c>
      <c r="E140" t="s">
        <v>143</v>
      </c>
      <c r="F140" s="16">
        <f>VLOOKUP(LEFT(Table1[[#This Row],[Production]],LEN(Table1[[#This Row],[Production]])-7),Item!$A$5:$Z$1000,26,0)</f>
        <v>0.73299999999999998</v>
      </c>
      <c r="H140" s="8" t="str">
        <f>IFERROR(VLOOKUP(MID(Table1[[#This Row],[Production]],10,2),Special!$B$2:$D$26,3,0),"")</f>
        <v>-</v>
      </c>
      <c r="J140" t="b">
        <f>EXACT(LEFT(Table1[[#This Row],[Stock]],12),LEFT(Table1[[#This Row],[Production]],12))</f>
        <v>1</v>
      </c>
      <c r="K140" t="b">
        <f>EXACT((RIGHT(Table1[[#This Row],[Stock]],3)),((RIGHT(Table1[[#This Row],[Production]],3))))</f>
        <v>1</v>
      </c>
      <c r="L140" s="14">
        <f>IFERROR(VLOOKUP(Table1[[#This Row],[Stock]],[1]Sheet1!$A$7:$N$10000,14,0),"")</f>
        <v>29.6</v>
      </c>
      <c r="M140" s="14">
        <f>IFERROR(ROUND((Table1[[#This Row],[Stock
(S&amp;L)]]/Table1[[#This Row],[Rate
(L/S)]]),0),"")</f>
        <v>30</v>
      </c>
      <c r="O140" t="str">
        <f>IF(Table1[[#This Row],[Rate
(L/S)]]=1,"P/E","C")</f>
        <v>P/E</v>
      </c>
      <c r="P140" s="7" t="str">
        <f>IFERROR(VLOOKUP(Table1[[#This Row],[Stock]],[2]CUS030!$A$5:$BO$10000,21,0)/Table1[[#This Row],[Rate
(L/S)]],"")</f>
        <v/>
      </c>
      <c r="Q140" s="7" t="str">
        <f>IFERROR(VLOOKUP(Table1[[#This Row],[Stock]],[2]CUS030!$A$5:$BO$10000,22,0)/Table1[[#This Row],[Rate
(L/S)]],"")</f>
        <v/>
      </c>
      <c r="R140" s="7" t="str">
        <f>IFERROR(VLOOKUP(Table1[[#This Row],[Stock]],[2]CUS030!$A$5:$BO$10000,23,0)/Table1[[#This Row],[Rate
(L/S)]],"")</f>
        <v/>
      </c>
      <c r="S140" s="7" t="str">
        <f>IFERROR(VLOOKUP(Table1[[#This Row],[Stock]],[2]CUS030!$A$5:$BO$10000,24,0)/Table1[[#This Row],[Rate
(L/S)]],"")</f>
        <v/>
      </c>
      <c r="T140" s="7" t="str">
        <f>IFERROR(VLOOKUP(Table1[[#This Row],[Stock]],[2]CUS030!$A$5:$BO$10000,25,0)/Table1[[#This Row],[Rate
(L/S)]],"")</f>
        <v/>
      </c>
      <c r="U140" s="7" t="str">
        <f>IFERROR(VLOOKUP(Table1[[#This Row],[Stock]],[2]CUS030!$A$5:$BO$10000,26,0)/Table1[[#This Row],[Rate
(L/S)]],"")</f>
        <v/>
      </c>
      <c r="V140" s="7" t="str">
        <f>IFERROR(VLOOKUP(Table1[[#This Row],[Stock]],[2]CUS030!$A$5:$BO$10000,27,0)/Table1[[#This Row],[Rate
(L/S)]],"")</f>
        <v/>
      </c>
      <c r="W140" s="7" t="str">
        <f>IFERROR(VLOOKUP(Table1[[#This Row],[Stock]],[2]CUS030!$A$5:$BO$10000,28,0)/Table1[[#This Row],[Rate
(L/S)]],"")</f>
        <v/>
      </c>
      <c r="X140" s="7" t="str">
        <f>IFERROR(VLOOKUP(Table1[[#This Row],[Stock]],[2]CUS030!$A$5:$BO$10000,29,0)/Table1[[#This Row],[Rate
(L/S)]],"")</f>
        <v/>
      </c>
      <c r="Y140" s="7" t="str">
        <f>IFERROR(VLOOKUP(Table1[[#This Row],[Stock]],[2]CUS030!$A$5:$BO$10000,30,0)/Table1[[#This Row],[Rate
(L/S)]],"")</f>
        <v/>
      </c>
      <c r="Z140" s="7" t="str">
        <f>IFERROR(VLOOKUP(Table1[[#This Row],[Stock]],[2]CUS030!$A$5:$BO$10000,31,0)/Table1[[#This Row],[Rate
(L/S)]],"")</f>
        <v/>
      </c>
      <c r="AA140" s="7" t="str">
        <f>IFERROR(VLOOKUP(Table1[[#This Row],[Stock]],[2]CUS030!$A$5:$BO$10000,32,0)/Table1[[#This Row],[Rate
(L/S)]],"")</f>
        <v/>
      </c>
      <c r="AB140" s="7" t="str">
        <f>IFERROR(VLOOKUP(Table1[[#This Row],[Stock]],[2]CUS030!$A$5:$BO$10000,33,0)/Table1[[#This Row],[Rate
(L/S)]],"")</f>
        <v/>
      </c>
      <c r="AC140" s="7" t="str">
        <f>IFERROR(VLOOKUP(Table1[[#This Row],[Stock]],[2]CUS030!$A$5:$BO$10000,34,0)/Table1[[#This Row],[Rate
(L/S)]],"")</f>
        <v/>
      </c>
      <c r="AD140" s="7" t="str">
        <f>IFERROR(VLOOKUP(Table1[[#This Row],[Stock]],[2]CUS030!$A$5:$BO$10000,35,0)/Table1[[#This Row],[Rate
(L/S)]],"")</f>
        <v/>
      </c>
      <c r="AE140" s="7" t="str">
        <f>IFERROR(VLOOKUP(Table1[[#This Row],[Stock]],[2]CUS030!$A$5:$BO$10000,36,0)/Table1[[#This Row],[Rate
(L/S)]],"")</f>
        <v/>
      </c>
      <c r="AF140" s="7" t="str">
        <f>IFERROR(VLOOKUP(Table1[[#This Row],[Stock]],[2]CUS030!$A$5:$BO$10000,37,0)/Table1[[#This Row],[Rate
(L/S)]],"")</f>
        <v/>
      </c>
      <c r="AG140" s="7" t="str">
        <f>IFERROR(VLOOKUP(Table1[[#This Row],[Stock]],[2]CUS030!$A$5:$BO$10000,38,0)/Table1[[#This Row],[Rate
(L/S)]],"")</f>
        <v/>
      </c>
      <c r="AH140" s="7" t="str">
        <f>IFERROR(VLOOKUP(Table1[[#This Row],[Stock]],[2]CUS030!$A$5:$BO$10000,39,0)/Table1[[#This Row],[Rate
(L/S)]],"")</f>
        <v/>
      </c>
      <c r="AI140" s="7" t="str">
        <f>IFERROR(VLOOKUP(Table1[[#This Row],[Stock]],[2]CUS030!$A$5:$BO$10000,40,0)/Table1[[#This Row],[Rate
(L/S)]],"")</f>
        <v/>
      </c>
      <c r="AJ140" s="7" t="str">
        <f>IFERROR(VLOOKUP(Table1[[#This Row],[Stock]],[2]CUS030!$A$5:$BO$10000,41,0)/Table1[[#This Row],[Rate
(L/S)]],"")</f>
        <v/>
      </c>
      <c r="AK140" s="7" t="str">
        <f>IFERROR(VLOOKUP(Table1[[#This Row],[Stock]],[2]CUS030!$A$5:$BO$10000,42,0)/Table1[[#This Row],[Rate
(L/S)]],"")</f>
        <v/>
      </c>
      <c r="AL140" s="7" t="str">
        <f>IFERROR(VLOOKUP(Table1[[#This Row],[Stock]],[2]CUS030!$A$5:$BO$10000,43,0)/Table1[[#This Row],[Rate
(L/S)]],"")</f>
        <v/>
      </c>
      <c r="AM140" s="7" t="str">
        <f>IFERROR(VLOOKUP(Table1[[#This Row],[Stock]],[2]CUS030!$A$5:$BO$10000,44,0)/Table1[[#This Row],[Rate
(L/S)]],"")</f>
        <v/>
      </c>
      <c r="AN140" s="7" t="str">
        <f>IFERROR(VLOOKUP(Table1[[#This Row],[Stock]],[2]CUS030!$A$5:$BO$10000,45,0)/Table1[[#This Row],[Rate
(L/S)]],"")</f>
        <v/>
      </c>
      <c r="AO140" s="7" t="str">
        <f>IFERROR(VLOOKUP(Table1[[#This Row],[Stock]],[2]CUS030!$A$5:$BO$10000,46,0)/Table1[[#This Row],[Rate
(L/S)]],"")</f>
        <v/>
      </c>
      <c r="AP140" s="7" t="str">
        <f>IFERROR(VLOOKUP(Table1[[#This Row],[Stock]],[2]CUS030!$A$5:$BO$10000,47,0)/Table1[[#This Row],[Rate
(L/S)]],"")</f>
        <v/>
      </c>
      <c r="AQ140" s="7" t="str">
        <f>IFERROR(VLOOKUP(Table1[[#This Row],[Stock]],[2]CUS030!$A$5:$BO$10000,48,0)/Table1[[#This Row],[Rate
(L/S)]],"")</f>
        <v/>
      </c>
      <c r="AR140" s="7" t="str">
        <f>IFERROR(VLOOKUP(Table1[[#This Row],[Stock]],[2]CUS030!$A$5:$BO$10000,49,0)/Table1[[#This Row],[Rate
(L/S)]],"")</f>
        <v/>
      </c>
      <c r="AS140" s="7" t="str">
        <f>IFERROR(VLOOKUP(Table1[[#This Row],[Stock]],[2]CUS030!$A$5:$BO$10000,50,0)/Table1[[#This Row],[Rate
(L/S)]],"")</f>
        <v/>
      </c>
      <c r="AT140" s="7" t="str">
        <f>IFERROR(VLOOKUP(Table1[[#This Row],[Stock]],[2]CUS030!$A$5:$BO$10000,51,0)/Table1[[#This Row],[Rate
(L/S)]],"")</f>
        <v/>
      </c>
      <c r="AU140" s="7" t="str">
        <f>IFERROR(VLOOKUP(Table1[[#This Row],[Stock]],[2]CUS030!$A$5:$BO$10000,52,0)/Table1[[#This Row],[Rate
(L/S)]],"")</f>
        <v/>
      </c>
      <c r="AV140" s="7" t="str">
        <f>IFERROR(VLOOKUP(Table1[[#This Row],[Stock]],[2]CUS030!$A$5:$BO$10000,53,0)/Table1[[#This Row],[Rate
(L/S)]],"")</f>
        <v/>
      </c>
      <c r="AW140" s="7" t="str">
        <f>IFERROR(VLOOKUP(Table1[[#This Row],[Stock]],[2]CUS030!$A$5:$BO$10000,54,0)/Table1[[#This Row],[Rate
(L/S)]],"")</f>
        <v/>
      </c>
      <c r="AX140" s="7" t="str">
        <f>IFERROR(VLOOKUP(Table1[[#This Row],[Stock]],[2]CUS030!$A$5:$BO$10000,55,0)/Table1[[#This Row],[Rate
(L/S)]],"")</f>
        <v/>
      </c>
      <c r="AY140" s="7" t="str">
        <f>IFERROR(VLOOKUP(Table1[[#This Row],[Stock]],[2]CUS030!$A$5:$BO$10000,56,0)/Table1[[#This Row],[Rate
(L/S)]],"")</f>
        <v/>
      </c>
      <c r="AZ140" s="7" t="str">
        <f>IFERROR(VLOOKUP(Table1[[#This Row],[Stock]],[2]CUS030!$A$5:$BO$10000,57,0)/Table1[[#This Row],[Rate
(L/S)]],"")</f>
        <v/>
      </c>
      <c r="BA140" s="7" t="str">
        <f>IFERROR(VLOOKUP(Table1[[#This Row],[Stock]],[2]CUS030!$A$5:$BO$10000,58,0)/Table1[[#This Row],[Rate
(L/S)]],"")</f>
        <v/>
      </c>
      <c r="BB140" s="7" t="str">
        <f>IFERROR(VLOOKUP(Table1[[#This Row],[Stock]],[2]CUS030!$A$5:$BO$10000,59,0)/Table1[[#This Row],[Rate
(L/S)]],"")</f>
        <v/>
      </c>
      <c r="BC140" s="7" t="str">
        <f>IFERROR(VLOOKUP(Table1[[#This Row],[Stock]],[2]CUS030!$A$5:$BO$10000,60,0)/Table1[[#This Row],[Rate
(L/S)]],"")</f>
        <v/>
      </c>
      <c r="BD140" s="7" t="str">
        <f>IFERROR(VLOOKUP(Table1[[#This Row],[Stock]],[2]CUS030!$A$5:$BO$10000,61,0)/Table1[[#This Row],[Rate
(L/S)]],"")</f>
        <v/>
      </c>
      <c r="BE140" s="7" t="str">
        <f>IFERROR(VLOOKUP(Table1[[#This Row],[Stock]],[2]CUS030!$A$5:$BO$10000,62,0)/Table1[[#This Row],[Rate
(L/S)]],"")</f>
        <v/>
      </c>
      <c r="BF140" s="7" t="str">
        <f>IFERROR(VLOOKUP(Table1[[#This Row],[Stock]],[2]CUS030!$A$5:$BO$10000,63,0)/Table1[[#This Row],[Rate
(L/S)]],"")</f>
        <v/>
      </c>
      <c r="BG140" s="7" t="str">
        <f>IFERROR(VLOOKUP(Table1[[#This Row],[Stock]],[2]CUS030!$A$5:$BO$10000,64,0)/Table1[[#This Row],[Rate
(L/S)]],"")</f>
        <v/>
      </c>
      <c r="BH140" s="7" t="str">
        <f>IFERROR(VLOOKUP(Table1[[#This Row],[Stock]],[2]CUS030!$A$5:$BO$10000,65,0)/Table1[[#This Row],[Rate
(L/S)]],"")</f>
        <v/>
      </c>
      <c r="BI140" s="7" t="s">
        <v>1</v>
      </c>
      <c r="BJ140" s="15">
        <f>IFERROR(IF(Table1[[#This Row],[S.Material]]="S",(Table1[[#This Row],[Total Qty]]+Table1[[#This Row],[N+1]]+Table1[[#This Row],[N+2]]),Table1[[#This Row],[Total Qty]]+Table1[[#This Row],[N+1]]),)</f>
        <v>0</v>
      </c>
      <c r="BK140" s="7" t="str">
        <f>IFERROR(IF(((AVERAGE((Table1[[#This Row],[N+1]],Table1[[#This Row],[N+2]]),Table1[[#This Row],[N+3]])-(Table1[[#This Row],[Total Qty]])))&gt;500,"Fixed&gt;500pcs",""),"")</f>
        <v/>
      </c>
      <c r="BL140" s="7" t="str">
        <f>IF(AND(Table1[[#This Row],[Last Forcast]]=0,Table1[[#This Row],[Total Qty]]&gt;0,Table1[[#This Row],[N+1]]&gt;0),"Check PO again","")</f>
        <v/>
      </c>
    </row>
    <row r="141" spans="2:64" x14ac:dyDescent="0.3">
      <c r="B141">
        <v>139</v>
      </c>
      <c r="C141" t="s">
        <v>144</v>
      </c>
      <c r="D141">
        <f>IFERROR(ROUND((MID(Table1[[#This Row],[Production]],35,(LEN(Table1[[#This Row],[Production]]))-37)/(MID(Table1[[#This Row],[Stock]],35,(LEN(Table1[[#This Row],[Stock]]))-37))),0),"")</f>
        <v>1</v>
      </c>
      <c r="E141" t="s">
        <v>144</v>
      </c>
      <c r="F141" s="16">
        <f>VLOOKUP(LEFT(Table1[[#This Row],[Production]],LEN(Table1[[#This Row],[Production]])-7),Item!$A$5:$Z$1000,26,0)</f>
        <v>2.3130000000000002</v>
      </c>
      <c r="H141" s="8" t="str">
        <f>IFERROR(VLOOKUP(MID(Table1[[#This Row],[Production]],10,2),Special!$B$2:$D$26,3,0),"")</f>
        <v>-</v>
      </c>
      <c r="J141" t="b">
        <f>EXACT(LEFT(Table1[[#This Row],[Stock]],12),LEFT(Table1[[#This Row],[Production]],12))</f>
        <v>1</v>
      </c>
      <c r="K141" t="b">
        <f>EXACT((RIGHT(Table1[[#This Row],[Stock]],3)),((RIGHT(Table1[[#This Row],[Production]],3))))</f>
        <v>1</v>
      </c>
      <c r="L141" s="14">
        <f>IFERROR(VLOOKUP(Table1[[#This Row],[Stock]],[1]Sheet1!$A$7:$N$10000,14,0),"")</f>
        <v>614.20000000000005</v>
      </c>
      <c r="M141" s="14">
        <f>IFERROR(ROUND((Table1[[#This Row],[Stock
(S&amp;L)]]/Table1[[#This Row],[Rate
(L/S)]]),0),"")</f>
        <v>614</v>
      </c>
      <c r="O141" t="str">
        <f>IF(Table1[[#This Row],[Rate
(L/S)]]=1,"P/E","C")</f>
        <v>P/E</v>
      </c>
      <c r="P141" s="7" t="str">
        <f>IFERROR(VLOOKUP(Table1[[#This Row],[Stock]],[2]CUS030!$A$5:$BO$10000,21,0)/Table1[[#This Row],[Rate
(L/S)]],"")</f>
        <v/>
      </c>
      <c r="Q141" s="7" t="str">
        <f>IFERROR(VLOOKUP(Table1[[#This Row],[Stock]],[2]CUS030!$A$5:$BO$10000,22,0)/Table1[[#This Row],[Rate
(L/S)]],"")</f>
        <v/>
      </c>
      <c r="R141" s="7" t="str">
        <f>IFERROR(VLOOKUP(Table1[[#This Row],[Stock]],[2]CUS030!$A$5:$BO$10000,23,0)/Table1[[#This Row],[Rate
(L/S)]],"")</f>
        <v/>
      </c>
      <c r="S141" s="7" t="str">
        <f>IFERROR(VLOOKUP(Table1[[#This Row],[Stock]],[2]CUS030!$A$5:$BO$10000,24,0)/Table1[[#This Row],[Rate
(L/S)]],"")</f>
        <v/>
      </c>
      <c r="T141" s="7" t="str">
        <f>IFERROR(VLOOKUP(Table1[[#This Row],[Stock]],[2]CUS030!$A$5:$BO$10000,25,0)/Table1[[#This Row],[Rate
(L/S)]],"")</f>
        <v/>
      </c>
      <c r="U141" s="7" t="str">
        <f>IFERROR(VLOOKUP(Table1[[#This Row],[Stock]],[2]CUS030!$A$5:$BO$10000,26,0)/Table1[[#This Row],[Rate
(L/S)]],"")</f>
        <v/>
      </c>
      <c r="V141" s="7" t="str">
        <f>IFERROR(VLOOKUP(Table1[[#This Row],[Stock]],[2]CUS030!$A$5:$BO$10000,27,0)/Table1[[#This Row],[Rate
(L/S)]],"")</f>
        <v/>
      </c>
      <c r="W141" s="7" t="str">
        <f>IFERROR(VLOOKUP(Table1[[#This Row],[Stock]],[2]CUS030!$A$5:$BO$10000,28,0)/Table1[[#This Row],[Rate
(L/S)]],"")</f>
        <v/>
      </c>
      <c r="X141" s="7" t="str">
        <f>IFERROR(VLOOKUP(Table1[[#This Row],[Stock]],[2]CUS030!$A$5:$BO$10000,29,0)/Table1[[#This Row],[Rate
(L/S)]],"")</f>
        <v/>
      </c>
      <c r="Y141" s="7" t="str">
        <f>IFERROR(VLOOKUP(Table1[[#This Row],[Stock]],[2]CUS030!$A$5:$BO$10000,30,0)/Table1[[#This Row],[Rate
(L/S)]],"")</f>
        <v/>
      </c>
      <c r="Z141" s="7" t="str">
        <f>IFERROR(VLOOKUP(Table1[[#This Row],[Stock]],[2]CUS030!$A$5:$BO$10000,31,0)/Table1[[#This Row],[Rate
(L/S)]],"")</f>
        <v/>
      </c>
      <c r="AA141" s="7" t="str">
        <f>IFERROR(VLOOKUP(Table1[[#This Row],[Stock]],[2]CUS030!$A$5:$BO$10000,32,0)/Table1[[#This Row],[Rate
(L/S)]],"")</f>
        <v/>
      </c>
      <c r="AB141" s="7" t="str">
        <f>IFERROR(VLOOKUP(Table1[[#This Row],[Stock]],[2]CUS030!$A$5:$BO$10000,33,0)/Table1[[#This Row],[Rate
(L/S)]],"")</f>
        <v/>
      </c>
      <c r="AC141" s="7" t="str">
        <f>IFERROR(VLOOKUP(Table1[[#This Row],[Stock]],[2]CUS030!$A$5:$BO$10000,34,0)/Table1[[#This Row],[Rate
(L/S)]],"")</f>
        <v/>
      </c>
      <c r="AD141" s="7" t="str">
        <f>IFERROR(VLOOKUP(Table1[[#This Row],[Stock]],[2]CUS030!$A$5:$BO$10000,35,0)/Table1[[#This Row],[Rate
(L/S)]],"")</f>
        <v/>
      </c>
      <c r="AE141" s="7" t="str">
        <f>IFERROR(VLOOKUP(Table1[[#This Row],[Stock]],[2]CUS030!$A$5:$BO$10000,36,0)/Table1[[#This Row],[Rate
(L/S)]],"")</f>
        <v/>
      </c>
      <c r="AF141" s="7" t="str">
        <f>IFERROR(VLOOKUP(Table1[[#This Row],[Stock]],[2]CUS030!$A$5:$BO$10000,37,0)/Table1[[#This Row],[Rate
(L/S)]],"")</f>
        <v/>
      </c>
      <c r="AG141" s="7" t="str">
        <f>IFERROR(VLOOKUP(Table1[[#This Row],[Stock]],[2]CUS030!$A$5:$BO$10000,38,0)/Table1[[#This Row],[Rate
(L/S)]],"")</f>
        <v/>
      </c>
      <c r="AH141" s="7" t="str">
        <f>IFERROR(VLOOKUP(Table1[[#This Row],[Stock]],[2]CUS030!$A$5:$BO$10000,39,0)/Table1[[#This Row],[Rate
(L/S)]],"")</f>
        <v/>
      </c>
      <c r="AI141" s="7" t="str">
        <f>IFERROR(VLOOKUP(Table1[[#This Row],[Stock]],[2]CUS030!$A$5:$BO$10000,40,0)/Table1[[#This Row],[Rate
(L/S)]],"")</f>
        <v/>
      </c>
      <c r="AJ141" s="7" t="str">
        <f>IFERROR(VLOOKUP(Table1[[#This Row],[Stock]],[2]CUS030!$A$5:$BO$10000,41,0)/Table1[[#This Row],[Rate
(L/S)]],"")</f>
        <v/>
      </c>
      <c r="AK141" s="7" t="str">
        <f>IFERROR(VLOOKUP(Table1[[#This Row],[Stock]],[2]CUS030!$A$5:$BO$10000,42,0)/Table1[[#This Row],[Rate
(L/S)]],"")</f>
        <v/>
      </c>
      <c r="AL141" s="7" t="str">
        <f>IFERROR(VLOOKUP(Table1[[#This Row],[Stock]],[2]CUS030!$A$5:$BO$10000,43,0)/Table1[[#This Row],[Rate
(L/S)]],"")</f>
        <v/>
      </c>
      <c r="AM141" s="7" t="str">
        <f>IFERROR(VLOOKUP(Table1[[#This Row],[Stock]],[2]CUS030!$A$5:$BO$10000,44,0)/Table1[[#This Row],[Rate
(L/S)]],"")</f>
        <v/>
      </c>
      <c r="AN141" s="7" t="str">
        <f>IFERROR(VLOOKUP(Table1[[#This Row],[Stock]],[2]CUS030!$A$5:$BO$10000,45,0)/Table1[[#This Row],[Rate
(L/S)]],"")</f>
        <v/>
      </c>
      <c r="AO141" s="7" t="str">
        <f>IFERROR(VLOOKUP(Table1[[#This Row],[Stock]],[2]CUS030!$A$5:$BO$10000,46,0)/Table1[[#This Row],[Rate
(L/S)]],"")</f>
        <v/>
      </c>
      <c r="AP141" s="7" t="str">
        <f>IFERROR(VLOOKUP(Table1[[#This Row],[Stock]],[2]CUS030!$A$5:$BO$10000,47,0)/Table1[[#This Row],[Rate
(L/S)]],"")</f>
        <v/>
      </c>
      <c r="AQ141" s="7" t="str">
        <f>IFERROR(VLOOKUP(Table1[[#This Row],[Stock]],[2]CUS030!$A$5:$BO$10000,48,0)/Table1[[#This Row],[Rate
(L/S)]],"")</f>
        <v/>
      </c>
      <c r="AR141" s="7" t="str">
        <f>IFERROR(VLOOKUP(Table1[[#This Row],[Stock]],[2]CUS030!$A$5:$BO$10000,49,0)/Table1[[#This Row],[Rate
(L/S)]],"")</f>
        <v/>
      </c>
      <c r="AS141" s="7" t="str">
        <f>IFERROR(VLOOKUP(Table1[[#This Row],[Stock]],[2]CUS030!$A$5:$BO$10000,50,0)/Table1[[#This Row],[Rate
(L/S)]],"")</f>
        <v/>
      </c>
      <c r="AT141" s="7" t="str">
        <f>IFERROR(VLOOKUP(Table1[[#This Row],[Stock]],[2]CUS030!$A$5:$BO$10000,51,0)/Table1[[#This Row],[Rate
(L/S)]],"")</f>
        <v/>
      </c>
      <c r="AU141" s="7" t="str">
        <f>IFERROR(VLOOKUP(Table1[[#This Row],[Stock]],[2]CUS030!$A$5:$BO$10000,52,0)/Table1[[#This Row],[Rate
(L/S)]],"")</f>
        <v/>
      </c>
      <c r="AV141" s="7" t="str">
        <f>IFERROR(VLOOKUP(Table1[[#This Row],[Stock]],[2]CUS030!$A$5:$BO$10000,53,0)/Table1[[#This Row],[Rate
(L/S)]],"")</f>
        <v/>
      </c>
      <c r="AW141" s="7" t="str">
        <f>IFERROR(VLOOKUP(Table1[[#This Row],[Stock]],[2]CUS030!$A$5:$BO$10000,54,0)/Table1[[#This Row],[Rate
(L/S)]],"")</f>
        <v/>
      </c>
      <c r="AX141" s="7" t="str">
        <f>IFERROR(VLOOKUP(Table1[[#This Row],[Stock]],[2]CUS030!$A$5:$BO$10000,55,0)/Table1[[#This Row],[Rate
(L/S)]],"")</f>
        <v/>
      </c>
      <c r="AY141" s="7" t="str">
        <f>IFERROR(VLOOKUP(Table1[[#This Row],[Stock]],[2]CUS030!$A$5:$BO$10000,56,0)/Table1[[#This Row],[Rate
(L/S)]],"")</f>
        <v/>
      </c>
      <c r="AZ141" s="7" t="str">
        <f>IFERROR(VLOOKUP(Table1[[#This Row],[Stock]],[2]CUS030!$A$5:$BO$10000,57,0)/Table1[[#This Row],[Rate
(L/S)]],"")</f>
        <v/>
      </c>
      <c r="BA141" s="7" t="str">
        <f>IFERROR(VLOOKUP(Table1[[#This Row],[Stock]],[2]CUS030!$A$5:$BO$10000,58,0)/Table1[[#This Row],[Rate
(L/S)]],"")</f>
        <v/>
      </c>
      <c r="BB141" s="7" t="str">
        <f>IFERROR(VLOOKUP(Table1[[#This Row],[Stock]],[2]CUS030!$A$5:$BO$10000,59,0)/Table1[[#This Row],[Rate
(L/S)]],"")</f>
        <v/>
      </c>
      <c r="BC141" s="7" t="str">
        <f>IFERROR(VLOOKUP(Table1[[#This Row],[Stock]],[2]CUS030!$A$5:$BO$10000,60,0)/Table1[[#This Row],[Rate
(L/S)]],"")</f>
        <v/>
      </c>
      <c r="BD141" s="7" t="str">
        <f>IFERROR(VLOOKUP(Table1[[#This Row],[Stock]],[2]CUS030!$A$5:$BO$10000,61,0)/Table1[[#This Row],[Rate
(L/S)]],"")</f>
        <v/>
      </c>
      <c r="BE141" s="7" t="str">
        <f>IFERROR(VLOOKUP(Table1[[#This Row],[Stock]],[2]CUS030!$A$5:$BO$10000,62,0)/Table1[[#This Row],[Rate
(L/S)]],"")</f>
        <v/>
      </c>
      <c r="BF141" s="7" t="str">
        <f>IFERROR(VLOOKUP(Table1[[#This Row],[Stock]],[2]CUS030!$A$5:$BO$10000,63,0)/Table1[[#This Row],[Rate
(L/S)]],"")</f>
        <v/>
      </c>
      <c r="BG141" s="7" t="str">
        <f>IFERROR(VLOOKUP(Table1[[#This Row],[Stock]],[2]CUS030!$A$5:$BO$10000,64,0)/Table1[[#This Row],[Rate
(L/S)]],"")</f>
        <v/>
      </c>
      <c r="BH141" s="7" t="str">
        <f>IFERROR(VLOOKUP(Table1[[#This Row],[Stock]],[2]CUS030!$A$5:$BO$10000,65,0)/Table1[[#This Row],[Rate
(L/S)]],"")</f>
        <v/>
      </c>
      <c r="BI141" s="7" t="s">
        <v>1</v>
      </c>
      <c r="BJ141" s="15">
        <f>IFERROR(IF(Table1[[#This Row],[S.Material]]="S",(Table1[[#This Row],[Total Qty]]+Table1[[#This Row],[N+1]]+Table1[[#This Row],[N+2]]),Table1[[#This Row],[Total Qty]]+Table1[[#This Row],[N+1]]),)</f>
        <v>0</v>
      </c>
      <c r="BK141" s="7" t="str">
        <f>IFERROR(IF(((AVERAGE((Table1[[#This Row],[N+1]],Table1[[#This Row],[N+2]]),Table1[[#This Row],[N+3]])-(Table1[[#This Row],[Total Qty]])))&gt;500,"Fixed&gt;500pcs",""),"")</f>
        <v/>
      </c>
      <c r="BL141" s="7" t="str">
        <f>IF(AND(Table1[[#This Row],[Last Forcast]]=0,Table1[[#This Row],[Total Qty]]&gt;0,Table1[[#This Row],[N+1]]&gt;0),"Check PO again","")</f>
        <v/>
      </c>
    </row>
    <row r="142" spans="2:64" x14ac:dyDescent="0.3">
      <c r="B142">
        <v>140</v>
      </c>
      <c r="C142" s="1" t="s">
        <v>145</v>
      </c>
      <c r="D142">
        <f>IFERROR(ROUND((MID(Table1[[#This Row],[Production]],35,(LEN(Table1[[#This Row],[Production]]))-37)/(MID(Table1[[#This Row],[Stock]],35,(LEN(Table1[[#This Row],[Stock]]))-37))),0),"")</f>
        <v>45</v>
      </c>
      <c r="E142" t="s">
        <v>144</v>
      </c>
      <c r="F142" s="16">
        <f>VLOOKUP(LEFT(Table1[[#This Row],[Production]],LEN(Table1[[#This Row],[Production]])-7),Item!$A$5:$Z$1000,26,0)</f>
        <v>2.3130000000000002</v>
      </c>
      <c r="H142" s="8" t="str">
        <f>IFERROR(VLOOKUP(MID(Table1[[#This Row],[Production]],10,2),Special!$B$2:$D$26,3,0),"")</f>
        <v>-</v>
      </c>
      <c r="J142" t="b">
        <f>EXACT(LEFT(Table1[[#This Row],[Stock]],12),LEFT(Table1[[#This Row],[Production]],12))</f>
        <v>1</v>
      </c>
      <c r="K142" t="b">
        <f>EXACT((RIGHT(Table1[[#This Row],[Stock]],3)),((RIGHT(Table1[[#This Row],[Production]],3))))</f>
        <v>1</v>
      </c>
      <c r="L142" s="14">
        <f>IFERROR(VLOOKUP(Table1[[#This Row],[Stock]],[1]Sheet1!$A$7:$N$10000,14,0),"")</f>
        <v>872</v>
      </c>
      <c r="M142" s="14">
        <f>IFERROR(ROUND((Table1[[#This Row],[Stock
(S&amp;L)]]/Table1[[#This Row],[Rate
(L/S)]]),0),"")</f>
        <v>19</v>
      </c>
      <c r="O142" t="str">
        <f>IF(Table1[[#This Row],[Rate
(L/S)]]=1,"P/E","C")</f>
        <v>C</v>
      </c>
      <c r="P142" s="7">
        <f>IFERROR(VLOOKUP(Table1[[#This Row],[Stock]],[2]CUS030!$A$5:$BO$10000,21,0)/Table1[[#This Row],[Rate
(L/S)]],"")</f>
        <v>0</v>
      </c>
      <c r="Q142" s="7">
        <f>IFERROR(VLOOKUP(Table1[[#This Row],[Stock]],[2]CUS030!$A$5:$BO$10000,22,0)/Table1[[#This Row],[Rate
(L/S)]],"")</f>
        <v>0</v>
      </c>
      <c r="R142" s="7">
        <f>IFERROR(VLOOKUP(Table1[[#This Row],[Stock]],[2]CUS030!$A$5:$BO$10000,23,0)/Table1[[#This Row],[Rate
(L/S)]],"")</f>
        <v>0</v>
      </c>
      <c r="S142" s="7">
        <f>IFERROR(VLOOKUP(Table1[[#This Row],[Stock]],[2]CUS030!$A$5:$BO$10000,24,0)/Table1[[#This Row],[Rate
(L/S)]],"")</f>
        <v>0</v>
      </c>
      <c r="T142" s="7">
        <f>IFERROR(VLOOKUP(Table1[[#This Row],[Stock]],[2]CUS030!$A$5:$BO$10000,25,0)/Table1[[#This Row],[Rate
(L/S)]],"")</f>
        <v>0</v>
      </c>
      <c r="U142" s="7">
        <f>IFERROR(VLOOKUP(Table1[[#This Row],[Stock]],[2]CUS030!$A$5:$BO$10000,26,0)/Table1[[#This Row],[Rate
(L/S)]],"")</f>
        <v>0</v>
      </c>
      <c r="V142" s="7">
        <f>IFERROR(VLOOKUP(Table1[[#This Row],[Stock]],[2]CUS030!$A$5:$BO$10000,27,0)/Table1[[#This Row],[Rate
(L/S)]],"")</f>
        <v>0</v>
      </c>
      <c r="W142" s="7">
        <f>IFERROR(VLOOKUP(Table1[[#This Row],[Stock]],[2]CUS030!$A$5:$BO$10000,28,0)/Table1[[#This Row],[Rate
(L/S)]],"")</f>
        <v>0</v>
      </c>
      <c r="X142" s="7">
        <f>IFERROR(VLOOKUP(Table1[[#This Row],[Stock]],[2]CUS030!$A$5:$BO$10000,29,0)/Table1[[#This Row],[Rate
(L/S)]],"")</f>
        <v>0</v>
      </c>
      <c r="Y142" s="7">
        <f>IFERROR(VLOOKUP(Table1[[#This Row],[Stock]],[2]CUS030!$A$5:$BO$10000,30,0)/Table1[[#This Row],[Rate
(L/S)]],"")</f>
        <v>0</v>
      </c>
      <c r="Z142" s="7">
        <f>IFERROR(VLOOKUP(Table1[[#This Row],[Stock]],[2]CUS030!$A$5:$BO$10000,31,0)/Table1[[#This Row],[Rate
(L/S)]],"")</f>
        <v>0</v>
      </c>
      <c r="AA142" s="7">
        <f>IFERROR(VLOOKUP(Table1[[#This Row],[Stock]],[2]CUS030!$A$5:$BO$10000,32,0)/Table1[[#This Row],[Rate
(L/S)]],"")</f>
        <v>0</v>
      </c>
      <c r="AB142" s="7">
        <f>IFERROR(VLOOKUP(Table1[[#This Row],[Stock]],[2]CUS030!$A$5:$BO$10000,33,0)/Table1[[#This Row],[Rate
(L/S)]],"")</f>
        <v>0</v>
      </c>
      <c r="AC142" s="7">
        <f>IFERROR(VLOOKUP(Table1[[#This Row],[Stock]],[2]CUS030!$A$5:$BO$10000,34,0)/Table1[[#This Row],[Rate
(L/S)]],"")</f>
        <v>0</v>
      </c>
      <c r="AD142" s="7">
        <f>IFERROR(VLOOKUP(Table1[[#This Row],[Stock]],[2]CUS030!$A$5:$BO$10000,35,0)/Table1[[#This Row],[Rate
(L/S)]],"")</f>
        <v>0</v>
      </c>
      <c r="AE142" s="7">
        <f>IFERROR(VLOOKUP(Table1[[#This Row],[Stock]],[2]CUS030!$A$5:$BO$10000,36,0)/Table1[[#This Row],[Rate
(L/S)]],"")</f>
        <v>0</v>
      </c>
      <c r="AF142" s="7">
        <f>IFERROR(VLOOKUP(Table1[[#This Row],[Stock]],[2]CUS030!$A$5:$BO$10000,37,0)/Table1[[#This Row],[Rate
(L/S)]],"")</f>
        <v>0</v>
      </c>
      <c r="AG142" s="7">
        <f>IFERROR(VLOOKUP(Table1[[#This Row],[Stock]],[2]CUS030!$A$5:$BO$10000,38,0)/Table1[[#This Row],[Rate
(L/S)]],"")</f>
        <v>0</v>
      </c>
      <c r="AH142" s="7">
        <f>IFERROR(VLOOKUP(Table1[[#This Row],[Stock]],[2]CUS030!$A$5:$BO$10000,39,0)/Table1[[#This Row],[Rate
(L/S)]],"")</f>
        <v>0</v>
      </c>
      <c r="AI142" s="7">
        <f>IFERROR(VLOOKUP(Table1[[#This Row],[Stock]],[2]CUS030!$A$5:$BO$10000,40,0)/Table1[[#This Row],[Rate
(L/S)]],"")</f>
        <v>0</v>
      </c>
      <c r="AJ142" s="7">
        <f>IFERROR(VLOOKUP(Table1[[#This Row],[Stock]],[2]CUS030!$A$5:$BO$10000,41,0)/Table1[[#This Row],[Rate
(L/S)]],"")</f>
        <v>0</v>
      </c>
      <c r="AK142" s="7">
        <f>IFERROR(VLOOKUP(Table1[[#This Row],[Stock]],[2]CUS030!$A$5:$BO$10000,42,0)/Table1[[#This Row],[Rate
(L/S)]],"")</f>
        <v>0</v>
      </c>
      <c r="AL142" s="7">
        <f>IFERROR(VLOOKUP(Table1[[#This Row],[Stock]],[2]CUS030!$A$5:$BO$10000,43,0)/Table1[[#This Row],[Rate
(L/S)]],"")</f>
        <v>0</v>
      </c>
      <c r="AM142" s="7">
        <f>IFERROR(VLOOKUP(Table1[[#This Row],[Stock]],[2]CUS030!$A$5:$BO$10000,44,0)/Table1[[#This Row],[Rate
(L/S)]],"")</f>
        <v>0</v>
      </c>
      <c r="AN142" s="7">
        <f>IFERROR(VLOOKUP(Table1[[#This Row],[Stock]],[2]CUS030!$A$5:$BO$10000,45,0)/Table1[[#This Row],[Rate
(L/S)]],"")</f>
        <v>0</v>
      </c>
      <c r="AO142" s="7">
        <f>IFERROR(VLOOKUP(Table1[[#This Row],[Stock]],[2]CUS030!$A$5:$BO$10000,46,0)/Table1[[#This Row],[Rate
(L/S)]],"")</f>
        <v>0</v>
      </c>
      <c r="AP142" s="7">
        <f>IFERROR(VLOOKUP(Table1[[#This Row],[Stock]],[2]CUS030!$A$5:$BO$10000,47,0)/Table1[[#This Row],[Rate
(L/S)]],"")</f>
        <v>0</v>
      </c>
      <c r="AQ142" s="7">
        <f>IFERROR(VLOOKUP(Table1[[#This Row],[Stock]],[2]CUS030!$A$5:$BO$10000,48,0)/Table1[[#This Row],[Rate
(L/S)]],"")</f>
        <v>0</v>
      </c>
      <c r="AR142" s="7">
        <f>IFERROR(VLOOKUP(Table1[[#This Row],[Stock]],[2]CUS030!$A$5:$BO$10000,49,0)/Table1[[#This Row],[Rate
(L/S)]],"")</f>
        <v>0</v>
      </c>
      <c r="AS142" s="7">
        <f>IFERROR(VLOOKUP(Table1[[#This Row],[Stock]],[2]CUS030!$A$5:$BO$10000,50,0)/Table1[[#This Row],[Rate
(L/S)]],"")</f>
        <v>0</v>
      </c>
      <c r="AT142" s="7">
        <f>IFERROR(VLOOKUP(Table1[[#This Row],[Stock]],[2]CUS030!$A$5:$BO$10000,51,0)/Table1[[#This Row],[Rate
(L/S)]],"")</f>
        <v>0</v>
      </c>
      <c r="AU142" s="7">
        <f>IFERROR(VLOOKUP(Table1[[#This Row],[Stock]],[2]CUS030!$A$5:$BO$10000,52,0)/Table1[[#This Row],[Rate
(L/S)]],"")</f>
        <v>0</v>
      </c>
      <c r="AV142" s="7">
        <f>IFERROR(VLOOKUP(Table1[[#This Row],[Stock]],[2]CUS030!$A$5:$BO$10000,53,0)/Table1[[#This Row],[Rate
(L/S)]],"")</f>
        <v>0</v>
      </c>
      <c r="AW142" s="7">
        <f>IFERROR(VLOOKUP(Table1[[#This Row],[Stock]],[2]CUS030!$A$5:$BO$10000,54,0)/Table1[[#This Row],[Rate
(L/S)]],"")</f>
        <v>0</v>
      </c>
      <c r="AX142" s="7">
        <f>IFERROR(VLOOKUP(Table1[[#This Row],[Stock]],[2]CUS030!$A$5:$BO$10000,55,0)/Table1[[#This Row],[Rate
(L/S)]],"")</f>
        <v>0</v>
      </c>
      <c r="AY142" s="7">
        <f>IFERROR(VLOOKUP(Table1[[#This Row],[Stock]],[2]CUS030!$A$5:$BO$10000,56,0)/Table1[[#This Row],[Rate
(L/S)]],"")</f>
        <v>0</v>
      </c>
      <c r="AZ142" s="7">
        <f>IFERROR(VLOOKUP(Table1[[#This Row],[Stock]],[2]CUS030!$A$5:$BO$10000,57,0)/Table1[[#This Row],[Rate
(L/S)]],"")</f>
        <v>0</v>
      </c>
      <c r="BA142" s="7">
        <f>IFERROR(VLOOKUP(Table1[[#This Row],[Stock]],[2]CUS030!$A$5:$BO$10000,58,0)/Table1[[#This Row],[Rate
(L/S)]],"")</f>
        <v>0</v>
      </c>
      <c r="BB142" s="7">
        <f>IFERROR(VLOOKUP(Table1[[#This Row],[Stock]],[2]CUS030!$A$5:$BO$10000,59,0)/Table1[[#This Row],[Rate
(L/S)]],"")</f>
        <v>0</v>
      </c>
      <c r="BC142" s="7">
        <f>IFERROR(VLOOKUP(Table1[[#This Row],[Stock]],[2]CUS030!$A$5:$BO$10000,60,0)/Table1[[#This Row],[Rate
(L/S)]],"")</f>
        <v>0</v>
      </c>
      <c r="BD142" s="7">
        <f>IFERROR(VLOOKUP(Table1[[#This Row],[Stock]],[2]CUS030!$A$5:$BO$10000,61,0)/Table1[[#This Row],[Rate
(L/S)]],"")</f>
        <v>0</v>
      </c>
      <c r="BE142" s="7">
        <f>IFERROR(VLOOKUP(Table1[[#This Row],[Stock]],[2]CUS030!$A$5:$BO$10000,62,0)/Table1[[#This Row],[Rate
(L/S)]],"")</f>
        <v>0</v>
      </c>
      <c r="BF142" s="7">
        <f>IFERROR(VLOOKUP(Table1[[#This Row],[Stock]],[2]CUS030!$A$5:$BO$10000,63,0)/Table1[[#This Row],[Rate
(L/S)]],"")</f>
        <v>0</v>
      </c>
      <c r="BG142" s="7">
        <f>IFERROR(VLOOKUP(Table1[[#This Row],[Stock]],[2]CUS030!$A$5:$BO$10000,64,0)/Table1[[#This Row],[Rate
(L/S)]],"")</f>
        <v>0</v>
      </c>
      <c r="BH142" s="7">
        <f>IFERROR(VLOOKUP(Table1[[#This Row],[Stock]],[2]CUS030!$A$5:$BO$10000,65,0)/Table1[[#This Row],[Rate
(L/S)]],"")</f>
        <v>0</v>
      </c>
      <c r="BI142" s="7" t="s">
        <v>1</v>
      </c>
      <c r="BJ142" s="15">
        <f>IFERROR(IF(Table1[[#This Row],[S.Material]]="S",(Table1[[#This Row],[Total Qty]]+Table1[[#This Row],[N+1]]+Table1[[#This Row],[N+2]]),Table1[[#This Row],[Total Qty]]+Table1[[#This Row],[N+1]]),)</f>
        <v>0</v>
      </c>
      <c r="BK142" s="7" t="str">
        <f>IFERROR(IF(((AVERAGE((Table1[[#This Row],[N+1]],Table1[[#This Row],[N+2]]),Table1[[#This Row],[N+3]])-(Table1[[#This Row],[Total Qty]])))&gt;500,"Fixed&gt;500pcs",""),"")</f>
        <v/>
      </c>
      <c r="BL142" s="7" t="str">
        <f>IF(AND(Table1[[#This Row],[Last Forcast]]=0,Table1[[#This Row],[Total Qty]]&gt;0,Table1[[#This Row],[N+1]]&gt;0),"Check PO again","")</f>
        <v/>
      </c>
    </row>
    <row r="143" spans="2:64" x14ac:dyDescent="0.3">
      <c r="B143">
        <v>141</v>
      </c>
      <c r="C143" s="1" t="s">
        <v>146</v>
      </c>
      <c r="D143">
        <f>IFERROR(ROUND((MID(Table1[[#This Row],[Production]],35,(LEN(Table1[[#This Row],[Production]]))-37)/(MID(Table1[[#This Row],[Stock]],35,(LEN(Table1[[#This Row],[Stock]]))-37))),0),"")</f>
        <v>45</v>
      </c>
      <c r="E143" t="s">
        <v>1067</v>
      </c>
      <c r="F143" s="16">
        <f>VLOOKUP(LEFT(Table1[[#This Row],[Production]],LEN(Table1[[#This Row],[Production]])-7),Item!$A$5:$Z$1000,26,0)</f>
        <v>2.3130000000000002</v>
      </c>
      <c r="H143" s="8" t="str">
        <f>IFERROR(VLOOKUP(MID(Table1[[#This Row],[Production]],10,2),Special!$B$2:$D$26,3,0),"")</f>
        <v>-</v>
      </c>
      <c r="J143" t="b">
        <f>EXACT(LEFT(Table1[[#This Row],[Stock]],12),LEFT(Table1[[#This Row],[Production]],12))</f>
        <v>1</v>
      </c>
      <c r="K143" t="b">
        <f>EXACT((RIGHT(Table1[[#This Row],[Stock]],3)),((RIGHT(Table1[[#This Row],[Production]],3))))</f>
        <v>1</v>
      </c>
      <c r="L143" s="14">
        <f>IFERROR(VLOOKUP(Table1[[#This Row],[Stock]],[1]Sheet1!$A$7:$N$10000,14,0),"")</f>
        <v>10351</v>
      </c>
      <c r="M143" s="14">
        <f>IFERROR(ROUND((Table1[[#This Row],[Stock
(S&amp;L)]]/Table1[[#This Row],[Rate
(L/S)]]),0),"")</f>
        <v>230</v>
      </c>
      <c r="O143" t="str">
        <f>IF(Table1[[#This Row],[Rate
(L/S)]]=1,"P/E","C")</f>
        <v>C</v>
      </c>
      <c r="P143" s="7">
        <f>IFERROR(VLOOKUP(Table1[[#This Row],[Stock]],[2]CUS030!$A$5:$BO$10000,21,0)/Table1[[#This Row],[Rate
(L/S)]],"")</f>
        <v>0</v>
      </c>
      <c r="Q143" s="7">
        <f>IFERROR(VLOOKUP(Table1[[#This Row],[Stock]],[2]CUS030!$A$5:$BO$10000,22,0)/Table1[[#This Row],[Rate
(L/S)]],"")</f>
        <v>0</v>
      </c>
      <c r="R143" s="7">
        <f>IFERROR(VLOOKUP(Table1[[#This Row],[Stock]],[2]CUS030!$A$5:$BO$10000,23,0)/Table1[[#This Row],[Rate
(L/S)]],"")</f>
        <v>0</v>
      </c>
      <c r="S143" s="7">
        <f>IFERROR(VLOOKUP(Table1[[#This Row],[Stock]],[2]CUS030!$A$5:$BO$10000,24,0)/Table1[[#This Row],[Rate
(L/S)]],"")</f>
        <v>0</v>
      </c>
      <c r="T143" s="7">
        <f>IFERROR(VLOOKUP(Table1[[#This Row],[Stock]],[2]CUS030!$A$5:$BO$10000,25,0)/Table1[[#This Row],[Rate
(L/S)]],"")</f>
        <v>0</v>
      </c>
      <c r="U143" s="7">
        <f>IFERROR(VLOOKUP(Table1[[#This Row],[Stock]],[2]CUS030!$A$5:$BO$10000,26,0)/Table1[[#This Row],[Rate
(L/S)]],"")</f>
        <v>0</v>
      </c>
      <c r="V143" s="7">
        <f>IFERROR(VLOOKUP(Table1[[#This Row],[Stock]],[2]CUS030!$A$5:$BO$10000,27,0)/Table1[[#This Row],[Rate
(L/S)]],"")</f>
        <v>0</v>
      </c>
      <c r="W143" s="7">
        <f>IFERROR(VLOOKUP(Table1[[#This Row],[Stock]],[2]CUS030!$A$5:$BO$10000,28,0)/Table1[[#This Row],[Rate
(L/S)]],"")</f>
        <v>0</v>
      </c>
      <c r="X143" s="7">
        <f>IFERROR(VLOOKUP(Table1[[#This Row],[Stock]],[2]CUS030!$A$5:$BO$10000,29,0)/Table1[[#This Row],[Rate
(L/S)]],"")</f>
        <v>0</v>
      </c>
      <c r="Y143" s="7">
        <f>IFERROR(VLOOKUP(Table1[[#This Row],[Stock]],[2]CUS030!$A$5:$BO$10000,30,0)/Table1[[#This Row],[Rate
(L/S)]],"")</f>
        <v>0</v>
      </c>
      <c r="Z143" s="7">
        <f>IFERROR(VLOOKUP(Table1[[#This Row],[Stock]],[2]CUS030!$A$5:$BO$10000,31,0)/Table1[[#This Row],[Rate
(L/S)]],"")</f>
        <v>0</v>
      </c>
      <c r="AA143" s="7">
        <f>IFERROR(VLOOKUP(Table1[[#This Row],[Stock]],[2]CUS030!$A$5:$BO$10000,32,0)/Table1[[#This Row],[Rate
(L/S)]],"")</f>
        <v>0</v>
      </c>
      <c r="AB143" s="7">
        <f>IFERROR(VLOOKUP(Table1[[#This Row],[Stock]],[2]CUS030!$A$5:$BO$10000,33,0)/Table1[[#This Row],[Rate
(L/S)]],"")</f>
        <v>0</v>
      </c>
      <c r="AC143" s="7">
        <f>IFERROR(VLOOKUP(Table1[[#This Row],[Stock]],[2]CUS030!$A$5:$BO$10000,34,0)/Table1[[#This Row],[Rate
(L/S)]],"")</f>
        <v>0</v>
      </c>
      <c r="AD143" s="7">
        <f>IFERROR(VLOOKUP(Table1[[#This Row],[Stock]],[2]CUS030!$A$5:$BO$10000,35,0)/Table1[[#This Row],[Rate
(L/S)]],"")</f>
        <v>0</v>
      </c>
      <c r="AE143" s="7">
        <f>IFERROR(VLOOKUP(Table1[[#This Row],[Stock]],[2]CUS030!$A$5:$BO$10000,36,0)/Table1[[#This Row],[Rate
(L/S)]],"")</f>
        <v>0</v>
      </c>
      <c r="AF143" s="7">
        <f>IFERROR(VLOOKUP(Table1[[#This Row],[Stock]],[2]CUS030!$A$5:$BO$10000,37,0)/Table1[[#This Row],[Rate
(L/S)]],"")</f>
        <v>0</v>
      </c>
      <c r="AG143" s="7">
        <f>IFERROR(VLOOKUP(Table1[[#This Row],[Stock]],[2]CUS030!$A$5:$BO$10000,38,0)/Table1[[#This Row],[Rate
(L/S)]],"")</f>
        <v>0</v>
      </c>
      <c r="AH143" s="7">
        <f>IFERROR(VLOOKUP(Table1[[#This Row],[Stock]],[2]CUS030!$A$5:$BO$10000,39,0)/Table1[[#This Row],[Rate
(L/S)]],"")</f>
        <v>0</v>
      </c>
      <c r="AI143" s="7">
        <f>IFERROR(VLOOKUP(Table1[[#This Row],[Stock]],[2]CUS030!$A$5:$BO$10000,40,0)/Table1[[#This Row],[Rate
(L/S)]],"")</f>
        <v>0</v>
      </c>
      <c r="AJ143" s="7">
        <f>IFERROR(VLOOKUP(Table1[[#This Row],[Stock]],[2]CUS030!$A$5:$BO$10000,41,0)/Table1[[#This Row],[Rate
(L/S)]],"")</f>
        <v>0</v>
      </c>
      <c r="AK143" s="7">
        <f>IFERROR(VLOOKUP(Table1[[#This Row],[Stock]],[2]CUS030!$A$5:$BO$10000,42,0)/Table1[[#This Row],[Rate
(L/S)]],"")</f>
        <v>0</v>
      </c>
      <c r="AL143" s="7">
        <f>IFERROR(VLOOKUP(Table1[[#This Row],[Stock]],[2]CUS030!$A$5:$BO$10000,43,0)/Table1[[#This Row],[Rate
(L/S)]],"")</f>
        <v>0</v>
      </c>
      <c r="AM143" s="7">
        <f>IFERROR(VLOOKUP(Table1[[#This Row],[Stock]],[2]CUS030!$A$5:$BO$10000,44,0)/Table1[[#This Row],[Rate
(L/S)]],"")</f>
        <v>0</v>
      </c>
      <c r="AN143" s="7">
        <f>IFERROR(VLOOKUP(Table1[[#This Row],[Stock]],[2]CUS030!$A$5:$BO$10000,45,0)/Table1[[#This Row],[Rate
(L/S)]],"")</f>
        <v>0</v>
      </c>
      <c r="AO143" s="7">
        <f>IFERROR(VLOOKUP(Table1[[#This Row],[Stock]],[2]CUS030!$A$5:$BO$10000,46,0)/Table1[[#This Row],[Rate
(L/S)]],"")</f>
        <v>0</v>
      </c>
      <c r="AP143" s="7">
        <f>IFERROR(VLOOKUP(Table1[[#This Row],[Stock]],[2]CUS030!$A$5:$BO$10000,47,0)/Table1[[#This Row],[Rate
(L/S)]],"")</f>
        <v>0</v>
      </c>
      <c r="AQ143" s="7">
        <f>IFERROR(VLOOKUP(Table1[[#This Row],[Stock]],[2]CUS030!$A$5:$BO$10000,48,0)/Table1[[#This Row],[Rate
(L/S)]],"")</f>
        <v>0</v>
      </c>
      <c r="AR143" s="7">
        <f>IFERROR(VLOOKUP(Table1[[#This Row],[Stock]],[2]CUS030!$A$5:$BO$10000,49,0)/Table1[[#This Row],[Rate
(L/S)]],"")</f>
        <v>0</v>
      </c>
      <c r="AS143" s="7">
        <f>IFERROR(VLOOKUP(Table1[[#This Row],[Stock]],[2]CUS030!$A$5:$BO$10000,50,0)/Table1[[#This Row],[Rate
(L/S)]],"")</f>
        <v>0</v>
      </c>
      <c r="AT143" s="7">
        <f>IFERROR(VLOOKUP(Table1[[#This Row],[Stock]],[2]CUS030!$A$5:$BO$10000,51,0)/Table1[[#This Row],[Rate
(L/S)]],"")</f>
        <v>0</v>
      </c>
      <c r="AU143" s="7">
        <f>IFERROR(VLOOKUP(Table1[[#This Row],[Stock]],[2]CUS030!$A$5:$BO$10000,52,0)/Table1[[#This Row],[Rate
(L/S)]],"")</f>
        <v>0</v>
      </c>
      <c r="AV143" s="7">
        <f>IFERROR(VLOOKUP(Table1[[#This Row],[Stock]],[2]CUS030!$A$5:$BO$10000,53,0)/Table1[[#This Row],[Rate
(L/S)]],"")</f>
        <v>0</v>
      </c>
      <c r="AW143" s="7">
        <f>IFERROR(VLOOKUP(Table1[[#This Row],[Stock]],[2]CUS030!$A$5:$BO$10000,54,0)/Table1[[#This Row],[Rate
(L/S)]],"")</f>
        <v>0</v>
      </c>
      <c r="AX143" s="7">
        <f>IFERROR(VLOOKUP(Table1[[#This Row],[Stock]],[2]CUS030!$A$5:$BO$10000,55,0)/Table1[[#This Row],[Rate
(L/S)]],"")</f>
        <v>231.11111111111111</v>
      </c>
      <c r="AY143" s="7">
        <f>IFERROR(VLOOKUP(Table1[[#This Row],[Stock]],[2]CUS030!$A$5:$BO$10000,56,0)/Table1[[#This Row],[Rate
(L/S)]],"")</f>
        <v>297.77777777777777</v>
      </c>
      <c r="AZ143" s="7">
        <f>IFERROR(VLOOKUP(Table1[[#This Row],[Stock]],[2]CUS030!$A$5:$BO$10000,57,0)/Table1[[#This Row],[Rate
(L/S)]],"")</f>
        <v>160</v>
      </c>
      <c r="BA143" s="7">
        <f>IFERROR(VLOOKUP(Table1[[#This Row],[Stock]],[2]CUS030!$A$5:$BO$10000,58,0)/Table1[[#This Row],[Rate
(L/S)]],"")</f>
        <v>115.55555555555556</v>
      </c>
      <c r="BB143" s="7">
        <f>IFERROR(VLOOKUP(Table1[[#This Row],[Stock]],[2]CUS030!$A$5:$BO$10000,59,0)/Table1[[#This Row],[Rate
(L/S)]],"")</f>
        <v>0</v>
      </c>
      <c r="BC143" s="7">
        <f>IFERROR(VLOOKUP(Table1[[#This Row],[Stock]],[2]CUS030!$A$5:$BO$10000,60,0)/Table1[[#This Row],[Rate
(L/S)]],"")</f>
        <v>0</v>
      </c>
      <c r="BD143" s="7">
        <f>IFERROR(VLOOKUP(Table1[[#This Row],[Stock]],[2]CUS030!$A$5:$BO$10000,61,0)/Table1[[#This Row],[Rate
(L/S)]],"")</f>
        <v>0</v>
      </c>
      <c r="BE143" s="7">
        <f>IFERROR(VLOOKUP(Table1[[#This Row],[Stock]],[2]CUS030!$A$5:$BO$10000,62,0)/Table1[[#This Row],[Rate
(L/S)]],"")</f>
        <v>0</v>
      </c>
      <c r="BF143" s="7">
        <f>IFERROR(VLOOKUP(Table1[[#This Row],[Stock]],[2]CUS030!$A$5:$BO$10000,63,0)/Table1[[#This Row],[Rate
(L/S)]],"")</f>
        <v>0</v>
      </c>
      <c r="BG143" s="7">
        <f>IFERROR(VLOOKUP(Table1[[#This Row],[Stock]],[2]CUS030!$A$5:$BO$10000,64,0)/Table1[[#This Row],[Rate
(L/S)]],"")</f>
        <v>0</v>
      </c>
      <c r="BH143" s="7">
        <f>IFERROR(VLOOKUP(Table1[[#This Row],[Stock]],[2]CUS030!$A$5:$BO$10000,65,0)/Table1[[#This Row],[Rate
(L/S)]],"")</f>
        <v>0</v>
      </c>
      <c r="BI143" s="7" t="s">
        <v>1</v>
      </c>
      <c r="BJ143" s="15">
        <f>IFERROR(IF(Table1[[#This Row],[S.Material]]="S",(Table1[[#This Row],[Total Qty]]+Table1[[#This Row],[N+1]]+Table1[[#This Row],[N+2]]),Table1[[#This Row],[Total Qty]]+Table1[[#This Row],[N+1]]),)</f>
        <v>297.77777777777777</v>
      </c>
      <c r="BK143" s="7" t="str">
        <f>IFERROR(IF(((AVERAGE((Table1[[#This Row],[N+1]],Table1[[#This Row],[N+2]]),Table1[[#This Row],[N+3]])-(Table1[[#This Row],[Total Qty]])))&gt;500,"Fixed&gt;500pcs",""),"")</f>
        <v/>
      </c>
      <c r="BL143" s="7" t="str">
        <f>IF(AND(Table1[[#This Row],[Last Forcast]]=0,Table1[[#This Row],[Total Qty]]&gt;0,Table1[[#This Row],[N+1]]&gt;0),"Check PO again","")</f>
        <v/>
      </c>
    </row>
    <row r="144" spans="2:64" x14ac:dyDescent="0.3">
      <c r="B144">
        <v>142</v>
      </c>
      <c r="C144" t="s">
        <v>147</v>
      </c>
      <c r="D144">
        <f>IFERROR(ROUND((MID(Table1[[#This Row],[Production]],35,(LEN(Table1[[#This Row],[Production]]))-37)/(MID(Table1[[#This Row],[Stock]],35,(LEN(Table1[[#This Row],[Stock]]))-37))),0),"")</f>
        <v>1</v>
      </c>
      <c r="E144" t="s">
        <v>147</v>
      </c>
      <c r="F144" s="16">
        <f>VLOOKUP(LEFT(Table1[[#This Row],[Production]],LEN(Table1[[#This Row],[Production]])-7),Item!$A$5:$Z$1000,26,0)</f>
        <v>0.71799999999999997</v>
      </c>
      <c r="H144" s="8" t="str">
        <f>IFERROR(VLOOKUP(MID(Table1[[#This Row],[Production]],10,2),Special!$B$2:$D$26,3,0),"")</f>
        <v>S</v>
      </c>
      <c r="J144" t="b">
        <f>EXACT(LEFT(Table1[[#This Row],[Stock]],12),LEFT(Table1[[#This Row],[Production]],12))</f>
        <v>1</v>
      </c>
      <c r="K144" t="b">
        <f>EXACT((RIGHT(Table1[[#This Row],[Stock]],3)),((RIGHT(Table1[[#This Row],[Production]],3))))</f>
        <v>1</v>
      </c>
      <c r="L144" s="14">
        <f>IFERROR(VLOOKUP(Table1[[#This Row],[Stock]],[1]Sheet1!$A$7:$N$10000,14,0),"")</f>
        <v>2868</v>
      </c>
      <c r="M144" s="14">
        <f>IFERROR(ROUND((Table1[[#This Row],[Stock
(S&amp;L)]]/Table1[[#This Row],[Rate
(L/S)]]),0),"")</f>
        <v>2868</v>
      </c>
      <c r="O144" t="str">
        <f>IF(Table1[[#This Row],[Rate
(L/S)]]=1,"P/E","C")</f>
        <v>P/E</v>
      </c>
      <c r="P144" s="7">
        <f>IFERROR(VLOOKUP(Table1[[#This Row],[Stock]],[2]CUS030!$A$5:$BO$10000,21,0)/Table1[[#This Row],[Rate
(L/S)]],"")</f>
        <v>0</v>
      </c>
      <c r="Q144" s="7">
        <f>IFERROR(VLOOKUP(Table1[[#This Row],[Stock]],[2]CUS030!$A$5:$BO$10000,22,0)/Table1[[#This Row],[Rate
(L/S)]],"")</f>
        <v>0</v>
      </c>
      <c r="R144" s="7">
        <f>IFERROR(VLOOKUP(Table1[[#This Row],[Stock]],[2]CUS030!$A$5:$BO$10000,23,0)/Table1[[#This Row],[Rate
(L/S)]],"")</f>
        <v>0</v>
      </c>
      <c r="S144" s="7">
        <f>IFERROR(VLOOKUP(Table1[[#This Row],[Stock]],[2]CUS030!$A$5:$BO$10000,24,0)/Table1[[#This Row],[Rate
(L/S)]],"")</f>
        <v>169</v>
      </c>
      <c r="T144" s="7">
        <f>IFERROR(VLOOKUP(Table1[[#This Row],[Stock]],[2]CUS030!$A$5:$BO$10000,25,0)/Table1[[#This Row],[Rate
(L/S)]],"")</f>
        <v>169</v>
      </c>
      <c r="U144" s="7">
        <f>IFERROR(VLOOKUP(Table1[[#This Row],[Stock]],[2]CUS030!$A$5:$BO$10000,26,0)/Table1[[#This Row],[Rate
(L/S)]],"")</f>
        <v>0</v>
      </c>
      <c r="V144" s="7">
        <f>IFERROR(VLOOKUP(Table1[[#This Row],[Stock]],[2]CUS030!$A$5:$BO$10000,27,0)/Table1[[#This Row],[Rate
(L/S)]],"")</f>
        <v>169</v>
      </c>
      <c r="W144" s="7">
        <f>IFERROR(VLOOKUP(Table1[[#This Row],[Stock]],[2]CUS030!$A$5:$BO$10000,28,0)/Table1[[#This Row],[Rate
(L/S)]],"")</f>
        <v>0</v>
      </c>
      <c r="X144" s="7">
        <f>IFERROR(VLOOKUP(Table1[[#This Row],[Stock]],[2]CUS030!$A$5:$BO$10000,29,0)/Table1[[#This Row],[Rate
(L/S)]],"")</f>
        <v>0</v>
      </c>
      <c r="Y144" s="7">
        <f>IFERROR(VLOOKUP(Table1[[#This Row],[Stock]],[2]CUS030!$A$5:$BO$10000,30,0)/Table1[[#This Row],[Rate
(L/S)]],"")</f>
        <v>0</v>
      </c>
      <c r="Z144" s="7">
        <f>IFERROR(VLOOKUP(Table1[[#This Row],[Stock]],[2]CUS030!$A$5:$BO$10000,31,0)/Table1[[#This Row],[Rate
(L/S)]],"")</f>
        <v>0</v>
      </c>
      <c r="AA144" s="7">
        <f>IFERROR(VLOOKUP(Table1[[#This Row],[Stock]],[2]CUS030!$A$5:$BO$10000,32,0)/Table1[[#This Row],[Rate
(L/S)]],"")</f>
        <v>169</v>
      </c>
      <c r="AB144" s="7">
        <f>IFERROR(VLOOKUP(Table1[[#This Row],[Stock]],[2]CUS030!$A$5:$BO$10000,33,0)/Table1[[#This Row],[Rate
(L/S)]],"")</f>
        <v>0</v>
      </c>
      <c r="AC144" s="7">
        <f>IFERROR(VLOOKUP(Table1[[#This Row],[Stock]],[2]CUS030!$A$5:$BO$10000,34,0)/Table1[[#This Row],[Rate
(L/S)]],"")</f>
        <v>169</v>
      </c>
      <c r="AD144" s="7">
        <f>IFERROR(VLOOKUP(Table1[[#This Row],[Stock]],[2]CUS030!$A$5:$BO$10000,35,0)/Table1[[#This Row],[Rate
(L/S)]],"")</f>
        <v>0</v>
      </c>
      <c r="AE144" s="7">
        <f>IFERROR(VLOOKUP(Table1[[#This Row],[Stock]],[2]CUS030!$A$5:$BO$10000,36,0)/Table1[[#This Row],[Rate
(L/S)]],"")</f>
        <v>0</v>
      </c>
      <c r="AF144" s="7">
        <f>IFERROR(VLOOKUP(Table1[[#This Row],[Stock]],[2]CUS030!$A$5:$BO$10000,37,0)/Table1[[#This Row],[Rate
(L/S)]],"")</f>
        <v>0</v>
      </c>
      <c r="AG144" s="7">
        <f>IFERROR(VLOOKUP(Table1[[#This Row],[Stock]],[2]CUS030!$A$5:$BO$10000,38,0)/Table1[[#This Row],[Rate
(L/S)]],"")</f>
        <v>169</v>
      </c>
      <c r="AH144" s="7">
        <f>IFERROR(VLOOKUP(Table1[[#This Row],[Stock]],[2]CUS030!$A$5:$BO$10000,39,0)/Table1[[#This Row],[Rate
(L/S)]],"")</f>
        <v>0</v>
      </c>
      <c r="AI144" s="7">
        <f>IFERROR(VLOOKUP(Table1[[#This Row],[Stock]],[2]CUS030!$A$5:$BO$10000,40,0)/Table1[[#This Row],[Rate
(L/S)]],"")</f>
        <v>169</v>
      </c>
      <c r="AJ144" s="7">
        <f>IFERROR(VLOOKUP(Table1[[#This Row],[Stock]],[2]CUS030!$A$5:$BO$10000,41,0)/Table1[[#This Row],[Rate
(L/S)]],"")</f>
        <v>0</v>
      </c>
      <c r="AK144" s="7">
        <f>IFERROR(VLOOKUP(Table1[[#This Row],[Stock]],[2]CUS030!$A$5:$BO$10000,42,0)/Table1[[#This Row],[Rate
(L/S)]],"")</f>
        <v>169</v>
      </c>
      <c r="AL144" s="7">
        <f>IFERROR(VLOOKUP(Table1[[#This Row],[Stock]],[2]CUS030!$A$5:$BO$10000,43,0)/Table1[[#This Row],[Rate
(L/S)]],"")</f>
        <v>0</v>
      </c>
      <c r="AM144" s="7">
        <f>IFERROR(VLOOKUP(Table1[[#This Row],[Stock]],[2]CUS030!$A$5:$BO$10000,44,0)/Table1[[#This Row],[Rate
(L/S)]],"")</f>
        <v>0</v>
      </c>
      <c r="AN144" s="7">
        <f>IFERROR(VLOOKUP(Table1[[#This Row],[Stock]],[2]CUS030!$A$5:$BO$10000,45,0)/Table1[[#This Row],[Rate
(L/S)]],"")</f>
        <v>0</v>
      </c>
      <c r="AO144" s="7">
        <f>IFERROR(VLOOKUP(Table1[[#This Row],[Stock]],[2]CUS030!$A$5:$BO$10000,46,0)/Table1[[#This Row],[Rate
(L/S)]],"")</f>
        <v>169</v>
      </c>
      <c r="AP144" s="7">
        <f>IFERROR(VLOOKUP(Table1[[#This Row],[Stock]],[2]CUS030!$A$5:$BO$10000,47,0)/Table1[[#This Row],[Rate
(L/S)]],"")</f>
        <v>169</v>
      </c>
      <c r="AQ144" s="7">
        <f>IFERROR(VLOOKUP(Table1[[#This Row],[Stock]],[2]CUS030!$A$5:$BO$10000,48,0)/Table1[[#This Row],[Rate
(L/S)]],"")</f>
        <v>0</v>
      </c>
      <c r="AR144" s="7">
        <f>IFERROR(VLOOKUP(Table1[[#This Row],[Stock]],[2]CUS030!$A$5:$BO$10000,49,0)/Table1[[#This Row],[Rate
(L/S)]],"")</f>
        <v>100</v>
      </c>
      <c r="AS144" s="7">
        <f>IFERROR(VLOOKUP(Table1[[#This Row],[Stock]],[2]CUS030!$A$5:$BO$10000,50,0)/Table1[[#This Row],[Rate
(L/S)]],"")</f>
        <v>0</v>
      </c>
      <c r="AT144" s="7">
        <f>IFERROR(VLOOKUP(Table1[[#This Row],[Stock]],[2]CUS030!$A$5:$BO$10000,51,0)/Table1[[#This Row],[Rate
(L/S)]],"")</f>
        <v>0</v>
      </c>
      <c r="AU144" s="7">
        <f>IFERROR(VLOOKUP(Table1[[#This Row],[Stock]],[2]CUS030!$A$5:$BO$10000,52,0)/Table1[[#This Row],[Rate
(L/S)]],"")</f>
        <v>0</v>
      </c>
      <c r="AV144" s="7">
        <f>IFERROR(VLOOKUP(Table1[[#This Row],[Stock]],[2]CUS030!$A$5:$BO$10000,53,0)/Table1[[#This Row],[Rate
(L/S)]],"")</f>
        <v>1790</v>
      </c>
      <c r="AW144" s="7">
        <f>IFERROR(VLOOKUP(Table1[[#This Row],[Stock]],[2]CUS030!$A$5:$BO$10000,54,0)/Table1[[#This Row],[Rate
(L/S)]],"")</f>
        <v>0</v>
      </c>
      <c r="AX144" s="7">
        <f>IFERROR(VLOOKUP(Table1[[#This Row],[Stock]],[2]CUS030!$A$5:$BO$10000,55,0)/Table1[[#This Row],[Rate
(L/S)]],"")</f>
        <v>1878</v>
      </c>
      <c r="AY144" s="7">
        <f>IFERROR(VLOOKUP(Table1[[#This Row],[Stock]],[2]CUS030!$A$5:$BO$10000,56,0)/Table1[[#This Row],[Rate
(L/S)]],"")</f>
        <v>1685</v>
      </c>
      <c r="AZ144" s="7">
        <f>IFERROR(VLOOKUP(Table1[[#This Row],[Stock]],[2]CUS030!$A$5:$BO$10000,57,0)/Table1[[#This Row],[Rate
(L/S)]],"")</f>
        <v>1033</v>
      </c>
      <c r="BA144" s="7">
        <f>IFERROR(VLOOKUP(Table1[[#This Row],[Stock]],[2]CUS030!$A$5:$BO$10000,58,0)/Table1[[#This Row],[Rate
(L/S)]],"")</f>
        <v>1287</v>
      </c>
      <c r="BB144" s="7">
        <f>IFERROR(VLOOKUP(Table1[[#This Row],[Stock]],[2]CUS030!$A$5:$BO$10000,59,0)/Table1[[#This Row],[Rate
(L/S)]],"")</f>
        <v>0</v>
      </c>
      <c r="BC144" s="7">
        <f>IFERROR(VLOOKUP(Table1[[#This Row],[Stock]],[2]CUS030!$A$5:$BO$10000,60,0)/Table1[[#This Row],[Rate
(L/S)]],"")</f>
        <v>0</v>
      </c>
      <c r="BD144" s="7">
        <f>IFERROR(VLOOKUP(Table1[[#This Row],[Stock]],[2]CUS030!$A$5:$BO$10000,61,0)/Table1[[#This Row],[Rate
(L/S)]],"")</f>
        <v>0</v>
      </c>
      <c r="BE144" s="7">
        <f>IFERROR(VLOOKUP(Table1[[#This Row],[Stock]],[2]CUS030!$A$5:$BO$10000,62,0)/Table1[[#This Row],[Rate
(L/S)]],"")</f>
        <v>0</v>
      </c>
      <c r="BF144" s="7">
        <f>IFERROR(VLOOKUP(Table1[[#This Row],[Stock]],[2]CUS030!$A$5:$BO$10000,63,0)/Table1[[#This Row],[Rate
(L/S)]],"")</f>
        <v>0</v>
      </c>
      <c r="BG144" s="7">
        <f>IFERROR(VLOOKUP(Table1[[#This Row],[Stock]],[2]CUS030!$A$5:$BO$10000,64,0)/Table1[[#This Row],[Rate
(L/S)]],"")</f>
        <v>0</v>
      </c>
      <c r="BH144" s="7">
        <f>IFERROR(VLOOKUP(Table1[[#This Row],[Stock]],[2]CUS030!$A$5:$BO$10000,65,0)/Table1[[#This Row],[Rate
(L/S)]],"")</f>
        <v>0</v>
      </c>
      <c r="BI144" s="7" t="s">
        <v>1</v>
      </c>
      <c r="BJ144" s="15">
        <f>IFERROR(IF(Table1[[#This Row],[S.Material]]="S",(Table1[[#This Row],[Total Qty]]+Table1[[#This Row],[N+1]]+Table1[[#This Row],[N+2]]),Table1[[#This Row],[Total Qty]]+Table1[[#This Row],[N+1]]),)</f>
        <v>4508</v>
      </c>
      <c r="BK144" s="7" t="str">
        <f>IFERROR(IF(((AVERAGE((Table1[[#This Row],[N+1]],Table1[[#This Row],[N+2]]),Table1[[#This Row],[N+3]])-(Table1[[#This Row],[Total Qty]])))&gt;500,"Fixed&gt;500pcs",""),"")</f>
        <v/>
      </c>
      <c r="BL144" s="7" t="str">
        <f>IF(AND(Table1[[#This Row],[Last Forcast]]=0,Table1[[#This Row],[Total Qty]]&gt;0,Table1[[#This Row],[N+1]]&gt;0),"Check PO again","")</f>
        <v/>
      </c>
    </row>
    <row r="145" spans="2:64" x14ac:dyDescent="0.3">
      <c r="B145">
        <v>143</v>
      </c>
      <c r="C145" t="s">
        <v>148</v>
      </c>
      <c r="D145">
        <f>IFERROR(ROUND((MID(Table1[[#This Row],[Production]],35,(LEN(Table1[[#This Row],[Production]]))-37)/(MID(Table1[[#This Row],[Stock]],35,(LEN(Table1[[#This Row],[Stock]]))-37))),0),"")</f>
        <v>1</v>
      </c>
      <c r="E145" t="s">
        <v>148</v>
      </c>
      <c r="F145" s="16">
        <f>VLOOKUP(LEFT(Table1[[#This Row],[Production]],LEN(Table1[[#This Row],[Production]])-7),Item!$A$5:$Z$1000,26,0)</f>
        <v>0.71799999999999997</v>
      </c>
      <c r="H145" s="8" t="str">
        <f>IFERROR(VLOOKUP(MID(Table1[[#This Row],[Production]],10,2),Special!$B$2:$D$26,3,0),"")</f>
        <v>S</v>
      </c>
      <c r="J145" t="b">
        <f>EXACT(LEFT(Table1[[#This Row],[Stock]],12),LEFT(Table1[[#This Row],[Production]],12))</f>
        <v>1</v>
      </c>
      <c r="K145" t="b">
        <f>EXACT((RIGHT(Table1[[#This Row],[Stock]],3)),((RIGHT(Table1[[#This Row],[Production]],3))))</f>
        <v>1</v>
      </c>
      <c r="L145" s="14">
        <f>IFERROR(VLOOKUP(Table1[[#This Row],[Stock]],[1]Sheet1!$A$7:$N$10000,14,0),"")</f>
        <v>572</v>
      </c>
      <c r="M145" s="14">
        <f>IFERROR(ROUND((Table1[[#This Row],[Stock
(S&amp;L)]]/Table1[[#This Row],[Rate
(L/S)]]),0),"")</f>
        <v>572</v>
      </c>
      <c r="O145" t="str">
        <f>IF(Table1[[#This Row],[Rate
(L/S)]]=1,"P/E","C")</f>
        <v>P/E</v>
      </c>
      <c r="P145" s="7">
        <f>IFERROR(VLOOKUP(Table1[[#This Row],[Stock]],[2]CUS030!$A$5:$BO$10000,21,0)/Table1[[#This Row],[Rate
(L/S)]],"")</f>
        <v>169</v>
      </c>
      <c r="Q145" s="7">
        <f>IFERROR(VLOOKUP(Table1[[#This Row],[Stock]],[2]CUS030!$A$5:$BO$10000,22,0)/Table1[[#This Row],[Rate
(L/S)]],"")</f>
        <v>0</v>
      </c>
      <c r="R145" s="7">
        <f>IFERROR(VLOOKUP(Table1[[#This Row],[Stock]],[2]CUS030!$A$5:$BO$10000,23,0)/Table1[[#This Row],[Rate
(L/S)]],"")</f>
        <v>0</v>
      </c>
      <c r="S145" s="7">
        <f>IFERROR(VLOOKUP(Table1[[#This Row],[Stock]],[2]CUS030!$A$5:$BO$10000,24,0)/Table1[[#This Row],[Rate
(L/S)]],"")</f>
        <v>0</v>
      </c>
      <c r="T145" s="7">
        <f>IFERROR(VLOOKUP(Table1[[#This Row],[Stock]],[2]CUS030!$A$5:$BO$10000,25,0)/Table1[[#This Row],[Rate
(L/S)]],"")</f>
        <v>0</v>
      </c>
      <c r="U145" s="7">
        <f>IFERROR(VLOOKUP(Table1[[#This Row],[Stock]],[2]CUS030!$A$5:$BO$10000,26,0)/Table1[[#This Row],[Rate
(L/S)]],"")</f>
        <v>0</v>
      </c>
      <c r="V145" s="7">
        <f>IFERROR(VLOOKUP(Table1[[#This Row],[Stock]],[2]CUS030!$A$5:$BO$10000,27,0)/Table1[[#This Row],[Rate
(L/S)]],"")</f>
        <v>0</v>
      </c>
      <c r="W145" s="7">
        <f>IFERROR(VLOOKUP(Table1[[#This Row],[Stock]],[2]CUS030!$A$5:$BO$10000,28,0)/Table1[[#This Row],[Rate
(L/S)]],"")</f>
        <v>0</v>
      </c>
      <c r="X145" s="7">
        <f>IFERROR(VLOOKUP(Table1[[#This Row],[Stock]],[2]CUS030!$A$5:$BO$10000,29,0)/Table1[[#This Row],[Rate
(L/S)]],"")</f>
        <v>0</v>
      </c>
      <c r="Y145" s="7">
        <f>IFERROR(VLOOKUP(Table1[[#This Row],[Stock]],[2]CUS030!$A$5:$BO$10000,30,0)/Table1[[#This Row],[Rate
(L/S)]],"")</f>
        <v>0</v>
      </c>
      <c r="Z145" s="7">
        <f>IFERROR(VLOOKUP(Table1[[#This Row],[Stock]],[2]CUS030!$A$5:$BO$10000,31,0)/Table1[[#This Row],[Rate
(L/S)]],"")</f>
        <v>0</v>
      </c>
      <c r="AA145" s="7">
        <f>IFERROR(VLOOKUP(Table1[[#This Row],[Stock]],[2]CUS030!$A$5:$BO$10000,32,0)/Table1[[#This Row],[Rate
(L/S)]],"")</f>
        <v>0</v>
      </c>
      <c r="AB145" s="7">
        <f>IFERROR(VLOOKUP(Table1[[#This Row],[Stock]],[2]CUS030!$A$5:$BO$10000,33,0)/Table1[[#This Row],[Rate
(L/S)]],"")</f>
        <v>0</v>
      </c>
      <c r="AC145" s="7">
        <f>IFERROR(VLOOKUP(Table1[[#This Row],[Stock]],[2]CUS030!$A$5:$BO$10000,34,0)/Table1[[#This Row],[Rate
(L/S)]],"")</f>
        <v>0</v>
      </c>
      <c r="AD145" s="7">
        <f>IFERROR(VLOOKUP(Table1[[#This Row],[Stock]],[2]CUS030!$A$5:$BO$10000,35,0)/Table1[[#This Row],[Rate
(L/S)]],"")</f>
        <v>0</v>
      </c>
      <c r="AE145" s="7">
        <f>IFERROR(VLOOKUP(Table1[[#This Row],[Stock]],[2]CUS030!$A$5:$BO$10000,36,0)/Table1[[#This Row],[Rate
(L/S)]],"")</f>
        <v>0</v>
      </c>
      <c r="AF145" s="7">
        <f>IFERROR(VLOOKUP(Table1[[#This Row],[Stock]],[2]CUS030!$A$5:$BO$10000,37,0)/Table1[[#This Row],[Rate
(L/S)]],"")</f>
        <v>0</v>
      </c>
      <c r="AG145" s="7">
        <f>IFERROR(VLOOKUP(Table1[[#This Row],[Stock]],[2]CUS030!$A$5:$BO$10000,38,0)/Table1[[#This Row],[Rate
(L/S)]],"")</f>
        <v>0</v>
      </c>
      <c r="AH145" s="7">
        <f>IFERROR(VLOOKUP(Table1[[#This Row],[Stock]],[2]CUS030!$A$5:$BO$10000,39,0)/Table1[[#This Row],[Rate
(L/S)]],"")</f>
        <v>0</v>
      </c>
      <c r="AI145" s="7">
        <f>IFERROR(VLOOKUP(Table1[[#This Row],[Stock]],[2]CUS030!$A$5:$BO$10000,40,0)/Table1[[#This Row],[Rate
(L/S)]],"")</f>
        <v>0</v>
      </c>
      <c r="AJ145" s="7">
        <f>IFERROR(VLOOKUP(Table1[[#This Row],[Stock]],[2]CUS030!$A$5:$BO$10000,41,0)/Table1[[#This Row],[Rate
(L/S)]],"")</f>
        <v>0</v>
      </c>
      <c r="AK145" s="7">
        <f>IFERROR(VLOOKUP(Table1[[#This Row],[Stock]],[2]CUS030!$A$5:$BO$10000,42,0)/Table1[[#This Row],[Rate
(L/S)]],"")</f>
        <v>0</v>
      </c>
      <c r="AL145" s="7">
        <f>IFERROR(VLOOKUP(Table1[[#This Row],[Stock]],[2]CUS030!$A$5:$BO$10000,43,0)/Table1[[#This Row],[Rate
(L/S)]],"")</f>
        <v>0</v>
      </c>
      <c r="AM145" s="7">
        <f>IFERROR(VLOOKUP(Table1[[#This Row],[Stock]],[2]CUS030!$A$5:$BO$10000,44,0)/Table1[[#This Row],[Rate
(L/S)]],"")</f>
        <v>0</v>
      </c>
      <c r="AN145" s="7">
        <f>IFERROR(VLOOKUP(Table1[[#This Row],[Stock]],[2]CUS030!$A$5:$BO$10000,45,0)/Table1[[#This Row],[Rate
(L/S)]],"")</f>
        <v>0</v>
      </c>
      <c r="AO145" s="7">
        <f>IFERROR(VLOOKUP(Table1[[#This Row],[Stock]],[2]CUS030!$A$5:$BO$10000,46,0)/Table1[[#This Row],[Rate
(L/S)]],"")</f>
        <v>0</v>
      </c>
      <c r="AP145" s="7">
        <f>IFERROR(VLOOKUP(Table1[[#This Row],[Stock]],[2]CUS030!$A$5:$BO$10000,47,0)/Table1[[#This Row],[Rate
(L/S)]],"")</f>
        <v>0</v>
      </c>
      <c r="AQ145" s="7">
        <f>IFERROR(VLOOKUP(Table1[[#This Row],[Stock]],[2]CUS030!$A$5:$BO$10000,48,0)/Table1[[#This Row],[Rate
(L/S)]],"")</f>
        <v>0</v>
      </c>
      <c r="AR145" s="7">
        <f>IFERROR(VLOOKUP(Table1[[#This Row],[Stock]],[2]CUS030!$A$5:$BO$10000,49,0)/Table1[[#This Row],[Rate
(L/S)]],"")</f>
        <v>0</v>
      </c>
      <c r="AS145" s="7">
        <f>IFERROR(VLOOKUP(Table1[[#This Row],[Stock]],[2]CUS030!$A$5:$BO$10000,50,0)/Table1[[#This Row],[Rate
(L/S)]],"")</f>
        <v>0</v>
      </c>
      <c r="AT145" s="7">
        <f>IFERROR(VLOOKUP(Table1[[#This Row],[Stock]],[2]CUS030!$A$5:$BO$10000,51,0)/Table1[[#This Row],[Rate
(L/S)]],"")</f>
        <v>0</v>
      </c>
      <c r="AU145" s="7">
        <f>IFERROR(VLOOKUP(Table1[[#This Row],[Stock]],[2]CUS030!$A$5:$BO$10000,52,0)/Table1[[#This Row],[Rate
(L/S)]],"")</f>
        <v>0</v>
      </c>
      <c r="AV145" s="7">
        <f>IFERROR(VLOOKUP(Table1[[#This Row],[Stock]],[2]CUS030!$A$5:$BO$10000,53,0)/Table1[[#This Row],[Rate
(L/S)]],"")</f>
        <v>169</v>
      </c>
      <c r="AW145" s="7">
        <f>IFERROR(VLOOKUP(Table1[[#This Row],[Stock]],[2]CUS030!$A$5:$BO$10000,54,0)/Table1[[#This Row],[Rate
(L/S)]],"")</f>
        <v>0</v>
      </c>
      <c r="AX145" s="7">
        <f>IFERROR(VLOOKUP(Table1[[#This Row],[Stock]],[2]CUS030!$A$5:$BO$10000,55,0)/Table1[[#This Row],[Rate
(L/S)]],"")</f>
        <v>0</v>
      </c>
      <c r="AY145" s="7">
        <f>IFERROR(VLOOKUP(Table1[[#This Row],[Stock]],[2]CUS030!$A$5:$BO$10000,56,0)/Table1[[#This Row],[Rate
(L/S)]],"")</f>
        <v>132</v>
      </c>
      <c r="AZ145" s="7">
        <f>IFERROR(VLOOKUP(Table1[[#This Row],[Stock]],[2]CUS030!$A$5:$BO$10000,57,0)/Table1[[#This Row],[Rate
(L/S)]],"")</f>
        <v>185</v>
      </c>
      <c r="BA145" s="7">
        <f>IFERROR(VLOOKUP(Table1[[#This Row],[Stock]],[2]CUS030!$A$5:$BO$10000,58,0)/Table1[[#This Row],[Rate
(L/S)]],"")</f>
        <v>527</v>
      </c>
      <c r="BB145" s="7">
        <f>IFERROR(VLOOKUP(Table1[[#This Row],[Stock]],[2]CUS030!$A$5:$BO$10000,59,0)/Table1[[#This Row],[Rate
(L/S)]],"")</f>
        <v>0</v>
      </c>
      <c r="BC145" s="7">
        <f>IFERROR(VLOOKUP(Table1[[#This Row],[Stock]],[2]CUS030!$A$5:$BO$10000,60,0)/Table1[[#This Row],[Rate
(L/S)]],"")</f>
        <v>0</v>
      </c>
      <c r="BD145" s="7">
        <f>IFERROR(VLOOKUP(Table1[[#This Row],[Stock]],[2]CUS030!$A$5:$BO$10000,61,0)/Table1[[#This Row],[Rate
(L/S)]],"")</f>
        <v>0</v>
      </c>
      <c r="BE145" s="7">
        <f>IFERROR(VLOOKUP(Table1[[#This Row],[Stock]],[2]CUS030!$A$5:$BO$10000,62,0)/Table1[[#This Row],[Rate
(L/S)]],"")</f>
        <v>0</v>
      </c>
      <c r="BF145" s="7">
        <f>IFERROR(VLOOKUP(Table1[[#This Row],[Stock]],[2]CUS030!$A$5:$BO$10000,63,0)/Table1[[#This Row],[Rate
(L/S)]],"")</f>
        <v>0</v>
      </c>
      <c r="BG145" s="7">
        <f>IFERROR(VLOOKUP(Table1[[#This Row],[Stock]],[2]CUS030!$A$5:$BO$10000,64,0)/Table1[[#This Row],[Rate
(L/S)]],"")</f>
        <v>0</v>
      </c>
      <c r="BH145" s="7">
        <f>IFERROR(VLOOKUP(Table1[[#This Row],[Stock]],[2]CUS030!$A$5:$BO$10000,65,0)/Table1[[#This Row],[Rate
(L/S)]],"")</f>
        <v>0</v>
      </c>
      <c r="BI145" s="7" t="s">
        <v>1</v>
      </c>
      <c r="BJ145" s="15">
        <f>IFERROR(IF(Table1[[#This Row],[S.Material]]="S",(Table1[[#This Row],[Total Qty]]+Table1[[#This Row],[N+1]]+Table1[[#This Row],[N+2]]),Table1[[#This Row],[Total Qty]]+Table1[[#This Row],[N+1]]),)</f>
        <v>486</v>
      </c>
      <c r="BK145" s="7" t="str">
        <f>IFERROR(IF(((AVERAGE((Table1[[#This Row],[N+1]],Table1[[#This Row],[N+2]]),Table1[[#This Row],[N+3]])-(Table1[[#This Row],[Total Qty]])))&gt;500,"Fixed&gt;500pcs",""),"")</f>
        <v/>
      </c>
      <c r="BL145" s="7" t="str">
        <f>IF(AND(Table1[[#This Row],[Last Forcast]]=0,Table1[[#This Row],[Total Qty]]&gt;0,Table1[[#This Row],[N+1]]&gt;0),"Check PO again","")</f>
        <v>Check PO again</v>
      </c>
    </row>
    <row r="146" spans="2:64" x14ac:dyDescent="0.3">
      <c r="B146">
        <v>144</v>
      </c>
      <c r="C146" t="s">
        <v>149</v>
      </c>
      <c r="D146">
        <f>IFERROR(ROUND((MID(Table1[[#This Row],[Production]],35,(LEN(Table1[[#This Row],[Production]]))-37)/(MID(Table1[[#This Row],[Stock]],35,(LEN(Table1[[#This Row],[Stock]]))-37))),0),"")</f>
        <v>1</v>
      </c>
      <c r="E146" t="s">
        <v>149</v>
      </c>
      <c r="F146" s="16">
        <f>VLOOKUP(LEFT(Table1[[#This Row],[Production]],LEN(Table1[[#This Row],[Production]])-7),Item!$A$5:$Z$1000,26,0)</f>
        <v>0.71799999999999997</v>
      </c>
      <c r="H146" s="8" t="str">
        <f>IFERROR(VLOOKUP(MID(Table1[[#This Row],[Production]],10,2),Special!$B$2:$D$26,3,0),"")</f>
        <v>S</v>
      </c>
      <c r="J146" t="b">
        <f>EXACT(LEFT(Table1[[#This Row],[Stock]],12),LEFT(Table1[[#This Row],[Production]],12))</f>
        <v>1</v>
      </c>
      <c r="K146" t="b">
        <f>EXACT((RIGHT(Table1[[#This Row],[Stock]],3)),((RIGHT(Table1[[#This Row],[Production]],3))))</f>
        <v>1</v>
      </c>
      <c r="L146" s="14" t="str">
        <f>IFERROR(VLOOKUP(Table1[[#This Row],[Stock]],[1]Sheet1!$A$7:$N$10000,14,0),"")</f>
        <v/>
      </c>
      <c r="M146" s="14" t="str">
        <f>IFERROR(ROUND((Table1[[#This Row],[Stock
(S&amp;L)]]/Table1[[#This Row],[Rate
(L/S)]]),0),"")</f>
        <v/>
      </c>
      <c r="O146" t="str">
        <f>IF(Table1[[#This Row],[Rate
(L/S)]]=1,"P/E","C")</f>
        <v>P/E</v>
      </c>
      <c r="P146" s="7">
        <f>IFERROR(VLOOKUP(Table1[[#This Row],[Stock]],[2]CUS030!$A$5:$BO$10000,21,0)/Table1[[#This Row],[Rate
(L/S)]],"")</f>
        <v>0</v>
      </c>
      <c r="Q146" s="7">
        <f>IFERROR(VLOOKUP(Table1[[#This Row],[Stock]],[2]CUS030!$A$5:$BO$10000,22,0)/Table1[[#This Row],[Rate
(L/S)]],"")</f>
        <v>0</v>
      </c>
      <c r="R146" s="7">
        <f>IFERROR(VLOOKUP(Table1[[#This Row],[Stock]],[2]CUS030!$A$5:$BO$10000,23,0)/Table1[[#This Row],[Rate
(L/S)]],"")</f>
        <v>0</v>
      </c>
      <c r="S146" s="7">
        <f>IFERROR(VLOOKUP(Table1[[#This Row],[Stock]],[2]CUS030!$A$5:$BO$10000,24,0)/Table1[[#This Row],[Rate
(L/S)]],"")</f>
        <v>0</v>
      </c>
      <c r="T146" s="7">
        <f>IFERROR(VLOOKUP(Table1[[#This Row],[Stock]],[2]CUS030!$A$5:$BO$10000,25,0)/Table1[[#This Row],[Rate
(L/S)]],"")</f>
        <v>0</v>
      </c>
      <c r="U146" s="7">
        <f>IFERROR(VLOOKUP(Table1[[#This Row],[Stock]],[2]CUS030!$A$5:$BO$10000,26,0)/Table1[[#This Row],[Rate
(L/S)]],"")</f>
        <v>0</v>
      </c>
      <c r="V146" s="7">
        <f>IFERROR(VLOOKUP(Table1[[#This Row],[Stock]],[2]CUS030!$A$5:$BO$10000,27,0)/Table1[[#This Row],[Rate
(L/S)]],"")</f>
        <v>0</v>
      </c>
      <c r="W146" s="7">
        <f>IFERROR(VLOOKUP(Table1[[#This Row],[Stock]],[2]CUS030!$A$5:$BO$10000,28,0)/Table1[[#This Row],[Rate
(L/S)]],"")</f>
        <v>0</v>
      </c>
      <c r="X146" s="7">
        <f>IFERROR(VLOOKUP(Table1[[#This Row],[Stock]],[2]CUS030!$A$5:$BO$10000,29,0)/Table1[[#This Row],[Rate
(L/S)]],"")</f>
        <v>0</v>
      </c>
      <c r="Y146" s="7">
        <f>IFERROR(VLOOKUP(Table1[[#This Row],[Stock]],[2]CUS030!$A$5:$BO$10000,30,0)/Table1[[#This Row],[Rate
(L/S)]],"")</f>
        <v>0</v>
      </c>
      <c r="Z146" s="7">
        <f>IFERROR(VLOOKUP(Table1[[#This Row],[Stock]],[2]CUS030!$A$5:$BO$10000,31,0)/Table1[[#This Row],[Rate
(L/S)]],"")</f>
        <v>0</v>
      </c>
      <c r="AA146" s="7">
        <f>IFERROR(VLOOKUP(Table1[[#This Row],[Stock]],[2]CUS030!$A$5:$BO$10000,32,0)/Table1[[#This Row],[Rate
(L/S)]],"")</f>
        <v>0</v>
      </c>
      <c r="AB146" s="7">
        <f>IFERROR(VLOOKUP(Table1[[#This Row],[Stock]],[2]CUS030!$A$5:$BO$10000,33,0)/Table1[[#This Row],[Rate
(L/S)]],"")</f>
        <v>0</v>
      </c>
      <c r="AC146" s="7">
        <f>IFERROR(VLOOKUP(Table1[[#This Row],[Stock]],[2]CUS030!$A$5:$BO$10000,34,0)/Table1[[#This Row],[Rate
(L/S)]],"")</f>
        <v>0</v>
      </c>
      <c r="AD146" s="7">
        <f>IFERROR(VLOOKUP(Table1[[#This Row],[Stock]],[2]CUS030!$A$5:$BO$10000,35,0)/Table1[[#This Row],[Rate
(L/S)]],"")</f>
        <v>0</v>
      </c>
      <c r="AE146" s="7">
        <f>IFERROR(VLOOKUP(Table1[[#This Row],[Stock]],[2]CUS030!$A$5:$BO$10000,36,0)/Table1[[#This Row],[Rate
(L/S)]],"")</f>
        <v>0</v>
      </c>
      <c r="AF146" s="7">
        <f>IFERROR(VLOOKUP(Table1[[#This Row],[Stock]],[2]CUS030!$A$5:$BO$10000,37,0)/Table1[[#This Row],[Rate
(L/S)]],"")</f>
        <v>0</v>
      </c>
      <c r="AG146" s="7">
        <f>IFERROR(VLOOKUP(Table1[[#This Row],[Stock]],[2]CUS030!$A$5:$BO$10000,38,0)/Table1[[#This Row],[Rate
(L/S)]],"")</f>
        <v>0</v>
      </c>
      <c r="AH146" s="7">
        <f>IFERROR(VLOOKUP(Table1[[#This Row],[Stock]],[2]CUS030!$A$5:$BO$10000,39,0)/Table1[[#This Row],[Rate
(L/S)]],"")</f>
        <v>0</v>
      </c>
      <c r="AI146" s="7">
        <f>IFERROR(VLOOKUP(Table1[[#This Row],[Stock]],[2]CUS030!$A$5:$BO$10000,40,0)/Table1[[#This Row],[Rate
(L/S)]],"")</f>
        <v>0</v>
      </c>
      <c r="AJ146" s="7">
        <f>IFERROR(VLOOKUP(Table1[[#This Row],[Stock]],[2]CUS030!$A$5:$BO$10000,41,0)/Table1[[#This Row],[Rate
(L/S)]],"")</f>
        <v>0</v>
      </c>
      <c r="AK146" s="7">
        <f>IFERROR(VLOOKUP(Table1[[#This Row],[Stock]],[2]CUS030!$A$5:$BO$10000,42,0)/Table1[[#This Row],[Rate
(L/S)]],"")</f>
        <v>0</v>
      </c>
      <c r="AL146" s="7">
        <f>IFERROR(VLOOKUP(Table1[[#This Row],[Stock]],[2]CUS030!$A$5:$BO$10000,43,0)/Table1[[#This Row],[Rate
(L/S)]],"")</f>
        <v>0</v>
      </c>
      <c r="AM146" s="7">
        <f>IFERROR(VLOOKUP(Table1[[#This Row],[Stock]],[2]CUS030!$A$5:$BO$10000,44,0)/Table1[[#This Row],[Rate
(L/S)]],"")</f>
        <v>0</v>
      </c>
      <c r="AN146" s="7">
        <f>IFERROR(VLOOKUP(Table1[[#This Row],[Stock]],[2]CUS030!$A$5:$BO$10000,45,0)/Table1[[#This Row],[Rate
(L/S)]],"")</f>
        <v>0</v>
      </c>
      <c r="AO146" s="7">
        <f>IFERROR(VLOOKUP(Table1[[#This Row],[Stock]],[2]CUS030!$A$5:$BO$10000,46,0)/Table1[[#This Row],[Rate
(L/S)]],"")</f>
        <v>0</v>
      </c>
      <c r="AP146" s="7">
        <f>IFERROR(VLOOKUP(Table1[[#This Row],[Stock]],[2]CUS030!$A$5:$BO$10000,47,0)/Table1[[#This Row],[Rate
(L/S)]],"")</f>
        <v>0</v>
      </c>
      <c r="AQ146" s="7">
        <f>IFERROR(VLOOKUP(Table1[[#This Row],[Stock]],[2]CUS030!$A$5:$BO$10000,48,0)/Table1[[#This Row],[Rate
(L/S)]],"")</f>
        <v>0</v>
      </c>
      <c r="AR146" s="7">
        <f>IFERROR(VLOOKUP(Table1[[#This Row],[Stock]],[2]CUS030!$A$5:$BO$10000,49,0)/Table1[[#This Row],[Rate
(L/S)]],"")</f>
        <v>0</v>
      </c>
      <c r="AS146" s="7">
        <f>IFERROR(VLOOKUP(Table1[[#This Row],[Stock]],[2]CUS030!$A$5:$BO$10000,50,0)/Table1[[#This Row],[Rate
(L/S)]],"")</f>
        <v>0</v>
      </c>
      <c r="AT146" s="7">
        <f>IFERROR(VLOOKUP(Table1[[#This Row],[Stock]],[2]CUS030!$A$5:$BO$10000,51,0)/Table1[[#This Row],[Rate
(L/S)]],"")</f>
        <v>0</v>
      </c>
      <c r="AU146" s="7">
        <f>IFERROR(VLOOKUP(Table1[[#This Row],[Stock]],[2]CUS030!$A$5:$BO$10000,52,0)/Table1[[#This Row],[Rate
(L/S)]],"")</f>
        <v>0</v>
      </c>
      <c r="AV146" s="7">
        <f>IFERROR(VLOOKUP(Table1[[#This Row],[Stock]],[2]CUS030!$A$5:$BO$10000,53,0)/Table1[[#This Row],[Rate
(L/S)]],"")</f>
        <v>0</v>
      </c>
      <c r="AW146" s="7">
        <f>IFERROR(VLOOKUP(Table1[[#This Row],[Stock]],[2]CUS030!$A$5:$BO$10000,54,0)/Table1[[#This Row],[Rate
(L/S)]],"")</f>
        <v>0</v>
      </c>
      <c r="AX146" s="7">
        <f>IFERROR(VLOOKUP(Table1[[#This Row],[Stock]],[2]CUS030!$A$5:$BO$10000,55,0)/Table1[[#This Row],[Rate
(L/S)]],"")</f>
        <v>0</v>
      </c>
      <c r="AY146" s="7">
        <f>IFERROR(VLOOKUP(Table1[[#This Row],[Stock]],[2]CUS030!$A$5:$BO$10000,56,0)/Table1[[#This Row],[Rate
(L/S)]],"")</f>
        <v>0</v>
      </c>
      <c r="AZ146" s="7">
        <f>IFERROR(VLOOKUP(Table1[[#This Row],[Stock]],[2]CUS030!$A$5:$BO$10000,57,0)/Table1[[#This Row],[Rate
(L/S)]],"")</f>
        <v>0</v>
      </c>
      <c r="BA146" s="7">
        <f>IFERROR(VLOOKUP(Table1[[#This Row],[Stock]],[2]CUS030!$A$5:$BO$10000,58,0)/Table1[[#This Row],[Rate
(L/S)]],"")</f>
        <v>0</v>
      </c>
      <c r="BB146" s="7">
        <f>IFERROR(VLOOKUP(Table1[[#This Row],[Stock]],[2]CUS030!$A$5:$BO$10000,59,0)/Table1[[#This Row],[Rate
(L/S)]],"")</f>
        <v>0</v>
      </c>
      <c r="BC146" s="7">
        <f>IFERROR(VLOOKUP(Table1[[#This Row],[Stock]],[2]CUS030!$A$5:$BO$10000,60,0)/Table1[[#This Row],[Rate
(L/S)]],"")</f>
        <v>0</v>
      </c>
      <c r="BD146" s="7">
        <f>IFERROR(VLOOKUP(Table1[[#This Row],[Stock]],[2]CUS030!$A$5:$BO$10000,61,0)/Table1[[#This Row],[Rate
(L/S)]],"")</f>
        <v>0</v>
      </c>
      <c r="BE146" s="7">
        <f>IFERROR(VLOOKUP(Table1[[#This Row],[Stock]],[2]CUS030!$A$5:$BO$10000,62,0)/Table1[[#This Row],[Rate
(L/S)]],"")</f>
        <v>0</v>
      </c>
      <c r="BF146" s="7">
        <f>IFERROR(VLOOKUP(Table1[[#This Row],[Stock]],[2]CUS030!$A$5:$BO$10000,63,0)/Table1[[#This Row],[Rate
(L/S)]],"")</f>
        <v>0</v>
      </c>
      <c r="BG146" s="7">
        <f>IFERROR(VLOOKUP(Table1[[#This Row],[Stock]],[2]CUS030!$A$5:$BO$10000,64,0)/Table1[[#This Row],[Rate
(L/S)]],"")</f>
        <v>0</v>
      </c>
      <c r="BH146" s="7">
        <f>IFERROR(VLOOKUP(Table1[[#This Row],[Stock]],[2]CUS030!$A$5:$BO$10000,65,0)/Table1[[#This Row],[Rate
(L/S)]],"")</f>
        <v>0</v>
      </c>
      <c r="BI146" s="7" t="s">
        <v>1</v>
      </c>
      <c r="BJ146" s="15">
        <f>IFERROR(IF(Table1[[#This Row],[S.Material]]="S",(Table1[[#This Row],[Total Qty]]+Table1[[#This Row],[N+1]]+Table1[[#This Row],[N+2]]),Table1[[#This Row],[Total Qty]]+Table1[[#This Row],[N+1]]),)</f>
        <v>0</v>
      </c>
      <c r="BK146" s="7" t="str">
        <f>IFERROR(IF(((AVERAGE((Table1[[#This Row],[N+1]],Table1[[#This Row],[N+2]]),Table1[[#This Row],[N+3]])-(Table1[[#This Row],[Total Qty]])))&gt;500,"Fixed&gt;500pcs",""),"")</f>
        <v/>
      </c>
      <c r="BL146" s="7" t="str">
        <f>IF(AND(Table1[[#This Row],[Last Forcast]]=0,Table1[[#This Row],[Total Qty]]&gt;0,Table1[[#This Row],[N+1]]&gt;0),"Check PO again","")</f>
        <v/>
      </c>
    </row>
    <row r="147" spans="2:64" x14ac:dyDescent="0.3">
      <c r="B147">
        <v>145</v>
      </c>
      <c r="C147" t="s">
        <v>150</v>
      </c>
      <c r="D147">
        <f>IFERROR(ROUND((MID(Table1[[#This Row],[Production]],35,(LEN(Table1[[#This Row],[Production]]))-37)/(MID(Table1[[#This Row],[Stock]],35,(LEN(Table1[[#This Row],[Stock]]))-37))),0),"")</f>
        <v>1</v>
      </c>
      <c r="E147" t="s">
        <v>150</v>
      </c>
      <c r="F147" s="16">
        <f>VLOOKUP(LEFT(Table1[[#This Row],[Production]],LEN(Table1[[#This Row],[Production]])-7),Item!$A$5:$Z$1000,26,0)</f>
        <v>0.71799999999999997</v>
      </c>
      <c r="H147" s="8" t="str">
        <f>IFERROR(VLOOKUP(MID(Table1[[#This Row],[Production]],10,2),Special!$B$2:$D$26,3,0),"")</f>
        <v>S</v>
      </c>
      <c r="J147" t="b">
        <f>EXACT(LEFT(Table1[[#This Row],[Stock]],12),LEFT(Table1[[#This Row],[Production]],12))</f>
        <v>1</v>
      </c>
      <c r="K147" t="b">
        <f>EXACT((RIGHT(Table1[[#This Row],[Stock]],3)),((RIGHT(Table1[[#This Row],[Production]],3))))</f>
        <v>1</v>
      </c>
      <c r="L147" s="14" t="str">
        <f>IFERROR(VLOOKUP(Table1[[#This Row],[Stock]],[1]Sheet1!$A$7:$N$10000,14,0),"")</f>
        <v/>
      </c>
      <c r="M147" s="14" t="str">
        <f>IFERROR(ROUND((Table1[[#This Row],[Stock
(S&amp;L)]]/Table1[[#This Row],[Rate
(L/S)]]),0),"")</f>
        <v/>
      </c>
      <c r="O147" t="str">
        <f>IF(Table1[[#This Row],[Rate
(L/S)]]=1,"P/E","C")</f>
        <v>P/E</v>
      </c>
      <c r="P147" s="7">
        <f>IFERROR(VLOOKUP(Table1[[#This Row],[Stock]],[2]CUS030!$A$5:$BO$10000,21,0)/Table1[[#This Row],[Rate
(L/S)]],"")</f>
        <v>0</v>
      </c>
      <c r="Q147" s="7">
        <f>IFERROR(VLOOKUP(Table1[[#This Row],[Stock]],[2]CUS030!$A$5:$BO$10000,22,0)/Table1[[#This Row],[Rate
(L/S)]],"")</f>
        <v>0</v>
      </c>
      <c r="R147" s="7">
        <f>IFERROR(VLOOKUP(Table1[[#This Row],[Stock]],[2]CUS030!$A$5:$BO$10000,23,0)/Table1[[#This Row],[Rate
(L/S)]],"")</f>
        <v>0</v>
      </c>
      <c r="S147" s="7">
        <f>IFERROR(VLOOKUP(Table1[[#This Row],[Stock]],[2]CUS030!$A$5:$BO$10000,24,0)/Table1[[#This Row],[Rate
(L/S)]],"")</f>
        <v>0</v>
      </c>
      <c r="T147" s="7">
        <f>IFERROR(VLOOKUP(Table1[[#This Row],[Stock]],[2]CUS030!$A$5:$BO$10000,25,0)/Table1[[#This Row],[Rate
(L/S)]],"")</f>
        <v>0</v>
      </c>
      <c r="U147" s="7">
        <f>IFERROR(VLOOKUP(Table1[[#This Row],[Stock]],[2]CUS030!$A$5:$BO$10000,26,0)/Table1[[#This Row],[Rate
(L/S)]],"")</f>
        <v>0</v>
      </c>
      <c r="V147" s="7">
        <f>IFERROR(VLOOKUP(Table1[[#This Row],[Stock]],[2]CUS030!$A$5:$BO$10000,27,0)/Table1[[#This Row],[Rate
(L/S)]],"")</f>
        <v>0</v>
      </c>
      <c r="W147" s="7">
        <f>IFERROR(VLOOKUP(Table1[[#This Row],[Stock]],[2]CUS030!$A$5:$BO$10000,28,0)/Table1[[#This Row],[Rate
(L/S)]],"")</f>
        <v>0</v>
      </c>
      <c r="X147" s="7">
        <f>IFERROR(VLOOKUP(Table1[[#This Row],[Stock]],[2]CUS030!$A$5:$BO$10000,29,0)/Table1[[#This Row],[Rate
(L/S)]],"")</f>
        <v>0</v>
      </c>
      <c r="Y147" s="7">
        <f>IFERROR(VLOOKUP(Table1[[#This Row],[Stock]],[2]CUS030!$A$5:$BO$10000,30,0)/Table1[[#This Row],[Rate
(L/S)]],"")</f>
        <v>0</v>
      </c>
      <c r="Z147" s="7">
        <f>IFERROR(VLOOKUP(Table1[[#This Row],[Stock]],[2]CUS030!$A$5:$BO$10000,31,0)/Table1[[#This Row],[Rate
(L/S)]],"")</f>
        <v>0</v>
      </c>
      <c r="AA147" s="7">
        <f>IFERROR(VLOOKUP(Table1[[#This Row],[Stock]],[2]CUS030!$A$5:$BO$10000,32,0)/Table1[[#This Row],[Rate
(L/S)]],"")</f>
        <v>0</v>
      </c>
      <c r="AB147" s="7">
        <f>IFERROR(VLOOKUP(Table1[[#This Row],[Stock]],[2]CUS030!$A$5:$BO$10000,33,0)/Table1[[#This Row],[Rate
(L/S)]],"")</f>
        <v>0</v>
      </c>
      <c r="AC147" s="7">
        <f>IFERROR(VLOOKUP(Table1[[#This Row],[Stock]],[2]CUS030!$A$5:$BO$10000,34,0)/Table1[[#This Row],[Rate
(L/S)]],"")</f>
        <v>0</v>
      </c>
      <c r="AD147" s="7">
        <f>IFERROR(VLOOKUP(Table1[[#This Row],[Stock]],[2]CUS030!$A$5:$BO$10000,35,0)/Table1[[#This Row],[Rate
(L/S)]],"")</f>
        <v>0</v>
      </c>
      <c r="AE147" s="7">
        <f>IFERROR(VLOOKUP(Table1[[#This Row],[Stock]],[2]CUS030!$A$5:$BO$10000,36,0)/Table1[[#This Row],[Rate
(L/S)]],"")</f>
        <v>0</v>
      </c>
      <c r="AF147" s="7">
        <f>IFERROR(VLOOKUP(Table1[[#This Row],[Stock]],[2]CUS030!$A$5:$BO$10000,37,0)/Table1[[#This Row],[Rate
(L/S)]],"")</f>
        <v>0</v>
      </c>
      <c r="AG147" s="7">
        <f>IFERROR(VLOOKUP(Table1[[#This Row],[Stock]],[2]CUS030!$A$5:$BO$10000,38,0)/Table1[[#This Row],[Rate
(L/S)]],"")</f>
        <v>0</v>
      </c>
      <c r="AH147" s="7">
        <f>IFERROR(VLOOKUP(Table1[[#This Row],[Stock]],[2]CUS030!$A$5:$BO$10000,39,0)/Table1[[#This Row],[Rate
(L/S)]],"")</f>
        <v>0</v>
      </c>
      <c r="AI147" s="7">
        <f>IFERROR(VLOOKUP(Table1[[#This Row],[Stock]],[2]CUS030!$A$5:$BO$10000,40,0)/Table1[[#This Row],[Rate
(L/S)]],"")</f>
        <v>0</v>
      </c>
      <c r="AJ147" s="7">
        <f>IFERROR(VLOOKUP(Table1[[#This Row],[Stock]],[2]CUS030!$A$5:$BO$10000,41,0)/Table1[[#This Row],[Rate
(L/S)]],"")</f>
        <v>0</v>
      </c>
      <c r="AK147" s="7">
        <f>IFERROR(VLOOKUP(Table1[[#This Row],[Stock]],[2]CUS030!$A$5:$BO$10000,42,0)/Table1[[#This Row],[Rate
(L/S)]],"")</f>
        <v>0</v>
      </c>
      <c r="AL147" s="7">
        <f>IFERROR(VLOOKUP(Table1[[#This Row],[Stock]],[2]CUS030!$A$5:$BO$10000,43,0)/Table1[[#This Row],[Rate
(L/S)]],"")</f>
        <v>0</v>
      </c>
      <c r="AM147" s="7">
        <f>IFERROR(VLOOKUP(Table1[[#This Row],[Stock]],[2]CUS030!$A$5:$BO$10000,44,0)/Table1[[#This Row],[Rate
(L/S)]],"")</f>
        <v>0</v>
      </c>
      <c r="AN147" s="7">
        <f>IFERROR(VLOOKUP(Table1[[#This Row],[Stock]],[2]CUS030!$A$5:$BO$10000,45,0)/Table1[[#This Row],[Rate
(L/S)]],"")</f>
        <v>0</v>
      </c>
      <c r="AO147" s="7">
        <f>IFERROR(VLOOKUP(Table1[[#This Row],[Stock]],[2]CUS030!$A$5:$BO$10000,46,0)/Table1[[#This Row],[Rate
(L/S)]],"")</f>
        <v>0</v>
      </c>
      <c r="AP147" s="7">
        <f>IFERROR(VLOOKUP(Table1[[#This Row],[Stock]],[2]CUS030!$A$5:$BO$10000,47,0)/Table1[[#This Row],[Rate
(L/S)]],"")</f>
        <v>0</v>
      </c>
      <c r="AQ147" s="7">
        <f>IFERROR(VLOOKUP(Table1[[#This Row],[Stock]],[2]CUS030!$A$5:$BO$10000,48,0)/Table1[[#This Row],[Rate
(L/S)]],"")</f>
        <v>0</v>
      </c>
      <c r="AR147" s="7">
        <f>IFERROR(VLOOKUP(Table1[[#This Row],[Stock]],[2]CUS030!$A$5:$BO$10000,49,0)/Table1[[#This Row],[Rate
(L/S)]],"")</f>
        <v>0</v>
      </c>
      <c r="AS147" s="7">
        <f>IFERROR(VLOOKUP(Table1[[#This Row],[Stock]],[2]CUS030!$A$5:$BO$10000,50,0)/Table1[[#This Row],[Rate
(L/S)]],"")</f>
        <v>0</v>
      </c>
      <c r="AT147" s="7">
        <f>IFERROR(VLOOKUP(Table1[[#This Row],[Stock]],[2]CUS030!$A$5:$BO$10000,51,0)/Table1[[#This Row],[Rate
(L/S)]],"")</f>
        <v>0</v>
      </c>
      <c r="AU147" s="7">
        <f>IFERROR(VLOOKUP(Table1[[#This Row],[Stock]],[2]CUS030!$A$5:$BO$10000,52,0)/Table1[[#This Row],[Rate
(L/S)]],"")</f>
        <v>0</v>
      </c>
      <c r="AV147" s="7">
        <f>IFERROR(VLOOKUP(Table1[[#This Row],[Stock]],[2]CUS030!$A$5:$BO$10000,53,0)/Table1[[#This Row],[Rate
(L/S)]],"")</f>
        <v>0</v>
      </c>
      <c r="AW147" s="7">
        <f>IFERROR(VLOOKUP(Table1[[#This Row],[Stock]],[2]CUS030!$A$5:$BO$10000,54,0)/Table1[[#This Row],[Rate
(L/S)]],"")</f>
        <v>0</v>
      </c>
      <c r="AX147" s="7">
        <f>IFERROR(VLOOKUP(Table1[[#This Row],[Stock]],[2]CUS030!$A$5:$BO$10000,55,0)/Table1[[#This Row],[Rate
(L/S)]],"")</f>
        <v>0</v>
      </c>
      <c r="AY147" s="7">
        <f>IFERROR(VLOOKUP(Table1[[#This Row],[Stock]],[2]CUS030!$A$5:$BO$10000,56,0)/Table1[[#This Row],[Rate
(L/S)]],"")</f>
        <v>0</v>
      </c>
      <c r="AZ147" s="7">
        <f>IFERROR(VLOOKUP(Table1[[#This Row],[Stock]],[2]CUS030!$A$5:$BO$10000,57,0)/Table1[[#This Row],[Rate
(L/S)]],"")</f>
        <v>0</v>
      </c>
      <c r="BA147" s="7">
        <f>IFERROR(VLOOKUP(Table1[[#This Row],[Stock]],[2]CUS030!$A$5:$BO$10000,58,0)/Table1[[#This Row],[Rate
(L/S)]],"")</f>
        <v>0</v>
      </c>
      <c r="BB147" s="7">
        <f>IFERROR(VLOOKUP(Table1[[#This Row],[Stock]],[2]CUS030!$A$5:$BO$10000,59,0)/Table1[[#This Row],[Rate
(L/S)]],"")</f>
        <v>0</v>
      </c>
      <c r="BC147" s="7">
        <f>IFERROR(VLOOKUP(Table1[[#This Row],[Stock]],[2]CUS030!$A$5:$BO$10000,60,0)/Table1[[#This Row],[Rate
(L/S)]],"")</f>
        <v>0</v>
      </c>
      <c r="BD147" s="7">
        <f>IFERROR(VLOOKUP(Table1[[#This Row],[Stock]],[2]CUS030!$A$5:$BO$10000,61,0)/Table1[[#This Row],[Rate
(L/S)]],"")</f>
        <v>0</v>
      </c>
      <c r="BE147" s="7">
        <f>IFERROR(VLOOKUP(Table1[[#This Row],[Stock]],[2]CUS030!$A$5:$BO$10000,62,0)/Table1[[#This Row],[Rate
(L/S)]],"")</f>
        <v>0</v>
      </c>
      <c r="BF147" s="7">
        <f>IFERROR(VLOOKUP(Table1[[#This Row],[Stock]],[2]CUS030!$A$5:$BO$10000,63,0)/Table1[[#This Row],[Rate
(L/S)]],"")</f>
        <v>0</v>
      </c>
      <c r="BG147" s="7">
        <f>IFERROR(VLOOKUP(Table1[[#This Row],[Stock]],[2]CUS030!$A$5:$BO$10000,64,0)/Table1[[#This Row],[Rate
(L/S)]],"")</f>
        <v>0</v>
      </c>
      <c r="BH147" s="7">
        <f>IFERROR(VLOOKUP(Table1[[#This Row],[Stock]],[2]CUS030!$A$5:$BO$10000,65,0)/Table1[[#This Row],[Rate
(L/S)]],"")</f>
        <v>0</v>
      </c>
      <c r="BI147" s="7" t="s">
        <v>1</v>
      </c>
      <c r="BJ147" s="15">
        <f>IFERROR(IF(Table1[[#This Row],[S.Material]]="S",(Table1[[#This Row],[Total Qty]]+Table1[[#This Row],[N+1]]+Table1[[#This Row],[N+2]]),Table1[[#This Row],[Total Qty]]+Table1[[#This Row],[N+1]]),)</f>
        <v>0</v>
      </c>
      <c r="BK147" s="7" t="str">
        <f>IFERROR(IF(((AVERAGE((Table1[[#This Row],[N+1]],Table1[[#This Row],[N+2]]),Table1[[#This Row],[N+3]])-(Table1[[#This Row],[Total Qty]])))&gt;500,"Fixed&gt;500pcs",""),"")</f>
        <v/>
      </c>
      <c r="BL147" s="7" t="str">
        <f>IF(AND(Table1[[#This Row],[Last Forcast]]=0,Table1[[#This Row],[Total Qty]]&gt;0,Table1[[#This Row],[N+1]]&gt;0),"Check PO again","")</f>
        <v/>
      </c>
    </row>
    <row r="148" spans="2:64" x14ac:dyDescent="0.3">
      <c r="B148">
        <v>146</v>
      </c>
      <c r="C148" t="s">
        <v>151</v>
      </c>
      <c r="D148">
        <f>IFERROR(ROUND((MID(Table1[[#This Row],[Production]],35,(LEN(Table1[[#This Row],[Production]]))-37)/(MID(Table1[[#This Row],[Stock]],35,(LEN(Table1[[#This Row],[Stock]]))-37))),0),"")</f>
        <v>11</v>
      </c>
      <c r="E148" t="s">
        <v>152</v>
      </c>
      <c r="F148" s="16">
        <f>VLOOKUP(LEFT(Table1[[#This Row],[Production]],LEN(Table1[[#This Row],[Production]])-7),Item!$A$5:$Z$1000,26,0)</f>
        <v>1.9410000000000001</v>
      </c>
      <c r="H148" s="8" t="str">
        <f>IFERROR(VLOOKUP(MID(Table1[[#This Row],[Production]],10,2),Special!$B$2:$D$26,3,0),"")</f>
        <v>S</v>
      </c>
      <c r="J148" t="b">
        <f>EXACT(LEFT(Table1[[#This Row],[Stock]],12),LEFT(Table1[[#This Row],[Production]],12))</f>
        <v>1</v>
      </c>
      <c r="K148" t="b">
        <f>EXACT((RIGHT(Table1[[#This Row],[Stock]],3)),((RIGHT(Table1[[#This Row],[Production]],3))))</f>
        <v>1</v>
      </c>
      <c r="L148" s="14">
        <f>IFERROR(VLOOKUP(Table1[[#This Row],[Stock]],[1]Sheet1!$A$7:$N$10000,14,0),"")</f>
        <v>7927</v>
      </c>
      <c r="M148" s="14">
        <f>IFERROR(ROUND((Table1[[#This Row],[Stock
(S&amp;L)]]/Table1[[#This Row],[Rate
(L/S)]]),0),"")</f>
        <v>721</v>
      </c>
      <c r="O148" t="str">
        <f>IF(Table1[[#This Row],[Rate
(L/S)]]=1,"P/E","C")</f>
        <v>C</v>
      </c>
      <c r="P148" s="7">
        <f>IFERROR(VLOOKUP(Table1[[#This Row],[Stock]],[2]CUS030!$A$5:$BO$10000,21,0)/Table1[[#This Row],[Rate
(L/S)]],"")</f>
        <v>0</v>
      </c>
      <c r="Q148" s="7">
        <f>IFERROR(VLOOKUP(Table1[[#This Row],[Stock]],[2]CUS030!$A$5:$BO$10000,22,0)/Table1[[#This Row],[Rate
(L/S)]],"")</f>
        <v>0</v>
      </c>
      <c r="R148" s="7">
        <f>IFERROR(VLOOKUP(Table1[[#This Row],[Stock]],[2]CUS030!$A$5:$BO$10000,23,0)/Table1[[#This Row],[Rate
(L/S)]],"")</f>
        <v>0</v>
      </c>
      <c r="S148" s="7">
        <f>IFERROR(VLOOKUP(Table1[[#This Row],[Stock]],[2]CUS030!$A$5:$BO$10000,24,0)/Table1[[#This Row],[Rate
(L/S)]],"")</f>
        <v>0</v>
      </c>
      <c r="T148" s="7">
        <f>IFERROR(VLOOKUP(Table1[[#This Row],[Stock]],[2]CUS030!$A$5:$BO$10000,25,0)/Table1[[#This Row],[Rate
(L/S)]],"")</f>
        <v>0</v>
      </c>
      <c r="U148" s="7">
        <f>IFERROR(VLOOKUP(Table1[[#This Row],[Stock]],[2]CUS030!$A$5:$BO$10000,26,0)/Table1[[#This Row],[Rate
(L/S)]],"")</f>
        <v>0</v>
      </c>
      <c r="V148" s="7">
        <f>IFERROR(VLOOKUP(Table1[[#This Row],[Stock]],[2]CUS030!$A$5:$BO$10000,27,0)/Table1[[#This Row],[Rate
(L/S)]],"")</f>
        <v>109.09090909090909</v>
      </c>
      <c r="W148" s="7">
        <f>IFERROR(VLOOKUP(Table1[[#This Row],[Stock]],[2]CUS030!$A$5:$BO$10000,28,0)/Table1[[#This Row],[Rate
(L/S)]],"")</f>
        <v>0</v>
      </c>
      <c r="X148" s="7">
        <f>IFERROR(VLOOKUP(Table1[[#This Row],[Stock]],[2]CUS030!$A$5:$BO$10000,29,0)/Table1[[#This Row],[Rate
(L/S)]],"")</f>
        <v>0</v>
      </c>
      <c r="Y148" s="7">
        <f>IFERROR(VLOOKUP(Table1[[#This Row],[Stock]],[2]CUS030!$A$5:$BO$10000,30,0)/Table1[[#This Row],[Rate
(L/S)]],"")</f>
        <v>0</v>
      </c>
      <c r="Z148" s="7">
        <f>IFERROR(VLOOKUP(Table1[[#This Row],[Stock]],[2]CUS030!$A$5:$BO$10000,31,0)/Table1[[#This Row],[Rate
(L/S)]],"")</f>
        <v>0</v>
      </c>
      <c r="AA148" s="7">
        <f>IFERROR(VLOOKUP(Table1[[#This Row],[Stock]],[2]CUS030!$A$5:$BO$10000,32,0)/Table1[[#This Row],[Rate
(L/S)]],"")</f>
        <v>0</v>
      </c>
      <c r="AB148" s="7">
        <f>IFERROR(VLOOKUP(Table1[[#This Row],[Stock]],[2]CUS030!$A$5:$BO$10000,33,0)/Table1[[#This Row],[Rate
(L/S)]],"")</f>
        <v>0</v>
      </c>
      <c r="AC148" s="7">
        <f>IFERROR(VLOOKUP(Table1[[#This Row],[Stock]],[2]CUS030!$A$5:$BO$10000,34,0)/Table1[[#This Row],[Rate
(L/S)]],"")</f>
        <v>109.09090909090909</v>
      </c>
      <c r="AD148" s="7">
        <f>IFERROR(VLOOKUP(Table1[[#This Row],[Stock]],[2]CUS030!$A$5:$BO$10000,35,0)/Table1[[#This Row],[Rate
(L/S)]],"")</f>
        <v>65.454545454545453</v>
      </c>
      <c r="AE148" s="7">
        <f>IFERROR(VLOOKUP(Table1[[#This Row],[Stock]],[2]CUS030!$A$5:$BO$10000,36,0)/Table1[[#This Row],[Rate
(L/S)]],"")</f>
        <v>0</v>
      </c>
      <c r="AF148" s="7">
        <f>IFERROR(VLOOKUP(Table1[[#This Row],[Stock]],[2]CUS030!$A$5:$BO$10000,37,0)/Table1[[#This Row],[Rate
(L/S)]],"")</f>
        <v>0</v>
      </c>
      <c r="AG148" s="7">
        <f>IFERROR(VLOOKUP(Table1[[#This Row],[Stock]],[2]CUS030!$A$5:$BO$10000,38,0)/Table1[[#This Row],[Rate
(L/S)]],"")</f>
        <v>0</v>
      </c>
      <c r="AH148" s="7">
        <f>IFERROR(VLOOKUP(Table1[[#This Row],[Stock]],[2]CUS030!$A$5:$BO$10000,39,0)/Table1[[#This Row],[Rate
(L/S)]],"")</f>
        <v>0</v>
      </c>
      <c r="AI148" s="7">
        <f>IFERROR(VLOOKUP(Table1[[#This Row],[Stock]],[2]CUS030!$A$5:$BO$10000,40,0)/Table1[[#This Row],[Rate
(L/S)]],"")</f>
        <v>0</v>
      </c>
      <c r="AJ148" s="7">
        <f>IFERROR(VLOOKUP(Table1[[#This Row],[Stock]],[2]CUS030!$A$5:$BO$10000,41,0)/Table1[[#This Row],[Rate
(L/S)]],"")</f>
        <v>0</v>
      </c>
      <c r="AK148" s="7">
        <f>IFERROR(VLOOKUP(Table1[[#This Row],[Stock]],[2]CUS030!$A$5:$BO$10000,42,0)/Table1[[#This Row],[Rate
(L/S)]],"")</f>
        <v>0</v>
      </c>
      <c r="AL148" s="7">
        <f>IFERROR(VLOOKUP(Table1[[#This Row],[Stock]],[2]CUS030!$A$5:$BO$10000,43,0)/Table1[[#This Row],[Rate
(L/S)]],"")</f>
        <v>0</v>
      </c>
      <c r="AM148" s="7">
        <f>IFERROR(VLOOKUP(Table1[[#This Row],[Stock]],[2]CUS030!$A$5:$BO$10000,44,0)/Table1[[#This Row],[Rate
(L/S)]],"")</f>
        <v>0</v>
      </c>
      <c r="AN148" s="7">
        <f>IFERROR(VLOOKUP(Table1[[#This Row],[Stock]],[2]CUS030!$A$5:$BO$10000,45,0)/Table1[[#This Row],[Rate
(L/S)]],"")</f>
        <v>0</v>
      </c>
      <c r="AO148" s="7">
        <f>IFERROR(VLOOKUP(Table1[[#This Row],[Stock]],[2]CUS030!$A$5:$BO$10000,46,0)/Table1[[#This Row],[Rate
(L/S)]],"")</f>
        <v>0</v>
      </c>
      <c r="AP148" s="7">
        <f>IFERROR(VLOOKUP(Table1[[#This Row],[Stock]],[2]CUS030!$A$5:$BO$10000,47,0)/Table1[[#This Row],[Rate
(L/S)]],"")</f>
        <v>0</v>
      </c>
      <c r="AQ148" s="7">
        <f>IFERROR(VLOOKUP(Table1[[#This Row],[Stock]],[2]CUS030!$A$5:$BO$10000,48,0)/Table1[[#This Row],[Rate
(L/S)]],"")</f>
        <v>0</v>
      </c>
      <c r="AR148" s="7">
        <f>IFERROR(VLOOKUP(Table1[[#This Row],[Stock]],[2]CUS030!$A$5:$BO$10000,49,0)/Table1[[#This Row],[Rate
(L/S)]],"")</f>
        <v>0</v>
      </c>
      <c r="AS148" s="7">
        <f>IFERROR(VLOOKUP(Table1[[#This Row],[Stock]],[2]CUS030!$A$5:$BO$10000,50,0)/Table1[[#This Row],[Rate
(L/S)]],"")</f>
        <v>0</v>
      </c>
      <c r="AT148" s="7">
        <f>IFERROR(VLOOKUP(Table1[[#This Row],[Stock]],[2]CUS030!$A$5:$BO$10000,51,0)/Table1[[#This Row],[Rate
(L/S)]],"")</f>
        <v>327.27272727272725</v>
      </c>
      <c r="AU148" s="7">
        <f>IFERROR(VLOOKUP(Table1[[#This Row],[Stock]],[2]CUS030!$A$5:$BO$10000,52,0)/Table1[[#This Row],[Rate
(L/S)]],"")</f>
        <v>0</v>
      </c>
      <c r="AV148" s="7">
        <f>IFERROR(VLOOKUP(Table1[[#This Row],[Stock]],[2]CUS030!$A$5:$BO$10000,53,0)/Table1[[#This Row],[Rate
(L/S)]],"")</f>
        <v>610.90909090909088</v>
      </c>
      <c r="AW148" s="7">
        <f>IFERROR(VLOOKUP(Table1[[#This Row],[Stock]],[2]CUS030!$A$5:$BO$10000,54,0)/Table1[[#This Row],[Rate
(L/S)]],"")</f>
        <v>0</v>
      </c>
      <c r="AX148" s="7">
        <f>IFERROR(VLOOKUP(Table1[[#This Row],[Stock]],[2]CUS030!$A$5:$BO$10000,55,0)/Table1[[#This Row],[Rate
(L/S)]],"")</f>
        <v>785.4545454545455</v>
      </c>
      <c r="AY148" s="7">
        <f>IFERROR(VLOOKUP(Table1[[#This Row],[Stock]],[2]CUS030!$A$5:$BO$10000,56,0)/Table1[[#This Row],[Rate
(L/S)]],"")</f>
        <v>800</v>
      </c>
      <c r="AZ148" s="7">
        <f>IFERROR(VLOOKUP(Table1[[#This Row],[Stock]],[2]CUS030!$A$5:$BO$10000,57,0)/Table1[[#This Row],[Rate
(L/S)]],"")</f>
        <v>245.45454545454547</v>
      </c>
      <c r="BA148" s="7">
        <f>IFERROR(VLOOKUP(Table1[[#This Row],[Stock]],[2]CUS030!$A$5:$BO$10000,58,0)/Table1[[#This Row],[Rate
(L/S)]],"")</f>
        <v>172.72727272727272</v>
      </c>
      <c r="BB148" s="7">
        <f>IFERROR(VLOOKUP(Table1[[#This Row],[Stock]],[2]CUS030!$A$5:$BO$10000,59,0)/Table1[[#This Row],[Rate
(L/S)]],"")</f>
        <v>0</v>
      </c>
      <c r="BC148" s="7">
        <f>IFERROR(VLOOKUP(Table1[[#This Row],[Stock]],[2]CUS030!$A$5:$BO$10000,60,0)/Table1[[#This Row],[Rate
(L/S)]],"")</f>
        <v>0</v>
      </c>
      <c r="BD148" s="7">
        <f>IFERROR(VLOOKUP(Table1[[#This Row],[Stock]],[2]CUS030!$A$5:$BO$10000,61,0)/Table1[[#This Row],[Rate
(L/S)]],"")</f>
        <v>0</v>
      </c>
      <c r="BE148" s="7">
        <f>IFERROR(VLOOKUP(Table1[[#This Row],[Stock]],[2]CUS030!$A$5:$BO$10000,62,0)/Table1[[#This Row],[Rate
(L/S)]],"")</f>
        <v>0</v>
      </c>
      <c r="BF148" s="7">
        <f>IFERROR(VLOOKUP(Table1[[#This Row],[Stock]],[2]CUS030!$A$5:$BO$10000,63,0)/Table1[[#This Row],[Rate
(L/S)]],"")</f>
        <v>0</v>
      </c>
      <c r="BG148" s="7">
        <f>IFERROR(VLOOKUP(Table1[[#This Row],[Stock]],[2]CUS030!$A$5:$BO$10000,64,0)/Table1[[#This Row],[Rate
(L/S)]],"")</f>
        <v>0</v>
      </c>
      <c r="BH148" s="7">
        <f>IFERROR(VLOOKUP(Table1[[#This Row],[Stock]],[2]CUS030!$A$5:$BO$10000,65,0)/Table1[[#This Row],[Rate
(L/S)]],"")</f>
        <v>0</v>
      </c>
      <c r="BI148" s="7" t="s">
        <v>1</v>
      </c>
      <c r="BJ148" s="15">
        <f>IFERROR(IF(Table1[[#This Row],[S.Material]]="S",(Table1[[#This Row],[Total Qty]]+Table1[[#This Row],[N+1]]+Table1[[#This Row],[N+2]]),Table1[[#This Row],[Total Qty]]+Table1[[#This Row],[N+1]]),)</f>
        <v>1656.3636363636365</v>
      </c>
      <c r="BK148" s="7" t="str">
        <f>IFERROR(IF(((AVERAGE((Table1[[#This Row],[N+1]],Table1[[#This Row],[N+2]]),Table1[[#This Row],[N+3]])-(Table1[[#This Row],[Total Qty]])))&gt;500,"Fixed&gt;500pcs",""),"")</f>
        <v/>
      </c>
      <c r="BL148" s="7" t="str">
        <f>IF(AND(Table1[[#This Row],[Last Forcast]]=0,Table1[[#This Row],[Total Qty]]&gt;0,Table1[[#This Row],[N+1]]&gt;0),"Check PO again","")</f>
        <v/>
      </c>
    </row>
    <row r="149" spans="2:64" x14ac:dyDescent="0.3">
      <c r="B149">
        <v>147</v>
      </c>
      <c r="C149" t="s">
        <v>153</v>
      </c>
      <c r="D149">
        <f>IFERROR(ROUND((MID(Table1[[#This Row],[Production]],35,(LEN(Table1[[#This Row],[Production]]))-37)/(MID(Table1[[#This Row],[Stock]],35,(LEN(Table1[[#This Row],[Stock]]))-37))),0),"")</f>
        <v>11</v>
      </c>
      <c r="E149" t="s">
        <v>152</v>
      </c>
      <c r="F149" s="16">
        <f>VLOOKUP(LEFT(Table1[[#This Row],[Production]],LEN(Table1[[#This Row],[Production]])-7),Item!$A$5:$Z$1000,26,0)</f>
        <v>1.9410000000000001</v>
      </c>
      <c r="H149" s="8" t="str">
        <f>IFERROR(VLOOKUP(MID(Table1[[#This Row],[Production]],10,2),Special!$B$2:$D$26,3,0),"")</f>
        <v>S</v>
      </c>
      <c r="J149" t="b">
        <f>EXACT(LEFT(Table1[[#This Row],[Stock]],12),LEFT(Table1[[#This Row],[Production]],12))</f>
        <v>1</v>
      </c>
      <c r="K149" t="b">
        <f>EXACT((RIGHT(Table1[[#This Row],[Stock]],3)),((RIGHT(Table1[[#This Row],[Production]],3))))</f>
        <v>1</v>
      </c>
      <c r="L149" s="14">
        <f>IFERROR(VLOOKUP(Table1[[#This Row],[Stock]],[1]Sheet1!$A$7:$N$10000,14,0),"")</f>
        <v>8061</v>
      </c>
      <c r="M149" s="14">
        <f>IFERROR(ROUND((Table1[[#This Row],[Stock
(S&amp;L)]]/Table1[[#This Row],[Rate
(L/S)]]),0),"")</f>
        <v>733</v>
      </c>
      <c r="O149" t="str">
        <f>IF(Table1[[#This Row],[Rate
(L/S)]]=1,"P/E","C")</f>
        <v>C</v>
      </c>
      <c r="P149" s="7">
        <f>IFERROR(VLOOKUP(Table1[[#This Row],[Stock]],[2]CUS030!$A$5:$BO$10000,21,0)/Table1[[#This Row],[Rate
(L/S)]],"")</f>
        <v>0</v>
      </c>
      <c r="Q149" s="7">
        <f>IFERROR(VLOOKUP(Table1[[#This Row],[Stock]],[2]CUS030!$A$5:$BO$10000,22,0)/Table1[[#This Row],[Rate
(L/S)]],"")</f>
        <v>0</v>
      </c>
      <c r="R149" s="7">
        <f>IFERROR(VLOOKUP(Table1[[#This Row],[Stock]],[2]CUS030!$A$5:$BO$10000,23,0)/Table1[[#This Row],[Rate
(L/S)]],"")</f>
        <v>0</v>
      </c>
      <c r="S149" s="7">
        <f>IFERROR(VLOOKUP(Table1[[#This Row],[Stock]],[2]CUS030!$A$5:$BO$10000,24,0)/Table1[[#This Row],[Rate
(L/S)]],"")</f>
        <v>0</v>
      </c>
      <c r="T149" s="7">
        <f>IFERROR(VLOOKUP(Table1[[#This Row],[Stock]],[2]CUS030!$A$5:$BO$10000,25,0)/Table1[[#This Row],[Rate
(L/S)]],"")</f>
        <v>0</v>
      </c>
      <c r="U149" s="7">
        <f>IFERROR(VLOOKUP(Table1[[#This Row],[Stock]],[2]CUS030!$A$5:$BO$10000,26,0)/Table1[[#This Row],[Rate
(L/S)]],"")</f>
        <v>0</v>
      </c>
      <c r="V149" s="7">
        <f>IFERROR(VLOOKUP(Table1[[#This Row],[Stock]],[2]CUS030!$A$5:$BO$10000,27,0)/Table1[[#This Row],[Rate
(L/S)]],"")</f>
        <v>109.09090909090909</v>
      </c>
      <c r="W149" s="7">
        <f>IFERROR(VLOOKUP(Table1[[#This Row],[Stock]],[2]CUS030!$A$5:$BO$10000,28,0)/Table1[[#This Row],[Rate
(L/S)]],"")</f>
        <v>0</v>
      </c>
      <c r="X149" s="7">
        <f>IFERROR(VLOOKUP(Table1[[#This Row],[Stock]],[2]CUS030!$A$5:$BO$10000,29,0)/Table1[[#This Row],[Rate
(L/S)]],"")</f>
        <v>0</v>
      </c>
      <c r="Y149" s="7">
        <f>IFERROR(VLOOKUP(Table1[[#This Row],[Stock]],[2]CUS030!$A$5:$BO$10000,30,0)/Table1[[#This Row],[Rate
(L/S)]],"")</f>
        <v>0</v>
      </c>
      <c r="Z149" s="7">
        <f>IFERROR(VLOOKUP(Table1[[#This Row],[Stock]],[2]CUS030!$A$5:$BO$10000,31,0)/Table1[[#This Row],[Rate
(L/S)]],"")</f>
        <v>0</v>
      </c>
      <c r="AA149" s="7">
        <f>IFERROR(VLOOKUP(Table1[[#This Row],[Stock]],[2]CUS030!$A$5:$BO$10000,32,0)/Table1[[#This Row],[Rate
(L/S)]],"")</f>
        <v>0</v>
      </c>
      <c r="AB149" s="7">
        <f>IFERROR(VLOOKUP(Table1[[#This Row],[Stock]],[2]CUS030!$A$5:$BO$10000,33,0)/Table1[[#This Row],[Rate
(L/S)]],"")</f>
        <v>0</v>
      </c>
      <c r="AC149" s="7">
        <f>IFERROR(VLOOKUP(Table1[[#This Row],[Stock]],[2]CUS030!$A$5:$BO$10000,34,0)/Table1[[#This Row],[Rate
(L/S)]],"")</f>
        <v>109.09090909090909</v>
      </c>
      <c r="AD149" s="7">
        <f>IFERROR(VLOOKUP(Table1[[#This Row],[Stock]],[2]CUS030!$A$5:$BO$10000,35,0)/Table1[[#This Row],[Rate
(L/S)]],"")</f>
        <v>65.454545454545453</v>
      </c>
      <c r="AE149" s="7">
        <f>IFERROR(VLOOKUP(Table1[[#This Row],[Stock]],[2]CUS030!$A$5:$BO$10000,36,0)/Table1[[#This Row],[Rate
(L/S)]],"")</f>
        <v>0</v>
      </c>
      <c r="AF149" s="7">
        <f>IFERROR(VLOOKUP(Table1[[#This Row],[Stock]],[2]CUS030!$A$5:$BO$10000,37,0)/Table1[[#This Row],[Rate
(L/S)]],"")</f>
        <v>0</v>
      </c>
      <c r="AG149" s="7">
        <f>IFERROR(VLOOKUP(Table1[[#This Row],[Stock]],[2]CUS030!$A$5:$BO$10000,38,0)/Table1[[#This Row],[Rate
(L/S)]],"")</f>
        <v>0</v>
      </c>
      <c r="AH149" s="7">
        <f>IFERROR(VLOOKUP(Table1[[#This Row],[Stock]],[2]CUS030!$A$5:$BO$10000,39,0)/Table1[[#This Row],[Rate
(L/S)]],"")</f>
        <v>0</v>
      </c>
      <c r="AI149" s="7">
        <f>IFERROR(VLOOKUP(Table1[[#This Row],[Stock]],[2]CUS030!$A$5:$BO$10000,40,0)/Table1[[#This Row],[Rate
(L/S)]],"")</f>
        <v>0</v>
      </c>
      <c r="AJ149" s="7">
        <f>IFERROR(VLOOKUP(Table1[[#This Row],[Stock]],[2]CUS030!$A$5:$BO$10000,41,0)/Table1[[#This Row],[Rate
(L/S)]],"")</f>
        <v>0</v>
      </c>
      <c r="AK149" s="7">
        <f>IFERROR(VLOOKUP(Table1[[#This Row],[Stock]],[2]CUS030!$A$5:$BO$10000,42,0)/Table1[[#This Row],[Rate
(L/S)]],"")</f>
        <v>0</v>
      </c>
      <c r="AL149" s="7">
        <f>IFERROR(VLOOKUP(Table1[[#This Row],[Stock]],[2]CUS030!$A$5:$BO$10000,43,0)/Table1[[#This Row],[Rate
(L/S)]],"")</f>
        <v>0</v>
      </c>
      <c r="AM149" s="7">
        <f>IFERROR(VLOOKUP(Table1[[#This Row],[Stock]],[2]CUS030!$A$5:$BO$10000,44,0)/Table1[[#This Row],[Rate
(L/S)]],"")</f>
        <v>0</v>
      </c>
      <c r="AN149" s="7">
        <f>IFERROR(VLOOKUP(Table1[[#This Row],[Stock]],[2]CUS030!$A$5:$BO$10000,45,0)/Table1[[#This Row],[Rate
(L/S)]],"")</f>
        <v>0</v>
      </c>
      <c r="AO149" s="7">
        <f>IFERROR(VLOOKUP(Table1[[#This Row],[Stock]],[2]CUS030!$A$5:$BO$10000,46,0)/Table1[[#This Row],[Rate
(L/S)]],"")</f>
        <v>0</v>
      </c>
      <c r="AP149" s="7">
        <f>IFERROR(VLOOKUP(Table1[[#This Row],[Stock]],[2]CUS030!$A$5:$BO$10000,47,0)/Table1[[#This Row],[Rate
(L/S)]],"")</f>
        <v>0</v>
      </c>
      <c r="AQ149" s="7">
        <f>IFERROR(VLOOKUP(Table1[[#This Row],[Stock]],[2]CUS030!$A$5:$BO$10000,48,0)/Table1[[#This Row],[Rate
(L/S)]],"")</f>
        <v>0</v>
      </c>
      <c r="AR149" s="7">
        <f>IFERROR(VLOOKUP(Table1[[#This Row],[Stock]],[2]CUS030!$A$5:$BO$10000,49,0)/Table1[[#This Row],[Rate
(L/S)]],"")</f>
        <v>0</v>
      </c>
      <c r="AS149" s="7">
        <f>IFERROR(VLOOKUP(Table1[[#This Row],[Stock]],[2]CUS030!$A$5:$BO$10000,50,0)/Table1[[#This Row],[Rate
(L/S)]],"")</f>
        <v>0</v>
      </c>
      <c r="AT149" s="7">
        <f>IFERROR(VLOOKUP(Table1[[#This Row],[Stock]],[2]CUS030!$A$5:$BO$10000,51,0)/Table1[[#This Row],[Rate
(L/S)]],"")</f>
        <v>327.27272727272725</v>
      </c>
      <c r="AU149" s="7">
        <f>IFERROR(VLOOKUP(Table1[[#This Row],[Stock]],[2]CUS030!$A$5:$BO$10000,52,0)/Table1[[#This Row],[Rate
(L/S)]],"")</f>
        <v>0</v>
      </c>
      <c r="AV149" s="7">
        <f>IFERROR(VLOOKUP(Table1[[#This Row],[Stock]],[2]CUS030!$A$5:$BO$10000,53,0)/Table1[[#This Row],[Rate
(L/S)]],"")</f>
        <v>610.90909090909088</v>
      </c>
      <c r="AW149" s="7">
        <f>IFERROR(VLOOKUP(Table1[[#This Row],[Stock]],[2]CUS030!$A$5:$BO$10000,54,0)/Table1[[#This Row],[Rate
(L/S)]],"")</f>
        <v>0</v>
      </c>
      <c r="AX149" s="7">
        <f>IFERROR(VLOOKUP(Table1[[#This Row],[Stock]],[2]CUS030!$A$5:$BO$10000,55,0)/Table1[[#This Row],[Rate
(L/S)]],"")</f>
        <v>785.4545454545455</v>
      </c>
      <c r="AY149" s="7">
        <f>IFERROR(VLOOKUP(Table1[[#This Row],[Stock]],[2]CUS030!$A$5:$BO$10000,56,0)/Table1[[#This Row],[Rate
(L/S)]],"")</f>
        <v>800</v>
      </c>
      <c r="AZ149" s="7">
        <f>IFERROR(VLOOKUP(Table1[[#This Row],[Stock]],[2]CUS030!$A$5:$BO$10000,57,0)/Table1[[#This Row],[Rate
(L/S)]],"")</f>
        <v>245.45454545454547</v>
      </c>
      <c r="BA149" s="7">
        <f>IFERROR(VLOOKUP(Table1[[#This Row],[Stock]],[2]CUS030!$A$5:$BO$10000,58,0)/Table1[[#This Row],[Rate
(L/S)]],"")</f>
        <v>172.72727272727272</v>
      </c>
      <c r="BB149" s="7">
        <f>IFERROR(VLOOKUP(Table1[[#This Row],[Stock]],[2]CUS030!$A$5:$BO$10000,59,0)/Table1[[#This Row],[Rate
(L/S)]],"")</f>
        <v>0</v>
      </c>
      <c r="BC149" s="7">
        <f>IFERROR(VLOOKUP(Table1[[#This Row],[Stock]],[2]CUS030!$A$5:$BO$10000,60,0)/Table1[[#This Row],[Rate
(L/S)]],"")</f>
        <v>0</v>
      </c>
      <c r="BD149" s="7">
        <f>IFERROR(VLOOKUP(Table1[[#This Row],[Stock]],[2]CUS030!$A$5:$BO$10000,61,0)/Table1[[#This Row],[Rate
(L/S)]],"")</f>
        <v>0</v>
      </c>
      <c r="BE149" s="7">
        <f>IFERROR(VLOOKUP(Table1[[#This Row],[Stock]],[2]CUS030!$A$5:$BO$10000,62,0)/Table1[[#This Row],[Rate
(L/S)]],"")</f>
        <v>0</v>
      </c>
      <c r="BF149" s="7">
        <f>IFERROR(VLOOKUP(Table1[[#This Row],[Stock]],[2]CUS030!$A$5:$BO$10000,63,0)/Table1[[#This Row],[Rate
(L/S)]],"")</f>
        <v>0</v>
      </c>
      <c r="BG149" s="7">
        <f>IFERROR(VLOOKUP(Table1[[#This Row],[Stock]],[2]CUS030!$A$5:$BO$10000,64,0)/Table1[[#This Row],[Rate
(L/S)]],"")</f>
        <v>0</v>
      </c>
      <c r="BH149" s="7">
        <f>IFERROR(VLOOKUP(Table1[[#This Row],[Stock]],[2]CUS030!$A$5:$BO$10000,65,0)/Table1[[#This Row],[Rate
(L/S)]],"")</f>
        <v>0</v>
      </c>
      <c r="BI149" s="7" t="s">
        <v>1</v>
      </c>
      <c r="BJ149" s="15">
        <f>IFERROR(IF(Table1[[#This Row],[S.Material]]="S",(Table1[[#This Row],[Total Qty]]+Table1[[#This Row],[N+1]]+Table1[[#This Row],[N+2]]),Table1[[#This Row],[Total Qty]]+Table1[[#This Row],[N+1]]),)</f>
        <v>1656.3636363636365</v>
      </c>
      <c r="BK149" s="7" t="str">
        <f>IFERROR(IF(((AVERAGE((Table1[[#This Row],[N+1]],Table1[[#This Row],[N+2]]),Table1[[#This Row],[N+3]])-(Table1[[#This Row],[Total Qty]])))&gt;500,"Fixed&gt;500pcs",""),"")</f>
        <v/>
      </c>
      <c r="BL149" s="7" t="str">
        <f>IF(AND(Table1[[#This Row],[Last Forcast]]=0,Table1[[#This Row],[Total Qty]]&gt;0,Table1[[#This Row],[N+1]]&gt;0),"Check PO again","")</f>
        <v/>
      </c>
    </row>
    <row r="150" spans="2:64" x14ac:dyDescent="0.3">
      <c r="B150">
        <v>148</v>
      </c>
      <c r="C150" t="s">
        <v>154</v>
      </c>
      <c r="D150">
        <f>IFERROR(ROUND((MID(Table1[[#This Row],[Production]],35,(LEN(Table1[[#This Row],[Production]]))-37)/(MID(Table1[[#This Row],[Stock]],35,(LEN(Table1[[#This Row],[Stock]]))-37))),0),"")</f>
        <v>1</v>
      </c>
      <c r="E150" t="s">
        <v>154</v>
      </c>
      <c r="F150" s="16">
        <f>VLOOKUP(LEFT(Table1[[#This Row],[Production]],LEN(Table1[[#This Row],[Production]])-7),Item!$A$5:$Z$1000,26,0)</f>
        <v>1.9410000000000001</v>
      </c>
      <c r="H150" s="8" t="str">
        <f>IFERROR(VLOOKUP(MID(Table1[[#This Row],[Production]],10,2),Special!$B$2:$D$26,3,0),"")</f>
        <v>S</v>
      </c>
      <c r="J150" t="b">
        <f>EXACT(LEFT(Table1[[#This Row],[Stock]],12),LEFT(Table1[[#This Row],[Production]],12))</f>
        <v>1</v>
      </c>
      <c r="K150" t="b">
        <f>EXACT((RIGHT(Table1[[#This Row],[Stock]],3)),((RIGHT(Table1[[#This Row],[Production]],3))))</f>
        <v>1</v>
      </c>
      <c r="L150" s="14">
        <f>IFERROR(VLOOKUP(Table1[[#This Row],[Stock]],[1]Sheet1!$A$7:$N$10000,14,0),"")</f>
        <v>2787</v>
      </c>
      <c r="M150" s="14">
        <f>IFERROR(ROUND((Table1[[#This Row],[Stock
(S&amp;L)]]/Table1[[#This Row],[Rate
(L/S)]]),0),"")</f>
        <v>2787</v>
      </c>
      <c r="O150" t="str">
        <f>IF(Table1[[#This Row],[Rate
(L/S)]]=1,"P/E","C")</f>
        <v>P/E</v>
      </c>
      <c r="P150" s="7">
        <f>IFERROR(VLOOKUP(Table1[[#This Row],[Stock]],[2]CUS030!$A$5:$BO$10000,21,0)/Table1[[#This Row],[Rate
(L/S)]],"")</f>
        <v>0</v>
      </c>
      <c r="Q150" s="7">
        <f>IFERROR(VLOOKUP(Table1[[#This Row],[Stock]],[2]CUS030!$A$5:$BO$10000,22,0)/Table1[[#This Row],[Rate
(L/S)]],"")</f>
        <v>0</v>
      </c>
      <c r="R150" s="7">
        <f>IFERROR(VLOOKUP(Table1[[#This Row],[Stock]],[2]CUS030!$A$5:$BO$10000,23,0)/Table1[[#This Row],[Rate
(L/S)]],"")</f>
        <v>0</v>
      </c>
      <c r="S150" s="7">
        <f>IFERROR(VLOOKUP(Table1[[#This Row],[Stock]],[2]CUS030!$A$5:$BO$10000,24,0)/Table1[[#This Row],[Rate
(L/S)]],"")</f>
        <v>0</v>
      </c>
      <c r="T150" s="7">
        <f>IFERROR(VLOOKUP(Table1[[#This Row],[Stock]],[2]CUS030!$A$5:$BO$10000,25,0)/Table1[[#This Row],[Rate
(L/S)]],"")</f>
        <v>0</v>
      </c>
      <c r="U150" s="7">
        <f>IFERROR(VLOOKUP(Table1[[#This Row],[Stock]],[2]CUS030!$A$5:$BO$10000,26,0)/Table1[[#This Row],[Rate
(L/S)]],"")</f>
        <v>0</v>
      </c>
      <c r="V150" s="7">
        <f>IFERROR(VLOOKUP(Table1[[#This Row],[Stock]],[2]CUS030!$A$5:$BO$10000,27,0)/Table1[[#This Row],[Rate
(L/S)]],"")</f>
        <v>0</v>
      </c>
      <c r="W150" s="7">
        <f>IFERROR(VLOOKUP(Table1[[#This Row],[Stock]],[2]CUS030!$A$5:$BO$10000,28,0)/Table1[[#This Row],[Rate
(L/S)]],"")</f>
        <v>0</v>
      </c>
      <c r="X150" s="7">
        <f>IFERROR(VLOOKUP(Table1[[#This Row],[Stock]],[2]CUS030!$A$5:$BO$10000,29,0)/Table1[[#This Row],[Rate
(L/S)]],"")</f>
        <v>0</v>
      </c>
      <c r="Y150" s="7">
        <f>IFERROR(VLOOKUP(Table1[[#This Row],[Stock]],[2]CUS030!$A$5:$BO$10000,30,0)/Table1[[#This Row],[Rate
(L/S)]],"")</f>
        <v>0</v>
      </c>
      <c r="Z150" s="7">
        <f>IFERROR(VLOOKUP(Table1[[#This Row],[Stock]],[2]CUS030!$A$5:$BO$10000,31,0)/Table1[[#This Row],[Rate
(L/S)]],"")</f>
        <v>0</v>
      </c>
      <c r="AA150" s="7">
        <f>IFERROR(VLOOKUP(Table1[[#This Row],[Stock]],[2]CUS030!$A$5:$BO$10000,32,0)/Table1[[#This Row],[Rate
(L/S)]],"")</f>
        <v>0</v>
      </c>
      <c r="AB150" s="7">
        <f>IFERROR(VLOOKUP(Table1[[#This Row],[Stock]],[2]CUS030!$A$5:$BO$10000,33,0)/Table1[[#This Row],[Rate
(L/S)]],"")</f>
        <v>0</v>
      </c>
      <c r="AC150" s="7">
        <f>IFERROR(VLOOKUP(Table1[[#This Row],[Stock]],[2]CUS030!$A$5:$BO$10000,34,0)/Table1[[#This Row],[Rate
(L/S)]],"")</f>
        <v>0</v>
      </c>
      <c r="AD150" s="7">
        <f>IFERROR(VLOOKUP(Table1[[#This Row],[Stock]],[2]CUS030!$A$5:$BO$10000,35,0)/Table1[[#This Row],[Rate
(L/S)]],"")</f>
        <v>0</v>
      </c>
      <c r="AE150" s="7">
        <f>IFERROR(VLOOKUP(Table1[[#This Row],[Stock]],[2]CUS030!$A$5:$BO$10000,36,0)/Table1[[#This Row],[Rate
(L/S)]],"")</f>
        <v>0</v>
      </c>
      <c r="AF150" s="7">
        <f>IFERROR(VLOOKUP(Table1[[#This Row],[Stock]],[2]CUS030!$A$5:$BO$10000,37,0)/Table1[[#This Row],[Rate
(L/S)]],"")</f>
        <v>0</v>
      </c>
      <c r="AG150" s="7">
        <f>IFERROR(VLOOKUP(Table1[[#This Row],[Stock]],[2]CUS030!$A$5:$BO$10000,38,0)/Table1[[#This Row],[Rate
(L/S)]],"")</f>
        <v>0</v>
      </c>
      <c r="AH150" s="7">
        <f>IFERROR(VLOOKUP(Table1[[#This Row],[Stock]],[2]CUS030!$A$5:$BO$10000,39,0)/Table1[[#This Row],[Rate
(L/S)]],"")</f>
        <v>0</v>
      </c>
      <c r="AI150" s="7">
        <f>IFERROR(VLOOKUP(Table1[[#This Row],[Stock]],[2]CUS030!$A$5:$BO$10000,40,0)/Table1[[#This Row],[Rate
(L/S)]],"")</f>
        <v>0</v>
      </c>
      <c r="AJ150" s="7">
        <f>IFERROR(VLOOKUP(Table1[[#This Row],[Stock]],[2]CUS030!$A$5:$BO$10000,41,0)/Table1[[#This Row],[Rate
(L/S)]],"")</f>
        <v>0</v>
      </c>
      <c r="AK150" s="7">
        <f>IFERROR(VLOOKUP(Table1[[#This Row],[Stock]],[2]CUS030!$A$5:$BO$10000,42,0)/Table1[[#This Row],[Rate
(L/S)]],"")</f>
        <v>0</v>
      </c>
      <c r="AL150" s="7">
        <f>IFERROR(VLOOKUP(Table1[[#This Row],[Stock]],[2]CUS030!$A$5:$BO$10000,43,0)/Table1[[#This Row],[Rate
(L/S)]],"")</f>
        <v>0</v>
      </c>
      <c r="AM150" s="7">
        <f>IFERROR(VLOOKUP(Table1[[#This Row],[Stock]],[2]CUS030!$A$5:$BO$10000,44,0)/Table1[[#This Row],[Rate
(L/S)]],"")</f>
        <v>0</v>
      </c>
      <c r="AN150" s="7">
        <f>IFERROR(VLOOKUP(Table1[[#This Row],[Stock]],[2]CUS030!$A$5:$BO$10000,45,0)/Table1[[#This Row],[Rate
(L/S)]],"")</f>
        <v>0</v>
      </c>
      <c r="AO150" s="7">
        <f>IFERROR(VLOOKUP(Table1[[#This Row],[Stock]],[2]CUS030!$A$5:$BO$10000,46,0)/Table1[[#This Row],[Rate
(L/S)]],"")</f>
        <v>0</v>
      </c>
      <c r="AP150" s="7">
        <f>IFERROR(VLOOKUP(Table1[[#This Row],[Stock]],[2]CUS030!$A$5:$BO$10000,47,0)/Table1[[#This Row],[Rate
(L/S)]],"")</f>
        <v>0</v>
      </c>
      <c r="AQ150" s="7">
        <f>IFERROR(VLOOKUP(Table1[[#This Row],[Stock]],[2]CUS030!$A$5:$BO$10000,48,0)/Table1[[#This Row],[Rate
(L/S)]],"")</f>
        <v>0</v>
      </c>
      <c r="AR150" s="7">
        <f>IFERROR(VLOOKUP(Table1[[#This Row],[Stock]],[2]CUS030!$A$5:$BO$10000,49,0)/Table1[[#This Row],[Rate
(L/S)]],"")</f>
        <v>0</v>
      </c>
      <c r="AS150" s="7">
        <f>IFERROR(VLOOKUP(Table1[[#This Row],[Stock]],[2]CUS030!$A$5:$BO$10000,50,0)/Table1[[#This Row],[Rate
(L/S)]],"")</f>
        <v>0</v>
      </c>
      <c r="AT150" s="7">
        <f>IFERROR(VLOOKUP(Table1[[#This Row],[Stock]],[2]CUS030!$A$5:$BO$10000,51,0)/Table1[[#This Row],[Rate
(L/S)]],"")</f>
        <v>0</v>
      </c>
      <c r="AU150" s="7">
        <f>IFERROR(VLOOKUP(Table1[[#This Row],[Stock]],[2]CUS030!$A$5:$BO$10000,52,0)/Table1[[#This Row],[Rate
(L/S)]],"")</f>
        <v>0</v>
      </c>
      <c r="AV150" s="7">
        <f>IFERROR(VLOOKUP(Table1[[#This Row],[Stock]],[2]CUS030!$A$5:$BO$10000,53,0)/Table1[[#This Row],[Rate
(L/S)]],"")</f>
        <v>0</v>
      </c>
      <c r="AW150" s="7">
        <f>IFERROR(VLOOKUP(Table1[[#This Row],[Stock]],[2]CUS030!$A$5:$BO$10000,54,0)/Table1[[#This Row],[Rate
(L/S)]],"")</f>
        <v>0</v>
      </c>
      <c r="AX150" s="7">
        <f>IFERROR(VLOOKUP(Table1[[#This Row],[Stock]],[2]CUS030!$A$5:$BO$10000,55,0)/Table1[[#This Row],[Rate
(L/S)]],"")</f>
        <v>0</v>
      </c>
      <c r="AY150" s="7">
        <f>IFERROR(VLOOKUP(Table1[[#This Row],[Stock]],[2]CUS030!$A$5:$BO$10000,56,0)/Table1[[#This Row],[Rate
(L/S)]],"")</f>
        <v>936</v>
      </c>
      <c r="AZ150" s="7">
        <f>IFERROR(VLOOKUP(Table1[[#This Row],[Stock]],[2]CUS030!$A$5:$BO$10000,57,0)/Table1[[#This Row],[Rate
(L/S)]],"")</f>
        <v>936</v>
      </c>
      <c r="BA150" s="7">
        <f>IFERROR(VLOOKUP(Table1[[#This Row],[Stock]],[2]CUS030!$A$5:$BO$10000,58,0)/Table1[[#This Row],[Rate
(L/S)]],"")</f>
        <v>936</v>
      </c>
      <c r="BB150" s="7">
        <f>IFERROR(VLOOKUP(Table1[[#This Row],[Stock]],[2]CUS030!$A$5:$BO$10000,59,0)/Table1[[#This Row],[Rate
(L/S)]],"")</f>
        <v>936</v>
      </c>
      <c r="BC150" s="7">
        <f>IFERROR(VLOOKUP(Table1[[#This Row],[Stock]],[2]CUS030!$A$5:$BO$10000,60,0)/Table1[[#This Row],[Rate
(L/S)]],"")</f>
        <v>0</v>
      </c>
      <c r="BD150" s="7">
        <f>IFERROR(VLOOKUP(Table1[[#This Row],[Stock]],[2]CUS030!$A$5:$BO$10000,61,0)/Table1[[#This Row],[Rate
(L/S)]],"")</f>
        <v>0</v>
      </c>
      <c r="BE150" s="7">
        <f>IFERROR(VLOOKUP(Table1[[#This Row],[Stock]],[2]CUS030!$A$5:$BO$10000,62,0)/Table1[[#This Row],[Rate
(L/S)]],"")</f>
        <v>0</v>
      </c>
      <c r="BF150" s="7">
        <f>IFERROR(VLOOKUP(Table1[[#This Row],[Stock]],[2]CUS030!$A$5:$BO$10000,63,0)/Table1[[#This Row],[Rate
(L/S)]],"")</f>
        <v>0</v>
      </c>
      <c r="BG150" s="7">
        <f>IFERROR(VLOOKUP(Table1[[#This Row],[Stock]],[2]CUS030!$A$5:$BO$10000,64,0)/Table1[[#This Row],[Rate
(L/S)]],"")</f>
        <v>0</v>
      </c>
      <c r="BH150" s="7">
        <f>IFERROR(VLOOKUP(Table1[[#This Row],[Stock]],[2]CUS030!$A$5:$BO$10000,65,0)/Table1[[#This Row],[Rate
(L/S)]],"")</f>
        <v>0</v>
      </c>
      <c r="BI150" s="7" t="s">
        <v>1</v>
      </c>
      <c r="BJ150" s="15">
        <f>IFERROR(IF(Table1[[#This Row],[S.Material]]="S",(Table1[[#This Row],[Total Qty]]+Table1[[#This Row],[N+1]]+Table1[[#This Row],[N+2]]),Table1[[#This Row],[Total Qty]]+Table1[[#This Row],[N+1]]),)</f>
        <v>1872</v>
      </c>
      <c r="BK150" s="7" t="str">
        <f>IFERROR(IF(((AVERAGE((Table1[[#This Row],[N+1]],Table1[[#This Row],[N+2]]),Table1[[#This Row],[N+3]])-(Table1[[#This Row],[Total Qty]])))&gt;500,"Fixed&gt;500pcs",""),"")</f>
        <v>Fixed&gt;500pcs</v>
      </c>
      <c r="BL150" s="7" t="str">
        <f>IF(AND(Table1[[#This Row],[Last Forcast]]=0,Table1[[#This Row],[Total Qty]]&gt;0,Table1[[#This Row],[N+1]]&gt;0),"Check PO again","")</f>
        <v/>
      </c>
    </row>
    <row r="151" spans="2:64" x14ac:dyDescent="0.3">
      <c r="B151">
        <v>149</v>
      </c>
      <c r="C151" t="s">
        <v>152</v>
      </c>
      <c r="D151">
        <f>IFERROR(ROUND((MID(Table1[[#This Row],[Production]],35,(LEN(Table1[[#This Row],[Production]]))-37)/(MID(Table1[[#This Row],[Stock]],35,(LEN(Table1[[#This Row],[Stock]]))-37))),0),"")</f>
        <v>1</v>
      </c>
      <c r="E151" t="s">
        <v>152</v>
      </c>
      <c r="F151" s="16">
        <f>VLOOKUP(LEFT(Table1[[#This Row],[Production]],LEN(Table1[[#This Row],[Production]])-7),Item!$A$5:$Z$1000,26,0)</f>
        <v>1.9410000000000001</v>
      </c>
      <c r="H151" s="8" t="str">
        <f>IFERROR(VLOOKUP(MID(Table1[[#This Row],[Production]],10,2),Special!$B$2:$D$26,3,0),"")</f>
        <v>S</v>
      </c>
      <c r="J151" t="b">
        <f>EXACT(LEFT(Table1[[#This Row],[Stock]],12),LEFT(Table1[[#This Row],[Production]],12))</f>
        <v>1</v>
      </c>
      <c r="K151" t="b">
        <f>EXACT((RIGHT(Table1[[#This Row],[Stock]],3)),((RIGHT(Table1[[#This Row],[Production]],3))))</f>
        <v>1</v>
      </c>
      <c r="L151" s="14">
        <f>IFERROR(VLOOKUP(Table1[[#This Row],[Stock]],[1]Sheet1!$A$7:$N$10000,14,0),"")</f>
        <v>99</v>
      </c>
      <c r="M151" s="14">
        <f>IFERROR(ROUND((Table1[[#This Row],[Stock
(S&amp;L)]]/Table1[[#This Row],[Rate
(L/S)]]),0),"")</f>
        <v>99</v>
      </c>
      <c r="O151" t="str">
        <f>IF(Table1[[#This Row],[Rate
(L/S)]]=1,"P/E","C")</f>
        <v>P/E</v>
      </c>
      <c r="P151" s="7" t="str">
        <f>IFERROR(VLOOKUP(Table1[[#This Row],[Stock]],[2]CUS030!$A$5:$BO$10000,21,0)/Table1[[#This Row],[Rate
(L/S)]],"")</f>
        <v/>
      </c>
      <c r="Q151" s="7" t="str">
        <f>IFERROR(VLOOKUP(Table1[[#This Row],[Stock]],[2]CUS030!$A$5:$BO$10000,22,0)/Table1[[#This Row],[Rate
(L/S)]],"")</f>
        <v/>
      </c>
      <c r="R151" s="7" t="str">
        <f>IFERROR(VLOOKUP(Table1[[#This Row],[Stock]],[2]CUS030!$A$5:$BO$10000,23,0)/Table1[[#This Row],[Rate
(L/S)]],"")</f>
        <v/>
      </c>
      <c r="S151" s="7" t="str">
        <f>IFERROR(VLOOKUP(Table1[[#This Row],[Stock]],[2]CUS030!$A$5:$BO$10000,24,0)/Table1[[#This Row],[Rate
(L/S)]],"")</f>
        <v/>
      </c>
      <c r="T151" s="7" t="str">
        <f>IFERROR(VLOOKUP(Table1[[#This Row],[Stock]],[2]CUS030!$A$5:$BO$10000,25,0)/Table1[[#This Row],[Rate
(L/S)]],"")</f>
        <v/>
      </c>
      <c r="U151" s="7" t="str">
        <f>IFERROR(VLOOKUP(Table1[[#This Row],[Stock]],[2]CUS030!$A$5:$BO$10000,26,0)/Table1[[#This Row],[Rate
(L/S)]],"")</f>
        <v/>
      </c>
      <c r="V151" s="7" t="str">
        <f>IFERROR(VLOOKUP(Table1[[#This Row],[Stock]],[2]CUS030!$A$5:$BO$10000,27,0)/Table1[[#This Row],[Rate
(L/S)]],"")</f>
        <v/>
      </c>
      <c r="W151" s="7" t="str">
        <f>IFERROR(VLOOKUP(Table1[[#This Row],[Stock]],[2]CUS030!$A$5:$BO$10000,28,0)/Table1[[#This Row],[Rate
(L/S)]],"")</f>
        <v/>
      </c>
      <c r="X151" s="7" t="str">
        <f>IFERROR(VLOOKUP(Table1[[#This Row],[Stock]],[2]CUS030!$A$5:$BO$10000,29,0)/Table1[[#This Row],[Rate
(L/S)]],"")</f>
        <v/>
      </c>
      <c r="Y151" s="7" t="str">
        <f>IFERROR(VLOOKUP(Table1[[#This Row],[Stock]],[2]CUS030!$A$5:$BO$10000,30,0)/Table1[[#This Row],[Rate
(L/S)]],"")</f>
        <v/>
      </c>
      <c r="Z151" s="7" t="str">
        <f>IFERROR(VLOOKUP(Table1[[#This Row],[Stock]],[2]CUS030!$A$5:$BO$10000,31,0)/Table1[[#This Row],[Rate
(L/S)]],"")</f>
        <v/>
      </c>
      <c r="AA151" s="7" t="str">
        <f>IFERROR(VLOOKUP(Table1[[#This Row],[Stock]],[2]CUS030!$A$5:$BO$10000,32,0)/Table1[[#This Row],[Rate
(L/S)]],"")</f>
        <v/>
      </c>
      <c r="AB151" s="7" t="str">
        <f>IFERROR(VLOOKUP(Table1[[#This Row],[Stock]],[2]CUS030!$A$5:$BO$10000,33,0)/Table1[[#This Row],[Rate
(L/S)]],"")</f>
        <v/>
      </c>
      <c r="AC151" s="7" t="str">
        <f>IFERROR(VLOOKUP(Table1[[#This Row],[Stock]],[2]CUS030!$A$5:$BO$10000,34,0)/Table1[[#This Row],[Rate
(L/S)]],"")</f>
        <v/>
      </c>
      <c r="AD151" s="7" t="str">
        <f>IFERROR(VLOOKUP(Table1[[#This Row],[Stock]],[2]CUS030!$A$5:$BO$10000,35,0)/Table1[[#This Row],[Rate
(L/S)]],"")</f>
        <v/>
      </c>
      <c r="AE151" s="7" t="str">
        <f>IFERROR(VLOOKUP(Table1[[#This Row],[Stock]],[2]CUS030!$A$5:$BO$10000,36,0)/Table1[[#This Row],[Rate
(L/S)]],"")</f>
        <v/>
      </c>
      <c r="AF151" s="7" t="str">
        <f>IFERROR(VLOOKUP(Table1[[#This Row],[Stock]],[2]CUS030!$A$5:$BO$10000,37,0)/Table1[[#This Row],[Rate
(L/S)]],"")</f>
        <v/>
      </c>
      <c r="AG151" s="7" t="str">
        <f>IFERROR(VLOOKUP(Table1[[#This Row],[Stock]],[2]CUS030!$A$5:$BO$10000,38,0)/Table1[[#This Row],[Rate
(L/S)]],"")</f>
        <v/>
      </c>
      <c r="AH151" s="7" t="str">
        <f>IFERROR(VLOOKUP(Table1[[#This Row],[Stock]],[2]CUS030!$A$5:$BO$10000,39,0)/Table1[[#This Row],[Rate
(L/S)]],"")</f>
        <v/>
      </c>
      <c r="AI151" s="7" t="str">
        <f>IFERROR(VLOOKUP(Table1[[#This Row],[Stock]],[2]CUS030!$A$5:$BO$10000,40,0)/Table1[[#This Row],[Rate
(L/S)]],"")</f>
        <v/>
      </c>
      <c r="AJ151" s="7" t="str">
        <f>IFERROR(VLOOKUP(Table1[[#This Row],[Stock]],[2]CUS030!$A$5:$BO$10000,41,0)/Table1[[#This Row],[Rate
(L/S)]],"")</f>
        <v/>
      </c>
      <c r="AK151" s="7" t="str">
        <f>IFERROR(VLOOKUP(Table1[[#This Row],[Stock]],[2]CUS030!$A$5:$BO$10000,42,0)/Table1[[#This Row],[Rate
(L/S)]],"")</f>
        <v/>
      </c>
      <c r="AL151" s="7" t="str">
        <f>IFERROR(VLOOKUP(Table1[[#This Row],[Stock]],[2]CUS030!$A$5:$BO$10000,43,0)/Table1[[#This Row],[Rate
(L/S)]],"")</f>
        <v/>
      </c>
      <c r="AM151" s="7" t="str">
        <f>IFERROR(VLOOKUP(Table1[[#This Row],[Stock]],[2]CUS030!$A$5:$BO$10000,44,0)/Table1[[#This Row],[Rate
(L/S)]],"")</f>
        <v/>
      </c>
      <c r="AN151" s="7" t="str">
        <f>IFERROR(VLOOKUP(Table1[[#This Row],[Stock]],[2]CUS030!$A$5:$BO$10000,45,0)/Table1[[#This Row],[Rate
(L/S)]],"")</f>
        <v/>
      </c>
      <c r="AO151" s="7" t="str">
        <f>IFERROR(VLOOKUP(Table1[[#This Row],[Stock]],[2]CUS030!$A$5:$BO$10000,46,0)/Table1[[#This Row],[Rate
(L/S)]],"")</f>
        <v/>
      </c>
      <c r="AP151" s="7" t="str">
        <f>IFERROR(VLOOKUP(Table1[[#This Row],[Stock]],[2]CUS030!$A$5:$BO$10000,47,0)/Table1[[#This Row],[Rate
(L/S)]],"")</f>
        <v/>
      </c>
      <c r="AQ151" s="7" t="str">
        <f>IFERROR(VLOOKUP(Table1[[#This Row],[Stock]],[2]CUS030!$A$5:$BO$10000,48,0)/Table1[[#This Row],[Rate
(L/S)]],"")</f>
        <v/>
      </c>
      <c r="AR151" s="7" t="str">
        <f>IFERROR(VLOOKUP(Table1[[#This Row],[Stock]],[2]CUS030!$A$5:$BO$10000,49,0)/Table1[[#This Row],[Rate
(L/S)]],"")</f>
        <v/>
      </c>
      <c r="AS151" s="7" t="str">
        <f>IFERROR(VLOOKUP(Table1[[#This Row],[Stock]],[2]CUS030!$A$5:$BO$10000,50,0)/Table1[[#This Row],[Rate
(L/S)]],"")</f>
        <v/>
      </c>
      <c r="AT151" s="7" t="str">
        <f>IFERROR(VLOOKUP(Table1[[#This Row],[Stock]],[2]CUS030!$A$5:$BO$10000,51,0)/Table1[[#This Row],[Rate
(L/S)]],"")</f>
        <v/>
      </c>
      <c r="AU151" s="7" t="str">
        <f>IFERROR(VLOOKUP(Table1[[#This Row],[Stock]],[2]CUS030!$A$5:$BO$10000,52,0)/Table1[[#This Row],[Rate
(L/S)]],"")</f>
        <v/>
      </c>
      <c r="AV151" s="7" t="str">
        <f>IFERROR(VLOOKUP(Table1[[#This Row],[Stock]],[2]CUS030!$A$5:$BO$10000,53,0)/Table1[[#This Row],[Rate
(L/S)]],"")</f>
        <v/>
      </c>
      <c r="AW151" s="7" t="str">
        <f>IFERROR(VLOOKUP(Table1[[#This Row],[Stock]],[2]CUS030!$A$5:$BO$10000,54,0)/Table1[[#This Row],[Rate
(L/S)]],"")</f>
        <v/>
      </c>
      <c r="AX151" s="7" t="str">
        <f>IFERROR(VLOOKUP(Table1[[#This Row],[Stock]],[2]CUS030!$A$5:$BO$10000,55,0)/Table1[[#This Row],[Rate
(L/S)]],"")</f>
        <v/>
      </c>
      <c r="AY151" s="7" t="str">
        <f>IFERROR(VLOOKUP(Table1[[#This Row],[Stock]],[2]CUS030!$A$5:$BO$10000,56,0)/Table1[[#This Row],[Rate
(L/S)]],"")</f>
        <v/>
      </c>
      <c r="AZ151" s="7" t="str">
        <f>IFERROR(VLOOKUP(Table1[[#This Row],[Stock]],[2]CUS030!$A$5:$BO$10000,57,0)/Table1[[#This Row],[Rate
(L/S)]],"")</f>
        <v/>
      </c>
      <c r="BA151" s="7" t="str">
        <f>IFERROR(VLOOKUP(Table1[[#This Row],[Stock]],[2]CUS030!$A$5:$BO$10000,58,0)/Table1[[#This Row],[Rate
(L/S)]],"")</f>
        <v/>
      </c>
      <c r="BB151" s="7" t="str">
        <f>IFERROR(VLOOKUP(Table1[[#This Row],[Stock]],[2]CUS030!$A$5:$BO$10000,59,0)/Table1[[#This Row],[Rate
(L/S)]],"")</f>
        <v/>
      </c>
      <c r="BC151" s="7" t="str">
        <f>IFERROR(VLOOKUP(Table1[[#This Row],[Stock]],[2]CUS030!$A$5:$BO$10000,60,0)/Table1[[#This Row],[Rate
(L/S)]],"")</f>
        <v/>
      </c>
      <c r="BD151" s="7" t="str">
        <f>IFERROR(VLOOKUP(Table1[[#This Row],[Stock]],[2]CUS030!$A$5:$BO$10000,61,0)/Table1[[#This Row],[Rate
(L/S)]],"")</f>
        <v/>
      </c>
      <c r="BE151" s="7" t="str">
        <f>IFERROR(VLOOKUP(Table1[[#This Row],[Stock]],[2]CUS030!$A$5:$BO$10000,62,0)/Table1[[#This Row],[Rate
(L/S)]],"")</f>
        <v/>
      </c>
      <c r="BF151" s="7" t="str">
        <f>IFERROR(VLOOKUP(Table1[[#This Row],[Stock]],[2]CUS030!$A$5:$BO$10000,63,0)/Table1[[#This Row],[Rate
(L/S)]],"")</f>
        <v/>
      </c>
      <c r="BG151" s="7" t="str">
        <f>IFERROR(VLOOKUP(Table1[[#This Row],[Stock]],[2]CUS030!$A$5:$BO$10000,64,0)/Table1[[#This Row],[Rate
(L/S)]],"")</f>
        <v/>
      </c>
      <c r="BH151" s="7" t="str">
        <f>IFERROR(VLOOKUP(Table1[[#This Row],[Stock]],[2]CUS030!$A$5:$BO$10000,65,0)/Table1[[#This Row],[Rate
(L/S)]],"")</f>
        <v/>
      </c>
      <c r="BI151" s="7" t="s">
        <v>1</v>
      </c>
      <c r="BJ151" s="15">
        <f>IFERROR(IF(Table1[[#This Row],[S.Material]]="S",(Table1[[#This Row],[Total Qty]]+Table1[[#This Row],[N+1]]+Table1[[#This Row],[N+2]]),Table1[[#This Row],[Total Qty]]+Table1[[#This Row],[N+1]]),)</f>
        <v>0</v>
      </c>
      <c r="BK151" s="7" t="str">
        <f>IFERROR(IF(((AVERAGE((Table1[[#This Row],[N+1]],Table1[[#This Row],[N+2]]),Table1[[#This Row],[N+3]])-(Table1[[#This Row],[Total Qty]])))&gt;500,"Fixed&gt;500pcs",""),"")</f>
        <v/>
      </c>
      <c r="BL151" s="7" t="str">
        <f>IF(AND(Table1[[#This Row],[Last Forcast]]=0,Table1[[#This Row],[Total Qty]]&gt;0,Table1[[#This Row],[N+1]]&gt;0),"Check PO again","")</f>
        <v/>
      </c>
    </row>
    <row r="152" spans="2:64" x14ac:dyDescent="0.3">
      <c r="B152">
        <v>150</v>
      </c>
      <c r="C152" t="s">
        <v>155</v>
      </c>
      <c r="D152">
        <f>IFERROR(ROUND((MID(Table1[[#This Row],[Production]],35,(LEN(Table1[[#This Row],[Production]]))-37)/(MID(Table1[[#This Row],[Stock]],35,(LEN(Table1[[#This Row],[Stock]]))-37))),0),"")</f>
        <v>34</v>
      </c>
      <c r="E152" t="s">
        <v>156</v>
      </c>
      <c r="F152" s="16">
        <f>VLOOKUP(LEFT(Table1[[#This Row],[Production]],LEN(Table1[[#This Row],[Production]])-7),Item!$A$5:$Z$1000,26,0)</f>
        <v>0.34</v>
      </c>
      <c r="H152" s="8" t="str">
        <f>IFERROR(VLOOKUP(MID(Table1[[#This Row],[Production]],10,2),Special!$B$2:$D$26,3,0),"")</f>
        <v>-</v>
      </c>
      <c r="J152" t="b">
        <f>EXACT(LEFT(Table1[[#This Row],[Stock]],12),LEFT(Table1[[#This Row],[Production]],12))</f>
        <v>1</v>
      </c>
      <c r="K152" t="b">
        <f>EXACT((RIGHT(Table1[[#This Row],[Stock]],3)),((RIGHT(Table1[[#This Row],[Production]],3))))</f>
        <v>1</v>
      </c>
      <c r="L152" s="14">
        <f>IFERROR(VLOOKUP(Table1[[#This Row],[Stock]],[1]Sheet1!$A$7:$N$10000,14,0),"")</f>
        <v>2400</v>
      </c>
      <c r="M152" s="14">
        <f>IFERROR(ROUND((Table1[[#This Row],[Stock
(S&amp;L)]]/Table1[[#This Row],[Rate
(L/S)]]),0),"")</f>
        <v>71</v>
      </c>
      <c r="O152" t="str">
        <f>IF(Table1[[#This Row],[Rate
(L/S)]]=1,"P/E","C")</f>
        <v>C</v>
      </c>
      <c r="P152" s="7">
        <f>IFERROR(VLOOKUP(Table1[[#This Row],[Stock]],[2]CUS030!$A$5:$BO$10000,21,0)/Table1[[#This Row],[Rate
(L/S)]],"")</f>
        <v>0</v>
      </c>
      <c r="Q152" s="7">
        <f>IFERROR(VLOOKUP(Table1[[#This Row],[Stock]],[2]CUS030!$A$5:$BO$10000,22,0)/Table1[[#This Row],[Rate
(L/S)]],"")</f>
        <v>0</v>
      </c>
      <c r="R152" s="7">
        <f>IFERROR(VLOOKUP(Table1[[#This Row],[Stock]],[2]CUS030!$A$5:$BO$10000,23,0)/Table1[[#This Row],[Rate
(L/S)]],"")</f>
        <v>0</v>
      </c>
      <c r="S152" s="7">
        <f>IFERROR(VLOOKUP(Table1[[#This Row],[Stock]],[2]CUS030!$A$5:$BO$10000,24,0)/Table1[[#This Row],[Rate
(L/S)]],"")</f>
        <v>0</v>
      </c>
      <c r="T152" s="7">
        <f>IFERROR(VLOOKUP(Table1[[#This Row],[Stock]],[2]CUS030!$A$5:$BO$10000,25,0)/Table1[[#This Row],[Rate
(L/S)]],"")</f>
        <v>0</v>
      </c>
      <c r="U152" s="7">
        <f>IFERROR(VLOOKUP(Table1[[#This Row],[Stock]],[2]CUS030!$A$5:$BO$10000,26,0)/Table1[[#This Row],[Rate
(L/S)]],"")</f>
        <v>0</v>
      </c>
      <c r="V152" s="7">
        <f>IFERROR(VLOOKUP(Table1[[#This Row],[Stock]],[2]CUS030!$A$5:$BO$10000,27,0)/Table1[[#This Row],[Rate
(L/S)]],"")</f>
        <v>0</v>
      </c>
      <c r="W152" s="7">
        <f>IFERROR(VLOOKUP(Table1[[#This Row],[Stock]],[2]CUS030!$A$5:$BO$10000,28,0)/Table1[[#This Row],[Rate
(L/S)]],"")</f>
        <v>0</v>
      </c>
      <c r="X152" s="7">
        <f>IFERROR(VLOOKUP(Table1[[#This Row],[Stock]],[2]CUS030!$A$5:$BO$10000,29,0)/Table1[[#This Row],[Rate
(L/S)]],"")</f>
        <v>0</v>
      </c>
      <c r="Y152" s="7">
        <f>IFERROR(VLOOKUP(Table1[[#This Row],[Stock]],[2]CUS030!$A$5:$BO$10000,30,0)/Table1[[#This Row],[Rate
(L/S)]],"")</f>
        <v>0</v>
      </c>
      <c r="Z152" s="7">
        <f>IFERROR(VLOOKUP(Table1[[#This Row],[Stock]],[2]CUS030!$A$5:$BO$10000,31,0)/Table1[[#This Row],[Rate
(L/S)]],"")</f>
        <v>0</v>
      </c>
      <c r="AA152" s="7">
        <f>IFERROR(VLOOKUP(Table1[[#This Row],[Stock]],[2]CUS030!$A$5:$BO$10000,32,0)/Table1[[#This Row],[Rate
(L/S)]],"")</f>
        <v>0</v>
      </c>
      <c r="AB152" s="7">
        <f>IFERROR(VLOOKUP(Table1[[#This Row],[Stock]],[2]CUS030!$A$5:$BO$10000,33,0)/Table1[[#This Row],[Rate
(L/S)]],"")</f>
        <v>0</v>
      </c>
      <c r="AC152" s="7">
        <f>IFERROR(VLOOKUP(Table1[[#This Row],[Stock]],[2]CUS030!$A$5:$BO$10000,34,0)/Table1[[#This Row],[Rate
(L/S)]],"")</f>
        <v>0</v>
      </c>
      <c r="AD152" s="7">
        <f>IFERROR(VLOOKUP(Table1[[#This Row],[Stock]],[2]CUS030!$A$5:$BO$10000,35,0)/Table1[[#This Row],[Rate
(L/S)]],"")</f>
        <v>0</v>
      </c>
      <c r="AE152" s="7">
        <f>IFERROR(VLOOKUP(Table1[[#This Row],[Stock]],[2]CUS030!$A$5:$BO$10000,36,0)/Table1[[#This Row],[Rate
(L/S)]],"")</f>
        <v>0</v>
      </c>
      <c r="AF152" s="7">
        <f>IFERROR(VLOOKUP(Table1[[#This Row],[Stock]],[2]CUS030!$A$5:$BO$10000,37,0)/Table1[[#This Row],[Rate
(L/S)]],"")</f>
        <v>0</v>
      </c>
      <c r="AG152" s="7">
        <f>IFERROR(VLOOKUP(Table1[[#This Row],[Stock]],[2]CUS030!$A$5:$BO$10000,38,0)/Table1[[#This Row],[Rate
(L/S)]],"")</f>
        <v>0</v>
      </c>
      <c r="AH152" s="7">
        <f>IFERROR(VLOOKUP(Table1[[#This Row],[Stock]],[2]CUS030!$A$5:$BO$10000,39,0)/Table1[[#This Row],[Rate
(L/S)]],"")</f>
        <v>0</v>
      </c>
      <c r="AI152" s="7">
        <f>IFERROR(VLOOKUP(Table1[[#This Row],[Stock]],[2]CUS030!$A$5:$BO$10000,40,0)/Table1[[#This Row],[Rate
(L/S)]],"")</f>
        <v>0</v>
      </c>
      <c r="AJ152" s="7">
        <f>IFERROR(VLOOKUP(Table1[[#This Row],[Stock]],[2]CUS030!$A$5:$BO$10000,41,0)/Table1[[#This Row],[Rate
(L/S)]],"")</f>
        <v>0</v>
      </c>
      <c r="AK152" s="7">
        <f>IFERROR(VLOOKUP(Table1[[#This Row],[Stock]],[2]CUS030!$A$5:$BO$10000,42,0)/Table1[[#This Row],[Rate
(L/S)]],"")</f>
        <v>0</v>
      </c>
      <c r="AL152" s="7">
        <f>IFERROR(VLOOKUP(Table1[[#This Row],[Stock]],[2]CUS030!$A$5:$BO$10000,43,0)/Table1[[#This Row],[Rate
(L/S)]],"")</f>
        <v>0</v>
      </c>
      <c r="AM152" s="7">
        <f>IFERROR(VLOOKUP(Table1[[#This Row],[Stock]],[2]CUS030!$A$5:$BO$10000,44,0)/Table1[[#This Row],[Rate
(L/S)]],"")</f>
        <v>0</v>
      </c>
      <c r="AN152" s="7">
        <f>IFERROR(VLOOKUP(Table1[[#This Row],[Stock]],[2]CUS030!$A$5:$BO$10000,45,0)/Table1[[#This Row],[Rate
(L/S)]],"")</f>
        <v>0</v>
      </c>
      <c r="AO152" s="7">
        <f>IFERROR(VLOOKUP(Table1[[#This Row],[Stock]],[2]CUS030!$A$5:$BO$10000,46,0)/Table1[[#This Row],[Rate
(L/S)]],"")</f>
        <v>0</v>
      </c>
      <c r="AP152" s="7">
        <f>IFERROR(VLOOKUP(Table1[[#This Row],[Stock]],[2]CUS030!$A$5:$BO$10000,47,0)/Table1[[#This Row],[Rate
(L/S)]],"")</f>
        <v>0</v>
      </c>
      <c r="AQ152" s="7">
        <f>IFERROR(VLOOKUP(Table1[[#This Row],[Stock]],[2]CUS030!$A$5:$BO$10000,48,0)/Table1[[#This Row],[Rate
(L/S)]],"")</f>
        <v>0</v>
      </c>
      <c r="AR152" s="7">
        <f>IFERROR(VLOOKUP(Table1[[#This Row],[Stock]],[2]CUS030!$A$5:$BO$10000,49,0)/Table1[[#This Row],[Rate
(L/S)]],"")</f>
        <v>0</v>
      </c>
      <c r="AS152" s="7">
        <f>IFERROR(VLOOKUP(Table1[[#This Row],[Stock]],[2]CUS030!$A$5:$BO$10000,50,0)/Table1[[#This Row],[Rate
(L/S)]],"")</f>
        <v>0</v>
      </c>
      <c r="AT152" s="7">
        <f>IFERROR(VLOOKUP(Table1[[#This Row],[Stock]],[2]CUS030!$A$5:$BO$10000,51,0)/Table1[[#This Row],[Rate
(L/S)]],"")</f>
        <v>0</v>
      </c>
      <c r="AU152" s="7">
        <f>IFERROR(VLOOKUP(Table1[[#This Row],[Stock]],[2]CUS030!$A$5:$BO$10000,52,0)/Table1[[#This Row],[Rate
(L/S)]],"")</f>
        <v>0</v>
      </c>
      <c r="AV152" s="7">
        <f>IFERROR(VLOOKUP(Table1[[#This Row],[Stock]],[2]CUS030!$A$5:$BO$10000,53,0)/Table1[[#This Row],[Rate
(L/S)]],"")</f>
        <v>0</v>
      </c>
      <c r="AW152" s="7">
        <f>IFERROR(VLOOKUP(Table1[[#This Row],[Stock]],[2]CUS030!$A$5:$BO$10000,54,0)/Table1[[#This Row],[Rate
(L/S)]],"")</f>
        <v>0</v>
      </c>
      <c r="AX152" s="7">
        <f>IFERROR(VLOOKUP(Table1[[#This Row],[Stock]],[2]CUS030!$A$5:$BO$10000,55,0)/Table1[[#This Row],[Rate
(L/S)]],"")</f>
        <v>68.794117647058826</v>
      </c>
      <c r="AY152" s="7">
        <f>IFERROR(VLOOKUP(Table1[[#This Row],[Stock]],[2]CUS030!$A$5:$BO$10000,56,0)/Table1[[#This Row],[Rate
(L/S)]],"")</f>
        <v>47.058823529411768</v>
      </c>
      <c r="AZ152" s="7">
        <f>IFERROR(VLOOKUP(Table1[[#This Row],[Stock]],[2]CUS030!$A$5:$BO$10000,57,0)/Table1[[#This Row],[Rate
(L/S)]],"")</f>
        <v>47.058823529411768</v>
      </c>
      <c r="BA152" s="7">
        <f>IFERROR(VLOOKUP(Table1[[#This Row],[Stock]],[2]CUS030!$A$5:$BO$10000,58,0)/Table1[[#This Row],[Rate
(L/S)]],"")</f>
        <v>47.058823529411768</v>
      </c>
      <c r="BB152" s="7">
        <f>IFERROR(VLOOKUP(Table1[[#This Row],[Stock]],[2]CUS030!$A$5:$BO$10000,59,0)/Table1[[#This Row],[Rate
(L/S)]],"")</f>
        <v>0</v>
      </c>
      <c r="BC152" s="7">
        <f>IFERROR(VLOOKUP(Table1[[#This Row],[Stock]],[2]CUS030!$A$5:$BO$10000,60,0)/Table1[[#This Row],[Rate
(L/S)]],"")</f>
        <v>0</v>
      </c>
      <c r="BD152" s="7">
        <f>IFERROR(VLOOKUP(Table1[[#This Row],[Stock]],[2]CUS030!$A$5:$BO$10000,61,0)/Table1[[#This Row],[Rate
(L/S)]],"")</f>
        <v>0</v>
      </c>
      <c r="BE152" s="7">
        <f>IFERROR(VLOOKUP(Table1[[#This Row],[Stock]],[2]CUS030!$A$5:$BO$10000,62,0)/Table1[[#This Row],[Rate
(L/S)]],"")</f>
        <v>0</v>
      </c>
      <c r="BF152" s="7">
        <f>IFERROR(VLOOKUP(Table1[[#This Row],[Stock]],[2]CUS030!$A$5:$BO$10000,63,0)/Table1[[#This Row],[Rate
(L/S)]],"")</f>
        <v>0</v>
      </c>
      <c r="BG152" s="7">
        <f>IFERROR(VLOOKUP(Table1[[#This Row],[Stock]],[2]CUS030!$A$5:$BO$10000,64,0)/Table1[[#This Row],[Rate
(L/S)]],"")</f>
        <v>0</v>
      </c>
      <c r="BH152" s="7">
        <f>IFERROR(VLOOKUP(Table1[[#This Row],[Stock]],[2]CUS030!$A$5:$BO$10000,65,0)/Table1[[#This Row],[Rate
(L/S)]],"")</f>
        <v>0</v>
      </c>
      <c r="BI152" s="7" t="s">
        <v>1</v>
      </c>
      <c r="BJ152" s="15">
        <f>IFERROR(IF(Table1[[#This Row],[S.Material]]="S",(Table1[[#This Row],[Total Qty]]+Table1[[#This Row],[N+1]]+Table1[[#This Row],[N+2]]),Table1[[#This Row],[Total Qty]]+Table1[[#This Row],[N+1]]),)</f>
        <v>47.058823529411768</v>
      </c>
      <c r="BK152" s="7" t="str">
        <f>IFERROR(IF(((AVERAGE((Table1[[#This Row],[N+1]],Table1[[#This Row],[N+2]]),Table1[[#This Row],[N+3]])-(Table1[[#This Row],[Total Qty]])))&gt;500,"Fixed&gt;500pcs",""),"")</f>
        <v/>
      </c>
      <c r="BL152" s="7" t="str">
        <f>IF(AND(Table1[[#This Row],[Last Forcast]]=0,Table1[[#This Row],[Total Qty]]&gt;0,Table1[[#This Row],[N+1]]&gt;0),"Check PO again","")</f>
        <v/>
      </c>
    </row>
    <row r="153" spans="2:64" x14ac:dyDescent="0.3">
      <c r="B153">
        <v>151</v>
      </c>
      <c r="C153" t="s">
        <v>157</v>
      </c>
      <c r="D153">
        <f>IFERROR(ROUND((MID(Table1[[#This Row],[Production]],35,(LEN(Table1[[#This Row],[Production]]))-37)/(MID(Table1[[#This Row],[Stock]],35,(LEN(Table1[[#This Row],[Stock]]))-37))),0),"")</f>
        <v>20</v>
      </c>
      <c r="E153" t="s">
        <v>156</v>
      </c>
      <c r="F153" s="16">
        <f>VLOOKUP(LEFT(Table1[[#This Row],[Production]],LEN(Table1[[#This Row],[Production]])-7),Item!$A$5:$Z$1000,26,0)</f>
        <v>0.34</v>
      </c>
      <c r="H153" s="8" t="str">
        <f>IFERROR(VLOOKUP(MID(Table1[[#This Row],[Production]],10,2),Special!$B$2:$D$26,3,0),"")</f>
        <v>-</v>
      </c>
      <c r="J153" t="b">
        <f>EXACT(LEFT(Table1[[#This Row],[Stock]],12),LEFT(Table1[[#This Row],[Production]],12))</f>
        <v>1</v>
      </c>
      <c r="K153" t="b">
        <f>EXACT((RIGHT(Table1[[#This Row],[Stock]],3)),((RIGHT(Table1[[#This Row],[Production]],3))))</f>
        <v>1</v>
      </c>
      <c r="L153" s="14">
        <f>IFERROR(VLOOKUP(Table1[[#This Row],[Stock]],[1]Sheet1!$A$7:$N$10000,14,0),"")</f>
        <v>361</v>
      </c>
      <c r="M153" s="14">
        <f>IFERROR(ROUND((Table1[[#This Row],[Stock
(S&amp;L)]]/Table1[[#This Row],[Rate
(L/S)]]),0),"")</f>
        <v>18</v>
      </c>
      <c r="O153" t="str">
        <f>IF(Table1[[#This Row],[Rate
(L/S)]]=1,"P/E","C")</f>
        <v>C</v>
      </c>
      <c r="P153" s="7">
        <f>IFERROR(VLOOKUP(Table1[[#This Row],[Stock]],[2]CUS030!$A$5:$BO$10000,21,0)/Table1[[#This Row],[Rate
(L/S)]],"")</f>
        <v>0</v>
      </c>
      <c r="Q153" s="7">
        <f>IFERROR(VLOOKUP(Table1[[#This Row],[Stock]],[2]CUS030!$A$5:$BO$10000,22,0)/Table1[[#This Row],[Rate
(L/S)]],"")</f>
        <v>0</v>
      </c>
      <c r="R153" s="7">
        <f>IFERROR(VLOOKUP(Table1[[#This Row],[Stock]],[2]CUS030!$A$5:$BO$10000,23,0)/Table1[[#This Row],[Rate
(L/S)]],"")</f>
        <v>0</v>
      </c>
      <c r="S153" s="7">
        <f>IFERROR(VLOOKUP(Table1[[#This Row],[Stock]],[2]CUS030!$A$5:$BO$10000,24,0)/Table1[[#This Row],[Rate
(L/S)]],"")</f>
        <v>0</v>
      </c>
      <c r="T153" s="7">
        <f>IFERROR(VLOOKUP(Table1[[#This Row],[Stock]],[2]CUS030!$A$5:$BO$10000,25,0)/Table1[[#This Row],[Rate
(L/S)]],"")</f>
        <v>0</v>
      </c>
      <c r="U153" s="7">
        <f>IFERROR(VLOOKUP(Table1[[#This Row],[Stock]],[2]CUS030!$A$5:$BO$10000,26,0)/Table1[[#This Row],[Rate
(L/S)]],"")</f>
        <v>0</v>
      </c>
      <c r="V153" s="7">
        <f>IFERROR(VLOOKUP(Table1[[#This Row],[Stock]],[2]CUS030!$A$5:$BO$10000,27,0)/Table1[[#This Row],[Rate
(L/S)]],"")</f>
        <v>0</v>
      </c>
      <c r="W153" s="7">
        <f>IFERROR(VLOOKUP(Table1[[#This Row],[Stock]],[2]CUS030!$A$5:$BO$10000,28,0)/Table1[[#This Row],[Rate
(L/S)]],"")</f>
        <v>0</v>
      </c>
      <c r="X153" s="7">
        <f>IFERROR(VLOOKUP(Table1[[#This Row],[Stock]],[2]CUS030!$A$5:$BO$10000,29,0)/Table1[[#This Row],[Rate
(L/S)]],"")</f>
        <v>0</v>
      </c>
      <c r="Y153" s="7">
        <f>IFERROR(VLOOKUP(Table1[[#This Row],[Stock]],[2]CUS030!$A$5:$BO$10000,30,0)/Table1[[#This Row],[Rate
(L/S)]],"")</f>
        <v>0</v>
      </c>
      <c r="Z153" s="7">
        <f>IFERROR(VLOOKUP(Table1[[#This Row],[Stock]],[2]CUS030!$A$5:$BO$10000,31,0)/Table1[[#This Row],[Rate
(L/S)]],"")</f>
        <v>0</v>
      </c>
      <c r="AA153" s="7">
        <f>IFERROR(VLOOKUP(Table1[[#This Row],[Stock]],[2]CUS030!$A$5:$BO$10000,32,0)/Table1[[#This Row],[Rate
(L/S)]],"")</f>
        <v>0</v>
      </c>
      <c r="AB153" s="7">
        <f>IFERROR(VLOOKUP(Table1[[#This Row],[Stock]],[2]CUS030!$A$5:$BO$10000,33,0)/Table1[[#This Row],[Rate
(L/S)]],"")</f>
        <v>0</v>
      </c>
      <c r="AC153" s="7">
        <f>IFERROR(VLOOKUP(Table1[[#This Row],[Stock]],[2]CUS030!$A$5:$BO$10000,34,0)/Table1[[#This Row],[Rate
(L/S)]],"")</f>
        <v>0</v>
      </c>
      <c r="AD153" s="7">
        <f>IFERROR(VLOOKUP(Table1[[#This Row],[Stock]],[2]CUS030!$A$5:$BO$10000,35,0)/Table1[[#This Row],[Rate
(L/S)]],"")</f>
        <v>0</v>
      </c>
      <c r="AE153" s="7">
        <f>IFERROR(VLOOKUP(Table1[[#This Row],[Stock]],[2]CUS030!$A$5:$BO$10000,36,0)/Table1[[#This Row],[Rate
(L/S)]],"")</f>
        <v>0</v>
      </c>
      <c r="AF153" s="7">
        <f>IFERROR(VLOOKUP(Table1[[#This Row],[Stock]],[2]CUS030!$A$5:$BO$10000,37,0)/Table1[[#This Row],[Rate
(L/S)]],"")</f>
        <v>0</v>
      </c>
      <c r="AG153" s="7">
        <f>IFERROR(VLOOKUP(Table1[[#This Row],[Stock]],[2]CUS030!$A$5:$BO$10000,38,0)/Table1[[#This Row],[Rate
(L/S)]],"")</f>
        <v>0</v>
      </c>
      <c r="AH153" s="7">
        <f>IFERROR(VLOOKUP(Table1[[#This Row],[Stock]],[2]CUS030!$A$5:$BO$10000,39,0)/Table1[[#This Row],[Rate
(L/S)]],"")</f>
        <v>0</v>
      </c>
      <c r="AI153" s="7">
        <f>IFERROR(VLOOKUP(Table1[[#This Row],[Stock]],[2]CUS030!$A$5:$BO$10000,40,0)/Table1[[#This Row],[Rate
(L/S)]],"")</f>
        <v>0</v>
      </c>
      <c r="AJ153" s="7">
        <f>IFERROR(VLOOKUP(Table1[[#This Row],[Stock]],[2]CUS030!$A$5:$BO$10000,41,0)/Table1[[#This Row],[Rate
(L/S)]],"")</f>
        <v>0</v>
      </c>
      <c r="AK153" s="7">
        <f>IFERROR(VLOOKUP(Table1[[#This Row],[Stock]],[2]CUS030!$A$5:$BO$10000,42,0)/Table1[[#This Row],[Rate
(L/S)]],"")</f>
        <v>0</v>
      </c>
      <c r="AL153" s="7">
        <f>IFERROR(VLOOKUP(Table1[[#This Row],[Stock]],[2]CUS030!$A$5:$BO$10000,43,0)/Table1[[#This Row],[Rate
(L/S)]],"")</f>
        <v>0</v>
      </c>
      <c r="AM153" s="7">
        <f>IFERROR(VLOOKUP(Table1[[#This Row],[Stock]],[2]CUS030!$A$5:$BO$10000,44,0)/Table1[[#This Row],[Rate
(L/S)]],"")</f>
        <v>0</v>
      </c>
      <c r="AN153" s="7">
        <f>IFERROR(VLOOKUP(Table1[[#This Row],[Stock]],[2]CUS030!$A$5:$BO$10000,45,0)/Table1[[#This Row],[Rate
(L/S)]],"")</f>
        <v>0</v>
      </c>
      <c r="AO153" s="7">
        <f>IFERROR(VLOOKUP(Table1[[#This Row],[Stock]],[2]CUS030!$A$5:$BO$10000,46,0)/Table1[[#This Row],[Rate
(L/S)]],"")</f>
        <v>0</v>
      </c>
      <c r="AP153" s="7">
        <f>IFERROR(VLOOKUP(Table1[[#This Row],[Stock]],[2]CUS030!$A$5:$BO$10000,47,0)/Table1[[#This Row],[Rate
(L/S)]],"")</f>
        <v>0</v>
      </c>
      <c r="AQ153" s="7">
        <f>IFERROR(VLOOKUP(Table1[[#This Row],[Stock]],[2]CUS030!$A$5:$BO$10000,48,0)/Table1[[#This Row],[Rate
(L/S)]],"")</f>
        <v>0</v>
      </c>
      <c r="AR153" s="7">
        <f>IFERROR(VLOOKUP(Table1[[#This Row],[Stock]],[2]CUS030!$A$5:$BO$10000,49,0)/Table1[[#This Row],[Rate
(L/S)]],"")</f>
        <v>0</v>
      </c>
      <c r="AS153" s="7">
        <f>IFERROR(VLOOKUP(Table1[[#This Row],[Stock]],[2]CUS030!$A$5:$BO$10000,50,0)/Table1[[#This Row],[Rate
(L/S)]],"")</f>
        <v>0</v>
      </c>
      <c r="AT153" s="7">
        <f>IFERROR(VLOOKUP(Table1[[#This Row],[Stock]],[2]CUS030!$A$5:$BO$10000,51,0)/Table1[[#This Row],[Rate
(L/S)]],"")</f>
        <v>0</v>
      </c>
      <c r="AU153" s="7">
        <f>IFERROR(VLOOKUP(Table1[[#This Row],[Stock]],[2]CUS030!$A$5:$BO$10000,52,0)/Table1[[#This Row],[Rate
(L/S)]],"")</f>
        <v>0</v>
      </c>
      <c r="AV153" s="7">
        <f>IFERROR(VLOOKUP(Table1[[#This Row],[Stock]],[2]CUS030!$A$5:$BO$10000,53,0)/Table1[[#This Row],[Rate
(L/S)]],"")</f>
        <v>0</v>
      </c>
      <c r="AW153" s="7">
        <f>IFERROR(VLOOKUP(Table1[[#This Row],[Stock]],[2]CUS030!$A$5:$BO$10000,54,0)/Table1[[#This Row],[Rate
(L/S)]],"")</f>
        <v>0</v>
      </c>
      <c r="AX153" s="7">
        <f>IFERROR(VLOOKUP(Table1[[#This Row],[Stock]],[2]CUS030!$A$5:$BO$10000,55,0)/Table1[[#This Row],[Rate
(L/S)]],"")</f>
        <v>0</v>
      </c>
      <c r="AY153" s="7">
        <f>IFERROR(VLOOKUP(Table1[[#This Row],[Stock]],[2]CUS030!$A$5:$BO$10000,56,0)/Table1[[#This Row],[Rate
(L/S)]],"")</f>
        <v>18</v>
      </c>
      <c r="AZ153" s="7">
        <f>IFERROR(VLOOKUP(Table1[[#This Row],[Stock]],[2]CUS030!$A$5:$BO$10000,57,0)/Table1[[#This Row],[Rate
(L/S)]],"")</f>
        <v>19.149999999999999</v>
      </c>
      <c r="BA153" s="7">
        <f>IFERROR(VLOOKUP(Table1[[#This Row],[Stock]],[2]CUS030!$A$5:$BO$10000,58,0)/Table1[[#This Row],[Rate
(L/S)]],"")</f>
        <v>19.3</v>
      </c>
      <c r="BB153" s="7">
        <f>IFERROR(VLOOKUP(Table1[[#This Row],[Stock]],[2]CUS030!$A$5:$BO$10000,59,0)/Table1[[#This Row],[Rate
(L/S)]],"")</f>
        <v>0</v>
      </c>
      <c r="BC153" s="7">
        <f>IFERROR(VLOOKUP(Table1[[#This Row],[Stock]],[2]CUS030!$A$5:$BO$10000,60,0)/Table1[[#This Row],[Rate
(L/S)]],"")</f>
        <v>0</v>
      </c>
      <c r="BD153" s="7">
        <f>IFERROR(VLOOKUP(Table1[[#This Row],[Stock]],[2]CUS030!$A$5:$BO$10000,61,0)/Table1[[#This Row],[Rate
(L/S)]],"")</f>
        <v>0</v>
      </c>
      <c r="BE153" s="7">
        <f>IFERROR(VLOOKUP(Table1[[#This Row],[Stock]],[2]CUS030!$A$5:$BO$10000,62,0)/Table1[[#This Row],[Rate
(L/S)]],"")</f>
        <v>0</v>
      </c>
      <c r="BF153" s="7">
        <f>IFERROR(VLOOKUP(Table1[[#This Row],[Stock]],[2]CUS030!$A$5:$BO$10000,63,0)/Table1[[#This Row],[Rate
(L/S)]],"")</f>
        <v>0</v>
      </c>
      <c r="BG153" s="7">
        <f>IFERROR(VLOOKUP(Table1[[#This Row],[Stock]],[2]CUS030!$A$5:$BO$10000,64,0)/Table1[[#This Row],[Rate
(L/S)]],"")</f>
        <v>0</v>
      </c>
      <c r="BH153" s="7">
        <f>IFERROR(VLOOKUP(Table1[[#This Row],[Stock]],[2]CUS030!$A$5:$BO$10000,65,0)/Table1[[#This Row],[Rate
(L/S)]],"")</f>
        <v>0</v>
      </c>
      <c r="BI153" s="7" t="s">
        <v>1</v>
      </c>
      <c r="BJ153" s="15">
        <f>IFERROR(IF(Table1[[#This Row],[S.Material]]="S",(Table1[[#This Row],[Total Qty]]+Table1[[#This Row],[N+1]]+Table1[[#This Row],[N+2]]),Table1[[#This Row],[Total Qty]]+Table1[[#This Row],[N+1]]),)</f>
        <v>18</v>
      </c>
      <c r="BK153" s="7" t="str">
        <f>IFERROR(IF(((AVERAGE((Table1[[#This Row],[N+1]],Table1[[#This Row],[N+2]]),Table1[[#This Row],[N+3]])-(Table1[[#This Row],[Total Qty]])))&gt;500,"Fixed&gt;500pcs",""),"")</f>
        <v/>
      </c>
      <c r="BL153" s="7" t="str">
        <f>IF(AND(Table1[[#This Row],[Last Forcast]]=0,Table1[[#This Row],[Total Qty]]&gt;0,Table1[[#This Row],[N+1]]&gt;0),"Check PO again","")</f>
        <v/>
      </c>
    </row>
    <row r="154" spans="2:64" x14ac:dyDescent="0.3">
      <c r="B154">
        <v>152</v>
      </c>
      <c r="C154" t="s">
        <v>156</v>
      </c>
      <c r="D154">
        <f>IFERROR(ROUND((MID(Table1[[#This Row],[Production]],35,(LEN(Table1[[#This Row],[Production]]))-37)/(MID(Table1[[#This Row],[Stock]],35,(LEN(Table1[[#This Row],[Stock]]))-37))),0),"")</f>
        <v>1</v>
      </c>
      <c r="E154" t="s">
        <v>156</v>
      </c>
      <c r="F154" s="16">
        <f>VLOOKUP(LEFT(Table1[[#This Row],[Production]],LEN(Table1[[#This Row],[Production]])-7),Item!$A$5:$Z$1000,26,0)</f>
        <v>0.34</v>
      </c>
      <c r="H154" s="8" t="str">
        <f>IFERROR(VLOOKUP(MID(Table1[[#This Row],[Production]],10,2),Special!$B$2:$D$26,3,0),"")</f>
        <v>-</v>
      </c>
      <c r="J154" t="b">
        <f>EXACT(LEFT(Table1[[#This Row],[Stock]],12),LEFT(Table1[[#This Row],[Production]],12))</f>
        <v>1</v>
      </c>
      <c r="K154" t="b">
        <f>EXACT((RIGHT(Table1[[#This Row],[Stock]],3)),((RIGHT(Table1[[#This Row],[Production]],3))))</f>
        <v>1</v>
      </c>
      <c r="L154" s="14">
        <f>IFERROR(VLOOKUP(Table1[[#This Row],[Stock]],[1]Sheet1!$A$7:$N$10000,14,0),"")</f>
        <v>0</v>
      </c>
      <c r="M154" s="14">
        <f>IFERROR(ROUND((Table1[[#This Row],[Stock
(S&amp;L)]]/Table1[[#This Row],[Rate
(L/S)]]),0),"")</f>
        <v>0</v>
      </c>
      <c r="O154" t="str">
        <f>IF(Table1[[#This Row],[Rate
(L/S)]]=1,"P/E","C")</f>
        <v>P/E</v>
      </c>
      <c r="P154" s="7" t="str">
        <f>IFERROR(VLOOKUP(Table1[[#This Row],[Stock]],[2]CUS030!$A$5:$BO$10000,21,0)/Table1[[#This Row],[Rate
(L/S)]],"")</f>
        <v/>
      </c>
      <c r="Q154" s="7" t="str">
        <f>IFERROR(VLOOKUP(Table1[[#This Row],[Stock]],[2]CUS030!$A$5:$BO$10000,22,0)/Table1[[#This Row],[Rate
(L/S)]],"")</f>
        <v/>
      </c>
      <c r="R154" s="7" t="str">
        <f>IFERROR(VLOOKUP(Table1[[#This Row],[Stock]],[2]CUS030!$A$5:$BO$10000,23,0)/Table1[[#This Row],[Rate
(L/S)]],"")</f>
        <v/>
      </c>
      <c r="S154" s="7" t="str">
        <f>IFERROR(VLOOKUP(Table1[[#This Row],[Stock]],[2]CUS030!$A$5:$BO$10000,24,0)/Table1[[#This Row],[Rate
(L/S)]],"")</f>
        <v/>
      </c>
      <c r="T154" s="7" t="str">
        <f>IFERROR(VLOOKUP(Table1[[#This Row],[Stock]],[2]CUS030!$A$5:$BO$10000,25,0)/Table1[[#This Row],[Rate
(L/S)]],"")</f>
        <v/>
      </c>
      <c r="U154" s="7" t="str">
        <f>IFERROR(VLOOKUP(Table1[[#This Row],[Stock]],[2]CUS030!$A$5:$BO$10000,26,0)/Table1[[#This Row],[Rate
(L/S)]],"")</f>
        <v/>
      </c>
      <c r="V154" s="7" t="str">
        <f>IFERROR(VLOOKUP(Table1[[#This Row],[Stock]],[2]CUS030!$A$5:$BO$10000,27,0)/Table1[[#This Row],[Rate
(L/S)]],"")</f>
        <v/>
      </c>
      <c r="W154" s="7" t="str">
        <f>IFERROR(VLOOKUP(Table1[[#This Row],[Stock]],[2]CUS030!$A$5:$BO$10000,28,0)/Table1[[#This Row],[Rate
(L/S)]],"")</f>
        <v/>
      </c>
      <c r="X154" s="7" t="str">
        <f>IFERROR(VLOOKUP(Table1[[#This Row],[Stock]],[2]CUS030!$A$5:$BO$10000,29,0)/Table1[[#This Row],[Rate
(L/S)]],"")</f>
        <v/>
      </c>
      <c r="Y154" s="7" t="str">
        <f>IFERROR(VLOOKUP(Table1[[#This Row],[Stock]],[2]CUS030!$A$5:$BO$10000,30,0)/Table1[[#This Row],[Rate
(L/S)]],"")</f>
        <v/>
      </c>
      <c r="Z154" s="7" t="str">
        <f>IFERROR(VLOOKUP(Table1[[#This Row],[Stock]],[2]CUS030!$A$5:$BO$10000,31,0)/Table1[[#This Row],[Rate
(L/S)]],"")</f>
        <v/>
      </c>
      <c r="AA154" s="7" t="str">
        <f>IFERROR(VLOOKUP(Table1[[#This Row],[Stock]],[2]CUS030!$A$5:$BO$10000,32,0)/Table1[[#This Row],[Rate
(L/S)]],"")</f>
        <v/>
      </c>
      <c r="AB154" s="7" t="str">
        <f>IFERROR(VLOOKUP(Table1[[#This Row],[Stock]],[2]CUS030!$A$5:$BO$10000,33,0)/Table1[[#This Row],[Rate
(L/S)]],"")</f>
        <v/>
      </c>
      <c r="AC154" s="7" t="str">
        <f>IFERROR(VLOOKUP(Table1[[#This Row],[Stock]],[2]CUS030!$A$5:$BO$10000,34,0)/Table1[[#This Row],[Rate
(L/S)]],"")</f>
        <v/>
      </c>
      <c r="AD154" s="7" t="str">
        <f>IFERROR(VLOOKUP(Table1[[#This Row],[Stock]],[2]CUS030!$A$5:$BO$10000,35,0)/Table1[[#This Row],[Rate
(L/S)]],"")</f>
        <v/>
      </c>
      <c r="AE154" s="7" t="str">
        <f>IFERROR(VLOOKUP(Table1[[#This Row],[Stock]],[2]CUS030!$A$5:$BO$10000,36,0)/Table1[[#This Row],[Rate
(L/S)]],"")</f>
        <v/>
      </c>
      <c r="AF154" s="7" t="str">
        <f>IFERROR(VLOOKUP(Table1[[#This Row],[Stock]],[2]CUS030!$A$5:$BO$10000,37,0)/Table1[[#This Row],[Rate
(L/S)]],"")</f>
        <v/>
      </c>
      <c r="AG154" s="7" t="str">
        <f>IFERROR(VLOOKUP(Table1[[#This Row],[Stock]],[2]CUS030!$A$5:$BO$10000,38,0)/Table1[[#This Row],[Rate
(L/S)]],"")</f>
        <v/>
      </c>
      <c r="AH154" s="7" t="str">
        <f>IFERROR(VLOOKUP(Table1[[#This Row],[Stock]],[2]CUS030!$A$5:$BO$10000,39,0)/Table1[[#This Row],[Rate
(L/S)]],"")</f>
        <v/>
      </c>
      <c r="AI154" s="7" t="str">
        <f>IFERROR(VLOOKUP(Table1[[#This Row],[Stock]],[2]CUS030!$A$5:$BO$10000,40,0)/Table1[[#This Row],[Rate
(L/S)]],"")</f>
        <v/>
      </c>
      <c r="AJ154" s="7" t="str">
        <f>IFERROR(VLOOKUP(Table1[[#This Row],[Stock]],[2]CUS030!$A$5:$BO$10000,41,0)/Table1[[#This Row],[Rate
(L/S)]],"")</f>
        <v/>
      </c>
      <c r="AK154" s="7" t="str">
        <f>IFERROR(VLOOKUP(Table1[[#This Row],[Stock]],[2]CUS030!$A$5:$BO$10000,42,0)/Table1[[#This Row],[Rate
(L/S)]],"")</f>
        <v/>
      </c>
      <c r="AL154" s="7" t="str">
        <f>IFERROR(VLOOKUP(Table1[[#This Row],[Stock]],[2]CUS030!$A$5:$BO$10000,43,0)/Table1[[#This Row],[Rate
(L/S)]],"")</f>
        <v/>
      </c>
      <c r="AM154" s="7" t="str">
        <f>IFERROR(VLOOKUP(Table1[[#This Row],[Stock]],[2]CUS030!$A$5:$BO$10000,44,0)/Table1[[#This Row],[Rate
(L/S)]],"")</f>
        <v/>
      </c>
      <c r="AN154" s="7" t="str">
        <f>IFERROR(VLOOKUP(Table1[[#This Row],[Stock]],[2]CUS030!$A$5:$BO$10000,45,0)/Table1[[#This Row],[Rate
(L/S)]],"")</f>
        <v/>
      </c>
      <c r="AO154" s="7" t="str">
        <f>IFERROR(VLOOKUP(Table1[[#This Row],[Stock]],[2]CUS030!$A$5:$BO$10000,46,0)/Table1[[#This Row],[Rate
(L/S)]],"")</f>
        <v/>
      </c>
      <c r="AP154" s="7" t="str">
        <f>IFERROR(VLOOKUP(Table1[[#This Row],[Stock]],[2]CUS030!$A$5:$BO$10000,47,0)/Table1[[#This Row],[Rate
(L/S)]],"")</f>
        <v/>
      </c>
      <c r="AQ154" s="7" t="str">
        <f>IFERROR(VLOOKUP(Table1[[#This Row],[Stock]],[2]CUS030!$A$5:$BO$10000,48,0)/Table1[[#This Row],[Rate
(L/S)]],"")</f>
        <v/>
      </c>
      <c r="AR154" s="7" t="str">
        <f>IFERROR(VLOOKUP(Table1[[#This Row],[Stock]],[2]CUS030!$A$5:$BO$10000,49,0)/Table1[[#This Row],[Rate
(L/S)]],"")</f>
        <v/>
      </c>
      <c r="AS154" s="7" t="str">
        <f>IFERROR(VLOOKUP(Table1[[#This Row],[Stock]],[2]CUS030!$A$5:$BO$10000,50,0)/Table1[[#This Row],[Rate
(L/S)]],"")</f>
        <v/>
      </c>
      <c r="AT154" s="7" t="str">
        <f>IFERROR(VLOOKUP(Table1[[#This Row],[Stock]],[2]CUS030!$A$5:$BO$10000,51,0)/Table1[[#This Row],[Rate
(L/S)]],"")</f>
        <v/>
      </c>
      <c r="AU154" s="7" t="str">
        <f>IFERROR(VLOOKUP(Table1[[#This Row],[Stock]],[2]CUS030!$A$5:$BO$10000,52,0)/Table1[[#This Row],[Rate
(L/S)]],"")</f>
        <v/>
      </c>
      <c r="AV154" s="7" t="str">
        <f>IFERROR(VLOOKUP(Table1[[#This Row],[Stock]],[2]CUS030!$A$5:$BO$10000,53,0)/Table1[[#This Row],[Rate
(L/S)]],"")</f>
        <v/>
      </c>
      <c r="AW154" s="7" t="str">
        <f>IFERROR(VLOOKUP(Table1[[#This Row],[Stock]],[2]CUS030!$A$5:$BO$10000,54,0)/Table1[[#This Row],[Rate
(L/S)]],"")</f>
        <v/>
      </c>
      <c r="AX154" s="7" t="str">
        <f>IFERROR(VLOOKUP(Table1[[#This Row],[Stock]],[2]CUS030!$A$5:$BO$10000,55,0)/Table1[[#This Row],[Rate
(L/S)]],"")</f>
        <v/>
      </c>
      <c r="AY154" s="7" t="str">
        <f>IFERROR(VLOOKUP(Table1[[#This Row],[Stock]],[2]CUS030!$A$5:$BO$10000,56,0)/Table1[[#This Row],[Rate
(L/S)]],"")</f>
        <v/>
      </c>
      <c r="AZ154" s="7" t="str">
        <f>IFERROR(VLOOKUP(Table1[[#This Row],[Stock]],[2]CUS030!$A$5:$BO$10000,57,0)/Table1[[#This Row],[Rate
(L/S)]],"")</f>
        <v/>
      </c>
      <c r="BA154" s="7" t="str">
        <f>IFERROR(VLOOKUP(Table1[[#This Row],[Stock]],[2]CUS030!$A$5:$BO$10000,58,0)/Table1[[#This Row],[Rate
(L/S)]],"")</f>
        <v/>
      </c>
      <c r="BB154" s="7" t="str">
        <f>IFERROR(VLOOKUP(Table1[[#This Row],[Stock]],[2]CUS030!$A$5:$BO$10000,59,0)/Table1[[#This Row],[Rate
(L/S)]],"")</f>
        <v/>
      </c>
      <c r="BC154" s="7" t="str">
        <f>IFERROR(VLOOKUP(Table1[[#This Row],[Stock]],[2]CUS030!$A$5:$BO$10000,60,0)/Table1[[#This Row],[Rate
(L/S)]],"")</f>
        <v/>
      </c>
      <c r="BD154" s="7" t="str">
        <f>IFERROR(VLOOKUP(Table1[[#This Row],[Stock]],[2]CUS030!$A$5:$BO$10000,61,0)/Table1[[#This Row],[Rate
(L/S)]],"")</f>
        <v/>
      </c>
      <c r="BE154" s="7" t="str">
        <f>IFERROR(VLOOKUP(Table1[[#This Row],[Stock]],[2]CUS030!$A$5:$BO$10000,62,0)/Table1[[#This Row],[Rate
(L/S)]],"")</f>
        <v/>
      </c>
      <c r="BF154" s="7" t="str">
        <f>IFERROR(VLOOKUP(Table1[[#This Row],[Stock]],[2]CUS030!$A$5:$BO$10000,63,0)/Table1[[#This Row],[Rate
(L/S)]],"")</f>
        <v/>
      </c>
      <c r="BG154" s="7" t="str">
        <f>IFERROR(VLOOKUP(Table1[[#This Row],[Stock]],[2]CUS030!$A$5:$BO$10000,64,0)/Table1[[#This Row],[Rate
(L/S)]],"")</f>
        <v/>
      </c>
      <c r="BH154" s="7" t="str">
        <f>IFERROR(VLOOKUP(Table1[[#This Row],[Stock]],[2]CUS030!$A$5:$BO$10000,65,0)/Table1[[#This Row],[Rate
(L/S)]],"")</f>
        <v/>
      </c>
      <c r="BI154" s="7" t="s">
        <v>1</v>
      </c>
      <c r="BJ154" s="15">
        <f>IFERROR(IF(Table1[[#This Row],[S.Material]]="S",(Table1[[#This Row],[Total Qty]]+Table1[[#This Row],[N+1]]+Table1[[#This Row],[N+2]]),Table1[[#This Row],[Total Qty]]+Table1[[#This Row],[N+1]]),)</f>
        <v>0</v>
      </c>
      <c r="BK154" s="7" t="str">
        <f>IFERROR(IF(((AVERAGE((Table1[[#This Row],[N+1]],Table1[[#This Row],[N+2]]),Table1[[#This Row],[N+3]])-(Table1[[#This Row],[Total Qty]])))&gt;500,"Fixed&gt;500pcs",""),"")</f>
        <v/>
      </c>
      <c r="BL154" s="7" t="str">
        <f>IF(AND(Table1[[#This Row],[Last Forcast]]=0,Table1[[#This Row],[Total Qty]]&gt;0,Table1[[#This Row],[N+1]]&gt;0),"Check PO again","")</f>
        <v/>
      </c>
    </row>
    <row r="155" spans="2:64" x14ac:dyDescent="0.3">
      <c r="B155">
        <v>153</v>
      </c>
      <c r="C155" t="s">
        <v>158</v>
      </c>
      <c r="D155">
        <f>IFERROR(ROUND((MID(Table1[[#This Row],[Production]],35,(LEN(Table1[[#This Row],[Production]]))-37)/(MID(Table1[[#This Row],[Stock]],35,(LEN(Table1[[#This Row],[Stock]]))-37))),0),"")</f>
        <v>61</v>
      </c>
      <c r="E155" t="s">
        <v>156</v>
      </c>
      <c r="F155" s="16">
        <f>VLOOKUP(LEFT(Table1[[#This Row],[Production]],LEN(Table1[[#This Row],[Production]])-7),Item!$A$5:$Z$1000,26,0)</f>
        <v>0.34</v>
      </c>
      <c r="H155" s="8" t="str">
        <f>IFERROR(VLOOKUP(MID(Table1[[#This Row],[Production]],10,2),Special!$B$2:$D$26,3,0),"")</f>
        <v>-</v>
      </c>
      <c r="J155" t="b">
        <f>EXACT(LEFT(Table1[[#This Row],[Stock]],12),LEFT(Table1[[#This Row],[Production]],12))</f>
        <v>1</v>
      </c>
      <c r="K155" t="b">
        <f>EXACT((RIGHT(Table1[[#This Row],[Stock]],3)),((RIGHT(Table1[[#This Row],[Production]],3))))</f>
        <v>1</v>
      </c>
      <c r="L155" s="14">
        <f>IFERROR(VLOOKUP(Table1[[#This Row],[Stock]],[1]Sheet1!$A$7:$N$10000,14,0),"")</f>
        <v>1136</v>
      </c>
      <c r="M155" s="14">
        <f>IFERROR(ROUND((Table1[[#This Row],[Stock
(S&amp;L)]]/Table1[[#This Row],[Rate
(L/S)]]),0),"")</f>
        <v>19</v>
      </c>
      <c r="O155" t="str">
        <f>IF(Table1[[#This Row],[Rate
(L/S)]]=1,"P/E","C")</f>
        <v>C</v>
      </c>
      <c r="P155" s="7">
        <f>IFERROR(VLOOKUP(Table1[[#This Row],[Stock]],[2]CUS030!$A$5:$BO$10000,21,0)/Table1[[#This Row],[Rate
(L/S)]],"")</f>
        <v>0</v>
      </c>
      <c r="Q155" s="7">
        <f>IFERROR(VLOOKUP(Table1[[#This Row],[Stock]],[2]CUS030!$A$5:$BO$10000,22,0)/Table1[[#This Row],[Rate
(L/S)]],"")</f>
        <v>0</v>
      </c>
      <c r="R155" s="7">
        <f>IFERROR(VLOOKUP(Table1[[#This Row],[Stock]],[2]CUS030!$A$5:$BO$10000,23,0)/Table1[[#This Row],[Rate
(L/S)]],"")</f>
        <v>0</v>
      </c>
      <c r="S155" s="7">
        <f>IFERROR(VLOOKUP(Table1[[#This Row],[Stock]],[2]CUS030!$A$5:$BO$10000,24,0)/Table1[[#This Row],[Rate
(L/S)]],"")</f>
        <v>0</v>
      </c>
      <c r="T155" s="7">
        <f>IFERROR(VLOOKUP(Table1[[#This Row],[Stock]],[2]CUS030!$A$5:$BO$10000,25,0)/Table1[[#This Row],[Rate
(L/S)]],"")</f>
        <v>0</v>
      </c>
      <c r="U155" s="7">
        <f>IFERROR(VLOOKUP(Table1[[#This Row],[Stock]],[2]CUS030!$A$5:$BO$10000,26,0)/Table1[[#This Row],[Rate
(L/S)]],"")</f>
        <v>0</v>
      </c>
      <c r="V155" s="7">
        <f>IFERROR(VLOOKUP(Table1[[#This Row],[Stock]],[2]CUS030!$A$5:$BO$10000,27,0)/Table1[[#This Row],[Rate
(L/S)]],"")</f>
        <v>0</v>
      </c>
      <c r="W155" s="7">
        <f>IFERROR(VLOOKUP(Table1[[#This Row],[Stock]],[2]CUS030!$A$5:$BO$10000,28,0)/Table1[[#This Row],[Rate
(L/S)]],"")</f>
        <v>0</v>
      </c>
      <c r="X155" s="7">
        <f>IFERROR(VLOOKUP(Table1[[#This Row],[Stock]],[2]CUS030!$A$5:$BO$10000,29,0)/Table1[[#This Row],[Rate
(L/S)]],"")</f>
        <v>0</v>
      </c>
      <c r="Y155" s="7">
        <f>IFERROR(VLOOKUP(Table1[[#This Row],[Stock]],[2]CUS030!$A$5:$BO$10000,30,0)/Table1[[#This Row],[Rate
(L/S)]],"")</f>
        <v>0</v>
      </c>
      <c r="Z155" s="7">
        <f>IFERROR(VLOOKUP(Table1[[#This Row],[Stock]],[2]CUS030!$A$5:$BO$10000,31,0)/Table1[[#This Row],[Rate
(L/S)]],"")</f>
        <v>0</v>
      </c>
      <c r="AA155" s="7">
        <f>IFERROR(VLOOKUP(Table1[[#This Row],[Stock]],[2]CUS030!$A$5:$BO$10000,32,0)/Table1[[#This Row],[Rate
(L/S)]],"")</f>
        <v>0</v>
      </c>
      <c r="AB155" s="7">
        <f>IFERROR(VLOOKUP(Table1[[#This Row],[Stock]],[2]CUS030!$A$5:$BO$10000,33,0)/Table1[[#This Row],[Rate
(L/S)]],"")</f>
        <v>0</v>
      </c>
      <c r="AC155" s="7">
        <f>IFERROR(VLOOKUP(Table1[[#This Row],[Stock]],[2]CUS030!$A$5:$BO$10000,34,0)/Table1[[#This Row],[Rate
(L/S)]],"")</f>
        <v>0</v>
      </c>
      <c r="AD155" s="7">
        <f>IFERROR(VLOOKUP(Table1[[#This Row],[Stock]],[2]CUS030!$A$5:$BO$10000,35,0)/Table1[[#This Row],[Rate
(L/S)]],"")</f>
        <v>0</v>
      </c>
      <c r="AE155" s="7">
        <f>IFERROR(VLOOKUP(Table1[[#This Row],[Stock]],[2]CUS030!$A$5:$BO$10000,36,0)/Table1[[#This Row],[Rate
(L/S)]],"")</f>
        <v>0</v>
      </c>
      <c r="AF155" s="7">
        <f>IFERROR(VLOOKUP(Table1[[#This Row],[Stock]],[2]CUS030!$A$5:$BO$10000,37,0)/Table1[[#This Row],[Rate
(L/S)]],"")</f>
        <v>0</v>
      </c>
      <c r="AG155" s="7">
        <f>IFERROR(VLOOKUP(Table1[[#This Row],[Stock]],[2]CUS030!$A$5:$BO$10000,38,0)/Table1[[#This Row],[Rate
(L/S)]],"")</f>
        <v>0</v>
      </c>
      <c r="AH155" s="7">
        <f>IFERROR(VLOOKUP(Table1[[#This Row],[Stock]],[2]CUS030!$A$5:$BO$10000,39,0)/Table1[[#This Row],[Rate
(L/S)]],"")</f>
        <v>0</v>
      </c>
      <c r="AI155" s="7">
        <f>IFERROR(VLOOKUP(Table1[[#This Row],[Stock]],[2]CUS030!$A$5:$BO$10000,40,0)/Table1[[#This Row],[Rate
(L/S)]],"")</f>
        <v>0</v>
      </c>
      <c r="AJ155" s="7">
        <f>IFERROR(VLOOKUP(Table1[[#This Row],[Stock]],[2]CUS030!$A$5:$BO$10000,41,0)/Table1[[#This Row],[Rate
(L/S)]],"")</f>
        <v>0</v>
      </c>
      <c r="AK155" s="7">
        <f>IFERROR(VLOOKUP(Table1[[#This Row],[Stock]],[2]CUS030!$A$5:$BO$10000,42,0)/Table1[[#This Row],[Rate
(L/S)]],"")</f>
        <v>0</v>
      </c>
      <c r="AL155" s="7">
        <f>IFERROR(VLOOKUP(Table1[[#This Row],[Stock]],[2]CUS030!$A$5:$BO$10000,43,0)/Table1[[#This Row],[Rate
(L/S)]],"")</f>
        <v>0</v>
      </c>
      <c r="AM155" s="7">
        <f>IFERROR(VLOOKUP(Table1[[#This Row],[Stock]],[2]CUS030!$A$5:$BO$10000,44,0)/Table1[[#This Row],[Rate
(L/S)]],"")</f>
        <v>0</v>
      </c>
      <c r="AN155" s="7">
        <f>IFERROR(VLOOKUP(Table1[[#This Row],[Stock]],[2]CUS030!$A$5:$BO$10000,45,0)/Table1[[#This Row],[Rate
(L/S)]],"")</f>
        <v>0</v>
      </c>
      <c r="AO155" s="7">
        <f>IFERROR(VLOOKUP(Table1[[#This Row],[Stock]],[2]CUS030!$A$5:$BO$10000,46,0)/Table1[[#This Row],[Rate
(L/S)]],"")</f>
        <v>0</v>
      </c>
      <c r="AP155" s="7">
        <f>IFERROR(VLOOKUP(Table1[[#This Row],[Stock]],[2]CUS030!$A$5:$BO$10000,47,0)/Table1[[#This Row],[Rate
(L/S)]],"")</f>
        <v>0</v>
      </c>
      <c r="AQ155" s="7">
        <f>IFERROR(VLOOKUP(Table1[[#This Row],[Stock]],[2]CUS030!$A$5:$BO$10000,48,0)/Table1[[#This Row],[Rate
(L/S)]],"")</f>
        <v>0</v>
      </c>
      <c r="AR155" s="7">
        <f>IFERROR(VLOOKUP(Table1[[#This Row],[Stock]],[2]CUS030!$A$5:$BO$10000,49,0)/Table1[[#This Row],[Rate
(L/S)]],"")</f>
        <v>0</v>
      </c>
      <c r="AS155" s="7">
        <f>IFERROR(VLOOKUP(Table1[[#This Row],[Stock]],[2]CUS030!$A$5:$BO$10000,50,0)/Table1[[#This Row],[Rate
(L/S)]],"")</f>
        <v>0</v>
      </c>
      <c r="AT155" s="7">
        <f>IFERROR(VLOOKUP(Table1[[#This Row],[Stock]],[2]CUS030!$A$5:$BO$10000,51,0)/Table1[[#This Row],[Rate
(L/S)]],"")</f>
        <v>0</v>
      </c>
      <c r="AU155" s="7">
        <f>IFERROR(VLOOKUP(Table1[[#This Row],[Stock]],[2]CUS030!$A$5:$BO$10000,52,0)/Table1[[#This Row],[Rate
(L/S)]],"")</f>
        <v>0</v>
      </c>
      <c r="AV155" s="7">
        <f>IFERROR(VLOOKUP(Table1[[#This Row],[Stock]],[2]CUS030!$A$5:$BO$10000,53,0)/Table1[[#This Row],[Rate
(L/S)]],"")</f>
        <v>0</v>
      </c>
      <c r="AW155" s="7">
        <f>IFERROR(VLOOKUP(Table1[[#This Row],[Stock]],[2]CUS030!$A$5:$BO$10000,54,0)/Table1[[#This Row],[Rate
(L/S)]],"")</f>
        <v>0</v>
      </c>
      <c r="AX155" s="7">
        <f>IFERROR(VLOOKUP(Table1[[#This Row],[Stock]],[2]CUS030!$A$5:$BO$10000,55,0)/Table1[[#This Row],[Rate
(L/S)]],"")</f>
        <v>24.081967213114755</v>
      </c>
      <c r="AY155" s="7">
        <f>IFERROR(VLOOKUP(Table1[[#This Row],[Stock]],[2]CUS030!$A$5:$BO$10000,56,0)/Table1[[#This Row],[Rate
(L/S)]],"")</f>
        <v>34.098360655737707</v>
      </c>
      <c r="AZ155" s="7">
        <f>IFERROR(VLOOKUP(Table1[[#This Row],[Stock]],[2]CUS030!$A$5:$BO$10000,57,0)/Table1[[#This Row],[Rate
(L/S)]],"")</f>
        <v>24.852459016393443</v>
      </c>
      <c r="BA155" s="7">
        <f>IFERROR(VLOOKUP(Table1[[#This Row],[Stock]],[2]CUS030!$A$5:$BO$10000,58,0)/Table1[[#This Row],[Rate
(L/S)]],"")</f>
        <v>18.360655737704917</v>
      </c>
      <c r="BB155" s="7">
        <f>IFERROR(VLOOKUP(Table1[[#This Row],[Stock]],[2]CUS030!$A$5:$BO$10000,59,0)/Table1[[#This Row],[Rate
(L/S)]],"")</f>
        <v>0</v>
      </c>
      <c r="BC155" s="7">
        <f>IFERROR(VLOOKUP(Table1[[#This Row],[Stock]],[2]CUS030!$A$5:$BO$10000,60,0)/Table1[[#This Row],[Rate
(L/S)]],"")</f>
        <v>0</v>
      </c>
      <c r="BD155" s="7">
        <f>IFERROR(VLOOKUP(Table1[[#This Row],[Stock]],[2]CUS030!$A$5:$BO$10000,61,0)/Table1[[#This Row],[Rate
(L/S)]],"")</f>
        <v>0</v>
      </c>
      <c r="BE155" s="7">
        <f>IFERROR(VLOOKUP(Table1[[#This Row],[Stock]],[2]CUS030!$A$5:$BO$10000,62,0)/Table1[[#This Row],[Rate
(L/S)]],"")</f>
        <v>0</v>
      </c>
      <c r="BF155" s="7">
        <f>IFERROR(VLOOKUP(Table1[[#This Row],[Stock]],[2]CUS030!$A$5:$BO$10000,63,0)/Table1[[#This Row],[Rate
(L/S)]],"")</f>
        <v>0</v>
      </c>
      <c r="BG155" s="7">
        <f>IFERROR(VLOOKUP(Table1[[#This Row],[Stock]],[2]CUS030!$A$5:$BO$10000,64,0)/Table1[[#This Row],[Rate
(L/S)]],"")</f>
        <v>0</v>
      </c>
      <c r="BH155" s="7">
        <f>IFERROR(VLOOKUP(Table1[[#This Row],[Stock]],[2]CUS030!$A$5:$BO$10000,65,0)/Table1[[#This Row],[Rate
(L/S)]],"")</f>
        <v>0</v>
      </c>
      <c r="BI155" s="7" t="s">
        <v>1</v>
      </c>
      <c r="BJ155" s="15">
        <f>IFERROR(IF(Table1[[#This Row],[S.Material]]="S",(Table1[[#This Row],[Total Qty]]+Table1[[#This Row],[N+1]]+Table1[[#This Row],[N+2]]),Table1[[#This Row],[Total Qty]]+Table1[[#This Row],[N+1]]),)</f>
        <v>34.098360655737707</v>
      </c>
      <c r="BK155" s="7" t="str">
        <f>IFERROR(IF(((AVERAGE((Table1[[#This Row],[N+1]],Table1[[#This Row],[N+2]]),Table1[[#This Row],[N+3]])-(Table1[[#This Row],[Total Qty]])))&gt;500,"Fixed&gt;500pcs",""),"")</f>
        <v/>
      </c>
      <c r="BL155" s="7" t="str">
        <f>IF(AND(Table1[[#This Row],[Last Forcast]]=0,Table1[[#This Row],[Total Qty]]&gt;0,Table1[[#This Row],[N+1]]&gt;0),"Check PO again","")</f>
        <v/>
      </c>
    </row>
    <row r="156" spans="2:64" x14ac:dyDescent="0.3">
      <c r="B156">
        <v>154</v>
      </c>
      <c r="C156" t="s">
        <v>159</v>
      </c>
      <c r="D156">
        <f>IFERROR(ROUND((MID(Table1[[#This Row],[Production]],35,(LEN(Table1[[#This Row],[Production]]))-37)/(MID(Table1[[#This Row],[Stock]],35,(LEN(Table1[[#This Row],[Stock]]))-37))),0),"")</f>
        <v>13</v>
      </c>
      <c r="E156" t="s">
        <v>160</v>
      </c>
      <c r="F156" s="16">
        <f>VLOOKUP(LEFT(Table1[[#This Row],[Production]],LEN(Table1[[#This Row],[Production]])-7),Item!$A$5:$Z$1000,26,0)</f>
        <v>0.438</v>
      </c>
      <c r="H156" s="8" t="str">
        <f>IFERROR(VLOOKUP(MID(Table1[[#This Row],[Production]],10,2),Special!$B$2:$D$26,3,0),"")</f>
        <v>-</v>
      </c>
      <c r="J156" t="b">
        <f>EXACT(LEFT(Table1[[#This Row],[Stock]],12),LEFT(Table1[[#This Row],[Production]],12))</f>
        <v>1</v>
      </c>
      <c r="K156" t="b">
        <f>EXACT((RIGHT(Table1[[#This Row],[Stock]],3)),((RIGHT(Table1[[#This Row],[Production]],3))))</f>
        <v>1</v>
      </c>
      <c r="L156" s="14">
        <f>IFERROR(VLOOKUP(Table1[[#This Row],[Stock]],[1]Sheet1!$A$7:$N$10000,14,0),"")</f>
        <v>2965</v>
      </c>
      <c r="M156" s="14">
        <f>IFERROR(ROUND((Table1[[#This Row],[Stock
(S&amp;L)]]/Table1[[#This Row],[Rate
(L/S)]]),0),"")</f>
        <v>228</v>
      </c>
      <c r="O156" t="str">
        <f>IF(Table1[[#This Row],[Rate
(L/S)]]=1,"P/E","C")</f>
        <v>C</v>
      </c>
      <c r="P156" s="7">
        <f>IFERROR(VLOOKUP(Table1[[#This Row],[Stock]],[2]CUS030!$A$5:$BO$10000,21,0)/Table1[[#This Row],[Rate
(L/S)]],"")</f>
        <v>19.23076923076923</v>
      </c>
      <c r="Q156" s="7">
        <f>IFERROR(VLOOKUP(Table1[[#This Row],[Stock]],[2]CUS030!$A$5:$BO$10000,22,0)/Table1[[#This Row],[Rate
(L/S)]],"")</f>
        <v>0</v>
      </c>
      <c r="R156" s="7">
        <f>IFERROR(VLOOKUP(Table1[[#This Row],[Stock]],[2]CUS030!$A$5:$BO$10000,23,0)/Table1[[#This Row],[Rate
(L/S)]],"")</f>
        <v>0</v>
      </c>
      <c r="S156" s="7">
        <f>IFERROR(VLOOKUP(Table1[[#This Row],[Stock]],[2]CUS030!$A$5:$BO$10000,24,0)/Table1[[#This Row],[Rate
(L/S)]],"")</f>
        <v>19.23076923076923</v>
      </c>
      <c r="T156" s="7">
        <f>IFERROR(VLOOKUP(Table1[[#This Row],[Stock]],[2]CUS030!$A$5:$BO$10000,25,0)/Table1[[#This Row],[Rate
(L/S)]],"")</f>
        <v>0</v>
      </c>
      <c r="U156" s="7">
        <f>IFERROR(VLOOKUP(Table1[[#This Row],[Stock]],[2]CUS030!$A$5:$BO$10000,26,0)/Table1[[#This Row],[Rate
(L/S)]],"")</f>
        <v>15.384615384615385</v>
      </c>
      <c r="V156" s="7">
        <f>IFERROR(VLOOKUP(Table1[[#This Row],[Stock]],[2]CUS030!$A$5:$BO$10000,27,0)/Table1[[#This Row],[Rate
(L/S)]],"")</f>
        <v>0</v>
      </c>
      <c r="W156" s="7">
        <f>IFERROR(VLOOKUP(Table1[[#This Row],[Stock]],[2]CUS030!$A$5:$BO$10000,28,0)/Table1[[#This Row],[Rate
(L/S)]],"")</f>
        <v>15.384615384615385</v>
      </c>
      <c r="X156" s="7">
        <f>IFERROR(VLOOKUP(Table1[[#This Row],[Stock]],[2]CUS030!$A$5:$BO$10000,29,0)/Table1[[#This Row],[Rate
(L/S)]],"")</f>
        <v>0</v>
      </c>
      <c r="Y156" s="7">
        <f>IFERROR(VLOOKUP(Table1[[#This Row],[Stock]],[2]CUS030!$A$5:$BO$10000,30,0)/Table1[[#This Row],[Rate
(L/S)]],"")</f>
        <v>0</v>
      </c>
      <c r="Z156" s="7">
        <f>IFERROR(VLOOKUP(Table1[[#This Row],[Stock]],[2]CUS030!$A$5:$BO$10000,31,0)/Table1[[#This Row],[Rate
(L/S)]],"")</f>
        <v>19.23076923076923</v>
      </c>
      <c r="AA156" s="7">
        <f>IFERROR(VLOOKUP(Table1[[#This Row],[Stock]],[2]CUS030!$A$5:$BO$10000,32,0)/Table1[[#This Row],[Rate
(L/S)]],"")</f>
        <v>0</v>
      </c>
      <c r="AB156" s="7">
        <f>IFERROR(VLOOKUP(Table1[[#This Row],[Stock]],[2]CUS030!$A$5:$BO$10000,33,0)/Table1[[#This Row],[Rate
(L/S)]],"")</f>
        <v>15.384615384615385</v>
      </c>
      <c r="AC156" s="7">
        <f>IFERROR(VLOOKUP(Table1[[#This Row],[Stock]],[2]CUS030!$A$5:$BO$10000,34,0)/Table1[[#This Row],[Rate
(L/S)]],"")</f>
        <v>0</v>
      </c>
      <c r="AD156" s="7">
        <f>IFERROR(VLOOKUP(Table1[[#This Row],[Stock]],[2]CUS030!$A$5:$BO$10000,35,0)/Table1[[#This Row],[Rate
(L/S)]],"")</f>
        <v>15.384615384615385</v>
      </c>
      <c r="AE156" s="7">
        <f>IFERROR(VLOOKUP(Table1[[#This Row],[Stock]],[2]CUS030!$A$5:$BO$10000,36,0)/Table1[[#This Row],[Rate
(L/S)]],"")</f>
        <v>0</v>
      </c>
      <c r="AF156" s="7">
        <f>IFERROR(VLOOKUP(Table1[[#This Row],[Stock]],[2]CUS030!$A$5:$BO$10000,37,0)/Table1[[#This Row],[Rate
(L/S)]],"")</f>
        <v>0</v>
      </c>
      <c r="AG156" s="7">
        <f>IFERROR(VLOOKUP(Table1[[#This Row],[Stock]],[2]CUS030!$A$5:$BO$10000,38,0)/Table1[[#This Row],[Rate
(L/S)]],"")</f>
        <v>19.23076923076923</v>
      </c>
      <c r="AH156" s="7">
        <f>IFERROR(VLOOKUP(Table1[[#This Row],[Stock]],[2]CUS030!$A$5:$BO$10000,39,0)/Table1[[#This Row],[Rate
(L/S)]],"")</f>
        <v>0</v>
      </c>
      <c r="AI156" s="7">
        <f>IFERROR(VLOOKUP(Table1[[#This Row],[Stock]],[2]CUS030!$A$5:$BO$10000,40,0)/Table1[[#This Row],[Rate
(L/S)]],"")</f>
        <v>15.384615384615385</v>
      </c>
      <c r="AJ156" s="7">
        <f>IFERROR(VLOOKUP(Table1[[#This Row],[Stock]],[2]CUS030!$A$5:$BO$10000,41,0)/Table1[[#This Row],[Rate
(L/S)]],"")</f>
        <v>0</v>
      </c>
      <c r="AK156" s="7">
        <f>IFERROR(VLOOKUP(Table1[[#This Row],[Stock]],[2]CUS030!$A$5:$BO$10000,42,0)/Table1[[#This Row],[Rate
(L/S)]],"")</f>
        <v>15.384615384615385</v>
      </c>
      <c r="AL156" s="7">
        <f>IFERROR(VLOOKUP(Table1[[#This Row],[Stock]],[2]CUS030!$A$5:$BO$10000,43,0)/Table1[[#This Row],[Rate
(L/S)]],"")</f>
        <v>0</v>
      </c>
      <c r="AM156" s="7">
        <f>IFERROR(VLOOKUP(Table1[[#This Row],[Stock]],[2]CUS030!$A$5:$BO$10000,44,0)/Table1[[#This Row],[Rate
(L/S)]],"")</f>
        <v>0</v>
      </c>
      <c r="AN156" s="7">
        <f>IFERROR(VLOOKUP(Table1[[#This Row],[Stock]],[2]CUS030!$A$5:$BO$10000,45,0)/Table1[[#This Row],[Rate
(L/S)]],"")</f>
        <v>15.384615384615385</v>
      </c>
      <c r="AO156" s="7">
        <f>IFERROR(VLOOKUP(Table1[[#This Row],[Stock]],[2]CUS030!$A$5:$BO$10000,46,0)/Table1[[#This Row],[Rate
(L/S)]],"")</f>
        <v>0</v>
      </c>
      <c r="AP156" s="7">
        <f>IFERROR(VLOOKUP(Table1[[#This Row],[Stock]],[2]CUS030!$A$5:$BO$10000,47,0)/Table1[[#This Row],[Rate
(L/S)]],"")</f>
        <v>15.384615384615385</v>
      </c>
      <c r="AQ156" s="7">
        <f>IFERROR(VLOOKUP(Table1[[#This Row],[Stock]],[2]CUS030!$A$5:$BO$10000,48,0)/Table1[[#This Row],[Rate
(L/S)]],"")</f>
        <v>0</v>
      </c>
      <c r="AR156" s="7">
        <f>IFERROR(VLOOKUP(Table1[[#This Row],[Stock]],[2]CUS030!$A$5:$BO$10000,49,0)/Table1[[#This Row],[Rate
(L/S)]],"")</f>
        <v>0</v>
      </c>
      <c r="AS156" s="7">
        <f>IFERROR(VLOOKUP(Table1[[#This Row],[Stock]],[2]CUS030!$A$5:$BO$10000,50,0)/Table1[[#This Row],[Rate
(L/S)]],"")</f>
        <v>0</v>
      </c>
      <c r="AT156" s="7">
        <f>IFERROR(VLOOKUP(Table1[[#This Row],[Stock]],[2]CUS030!$A$5:$BO$10000,51,0)/Table1[[#This Row],[Rate
(L/S)]],"")</f>
        <v>0</v>
      </c>
      <c r="AU156" s="7">
        <f>IFERROR(VLOOKUP(Table1[[#This Row],[Stock]],[2]CUS030!$A$5:$BO$10000,52,0)/Table1[[#This Row],[Rate
(L/S)]],"")</f>
        <v>0</v>
      </c>
      <c r="AV156" s="7">
        <f>IFERROR(VLOOKUP(Table1[[#This Row],[Stock]],[2]CUS030!$A$5:$BO$10000,53,0)/Table1[[#This Row],[Rate
(L/S)]],"")</f>
        <v>200</v>
      </c>
      <c r="AW156" s="7">
        <f>IFERROR(VLOOKUP(Table1[[#This Row],[Stock]],[2]CUS030!$A$5:$BO$10000,54,0)/Table1[[#This Row],[Rate
(L/S)]],"")</f>
        <v>0</v>
      </c>
      <c r="AX156" s="7">
        <f>IFERROR(VLOOKUP(Table1[[#This Row],[Stock]],[2]CUS030!$A$5:$BO$10000,55,0)/Table1[[#This Row],[Rate
(L/S)]],"")</f>
        <v>200</v>
      </c>
      <c r="AY156" s="7">
        <f>IFERROR(VLOOKUP(Table1[[#This Row],[Stock]],[2]CUS030!$A$5:$BO$10000,56,0)/Table1[[#This Row],[Rate
(L/S)]],"")</f>
        <v>92.307692307692307</v>
      </c>
      <c r="AZ156" s="7">
        <f>IFERROR(VLOOKUP(Table1[[#This Row],[Stock]],[2]CUS030!$A$5:$BO$10000,57,0)/Table1[[#This Row],[Rate
(L/S)]],"")</f>
        <v>84.615384615384613</v>
      </c>
      <c r="BA156" s="7">
        <f>IFERROR(VLOOKUP(Table1[[#This Row],[Stock]],[2]CUS030!$A$5:$BO$10000,58,0)/Table1[[#This Row],[Rate
(L/S)]],"")</f>
        <v>123.07692307692308</v>
      </c>
      <c r="BB156" s="7">
        <f>IFERROR(VLOOKUP(Table1[[#This Row],[Stock]],[2]CUS030!$A$5:$BO$10000,59,0)/Table1[[#This Row],[Rate
(L/S)]],"")</f>
        <v>0</v>
      </c>
      <c r="BC156" s="7">
        <f>IFERROR(VLOOKUP(Table1[[#This Row],[Stock]],[2]CUS030!$A$5:$BO$10000,60,0)/Table1[[#This Row],[Rate
(L/S)]],"")</f>
        <v>0</v>
      </c>
      <c r="BD156" s="7">
        <f>IFERROR(VLOOKUP(Table1[[#This Row],[Stock]],[2]CUS030!$A$5:$BO$10000,61,0)/Table1[[#This Row],[Rate
(L/S)]],"")</f>
        <v>0</v>
      </c>
      <c r="BE156" s="7">
        <f>IFERROR(VLOOKUP(Table1[[#This Row],[Stock]],[2]CUS030!$A$5:$BO$10000,62,0)/Table1[[#This Row],[Rate
(L/S)]],"")</f>
        <v>0</v>
      </c>
      <c r="BF156" s="7">
        <f>IFERROR(VLOOKUP(Table1[[#This Row],[Stock]],[2]CUS030!$A$5:$BO$10000,63,0)/Table1[[#This Row],[Rate
(L/S)]],"")</f>
        <v>0</v>
      </c>
      <c r="BG156" s="7">
        <f>IFERROR(VLOOKUP(Table1[[#This Row],[Stock]],[2]CUS030!$A$5:$BO$10000,64,0)/Table1[[#This Row],[Rate
(L/S)]],"")</f>
        <v>0</v>
      </c>
      <c r="BH156" s="7">
        <f>IFERROR(VLOOKUP(Table1[[#This Row],[Stock]],[2]CUS030!$A$5:$BO$10000,65,0)/Table1[[#This Row],[Rate
(L/S)]],"")</f>
        <v>0</v>
      </c>
      <c r="BI156" s="7" t="s">
        <v>1</v>
      </c>
      <c r="BJ156" s="15">
        <f>IFERROR(IF(Table1[[#This Row],[S.Material]]="S",(Table1[[#This Row],[Total Qty]]+Table1[[#This Row],[N+1]]+Table1[[#This Row],[N+2]]),Table1[[#This Row],[Total Qty]]+Table1[[#This Row],[N+1]]),)</f>
        <v>292.30769230769232</v>
      </c>
      <c r="BK156" s="7" t="str">
        <f>IFERROR(IF(((AVERAGE((Table1[[#This Row],[N+1]],Table1[[#This Row],[N+2]]),Table1[[#This Row],[N+3]])-(Table1[[#This Row],[Total Qty]])))&gt;500,"Fixed&gt;500pcs",""),"")</f>
        <v/>
      </c>
      <c r="BL156" s="7" t="str">
        <f>IF(AND(Table1[[#This Row],[Last Forcast]]=0,Table1[[#This Row],[Total Qty]]&gt;0,Table1[[#This Row],[N+1]]&gt;0),"Check PO again","")</f>
        <v/>
      </c>
    </row>
    <row r="157" spans="2:64" x14ac:dyDescent="0.3">
      <c r="B157">
        <v>155</v>
      </c>
      <c r="C157" t="s">
        <v>160</v>
      </c>
      <c r="D157">
        <f>IFERROR(ROUND((MID(Table1[[#This Row],[Production]],35,(LEN(Table1[[#This Row],[Production]]))-37)/(MID(Table1[[#This Row],[Stock]],35,(LEN(Table1[[#This Row],[Stock]]))-37))),0),"")</f>
        <v>1</v>
      </c>
      <c r="E157" t="s">
        <v>160</v>
      </c>
      <c r="F157" s="16">
        <f>VLOOKUP(LEFT(Table1[[#This Row],[Production]],LEN(Table1[[#This Row],[Production]])-7),Item!$A$5:$Z$1000,26,0)</f>
        <v>0.438</v>
      </c>
      <c r="H157" s="8" t="str">
        <f>IFERROR(VLOOKUP(MID(Table1[[#This Row],[Production]],10,2),Special!$B$2:$D$26,3,0),"")</f>
        <v>-</v>
      </c>
      <c r="J157" t="b">
        <f>EXACT(LEFT(Table1[[#This Row],[Stock]],12),LEFT(Table1[[#This Row],[Production]],12))</f>
        <v>1</v>
      </c>
      <c r="K157" t="b">
        <f>EXACT((RIGHT(Table1[[#This Row],[Stock]],3)),((RIGHT(Table1[[#This Row],[Production]],3))))</f>
        <v>1</v>
      </c>
      <c r="L157" s="14">
        <f>IFERROR(VLOOKUP(Table1[[#This Row],[Stock]],[1]Sheet1!$A$7:$N$10000,14,0),"")</f>
        <v>330.9</v>
      </c>
      <c r="M157" s="14">
        <f>IFERROR(ROUND((Table1[[#This Row],[Stock
(S&amp;L)]]/Table1[[#This Row],[Rate
(L/S)]]),0),"")</f>
        <v>331</v>
      </c>
      <c r="O157" t="str">
        <f>IF(Table1[[#This Row],[Rate
(L/S)]]=1,"P/E","C")</f>
        <v>P/E</v>
      </c>
      <c r="P157" s="7" t="str">
        <f>IFERROR(VLOOKUP(Table1[[#This Row],[Stock]],[2]CUS030!$A$5:$BO$10000,21,0)/Table1[[#This Row],[Rate
(L/S)]],"")</f>
        <v/>
      </c>
      <c r="Q157" s="7" t="str">
        <f>IFERROR(VLOOKUP(Table1[[#This Row],[Stock]],[2]CUS030!$A$5:$BO$10000,22,0)/Table1[[#This Row],[Rate
(L/S)]],"")</f>
        <v/>
      </c>
      <c r="R157" s="7" t="str">
        <f>IFERROR(VLOOKUP(Table1[[#This Row],[Stock]],[2]CUS030!$A$5:$BO$10000,23,0)/Table1[[#This Row],[Rate
(L/S)]],"")</f>
        <v/>
      </c>
      <c r="S157" s="7" t="str">
        <f>IFERROR(VLOOKUP(Table1[[#This Row],[Stock]],[2]CUS030!$A$5:$BO$10000,24,0)/Table1[[#This Row],[Rate
(L/S)]],"")</f>
        <v/>
      </c>
      <c r="T157" s="7" t="str">
        <f>IFERROR(VLOOKUP(Table1[[#This Row],[Stock]],[2]CUS030!$A$5:$BO$10000,25,0)/Table1[[#This Row],[Rate
(L/S)]],"")</f>
        <v/>
      </c>
      <c r="U157" s="7" t="str">
        <f>IFERROR(VLOOKUP(Table1[[#This Row],[Stock]],[2]CUS030!$A$5:$BO$10000,26,0)/Table1[[#This Row],[Rate
(L/S)]],"")</f>
        <v/>
      </c>
      <c r="V157" s="7" t="str">
        <f>IFERROR(VLOOKUP(Table1[[#This Row],[Stock]],[2]CUS030!$A$5:$BO$10000,27,0)/Table1[[#This Row],[Rate
(L/S)]],"")</f>
        <v/>
      </c>
      <c r="W157" s="7" t="str">
        <f>IFERROR(VLOOKUP(Table1[[#This Row],[Stock]],[2]CUS030!$A$5:$BO$10000,28,0)/Table1[[#This Row],[Rate
(L/S)]],"")</f>
        <v/>
      </c>
      <c r="X157" s="7" t="str">
        <f>IFERROR(VLOOKUP(Table1[[#This Row],[Stock]],[2]CUS030!$A$5:$BO$10000,29,0)/Table1[[#This Row],[Rate
(L/S)]],"")</f>
        <v/>
      </c>
      <c r="Y157" s="7" t="str">
        <f>IFERROR(VLOOKUP(Table1[[#This Row],[Stock]],[2]CUS030!$A$5:$BO$10000,30,0)/Table1[[#This Row],[Rate
(L/S)]],"")</f>
        <v/>
      </c>
      <c r="Z157" s="7" t="str">
        <f>IFERROR(VLOOKUP(Table1[[#This Row],[Stock]],[2]CUS030!$A$5:$BO$10000,31,0)/Table1[[#This Row],[Rate
(L/S)]],"")</f>
        <v/>
      </c>
      <c r="AA157" s="7" t="str">
        <f>IFERROR(VLOOKUP(Table1[[#This Row],[Stock]],[2]CUS030!$A$5:$BO$10000,32,0)/Table1[[#This Row],[Rate
(L/S)]],"")</f>
        <v/>
      </c>
      <c r="AB157" s="7" t="str">
        <f>IFERROR(VLOOKUP(Table1[[#This Row],[Stock]],[2]CUS030!$A$5:$BO$10000,33,0)/Table1[[#This Row],[Rate
(L/S)]],"")</f>
        <v/>
      </c>
      <c r="AC157" s="7" t="str">
        <f>IFERROR(VLOOKUP(Table1[[#This Row],[Stock]],[2]CUS030!$A$5:$BO$10000,34,0)/Table1[[#This Row],[Rate
(L/S)]],"")</f>
        <v/>
      </c>
      <c r="AD157" s="7" t="str">
        <f>IFERROR(VLOOKUP(Table1[[#This Row],[Stock]],[2]CUS030!$A$5:$BO$10000,35,0)/Table1[[#This Row],[Rate
(L/S)]],"")</f>
        <v/>
      </c>
      <c r="AE157" s="7" t="str">
        <f>IFERROR(VLOOKUP(Table1[[#This Row],[Stock]],[2]CUS030!$A$5:$BO$10000,36,0)/Table1[[#This Row],[Rate
(L/S)]],"")</f>
        <v/>
      </c>
      <c r="AF157" s="7" t="str">
        <f>IFERROR(VLOOKUP(Table1[[#This Row],[Stock]],[2]CUS030!$A$5:$BO$10000,37,0)/Table1[[#This Row],[Rate
(L/S)]],"")</f>
        <v/>
      </c>
      <c r="AG157" s="7" t="str">
        <f>IFERROR(VLOOKUP(Table1[[#This Row],[Stock]],[2]CUS030!$A$5:$BO$10000,38,0)/Table1[[#This Row],[Rate
(L/S)]],"")</f>
        <v/>
      </c>
      <c r="AH157" s="7" t="str">
        <f>IFERROR(VLOOKUP(Table1[[#This Row],[Stock]],[2]CUS030!$A$5:$BO$10000,39,0)/Table1[[#This Row],[Rate
(L/S)]],"")</f>
        <v/>
      </c>
      <c r="AI157" s="7" t="str">
        <f>IFERROR(VLOOKUP(Table1[[#This Row],[Stock]],[2]CUS030!$A$5:$BO$10000,40,0)/Table1[[#This Row],[Rate
(L/S)]],"")</f>
        <v/>
      </c>
      <c r="AJ157" s="7" t="str">
        <f>IFERROR(VLOOKUP(Table1[[#This Row],[Stock]],[2]CUS030!$A$5:$BO$10000,41,0)/Table1[[#This Row],[Rate
(L/S)]],"")</f>
        <v/>
      </c>
      <c r="AK157" s="7" t="str">
        <f>IFERROR(VLOOKUP(Table1[[#This Row],[Stock]],[2]CUS030!$A$5:$BO$10000,42,0)/Table1[[#This Row],[Rate
(L/S)]],"")</f>
        <v/>
      </c>
      <c r="AL157" s="7" t="str">
        <f>IFERROR(VLOOKUP(Table1[[#This Row],[Stock]],[2]CUS030!$A$5:$BO$10000,43,0)/Table1[[#This Row],[Rate
(L/S)]],"")</f>
        <v/>
      </c>
      <c r="AM157" s="7" t="str">
        <f>IFERROR(VLOOKUP(Table1[[#This Row],[Stock]],[2]CUS030!$A$5:$BO$10000,44,0)/Table1[[#This Row],[Rate
(L/S)]],"")</f>
        <v/>
      </c>
      <c r="AN157" s="7" t="str">
        <f>IFERROR(VLOOKUP(Table1[[#This Row],[Stock]],[2]CUS030!$A$5:$BO$10000,45,0)/Table1[[#This Row],[Rate
(L/S)]],"")</f>
        <v/>
      </c>
      <c r="AO157" s="7" t="str">
        <f>IFERROR(VLOOKUP(Table1[[#This Row],[Stock]],[2]CUS030!$A$5:$BO$10000,46,0)/Table1[[#This Row],[Rate
(L/S)]],"")</f>
        <v/>
      </c>
      <c r="AP157" s="7" t="str">
        <f>IFERROR(VLOOKUP(Table1[[#This Row],[Stock]],[2]CUS030!$A$5:$BO$10000,47,0)/Table1[[#This Row],[Rate
(L/S)]],"")</f>
        <v/>
      </c>
      <c r="AQ157" s="7" t="str">
        <f>IFERROR(VLOOKUP(Table1[[#This Row],[Stock]],[2]CUS030!$A$5:$BO$10000,48,0)/Table1[[#This Row],[Rate
(L/S)]],"")</f>
        <v/>
      </c>
      <c r="AR157" s="7" t="str">
        <f>IFERROR(VLOOKUP(Table1[[#This Row],[Stock]],[2]CUS030!$A$5:$BO$10000,49,0)/Table1[[#This Row],[Rate
(L/S)]],"")</f>
        <v/>
      </c>
      <c r="AS157" s="7" t="str">
        <f>IFERROR(VLOOKUP(Table1[[#This Row],[Stock]],[2]CUS030!$A$5:$BO$10000,50,0)/Table1[[#This Row],[Rate
(L/S)]],"")</f>
        <v/>
      </c>
      <c r="AT157" s="7" t="str">
        <f>IFERROR(VLOOKUP(Table1[[#This Row],[Stock]],[2]CUS030!$A$5:$BO$10000,51,0)/Table1[[#This Row],[Rate
(L/S)]],"")</f>
        <v/>
      </c>
      <c r="AU157" s="7" t="str">
        <f>IFERROR(VLOOKUP(Table1[[#This Row],[Stock]],[2]CUS030!$A$5:$BO$10000,52,0)/Table1[[#This Row],[Rate
(L/S)]],"")</f>
        <v/>
      </c>
      <c r="AV157" s="7" t="str">
        <f>IFERROR(VLOOKUP(Table1[[#This Row],[Stock]],[2]CUS030!$A$5:$BO$10000,53,0)/Table1[[#This Row],[Rate
(L/S)]],"")</f>
        <v/>
      </c>
      <c r="AW157" s="7" t="str">
        <f>IFERROR(VLOOKUP(Table1[[#This Row],[Stock]],[2]CUS030!$A$5:$BO$10000,54,0)/Table1[[#This Row],[Rate
(L/S)]],"")</f>
        <v/>
      </c>
      <c r="AX157" s="7" t="str">
        <f>IFERROR(VLOOKUP(Table1[[#This Row],[Stock]],[2]CUS030!$A$5:$BO$10000,55,0)/Table1[[#This Row],[Rate
(L/S)]],"")</f>
        <v/>
      </c>
      <c r="AY157" s="7" t="str">
        <f>IFERROR(VLOOKUP(Table1[[#This Row],[Stock]],[2]CUS030!$A$5:$BO$10000,56,0)/Table1[[#This Row],[Rate
(L/S)]],"")</f>
        <v/>
      </c>
      <c r="AZ157" s="7" t="str">
        <f>IFERROR(VLOOKUP(Table1[[#This Row],[Stock]],[2]CUS030!$A$5:$BO$10000,57,0)/Table1[[#This Row],[Rate
(L/S)]],"")</f>
        <v/>
      </c>
      <c r="BA157" s="7" t="str">
        <f>IFERROR(VLOOKUP(Table1[[#This Row],[Stock]],[2]CUS030!$A$5:$BO$10000,58,0)/Table1[[#This Row],[Rate
(L/S)]],"")</f>
        <v/>
      </c>
      <c r="BB157" s="7" t="str">
        <f>IFERROR(VLOOKUP(Table1[[#This Row],[Stock]],[2]CUS030!$A$5:$BO$10000,59,0)/Table1[[#This Row],[Rate
(L/S)]],"")</f>
        <v/>
      </c>
      <c r="BC157" s="7" t="str">
        <f>IFERROR(VLOOKUP(Table1[[#This Row],[Stock]],[2]CUS030!$A$5:$BO$10000,60,0)/Table1[[#This Row],[Rate
(L/S)]],"")</f>
        <v/>
      </c>
      <c r="BD157" s="7" t="str">
        <f>IFERROR(VLOOKUP(Table1[[#This Row],[Stock]],[2]CUS030!$A$5:$BO$10000,61,0)/Table1[[#This Row],[Rate
(L/S)]],"")</f>
        <v/>
      </c>
      <c r="BE157" s="7" t="str">
        <f>IFERROR(VLOOKUP(Table1[[#This Row],[Stock]],[2]CUS030!$A$5:$BO$10000,62,0)/Table1[[#This Row],[Rate
(L/S)]],"")</f>
        <v/>
      </c>
      <c r="BF157" s="7" t="str">
        <f>IFERROR(VLOOKUP(Table1[[#This Row],[Stock]],[2]CUS030!$A$5:$BO$10000,63,0)/Table1[[#This Row],[Rate
(L/S)]],"")</f>
        <v/>
      </c>
      <c r="BG157" s="7" t="str">
        <f>IFERROR(VLOOKUP(Table1[[#This Row],[Stock]],[2]CUS030!$A$5:$BO$10000,64,0)/Table1[[#This Row],[Rate
(L/S)]],"")</f>
        <v/>
      </c>
      <c r="BH157" s="7" t="str">
        <f>IFERROR(VLOOKUP(Table1[[#This Row],[Stock]],[2]CUS030!$A$5:$BO$10000,65,0)/Table1[[#This Row],[Rate
(L/S)]],"")</f>
        <v/>
      </c>
      <c r="BI157" s="7" t="s">
        <v>1</v>
      </c>
      <c r="BJ157" s="15">
        <f>IFERROR(IF(Table1[[#This Row],[S.Material]]="S",(Table1[[#This Row],[Total Qty]]+Table1[[#This Row],[N+1]]+Table1[[#This Row],[N+2]]),Table1[[#This Row],[Total Qty]]+Table1[[#This Row],[N+1]]),)</f>
        <v>0</v>
      </c>
      <c r="BK157" s="7" t="str">
        <f>IFERROR(IF(((AVERAGE((Table1[[#This Row],[N+1]],Table1[[#This Row],[N+2]]),Table1[[#This Row],[N+3]])-(Table1[[#This Row],[Total Qty]])))&gt;500,"Fixed&gt;500pcs",""),"")</f>
        <v/>
      </c>
      <c r="BL157" s="7" t="str">
        <f>IF(AND(Table1[[#This Row],[Last Forcast]]=0,Table1[[#This Row],[Total Qty]]&gt;0,Table1[[#This Row],[N+1]]&gt;0),"Check PO again","")</f>
        <v/>
      </c>
    </row>
    <row r="158" spans="2:64" x14ac:dyDescent="0.3">
      <c r="B158">
        <v>156</v>
      </c>
      <c r="C158" t="s">
        <v>161</v>
      </c>
      <c r="D158">
        <f>IFERROR(ROUND((MID(Table1[[#This Row],[Production]],35,(LEN(Table1[[#This Row],[Production]]))-37)/(MID(Table1[[#This Row],[Stock]],35,(LEN(Table1[[#This Row],[Stock]]))-37))),0),"")</f>
        <v>18</v>
      </c>
      <c r="E158" t="s">
        <v>163</v>
      </c>
      <c r="F158" s="16">
        <f>VLOOKUP(LEFT(Table1[[#This Row],[Production]],LEN(Table1[[#This Row],[Production]])-7),Item!$A$5:$Z$1000,26,0)</f>
        <v>0.435</v>
      </c>
      <c r="H158" s="8" t="str">
        <f>IFERROR(VLOOKUP(MID(Table1[[#This Row],[Production]],10,2),Special!$B$2:$D$26,3,0),"")</f>
        <v>-</v>
      </c>
      <c r="J158" t="b">
        <f>EXACT(LEFT(Table1[[#This Row],[Stock]],12),LEFT(Table1[[#This Row],[Production]],12))</f>
        <v>1</v>
      </c>
      <c r="K158" t="b">
        <f>EXACT((RIGHT(Table1[[#This Row],[Stock]],3)),((RIGHT(Table1[[#This Row],[Production]],3))))</f>
        <v>1</v>
      </c>
      <c r="L158" s="14">
        <f>IFERROR(VLOOKUP(Table1[[#This Row],[Stock]],[1]Sheet1!$A$7:$N$10000,14,0),"")</f>
        <v>185</v>
      </c>
      <c r="M158" s="14">
        <f>IFERROR(ROUND((Table1[[#This Row],[Stock
(S&amp;L)]]/Table1[[#This Row],[Rate
(L/S)]]),0),"")</f>
        <v>10</v>
      </c>
      <c r="O158" t="str">
        <f>IF(Table1[[#This Row],[Rate
(L/S)]]=1,"P/E","C")</f>
        <v>C</v>
      </c>
      <c r="P158" s="7">
        <f>IFERROR(VLOOKUP(Table1[[#This Row],[Stock]],[2]CUS030!$A$5:$BO$10000,21,0)/Table1[[#This Row],[Rate
(L/S)]],"")</f>
        <v>0</v>
      </c>
      <c r="Q158" s="7">
        <f>IFERROR(VLOOKUP(Table1[[#This Row],[Stock]],[2]CUS030!$A$5:$BO$10000,22,0)/Table1[[#This Row],[Rate
(L/S)]],"")</f>
        <v>0</v>
      </c>
      <c r="R158" s="7">
        <f>IFERROR(VLOOKUP(Table1[[#This Row],[Stock]],[2]CUS030!$A$5:$BO$10000,23,0)/Table1[[#This Row],[Rate
(L/S)]],"")</f>
        <v>0</v>
      </c>
      <c r="S158" s="7">
        <f>IFERROR(VLOOKUP(Table1[[#This Row],[Stock]],[2]CUS030!$A$5:$BO$10000,24,0)/Table1[[#This Row],[Rate
(L/S)]],"")</f>
        <v>0</v>
      </c>
      <c r="T158" s="7">
        <f>IFERROR(VLOOKUP(Table1[[#This Row],[Stock]],[2]CUS030!$A$5:$BO$10000,25,0)/Table1[[#This Row],[Rate
(L/S)]],"")</f>
        <v>0</v>
      </c>
      <c r="U158" s="7">
        <f>IFERROR(VLOOKUP(Table1[[#This Row],[Stock]],[2]CUS030!$A$5:$BO$10000,26,0)/Table1[[#This Row],[Rate
(L/S)]],"")</f>
        <v>0</v>
      </c>
      <c r="V158" s="7">
        <f>IFERROR(VLOOKUP(Table1[[#This Row],[Stock]],[2]CUS030!$A$5:$BO$10000,27,0)/Table1[[#This Row],[Rate
(L/S)]],"")</f>
        <v>0</v>
      </c>
      <c r="W158" s="7">
        <f>IFERROR(VLOOKUP(Table1[[#This Row],[Stock]],[2]CUS030!$A$5:$BO$10000,28,0)/Table1[[#This Row],[Rate
(L/S)]],"")</f>
        <v>0</v>
      </c>
      <c r="X158" s="7">
        <f>IFERROR(VLOOKUP(Table1[[#This Row],[Stock]],[2]CUS030!$A$5:$BO$10000,29,0)/Table1[[#This Row],[Rate
(L/S)]],"")</f>
        <v>0</v>
      </c>
      <c r="Y158" s="7">
        <f>IFERROR(VLOOKUP(Table1[[#This Row],[Stock]],[2]CUS030!$A$5:$BO$10000,30,0)/Table1[[#This Row],[Rate
(L/S)]],"")</f>
        <v>0</v>
      </c>
      <c r="Z158" s="7">
        <f>IFERROR(VLOOKUP(Table1[[#This Row],[Stock]],[2]CUS030!$A$5:$BO$10000,31,0)/Table1[[#This Row],[Rate
(L/S)]],"")</f>
        <v>0</v>
      </c>
      <c r="AA158" s="7">
        <f>IFERROR(VLOOKUP(Table1[[#This Row],[Stock]],[2]CUS030!$A$5:$BO$10000,32,0)/Table1[[#This Row],[Rate
(L/S)]],"")</f>
        <v>0</v>
      </c>
      <c r="AB158" s="7">
        <f>IFERROR(VLOOKUP(Table1[[#This Row],[Stock]],[2]CUS030!$A$5:$BO$10000,33,0)/Table1[[#This Row],[Rate
(L/S)]],"")</f>
        <v>0</v>
      </c>
      <c r="AC158" s="7">
        <f>IFERROR(VLOOKUP(Table1[[#This Row],[Stock]],[2]CUS030!$A$5:$BO$10000,34,0)/Table1[[#This Row],[Rate
(L/S)]],"")</f>
        <v>0</v>
      </c>
      <c r="AD158" s="7">
        <f>IFERROR(VLOOKUP(Table1[[#This Row],[Stock]],[2]CUS030!$A$5:$BO$10000,35,0)/Table1[[#This Row],[Rate
(L/S)]],"")</f>
        <v>0</v>
      </c>
      <c r="AE158" s="7">
        <f>IFERROR(VLOOKUP(Table1[[#This Row],[Stock]],[2]CUS030!$A$5:$BO$10000,36,0)/Table1[[#This Row],[Rate
(L/S)]],"")</f>
        <v>0</v>
      </c>
      <c r="AF158" s="7">
        <f>IFERROR(VLOOKUP(Table1[[#This Row],[Stock]],[2]CUS030!$A$5:$BO$10000,37,0)/Table1[[#This Row],[Rate
(L/S)]],"")</f>
        <v>0</v>
      </c>
      <c r="AG158" s="7">
        <f>IFERROR(VLOOKUP(Table1[[#This Row],[Stock]],[2]CUS030!$A$5:$BO$10000,38,0)/Table1[[#This Row],[Rate
(L/S)]],"")</f>
        <v>0</v>
      </c>
      <c r="AH158" s="7">
        <f>IFERROR(VLOOKUP(Table1[[#This Row],[Stock]],[2]CUS030!$A$5:$BO$10000,39,0)/Table1[[#This Row],[Rate
(L/S)]],"")</f>
        <v>0</v>
      </c>
      <c r="AI158" s="7">
        <f>IFERROR(VLOOKUP(Table1[[#This Row],[Stock]],[2]CUS030!$A$5:$BO$10000,40,0)/Table1[[#This Row],[Rate
(L/S)]],"")</f>
        <v>0</v>
      </c>
      <c r="AJ158" s="7">
        <f>IFERROR(VLOOKUP(Table1[[#This Row],[Stock]],[2]CUS030!$A$5:$BO$10000,41,0)/Table1[[#This Row],[Rate
(L/S)]],"")</f>
        <v>0</v>
      </c>
      <c r="AK158" s="7">
        <f>IFERROR(VLOOKUP(Table1[[#This Row],[Stock]],[2]CUS030!$A$5:$BO$10000,42,0)/Table1[[#This Row],[Rate
(L/S)]],"")</f>
        <v>0</v>
      </c>
      <c r="AL158" s="7">
        <f>IFERROR(VLOOKUP(Table1[[#This Row],[Stock]],[2]CUS030!$A$5:$BO$10000,43,0)/Table1[[#This Row],[Rate
(L/S)]],"")</f>
        <v>0</v>
      </c>
      <c r="AM158" s="7">
        <f>IFERROR(VLOOKUP(Table1[[#This Row],[Stock]],[2]CUS030!$A$5:$BO$10000,44,0)/Table1[[#This Row],[Rate
(L/S)]],"")</f>
        <v>0</v>
      </c>
      <c r="AN158" s="7">
        <f>IFERROR(VLOOKUP(Table1[[#This Row],[Stock]],[2]CUS030!$A$5:$BO$10000,45,0)/Table1[[#This Row],[Rate
(L/S)]],"")</f>
        <v>0</v>
      </c>
      <c r="AO158" s="7">
        <f>IFERROR(VLOOKUP(Table1[[#This Row],[Stock]],[2]CUS030!$A$5:$BO$10000,46,0)/Table1[[#This Row],[Rate
(L/S)]],"")</f>
        <v>0</v>
      </c>
      <c r="AP158" s="7">
        <f>IFERROR(VLOOKUP(Table1[[#This Row],[Stock]],[2]CUS030!$A$5:$BO$10000,47,0)/Table1[[#This Row],[Rate
(L/S)]],"")</f>
        <v>0</v>
      </c>
      <c r="AQ158" s="7">
        <f>IFERROR(VLOOKUP(Table1[[#This Row],[Stock]],[2]CUS030!$A$5:$BO$10000,48,0)/Table1[[#This Row],[Rate
(L/S)]],"")</f>
        <v>0</v>
      </c>
      <c r="AR158" s="7">
        <f>IFERROR(VLOOKUP(Table1[[#This Row],[Stock]],[2]CUS030!$A$5:$BO$10000,49,0)/Table1[[#This Row],[Rate
(L/S)]],"")</f>
        <v>0</v>
      </c>
      <c r="AS158" s="7">
        <f>IFERROR(VLOOKUP(Table1[[#This Row],[Stock]],[2]CUS030!$A$5:$BO$10000,50,0)/Table1[[#This Row],[Rate
(L/S)]],"")</f>
        <v>0</v>
      </c>
      <c r="AT158" s="7">
        <f>IFERROR(VLOOKUP(Table1[[#This Row],[Stock]],[2]CUS030!$A$5:$BO$10000,51,0)/Table1[[#This Row],[Rate
(L/S)]],"")</f>
        <v>0</v>
      </c>
      <c r="AU158" s="7">
        <f>IFERROR(VLOOKUP(Table1[[#This Row],[Stock]],[2]CUS030!$A$5:$BO$10000,52,0)/Table1[[#This Row],[Rate
(L/S)]],"")</f>
        <v>0</v>
      </c>
      <c r="AV158" s="7">
        <f>IFERROR(VLOOKUP(Table1[[#This Row],[Stock]],[2]CUS030!$A$5:$BO$10000,53,0)/Table1[[#This Row],[Rate
(L/S)]],"")</f>
        <v>0</v>
      </c>
      <c r="AW158" s="7">
        <f>IFERROR(VLOOKUP(Table1[[#This Row],[Stock]],[2]CUS030!$A$5:$BO$10000,54,0)/Table1[[#This Row],[Rate
(L/S)]],"")</f>
        <v>0</v>
      </c>
      <c r="AX158" s="7">
        <f>IFERROR(VLOOKUP(Table1[[#This Row],[Stock]],[2]CUS030!$A$5:$BO$10000,55,0)/Table1[[#This Row],[Rate
(L/S)]],"")</f>
        <v>0</v>
      </c>
      <c r="AY158" s="7">
        <f>IFERROR(VLOOKUP(Table1[[#This Row],[Stock]],[2]CUS030!$A$5:$BO$10000,56,0)/Table1[[#This Row],[Rate
(L/S)]],"")</f>
        <v>36</v>
      </c>
      <c r="AZ158" s="7">
        <f>IFERROR(VLOOKUP(Table1[[#This Row],[Stock]],[2]CUS030!$A$5:$BO$10000,57,0)/Table1[[#This Row],[Rate
(L/S)]],"")</f>
        <v>36.666666666666664</v>
      </c>
      <c r="BA158" s="7">
        <f>IFERROR(VLOOKUP(Table1[[#This Row],[Stock]],[2]CUS030!$A$5:$BO$10000,58,0)/Table1[[#This Row],[Rate
(L/S)]],"")</f>
        <v>36.666666666666664</v>
      </c>
      <c r="BB158" s="7">
        <f>IFERROR(VLOOKUP(Table1[[#This Row],[Stock]],[2]CUS030!$A$5:$BO$10000,59,0)/Table1[[#This Row],[Rate
(L/S)]],"")</f>
        <v>0</v>
      </c>
      <c r="BC158" s="7">
        <f>IFERROR(VLOOKUP(Table1[[#This Row],[Stock]],[2]CUS030!$A$5:$BO$10000,60,0)/Table1[[#This Row],[Rate
(L/S)]],"")</f>
        <v>0</v>
      </c>
      <c r="BD158" s="7">
        <f>IFERROR(VLOOKUP(Table1[[#This Row],[Stock]],[2]CUS030!$A$5:$BO$10000,61,0)/Table1[[#This Row],[Rate
(L/S)]],"")</f>
        <v>0</v>
      </c>
      <c r="BE158" s="7">
        <f>IFERROR(VLOOKUP(Table1[[#This Row],[Stock]],[2]CUS030!$A$5:$BO$10000,62,0)/Table1[[#This Row],[Rate
(L/S)]],"")</f>
        <v>0</v>
      </c>
      <c r="BF158" s="7">
        <f>IFERROR(VLOOKUP(Table1[[#This Row],[Stock]],[2]CUS030!$A$5:$BO$10000,63,0)/Table1[[#This Row],[Rate
(L/S)]],"")</f>
        <v>0</v>
      </c>
      <c r="BG158" s="7">
        <f>IFERROR(VLOOKUP(Table1[[#This Row],[Stock]],[2]CUS030!$A$5:$BO$10000,64,0)/Table1[[#This Row],[Rate
(L/S)]],"")</f>
        <v>0</v>
      </c>
      <c r="BH158" s="7">
        <f>IFERROR(VLOOKUP(Table1[[#This Row],[Stock]],[2]CUS030!$A$5:$BO$10000,65,0)/Table1[[#This Row],[Rate
(L/S)]],"")</f>
        <v>0</v>
      </c>
      <c r="BI158" s="7" t="s">
        <v>1</v>
      </c>
      <c r="BJ158" s="15">
        <f>IFERROR(IF(Table1[[#This Row],[S.Material]]="S",(Table1[[#This Row],[Total Qty]]+Table1[[#This Row],[N+1]]+Table1[[#This Row],[N+2]]),Table1[[#This Row],[Total Qty]]+Table1[[#This Row],[N+1]]),)</f>
        <v>36</v>
      </c>
      <c r="BK158" s="7" t="str">
        <f>IFERROR(IF(((AVERAGE((Table1[[#This Row],[N+1]],Table1[[#This Row],[N+2]]),Table1[[#This Row],[N+3]])-(Table1[[#This Row],[Total Qty]])))&gt;500,"Fixed&gt;500pcs",""),"")</f>
        <v/>
      </c>
      <c r="BL158" s="7" t="str">
        <f>IF(AND(Table1[[#This Row],[Last Forcast]]=0,Table1[[#This Row],[Total Qty]]&gt;0,Table1[[#This Row],[N+1]]&gt;0),"Check PO again","")</f>
        <v/>
      </c>
    </row>
    <row r="159" spans="2:64" x14ac:dyDescent="0.3">
      <c r="B159">
        <v>157</v>
      </c>
      <c r="C159" s="1" t="s">
        <v>162</v>
      </c>
      <c r="D159">
        <f>IFERROR(ROUND((MID(Table1[[#This Row],[Production]],35,(LEN(Table1[[#This Row],[Production]]))-37)/(MID(Table1[[#This Row],[Stock]],35,(LEN(Table1[[#This Row],[Stock]]))-37))),0),"")</f>
        <v>18</v>
      </c>
      <c r="E159" t="s">
        <v>163</v>
      </c>
      <c r="F159" s="16">
        <f>VLOOKUP(LEFT(Table1[[#This Row],[Production]],LEN(Table1[[#This Row],[Production]])-7),Item!$A$5:$Z$1000,26,0)</f>
        <v>0.435</v>
      </c>
      <c r="H159" s="8" t="str">
        <f>IFERROR(VLOOKUP(MID(Table1[[#This Row],[Production]],10,2),Special!$B$2:$D$26,3,0),"")</f>
        <v>-</v>
      </c>
      <c r="J159" t="b">
        <f>EXACT(LEFT(Table1[[#This Row],[Stock]],12),LEFT(Table1[[#This Row],[Production]],12))</f>
        <v>1</v>
      </c>
      <c r="K159" t="b">
        <f>EXACT((RIGHT(Table1[[#This Row],[Stock]],3)),((RIGHT(Table1[[#This Row],[Production]],3))))</f>
        <v>1</v>
      </c>
      <c r="L159" s="14" t="str">
        <f>IFERROR(VLOOKUP(Table1[[#This Row],[Stock]],[1]Sheet1!$A$7:$N$10000,14,0),"")</f>
        <v/>
      </c>
      <c r="M159" s="14" t="str">
        <f>IFERROR(ROUND((Table1[[#This Row],[Stock
(S&amp;L)]]/Table1[[#This Row],[Rate
(L/S)]]),0),"")</f>
        <v/>
      </c>
      <c r="O159" t="str">
        <f>IF(Table1[[#This Row],[Rate
(L/S)]]=1,"P/E","C")</f>
        <v>C</v>
      </c>
      <c r="P159" s="7" t="str">
        <f>IFERROR(VLOOKUP(Table1[[#This Row],[Stock]],[2]CUS030!$A$5:$BO$10000,21,0)/Table1[[#This Row],[Rate
(L/S)]],"")</f>
        <v/>
      </c>
      <c r="Q159" s="7" t="str">
        <f>IFERROR(VLOOKUP(Table1[[#This Row],[Stock]],[2]CUS030!$A$5:$BO$10000,22,0)/Table1[[#This Row],[Rate
(L/S)]],"")</f>
        <v/>
      </c>
      <c r="R159" s="7" t="str">
        <f>IFERROR(VLOOKUP(Table1[[#This Row],[Stock]],[2]CUS030!$A$5:$BO$10000,23,0)/Table1[[#This Row],[Rate
(L/S)]],"")</f>
        <v/>
      </c>
      <c r="S159" s="7" t="str">
        <f>IFERROR(VLOOKUP(Table1[[#This Row],[Stock]],[2]CUS030!$A$5:$BO$10000,24,0)/Table1[[#This Row],[Rate
(L/S)]],"")</f>
        <v/>
      </c>
      <c r="T159" s="7" t="str">
        <f>IFERROR(VLOOKUP(Table1[[#This Row],[Stock]],[2]CUS030!$A$5:$BO$10000,25,0)/Table1[[#This Row],[Rate
(L/S)]],"")</f>
        <v/>
      </c>
      <c r="U159" s="7" t="str">
        <f>IFERROR(VLOOKUP(Table1[[#This Row],[Stock]],[2]CUS030!$A$5:$BO$10000,26,0)/Table1[[#This Row],[Rate
(L/S)]],"")</f>
        <v/>
      </c>
      <c r="V159" s="7" t="str">
        <f>IFERROR(VLOOKUP(Table1[[#This Row],[Stock]],[2]CUS030!$A$5:$BO$10000,27,0)/Table1[[#This Row],[Rate
(L/S)]],"")</f>
        <v/>
      </c>
      <c r="W159" s="7" t="str">
        <f>IFERROR(VLOOKUP(Table1[[#This Row],[Stock]],[2]CUS030!$A$5:$BO$10000,28,0)/Table1[[#This Row],[Rate
(L/S)]],"")</f>
        <v/>
      </c>
      <c r="X159" s="7" t="str">
        <f>IFERROR(VLOOKUP(Table1[[#This Row],[Stock]],[2]CUS030!$A$5:$BO$10000,29,0)/Table1[[#This Row],[Rate
(L/S)]],"")</f>
        <v/>
      </c>
      <c r="Y159" s="7" t="str">
        <f>IFERROR(VLOOKUP(Table1[[#This Row],[Stock]],[2]CUS030!$A$5:$BO$10000,30,0)/Table1[[#This Row],[Rate
(L/S)]],"")</f>
        <v/>
      </c>
      <c r="Z159" s="7" t="str">
        <f>IFERROR(VLOOKUP(Table1[[#This Row],[Stock]],[2]CUS030!$A$5:$BO$10000,31,0)/Table1[[#This Row],[Rate
(L/S)]],"")</f>
        <v/>
      </c>
      <c r="AA159" s="7" t="str">
        <f>IFERROR(VLOOKUP(Table1[[#This Row],[Stock]],[2]CUS030!$A$5:$BO$10000,32,0)/Table1[[#This Row],[Rate
(L/S)]],"")</f>
        <v/>
      </c>
      <c r="AB159" s="7" t="str">
        <f>IFERROR(VLOOKUP(Table1[[#This Row],[Stock]],[2]CUS030!$A$5:$BO$10000,33,0)/Table1[[#This Row],[Rate
(L/S)]],"")</f>
        <v/>
      </c>
      <c r="AC159" s="7" t="str">
        <f>IFERROR(VLOOKUP(Table1[[#This Row],[Stock]],[2]CUS030!$A$5:$BO$10000,34,0)/Table1[[#This Row],[Rate
(L/S)]],"")</f>
        <v/>
      </c>
      <c r="AD159" s="7" t="str">
        <f>IFERROR(VLOOKUP(Table1[[#This Row],[Stock]],[2]CUS030!$A$5:$BO$10000,35,0)/Table1[[#This Row],[Rate
(L/S)]],"")</f>
        <v/>
      </c>
      <c r="AE159" s="7" t="str">
        <f>IFERROR(VLOOKUP(Table1[[#This Row],[Stock]],[2]CUS030!$A$5:$BO$10000,36,0)/Table1[[#This Row],[Rate
(L/S)]],"")</f>
        <v/>
      </c>
      <c r="AF159" s="7" t="str">
        <f>IFERROR(VLOOKUP(Table1[[#This Row],[Stock]],[2]CUS030!$A$5:$BO$10000,37,0)/Table1[[#This Row],[Rate
(L/S)]],"")</f>
        <v/>
      </c>
      <c r="AG159" s="7" t="str">
        <f>IFERROR(VLOOKUP(Table1[[#This Row],[Stock]],[2]CUS030!$A$5:$BO$10000,38,0)/Table1[[#This Row],[Rate
(L/S)]],"")</f>
        <v/>
      </c>
      <c r="AH159" s="7" t="str">
        <f>IFERROR(VLOOKUP(Table1[[#This Row],[Stock]],[2]CUS030!$A$5:$BO$10000,39,0)/Table1[[#This Row],[Rate
(L/S)]],"")</f>
        <v/>
      </c>
      <c r="AI159" s="7" t="str">
        <f>IFERROR(VLOOKUP(Table1[[#This Row],[Stock]],[2]CUS030!$A$5:$BO$10000,40,0)/Table1[[#This Row],[Rate
(L/S)]],"")</f>
        <v/>
      </c>
      <c r="AJ159" s="7" t="str">
        <f>IFERROR(VLOOKUP(Table1[[#This Row],[Stock]],[2]CUS030!$A$5:$BO$10000,41,0)/Table1[[#This Row],[Rate
(L/S)]],"")</f>
        <v/>
      </c>
      <c r="AK159" s="7" t="str">
        <f>IFERROR(VLOOKUP(Table1[[#This Row],[Stock]],[2]CUS030!$A$5:$BO$10000,42,0)/Table1[[#This Row],[Rate
(L/S)]],"")</f>
        <v/>
      </c>
      <c r="AL159" s="7" t="str">
        <f>IFERROR(VLOOKUP(Table1[[#This Row],[Stock]],[2]CUS030!$A$5:$BO$10000,43,0)/Table1[[#This Row],[Rate
(L/S)]],"")</f>
        <v/>
      </c>
      <c r="AM159" s="7" t="str">
        <f>IFERROR(VLOOKUP(Table1[[#This Row],[Stock]],[2]CUS030!$A$5:$BO$10000,44,0)/Table1[[#This Row],[Rate
(L/S)]],"")</f>
        <v/>
      </c>
      <c r="AN159" s="7" t="str">
        <f>IFERROR(VLOOKUP(Table1[[#This Row],[Stock]],[2]CUS030!$A$5:$BO$10000,45,0)/Table1[[#This Row],[Rate
(L/S)]],"")</f>
        <v/>
      </c>
      <c r="AO159" s="7" t="str">
        <f>IFERROR(VLOOKUP(Table1[[#This Row],[Stock]],[2]CUS030!$A$5:$BO$10000,46,0)/Table1[[#This Row],[Rate
(L/S)]],"")</f>
        <v/>
      </c>
      <c r="AP159" s="7" t="str">
        <f>IFERROR(VLOOKUP(Table1[[#This Row],[Stock]],[2]CUS030!$A$5:$BO$10000,47,0)/Table1[[#This Row],[Rate
(L/S)]],"")</f>
        <v/>
      </c>
      <c r="AQ159" s="7" t="str">
        <f>IFERROR(VLOOKUP(Table1[[#This Row],[Stock]],[2]CUS030!$A$5:$BO$10000,48,0)/Table1[[#This Row],[Rate
(L/S)]],"")</f>
        <v/>
      </c>
      <c r="AR159" s="7" t="str">
        <f>IFERROR(VLOOKUP(Table1[[#This Row],[Stock]],[2]CUS030!$A$5:$BO$10000,49,0)/Table1[[#This Row],[Rate
(L/S)]],"")</f>
        <v/>
      </c>
      <c r="AS159" s="7" t="str">
        <f>IFERROR(VLOOKUP(Table1[[#This Row],[Stock]],[2]CUS030!$A$5:$BO$10000,50,0)/Table1[[#This Row],[Rate
(L/S)]],"")</f>
        <v/>
      </c>
      <c r="AT159" s="7" t="str">
        <f>IFERROR(VLOOKUP(Table1[[#This Row],[Stock]],[2]CUS030!$A$5:$BO$10000,51,0)/Table1[[#This Row],[Rate
(L/S)]],"")</f>
        <v/>
      </c>
      <c r="AU159" s="7" t="str">
        <f>IFERROR(VLOOKUP(Table1[[#This Row],[Stock]],[2]CUS030!$A$5:$BO$10000,52,0)/Table1[[#This Row],[Rate
(L/S)]],"")</f>
        <v/>
      </c>
      <c r="AV159" s="7" t="str">
        <f>IFERROR(VLOOKUP(Table1[[#This Row],[Stock]],[2]CUS030!$A$5:$BO$10000,53,0)/Table1[[#This Row],[Rate
(L/S)]],"")</f>
        <v/>
      </c>
      <c r="AW159" s="7" t="str">
        <f>IFERROR(VLOOKUP(Table1[[#This Row],[Stock]],[2]CUS030!$A$5:$BO$10000,54,0)/Table1[[#This Row],[Rate
(L/S)]],"")</f>
        <v/>
      </c>
      <c r="AX159" s="7" t="str">
        <f>IFERROR(VLOOKUP(Table1[[#This Row],[Stock]],[2]CUS030!$A$5:$BO$10000,55,0)/Table1[[#This Row],[Rate
(L/S)]],"")</f>
        <v/>
      </c>
      <c r="AY159" s="7" t="str">
        <f>IFERROR(VLOOKUP(Table1[[#This Row],[Stock]],[2]CUS030!$A$5:$BO$10000,56,0)/Table1[[#This Row],[Rate
(L/S)]],"")</f>
        <v/>
      </c>
      <c r="AZ159" s="7" t="str">
        <f>IFERROR(VLOOKUP(Table1[[#This Row],[Stock]],[2]CUS030!$A$5:$BO$10000,57,0)/Table1[[#This Row],[Rate
(L/S)]],"")</f>
        <v/>
      </c>
      <c r="BA159" s="7" t="str">
        <f>IFERROR(VLOOKUP(Table1[[#This Row],[Stock]],[2]CUS030!$A$5:$BO$10000,58,0)/Table1[[#This Row],[Rate
(L/S)]],"")</f>
        <v/>
      </c>
      <c r="BB159" s="7" t="str">
        <f>IFERROR(VLOOKUP(Table1[[#This Row],[Stock]],[2]CUS030!$A$5:$BO$10000,59,0)/Table1[[#This Row],[Rate
(L/S)]],"")</f>
        <v/>
      </c>
      <c r="BC159" s="7" t="str">
        <f>IFERROR(VLOOKUP(Table1[[#This Row],[Stock]],[2]CUS030!$A$5:$BO$10000,60,0)/Table1[[#This Row],[Rate
(L/S)]],"")</f>
        <v/>
      </c>
      <c r="BD159" s="7" t="str">
        <f>IFERROR(VLOOKUP(Table1[[#This Row],[Stock]],[2]CUS030!$A$5:$BO$10000,61,0)/Table1[[#This Row],[Rate
(L/S)]],"")</f>
        <v/>
      </c>
      <c r="BE159" s="7" t="str">
        <f>IFERROR(VLOOKUP(Table1[[#This Row],[Stock]],[2]CUS030!$A$5:$BO$10000,62,0)/Table1[[#This Row],[Rate
(L/S)]],"")</f>
        <v/>
      </c>
      <c r="BF159" s="7" t="str">
        <f>IFERROR(VLOOKUP(Table1[[#This Row],[Stock]],[2]CUS030!$A$5:$BO$10000,63,0)/Table1[[#This Row],[Rate
(L/S)]],"")</f>
        <v/>
      </c>
      <c r="BG159" s="7" t="str">
        <f>IFERROR(VLOOKUP(Table1[[#This Row],[Stock]],[2]CUS030!$A$5:$BO$10000,64,0)/Table1[[#This Row],[Rate
(L/S)]],"")</f>
        <v/>
      </c>
      <c r="BH159" s="7" t="str">
        <f>IFERROR(VLOOKUP(Table1[[#This Row],[Stock]],[2]CUS030!$A$5:$BO$10000,65,0)/Table1[[#This Row],[Rate
(L/S)]],"")</f>
        <v/>
      </c>
      <c r="BI159" s="7" t="s">
        <v>1</v>
      </c>
      <c r="BJ159" s="15">
        <f>IFERROR(IF(Table1[[#This Row],[S.Material]]="S",(Table1[[#This Row],[Total Qty]]+Table1[[#This Row],[N+1]]+Table1[[#This Row],[N+2]]),Table1[[#This Row],[Total Qty]]+Table1[[#This Row],[N+1]]),)</f>
        <v>0</v>
      </c>
      <c r="BK159" s="7" t="str">
        <f>IFERROR(IF(((AVERAGE((Table1[[#This Row],[N+1]],Table1[[#This Row],[N+2]]),Table1[[#This Row],[N+3]])-(Table1[[#This Row],[Total Qty]])))&gt;500,"Fixed&gt;500pcs",""),"")</f>
        <v/>
      </c>
      <c r="BL159" s="7" t="str">
        <f>IF(AND(Table1[[#This Row],[Last Forcast]]=0,Table1[[#This Row],[Total Qty]]&gt;0,Table1[[#This Row],[N+1]]&gt;0),"Check PO again","")</f>
        <v/>
      </c>
    </row>
    <row r="160" spans="2:64" x14ac:dyDescent="0.3">
      <c r="B160">
        <v>158</v>
      </c>
      <c r="C160" t="s">
        <v>163</v>
      </c>
      <c r="D160">
        <f>IFERROR(ROUND((MID(Table1[[#This Row],[Production]],35,(LEN(Table1[[#This Row],[Production]]))-37)/(MID(Table1[[#This Row],[Stock]],35,(LEN(Table1[[#This Row],[Stock]]))-37))),0),"")</f>
        <v>1</v>
      </c>
      <c r="E160" t="s">
        <v>163</v>
      </c>
      <c r="F160" s="16">
        <f>VLOOKUP(LEFT(Table1[[#This Row],[Production]],LEN(Table1[[#This Row],[Production]])-7),Item!$A$5:$Z$1000,26,0)</f>
        <v>0.435</v>
      </c>
      <c r="H160" s="8" t="str">
        <f>IFERROR(VLOOKUP(MID(Table1[[#This Row],[Production]],10,2),Special!$B$2:$D$26,3,0),"")</f>
        <v>-</v>
      </c>
      <c r="J160" t="b">
        <f>EXACT(LEFT(Table1[[#This Row],[Stock]],12),LEFT(Table1[[#This Row],[Production]],12))</f>
        <v>1</v>
      </c>
      <c r="K160" t="b">
        <f>EXACT((RIGHT(Table1[[#This Row],[Stock]],3)),((RIGHT(Table1[[#This Row],[Production]],3))))</f>
        <v>1</v>
      </c>
      <c r="L160" s="14">
        <f>IFERROR(VLOOKUP(Table1[[#This Row],[Stock]],[1]Sheet1!$A$7:$N$10000,14,0),"")</f>
        <v>370</v>
      </c>
      <c r="M160" s="14">
        <f>IFERROR(ROUND((Table1[[#This Row],[Stock
(S&amp;L)]]/Table1[[#This Row],[Rate
(L/S)]]),0),"")</f>
        <v>370</v>
      </c>
      <c r="O160" t="str">
        <f>IF(Table1[[#This Row],[Rate
(L/S)]]=1,"P/E","C")</f>
        <v>P/E</v>
      </c>
      <c r="P160" s="7" t="str">
        <f>IFERROR(VLOOKUP(Table1[[#This Row],[Stock]],[2]CUS030!$A$5:$BO$10000,21,0)/Table1[[#This Row],[Rate
(L/S)]],"")</f>
        <v/>
      </c>
      <c r="Q160" s="7" t="str">
        <f>IFERROR(VLOOKUP(Table1[[#This Row],[Stock]],[2]CUS030!$A$5:$BO$10000,22,0)/Table1[[#This Row],[Rate
(L/S)]],"")</f>
        <v/>
      </c>
      <c r="R160" s="7" t="str">
        <f>IFERROR(VLOOKUP(Table1[[#This Row],[Stock]],[2]CUS030!$A$5:$BO$10000,23,0)/Table1[[#This Row],[Rate
(L/S)]],"")</f>
        <v/>
      </c>
      <c r="S160" s="7" t="str">
        <f>IFERROR(VLOOKUP(Table1[[#This Row],[Stock]],[2]CUS030!$A$5:$BO$10000,24,0)/Table1[[#This Row],[Rate
(L/S)]],"")</f>
        <v/>
      </c>
      <c r="T160" s="7" t="str">
        <f>IFERROR(VLOOKUP(Table1[[#This Row],[Stock]],[2]CUS030!$A$5:$BO$10000,25,0)/Table1[[#This Row],[Rate
(L/S)]],"")</f>
        <v/>
      </c>
      <c r="U160" s="7" t="str">
        <f>IFERROR(VLOOKUP(Table1[[#This Row],[Stock]],[2]CUS030!$A$5:$BO$10000,26,0)/Table1[[#This Row],[Rate
(L/S)]],"")</f>
        <v/>
      </c>
      <c r="V160" s="7" t="str">
        <f>IFERROR(VLOOKUP(Table1[[#This Row],[Stock]],[2]CUS030!$A$5:$BO$10000,27,0)/Table1[[#This Row],[Rate
(L/S)]],"")</f>
        <v/>
      </c>
      <c r="W160" s="7" t="str">
        <f>IFERROR(VLOOKUP(Table1[[#This Row],[Stock]],[2]CUS030!$A$5:$BO$10000,28,0)/Table1[[#This Row],[Rate
(L/S)]],"")</f>
        <v/>
      </c>
      <c r="X160" s="7" t="str">
        <f>IFERROR(VLOOKUP(Table1[[#This Row],[Stock]],[2]CUS030!$A$5:$BO$10000,29,0)/Table1[[#This Row],[Rate
(L/S)]],"")</f>
        <v/>
      </c>
      <c r="Y160" s="7" t="str">
        <f>IFERROR(VLOOKUP(Table1[[#This Row],[Stock]],[2]CUS030!$A$5:$BO$10000,30,0)/Table1[[#This Row],[Rate
(L/S)]],"")</f>
        <v/>
      </c>
      <c r="Z160" s="7" t="str">
        <f>IFERROR(VLOOKUP(Table1[[#This Row],[Stock]],[2]CUS030!$A$5:$BO$10000,31,0)/Table1[[#This Row],[Rate
(L/S)]],"")</f>
        <v/>
      </c>
      <c r="AA160" s="7" t="str">
        <f>IFERROR(VLOOKUP(Table1[[#This Row],[Stock]],[2]CUS030!$A$5:$BO$10000,32,0)/Table1[[#This Row],[Rate
(L/S)]],"")</f>
        <v/>
      </c>
      <c r="AB160" s="7" t="str">
        <f>IFERROR(VLOOKUP(Table1[[#This Row],[Stock]],[2]CUS030!$A$5:$BO$10000,33,0)/Table1[[#This Row],[Rate
(L/S)]],"")</f>
        <v/>
      </c>
      <c r="AC160" s="7" t="str">
        <f>IFERROR(VLOOKUP(Table1[[#This Row],[Stock]],[2]CUS030!$A$5:$BO$10000,34,0)/Table1[[#This Row],[Rate
(L/S)]],"")</f>
        <v/>
      </c>
      <c r="AD160" s="7" t="str">
        <f>IFERROR(VLOOKUP(Table1[[#This Row],[Stock]],[2]CUS030!$A$5:$BO$10000,35,0)/Table1[[#This Row],[Rate
(L/S)]],"")</f>
        <v/>
      </c>
      <c r="AE160" s="7" t="str">
        <f>IFERROR(VLOOKUP(Table1[[#This Row],[Stock]],[2]CUS030!$A$5:$BO$10000,36,0)/Table1[[#This Row],[Rate
(L/S)]],"")</f>
        <v/>
      </c>
      <c r="AF160" s="7" t="str">
        <f>IFERROR(VLOOKUP(Table1[[#This Row],[Stock]],[2]CUS030!$A$5:$BO$10000,37,0)/Table1[[#This Row],[Rate
(L/S)]],"")</f>
        <v/>
      </c>
      <c r="AG160" s="7" t="str">
        <f>IFERROR(VLOOKUP(Table1[[#This Row],[Stock]],[2]CUS030!$A$5:$BO$10000,38,0)/Table1[[#This Row],[Rate
(L/S)]],"")</f>
        <v/>
      </c>
      <c r="AH160" s="7" t="str">
        <f>IFERROR(VLOOKUP(Table1[[#This Row],[Stock]],[2]CUS030!$A$5:$BO$10000,39,0)/Table1[[#This Row],[Rate
(L/S)]],"")</f>
        <v/>
      </c>
      <c r="AI160" s="7" t="str">
        <f>IFERROR(VLOOKUP(Table1[[#This Row],[Stock]],[2]CUS030!$A$5:$BO$10000,40,0)/Table1[[#This Row],[Rate
(L/S)]],"")</f>
        <v/>
      </c>
      <c r="AJ160" s="7" t="str">
        <f>IFERROR(VLOOKUP(Table1[[#This Row],[Stock]],[2]CUS030!$A$5:$BO$10000,41,0)/Table1[[#This Row],[Rate
(L/S)]],"")</f>
        <v/>
      </c>
      <c r="AK160" s="7" t="str">
        <f>IFERROR(VLOOKUP(Table1[[#This Row],[Stock]],[2]CUS030!$A$5:$BO$10000,42,0)/Table1[[#This Row],[Rate
(L/S)]],"")</f>
        <v/>
      </c>
      <c r="AL160" s="7" t="str">
        <f>IFERROR(VLOOKUP(Table1[[#This Row],[Stock]],[2]CUS030!$A$5:$BO$10000,43,0)/Table1[[#This Row],[Rate
(L/S)]],"")</f>
        <v/>
      </c>
      <c r="AM160" s="7" t="str">
        <f>IFERROR(VLOOKUP(Table1[[#This Row],[Stock]],[2]CUS030!$A$5:$BO$10000,44,0)/Table1[[#This Row],[Rate
(L/S)]],"")</f>
        <v/>
      </c>
      <c r="AN160" s="7" t="str">
        <f>IFERROR(VLOOKUP(Table1[[#This Row],[Stock]],[2]CUS030!$A$5:$BO$10000,45,0)/Table1[[#This Row],[Rate
(L/S)]],"")</f>
        <v/>
      </c>
      <c r="AO160" s="7" t="str">
        <f>IFERROR(VLOOKUP(Table1[[#This Row],[Stock]],[2]CUS030!$A$5:$BO$10000,46,0)/Table1[[#This Row],[Rate
(L/S)]],"")</f>
        <v/>
      </c>
      <c r="AP160" s="7" t="str">
        <f>IFERROR(VLOOKUP(Table1[[#This Row],[Stock]],[2]CUS030!$A$5:$BO$10000,47,0)/Table1[[#This Row],[Rate
(L/S)]],"")</f>
        <v/>
      </c>
      <c r="AQ160" s="7" t="str">
        <f>IFERROR(VLOOKUP(Table1[[#This Row],[Stock]],[2]CUS030!$A$5:$BO$10000,48,0)/Table1[[#This Row],[Rate
(L/S)]],"")</f>
        <v/>
      </c>
      <c r="AR160" s="7" t="str">
        <f>IFERROR(VLOOKUP(Table1[[#This Row],[Stock]],[2]CUS030!$A$5:$BO$10000,49,0)/Table1[[#This Row],[Rate
(L/S)]],"")</f>
        <v/>
      </c>
      <c r="AS160" s="7" t="str">
        <f>IFERROR(VLOOKUP(Table1[[#This Row],[Stock]],[2]CUS030!$A$5:$BO$10000,50,0)/Table1[[#This Row],[Rate
(L/S)]],"")</f>
        <v/>
      </c>
      <c r="AT160" s="7" t="str">
        <f>IFERROR(VLOOKUP(Table1[[#This Row],[Stock]],[2]CUS030!$A$5:$BO$10000,51,0)/Table1[[#This Row],[Rate
(L/S)]],"")</f>
        <v/>
      </c>
      <c r="AU160" s="7" t="str">
        <f>IFERROR(VLOOKUP(Table1[[#This Row],[Stock]],[2]CUS030!$A$5:$BO$10000,52,0)/Table1[[#This Row],[Rate
(L/S)]],"")</f>
        <v/>
      </c>
      <c r="AV160" s="7" t="str">
        <f>IFERROR(VLOOKUP(Table1[[#This Row],[Stock]],[2]CUS030!$A$5:$BO$10000,53,0)/Table1[[#This Row],[Rate
(L/S)]],"")</f>
        <v/>
      </c>
      <c r="AW160" s="7" t="str">
        <f>IFERROR(VLOOKUP(Table1[[#This Row],[Stock]],[2]CUS030!$A$5:$BO$10000,54,0)/Table1[[#This Row],[Rate
(L/S)]],"")</f>
        <v/>
      </c>
      <c r="AX160" s="7" t="str">
        <f>IFERROR(VLOOKUP(Table1[[#This Row],[Stock]],[2]CUS030!$A$5:$BO$10000,55,0)/Table1[[#This Row],[Rate
(L/S)]],"")</f>
        <v/>
      </c>
      <c r="AY160" s="7" t="str">
        <f>IFERROR(VLOOKUP(Table1[[#This Row],[Stock]],[2]CUS030!$A$5:$BO$10000,56,0)/Table1[[#This Row],[Rate
(L/S)]],"")</f>
        <v/>
      </c>
      <c r="AZ160" s="7" t="str">
        <f>IFERROR(VLOOKUP(Table1[[#This Row],[Stock]],[2]CUS030!$A$5:$BO$10000,57,0)/Table1[[#This Row],[Rate
(L/S)]],"")</f>
        <v/>
      </c>
      <c r="BA160" s="7" t="str">
        <f>IFERROR(VLOOKUP(Table1[[#This Row],[Stock]],[2]CUS030!$A$5:$BO$10000,58,0)/Table1[[#This Row],[Rate
(L/S)]],"")</f>
        <v/>
      </c>
      <c r="BB160" s="7" t="str">
        <f>IFERROR(VLOOKUP(Table1[[#This Row],[Stock]],[2]CUS030!$A$5:$BO$10000,59,0)/Table1[[#This Row],[Rate
(L/S)]],"")</f>
        <v/>
      </c>
      <c r="BC160" s="7" t="str">
        <f>IFERROR(VLOOKUP(Table1[[#This Row],[Stock]],[2]CUS030!$A$5:$BO$10000,60,0)/Table1[[#This Row],[Rate
(L/S)]],"")</f>
        <v/>
      </c>
      <c r="BD160" s="7" t="str">
        <f>IFERROR(VLOOKUP(Table1[[#This Row],[Stock]],[2]CUS030!$A$5:$BO$10000,61,0)/Table1[[#This Row],[Rate
(L/S)]],"")</f>
        <v/>
      </c>
      <c r="BE160" s="7" t="str">
        <f>IFERROR(VLOOKUP(Table1[[#This Row],[Stock]],[2]CUS030!$A$5:$BO$10000,62,0)/Table1[[#This Row],[Rate
(L/S)]],"")</f>
        <v/>
      </c>
      <c r="BF160" s="7" t="str">
        <f>IFERROR(VLOOKUP(Table1[[#This Row],[Stock]],[2]CUS030!$A$5:$BO$10000,63,0)/Table1[[#This Row],[Rate
(L/S)]],"")</f>
        <v/>
      </c>
      <c r="BG160" s="7" t="str">
        <f>IFERROR(VLOOKUP(Table1[[#This Row],[Stock]],[2]CUS030!$A$5:$BO$10000,64,0)/Table1[[#This Row],[Rate
(L/S)]],"")</f>
        <v/>
      </c>
      <c r="BH160" s="7" t="str">
        <f>IFERROR(VLOOKUP(Table1[[#This Row],[Stock]],[2]CUS030!$A$5:$BO$10000,65,0)/Table1[[#This Row],[Rate
(L/S)]],"")</f>
        <v/>
      </c>
      <c r="BI160" s="7" t="s">
        <v>1</v>
      </c>
      <c r="BJ160" s="15">
        <f>IFERROR(IF(Table1[[#This Row],[S.Material]]="S",(Table1[[#This Row],[Total Qty]]+Table1[[#This Row],[N+1]]+Table1[[#This Row],[N+2]]),Table1[[#This Row],[Total Qty]]+Table1[[#This Row],[N+1]]),)</f>
        <v>0</v>
      </c>
      <c r="BK160" s="7" t="str">
        <f>IFERROR(IF(((AVERAGE((Table1[[#This Row],[N+1]],Table1[[#This Row],[N+2]]),Table1[[#This Row],[N+3]])-(Table1[[#This Row],[Total Qty]])))&gt;500,"Fixed&gt;500pcs",""),"")</f>
        <v/>
      </c>
      <c r="BL160" s="7" t="str">
        <f>IF(AND(Table1[[#This Row],[Last Forcast]]=0,Table1[[#This Row],[Total Qty]]&gt;0,Table1[[#This Row],[N+1]]&gt;0),"Check PO again","")</f>
        <v/>
      </c>
    </row>
    <row r="161" spans="2:64" x14ac:dyDescent="0.3">
      <c r="B161">
        <v>159</v>
      </c>
      <c r="C161" s="1" t="s">
        <v>164</v>
      </c>
      <c r="D161">
        <f>IFERROR(ROUND((MID(Table1[[#This Row],[Production]],35,(LEN(Table1[[#This Row],[Production]]))-37)/(MID(Table1[[#This Row],[Stock]],35,(LEN(Table1[[#This Row],[Stock]]))-37))),0),"")</f>
        <v>38</v>
      </c>
      <c r="E161" s="1" t="s">
        <v>165</v>
      </c>
      <c r="F161" s="16">
        <f>VLOOKUP(LEFT(Table1[[#This Row],[Production]],LEN(Table1[[#This Row],[Production]])-7),Item!$A$5:$Z$1000,26,0)</f>
        <v>0.56399999999999995</v>
      </c>
      <c r="H161" s="8" t="str">
        <f>IFERROR(VLOOKUP(MID(Table1[[#This Row],[Production]],10,2),Special!$B$2:$D$26,3,0),"")</f>
        <v>-</v>
      </c>
      <c r="J161" t="b">
        <f>EXACT(LEFT(Table1[[#This Row],[Stock]],12),LEFT(Table1[[#This Row],[Production]],12))</f>
        <v>0</v>
      </c>
      <c r="K161" t="b">
        <f>EXACT((RIGHT(Table1[[#This Row],[Stock]],3)),((RIGHT(Table1[[#This Row],[Production]],3))))</f>
        <v>1</v>
      </c>
      <c r="L161" s="14">
        <f>IFERROR(VLOOKUP(Table1[[#This Row],[Stock]],[1]Sheet1!$A$7:$N$10000,14,0),"")</f>
        <v>0</v>
      </c>
      <c r="M161" s="14">
        <f>IFERROR(ROUND((Table1[[#This Row],[Stock
(S&amp;L)]]/Table1[[#This Row],[Rate
(L/S)]]),0),"")</f>
        <v>0</v>
      </c>
      <c r="O161" t="str">
        <f>IF(Table1[[#This Row],[Rate
(L/S)]]=1,"P/E","C")</f>
        <v>C</v>
      </c>
      <c r="P161" s="7" t="str">
        <f>IFERROR(VLOOKUP(Table1[[#This Row],[Stock]],[2]CUS030!$A$5:$BO$10000,21,0)/Table1[[#This Row],[Rate
(L/S)]],"")</f>
        <v/>
      </c>
      <c r="Q161" s="7" t="str">
        <f>IFERROR(VLOOKUP(Table1[[#This Row],[Stock]],[2]CUS030!$A$5:$BO$10000,22,0)/Table1[[#This Row],[Rate
(L/S)]],"")</f>
        <v/>
      </c>
      <c r="R161" s="7" t="str">
        <f>IFERROR(VLOOKUP(Table1[[#This Row],[Stock]],[2]CUS030!$A$5:$BO$10000,23,0)/Table1[[#This Row],[Rate
(L/S)]],"")</f>
        <v/>
      </c>
      <c r="S161" s="7" t="str">
        <f>IFERROR(VLOOKUP(Table1[[#This Row],[Stock]],[2]CUS030!$A$5:$BO$10000,24,0)/Table1[[#This Row],[Rate
(L/S)]],"")</f>
        <v/>
      </c>
      <c r="T161" s="7" t="str">
        <f>IFERROR(VLOOKUP(Table1[[#This Row],[Stock]],[2]CUS030!$A$5:$BO$10000,25,0)/Table1[[#This Row],[Rate
(L/S)]],"")</f>
        <v/>
      </c>
      <c r="U161" s="7" t="str">
        <f>IFERROR(VLOOKUP(Table1[[#This Row],[Stock]],[2]CUS030!$A$5:$BO$10000,26,0)/Table1[[#This Row],[Rate
(L/S)]],"")</f>
        <v/>
      </c>
      <c r="V161" s="7" t="str">
        <f>IFERROR(VLOOKUP(Table1[[#This Row],[Stock]],[2]CUS030!$A$5:$BO$10000,27,0)/Table1[[#This Row],[Rate
(L/S)]],"")</f>
        <v/>
      </c>
      <c r="W161" s="7" t="str">
        <f>IFERROR(VLOOKUP(Table1[[#This Row],[Stock]],[2]CUS030!$A$5:$BO$10000,28,0)/Table1[[#This Row],[Rate
(L/S)]],"")</f>
        <v/>
      </c>
      <c r="X161" s="7" t="str">
        <f>IFERROR(VLOOKUP(Table1[[#This Row],[Stock]],[2]CUS030!$A$5:$BO$10000,29,0)/Table1[[#This Row],[Rate
(L/S)]],"")</f>
        <v/>
      </c>
      <c r="Y161" s="7" t="str">
        <f>IFERROR(VLOOKUP(Table1[[#This Row],[Stock]],[2]CUS030!$A$5:$BO$10000,30,0)/Table1[[#This Row],[Rate
(L/S)]],"")</f>
        <v/>
      </c>
      <c r="Z161" s="7" t="str">
        <f>IFERROR(VLOOKUP(Table1[[#This Row],[Stock]],[2]CUS030!$A$5:$BO$10000,31,0)/Table1[[#This Row],[Rate
(L/S)]],"")</f>
        <v/>
      </c>
      <c r="AA161" s="7" t="str">
        <f>IFERROR(VLOOKUP(Table1[[#This Row],[Stock]],[2]CUS030!$A$5:$BO$10000,32,0)/Table1[[#This Row],[Rate
(L/S)]],"")</f>
        <v/>
      </c>
      <c r="AB161" s="7" t="str">
        <f>IFERROR(VLOOKUP(Table1[[#This Row],[Stock]],[2]CUS030!$A$5:$BO$10000,33,0)/Table1[[#This Row],[Rate
(L/S)]],"")</f>
        <v/>
      </c>
      <c r="AC161" s="7" t="str">
        <f>IFERROR(VLOOKUP(Table1[[#This Row],[Stock]],[2]CUS030!$A$5:$BO$10000,34,0)/Table1[[#This Row],[Rate
(L/S)]],"")</f>
        <v/>
      </c>
      <c r="AD161" s="7" t="str">
        <f>IFERROR(VLOOKUP(Table1[[#This Row],[Stock]],[2]CUS030!$A$5:$BO$10000,35,0)/Table1[[#This Row],[Rate
(L/S)]],"")</f>
        <v/>
      </c>
      <c r="AE161" s="7" t="str">
        <f>IFERROR(VLOOKUP(Table1[[#This Row],[Stock]],[2]CUS030!$A$5:$BO$10000,36,0)/Table1[[#This Row],[Rate
(L/S)]],"")</f>
        <v/>
      </c>
      <c r="AF161" s="7" t="str">
        <f>IFERROR(VLOOKUP(Table1[[#This Row],[Stock]],[2]CUS030!$A$5:$BO$10000,37,0)/Table1[[#This Row],[Rate
(L/S)]],"")</f>
        <v/>
      </c>
      <c r="AG161" s="7" t="str">
        <f>IFERROR(VLOOKUP(Table1[[#This Row],[Stock]],[2]CUS030!$A$5:$BO$10000,38,0)/Table1[[#This Row],[Rate
(L/S)]],"")</f>
        <v/>
      </c>
      <c r="AH161" s="7" t="str">
        <f>IFERROR(VLOOKUP(Table1[[#This Row],[Stock]],[2]CUS030!$A$5:$BO$10000,39,0)/Table1[[#This Row],[Rate
(L/S)]],"")</f>
        <v/>
      </c>
      <c r="AI161" s="7" t="str">
        <f>IFERROR(VLOOKUP(Table1[[#This Row],[Stock]],[2]CUS030!$A$5:$BO$10000,40,0)/Table1[[#This Row],[Rate
(L/S)]],"")</f>
        <v/>
      </c>
      <c r="AJ161" s="7" t="str">
        <f>IFERROR(VLOOKUP(Table1[[#This Row],[Stock]],[2]CUS030!$A$5:$BO$10000,41,0)/Table1[[#This Row],[Rate
(L/S)]],"")</f>
        <v/>
      </c>
      <c r="AK161" s="7" t="str">
        <f>IFERROR(VLOOKUP(Table1[[#This Row],[Stock]],[2]CUS030!$A$5:$BO$10000,42,0)/Table1[[#This Row],[Rate
(L/S)]],"")</f>
        <v/>
      </c>
      <c r="AL161" s="7" t="str">
        <f>IFERROR(VLOOKUP(Table1[[#This Row],[Stock]],[2]CUS030!$A$5:$BO$10000,43,0)/Table1[[#This Row],[Rate
(L/S)]],"")</f>
        <v/>
      </c>
      <c r="AM161" s="7" t="str">
        <f>IFERROR(VLOOKUP(Table1[[#This Row],[Stock]],[2]CUS030!$A$5:$BO$10000,44,0)/Table1[[#This Row],[Rate
(L/S)]],"")</f>
        <v/>
      </c>
      <c r="AN161" s="7" t="str">
        <f>IFERROR(VLOOKUP(Table1[[#This Row],[Stock]],[2]CUS030!$A$5:$BO$10000,45,0)/Table1[[#This Row],[Rate
(L/S)]],"")</f>
        <v/>
      </c>
      <c r="AO161" s="7" t="str">
        <f>IFERROR(VLOOKUP(Table1[[#This Row],[Stock]],[2]CUS030!$A$5:$BO$10000,46,0)/Table1[[#This Row],[Rate
(L/S)]],"")</f>
        <v/>
      </c>
      <c r="AP161" s="7" t="str">
        <f>IFERROR(VLOOKUP(Table1[[#This Row],[Stock]],[2]CUS030!$A$5:$BO$10000,47,0)/Table1[[#This Row],[Rate
(L/S)]],"")</f>
        <v/>
      </c>
      <c r="AQ161" s="7" t="str">
        <f>IFERROR(VLOOKUP(Table1[[#This Row],[Stock]],[2]CUS030!$A$5:$BO$10000,48,0)/Table1[[#This Row],[Rate
(L/S)]],"")</f>
        <v/>
      </c>
      <c r="AR161" s="7" t="str">
        <f>IFERROR(VLOOKUP(Table1[[#This Row],[Stock]],[2]CUS030!$A$5:$BO$10000,49,0)/Table1[[#This Row],[Rate
(L/S)]],"")</f>
        <v/>
      </c>
      <c r="AS161" s="7" t="str">
        <f>IFERROR(VLOOKUP(Table1[[#This Row],[Stock]],[2]CUS030!$A$5:$BO$10000,50,0)/Table1[[#This Row],[Rate
(L/S)]],"")</f>
        <v/>
      </c>
      <c r="AT161" s="7" t="str">
        <f>IFERROR(VLOOKUP(Table1[[#This Row],[Stock]],[2]CUS030!$A$5:$BO$10000,51,0)/Table1[[#This Row],[Rate
(L/S)]],"")</f>
        <v/>
      </c>
      <c r="AU161" s="7" t="str">
        <f>IFERROR(VLOOKUP(Table1[[#This Row],[Stock]],[2]CUS030!$A$5:$BO$10000,52,0)/Table1[[#This Row],[Rate
(L/S)]],"")</f>
        <v/>
      </c>
      <c r="AV161" s="7" t="str">
        <f>IFERROR(VLOOKUP(Table1[[#This Row],[Stock]],[2]CUS030!$A$5:$BO$10000,53,0)/Table1[[#This Row],[Rate
(L/S)]],"")</f>
        <v/>
      </c>
      <c r="AW161" s="7" t="str">
        <f>IFERROR(VLOOKUP(Table1[[#This Row],[Stock]],[2]CUS030!$A$5:$BO$10000,54,0)/Table1[[#This Row],[Rate
(L/S)]],"")</f>
        <v/>
      </c>
      <c r="AX161" s="7" t="str">
        <f>IFERROR(VLOOKUP(Table1[[#This Row],[Stock]],[2]CUS030!$A$5:$BO$10000,55,0)/Table1[[#This Row],[Rate
(L/S)]],"")</f>
        <v/>
      </c>
      <c r="AY161" s="7" t="str">
        <f>IFERROR(VLOOKUP(Table1[[#This Row],[Stock]],[2]CUS030!$A$5:$BO$10000,56,0)/Table1[[#This Row],[Rate
(L/S)]],"")</f>
        <v/>
      </c>
      <c r="AZ161" s="7" t="str">
        <f>IFERROR(VLOOKUP(Table1[[#This Row],[Stock]],[2]CUS030!$A$5:$BO$10000,57,0)/Table1[[#This Row],[Rate
(L/S)]],"")</f>
        <v/>
      </c>
      <c r="BA161" s="7" t="str">
        <f>IFERROR(VLOOKUP(Table1[[#This Row],[Stock]],[2]CUS030!$A$5:$BO$10000,58,0)/Table1[[#This Row],[Rate
(L/S)]],"")</f>
        <v/>
      </c>
      <c r="BB161" s="7" t="str">
        <f>IFERROR(VLOOKUP(Table1[[#This Row],[Stock]],[2]CUS030!$A$5:$BO$10000,59,0)/Table1[[#This Row],[Rate
(L/S)]],"")</f>
        <v/>
      </c>
      <c r="BC161" s="7" t="str">
        <f>IFERROR(VLOOKUP(Table1[[#This Row],[Stock]],[2]CUS030!$A$5:$BO$10000,60,0)/Table1[[#This Row],[Rate
(L/S)]],"")</f>
        <v/>
      </c>
      <c r="BD161" s="7" t="str">
        <f>IFERROR(VLOOKUP(Table1[[#This Row],[Stock]],[2]CUS030!$A$5:$BO$10000,61,0)/Table1[[#This Row],[Rate
(L/S)]],"")</f>
        <v/>
      </c>
      <c r="BE161" s="7" t="str">
        <f>IFERROR(VLOOKUP(Table1[[#This Row],[Stock]],[2]CUS030!$A$5:$BO$10000,62,0)/Table1[[#This Row],[Rate
(L/S)]],"")</f>
        <v/>
      </c>
      <c r="BF161" s="7" t="str">
        <f>IFERROR(VLOOKUP(Table1[[#This Row],[Stock]],[2]CUS030!$A$5:$BO$10000,63,0)/Table1[[#This Row],[Rate
(L/S)]],"")</f>
        <v/>
      </c>
      <c r="BG161" s="7" t="str">
        <f>IFERROR(VLOOKUP(Table1[[#This Row],[Stock]],[2]CUS030!$A$5:$BO$10000,64,0)/Table1[[#This Row],[Rate
(L/S)]],"")</f>
        <v/>
      </c>
      <c r="BH161" s="7" t="str">
        <f>IFERROR(VLOOKUP(Table1[[#This Row],[Stock]],[2]CUS030!$A$5:$BO$10000,65,0)/Table1[[#This Row],[Rate
(L/S)]],"")</f>
        <v/>
      </c>
      <c r="BI161" s="7" t="s">
        <v>1</v>
      </c>
      <c r="BJ161" s="15">
        <f>IFERROR(IF(Table1[[#This Row],[S.Material]]="S",(Table1[[#This Row],[Total Qty]]+Table1[[#This Row],[N+1]]+Table1[[#This Row],[N+2]]),Table1[[#This Row],[Total Qty]]+Table1[[#This Row],[N+1]]),)</f>
        <v>0</v>
      </c>
      <c r="BK161" s="7" t="str">
        <f>IFERROR(IF(((AVERAGE((Table1[[#This Row],[N+1]],Table1[[#This Row],[N+2]]),Table1[[#This Row],[N+3]])-(Table1[[#This Row],[Total Qty]])))&gt;500,"Fixed&gt;500pcs",""),"")</f>
        <v/>
      </c>
      <c r="BL161" s="7" t="str">
        <f>IF(AND(Table1[[#This Row],[Last Forcast]]=0,Table1[[#This Row],[Total Qty]]&gt;0,Table1[[#This Row],[N+1]]&gt;0),"Check PO again","")</f>
        <v/>
      </c>
    </row>
    <row r="162" spans="2:64" x14ac:dyDescent="0.3">
      <c r="B162">
        <v>160</v>
      </c>
      <c r="C162" s="1" t="s">
        <v>166</v>
      </c>
      <c r="D162">
        <f>IFERROR(ROUND((MID(Table1[[#This Row],[Production]],35,(LEN(Table1[[#This Row],[Production]]))-37)/(MID(Table1[[#This Row],[Stock]],35,(LEN(Table1[[#This Row],[Stock]]))-37))),0),"")</f>
        <v>18</v>
      </c>
      <c r="E162" s="1" t="s">
        <v>165</v>
      </c>
      <c r="F162" s="16">
        <f>VLOOKUP(LEFT(Table1[[#This Row],[Production]],LEN(Table1[[#This Row],[Production]])-7),Item!$A$5:$Z$1000,26,0)</f>
        <v>0.56399999999999995</v>
      </c>
      <c r="H162" s="8" t="str">
        <f>IFERROR(VLOOKUP(MID(Table1[[#This Row],[Production]],10,2),Special!$B$2:$D$26,3,0),"")</f>
        <v>-</v>
      </c>
      <c r="J162" t="b">
        <f>EXACT(LEFT(Table1[[#This Row],[Stock]],12),LEFT(Table1[[#This Row],[Production]],12))</f>
        <v>0</v>
      </c>
      <c r="K162" t="b">
        <f>EXACT((RIGHT(Table1[[#This Row],[Stock]],3)),((RIGHT(Table1[[#This Row],[Production]],3))))</f>
        <v>1</v>
      </c>
      <c r="L162" s="14">
        <f>IFERROR(VLOOKUP(Table1[[#This Row],[Stock]],[1]Sheet1!$A$7:$N$10000,14,0),"")</f>
        <v>0</v>
      </c>
      <c r="M162" s="14">
        <f>IFERROR(ROUND((Table1[[#This Row],[Stock
(S&amp;L)]]/Table1[[#This Row],[Rate
(L/S)]]),0),"")</f>
        <v>0</v>
      </c>
      <c r="O162" t="str">
        <f>IF(Table1[[#This Row],[Rate
(L/S)]]=1,"P/E","C")</f>
        <v>C</v>
      </c>
      <c r="P162" s="7" t="str">
        <f>IFERROR(VLOOKUP(Table1[[#This Row],[Stock]],[2]CUS030!$A$5:$BO$10000,21,0)/Table1[[#This Row],[Rate
(L/S)]],"")</f>
        <v/>
      </c>
      <c r="Q162" s="7" t="str">
        <f>IFERROR(VLOOKUP(Table1[[#This Row],[Stock]],[2]CUS030!$A$5:$BO$10000,22,0)/Table1[[#This Row],[Rate
(L/S)]],"")</f>
        <v/>
      </c>
      <c r="R162" s="7" t="str">
        <f>IFERROR(VLOOKUP(Table1[[#This Row],[Stock]],[2]CUS030!$A$5:$BO$10000,23,0)/Table1[[#This Row],[Rate
(L/S)]],"")</f>
        <v/>
      </c>
      <c r="S162" s="7" t="str">
        <f>IFERROR(VLOOKUP(Table1[[#This Row],[Stock]],[2]CUS030!$A$5:$BO$10000,24,0)/Table1[[#This Row],[Rate
(L/S)]],"")</f>
        <v/>
      </c>
      <c r="T162" s="7" t="str">
        <f>IFERROR(VLOOKUP(Table1[[#This Row],[Stock]],[2]CUS030!$A$5:$BO$10000,25,0)/Table1[[#This Row],[Rate
(L/S)]],"")</f>
        <v/>
      </c>
      <c r="U162" s="7" t="str">
        <f>IFERROR(VLOOKUP(Table1[[#This Row],[Stock]],[2]CUS030!$A$5:$BO$10000,26,0)/Table1[[#This Row],[Rate
(L/S)]],"")</f>
        <v/>
      </c>
      <c r="V162" s="7" t="str">
        <f>IFERROR(VLOOKUP(Table1[[#This Row],[Stock]],[2]CUS030!$A$5:$BO$10000,27,0)/Table1[[#This Row],[Rate
(L/S)]],"")</f>
        <v/>
      </c>
      <c r="W162" s="7" t="str">
        <f>IFERROR(VLOOKUP(Table1[[#This Row],[Stock]],[2]CUS030!$A$5:$BO$10000,28,0)/Table1[[#This Row],[Rate
(L/S)]],"")</f>
        <v/>
      </c>
      <c r="X162" s="7" t="str">
        <f>IFERROR(VLOOKUP(Table1[[#This Row],[Stock]],[2]CUS030!$A$5:$BO$10000,29,0)/Table1[[#This Row],[Rate
(L/S)]],"")</f>
        <v/>
      </c>
      <c r="Y162" s="7" t="str">
        <f>IFERROR(VLOOKUP(Table1[[#This Row],[Stock]],[2]CUS030!$A$5:$BO$10000,30,0)/Table1[[#This Row],[Rate
(L/S)]],"")</f>
        <v/>
      </c>
      <c r="Z162" s="7" t="str">
        <f>IFERROR(VLOOKUP(Table1[[#This Row],[Stock]],[2]CUS030!$A$5:$BO$10000,31,0)/Table1[[#This Row],[Rate
(L/S)]],"")</f>
        <v/>
      </c>
      <c r="AA162" s="7" t="str">
        <f>IFERROR(VLOOKUP(Table1[[#This Row],[Stock]],[2]CUS030!$A$5:$BO$10000,32,0)/Table1[[#This Row],[Rate
(L/S)]],"")</f>
        <v/>
      </c>
      <c r="AB162" s="7" t="str">
        <f>IFERROR(VLOOKUP(Table1[[#This Row],[Stock]],[2]CUS030!$A$5:$BO$10000,33,0)/Table1[[#This Row],[Rate
(L/S)]],"")</f>
        <v/>
      </c>
      <c r="AC162" s="7" t="str">
        <f>IFERROR(VLOOKUP(Table1[[#This Row],[Stock]],[2]CUS030!$A$5:$BO$10000,34,0)/Table1[[#This Row],[Rate
(L/S)]],"")</f>
        <v/>
      </c>
      <c r="AD162" s="7" t="str">
        <f>IFERROR(VLOOKUP(Table1[[#This Row],[Stock]],[2]CUS030!$A$5:$BO$10000,35,0)/Table1[[#This Row],[Rate
(L/S)]],"")</f>
        <v/>
      </c>
      <c r="AE162" s="7" t="str">
        <f>IFERROR(VLOOKUP(Table1[[#This Row],[Stock]],[2]CUS030!$A$5:$BO$10000,36,0)/Table1[[#This Row],[Rate
(L/S)]],"")</f>
        <v/>
      </c>
      <c r="AF162" s="7" t="str">
        <f>IFERROR(VLOOKUP(Table1[[#This Row],[Stock]],[2]CUS030!$A$5:$BO$10000,37,0)/Table1[[#This Row],[Rate
(L/S)]],"")</f>
        <v/>
      </c>
      <c r="AG162" s="7" t="str">
        <f>IFERROR(VLOOKUP(Table1[[#This Row],[Stock]],[2]CUS030!$A$5:$BO$10000,38,0)/Table1[[#This Row],[Rate
(L/S)]],"")</f>
        <v/>
      </c>
      <c r="AH162" s="7" t="str">
        <f>IFERROR(VLOOKUP(Table1[[#This Row],[Stock]],[2]CUS030!$A$5:$BO$10000,39,0)/Table1[[#This Row],[Rate
(L/S)]],"")</f>
        <v/>
      </c>
      <c r="AI162" s="7" t="str">
        <f>IFERROR(VLOOKUP(Table1[[#This Row],[Stock]],[2]CUS030!$A$5:$BO$10000,40,0)/Table1[[#This Row],[Rate
(L/S)]],"")</f>
        <v/>
      </c>
      <c r="AJ162" s="7" t="str">
        <f>IFERROR(VLOOKUP(Table1[[#This Row],[Stock]],[2]CUS030!$A$5:$BO$10000,41,0)/Table1[[#This Row],[Rate
(L/S)]],"")</f>
        <v/>
      </c>
      <c r="AK162" s="7" t="str">
        <f>IFERROR(VLOOKUP(Table1[[#This Row],[Stock]],[2]CUS030!$A$5:$BO$10000,42,0)/Table1[[#This Row],[Rate
(L/S)]],"")</f>
        <v/>
      </c>
      <c r="AL162" s="7" t="str">
        <f>IFERROR(VLOOKUP(Table1[[#This Row],[Stock]],[2]CUS030!$A$5:$BO$10000,43,0)/Table1[[#This Row],[Rate
(L/S)]],"")</f>
        <v/>
      </c>
      <c r="AM162" s="7" t="str">
        <f>IFERROR(VLOOKUP(Table1[[#This Row],[Stock]],[2]CUS030!$A$5:$BO$10000,44,0)/Table1[[#This Row],[Rate
(L/S)]],"")</f>
        <v/>
      </c>
      <c r="AN162" s="7" t="str">
        <f>IFERROR(VLOOKUP(Table1[[#This Row],[Stock]],[2]CUS030!$A$5:$BO$10000,45,0)/Table1[[#This Row],[Rate
(L/S)]],"")</f>
        <v/>
      </c>
      <c r="AO162" s="7" t="str">
        <f>IFERROR(VLOOKUP(Table1[[#This Row],[Stock]],[2]CUS030!$A$5:$BO$10000,46,0)/Table1[[#This Row],[Rate
(L/S)]],"")</f>
        <v/>
      </c>
      <c r="AP162" s="7" t="str">
        <f>IFERROR(VLOOKUP(Table1[[#This Row],[Stock]],[2]CUS030!$A$5:$BO$10000,47,0)/Table1[[#This Row],[Rate
(L/S)]],"")</f>
        <v/>
      </c>
      <c r="AQ162" s="7" t="str">
        <f>IFERROR(VLOOKUP(Table1[[#This Row],[Stock]],[2]CUS030!$A$5:$BO$10000,48,0)/Table1[[#This Row],[Rate
(L/S)]],"")</f>
        <v/>
      </c>
      <c r="AR162" s="7" t="str">
        <f>IFERROR(VLOOKUP(Table1[[#This Row],[Stock]],[2]CUS030!$A$5:$BO$10000,49,0)/Table1[[#This Row],[Rate
(L/S)]],"")</f>
        <v/>
      </c>
      <c r="AS162" s="7" t="str">
        <f>IFERROR(VLOOKUP(Table1[[#This Row],[Stock]],[2]CUS030!$A$5:$BO$10000,50,0)/Table1[[#This Row],[Rate
(L/S)]],"")</f>
        <v/>
      </c>
      <c r="AT162" s="7" t="str">
        <f>IFERROR(VLOOKUP(Table1[[#This Row],[Stock]],[2]CUS030!$A$5:$BO$10000,51,0)/Table1[[#This Row],[Rate
(L/S)]],"")</f>
        <v/>
      </c>
      <c r="AU162" s="7" t="str">
        <f>IFERROR(VLOOKUP(Table1[[#This Row],[Stock]],[2]CUS030!$A$5:$BO$10000,52,0)/Table1[[#This Row],[Rate
(L/S)]],"")</f>
        <v/>
      </c>
      <c r="AV162" s="7" t="str">
        <f>IFERROR(VLOOKUP(Table1[[#This Row],[Stock]],[2]CUS030!$A$5:$BO$10000,53,0)/Table1[[#This Row],[Rate
(L/S)]],"")</f>
        <v/>
      </c>
      <c r="AW162" s="7" t="str">
        <f>IFERROR(VLOOKUP(Table1[[#This Row],[Stock]],[2]CUS030!$A$5:$BO$10000,54,0)/Table1[[#This Row],[Rate
(L/S)]],"")</f>
        <v/>
      </c>
      <c r="AX162" s="7" t="str">
        <f>IFERROR(VLOOKUP(Table1[[#This Row],[Stock]],[2]CUS030!$A$5:$BO$10000,55,0)/Table1[[#This Row],[Rate
(L/S)]],"")</f>
        <v/>
      </c>
      <c r="AY162" s="7" t="str">
        <f>IFERROR(VLOOKUP(Table1[[#This Row],[Stock]],[2]CUS030!$A$5:$BO$10000,56,0)/Table1[[#This Row],[Rate
(L/S)]],"")</f>
        <v/>
      </c>
      <c r="AZ162" s="7" t="str">
        <f>IFERROR(VLOOKUP(Table1[[#This Row],[Stock]],[2]CUS030!$A$5:$BO$10000,57,0)/Table1[[#This Row],[Rate
(L/S)]],"")</f>
        <v/>
      </c>
      <c r="BA162" s="7" t="str">
        <f>IFERROR(VLOOKUP(Table1[[#This Row],[Stock]],[2]CUS030!$A$5:$BO$10000,58,0)/Table1[[#This Row],[Rate
(L/S)]],"")</f>
        <v/>
      </c>
      <c r="BB162" s="7" t="str">
        <f>IFERROR(VLOOKUP(Table1[[#This Row],[Stock]],[2]CUS030!$A$5:$BO$10000,59,0)/Table1[[#This Row],[Rate
(L/S)]],"")</f>
        <v/>
      </c>
      <c r="BC162" s="7" t="str">
        <f>IFERROR(VLOOKUP(Table1[[#This Row],[Stock]],[2]CUS030!$A$5:$BO$10000,60,0)/Table1[[#This Row],[Rate
(L/S)]],"")</f>
        <v/>
      </c>
      <c r="BD162" s="7" t="str">
        <f>IFERROR(VLOOKUP(Table1[[#This Row],[Stock]],[2]CUS030!$A$5:$BO$10000,61,0)/Table1[[#This Row],[Rate
(L/S)]],"")</f>
        <v/>
      </c>
      <c r="BE162" s="7" t="str">
        <f>IFERROR(VLOOKUP(Table1[[#This Row],[Stock]],[2]CUS030!$A$5:$BO$10000,62,0)/Table1[[#This Row],[Rate
(L/S)]],"")</f>
        <v/>
      </c>
      <c r="BF162" s="7" t="str">
        <f>IFERROR(VLOOKUP(Table1[[#This Row],[Stock]],[2]CUS030!$A$5:$BO$10000,63,0)/Table1[[#This Row],[Rate
(L/S)]],"")</f>
        <v/>
      </c>
      <c r="BG162" s="7" t="str">
        <f>IFERROR(VLOOKUP(Table1[[#This Row],[Stock]],[2]CUS030!$A$5:$BO$10000,64,0)/Table1[[#This Row],[Rate
(L/S)]],"")</f>
        <v/>
      </c>
      <c r="BH162" s="7" t="str">
        <f>IFERROR(VLOOKUP(Table1[[#This Row],[Stock]],[2]CUS030!$A$5:$BO$10000,65,0)/Table1[[#This Row],[Rate
(L/S)]],"")</f>
        <v/>
      </c>
      <c r="BI162" s="7" t="s">
        <v>1</v>
      </c>
      <c r="BJ162" s="15">
        <f>IFERROR(IF(Table1[[#This Row],[S.Material]]="S",(Table1[[#This Row],[Total Qty]]+Table1[[#This Row],[N+1]]+Table1[[#This Row],[N+2]]),Table1[[#This Row],[Total Qty]]+Table1[[#This Row],[N+1]]),)</f>
        <v>0</v>
      </c>
      <c r="BK162" s="7" t="str">
        <f>IFERROR(IF(((AVERAGE((Table1[[#This Row],[N+1]],Table1[[#This Row],[N+2]]),Table1[[#This Row],[N+3]])-(Table1[[#This Row],[Total Qty]])))&gt;500,"Fixed&gt;500pcs",""),"")</f>
        <v/>
      </c>
      <c r="BL162" s="7" t="str">
        <f>IF(AND(Table1[[#This Row],[Last Forcast]]=0,Table1[[#This Row],[Total Qty]]&gt;0,Table1[[#This Row],[N+1]]&gt;0),"Check PO again","")</f>
        <v/>
      </c>
    </row>
    <row r="163" spans="2:64" x14ac:dyDescent="0.3">
      <c r="B163">
        <v>161</v>
      </c>
      <c r="C163" t="s">
        <v>167</v>
      </c>
      <c r="D163">
        <f>IFERROR(ROUND((MID(Table1[[#This Row],[Production]],35,(LEN(Table1[[#This Row],[Production]]))-37)/(MID(Table1[[#This Row],[Stock]],35,(LEN(Table1[[#This Row],[Stock]]))-37))),0),"")</f>
        <v>1</v>
      </c>
      <c r="E163" t="s">
        <v>167</v>
      </c>
      <c r="F163" s="16">
        <f>VLOOKUP(LEFT(Table1[[#This Row],[Production]],LEN(Table1[[#This Row],[Production]])-7),Item!$A$5:$Z$1000,26,0)</f>
        <v>0.47599999999999998</v>
      </c>
      <c r="H163" s="8" t="str">
        <f>IFERROR(VLOOKUP(MID(Table1[[#This Row],[Production]],10,2),Special!$B$2:$D$26,3,0),"")</f>
        <v>-</v>
      </c>
      <c r="J163" t="b">
        <f>EXACT(LEFT(Table1[[#This Row],[Stock]],12),LEFT(Table1[[#This Row],[Production]],12))</f>
        <v>1</v>
      </c>
      <c r="K163" t="b">
        <f>EXACT((RIGHT(Table1[[#This Row],[Stock]],3)),((RIGHT(Table1[[#This Row],[Production]],3))))</f>
        <v>1</v>
      </c>
      <c r="L163" s="14">
        <f>IFERROR(VLOOKUP(Table1[[#This Row],[Stock]],[1]Sheet1!$A$7:$N$10000,14,0),"")</f>
        <v>126</v>
      </c>
      <c r="M163" s="14">
        <f>IFERROR(ROUND((Table1[[#This Row],[Stock
(S&amp;L)]]/Table1[[#This Row],[Rate
(L/S)]]),0),"")</f>
        <v>126</v>
      </c>
      <c r="O163" t="str">
        <f>IF(Table1[[#This Row],[Rate
(L/S)]]=1,"P/E","C")</f>
        <v>P/E</v>
      </c>
      <c r="P163" s="7" t="str">
        <f>IFERROR(VLOOKUP(Table1[[#This Row],[Stock]],[2]CUS030!$A$5:$BO$10000,21,0)/Table1[[#This Row],[Rate
(L/S)]],"")</f>
        <v/>
      </c>
      <c r="Q163" s="7" t="str">
        <f>IFERROR(VLOOKUP(Table1[[#This Row],[Stock]],[2]CUS030!$A$5:$BO$10000,22,0)/Table1[[#This Row],[Rate
(L/S)]],"")</f>
        <v/>
      </c>
      <c r="R163" s="7" t="str">
        <f>IFERROR(VLOOKUP(Table1[[#This Row],[Stock]],[2]CUS030!$A$5:$BO$10000,23,0)/Table1[[#This Row],[Rate
(L/S)]],"")</f>
        <v/>
      </c>
      <c r="S163" s="7" t="str">
        <f>IFERROR(VLOOKUP(Table1[[#This Row],[Stock]],[2]CUS030!$A$5:$BO$10000,24,0)/Table1[[#This Row],[Rate
(L/S)]],"")</f>
        <v/>
      </c>
      <c r="T163" s="7" t="str">
        <f>IFERROR(VLOOKUP(Table1[[#This Row],[Stock]],[2]CUS030!$A$5:$BO$10000,25,0)/Table1[[#This Row],[Rate
(L/S)]],"")</f>
        <v/>
      </c>
      <c r="U163" s="7" t="str">
        <f>IFERROR(VLOOKUP(Table1[[#This Row],[Stock]],[2]CUS030!$A$5:$BO$10000,26,0)/Table1[[#This Row],[Rate
(L/S)]],"")</f>
        <v/>
      </c>
      <c r="V163" s="7" t="str">
        <f>IFERROR(VLOOKUP(Table1[[#This Row],[Stock]],[2]CUS030!$A$5:$BO$10000,27,0)/Table1[[#This Row],[Rate
(L/S)]],"")</f>
        <v/>
      </c>
      <c r="W163" s="7" t="str">
        <f>IFERROR(VLOOKUP(Table1[[#This Row],[Stock]],[2]CUS030!$A$5:$BO$10000,28,0)/Table1[[#This Row],[Rate
(L/S)]],"")</f>
        <v/>
      </c>
      <c r="X163" s="7" t="str">
        <f>IFERROR(VLOOKUP(Table1[[#This Row],[Stock]],[2]CUS030!$A$5:$BO$10000,29,0)/Table1[[#This Row],[Rate
(L/S)]],"")</f>
        <v/>
      </c>
      <c r="Y163" s="7" t="str">
        <f>IFERROR(VLOOKUP(Table1[[#This Row],[Stock]],[2]CUS030!$A$5:$BO$10000,30,0)/Table1[[#This Row],[Rate
(L/S)]],"")</f>
        <v/>
      </c>
      <c r="Z163" s="7" t="str">
        <f>IFERROR(VLOOKUP(Table1[[#This Row],[Stock]],[2]CUS030!$A$5:$BO$10000,31,0)/Table1[[#This Row],[Rate
(L/S)]],"")</f>
        <v/>
      </c>
      <c r="AA163" s="7" t="str">
        <f>IFERROR(VLOOKUP(Table1[[#This Row],[Stock]],[2]CUS030!$A$5:$BO$10000,32,0)/Table1[[#This Row],[Rate
(L/S)]],"")</f>
        <v/>
      </c>
      <c r="AB163" s="7" t="str">
        <f>IFERROR(VLOOKUP(Table1[[#This Row],[Stock]],[2]CUS030!$A$5:$BO$10000,33,0)/Table1[[#This Row],[Rate
(L/S)]],"")</f>
        <v/>
      </c>
      <c r="AC163" s="7" t="str">
        <f>IFERROR(VLOOKUP(Table1[[#This Row],[Stock]],[2]CUS030!$A$5:$BO$10000,34,0)/Table1[[#This Row],[Rate
(L/S)]],"")</f>
        <v/>
      </c>
      <c r="AD163" s="7" t="str">
        <f>IFERROR(VLOOKUP(Table1[[#This Row],[Stock]],[2]CUS030!$A$5:$BO$10000,35,0)/Table1[[#This Row],[Rate
(L/S)]],"")</f>
        <v/>
      </c>
      <c r="AE163" s="7" t="str">
        <f>IFERROR(VLOOKUP(Table1[[#This Row],[Stock]],[2]CUS030!$A$5:$BO$10000,36,0)/Table1[[#This Row],[Rate
(L/S)]],"")</f>
        <v/>
      </c>
      <c r="AF163" s="7" t="str">
        <f>IFERROR(VLOOKUP(Table1[[#This Row],[Stock]],[2]CUS030!$A$5:$BO$10000,37,0)/Table1[[#This Row],[Rate
(L/S)]],"")</f>
        <v/>
      </c>
      <c r="AG163" s="7" t="str">
        <f>IFERROR(VLOOKUP(Table1[[#This Row],[Stock]],[2]CUS030!$A$5:$BO$10000,38,0)/Table1[[#This Row],[Rate
(L/S)]],"")</f>
        <v/>
      </c>
      <c r="AH163" s="7" t="str">
        <f>IFERROR(VLOOKUP(Table1[[#This Row],[Stock]],[2]CUS030!$A$5:$BO$10000,39,0)/Table1[[#This Row],[Rate
(L/S)]],"")</f>
        <v/>
      </c>
      <c r="AI163" s="7" t="str">
        <f>IFERROR(VLOOKUP(Table1[[#This Row],[Stock]],[2]CUS030!$A$5:$BO$10000,40,0)/Table1[[#This Row],[Rate
(L/S)]],"")</f>
        <v/>
      </c>
      <c r="AJ163" s="7" t="str">
        <f>IFERROR(VLOOKUP(Table1[[#This Row],[Stock]],[2]CUS030!$A$5:$BO$10000,41,0)/Table1[[#This Row],[Rate
(L/S)]],"")</f>
        <v/>
      </c>
      <c r="AK163" s="7" t="str">
        <f>IFERROR(VLOOKUP(Table1[[#This Row],[Stock]],[2]CUS030!$A$5:$BO$10000,42,0)/Table1[[#This Row],[Rate
(L/S)]],"")</f>
        <v/>
      </c>
      <c r="AL163" s="7" t="str">
        <f>IFERROR(VLOOKUP(Table1[[#This Row],[Stock]],[2]CUS030!$A$5:$BO$10000,43,0)/Table1[[#This Row],[Rate
(L/S)]],"")</f>
        <v/>
      </c>
      <c r="AM163" s="7" t="str">
        <f>IFERROR(VLOOKUP(Table1[[#This Row],[Stock]],[2]CUS030!$A$5:$BO$10000,44,0)/Table1[[#This Row],[Rate
(L/S)]],"")</f>
        <v/>
      </c>
      <c r="AN163" s="7" t="str">
        <f>IFERROR(VLOOKUP(Table1[[#This Row],[Stock]],[2]CUS030!$A$5:$BO$10000,45,0)/Table1[[#This Row],[Rate
(L/S)]],"")</f>
        <v/>
      </c>
      <c r="AO163" s="7" t="str">
        <f>IFERROR(VLOOKUP(Table1[[#This Row],[Stock]],[2]CUS030!$A$5:$BO$10000,46,0)/Table1[[#This Row],[Rate
(L/S)]],"")</f>
        <v/>
      </c>
      <c r="AP163" s="7" t="str">
        <f>IFERROR(VLOOKUP(Table1[[#This Row],[Stock]],[2]CUS030!$A$5:$BO$10000,47,0)/Table1[[#This Row],[Rate
(L/S)]],"")</f>
        <v/>
      </c>
      <c r="AQ163" s="7" t="str">
        <f>IFERROR(VLOOKUP(Table1[[#This Row],[Stock]],[2]CUS030!$A$5:$BO$10000,48,0)/Table1[[#This Row],[Rate
(L/S)]],"")</f>
        <v/>
      </c>
      <c r="AR163" s="7" t="str">
        <f>IFERROR(VLOOKUP(Table1[[#This Row],[Stock]],[2]CUS030!$A$5:$BO$10000,49,0)/Table1[[#This Row],[Rate
(L/S)]],"")</f>
        <v/>
      </c>
      <c r="AS163" s="7" t="str">
        <f>IFERROR(VLOOKUP(Table1[[#This Row],[Stock]],[2]CUS030!$A$5:$BO$10000,50,0)/Table1[[#This Row],[Rate
(L/S)]],"")</f>
        <v/>
      </c>
      <c r="AT163" s="7" t="str">
        <f>IFERROR(VLOOKUP(Table1[[#This Row],[Stock]],[2]CUS030!$A$5:$BO$10000,51,0)/Table1[[#This Row],[Rate
(L/S)]],"")</f>
        <v/>
      </c>
      <c r="AU163" s="7" t="str">
        <f>IFERROR(VLOOKUP(Table1[[#This Row],[Stock]],[2]CUS030!$A$5:$BO$10000,52,0)/Table1[[#This Row],[Rate
(L/S)]],"")</f>
        <v/>
      </c>
      <c r="AV163" s="7" t="str">
        <f>IFERROR(VLOOKUP(Table1[[#This Row],[Stock]],[2]CUS030!$A$5:$BO$10000,53,0)/Table1[[#This Row],[Rate
(L/S)]],"")</f>
        <v/>
      </c>
      <c r="AW163" s="7" t="str">
        <f>IFERROR(VLOOKUP(Table1[[#This Row],[Stock]],[2]CUS030!$A$5:$BO$10000,54,0)/Table1[[#This Row],[Rate
(L/S)]],"")</f>
        <v/>
      </c>
      <c r="AX163" s="7" t="str">
        <f>IFERROR(VLOOKUP(Table1[[#This Row],[Stock]],[2]CUS030!$A$5:$BO$10000,55,0)/Table1[[#This Row],[Rate
(L/S)]],"")</f>
        <v/>
      </c>
      <c r="AY163" s="7" t="str">
        <f>IFERROR(VLOOKUP(Table1[[#This Row],[Stock]],[2]CUS030!$A$5:$BO$10000,56,0)/Table1[[#This Row],[Rate
(L/S)]],"")</f>
        <v/>
      </c>
      <c r="AZ163" s="7" t="str">
        <f>IFERROR(VLOOKUP(Table1[[#This Row],[Stock]],[2]CUS030!$A$5:$BO$10000,57,0)/Table1[[#This Row],[Rate
(L/S)]],"")</f>
        <v/>
      </c>
      <c r="BA163" s="7" t="str">
        <f>IFERROR(VLOOKUP(Table1[[#This Row],[Stock]],[2]CUS030!$A$5:$BO$10000,58,0)/Table1[[#This Row],[Rate
(L/S)]],"")</f>
        <v/>
      </c>
      <c r="BB163" s="7" t="str">
        <f>IFERROR(VLOOKUP(Table1[[#This Row],[Stock]],[2]CUS030!$A$5:$BO$10000,59,0)/Table1[[#This Row],[Rate
(L/S)]],"")</f>
        <v/>
      </c>
      <c r="BC163" s="7" t="str">
        <f>IFERROR(VLOOKUP(Table1[[#This Row],[Stock]],[2]CUS030!$A$5:$BO$10000,60,0)/Table1[[#This Row],[Rate
(L/S)]],"")</f>
        <v/>
      </c>
      <c r="BD163" s="7" t="str">
        <f>IFERROR(VLOOKUP(Table1[[#This Row],[Stock]],[2]CUS030!$A$5:$BO$10000,61,0)/Table1[[#This Row],[Rate
(L/S)]],"")</f>
        <v/>
      </c>
      <c r="BE163" s="7" t="str">
        <f>IFERROR(VLOOKUP(Table1[[#This Row],[Stock]],[2]CUS030!$A$5:$BO$10000,62,0)/Table1[[#This Row],[Rate
(L/S)]],"")</f>
        <v/>
      </c>
      <c r="BF163" s="7" t="str">
        <f>IFERROR(VLOOKUP(Table1[[#This Row],[Stock]],[2]CUS030!$A$5:$BO$10000,63,0)/Table1[[#This Row],[Rate
(L/S)]],"")</f>
        <v/>
      </c>
      <c r="BG163" s="7" t="str">
        <f>IFERROR(VLOOKUP(Table1[[#This Row],[Stock]],[2]CUS030!$A$5:$BO$10000,64,0)/Table1[[#This Row],[Rate
(L/S)]],"")</f>
        <v/>
      </c>
      <c r="BH163" s="7" t="str">
        <f>IFERROR(VLOOKUP(Table1[[#This Row],[Stock]],[2]CUS030!$A$5:$BO$10000,65,0)/Table1[[#This Row],[Rate
(L/S)]],"")</f>
        <v/>
      </c>
      <c r="BI163" s="7" t="s">
        <v>1</v>
      </c>
      <c r="BJ163" s="15">
        <f>IFERROR(IF(Table1[[#This Row],[S.Material]]="S",(Table1[[#This Row],[Total Qty]]+Table1[[#This Row],[N+1]]+Table1[[#This Row],[N+2]]),Table1[[#This Row],[Total Qty]]+Table1[[#This Row],[N+1]]),)</f>
        <v>0</v>
      </c>
      <c r="BK163" s="7" t="str">
        <f>IFERROR(IF(((AVERAGE((Table1[[#This Row],[N+1]],Table1[[#This Row],[N+2]]),Table1[[#This Row],[N+3]])-(Table1[[#This Row],[Total Qty]])))&gt;500,"Fixed&gt;500pcs",""),"")</f>
        <v/>
      </c>
      <c r="BL163" s="7" t="str">
        <f>IF(AND(Table1[[#This Row],[Last Forcast]]=0,Table1[[#This Row],[Total Qty]]&gt;0,Table1[[#This Row],[N+1]]&gt;0),"Check PO again","")</f>
        <v/>
      </c>
    </row>
    <row r="164" spans="2:64" x14ac:dyDescent="0.3">
      <c r="B164">
        <v>162</v>
      </c>
      <c r="C164" t="s">
        <v>168</v>
      </c>
      <c r="D164">
        <f>IFERROR(ROUND((MID(Table1[[#This Row],[Production]],35,(LEN(Table1[[#This Row],[Production]]))-37)/(MID(Table1[[#This Row],[Stock]],35,(LEN(Table1[[#This Row],[Stock]]))-37))),0),"")</f>
        <v>7</v>
      </c>
      <c r="E164" t="s">
        <v>167</v>
      </c>
      <c r="F164" s="16">
        <f>VLOOKUP(LEFT(Table1[[#This Row],[Production]],LEN(Table1[[#This Row],[Production]])-7),Item!$A$5:$Z$1000,26,0)</f>
        <v>0.47599999999999998</v>
      </c>
      <c r="H164" s="8" t="str">
        <f>IFERROR(VLOOKUP(MID(Table1[[#This Row],[Production]],10,2),Special!$B$2:$D$26,3,0),"")</f>
        <v>-</v>
      </c>
      <c r="J164" t="b">
        <f>EXACT(LEFT(Table1[[#This Row],[Stock]],12),LEFT(Table1[[#This Row],[Production]],12))</f>
        <v>1</v>
      </c>
      <c r="K164" t="b">
        <f>EXACT((RIGHT(Table1[[#This Row],[Stock]],3)),((RIGHT(Table1[[#This Row],[Production]],3))))</f>
        <v>1</v>
      </c>
      <c r="L164" s="14">
        <f>IFERROR(VLOOKUP(Table1[[#This Row],[Stock]],[1]Sheet1!$A$7:$N$10000,14,0),"")</f>
        <v>2</v>
      </c>
      <c r="M164" s="14">
        <f>IFERROR(ROUND((Table1[[#This Row],[Stock
(S&amp;L)]]/Table1[[#This Row],[Rate
(L/S)]]),0),"")</f>
        <v>0</v>
      </c>
      <c r="O164" t="str">
        <f>IF(Table1[[#This Row],[Rate
(L/S)]]=1,"P/E","C")</f>
        <v>C</v>
      </c>
      <c r="P164" s="7">
        <f>IFERROR(VLOOKUP(Table1[[#This Row],[Stock]],[2]CUS030!$A$5:$BO$10000,21,0)/Table1[[#This Row],[Rate
(L/S)]],"")</f>
        <v>0</v>
      </c>
      <c r="Q164" s="7">
        <f>IFERROR(VLOOKUP(Table1[[#This Row],[Stock]],[2]CUS030!$A$5:$BO$10000,22,0)/Table1[[#This Row],[Rate
(L/S)]],"")</f>
        <v>0</v>
      </c>
      <c r="R164" s="7">
        <f>IFERROR(VLOOKUP(Table1[[#This Row],[Stock]],[2]CUS030!$A$5:$BO$10000,23,0)/Table1[[#This Row],[Rate
(L/S)]],"")</f>
        <v>0</v>
      </c>
      <c r="S164" s="7">
        <f>IFERROR(VLOOKUP(Table1[[#This Row],[Stock]],[2]CUS030!$A$5:$BO$10000,24,0)/Table1[[#This Row],[Rate
(L/S)]],"")</f>
        <v>0</v>
      </c>
      <c r="T164" s="7">
        <f>IFERROR(VLOOKUP(Table1[[#This Row],[Stock]],[2]CUS030!$A$5:$BO$10000,25,0)/Table1[[#This Row],[Rate
(L/S)]],"")</f>
        <v>0</v>
      </c>
      <c r="U164" s="7">
        <f>IFERROR(VLOOKUP(Table1[[#This Row],[Stock]],[2]CUS030!$A$5:$BO$10000,26,0)/Table1[[#This Row],[Rate
(L/S)]],"")</f>
        <v>0</v>
      </c>
      <c r="V164" s="7">
        <f>IFERROR(VLOOKUP(Table1[[#This Row],[Stock]],[2]CUS030!$A$5:$BO$10000,27,0)/Table1[[#This Row],[Rate
(L/S)]],"")</f>
        <v>0</v>
      </c>
      <c r="W164" s="7">
        <f>IFERROR(VLOOKUP(Table1[[#This Row],[Stock]],[2]CUS030!$A$5:$BO$10000,28,0)/Table1[[#This Row],[Rate
(L/S)]],"")</f>
        <v>0</v>
      </c>
      <c r="X164" s="7">
        <f>IFERROR(VLOOKUP(Table1[[#This Row],[Stock]],[2]CUS030!$A$5:$BO$10000,29,0)/Table1[[#This Row],[Rate
(L/S)]],"")</f>
        <v>0</v>
      </c>
      <c r="Y164" s="7">
        <f>IFERROR(VLOOKUP(Table1[[#This Row],[Stock]],[2]CUS030!$A$5:$BO$10000,30,0)/Table1[[#This Row],[Rate
(L/S)]],"")</f>
        <v>0</v>
      </c>
      <c r="Z164" s="7">
        <f>IFERROR(VLOOKUP(Table1[[#This Row],[Stock]],[2]CUS030!$A$5:$BO$10000,31,0)/Table1[[#This Row],[Rate
(L/S)]],"")</f>
        <v>0</v>
      </c>
      <c r="AA164" s="7">
        <f>IFERROR(VLOOKUP(Table1[[#This Row],[Stock]],[2]CUS030!$A$5:$BO$10000,32,0)/Table1[[#This Row],[Rate
(L/S)]],"")</f>
        <v>0</v>
      </c>
      <c r="AB164" s="7">
        <f>IFERROR(VLOOKUP(Table1[[#This Row],[Stock]],[2]CUS030!$A$5:$BO$10000,33,0)/Table1[[#This Row],[Rate
(L/S)]],"")</f>
        <v>0</v>
      </c>
      <c r="AC164" s="7">
        <f>IFERROR(VLOOKUP(Table1[[#This Row],[Stock]],[2]CUS030!$A$5:$BO$10000,34,0)/Table1[[#This Row],[Rate
(L/S)]],"")</f>
        <v>0</v>
      </c>
      <c r="AD164" s="7">
        <f>IFERROR(VLOOKUP(Table1[[#This Row],[Stock]],[2]CUS030!$A$5:$BO$10000,35,0)/Table1[[#This Row],[Rate
(L/S)]],"")</f>
        <v>0</v>
      </c>
      <c r="AE164" s="7">
        <f>IFERROR(VLOOKUP(Table1[[#This Row],[Stock]],[2]CUS030!$A$5:$BO$10000,36,0)/Table1[[#This Row],[Rate
(L/S)]],"")</f>
        <v>0</v>
      </c>
      <c r="AF164" s="7">
        <f>IFERROR(VLOOKUP(Table1[[#This Row],[Stock]],[2]CUS030!$A$5:$BO$10000,37,0)/Table1[[#This Row],[Rate
(L/S)]],"")</f>
        <v>0</v>
      </c>
      <c r="AG164" s="7">
        <f>IFERROR(VLOOKUP(Table1[[#This Row],[Stock]],[2]CUS030!$A$5:$BO$10000,38,0)/Table1[[#This Row],[Rate
(L/S)]],"")</f>
        <v>0</v>
      </c>
      <c r="AH164" s="7">
        <f>IFERROR(VLOOKUP(Table1[[#This Row],[Stock]],[2]CUS030!$A$5:$BO$10000,39,0)/Table1[[#This Row],[Rate
(L/S)]],"")</f>
        <v>0</v>
      </c>
      <c r="AI164" s="7">
        <f>IFERROR(VLOOKUP(Table1[[#This Row],[Stock]],[2]CUS030!$A$5:$BO$10000,40,0)/Table1[[#This Row],[Rate
(L/S)]],"")</f>
        <v>0</v>
      </c>
      <c r="AJ164" s="7">
        <f>IFERROR(VLOOKUP(Table1[[#This Row],[Stock]],[2]CUS030!$A$5:$BO$10000,41,0)/Table1[[#This Row],[Rate
(L/S)]],"")</f>
        <v>0</v>
      </c>
      <c r="AK164" s="7">
        <f>IFERROR(VLOOKUP(Table1[[#This Row],[Stock]],[2]CUS030!$A$5:$BO$10000,42,0)/Table1[[#This Row],[Rate
(L/S)]],"")</f>
        <v>0</v>
      </c>
      <c r="AL164" s="7">
        <f>IFERROR(VLOOKUP(Table1[[#This Row],[Stock]],[2]CUS030!$A$5:$BO$10000,43,0)/Table1[[#This Row],[Rate
(L/S)]],"")</f>
        <v>0</v>
      </c>
      <c r="AM164" s="7">
        <f>IFERROR(VLOOKUP(Table1[[#This Row],[Stock]],[2]CUS030!$A$5:$BO$10000,44,0)/Table1[[#This Row],[Rate
(L/S)]],"")</f>
        <v>0</v>
      </c>
      <c r="AN164" s="7">
        <f>IFERROR(VLOOKUP(Table1[[#This Row],[Stock]],[2]CUS030!$A$5:$BO$10000,45,0)/Table1[[#This Row],[Rate
(L/S)]],"")</f>
        <v>0</v>
      </c>
      <c r="AO164" s="7">
        <f>IFERROR(VLOOKUP(Table1[[#This Row],[Stock]],[2]CUS030!$A$5:$BO$10000,46,0)/Table1[[#This Row],[Rate
(L/S)]],"")</f>
        <v>0</v>
      </c>
      <c r="AP164" s="7">
        <f>IFERROR(VLOOKUP(Table1[[#This Row],[Stock]],[2]CUS030!$A$5:$BO$10000,47,0)/Table1[[#This Row],[Rate
(L/S)]],"")</f>
        <v>0</v>
      </c>
      <c r="AQ164" s="7">
        <f>IFERROR(VLOOKUP(Table1[[#This Row],[Stock]],[2]CUS030!$A$5:$BO$10000,48,0)/Table1[[#This Row],[Rate
(L/S)]],"")</f>
        <v>0</v>
      </c>
      <c r="AR164" s="7">
        <f>IFERROR(VLOOKUP(Table1[[#This Row],[Stock]],[2]CUS030!$A$5:$BO$10000,49,0)/Table1[[#This Row],[Rate
(L/S)]],"")</f>
        <v>0</v>
      </c>
      <c r="AS164" s="7">
        <f>IFERROR(VLOOKUP(Table1[[#This Row],[Stock]],[2]CUS030!$A$5:$BO$10000,50,0)/Table1[[#This Row],[Rate
(L/S)]],"")</f>
        <v>0</v>
      </c>
      <c r="AT164" s="7">
        <f>IFERROR(VLOOKUP(Table1[[#This Row],[Stock]],[2]CUS030!$A$5:$BO$10000,51,0)/Table1[[#This Row],[Rate
(L/S)]],"")</f>
        <v>0</v>
      </c>
      <c r="AU164" s="7">
        <f>IFERROR(VLOOKUP(Table1[[#This Row],[Stock]],[2]CUS030!$A$5:$BO$10000,52,0)/Table1[[#This Row],[Rate
(L/S)]],"")</f>
        <v>0</v>
      </c>
      <c r="AV164" s="7">
        <f>IFERROR(VLOOKUP(Table1[[#This Row],[Stock]],[2]CUS030!$A$5:$BO$10000,53,0)/Table1[[#This Row],[Rate
(L/S)]],"")</f>
        <v>0</v>
      </c>
      <c r="AW164" s="7">
        <f>IFERROR(VLOOKUP(Table1[[#This Row],[Stock]],[2]CUS030!$A$5:$BO$10000,54,0)/Table1[[#This Row],[Rate
(L/S)]],"")</f>
        <v>0</v>
      </c>
      <c r="AX164" s="7">
        <f>IFERROR(VLOOKUP(Table1[[#This Row],[Stock]],[2]CUS030!$A$5:$BO$10000,55,0)/Table1[[#This Row],[Rate
(L/S)]],"")</f>
        <v>0</v>
      </c>
      <c r="AY164" s="7">
        <f>IFERROR(VLOOKUP(Table1[[#This Row],[Stock]],[2]CUS030!$A$5:$BO$10000,56,0)/Table1[[#This Row],[Rate
(L/S)]],"")</f>
        <v>135</v>
      </c>
      <c r="AZ164" s="7">
        <f>IFERROR(VLOOKUP(Table1[[#This Row],[Stock]],[2]CUS030!$A$5:$BO$10000,57,0)/Table1[[#This Row],[Rate
(L/S)]],"")</f>
        <v>139.85714285714286</v>
      </c>
      <c r="BA164" s="7">
        <f>IFERROR(VLOOKUP(Table1[[#This Row],[Stock]],[2]CUS030!$A$5:$BO$10000,58,0)/Table1[[#This Row],[Rate
(L/S)]],"")</f>
        <v>140.14285714285714</v>
      </c>
      <c r="BB164" s="7">
        <f>IFERROR(VLOOKUP(Table1[[#This Row],[Stock]],[2]CUS030!$A$5:$BO$10000,59,0)/Table1[[#This Row],[Rate
(L/S)]],"")</f>
        <v>0</v>
      </c>
      <c r="BC164" s="7">
        <f>IFERROR(VLOOKUP(Table1[[#This Row],[Stock]],[2]CUS030!$A$5:$BO$10000,60,0)/Table1[[#This Row],[Rate
(L/S)]],"")</f>
        <v>0</v>
      </c>
      <c r="BD164" s="7">
        <f>IFERROR(VLOOKUP(Table1[[#This Row],[Stock]],[2]CUS030!$A$5:$BO$10000,61,0)/Table1[[#This Row],[Rate
(L/S)]],"")</f>
        <v>0</v>
      </c>
      <c r="BE164" s="7">
        <f>IFERROR(VLOOKUP(Table1[[#This Row],[Stock]],[2]CUS030!$A$5:$BO$10000,62,0)/Table1[[#This Row],[Rate
(L/S)]],"")</f>
        <v>0</v>
      </c>
      <c r="BF164" s="7">
        <f>IFERROR(VLOOKUP(Table1[[#This Row],[Stock]],[2]CUS030!$A$5:$BO$10000,63,0)/Table1[[#This Row],[Rate
(L/S)]],"")</f>
        <v>0</v>
      </c>
      <c r="BG164" s="7">
        <f>IFERROR(VLOOKUP(Table1[[#This Row],[Stock]],[2]CUS030!$A$5:$BO$10000,64,0)/Table1[[#This Row],[Rate
(L/S)]],"")</f>
        <v>0</v>
      </c>
      <c r="BH164" s="7">
        <f>IFERROR(VLOOKUP(Table1[[#This Row],[Stock]],[2]CUS030!$A$5:$BO$10000,65,0)/Table1[[#This Row],[Rate
(L/S)]],"")</f>
        <v>0</v>
      </c>
      <c r="BI164" s="7" t="s">
        <v>1</v>
      </c>
      <c r="BJ164" s="15">
        <f>IFERROR(IF(Table1[[#This Row],[S.Material]]="S",(Table1[[#This Row],[Total Qty]]+Table1[[#This Row],[N+1]]+Table1[[#This Row],[N+2]]),Table1[[#This Row],[Total Qty]]+Table1[[#This Row],[N+1]]),)</f>
        <v>135</v>
      </c>
      <c r="BK164" s="7" t="str">
        <f>IFERROR(IF(((AVERAGE((Table1[[#This Row],[N+1]],Table1[[#This Row],[N+2]]),Table1[[#This Row],[N+3]])-(Table1[[#This Row],[Total Qty]])))&gt;500,"Fixed&gt;500pcs",""),"")</f>
        <v/>
      </c>
      <c r="BL164" s="7" t="str">
        <f>IF(AND(Table1[[#This Row],[Last Forcast]]=0,Table1[[#This Row],[Total Qty]]&gt;0,Table1[[#This Row],[N+1]]&gt;0),"Check PO again","")</f>
        <v/>
      </c>
    </row>
    <row r="165" spans="2:64" x14ac:dyDescent="0.3">
      <c r="B165">
        <v>163</v>
      </c>
      <c r="C165" t="s">
        <v>169</v>
      </c>
      <c r="D165">
        <f>IFERROR(ROUND((MID(Table1[[#This Row],[Production]],35,(LEN(Table1[[#This Row],[Production]]))-37)/(MID(Table1[[#This Row],[Stock]],35,(LEN(Table1[[#This Row],[Stock]]))-37))),0),"")</f>
        <v>10</v>
      </c>
      <c r="E165" t="s">
        <v>170</v>
      </c>
      <c r="F165" s="16">
        <f>VLOOKUP(LEFT(Table1[[#This Row],[Production]],LEN(Table1[[#This Row],[Production]])-7),Item!$A$5:$Z$1000,26,0)</f>
        <v>0.53</v>
      </c>
      <c r="H165" s="8" t="str">
        <f>IFERROR(VLOOKUP(MID(Table1[[#This Row],[Production]],10,2),Special!$B$2:$D$26,3,0),"")</f>
        <v>-</v>
      </c>
      <c r="J165" t="b">
        <f>EXACT(LEFT(Table1[[#This Row],[Stock]],12),LEFT(Table1[[#This Row],[Production]],12))</f>
        <v>1</v>
      </c>
      <c r="K165" t="b">
        <f>EXACT((RIGHT(Table1[[#This Row],[Stock]],3)),((RIGHT(Table1[[#This Row],[Production]],3))))</f>
        <v>1</v>
      </c>
      <c r="L165" s="14">
        <f>IFERROR(VLOOKUP(Table1[[#This Row],[Stock]],[1]Sheet1!$A$7:$N$10000,14,0),"")</f>
        <v>21</v>
      </c>
      <c r="M165" s="14">
        <f>IFERROR(ROUND((Table1[[#This Row],[Stock
(S&amp;L)]]/Table1[[#This Row],[Rate
(L/S)]]),0),"")</f>
        <v>2</v>
      </c>
      <c r="O165" t="str">
        <f>IF(Table1[[#This Row],[Rate
(L/S)]]=1,"P/E","C")</f>
        <v>C</v>
      </c>
      <c r="P165" s="7">
        <f>IFERROR(VLOOKUP(Table1[[#This Row],[Stock]],[2]CUS030!$A$5:$BO$10000,21,0)/Table1[[#This Row],[Rate
(L/S)]],"")</f>
        <v>0</v>
      </c>
      <c r="Q165" s="7">
        <f>IFERROR(VLOOKUP(Table1[[#This Row],[Stock]],[2]CUS030!$A$5:$BO$10000,22,0)/Table1[[#This Row],[Rate
(L/S)]],"")</f>
        <v>0</v>
      </c>
      <c r="R165" s="7">
        <f>IFERROR(VLOOKUP(Table1[[#This Row],[Stock]],[2]CUS030!$A$5:$BO$10000,23,0)/Table1[[#This Row],[Rate
(L/S)]],"")</f>
        <v>0</v>
      </c>
      <c r="S165" s="7">
        <f>IFERROR(VLOOKUP(Table1[[#This Row],[Stock]],[2]CUS030!$A$5:$BO$10000,24,0)/Table1[[#This Row],[Rate
(L/S)]],"")</f>
        <v>0</v>
      </c>
      <c r="T165" s="7">
        <f>IFERROR(VLOOKUP(Table1[[#This Row],[Stock]],[2]CUS030!$A$5:$BO$10000,25,0)/Table1[[#This Row],[Rate
(L/S)]],"")</f>
        <v>0</v>
      </c>
      <c r="U165" s="7">
        <f>IFERROR(VLOOKUP(Table1[[#This Row],[Stock]],[2]CUS030!$A$5:$BO$10000,26,0)/Table1[[#This Row],[Rate
(L/S)]],"")</f>
        <v>140</v>
      </c>
      <c r="V165" s="7">
        <f>IFERROR(VLOOKUP(Table1[[#This Row],[Stock]],[2]CUS030!$A$5:$BO$10000,27,0)/Table1[[#This Row],[Rate
(L/S)]],"")</f>
        <v>0</v>
      </c>
      <c r="W165" s="7">
        <f>IFERROR(VLOOKUP(Table1[[#This Row],[Stock]],[2]CUS030!$A$5:$BO$10000,28,0)/Table1[[#This Row],[Rate
(L/S)]],"")</f>
        <v>0</v>
      </c>
      <c r="X165" s="7">
        <f>IFERROR(VLOOKUP(Table1[[#This Row],[Stock]],[2]CUS030!$A$5:$BO$10000,29,0)/Table1[[#This Row],[Rate
(L/S)]],"")</f>
        <v>0</v>
      </c>
      <c r="Y165" s="7">
        <f>IFERROR(VLOOKUP(Table1[[#This Row],[Stock]],[2]CUS030!$A$5:$BO$10000,30,0)/Table1[[#This Row],[Rate
(L/S)]],"")</f>
        <v>0</v>
      </c>
      <c r="Z165" s="7">
        <f>IFERROR(VLOOKUP(Table1[[#This Row],[Stock]],[2]CUS030!$A$5:$BO$10000,31,0)/Table1[[#This Row],[Rate
(L/S)]],"")</f>
        <v>0</v>
      </c>
      <c r="AA165" s="7">
        <f>IFERROR(VLOOKUP(Table1[[#This Row],[Stock]],[2]CUS030!$A$5:$BO$10000,32,0)/Table1[[#This Row],[Rate
(L/S)]],"")</f>
        <v>0</v>
      </c>
      <c r="AB165" s="7">
        <f>IFERROR(VLOOKUP(Table1[[#This Row],[Stock]],[2]CUS030!$A$5:$BO$10000,33,0)/Table1[[#This Row],[Rate
(L/S)]],"")</f>
        <v>0</v>
      </c>
      <c r="AC165" s="7">
        <f>IFERROR(VLOOKUP(Table1[[#This Row],[Stock]],[2]CUS030!$A$5:$BO$10000,34,0)/Table1[[#This Row],[Rate
(L/S)]],"")</f>
        <v>0</v>
      </c>
      <c r="AD165" s="7">
        <f>IFERROR(VLOOKUP(Table1[[#This Row],[Stock]],[2]CUS030!$A$5:$BO$10000,35,0)/Table1[[#This Row],[Rate
(L/S)]],"")</f>
        <v>0</v>
      </c>
      <c r="AE165" s="7">
        <f>IFERROR(VLOOKUP(Table1[[#This Row],[Stock]],[2]CUS030!$A$5:$BO$10000,36,0)/Table1[[#This Row],[Rate
(L/S)]],"")</f>
        <v>0</v>
      </c>
      <c r="AF165" s="7">
        <f>IFERROR(VLOOKUP(Table1[[#This Row],[Stock]],[2]CUS030!$A$5:$BO$10000,37,0)/Table1[[#This Row],[Rate
(L/S)]],"")</f>
        <v>0</v>
      </c>
      <c r="AG165" s="7">
        <f>IFERROR(VLOOKUP(Table1[[#This Row],[Stock]],[2]CUS030!$A$5:$BO$10000,38,0)/Table1[[#This Row],[Rate
(L/S)]],"")</f>
        <v>0</v>
      </c>
      <c r="AH165" s="7">
        <f>IFERROR(VLOOKUP(Table1[[#This Row],[Stock]],[2]CUS030!$A$5:$BO$10000,39,0)/Table1[[#This Row],[Rate
(L/S)]],"")</f>
        <v>0</v>
      </c>
      <c r="AI165" s="7">
        <f>IFERROR(VLOOKUP(Table1[[#This Row],[Stock]],[2]CUS030!$A$5:$BO$10000,40,0)/Table1[[#This Row],[Rate
(L/S)]],"")</f>
        <v>0</v>
      </c>
      <c r="AJ165" s="7">
        <f>IFERROR(VLOOKUP(Table1[[#This Row],[Stock]],[2]CUS030!$A$5:$BO$10000,41,0)/Table1[[#This Row],[Rate
(L/S)]],"")</f>
        <v>0</v>
      </c>
      <c r="AK165" s="7">
        <f>IFERROR(VLOOKUP(Table1[[#This Row],[Stock]],[2]CUS030!$A$5:$BO$10000,42,0)/Table1[[#This Row],[Rate
(L/S)]],"")</f>
        <v>0</v>
      </c>
      <c r="AL165" s="7">
        <f>IFERROR(VLOOKUP(Table1[[#This Row],[Stock]],[2]CUS030!$A$5:$BO$10000,43,0)/Table1[[#This Row],[Rate
(L/S)]],"")</f>
        <v>0</v>
      </c>
      <c r="AM165" s="7">
        <f>IFERROR(VLOOKUP(Table1[[#This Row],[Stock]],[2]CUS030!$A$5:$BO$10000,44,0)/Table1[[#This Row],[Rate
(L/S)]],"")</f>
        <v>0</v>
      </c>
      <c r="AN165" s="7">
        <f>IFERROR(VLOOKUP(Table1[[#This Row],[Stock]],[2]CUS030!$A$5:$BO$10000,45,0)/Table1[[#This Row],[Rate
(L/S)]],"")</f>
        <v>0</v>
      </c>
      <c r="AO165" s="7">
        <f>IFERROR(VLOOKUP(Table1[[#This Row],[Stock]],[2]CUS030!$A$5:$BO$10000,46,0)/Table1[[#This Row],[Rate
(L/S)]],"")</f>
        <v>0</v>
      </c>
      <c r="AP165" s="7">
        <f>IFERROR(VLOOKUP(Table1[[#This Row],[Stock]],[2]CUS030!$A$5:$BO$10000,47,0)/Table1[[#This Row],[Rate
(L/S)]],"")</f>
        <v>0</v>
      </c>
      <c r="AQ165" s="7">
        <f>IFERROR(VLOOKUP(Table1[[#This Row],[Stock]],[2]CUS030!$A$5:$BO$10000,48,0)/Table1[[#This Row],[Rate
(L/S)]],"")</f>
        <v>0</v>
      </c>
      <c r="AR165" s="7">
        <f>IFERROR(VLOOKUP(Table1[[#This Row],[Stock]],[2]CUS030!$A$5:$BO$10000,49,0)/Table1[[#This Row],[Rate
(L/S)]],"")</f>
        <v>0</v>
      </c>
      <c r="AS165" s="7">
        <f>IFERROR(VLOOKUP(Table1[[#This Row],[Stock]],[2]CUS030!$A$5:$BO$10000,50,0)/Table1[[#This Row],[Rate
(L/S)]],"")</f>
        <v>0</v>
      </c>
      <c r="AT165" s="7">
        <f>IFERROR(VLOOKUP(Table1[[#This Row],[Stock]],[2]CUS030!$A$5:$BO$10000,51,0)/Table1[[#This Row],[Rate
(L/S)]],"")</f>
        <v>0</v>
      </c>
      <c r="AU165" s="7">
        <f>IFERROR(VLOOKUP(Table1[[#This Row],[Stock]],[2]CUS030!$A$5:$BO$10000,52,0)/Table1[[#This Row],[Rate
(L/S)]],"")</f>
        <v>0</v>
      </c>
      <c r="AV165" s="7">
        <f>IFERROR(VLOOKUP(Table1[[#This Row],[Stock]],[2]CUS030!$A$5:$BO$10000,53,0)/Table1[[#This Row],[Rate
(L/S)]],"")</f>
        <v>140</v>
      </c>
      <c r="AW165" s="7">
        <f>IFERROR(VLOOKUP(Table1[[#This Row],[Stock]],[2]CUS030!$A$5:$BO$10000,54,0)/Table1[[#This Row],[Rate
(L/S)]],"")</f>
        <v>0</v>
      </c>
      <c r="AX165" s="7">
        <f>IFERROR(VLOOKUP(Table1[[#This Row],[Stock]],[2]CUS030!$A$5:$BO$10000,55,0)/Table1[[#This Row],[Rate
(L/S)]],"")</f>
        <v>205</v>
      </c>
      <c r="AY165" s="7">
        <f>IFERROR(VLOOKUP(Table1[[#This Row],[Stock]],[2]CUS030!$A$5:$BO$10000,56,0)/Table1[[#This Row],[Rate
(L/S)]],"")</f>
        <v>70</v>
      </c>
      <c r="AZ165" s="7">
        <f>IFERROR(VLOOKUP(Table1[[#This Row],[Stock]],[2]CUS030!$A$5:$BO$10000,57,0)/Table1[[#This Row],[Rate
(L/S)]],"")</f>
        <v>55</v>
      </c>
      <c r="BA165" s="7">
        <f>IFERROR(VLOOKUP(Table1[[#This Row],[Stock]],[2]CUS030!$A$5:$BO$10000,58,0)/Table1[[#This Row],[Rate
(L/S)]],"")</f>
        <v>0</v>
      </c>
      <c r="BB165" s="7">
        <f>IFERROR(VLOOKUP(Table1[[#This Row],[Stock]],[2]CUS030!$A$5:$BO$10000,59,0)/Table1[[#This Row],[Rate
(L/S)]],"")</f>
        <v>0</v>
      </c>
      <c r="BC165" s="7">
        <f>IFERROR(VLOOKUP(Table1[[#This Row],[Stock]],[2]CUS030!$A$5:$BO$10000,60,0)/Table1[[#This Row],[Rate
(L/S)]],"")</f>
        <v>0</v>
      </c>
      <c r="BD165" s="7">
        <f>IFERROR(VLOOKUP(Table1[[#This Row],[Stock]],[2]CUS030!$A$5:$BO$10000,61,0)/Table1[[#This Row],[Rate
(L/S)]],"")</f>
        <v>0</v>
      </c>
      <c r="BE165" s="7">
        <f>IFERROR(VLOOKUP(Table1[[#This Row],[Stock]],[2]CUS030!$A$5:$BO$10000,62,0)/Table1[[#This Row],[Rate
(L/S)]],"")</f>
        <v>0</v>
      </c>
      <c r="BF165" s="7">
        <f>IFERROR(VLOOKUP(Table1[[#This Row],[Stock]],[2]CUS030!$A$5:$BO$10000,63,0)/Table1[[#This Row],[Rate
(L/S)]],"")</f>
        <v>0</v>
      </c>
      <c r="BG165" s="7">
        <f>IFERROR(VLOOKUP(Table1[[#This Row],[Stock]],[2]CUS030!$A$5:$BO$10000,64,0)/Table1[[#This Row],[Rate
(L/S)]],"")</f>
        <v>0</v>
      </c>
      <c r="BH165" s="7">
        <f>IFERROR(VLOOKUP(Table1[[#This Row],[Stock]],[2]CUS030!$A$5:$BO$10000,65,0)/Table1[[#This Row],[Rate
(L/S)]],"")</f>
        <v>0</v>
      </c>
      <c r="BI165" s="7" t="s">
        <v>1</v>
      </c>
      <c r="BJ165" s="15">
        <f>IFERROR(IF(Table1[[#This Row],[S.Material]]="S",(Table1[[#This Row],[Total Qty]]+Table1[[#This Row],[N+1]]+Table1[[#This Row],[N+2]]),Table1[[#This Row],[Total Qty]]+Table1[[#This Row],[N+1]]),)</f>
        <v>210</v>
      </c>
      <c r="BK165" s="7" t="str">
        <f>IFERROR(IF(((AVERAGE((Table1[[#This Row],[N+1]],Table1[[#This Row],[N+2]]),Table1[[#This Row],[N+3]])-(Table1[[#This Row],[Total Qty]])))&gt;500,"Fixed&gt;500pcs",""),"")</f>
        <v/>
      </c>
      <c r="BL165" s="7" t="str">
        <f>IF(AND(Table1[[#This Row],[Last Forcast]]=0,Table1[[#This Row],[Total Qty]]&gt;0,Table1[[#This Row],[N+1]]&gt;0),"Check PO again","")</f>
        <v/>
      </c>
    </row>
    <row r="166" spans="2:64" x14ac:dyDescent="0.3">
      <c r="B166">
        <v>164</v>
      </c>
      <c r="C166" t="s">
        <v>170</v>
      </c>
      <c r="D166">
        <f>IFERROR(ROUND((MID(Table1[[#This Row],[Production]],35,(LEN(Table1[[#This Row],[Production]]))-37)/(MID(Table1[[#This Row],[Stock]],35,(LEN(Table1[[#This Row],[Stock]]))-37))),0),"")</f>
        <v>1</v>
      </c>
      <c r="E166" t="s">
        <v>170</v>
      </c>
      <c r="F166" s="16">
        <f>VLOOKUP(LEFT(Table1[[#This Row],[Production]],LEN(Table1[[#This Row],[Production]])-7),Item!$A$5:$Z$1000,26,0)</f>
        <v>0.53</v>
      </c>
      <c r="H166" s="8" t="str">
        <f>IFERROR(VLOOKUP(MID(Table1[[#This Row],[Production]],10,2),Special!$B$2:$D$26,3,0),"")</f>
        <v>-</v>
      </c>
      <c r="J166" t="b">
        <f>EXACT(LEFT(Table1[[#This Row],[Stock]],12),LEFT(Table1[[#This Row],[Production]],12))</f>
        <v>1</v>
      </c>
      <c r="K166" t="b">
        <f>EXACT((RIGHT(Table1[[#This Row],[Stock]],3)),((RIGHT(Table1[[#This Row],[Production]],3))))</f>
        <v>1</v>
      </c>
      <c r="L166" s="14">
        <f>IFERROR(VLOOKUP(Table1[[#This Row],[Stock]],[1]Sheet1!$A$7:$N$10000,14,0),"")</f>
        <v>395</v>
      </c>
      <c r="M166" s="14">
        <f>IFERROR(ROUND((Table1[[#This Row],[Stock
(S&amp;L)]]/Table1[[#This Row],[Rate
(L/S)]]),0),"")</f>
        <v>395</v>
      </c>
      <c r="O166" t="str">
        <f>IF(Table1[[#This Row],[Rate
(L/S)]]=1,"P/E","C")</f>
        <v>P/E</v>
      </c>
      <c r="P166" s="7" t="str">
        <f>IFERROR(VLOOKUP(Table1[[#This Row],[Stock]],[2]CUS030!$A$5:$BO$10000,21,0)/Table1[[#This Row],[Rate
(L/S)]],"")</f>
        <v/>
      </c>
      <c r="Q166" s="7" t="str">
        <f>IFERROR(VLOOKUP(Table1[[#This Row],[Stock]],[2]CUS030!$A$5:$BO$10000,22,0)/Table1[[#This Row],[Rate
(L/S)]],"")</f>
        <v/>
      </c>
      <c r="R166" s="7" t="str">
        <f>IFERROR(VLOOKUP(Table1[[#This Row],[Stock]],[2]CUS030!$A$5:$BO$10000,23,0)/Table1[[#This Row],[Rate
(L/S)]],"")</f>
        <v/>
      </c>
      <c r="S166" s="7" t="str">
        <f>IFERROR(VLOOKUP(Table1[[#This Row],[Stock]],[2]CUS030!$A$5:$BO$10000,24,0)/Table1[[#This Row],[Rate
(L/S)]],"")</f>
        <v/>
      </c>
      <c r="T166" s="7" t="str">
        <f>IFERROR(VLOOKUP(Table1[[#This Row],[Stock]],[2]CUS030!$A$5:$BO$10000,25,0)/Table1[[#This Row],[Rate
(L/S)]],"")</f>
        <v/>
      </c>
      <c r="U166" s="7" t="str">
        <f>IFERROR(VLOOKUP(Table1[[#This Row],[Stock]],[2]CUS030!$A$5:$BO$10000,26,0)/Table1[[#This Row],[Rate
(L/S)]],"")</f>
        <v/>
      </c>
      <c r="V166" s="7" t="str">
        <f>IFERROR(VLOOKUP(Table1[[#This Row],[Stock]],[2]CUS030!$A$5:$BO$10000,27,0)/Table1[[#This Row],[Rate
(L/S)]],"")</f>
        <v/>
      </c>
      <c r="W166" s="7" t="str">
        <f>IFERROR(VLOOKUP(Table1[[#This Row],[Stock]],[2]CUS030!$A$5:$BO$10000,28,0)/Table1[[#This Row],[Rate
(L/S)]],"")</f>
        <v/>
      </c>
      <c r="X166" s="7" t="str">
        <f>IFERROR(VLOOKUP(Table1[[#This Row],[Stock]],[2]CUS030!$A$5:$BO$10000,29,0)/Table1[[#This Row],[Rate
(L/S)]],"")</f>
        <v/>
      </c>
      <c r="Y166" s="7" t="str">
        <f>IFERROR(VLOOKUP(Table1[[#This Row],[Stock]],[2]CUS030!$A$5:$BO$10000,30,0)/Table1[[#This Row],[Rate
(L/S)]],"")</f>
        <v/>
      </c>
      <c r="Z166" s="7" t="str">
        <f>IFERROR(VLOOKUP(Table1[[#This Row],[Stock]],[2]CUS030!$A$5:$BO$10000,31,0)/Table1[[#This Row],[Rate
(L/S)]],"")</f>
        <v/>
      </c>
      <c r="AA166" s="7" t="str">
        <f>IFERROR(VLOOKUP(Table1[[#This Row],[Stock]],[2]CUS030!$A$5:$BO$10000,32,0)/Table1[[#This Row],[Rate
(L/S)]],"")</f>
        <v/>
      </c>
      <c r="AB166" s="7" t="str">
        <f>IFERROR(VLOOKUP(Table1[[#This Row],[Stock]],[2]CUS030!$A$5:$BO$10000,33,0)/Table1[[#This Row],[Rate
(L/S)]],"")</f>
        <v/>
      </c>
      <c r="AC166" s="7" t="str">
        <f>IFERROR(VLOOKUP(Table1[[#This Row],[Stock]],[2]CUS030!$A$5:$BO$10000,34,0)/Table1[[#This Row],[Rate
(L/S)]],"")</f>
        <v/>
      </c>
      <c r="AD166" s="7" t="str">
        <f>IFERROR(VLOOKUP(Table1[[#This Row],[Stock]],[2]CUS030!$A$5:$BO$10000,35,0)/Table1[[#This Row],[Rate
(L/S)]],"")</f>
        <v/>
      </c>
      <c r="AE166" s="7" t="str">
        <f>IFERROR(VLOOKUP(Table1[[#This Row],[Stock]],[2]CUS030!$A$5:$BO$10000,36,0)/Table1[[#This Row],[Rate
(L/S)]],"")</f>
        <v/>
      </c>
      <c r="AF166" s="7" t="str">
        <f>IFERROR(VLOOKUP(Table1[[#This Row],[Stock]],[2]CUS030!$A$5:$BO$10000,37,0)/Table1[[#This Row],[Rate
(L/S)]],"")</f>
        <v/>
      </c>
      <c r="AG166" s="7" t="str">
        <f>IFERROR(VLOOKUP(Table1[[#This Row],[Stock]],[2]CUS030!$A$5:$BO$10000,38,0)/Table1[[#This Row],[Rate
(L/S)]],"")</f>
        <v/>
      </c>
      <c r="AH166" s="7" t="str">
        <f>IFERROR(VLOOKUP(Table1[[#This Row],[Stock]],[2]CUS030!$A$5:$BO$10000,39,0)/Table1[[#This Row],[Rate
(L/S)]],"")</f>
        <v/>
      </c>
      <c r="AI166" s="7" t="str">
        <f>IFERROR(VLOOKUP(Table1[[#This Row],[Stock]],[2]CUS030!$A$5:$BO$10000,40,0)/Table1[[#This Row],[Rate
(L/S)]],"")</f>
        <v/>
      </c>
      <c r="AJ166" s="7" t="str">
        <f>IFERROR(VLOOKUP(Table1[[#This Row],[Stock]],[2]CUS030!$A$5:$BO$10000,41,0)/Table1[[#This Row],[Rate
(L/S)]],"")</f>
        <v/>
      </c>
      <c r="AK166" s="7" t="str">
        <f>IFERROR(VLOOKUP(Table1[[#This Row],[Stock]],[2]CUS030!$A$5:$BO$10000,42,0)/Table1[[#This Row],[Rate
(L/S)]],"")</f>
        <v/>
      </c>
      <c r="AL166" s="7" t="str">
        <f>IFERROR(VLOOKUP(Table1[[#This Row],[Stock]],[2]CUS030!$A$5:$BO$10000,43,0)/Table1[[#This Row],[Rate
(L/S)]],"")</f>
        <v/>
      </c>
      <c r="AM166" s="7" t="str">
        <f>IFERROR(VLOOKUP(Table1[[#This Row],[Stock]],[2]CUS030!$A$5:$BO$10000,44,0)/Table1[[#This Row],[Rate
(L/S)]],"")</f>
        <v/>
      </c>
      <c r="AN166" s="7" t="str">
        <f>IFERROR(VLOOKUP(Table1[[#This Row],[Stock]],[2]CUS030!$A$5:$BO$10000,45,0)/Table1[[#This Row],[Rate
(L/S)]],"")</f>
        <v/>
      </c>
      <c r="AO166" s="7" t="str">
        <f>IFERROR(VLOOKUP(Table1[[#This Row],[Stock]],[2]CUS030!$A$5:$BO$10000,46,0)/Table1[[#This Row],[Rate
(L/S)]],"")</f>
        <v/>
      </c>
      <c r="AP166" s="7" t="str">
        <f>IFERROR(VLOOKUP(Table1[[#This Row],[Stock]],[2]CUS030!$A$5:$BO$10000,47,0)/Table1[[#This Row],[Rate
(L/S)]],"")</f>
        <v/>
      </c>
      <c r="AQ166" s="7" t="str">
        <f>IFERROR(VLOOKUP(Table1[[#This Row],[Stock]],[2]CUS030!$A$5:$BO$10000,48,0)/Table1[[#This Row],[Rate
(L/S)]],"")</f>
        <v/>
      </c>
      <c r="AR166" s="7" t="str">
        <f>IFERROR(VLOOKUP(Table1[[#This Row],[Stock]],[2]CUS030!$A$5:$BO$10000,49,0)/Table1[[#This Row],[Rate
(L/S)]],"")</f>
        <v/>
      </c>
      <c r="AS166" s="7" t="str">
        <f>IFERROR(VLOOKUP(Table1[[#This Row],[Stock]],[2]CUS030!$A$5:$BO$10000,50,0)/Table1[[#This Row],[Rate
(L/S)]],"")</f>
        <v/>
      </c>
      <c r="AT166" s="7" t="str">
        <f>IFERROR(VLOOKUP(Table1[[#This Row],[Stock]],[2]CUS030!$A$5:$BO$10000,51,0)/Table1[[#This Row],[Rate
(L/S)]],"")</f>
        <v/>
      </c>
      <c r="AU166" s="7" t="str">
        <f>IFERROR(VLOOKUP(Table1[[#This Row],[Stock]],[2]CUS030!$A$5:$BO$10000,52,0)/Table1[[#This Row],[Rate
(L/S)]],"")</f>
        <v/>
      </c>
      <c r="AV166" s="7" t="str">
        <f>IFERROR(VLOOKUP(Table1[[#This Row],[Stock]],[2]CUS030!$A$5:$BO$10000,53,0)/Table1[[#This Row],[Rate
(L/S)]],"")</f>
        <v/>
      </c>
      <c r="AW166" s="7" t="str">
        <f>IFERROR(VLOOKUP(Table1[[#This Row],[Stock]],[2]CUS030!$A$5:$BO$10000,54,0)/Table1[[#This Row],[Rate
(L/S)]],"")</f>
        <v/>
      </c>
      <c r="AX166" s="7" t="str">
        <f>IFERROR(VLOOKUP(Table1[[#This Row],[Stock]],[2]CUS030!$A$5:$BO$10000,55,0)/Table1[[#This Row],[Rate
(L/S)]],"")</f>
        <v/>
      </c>
      <c r="AY166" s="7" t="str">
        <f>IFERROR(VLOOKUP(Table1[[#This Row],[Stock]],[2]CUS030!$A$5:$BO$10000,56,0)/Table1[[#This Row],[Rate
(L/S)]],"")</f>
        <v/>
      </c>
      <c r="AZ166" s="7" t="str">
        <f>IFERROR(VLOOKUP(Table1[[#This Row],[Stock]],[2]CUS030!$A$5:$BO$10000,57,0)/Table1[[#This Row],[Rate
(L/S)]],"")</f>
        <v/>
      </c>
      <c r="BA166" s="7" t="str">
        <f>IFERROR(VLOOKUP(Table1[[#This Row],[Stock]],[2]CUS030!$A$5:$BO$10000,58,0)/Table1[[#This Row],[Rate
(L/S)]],"")</f>
        <v/>
      </c>
      <c r="BB166" s="7" t="str">
        <f>IFERROR(VLOOKUP(Table1[[#This Row],[Stock]],[2]CUS030!$A$5:$BO$10000,59,0)/Table1[[#This Row],[Rate
(L/S)]],"")</f>
        <v/>
      </c>
      <c r="BC166" s="7" t="str">
        <f>IFERROR(VLOOKUP(Table1[[#This Row],[Stock]],[2]CUS030!$A$5:$BO$10000,60,0)/Table1[[#This Row],[Rate
(L/S)]],"")</f>
        <v/>
      </c>
      <c r="BD166" s="7" t="str">
        <f>IFERROR(VLOOKUP(Table1[[#This Row],[Stock]],[2]CUS030!$A$5:$BO$10000,61,0)/Table1[[#This Row],[Rate
(L/S)]],"")</f>
        <v/>
      </c>
      <c r="BE166" s="7" t="str">
        <f>IFERROR(VLOOKUP(Table1[[#This Row],[Stock]],[2]CUS030!$A$5:$BO$10000,62,0)/Table1[[#This Row],[Rate
(L/S)]],"")</f>
        <v/>
      </c>
      <c r="BF166" s="7" t="str">
        <f>IFERROR(VLOOKUP(Table1[[#This Row],[Stock]],[2]CUS030!$A$5:$BO$10000,63,0)/Table1[[#This Row],[Rate
(L/S)]],"")</f>
        <v/>
      </c>
      <c r="BG166" s="7" t="str">
        <f>IFERROR(VLOOKUP(Table1[[#This Row],[Stock]],[2]CUS030!$A$5:$BO$10000,64,0)/Table1[[#This Row],[Rate
(L/S)]],"")</f>
        <v/>
      </c>
      <c r="BH166" s="7" t="str">
        <f>IFERROR(VLOOKUP(Table1[[#This Row],[Stock]],[2]CUS030!$A$5:$BO$10000,65,0)/Table1[[#This Row],[Rate
(L/S)]],"")</f>
        <v/>
      </c>
      <c r="BI166" s="7" t="s">
        <v>1</v>
      </c>
      <c r="BJ166" s="15">
        <f>IFERROR(IF(Table1[[#This Row],[S.Material]]="S",(Table1[[#This Row],[Total Qty]]+Table1[[#This Row],[N+1]]+Table1[[#This Row],[N+2]]),Table1[[#This Row],[Total Qty]]+Table1[[#This Row],[N+1]]),)</f>
        <v>0</v>
      </c>
      <c r="BK166" s="7" t="str">
        <f>IFERROR(IF(((AVERAGE((Table1[[#This Row],[N+1]],Table1[[#This Row],[N+2]]),Table1[[#This Row],[N+3]])-(Table1[[#This Row],[Total Qty]])))&gt;500,"Fixed&gt;500pcs",""),"")</f>
        <v/>
      </c>
      <c r="BL166" s="7" t="str">
        <f>IF(AND(Table1[[#This Row],[Last Forcast]]=0,Table1[[#This Row],[Total Qty]]&gt;0,Table1[[#This Row],[N+1]]&gt;0),"Check PO again","")</f>
        <v/>
      </c>
    </row>
    <row r="167" spans="2:64" x14ac:dyDescent="0.3">
      <c r="B167">
        <v>165</v>
      </c>
      <c r="C167" t="s">
        <v>171</v>
      </c>
      <c r="D167">
        <f>IFERROR(ROUND((MID(Table1[[#This Row],[Production]],35,(LEN(Table1[[#This Row],[Production]]))-37)/(MID(Table1[[#This Row],[Stock]],35,(LEN(Table1[[#This Row],[Stock]]))-37))),0),"")</f>
        <v>20</v>
      </c>
      <c r="E167" t="s">
        <v>172</v>
      </c>
      <c r="F167" s="16">
        <f>VLOOKUP(LEFT(Table1[[#This Row],[Production]],LEN(Table1[[#This Row],[Production]])-7),Item!$A$5:$Z$1000,26,0)</f>
        <v>0.61099999999999999</v>
      </c>
      <c r="H167" s="8" t="str">
        <f>IFERROR(VLOOKUP(MID(Table1[[#This Row],[Production]],10,2),Special!$B$2:$D$26,3,0),"")</f>
        <v>-</v>
      </c>
      <c r="J167" t="b">
        <f>EXACT(LEFT(Table1[[#This Row],[Stock]],12),LEFT(Table1[[#This Row],[Production]],12))</f>
        <v>1</v>
      </c>
      <c r="K167" t="b">
        <f>EXACT((RIGHT(Table1[[#This Row],[Stock]],3)),((RIGHT(Table1[[#This Row],[Production]],3))))</f>
        <v>1</v>
      </c>
      <c r="L167" s="14">
        <f>IFERROR(VLOOKUP(Table1[[#This Row],[Stock]],[1]Sheet1!$A$7:$N$10000,14,0),"")</f>
        <v>43</v>
      </c>
      <c r="M167" s="14">
        <f>IFERROR(ROUND((Table1[[#This Row],[Stock
(S&amp;L)]]/Table1[[#This Row],[Rate
(L/S)]]),0),"")</f>
        <v>2</v>
      </c>
      <c r="O167" t="str">
        <f>IF(Table1[[#This Row],[Rate
(L/S)]]=1,"P/E","C")</f>
        <v>C</v>
      </c>
      <c r="P167" s="7">
        <f>IFERROR(VLOOKUP(Table1[[#This Row],[Stock]],[2]CUS030!$A$5:$BO$10000,21,0)/Table1[[#This Row],[Rate
(L/S)]],"")</f>
        <v>0</v>
      </c>
      <c r="Q167" s="7">
        <f>IFERROR(VLOOKUP(Table1[[#This Row],[Stock]],[2]CUS030!$A$5:$BO$10000,22,0)/Table1[[#This Row],[Rate
(L/S)]],"")</f>
        <v>0</v>
      </c>
      <c r="R167" s="7">
        <f>IFERROR(VLOOKUP(Table1[[#This Row],[Stock]],[2]CUS030!$A$5:$BO$10000,23,0)/Table1[[#This Row],[Rate
(L/S)]],"")</f>
        <v>0</v>
      </c>
      <c r="S167" s="7">
        <f>IFERROR(VLOOKUP(Table1[[#This Row],[Stock]],[2]CUS030!$A$5:$BO$10000,24,0)/Table1[[#This Row],[Rate
(L/S)]],"")</f>
        <v>0</v>
      </c>
      <c r="T167" s="7">
        <f>IFERROR(VLOOKUP(Table1[[#This Row],[Stock]],[2]CUS030!$A$5:$BO$10000,25,0)/Table1[[#This Row],[Rate
(L/S)]],"")</f>
        <v>0</v>
      </c>
      <c r="U167" s="7">
        <f>IFERROR(VLOOKUP(Table1[[#This Row],[Stock]],[2]CUS030!$A$5:$BO$10000,26,0)/Table1[[#This Row],[Rate
(L/S)]],"")</f>
        <v>0</v>
      </c>
      <c r="V167" s="7">
        <f>IFERROR(VLOOKUP(Table1[[#This Row],[Stock]],[2]CUS030!$A$5:$BO$10000,27,0)/Table1[[#This Row],[Rate
(L/S)]],"")</f>
        <v>0</v>
      </c>
      <c r="W167" s="7">
        <f>IFERROR(VLOOKUP(Table1[[#This Row],[Stock]],[2]CUS030!$A$5:$BO$10000,28,0)/Table1[[#This Row],[Rate
(L/S)]],"")</f>
        <v>0</v>
      </c>
      <c r="X167" s="7">
        <f>IFERROR(VLOOKUP(Table1[[#This Row],[Stock]],[2]CUS030!$A$5:$BO$10000,29,0)/Table1[[#This Row],[Rate
(L/S)]],"")</f>
        <v>0</v>
      </c>
      <c r="Y167" s="7">
        <f>IFERROR(VLOOKUP(Table1[[#This Row],[Stock]],[2]CUS030!$A$5:$BO$10000,30,0)/Table1[[#This Row],[Rate
(L/S)]],"")</f>
        <v>0</v>
      </c>
      <c r="Z167" s="7">
        <f>IFERROR(VLOOKUP(Table1[[#This Row],[Stock]],[2]CUS030!$A$5:$BO$10000,31,0)/Table1[[#This Row],[Rate
(L/S)]],"")</f>
        <v>0</v>
      </c>
      <c r="AA167" s="7">
        <f>IFERROR(VLOOKUP(Table1[[#This Row],[Stock]],[2]CUS030!$A$5:$BO$10000,32,0)/Table1[[#This Row],[Rate
(L/S)]],"")</f>
        <v>0</v>
      </c>
      <c r="AB167" s="7">
        <f>IFERROR(VLOOKUP(Table1[[#This Row],[Stock]],[2]CUS030!$A$5:$BO$10000,33,0)/Table1[[#This Row],[Rate
(L/S)]],"")</f>
        <v>0</v>
      </c>
      <c r="AC167" s="7">
        <f>IFERROR(VLOOKUP(Table1[[#This Row],[Stock]],[2]CUS030!$A$5:$BO$10000,34,0)/Table1[[#This Row],[Rate
(L/S)]],"")</f>
        <v>0</v>
      </c>
      <c r="AD167" s="7">
        <f>IFERROR(VLOOKUP(Table1[[#This Row],[Stock]],[2]CUS030!$A$5:$BO$10000,35,0)/Table1[[#This Row],[Rate
(L/S)]],"")</f>
        <v>0</v>
      </c>
      <c r="AE167" s="7">
        <f>IFERROR(VLOOKUP(Table1[[#This Row],[Stock]],[2]CUS030!$A$5:$BO$10000,36,0)/Table1[[#This Row],[Rate
(L/S)]],"")</f>
        <v>0</v>
      </c>
      <c r="AF167" s="7">
        <f>IFERROR(VLOOKUP(Table1[[#This Row],[Stock]],[2]CUS030!$A$5:$BO$10000,37,0)/Table1[[#This Row],[Rate
(L/S)]],"")</f>
        <v>0</v>
      </c>
      <c r="AG167" s="7">
        <f>IFERROR(VLOOKUP(Table1[[#This Row],[Stock]],[2]CUS030!$A$5:$BO$10000,38,0)/Table1[[#This Row],[Rate
(L/S)]],"")</f>
        <v>0</v>
      </c>
      <c r="AH167" s="7">
        <f>IFERROR(VLOOKUP(Table1[[#This Row],[Stock]],[2]CUS030!$A$5:$BO$10000,39,0)/Table1[[#This Row],[Rate
(L/S)]],"")</f>
        <v>0</v>
      </c>
      <c r="AI167" s="7">
        <f>IFERROR(VLOOKUP(Table1[[#This Row],[Stock]],[2]CUS030!$A$5:$BO$10000,40,0)/Table1[[#This Row],[Rate
(L/S)]],"")</f>
        <v>0</v>
      </c>
      <c r="AJ167" s="7">
        <f>IFERROR(VLOOKUP(Table1[[#This Row],[Stock]],[2]CUS030!$A$5:$BO$10000,41,0)/Table1[[#This Row],[Rate
(L/S)]],"")</f>
        <v>0</v>
      </c>
      <c r="AK167" s="7">
        <f>IFERROR(VLOOKUP(Table1[[#This Row],[Stock]],[2]CUS030!$A$5:$BO$10000,42,0)/Table1[[#This Row],[Rate
(L/S)]],"")</f>
        <v>0</v>
      </c>
      <c r="AL167" s="7">
        <f>IFERROR(VLOOKUP(Table1[[#This Row],[Stock]],[2]CUS030!$A$5:$BO$10000,43,0)/Table1[[#This Row],[Rate
(L/S)]],"")</f>
        <v>0</v>
      </c>
      <c r="AM167" s="7">
        <f>IFERROR(VLOOKUP(Table1[[#This Row],[Stock]],[2]CUS030!$A$5:$BO$10000,44,0)/Table1[[#This Row],[Rate
(L/S)]],"")</f>
        <v>0</v>
      </c>
      <c r="AN167" s="7">
        <f>IFERROR(VLOOKUP(Table1[[#This Row],[Stock]],[2]CUS030!$A$5:$BO$10000,45,0)/Table1[[#This Row],[Rate
(L/S)]],"")</f>
        <v>0</v>
      </c>
      <c r="AO167" s="7">
        <f>IFERROR(VLOOKUP(Table1[[#This Row],[Stock]],[2]CUS030!$A$5:$BO$10000,46,0)/Table1[[#This Row],[Rate
(L/S)]],"")</f>
        <v>0</v>
      </c>
      <c r="AP167" s="7">
        <f>IFERROR(VLOOKUP(Table1[[#This Row],[Stock]],[2]CUS030!$A$5:$BO$10000,47,0)/Table1[[#This Row],[Rate
(L/S)]],"")</f>
        <v>0</v>
      </c>
      <c r="AQ167" s="7">
        <f>IFERROR(VLOOKUP(Table1[[#This Row],[Stock]],[2]CUS030!$A$5:$BO$10000,48,0)/Table1[[#This Row],[Rate
(L/S)]],"")</f>
        <v>0</v>
      </c>
      <c r="AR167" s="7">
        <f>IFERROR(VLOOKUP(Table1[[#This Row],[Stock]],[2]CUS030!$A$5:$BO$10000,49,0)/Table1[[#This Row],[Rate
(L/S)]],"")</f>
        <v>0</v>
      </c>
      <c r="AS167" s="7">
        <f>IFERROR(VLOOKUP(Table1[[#This Row],[Stock]],[2]CUS030!$A$5:$BO$10000,50,0)/Table1[[#This Row],[Rate
(L/S)]],"")</f>
        <v>0</v>
      </c>
      <c r="AT167" s="7">
        <f>IFERROR(VLOOKUP(Table1[[#This Row],[Stock]],[2]CUS030!$A$5:$BO$10000,51,0)/Table1[[#This Row],[Rate
(L/S)]],"")</f>
        <v>0</v>
      </c>
      <c r="AU167" s="7">
        <f>IFERROR(VLOOKUP(Table1[[#This Row],[Stock]],[2]CUS030!$A$5:$BO$10000,52,0)/Table1[[#This Row],[Rate
(L/S)]],"")</f>
        <v>0</v>
      </c>
      <c r="AV167" s="7">
        <f>IFERROR(VLOOKUP(Table1[[#This Row],[Stock]],[2]CUS030!$A$5:$BO$10000,53,0)/Table1[[#This Row],[Rate
(L/S)]],"")</f>
        <v>0</v>
      </c>
      <c r="AW167" s="7">
        <f>IFERROR(VLOOKUP(Table1[[#This Row],[Stock]],[2]CUS030!$A$5:$BO$10000,54,0)/Table1[[#This Row],[Rate
(L/S)]],"")</f>
        <v>0</v>
      </c>
      <c r="AX167" s="7">
        <f>IFERROR(VLOOKUP(Table1[[#This Row],[Stock]],[2]CUS030!$A$5:$BO$10000,55,0)/Table1[[#This Row],[Rate
(L/S)]],"")</f>
        <v>0</v>
      </c>
      <c r="AY167" s="7">
        <f>IFERROR(VLOOKUP(Table1[[#This Row],[Stock]],[2]CUS030!$A$5:$BO$10000,56,0)/Table1[[#This Row],[Rate
(L/S)]],"")</f>
        <v>36.75</v>
      </c>
      <c r="AZ167" s="7">
        <f>IFERROR(VLOOKUP(Table1[[#This Row],[Stock]],[2]CUS030!$A$5:$BO$10000,57,0)/Table1[[#This Row],[Rate
(L/S)]],"")</f>
        <v>38.6</v>
      </c>
      <c r="BA167" s="7">
        <f>IFERROR(VLOOKUP(Table1[[#This Row],[Stock]],[2]CUS030!$A$5:$BO$10000,58,0)/Table1[[#This Row],[Rate
(L/S)]],"")</f>
        <v>38.6</v>
      </c>
      <c r="BB167" s="7">
        <f>IFERROR(VLOOKUP(Table1[[#This Row],[Stock]],[2]CUS030!$A$5:$BO$10000,59,0)/Table1[[#This Row],[Rate
(L/S)]],"")</f>
        <v>0</v>
      </c>
      <c r="BC167" s="7">
        <f>IFERROR(VLOOKUP(Table1[[#This Row],[Stock]],[2]CUS030!$A$5:$BO$10000,60,0)/Table1[[#This Row],[Rate
(L/S)]],"")</f>
        <v>0</v>
      </c>
      <c r="BD167" s="7">
        <f>IFERROR(VLOOKUP(Table1[[#This Row],[Stock]],[2]CUS030!$A$5:$BO$10000,61,0)/Table1[[#This Row],[Rate
(L/S)]],"")</f>
        <v>0</v>
      </c>
      <c r="BE167" s="7">
        <f>IFERROR(VLOOKUP(Table1[[#This Row],[Stock]],[2]CUS030!$A$5:$BO$10000,62,0)/Table1[[#This Row],[Rate
(L/S)]],"")</f>
        <v>0</v>
      </c>
      <c r="BF167" s="7">
        <f>IFERROR(VLOOKUP(Table1[[#This Row],[Stock]],[2]CUS030!$A$5:$BO$10000,63,0)/Table1[[#This Row],[Rate
(L/S)]],"")</f>
        <v>0</v>
      </c>
      <c r="BG167" s="7">
        <f>IFERROR(VLOOKUP(Table1[[#This Row],[Stock]],[2]CUS030!$A$5:$BO$10000,64,0)/Table1[[#This Row],[Rate
(L/S)]],"")</f>
        <v>0</v>
      </c>
      <c r="BH167" s="7">
        <f>IFERROR(VLOOKUP(Table1[[#This Row],[Stock]],[2]CUS030!$A$5:$BO$10000,65,0)/Table1[[#This Row],[Rate
(L/S)]],"")</f>
        <v>0</v>
      </c>
      <c r="BI167" s="7" t="s">
        <v>1</v>
      </c>
      <c r="BJ167" s="15">
        <f>IFERROR(IF(Table1[[#This Row],[S.Material]]="S",(Table1[[#This Row],[Total Qty]]+Table1[[#This Row],[N+1]]+Table1[[#This Row],[N+2]]),Table1[[#This Row],[Total Qty]]+Table1[[#This Row],[N+1]]),)</f>
        <v>36.75</v>
      </c>
      <c r="BK167" s="7" t="str">
        <f>IFERROR(IF(((AVERAGE((Table1[[#This Row],[N+1]],Table1[[#This Row],[N+2]]),Table1[[#This Row],[N+3]])-(Table1[[#This Row],[Total Qty]])))&gt;500,"Fixed&gt;500pcs",""),"")</f>
        <v/>
      </c>
      <c r="BL167" s="7" t="str">
        <f>IF(AND(Table1[[#This Row],[Last Forcast]]=0,Table1[[#This Row],[Total Qty]]&gt;0,Table1[[#This Row],[N+1]]&gt;0),"Check PO again","")</f>
        <v/>
      </c>
    </row>
    <row r="168" spans="2:64" x14ac:dyDescent="0.3">
      <c r="B168">
        <v>166</v>
      </c>
      <c r="C168" t="s">
        <v>172</v>
      </c>
      <c r="D168">
        <f>IFERROR(ROUND((MID(Table1[[#This Row],[Production]],35,(LEN(Table1[[#This Row],[Production]]))-37)/(MID(Table1[[#This Row],[Stock]],35,(LEN(Table1[[#This Row],[Stock]]))-37))),0),"")</f>
        <v>1</v>
      </c>
      <c r="E168" t="s">
        <v>172</v>
      </c>
      <c r="F168" s="16">
        <f>VLOOKUP(LEFT(Table1[[#This Row],[Production]],LEN(Table1[[#This Row],[Production]])-7),Item!$A$5:$Z$1000,26,0)</f>
        <v>0.61099999999999999</v>
      </c>
      <c r="H168" s="8" t="str">
        <f>IFERROR(VLOOKUP(MID(Table1[[#This Row],[Production]],10,2),Special!$B$2:$D$26,3,0),"")</f>
        <v>-</v>
      </c>
      <c r="J168" t="b">
        <f>EXACT(LEFT(Table1[[#This Row],[Stock]],12),LEFT(Table1[[#This Row],[Production]],12))</f>
        <v>1</v>
      </c>
      <c r="K168" t="b">
        <f>EXACT((RIGHT(Table1[[#This Row],[Stock]],3)),((RIGHT(Table1[[#This Row],[Production]],3))))</f>
        <v>1</v>
      </c>
      <c r="L168" s="14">
        <f>IFERROR(VLOOKUP(Table1[[#This Row],[Stock]],[1]Sheet1!$A$7:$N$10000,14,0),"")</f>
        <v>182</v>
      </c>
      <c r="M168" s="14">
        <f>IFERROR(ROUND((Table1[[#This Row],[Stock
(S&amp;L)]]/Table1[[#This Row],[Rate
(L/S)]]),0),"")</f>
        <v>182</v>
      </c>
      <c r="O168" t="str">
        <f>IF(Table1[[#This Row],[Rate
(L/S)]]=1,"P/E","C")</f>
        <v>P/E</v>
      </c>
      <c r="P168" s="7" t="str">
        <f>IFERROR(VLOOKUP(Table1[[#This Row],[Stock]],[2]CUS030!$A$5:$BO$10000,21,0)/Table1[[#This Row],[Rate
(L/S)]],"")</f>
        <v/>
      </c>
      <c r="Q168" s="7" t="str">
        <f>IFERROR(VLOOKUP(Table1[[#This Row],[Stock]],[2]CUS030!$A$5:$BO$10000,22,0)/Table1[[#This Row],[Rate
(L/S)]],"")</f>
        <v/>
      </c>
      <c r="R168" s="7" t="str">
        <f>IFERROR(VLOOKUP(Table1[[#This Row],[Stock]],[2]CUS030!$A$5:$BO$10000,23,0)/Table1[[#This Row],[Rate
(L/S)]],"")</f>
        <v/>
      </c>
      <c r="S168" s="7" t="str">
        <f>IFERROR(VLOOKUP(Table1[[#This Row],[Stock]],[2]CUS030!$A$5:$BO$10000,24,0)/Table1[[#This Row],[Rate
(L/S)]],"")</f>
        <v/>
      </c>
      <c r="T168" s="7" t="str">
        <f>IFERROR(VLOOKUP(Table1[[#This Row],[Stock]],[2]CUS030!$A$5:$BO$10000,25,0)/Table1[[#This Row],[Rate
(L/S)]],"")</f>
        <v/>
      </c>
      <c r="U168" s="7" t="str">
        <f>IFERROR(VLOOKUP(Table1[[#This Row],[Stock]],[2]CUS030!$A$5:$BO$10000,26,0)/Table1[[#This Row],[Rate
(L/S)]],"")</f>
        <v/>
      </c>
      <c r="V168" s="7" t="str">
        <f>IFERROR(VLOOKUP(Table1[[#This Row],[Stock]],[2]CUS030!$A$5:$BO$10000,27,0)/Table1[[#This Row],[Rate
(L/S)]],"")</f>
        <v/>
      </c>
      <c r="W168" s="7" t="str">
        <f>IFERROR(VLOOKUP(Table1[[#This Row],[Stock]],[2]CUS030!$A$5:$BO$10000,28,0)/Table1[[#This Row],[Rate
(L/S)]],"")</f>
        <v/>
      </c>
      <c r="X168" s="7" t="str">
        <f>IFERROR(VLOOKUP(Table1[[#This Row],[Stock]],[2]CUS030!$A$5:$BO$10000,29,0)/Table1[[#This Row],[Rate
(L/S)]],"")</f>
        <v/>
      </c>
      <c r="Y168" s="7" t="str">
        <f>IFERROR(VLOOKUP(Table1[[#This Row],[Stock]],[2]CUS030!$A$5:$BO$10000,30,0)/Table1[[#This Row],[Rate
(L/S)]],"")</f>
        <v/>
      </c>
      <c r="Z168" s="7" t="str">
        <f>IFERROR(VLOOKUP(Table1[[#This Row],[Stock]],[2]CUS030!$A$5:$BO$10000,31,0)/Table1[[#This Row],[Rate
(L/S)]],"")</f>
        <v/>
      </c>
      <c r="AA168" s="7" t="str">
        <f>IFERROR(VLOOKUP(Table1[[#This Row],[Stock]],[2]CUS030!$A$5:$BO$10000,32,0)/Table1[[#This Row],[Rate
(L/S)]],"")</f>
        <v/>
      </c>
      <c r="AB168" s="7" t="str">
        <f>IFERROR(VLOOKUP(Table1[[#This Row],[Stock]],[2]CUS030!$A$5:$BO$10000,33,0)/Table1[[#This Row],[Rate
(L/S)]],"")</f>
        <v/>
      </c>
      <c r="AC168" s="7" t="str">
        <f>IFERROR(VLOOKUP(Table1[[#This Row],[Stock]],[2]CUS030!$A$5:$BO$10000,34,0)/Table1[[#This Row],[Rate
(L/S)]],"")</f>
        <v/>
      </c>
      <c r="AD168" s="7" t="str">
        <f>IFERROR(VLOOKUP(Table1[[#This Row],[Stock]],[2]CUS030!$A$5:$BO$10000,35,0)/Table1[[#This Row],[Rate
(L/S)]],"")</f>
        <v/>
      </c>
      <c r="AE168" s="7" t="str">
        <f>IFERROR(VLOOKUP(Table1[[#This Row],[Stock]],[2]CUS030!$A$5:$BO$10000,36,0)/Table1[[#This Row],[Rate
(L/S)]],"")</f>
        <v/>
      </c>
      <c r="AF168" s="7" t="str">
        <f>IFERROR(VLOOKUP(Table1[[#This Row],[Stock]],[2]CUS030!$A$5:$BO$10000,37,0)/Table1[[#This Row],[Rate
(L/S)]],"")</f>
        <v/>
      </c>
      <c r="AG168" s="7" t="str">
        <f>IFERROR(VLOOKUP(Table1[[#This Row],[Stock]],[2]CUS030!$A$5:$BO$10000,38,0)/Table1[[#This Row],[Rate
(L/S)]],"")</f>
        <v/>
      </c>
      <c r="AH168" s="7" t="str">
        <f>IFERROR(VLOOKUP(Table1[[#This Row],[Stock]],[2]CUS030!$A$5:$BO$10000,39,0)/Table1[[#This Row],[Rate
(L/S)]],"")</f>
        <v/>
      </c>
      <c r="AI168" s="7" t="str">
        <f>IFERROR(VLOOKUP(Table1[[#This Row],[Stock]],[2]CUS030!$A$5:$BO$10000,40,0)/Table1[[#This Row],[Rate
(L/S)]],"")</f>
        <v/>
      </c>
      <c r="AJ168" s="7" t="str">
        <f>IFERROR(VLOOKUP(Table1[[#This Row],[Stock]],[2]CUS030!$A$5:$BO$10000,41,0)/Table1[[#This Row],[Rate
(L/S)]],"")</f>
        <v/>
      </c>
      <c r="AK168" s="7" t="str">
        <f>IFERROR(VLOOKUP(Table1[[#This Row],[Stock]],[2]CUS030!$A$5:$BO$10000,42,0)/Table1[[#This Row],[Rate
(L/S)]],"")</f>
        <v/>
      </c>
      <c r="AL168" s="7" t="str">
        <f>IFERROR(VLOOKUP(Table1[[#This Row],[Stock]],[2]CUS030!$A$5:$BO$10000,43,0)/Table1[[#This Row],[Rate
(L/S)]],"")</f>
        <v/>
      </c>
      <c r="AM168" s="7" t="str">
        <f>IFERROR(VLOOKUP(Table1[[#This Row],[Stock]],[2]CUS030!$A$5:$BO$10000,44,0)/Table1[[#This Row],[Rate
(L/S)]],"")</f>
        <v/>
      </c>
      <c r="AN168" s="7" t="str">
        <f>IFERROR(VLOOKUP(Table1[[#This Row],[Stock]],[2]CUS030!$A$5:$BO$10000,45,0)/Table1[[#This Row],[Rate
(L/S)]],"")</f>
        <v/>
      </c>
      <c r="AO168" s="7" t="str">
        <f>IFERROR(VLOOKUP(Table1[[#This Row],[Stock]],[2]CUS030!$A$5:$BO$10000,46,0)/Table1[[#This Row],[Rate
(L/S)]],"")</f>
        <v/>
      </c>
      <c r="AP168" s="7" t="str">
        <f>IFERROR(VLOOKUP(Table1[[#This Row],[Stock]],[2]CUS030!$A$5:$BO$10000,47,0)/Table1[[#This Row],[Rate
(L/S)]],"")</f>
        <v/>
      </c>
      <c r="AQ168" s="7" t="str">
        <f>IFERROR(VLOOKUP(Table1[[#This Row],[Stock]],[2]CUS030!$A$5:$BO$10000,48,0)/Table1[[#This Row],[Rate
(L/S)]],"")</f>
        <v/>
      </c>
      <c r="AR168" s="7" t="str">
        <f>IFERROR(VLOOKUP(Table1[[#This Row],[Stock]],[2]CUS030!$A$5:$BO$10000,49,0)/Table1[[#This Row],[Rate
(L/S)]],"")</f>
        <v/>
      </c>
      <c r="AS168" s="7" t="str">
        <f>IFERROR(VLOOKUP(Table1[[#This Row],[Stock]],[2]CUS030!$A$5:$BO$10000,50,0)/Table1[[#This Row],[Rate
(L/S)]],"")</f>
        <v/>
      </c>
      <c r="AT168" s="7" t="str">
        <f>IFERROR(VLOOKUP(Table1[[#This Row],[Stock]],[2]CUS030!$A$5:$BO$10000,51,0)/Table1[[#This Row],[Rate
(L/S)]],"")</f>
        <v/>
      </c>
      <c r="AU168" s="7" t="str">
        <f>IFERROR(VLOOKUP(Table1[[#This Row],[Stock]],[2]CUS030!$A$5:$BO$10000,52,0)/Table1[[#This Row],[Rate
(L/S)]],"")</f>
        <v/>
      </c>
      <c r="AV168" s="7" t="str">
        <f>IFERROR(VLOOKUP(Table1[[#This Row],[Stock]],[2]CUS030!$A$5:$BO$10000,53,0)/Table1[[#This Row],[Rate
(L/S)]],"")</f>
        <v/>
      </c>
      <c r="AW168" s="7" t="str">
        <f>IFERROR(VLOOKUP(Table1[[#This Row],[Stock]],[2]CUS030!$A$5:$BO$10000,54,0)/Table1[[#This Row],[Rate
(L/S)]],"")</f>
        <v/>
      </c>
      <c r="AX168" s="7" t="str">
        <f>IFERROR(VLOOKUP(Table1[[#This Row],[Stock]],[2]CUS030!$A$5:$BO$10000,55,0)/Table1[[#This Row],[Rate
(L/S)]],"")</f>
        <v/>
      </c>
      <c r="AY168" s="7" t="str">
        <f>IFERROR(VLOOKUP(Table1[[#This Row],[Stock]],[2]CUS030!$A$5:$BO$10000,56,0)/Table1[[#This Row],[Rate
(L/S)]],"")</f>
        <v/>
      </c>
      <c r="AZ168" s="7" t="str">
        <f>IFERROR(VLOOKUP(Table1[[#This Row],[Stock]],[2]CUS030!$A$5:$BO$10000,57,0)/Table1[[#This Row],[Rate
(L/S)]],"")</f>
        <v/>
      </c>
      <c r="BA168" s="7" t="str">
        <f>IFERROR(VLOOKUP(Table1[[#This Row],[Stock]],[2]CUS030!$A$5:$BO$10000,58,0)/Table1[[#This Row],[Rate
(L/S)]],"")</f>
        <v/>
      </c>
      <c r="BB168" s="7" t="str">
        <f>IFERROR(VLOOKUP(Table1[[#This Row],[Stock]],[2]CUS030!$A$5:$BO$10000,59,0)/Table1[[#This Row],[Rate
(L/S)]],"")</f>
        <v/>
      </c>
      <c r="BC168" s="7" t="str">
        <f>IFERROR(VLOOKUP(Table1[[#This Row],[Stock]],[2]CUS030!$A$5:$BO$10000,60,0)/Table1[[#This Row],[Rate
(L/S)]],"")</f>
        <v/>
      </c>
      <c r="BD168" s="7" t="str">
        <f>IFERROR(VLOOKUP(Table1[[#This Row],[Stock]],[2]CUS030!$A$5:$BO$10000,61,0)/Table1[[#This Row],[Rate
(L/S)]],"")</f>
        <v/>
      </c>
      <c r="BE168" s="7" t="str">
        <f>IFERROR(VLOOKUP(Table1[[#This Row],[Stock]],[2]CUS030!$A$5:$BO$10000,62,0)/Table1[[#This Row],[Rate
(L/S)]],"")</f>
        <v/>
      </c>
      <c r="BF168" s="7" t="str">
        <f>IFERROR(VLOOKUP(Table1[[#This Row],[Stock]],[2]CUS030!$A$5:$BO$10000,63,0)/Table1[[#This Row],[Rate
(L/S)]],"")</f>
        <v/>
      </c>
      <c r="BG168" s="7" t="str">
        <f>IFERROR(VLOOKUP(Table1[[#This Row],[Stock]],[2]CUS030!$A$5:$BO$10000,64,0)/Table1[[#This Row],[Rate
(L/S)]],"")</f>
        <v/>
      </c>
      <c r="BH168" s="7" t="str">
        <f>IFERROR(VLOOKUP(Table1[[#This Row],[Stock]],[2]CUS030!$A$5:$BO$10000,65,0)/Table1[[#This Row],[Rate
(L/S)]],"")</f>
        <v/>
      </c>
      <c r="BI168" s="7" t="s">
        <v>1</v>
      </c>
      <c r="BJ168" s="15">
        <f>IFERROR(IF(Table1[[#This Row],[S.Material]]="S",(Table1[[#This Row],[Total Qty]]+Table1[[#This Row],[N+1]]+Table1[[#This Row],[N+2]]),Table1[[#This Row],[Total Qty]]+Table1[[#This Row],[N+1]]),)</f>
        <v>0</v>
      </c>
      <c r="BK168" s="7" t="str">
        <f>IFERROR(IF(((AVERAGE((Table1[[#This Row],[N+1]],Table1[[#This Row],[N+2]]),Table1[[#This Row],[N+3]])-(Table1[[#This Row],[Total Qty]])))&gt;500,"Fixed&gt;500pcs",""),"")</f>
        <v/>
      </c>
      <c r="BL168" s="7" t="str">
        <f>IF(AND(Table1[[#This Row],[Last Forcast]]=0,Table1[[#This Row],[Total Qty]]&gt;0,Table1[[#This Row],[N+1]]&gt;0),"Check PO again","")</f>
        <v/>
      </c>
    </row>
    <row r="169" spans="2:64" x14ac:dyDescent="0.3">
      <c r="B169">
        <v>167</v>
      </c>
      <c r="C169" t="s">
        <v>173</v>
      </c>
      <c r="D169">
        <f>IFERROR(ROUND((MID(Table1[[#This Row],[Production]],35,(LEN(Table1[[#This Row],[Production]]))-37)/(MID(Table1[[#This Row],[Stock]],35,(LEN(Table1[[#This Row],[Stock]]))-37))),0),"")</f>
        <v>13</v>
      </c>
      <c r="E169" t="s">
        <v>174</v>
      </c>
      <c r="F169" s="16">
        <f>VLOOKUP(LEFT(Table1[[#This Row],[Production]],LEN(Table1[[#This Row],[Production]])-7),Item!$A$5:$Z$1000,26,0)</f>
        <v>0.69</v>
      </c>
      <c r="H169" s="8" t="str">
        <f>IFERROR(VLOOKUP(MID(Table1[[#This Row],[Production]],10,2),Special!$B$2:$D$26,3,0),"")</f>
        <v>-</v>
      </c>
      <c r="J169" t="b">
        <f>EXACT(LEFT(Table1[[#This Row],[Stock]],12),LEFT(Table1[[#This Row],[Production]],12))</f>
        <v>1</v>
      </c>
      <c r="K169" t="b">
        <f>EXACT((RIGHT(Table1[[#This Row],[Stock]],3)),((RIGHT(Table1[[#This Row],[Production]],3))))</f>
        <v>1</v>
      </c>
      <c r="L169" s="14">
        <f>IFERROR(VLOOKUP(Table1[[#This Row],[Stock]],[1]Sheet1!$A$7:$N$10000,14,0),"")</f>
        <v>49</v>
      </c>
      <c r="M169" s="14">
        <f>IFERROR(ROUND((Table1[[#This Row],[Stock
(S&amp;L)]]/Table1[[#This Row],[Rate
(L/S)]]),0),"")</f>
        <v>4</v>
      </c>
      <c r="O169" t="str">
        <f>IF(Table1[[#This Row],[Rate
(L/S)]]=1,"P/E","C")</f>
        <v>C</v>
      </c>
      <c r="P169" s="7">
        <f>IFERROR(VLOOKUP(Table1[[#This Row],[Stock]],[2]CUS030!$A$5:$BO$10000,21,0)/Table1[[#This Row],[Rate
(L/S)]],"")</f>
        <v>0</v>
      </c>
      <c r="Q169" s="7">
        <f>IFERROR(VLOOKUP(Table1[[#This Row],[Stock]],[2]CUS030!$A$5:$BO$10000,22,0)/Table1[[#This Row],[Rate
(L/S)]],"")</f>
        <v>0</v>
      </c>
      <c r="R169" s="7">
        <f>IFERROR(VLOOKUP(Table1[[#This Row],[Stock]],[2]CUS030!$A$5:$BO$10000,23,0)/Table1[[#This Row],[Rate
(L/S)]],"")</f>
        <v>0</v>
      </c>
      <c r="S169" s="7">
        <f>IFERROR(VLOOKUP(Table1[[#This Row],[Stock]],[2]CUS030!$A$5:$BO$10000,24,0)/Table1[[#This Row],[Rate
(L/S)]],"")</f>
        <v>0</v>
      </c>
      <c r="T169" s="7">
        <f>IFERROR(VLOOKUP(Table1[[#This Row],[Stock]],[2]CUS030!$A$5:$BO$10000,25,0)/Table1[[#This Row],[Rate
(L/S)]],"")</f>
        <v>0</v>
      </c>
      <c r="U169" s="7">
        <f>IFERROR(VLOOKUP(Table1[[#This Row],[Stock]],[2]CUS030!$A$5:$BO$10000,26,0)/Table1[[#This Row],[Rate
(L/S)]],"")</f>
        <v>0</v>
      </c>
      <c r="V169" s="7">
        <f>IFERROR(VLOOKUP(Table1[[#This Row],[Stock]],[2]CUS030!$A$5:$BO$10000,27,0)/Table1[[#This Row],[Rate
(L/S)]],"")</f>
        <v>0</v>
      </c>
      <c r="W169" s="7">
        <f>IFERROR(VLOOKUP(Table1[[#This Row],[Stock]],[2]CUS030!$A$5:$BO$10000,28,0)/Table1[[#This Row],[Rate
(L/S)]],"")</f>
        <v>0</v>
      </c>
      <c r="X169" s="7">
        <f>IFERROR(VLOOKUP(Table1[[#This Row],[Stock]],[2]CUS030!$A$5:$BO$10000,29,0)/Table1[[#This Row],[Rate
(L/S)]],"")</f>
        <v>0</v>
      </c>
      <c r="Y169" s="7">
        <f>IFERROR(VLOOKUP(Table1[[#This Row],[Stock]],[2]CUS030!$A$5:$BO$10000,30,0)/Table1[[#This Row],[Rate
(L/S)]],"")</f>
        <v>0</v>
      </c>
      <c r="Z169" s="7">
        <f>IFERROR(VLOOKUP(Table1[[#This Row],[Stock]],[2]CUS030!$A$5:$BO$10000,31,0)/Table1[[#This Row],[Rate
(L/S)]],"")</f>
        <v>0</v>
      </c>
      <c r="AA169" s="7">
        <f>IFERROR(VLOOKUP(Table1[[#This Row],[Stock]],[2]CUS030!$A$5:$BO$10000,32,0)/Table1[[#This Row],[Rate
(L/S)]],"")</f>
        <v>0</v>
      </c>
      <c r="AB169" s="7">
        <f>IFERROR(VLOOKUP(Table1[[#This Row],[Stock]],[2]CUS030!$A$5:$BO$10000,33,0)/Table1[[#This Row],[Rate
(L/S)]],"")</f>
        <v>0</v>
      </c>
      <c r="AC169" s="7">
        <f>IFERROR(VLOOKUP(Table1[[#This Row],[Stock]],[2]CUS030!$A$5:$BO$10000,34,0)/Table1[[#This Row],[Rate
(L/S)]],"")</f>
        <v>0</v>
      </c>
      <c r="AD169" s="7">
        <f>IFERROR(VLOOKUP(Table1[[#This Row],[Stock]],[2]CUS030!$A$5:$BO$10000,35,0)/Table1[[#This Row],[Rate
(L/S)]],"")</f>
        <v>0</v>
      </c>
      <c r="AE169" s="7">
        <f>IFERROR(VLOOKUP(Table1[[#This Row],[Stock]],[2]CUS030!$A$5:$BO$10000,36,0)/Table1[[#This Row],[Rate
(L/S)]],"")</f>
        <v>0</v>
      </c>
      <c r="AF169" s="7">
        <f>IFERROR(VLOOKUP(Table1[[#This Row],[Stock]],[2]CUS030!$A$5:$BO$10000,37,0)/Table1[[#This Row],[Rate
(L/S)]],"")</f>
        <v>0</v>
      </c>
      <c r="AG169" s="7">
        <f>IFERROR(VLOOKUP(Table1[[#This Row],[Stock]],[2]CUS030!$A$5:$BO$10000,38,0)/Table1[[#This Row],[Rate
(L/S)]],"")</f>
        <v>0</v>
      </c>
      <c r="AH169" s="7">
        <f>IFERROR(VLOOKUP(Table1[[#This Row],[Stock]],[2]CUS030!$A$5:$BO$10000,39,0)/Table1[[#This Row],[Rate
(L/S)]],"")</f>
        <v>0</v>
      </c>
      <c r="AI169" s="7">
        <f>IFERROR(VLOOKUP(Table1[[#This Row],[Stock]],[2]CUS030!$A$5:$BO$10000,40,0)/Table1[[#This Row],[Rate
(L/S)]],"")</f>
        <v>0</v>
      </c>
      <c r="AJ169" s="7">
        <f>IFERROR(VLOOKUP(Table1[[#This Row],[Stock]],[2]CUS030!$A$5:$BO$10000,41,0)/Table1[[#This Row],[Rate
(L/S)]],"")</f>
        <v>0</v>
      </c>
      <c r="AK169" s="7">
        <f>IFERROR(VLOOKUP(Table1[[#This Row],[Stock]],[2]CUS030!$A$5:$BO$10000,42,0)/Table1[[#This Row],[Rate
(L/S)]],"")</f>
        <v>0</v>
      </c>
      <c r="AL169" s="7">
        <f>IFERROR(VLOOKUP(Table1[[#This Row],[Stock]],[2]CUS030!$A$5:$BO$10000,43,0)/Table1[[#This Row],[Rate
(L/S)]],"")</f>
        <v>0</v>
      </c>
      <c r="AM169" s="7">
        <f>IFERROR(VLOOKUP(Table1[[#This Row],[Stock]],[2]CUS030!$A$5:$BO$10000,44,0)/Table1[[#This Row],[Rate
(L/S)]],"")</f>
        <v>0</v>
      </c>
      <c r="AN169" s="7">
        <f>IFERROR(VLOOKUP(Table1[[#This Row],[Stock]],[2]CUS030!$A$5:$BO$10000,45,0)/Table1[[#This Row],[Rate
(L/S)]],"")</f>
        <v>0</v>
      </c>
      <c r="AO169" s="7">
        <f>IFERROR(VLOOKUP(Table1[[#This Row],[Stock]],[2]CUS030!$A$5:$BO$10000,46,0)/Table1[[#This Row],[Rate
(L/S)]],"")</f>
        <v>0</v>
      </c>
      <c r="AP169" s="7">
        <f>IFERROR(VLOOKUP(Table1[[#This Row],[Stock]],[2]CUS030!$A$5:$BO$10000,47,0)/Table1[[#This Row],[Rate
(L/S)]],"")</f>
        <v>0</v>
      </c>
      <c r="AQ169" s="7">
        <f>IFERROR(VLOOKUP(Table1[[#This Row],[Stock]],[2]CUS030!$A$5:$BO$10000,48,0)/Table1[[#This Row],[Rate
(L/S)]],"")</f>
        <v>0</v>
      </c>
      <c r="AR169" s="7">
        <f>IFERROR(VLOOKUP(Table1[[#This Row],[Stock]],[2]CUS030!$A$5:$BO$10000,49,0)/Table1[[#This Row],[Rate
(L/S)]],"")</f>
        <v>0</v>
      </c>
      <c r="AS169" s="7">
        <f>IFERROR(VLOOKUP(Table1[[#This Row],[Stock]],[2]CUS030!$A$5:$BO$10000,50,0)/Table1[[#This Row],[Rate
(L/S)]],"")</f>
        <v>0</v>
      </c>
      <c r="AT169" s="7">
        <f>IFERROR(VLOOKUP(Table1[[#This Row],[Stock]],[2]CUS030!$A$5:$BO$10000,51,0)/Table1[[#This Row],[Rate
(L/S)]],"")</f>
        <v>0</v>
      </c>
      <c r="AU169" s="7">
        <f>IFERROR(VLOOKUP(Table1[[#This Row],[Stock]],[2]CUS030!$A$5:$BO$10000,52,0)/Table1[[#This Row],[Rate
(L/S)]],"")</f>
        <v>0</v>
      </c>
      <c r="AV169" s="7">
        <f>IFERROR(VLOOKUP(Table1[[#This Row],[Stock]],[2]CUS030!$A$5:$BO$10000,53,0)/Table1[[#This Row],[Rate
(L/S)]],"")</f>
        <v>0</v>
      </c>
      <c r="AW169" s="7">
        <f>IFERROR(VLOOKUP(Table1[[#This Row],[Stock]],[2]CUS030!$A$5:$BO$10000,54,0)/Table1[[#This Row],[Rate
(L/S)]],"")</f>
        <v>0</v>
      </c>
      <c r="AX169" s="7">
        <f>IFERROR(VLOOKUP(Table1[[#This Row],[Stock]],[2]CUS030!$A$5:$BO$10000,55,0)/Table1[[#This Row],[Rate
(L/S)]],"")</f>
        <v>0</v>
      </c>
      <c r="AY169" s="7">
        <f>IFERROR(VLOOKUP(Table1[[#This Row],[Stock]],[2]CUS030!$A$5:$BO$10000,56,0)/Table1[[#This Row],[Rate
(L/S)]],"")</f>
        <v>0</v>
      </c>
      <c r="AZ169" s="7">
        <f>IFERROR(VLOOKUP(Table1[[#This Row],[Stock]],[2]CUS030!$A$5:$BO$10000,57,0)/Table1[[#This Row],[Rate
(L/S)]],"")</f>
        <v>0</v>
      </c>
      <c r="BA169" s="7">
        <f>IFERROR(VLOOKUP(Table1[[#This Row],[Stock]],[2]CUS030!$A$5:$BO$10000,58,0)/Table1[[#This Row],[Rate
(L/S)]],"")</f>
        <v>0</v>
      </c>
      <c r="BB169" s="7">
        <f>IFERROR(VLOOKUP(Table1[[#This Row],[Stock]],[2]CUS030!$A$5:$BO$10000,59,0)/Table1[[#This Row],[Rate
(L/S)]],"")</f>
        <v>0</v>
      </c>
      <c r="BC169" s="7">
        <f>IFERROR(VLOOKUP(Table1[[#This Row],[Stock]],[2]CUS030!$A$5:$BO$10000,60,0)/Table1[[#This Row],[Rate
(L/S)]],"")</f>
        <v>0</v>
      </c>
      <c r="BD169" s="7">
        <f>IFERROR(VLOOKUP(Table1[[#This Row],[Stock]],[2]CUS030!$A$5:$BO$10000,61,0)/Table1[[#This Row],[Rate
(L/S)]],"")</f>
        <v>0</v>
      </c>
      <c r="BE169" s="7">
        <f>IFERROR(VLOOKUP(Table1[[#This Row],[Stock]],[2]CUS030!$A$5:$BO$10000,62,0)/Table1[[#This Row],[Rate
(L/S)]],"")</f>
        <v>0</v>
      </c>
      <c r="BF169" s="7">
        <f>IFERROR(VLOOKUP(Table1[[#This Row],[Stock]],[2]CUS030!$A$5:$BO$10000,63,0)/Table1[[#This Row],[Rate
(L/S)]],"")</f>
        <v>0</v>
      </c>
      <c r="BG169" s="7">
        <f>IFERROR(VLOOKUP(Table1[[#This Row],[Stock]],[2]CUS030!$A$5:$BO$10000,64,0)/Table1[[#This Row],[Rate
(L/S)]],"")</f>
        <v>0</v>
      </c>
      <c r="BH169" s="7">
        <f>IFERROR(VLOOKUP(Table1[[#This Row],[Stock]],[2]CUS030!$A$5:$BO$10000,65,0)/Table1[[#This Row],[Rate
(L/S)]],"")</f>
        <v>0</v>
      </c>
      <c r="BI169" s="7" t="s">
        <v>1</v>
      </c>
      <c r="BJ169" s="15">
        <f>IFERROR(IF(Table1[[#This Row],[S.Material]]="S",(Table1[[#This Row],[Total Qty]]+Table1[[#This Row],[N+1]]+Table1[[#This Row],[N+2]]),Table1[[#This Row],[Total Qty]]+Table1[[#This Row],[N+1]]),)</f>
        <v>0</v>
      </c>
      <c r="BK169" s="7" t="str">
        <f>IFERROR(IF(((AVERAGE((Table1[[#This Row],[N+1]],Table1[[#This Row],[N+2]]),Table1[[#This Row],[N+3]])-(Table1[[#This Row],[Total Qty]])))&gt;500,"Fixed&gt;500pcs",""),"")</f>
        <v/>
      </c>
      <c r="BL169" s="7" t="str">
        <f>IF(AND(Table1[[#This Row],[Last Forcast]]=0,Table1[[#This Row],[Total Qty]]&gt;0,Table1[[#This Row],[N+1]]&gt;0),"Check PO again","")</f>
        <v/>
      </c>
    </row>
    <row r="170" spans="2:64" x14ac:dyDescent="0.3">
      <c r="B170">
        <v>168</v>
      </c>
      <c r="C170" t="s">
        <v>175</v>
      </c>
      <c r="D170">
        <f>IFERROR(ROUND((MID(Table1[[#This Row],[Production]],35,(LEN(Table1[[#This Row],[Production]]))-37)/(MID(Table1[[#This Row],[Stock]],35,(LEN(Table1[[#This Row],[Stock]]))-37))),0),"")</f>
        <v>41</v>
      </c>
      <c r="E170" t="s">
        <v>176</v>
      </c>
      <c r="F170" s="16">
        <f>VLOOKUP(LEFT(Table1[[#This Row],[Production]],LEN(Table1[[#This Row],[Production]])-7),Item!$A$5:$Z$1000,26,0)</f>
        <v>0.69</v>
      </c>
      <c r="H170" s="8" t="str">
        <f>IFERROR(VLOOKUP(MID(Table1[[#This Row],[Production]],10,2),Special!$B$2:$D$26,3,0),"")</f>
        <v>-</v>
      </c>
      <c r="J170" t="b">
        <f>EXACT(LEFT(Table1[[#This Row],[Stock]],12),LEFT(Table1[[#This Row],[Production]],12))</f>
        <v>1</v>
      </c>
      <c r="K170" t="b">
        <f>EXACT((RIGHT(Table1[[#This Row],[Stock]],3)),((RIGHT(Table1[[#This Row],[Production]],3))))</f>
        <v>1</v>
      </c>
      <c r="L170" s="14">
        <f>IFERROR(VLOOKUP(Table1[[#This Row],[Stock]],[1]Sheet1!$A$7:$N$10000,14,0),"")</f>
        <v>2175</v>
      </c>
      <c r="M170" s="14">
        <f>IFERROR(ROUND((Table1[[#This Row],[Stock
(S&amp;L)]]/Table1[[#This Row],[Rate
(L/S)]]),0),"")</f>
        <v>53</v>
      </c>
      <c r="O170" t="str">
        <f>IF(Table1[[#This Row],[Rate
(L/S)]]=1,"P/E","C")</f>
        <v>C</v>
      </c>
      <c r="P170" s="7">
        <f>IFERROR(VLOOKUP(Table1[[#This Row],[Stock]],[2]CUS030!$A$5:$BO$10000,21,0)/Table1[[#This Row],[Rate
(L/S)]],"")</f>
        <v>1.8292682926829269</v>
      </c>
      <c r="Q170" s="7">
        <f>IFERROR(VLOOKUP(Table1[[#This Row],[Stock]],[2]CUS030!$A$5:$BO$10000,22,0)/Table1[[#This Row],[Rate
(L/S)]],"")</f>
        <v>0</v>
      </c>
      <c r="R170" s="7">
        <f>IFERROR(VLOOKUP(Table1[[#This Row],[Stock]],[2]CUS030!$A$5:$BO$10000,23,0)/Table1[[#This Row],[Rate
(L/S)]],"")</f>
        <v>0</v>
      </c>
      <c r="S170" s="7">
        <f>IFERROR(VLOOKUP(Table1[[#This Row],[Stock]],[2]CUS030!$A$5:$BO$10000,24,0)/Table1[[#This Row],[Rate
(L/S)]],"")</f>
        <v>0</v>
      </c>
      <c r="T170" s="7">
        <f>IFERROR(VLOOKUP(Table1[[#This Row],[Stock]],[2]CUS030!$A$5:$BO$10000,25,0)/Table1[[#This Row],[Rate
(L/S)]],"")</f>
        <v>0</v>
      </c>
      <c r="U170" s="7">
        <f>IFERROR(VLOOKUP(Table1[[#This Row],[Stock]],[2]CUS030!$A$5:$BO$10000,26,0)/Table1[[#This Row],[Rate
(L/S)]],"")</f>
        <v>0</v>
      </c>
      <c r="V170" s="7">
        <f>IFERROR(VLOOKUP(Table1[[#This Row],[Stock]],[2]CUS030!$A$5:$BO$10000,27,0)/Table1[[#This Row],[Rate
(L/S)]],"")</f>
        <v>0</v>
      </c>
      <c r="W170" s="7">
        <f>IFERROR(VLOOKUP(Table1[[#This Row],[Stock]],[2]CUS030!$A$5:$BO$10000,28,0)/Table1[[#This Row],[Rate
(L/S)]],"")</f>
        <v>0</v>
      </c>
      <c r="X170" s="7">
        <f>IFERROR(VLOOKUP(Table1[[#This Row],[Stock]],[2]CUS030!$A$5:$BO$10000,29,0)/Table1[[#This Row],[Rate
(L/S)]],"")</f>
        <v>0</v>
      </c>
      <c r="Y170" s="7">
        <f>IFERROR(VLOOKUP(Table1[[#This Row],[Stock]],[2]CUS030!$A$5:$BO$10000,30,0)/Table1[[#This Row],[Rate
(L/S)]],"")</f>
        <v>0</v>
      </c>
      <c r="Z170" s="7">
        <f>IFERROR(VLOOKUP(Table1[[#This Row],[Stock]],[2]CUS030!$A$5:$BO$10000,31,0)/Table1[[#This Row],[Rate
(L/S)]],"")</f>
        <v>0</v>
      </c>
      <c r="AA170" s="7">
        <f>IFERROR(VLOOKUP(Table1[[#This Row],[Stock]],[2]CUS030!$A$5:$BO$10000,32,0)/Table1[[#This Row],[Rate
(L/S)]],"")</f>
        <v>0</v>
      </c>
      <c r="AB170" s="7">
        <f>IFERROR(VLOOKUP(Table1[[#This Row],[Stock]],[2]CUS030!$A$5:$BO$10000,33,0)/Table1[[#This Row],[Rate
(L/S)]],"")</f>
        <v>0</v>
      </c>
      <c r="AC170" s="7">
        <f>IFERROR(VLOOKUP(Table1[[#This Row],[Stock]],[2]CUS030!$A$5:$BO$10000,34,0)/Table1[[#This Row],[Rate
(L/S)]],"")</f>
        <v>0</v>
      </c>
      <c r="AD170" s="7">
        <f>IFERROR(VLOOKUP(Table1[[#This Row],[Stock]],[2]CUS030!$A$5:$BO$10000,35,0)/Table1[[#This Row],[Rate
(L/S)]],"")</f>
        <v>0</v>
      </c>
      <c r="AE170" s="7">
        <f>IFERROR(VLOOKUP(Table1[[#This Row],[Stock]],[2]CUS030!$A$5:$BO$10000,36,0)/Table1[[#This Row],[Rate
(L/S)]],"")</f>
        <v>0</v>
      </c>
      <c r="AF170" s="7">
        <f>IFERROR(VLOOKUP(Table1[[#This Row],[Stock]],[2]CUS030!$A$5:$BO$10000,37,0)/Table1[[#This Row],[Rate
(L/S)]],"")</f>
        <v>0</v>
      </c>
      <c r="AG170" s="7">
        <f>IFERROR(VLOOKUP(Table1[[#This Row],[Stock]],[2]CUS030!$A$5:$BO$10000,38,0)/Table1[[#This Row],[Rate
(L/S)]],"")</f>
        <v>0</v>
      </c>
      <c r="AH170" s="7">
        <f>IFERROR(VLOOKUP(Table1[[#This Row],[Stock]],[2]CUS030!$A$5:$BO$10000,39,0)/Table1[[#This Row],[Rate
(L/S)]],"")</f>
        <v>0</v>
      </c>
      <c r="AI170" s="7">
        <f>IFERROR(VLOOKUP(Table1[[#This Row],[Stock]],[2]CUS030!$A$5:$BO$10000,40,0)/Table1[[#This Row],[Rate
(L/S)]],"")</f>
        <v>0</v>
      </c>
      <c r="AJ170" s="7">
        <f>IFERROR(VLOOKUP(Table1[[#This Row],[Stock]],[2]CUS030!$A$5:$BO$10000,41,0)/Table1[[#This Row],[Rate
(L/S)]],"")</f>
        <v>0</v>
      </c>
      <c r="AK170" s="7">
        <f>IFERROR(VLOOKUP(Table1[[#This Row],[Stock]],[2]CUS030!$A$5:$BO$10000,42,0)/Table1[[#This Row],[Rate
(L/S)]],"")</f>
        <v>0</v>
      </c>
      <c r="AL170" s="7">
        <f>IFERROR(VLOOKUP(Table1[[#This Row],[Stock]],[2]CUS030!$A$5:$BO$10000,43,0)/Table1[[#This Row],[Rate
(L/S)]],"")</f>
        <v>0</v>
      </c>
      <c r="AM170" s="7">
        <f>IFERROR(VLOOKUP(Table1[[#This Row],[Stock]],[2]CUS030!$A$5:$BO$10000,44,0)/Table1[[#This Row],[Rate
(L/S)]],"")</f>
        <v>0</v>
      </c>
      <c r="AN170" s="7">
        <f>IFERROR(VLOOKUP(Table1[[#This Row],[Stock]],[2]CUS030!$A$5:$BO$10000,45,0)/Table1[[#This Row],[Rate
(L/S)]],"")</f>
        <v>0</v>
      </c>
      <c r="AO170" s="7">
        <f>IFERROR(VLOOKUP(Table1[[#This Row],[Stock]],[2]CUS030!$A$5:$BO$10000,46,0)/Table1[[#This Row],[Rate
(L/S)]],"")</f>
        <v>0</v>
      </c>
      <c r="AP170" s="7">
        <f>IFERROR(VLOOKUP(Table1[[#This Row],[Stock]],[2]CUS030!$A$5:$BO$10000,47,0)/Table1[[#This Row],[Rate
(L/S)]],"")</f>
        <v>0</v>
      </c>
      <c r="AQ170" s="7">
        <f>IFERROR(VLOOKUP(Table1[[#This Row],[Stock]],[2]CUS030!$A$5:$BO$10000,48,0)/Table1[[#This Row],[Rate
(L/S)]],"")</f>
        <v>0</v>
      </c>
      <c r="AR170" s="7">
        <f>IFERROR(VLOOKUP(Table1[[#This Row],[Stock]],[2]CUS030!$A$5:$BO$10000,49,0)/Table1[[#This Row],[Rate
(L/S)]],"")</f>
        <v>0</v>
      </c>
      <c r="AS170" s="7">
        <f>IFERROR(VLOOKUP(Table1[[#This Row],[Stock]],[2]CUS030!$A$5:$BO$10000,50,0)/Table1[[#This Row],[Rate
(L/S)]],"")</f>
        <v>0</v>
      </c>
      <c r="AT170" s="7">
        <f>IFERROR(VLOOKUP(Table1[[#This Row],[Stock]],[2]CUS030!$A$5:$BO$10000,51,0)/Table1[[#This Row],[Rate
(L/S)]],"")</f>
        <v>0</v>
      </c>
      <c r="AU170" s="7">
        <f>IFERROR(VLOOKUP(Table1[[#This Row],[Stock]],[2]CUS030!$A$5:$BO$10000,52,0)/Table1[[#This Row],[Rate
(L/S)]],"")</f>
        <v>0</v>
      </c>
      <c r="AV170" s="7">
        <f>IFERROR(VLOOKUP(Table1[[#This Row],[Stock]],[2]CUS030!$A$5:$BO$10000,53,0)/Table1[[#This Row],[Rate
(L/S)]],"")</f>
        <v>1.8292682926829269</v>
      </c>
      <c r="AW170" s="7">
        <f>IFERROR(VLOOKUP(Table1[[#This Row],[Stock]],[2]CUS030!$A$5:$BO$10000,54,0)/Table1[[#This Row],[Rate
(L/S)]],"")</f>
        <v>0</v>
      </c>
      <c r="AX170" s="7">
        <f>IFERROR(VLOOKUP(Table1[[#This Row],[Stock]],[2]CUS030!$A$5:$BO$10000,55,0)/Table1[[#This Row],[Rate
(L/S)]],"")</f>
        <v>43.829268292682926</v>
      </c>
      <c r="AY170" s="7">
        <f>IFERROR(VLOOKUP(Table1[[#This Row],[Stock]],[2]CUS030!$A$5:$BO$10000,56,0)/Table1[[#This Row],[Rate
(L/S)]],"")</f>
        <v>83.902439024390247</v>
      </c>
      <c r="AZ170" s="7">
        <f>IFERROR(VLOOKUP(Table1[[#This Row],[Stock]],[2]CUS030!$A$5:$BO$10000,57,0)/Table1[[#This Row],[Rate
(L/S)]],"")</f>
        <v>47.268292682926827</v>
      </c>
      <c r="BA170" s="7">
        <f>IFERROR(VLOOKUP(Table1[[#This Row],[Stock]],[2]CUS030!$A$5:$BO$10000,58,0)/Table1[[#This Row],[Rate
(L/S)]],"")</f>
        <v>80.487804878048777</v>
      </c>
      <c r="BB170" s="7">
        <f>IFERROR(VLOOKUP(Table1[[#This Row],[Stock]],[2]CUS030!$A$5:$BO$10000,59,0)/Table1[[#This Row],[Rate
(L/S)]],"")</f>
        <v>0</v>
      </c>
      <c r="BC170" s="7">
        <f>IFERROR(VLOOKUP(Table1[[#This Row],[Stock]],[2]CUS030!$A$5:$BO$10000,60,0)/Table1[[#This Row],[Rate
(L/S)]],"")</f>
        <v>0</v>
      </c>
      <c r="BD170" s="7">
        <f>IFERROR(VLOOKUP(Table1[[#This Row],[Stock]],[2]CUS030!$A$5:$BO$10000,61,0)/Table1[[#This Row],[Rate
(L/S)]],"")</f>
        <v>0</v>
      </c>
      <c r="BE170" s="7">
        <f>IFERROR(VLOOKUP(Table1[[#This Row],[Stock]],[2]CUS030!$A$5:$BO$10000,62,0)/Table1[[#This Row],[Rate
(L/S)]],"")</f>
        <v>0</v>
      </c>
      <c r="BF170" s="7">
        <f>IFERROR(VLOOKUP(Table1[[#This Row],[Stock]],[2]CUS030!$A$5:$BO$10000,63,0)/Table1[[#This Row],[Rate
(L/S)]],"")</f>
        <v>0</v>
      </c>
      <c r="BG170" s="7">
        <f>IFERROR(VLOOKUP(Table1[[#This Row],[Stock]],[2]CUS030!$A$5:$BO$10000,64,0)/Table1[[#This Row],[Rate
(L/S)]],"")</f>
        <v>0</v>
      </c>
      <c r="BH170" s="7">
        <f>IFERROR(VLOOKUP(Table1[[#This Row],[Stock]],[2]CUS030!$A$5:$BO$10000,65,0)/Table1[[#This Row],[Rate
(L/S)]],"")</f>
        <v>0</v>
      </c>
      <c r="BI170" s="7" t="s">
        <v>1</v>
      </c>
      <c r="BJ170" s="15">
        <f>IFERROR(IF(Table1[[#This Row],[S.Material]]="S",(Table1[[#This Row],[Total Qty]]+Table1[[#This Row],[N+1]]+Table1[[#This Row],[N+2]]),Table1[[#This Row],[Total Qty]]+Table1[[#This Row],[N+1]]),)</f>
        <v>85.731707317073173</v>
      </c>
      <c r="BK170" s="7" t="str">
        <f>IFERROR(IF(((AVERAGE((Table1[[#This Row],[N+1]],Table1[[#This Row],[N+2]]),Table1[[#This Row],[N+3]])-(Table1[[#This Row],[Total Qty]])))&gt;500,"Fixed&gt;500pcs",""),"")</f>
        <v/>
      </c>
      <c r="BL170" s="7" t="str">
        <f>IF(AND(Table1[[#This Row],[Last Forcast]]=0,Table1[[#This Row],[Total Qty]]&gt;0,Table1[[#This Row],[N+1]]&gt;0),"Check PO again","")</f>
        <v/>
      </c>
    </row>
    <row r="171" spans="2:64" x14ac:dyDescent="0.3">
      <c r="B171">
        <v>169</v>
      </c>
      <c r="C171" t="s">
        <v>177</v>
      </c>
      <c r="D171">
        <f>IFERROR(ROUND((MID(Table1[[#This Row],[Production]],35,(LEN(Table1[[#This Row],[Production]]))-37)/(MID(Table1[[#This Row],[Stock]],35,(LEN(Table1[[#This Row],[Stock]]))-37))),0),"")</f>
        <v>13</v>
      </c>
      <c r="E171" t="s">
        <v>178</v>
      </c>
      <c r="F171" s="16">
        <f>VLOOKUP(LEFT(Table1[[#This Row],[Production]],LEN(Table1[[#This Row],[Production]])-7),Item!$A$5:$Z$1000,26,0)</f>
        <v>0.69</v>
      </c>
      <c r="H171" s="8" t="str">
        <f>IFERROR(VLOOKUP(MID(Table1[[#This Row],[Production]],10,2),Special!$B$2:$D$26,3,0),"")</f>
        <v>-</v>
      </c>
      <c r="J171" t="b">
        <f>EXACT(LEFT(Table1[[#This Row],[Stock]],12),LEFT(Table1[[#This Row],[Production]],12))</f>
        <v>1</v>
      </c>
      <c r="K171" t="b">
        <f>EXACT((RIGHT(Table1[[#This Row],[Stock]],3)),((RIGHT(Table1[[#This Row],[Production]],3))))</f>
        <v>1</v>
      </c>
      <c r="L171" s="14">
        <f>IFERROR(VLOOKUP(Table1[[#This Row],[Stock]],[1]Sheet1!$A$7:$N$10000,14,0),"")</f>
        <v>15</v>
      </c>
      <c r="M171" s="14">
        <f>IFERROR(ROUND((Table1[[#This Row],[Stock
(S&amp;L)]]/Table1[[#This Row],[Rate
(L/S)]]),0),"")</f>
        <v>1</v>
      </c>
      <c r="O171" t="str">
        <f>IF(Table1[[#This Row],[Rate
(L/S)]]=1,"P/E","C")</f>
        <v>C</v>
      </c>
      <c r="P171" s="7">
        <f>IFERROR(VLOOKUP(Table1[[#This Row],[Stock]],[2]CUS030!$A$5:$BO$10000,21,0)/Table1[[#This Row],[Rate
(L/S)]],"")</f>
        <v>0</v>
      </c>
      <c r="Q171" s="7">
        <f>IFERROR(VLOOKUP(Table1[[#This Row],[Stock]],[2]CUS030!$A$5:$BO$10000,22,0)/Table1[[#This Row],[Rate
(L/S)]],"")</f>
        <v>0</v>
      </c>
      <c r="R171" s="7">
        <f>IFERROR(VLOOKUP(Table1[[#This Row],[Stock]],[2]CUS030!$A$5:$BO$10000,23,0)/Table1[[#This Row],[Rate
(L/S)]],"")</f>
        <v>0</v>
      </c>
      <c r="S171" s="7">
        <f>IFERROR(VLOOKUP(Table1[[#This Row],[Stock]],[2]CUS030!$A$5:$BO$10000,24,0)/Table1[[#This Row],[Rate
(L/S)]],"")</f>
        <v>0</v>
      </c>
      <c r="T171" s="7">
        <f>IFERROR(VLOOKUP(Table1[[#This Row],[Stock]],[2]CUS030!$A$5:$BO$10000,25,0)/Table1[[#This Row],[Rate
(L/S)]],"")</f>
        <v>0</v>
      </c>
      <c r="U171" s="7">
        <f>IFERROR(VLOOKUP(Table1[[#This Row],[Stock]],[2]CUS030!$A$5:$BO$10000,26,0)/Table1[[#This Row],[Rate
(L/S)]],"")</f>
        <v>8.4615384615384617</v>
      </c>
      <c r="V171" s="7">
        <f>IFERROR(VLOOKUP(Table1[[#This Row],[Stock]],[2]CUS030!$A$5:$BO$10000,27,0)/Table1[[#This Row],[Rate
(L/S)]],"")</f>
        <v>0</v>
      </c>
      <c r="W171" s="7">
        <f>IFERROR(VLOOKUP(Table1[[#This Row],[Stock]],[2]CUS030!$A$5:$BO$10000,28,0)/Table1[[#This Row],[Rate
(L/S)]],"")</f>
        <v>0</v>
      </c>
      <c r="X171" s="7">
        <f>IFERROR(VLOOKUP(Table1[[#This Row],[Stock]],[2]CUS030!$A$5:$BO$10000,29,0)/Table1[[#This Row],[Rate
(L/S)]],"")</f>
        <v>0</v>
      </c>
      <c r="Y171" s="7">
        <f>IFERROR(VLOOKUP(Table1[[#This Row],[Stock]],[2]CUS030!$A$5:$BO$10000,30,0)/Table1[[#This Row],[Rate
(L/S)]],"")</f>
        <v>0</v>
      </c>
      <c r="Z171" s="7">
        <f>IFERROR(VLOOKUP(Table1[[#This Row],[Stock]],[2]CUS030!$A$5:$BO$10000,31,0)/Table1[[#This Row],[Rate
(L/S)]],"")</f>
        <v>0</v>
      </c>
      <c r="AA171" s="7">
        <f>IFERROR(VLOOKUP(Table1[[#This Row],[Stock]],[2]CUS030!$A$5:$BO$10000,32,0)/Table1[[#This Row],[Rate
(L/S)]],"")</f>
        <v>0</v>
      </c>
      <c r="AB171" s="7">
        <f>IFERROR(VLOOKUP(Table1[[#This Row],[Stock]],[2]CUS030!$A$5:$BO$10000,33,0)/Table1[[#This Row],[Rate
(L/S)]],"")</f>
        <v>0</v>
      </c>
      <c r="AC171" s="7">
        <f>IFERROR(VLOOKUP(Table1[[#This Row],[Stock]],[2]CUS030!$A$5:$BO$10000,34,0)/Table1[[#This Row],[Rate
(L/S)]],"")</f>
        <v>0</v>
      </c>
      <c r="AD171" s="7">
        <f>IFERROR(VLOOKUP(Table1[[#This Row],[Stock]],[2]CUS030!$A$5:$BO$10000,35,0)/Table1[[#This Row],[Rate
(L/S)]],"")</f>
        <v>0</v>
      </c>
      <c r="AE171" s="7">
        <f>IFERROR(VLOOKUP(Table1[[#This Row],[Stock]],[2]CUS030!$A$5:$BO$10000,36,0)/Table1[[#This Row],[Rate
(L/S)]],"")</f>
        <v>0</v>
      </c>
      <c r="AF171" s="7">
        <f>IFERROR(VLOOKUP(Table1[[#This Row],[Stock]],[2]CUS030!$A$5:$BO$10000,37,0)/Table1[[#This Row],[Rate
(L/S)]],"")</f>
        <v>0</v>
      </c>
      <c r="AG171" s="7">
        <f>IFERROR(VLOOKUP(Table1[[#This Row],[Stock]],[2]CUS030!$A$5:$BO$10000,38,0)/Table1[[#This Row],[Rate
(L/S)]],"")</f>
        <v>0</v>
      </c>
      <c r="AH171" s="7">
        <f>IFERROR(VLOOKUP(Table1[[#This Row],[Stock]],[2]CUS030!$A$5:$BO$10000,39,0)/Table1[[#This Row],[Rate
(L/S)]],"")</f>
        <v>0</v>
      </c>
      <c r="AI171" s="7">
        <f>IFERROR(VLOOKUP(Table1[[#This Row],[Stock]],[2]CUS030!$A$5:$BO$10000,40,0)/Table1[[#This Row],[Rate
(L/S)]],"")</f>
        <v>0</v>
      </c>
      <c r="AJ171" s="7">
        <f>IFERROR(VLOOKUP(Table1[[#This Row],[Stock]],[2]CUS030!$A$5:$BO$10000,41,0)/Table1[[#This Row],[Rate
(L/S)]],"")</f>
        <v>0</v>
      </c>
      <c r="AK171" s="7">
        <f>IFERROR(VLOOKUP(Table1[[#This Row],[Stock]],[2]CUS030!$A$5:$BO$10000,42,0)/Table1[[#This Row],[Rate
(L/S)]],"")</f>
        <v>0</v>
      </c>
      <c r="AL171" s="7">
        <f>IFERROR(VLOOKUP(Table1[[#This Row],[Stock]],[2]CUS030!$A$5:$BO$10000,43,0)/Table1[[#This Row],[Rate
(L/S)]],"")</f>
        <v>0</v>
      </c>
      <c r="AM171" s="7">
        <f>IFERROR(VLOOKUP(Table1[[#This Row],[Stock]],[2]CUS030!$A$5:$BO$10000,44,0)/Table1[[#This Row],[Rate
(L/S)]],"")</f>
        <v>0</v>
      </c>
      <c r="AN171" s="7">
        <f>IFERROR(VLOOKUP(Table1[[#This Row],[Stock]],[2]CUS030!$A$5:$BO$10000,45,0)/Table1[[#This Row],[Rate
(L/S)]],"")</f>
        <v>0</v>
      </c>
      <c r="AO171" s="7">
        <f>IFERROR(VLOOKUP(Table1[[#This Row],[Stock]],[2]CUS030!$A$5:$BO$10000,46,0)/Table1[[#This Row],[Rate
(L/S)]],"")</f>
        <v>0</v>
      </c>
      <c r="AP171" s="7">
        <f>IFERROR(VLOOKUP(Table1[[#This Row],[Stock]],[2]CUS030!$A$5:$BO$10000,47,0)/Table1[[#This Row],[Rate
(L/S)]],"")</f>
        <v>0</v>
      </c>
      <c r="AQ171" s="7">
        <f>IFERROR(VLOOKUP(Table1[[#This Row],[Stock]],[2]CUS030!$A$5:$BO$10000,48,0)/Table1[[#This Row],[Rate
(L/S)]],"")</f>
        <v>0</v>
      </c>
      <c r="AR171" s="7">
        <f>IFERROR(VLOOKUP(Table1[[#This Row],[Stock]],[2]CUS030!$A$5:$BO$10000,49,0)/Table1[[#This Row],[Rate
(L/S)]],"")</f>
        <v>0</v>
      </c>
      <c r="AS171" s="7">
        <f>IFERROR(VLOOKUP(Table1[[#This Row],[Stock]],[2]CUS030!$A$5:$BO$10000,50,0)/Table1[[#This Row],[Rate
(L/S)]],"")</f>
        <v>0</v>
      </c>
      <c r="AT171" s="7">
        <f>IFERROR(VLOOKUP(Table1[[#This Row],[Stock]],[2]CUS030!$A$5:$BO$10000,51,0)/Table1[[#This Row],[Rate
(L/S)]],"")</f>
        <v>0</v>
      </c>
      <c r="AU171" s="7">
        <f>IFERROR(VLOOKUP(Table1[[#This Row],[Stock]],[2]CUS030!$A$5:$BO$10000,52,0)/Table1[[#This Row],[Rate
(L/S)]],"")</f>
        <v>0</v>
      </c>
      <c r="AV171" s="7">
        <f>IFERROR(VLOOKUP(Table1[[#This Row],[Stock]],[2]CUS030!$A$5:$BO$10000,53,0)/Table1[[#This Row],[Rate
(L/S)]],"")</f>
        <v>8.4615384615384617</v>
      </c>
      <c r="AW171" s="7">
        <f>IFERROR(VLOOKUP(Table1[[#This Row],[Stock]],[2]CUS030!$A$5:$BO$10000,54,0)/Table1[[#This Row],[Rate
(L/S)]],"")</f>
        <v>0</v>
      </c>
      <c r="AX171" s="7">
        <f>IFERROR(VLOOKUP(Table1[[#This Row],[Stock]],[2]CUS030!$A$5:$BO$10000,55,0)/Table1[[#This Row],[Rate
(L/S)]],"")</f>
        <v>9.2307692307692299</v>
      </c>
      <c r="AY171" s="7">
        <f>IFERROR(VLOOKUP(Table1[[#This Row],[Stock]],[2]CUS030!$A$5:$BO$10000,56,0)/Table1[[#This Row],[Rate
(L/S)]],"")</f>
        <v>7.6923076923076925</v>
      </c>
      <c r="AZ171" s="7">
        <f>IFERROR(VLOOKUP(Table1[[#This Row],[Stock]],[2]CUS030!$A$5:$BO$10000,57,0)/Table1[[#This Row],[Rate
(L/S)]],"")</f>
        <v>4.615384615384615</v>
      </c>
      <c r="BA171" s="7">
        <f>IFERROR(VLOOKUP(Table1[[#This Row],[Stock]],[2]CUS030!$A$5:$BO$10000,58,0)/Table1[[#This Row],[Rate
(L/S)]],"")</f>
        <v>0</v>
      </c>
      <c r="BB171" s="7">
        <f>IFERROR(VLOOKUP(Table1[[#This Row],[Stock]],[2]CUS030!$A$5:$BO$10000,59,0)/Table1[[#This Row],[Rate
(L/S)]],"")</f>
        <v>0</v>
      </c>
      <c r="BC171" s="7">
        <f>IFERROR(VLOOKUP(Table1[[#This Row],[Stock]],[2]CUS030!$A$5:$BO$10000,60,0)/Table1[[#This Row],[Rate
(L/S)]],"")</f>
        <v>0</v>
      </c>
      <c r="BD171" s="7">
        <f>IFERROR(VLOOKUP(Table1[[#This Row],[Stock]],[2]CUS030!$A$5:$BO$10000,61,0)/Table1[[#This Row],[Rate
(L/S)]],"")</f>
        <v>0</v>
      </c>
      <c r="BE171" s="7">
        <f>IFERROR(VLOOKUP(Table1[[#This Row],[Stock]],[2]CUS030!$A$5:$BO$10000,62,0)/Table1[[#This Row],[Rate
(L/S)]],"")</f>
        <v>0</v>
      </c>
      <c r="BF171" s="7">
        <f>IFERROR(VLOOKUP(Table1[[#This Row],[Stock]],[2]CUS030!$A$5:$BO$10000,63,0)/Table1[[#This Row],[Rate
(L/S)]],"")</f>
        <v>0</v>
      </c>
      <c r="BG171" s="7">
        <f>IFERROR(VLOOKUP(Table1[[#This Row],[Stock]],[2]CUS030!$A$5:$BO$10000,64,0)/Table1[[#This Row],[Rate
(L/S)]],"")</f>
        <v>0</v>
      </c>
      <c r="BH171" s="7">
        <f>IFERROR(VLOOKUP(Table1[[#This Row],[Stock]],[2]CUS030!$A$5:$BO$10000,65,0)/Table1[[#This Row],[Rate
(L/S)]],"")</f>
        <v>0</v>
      </c>
      <c r="BI171" s="7" t="s">
        <v>1</v>
      </c>
      <c r="BJ171" s="15">
        <f>IFERROR(IF(Table1[[#This Row],[S.Material]]="S",(Table1[[#This Row],[Total Qty]]+Table1[[#This Row],[N+1]]+Table1[[#This Row],[N+2]]),Table1[[#This Row],[Total Qty]]+Table1[[#This Row],[N+1]]),)</f>
        <v>16.153846153846153</v>
      </c>
      <c r="BK171" s="7" t="str">
        <f>IFERROR(IF(((AVERAGE((Table1[[#This Row],[N+1]],Table1[[#This Row],[N+2]]),Table1[[#This Row],[N+3]])-(Table1[[#This Row],[Total Qty]])))&gt;500,"Fixed&gt;500pcs",""),"")</f>
        <v/>
      </c>
      <c r="BL171" s="7" t="str">
        <f>IF(AND(Table1[[#This Row],[Last Forcast]]=0,Table1[[#This Row],[Total Qty]]&gt;0,Table1[[#This Row],[N+1]]&gt;0),"Check PO again","")</f>
        <v/>
      </c>
    </row>
    <row r="172" spans="2:64" x14ac:dyDescent="0.3">
      <c r="B172">
        <v>170</v>
      </c>
      <c r="C172" t="s">
        <v>179</v>
      </c>
      <c r="D172">
        <f>IFERROR(ROUND((MID(Table1[[#This Row],[Production]],35,(LEN(Table1[[#This Row],[Production]]))-37)/(MID(Table1[[#This Row],[Stock]],35,(LEN(Table1[[#This Row],[Stock]]))-37))),0),"")</f>
        <v>1</v>
      </c>
      <c r="E172" t="s">
        <v>179</v>
      </c>
      <c r="F172" s="16">
        <f>VLOOKUP(LEFT(Table1[[#This Row],[Production]],LEN(Table1[[#This Row],[Production]])-7),Item!$A$5:$Z$1000,26,0)</f>
        <v>0.69</v>
      </c>
      <c r="H172" s="8" t="str">
        <f>IFERROR(VLOOKUP(MID(Table1[[#This Row],[Production]],10,2),Special!$B$2:$D$26,3,0),"")</f>
        <v>-</v>
      </c>
      <c r="J172" t="b">
        <f>EXACT(LEFT(Table1[[#This Row],[Stock]],12),LEFT(Table1[[#This Row],[Production]],12))</f>
        <v>1</v>
      </c>
      <c r="K172" t="b">
        <f>EXACT((RIGHT(Table1[[#This Row],[Stock]],3)),((RIGHT(Table1[[#This Row],[Production]],3))))</f>
        <v>1</v>
      </c>
      <c r="L172" s="14">
        <f>IFERROR(VLOOKUP(Table1[[#This Row],[Stock]],[1]Sheet1!$A$7:$N$10000,14,0),"")</f>
        <v>29</v>
      </c>
      <c r="M172" s="14">
        <f>IFERROR(ROUND((Table1[[#This Row],[Stock
(S&amp;L)]]/Table1[[#This Row],[Rate
(L/S)]]),0),"")</f>
        <v>29</v>
      </c>
      <c r="O172" t="str">
        <f>IF(Table1[[#This Row],[Rate
(L/S)]]=1,"P/E","C")</f>
        <v>P/E</v>
      </c>
      <c r="P172" s="7" t="str">
        <f>IFERROR(VLOOKUP(Table1[[#This Row],[Stock]],[2]CUS030!$A$5:$BO$10000,21,0)/Table1[[#This Row],[Rate
(L/S)]],"")</f>
        <v/>
      </c>
      <c r="Q172" s="7" t="str">
        <f>IFERROR(VLOOKUP(Table1[[#This Row],[Stock]],[2]CUS030!$A$5:$BO$10000,22,0)/Table1[[#This Row],[Rate
(L/S)]],"")</f>
        <v/>
      </c>
      <c r="R172" s="7" t="str">
        <f>IFERROR(VLOOKUP(Table1[[#This Row],[Stock]],[2]CUS030!$A$5:$BO$10000,23,0)/Table1[[#This Row],[Rate
(L/S)]],"")</f>
        <v/>
      </c>
      <c r="S172" s="7" t="str">
        <f>IFERROR(VLOOKUP(Table1[[#This Row],[Stock]],[2]CUS030!$A$5:$BO$10000,24,0)/Table1[[#This Row],[Rate
(L/S)]],"")</f>
        <v/>
      </c>
      <c r="T172" s="7" t="str">
        <f>IFERROR(VLOOKUP(Table1[[#This Row],[Stock]],[2]CUS030!$A$5:$BO$10000,25,0)/Table1[[#This Row],[Rate
(L/S)]],"")</f>
        <v/>
      </c>
      <c r="U172" s="7" t="str">
        <f>IFERROR(VLOOKUP(Table1[[#This Row],[Stock]],[2]CUS030!$A$5:$BO$10000,26,0)/Table1[[#This Row],[Rate
(L/S)]],"")</f>
        <v/>
      </c>
      <c r="V172" s="7" t="str">
        <f>IFERROR(VLOOKUP(Table1[[#This Row],[Stock]],[2]CUS030!$A$5:$BO$10000,27,0)/Table1[[#This Row],[Rate
(L/S)]],"")</f>
        <v/>
      </c>
      <c r="W172" s="7" t="str">
        <f>IFERROR(VLOOKUP(Table1[[#This Row],[Stock]],[2]CUS030!$A$5:$BO$10000,28,0)/Table1[[#This Row],[Rate
(L/S)]],"")</f>
        <v/>
      </c>
      <c r="X172" s="7" t="str">
        <f>IFERROR(VLOOKUP(Table1[[#This Row],[Stock]],[2]CUS030!$A$5:$BO$10000,29,0)/Table1[[#This Row],[Rate
(L/S)]],"")</f>
        <v/>
      </c>
      <c r="Y172" s="7" t="str">
        <f>IFERROR(VLOOKUP(Table1[[#This Row],[Stock]],[2]CUS030!$A$5:$BO$10000,30,0)/Table1[[#This Row],[Rate
(L/S)]],"")</f>
        <v/>
      </c>
      <c r="Z172" s="7" t="str">
        <f>IFERROR(VLOOKUP(Table1[[#This Row],[Stock]],[2]CUS030!$A$5:$BO$10000,31,0)/Table1[[#This Row],[Rate
(L/S)]],"")</f>
        <v/>
      </c>
      <c r="AA172" s="7" t="str">
        <f>IFERROR(VLOOKUP(Table1[[#This Row],[Stock]],[2]CUS030!$A$5:$BO$10000,32,0)/Table1[[#This Row],[Rate
(L/S)]],"")</f>
        <v/>
      </c>
      <c r="AB172" s="7" t="str">
        <f>IFERROR(VLOOKUP(Table1[[#This Row],[Stock]],[2]CUS030!$A$5:$BO$10000,33,0)/Table1[[#This Row],[Rate
(L/S)]],"")</f>
        <v/>
      </c>
      <c r="AC172" s="7" t="str">
        <f>IFERROR(VLOOKUP(Table1[[#This Row],[Stock]],[2]CUS030!$A$5:$BO$10000,34,0)/Table1[[#This Row],[Rate
(L/S)]],"")</f>
        <v/>
      </c>
      <c r="AD172" s="7" t="str">
        <f>IFERROR(VLOOKUP(Table1[[#This Row],[Stock]],[2]CUS030!$A$5:$BO$10000,35,0)/Table1[[#This Row],[Rate
(L/S)]],"")</f>
        <v/>
      </c>
      <c r="AE172" s="7" t="str">
        <f>IFERROR(VLOOKUP(Table1[[#This Row],[Stock]],[2]CUS030!$A$5:$BO$10000,36,0)/Table1[[#This Row],[Rate
(L/S)]],"")</f>
        <v/>
      </c>
      <c r="AF172" s="7" t="str">
        <f>IFERROR(VLOOKUP(Table1[[#This Row],[Stock]],[2]CUS030!$A$5:$BO$10000,37,0)/Table1[[#This Row],[Rate
(L/S)]],"")</f>
        <v/>
      </c>
      <c r="AG172" s="7" t="str">
        <f>IFERROR(VLOOKUP(Table1[[#This Row],[Stock]],[2]CUS030!$A$5:$BO$10000,38,0)/Table1[[#This Row],[Rate
(L/S)]],"")</f>
        <v/>
      </c>
      <c r="AH172" s="7" t="str">
        <f>IFERROR(VLOOKUP(Table1[[#This Row],[Stock]],[2]CUS030!$A$5:$BO$10000,39,0)/Table1[[#This Row],[Rate
(L/S)]],"")</f>
        <v/>
      </c>
      <c r="AI172" s="7" t="str">
        <f>IFERROR(VLOOKUP(Table1[[#This Row],[Stock]],[2]CUS030!$A$5:$BO$10000,40,0)/Table1[[#This Row],[Rate
(L/S)]],"")</f>
        <v/>
      </c>
      <c r="AJ172" s="7" t="str">
        <f>IFERROR(VLOOKUP(Table1[[#This Row],[Stock]],[2]CUS030!$A$5:$BO$10000,41,0)/Table1[[#This Row],[Rate
(L/S)]],"")</f>
        <v/>
      </c>
      <c r="AK172" s="7" t="str">
        <f>IFERROR(VLOOKUP(Table1[[#This Row],[Stock]],[2]CUS030!$A$5:$BO$10000,42,0)/Table1[[#This Row],[Rate
(L/S)]],"")</f>
        <v/>
      </c>
      <c r="AL172" s="7" t="str">
        <f>IFERROR(VLOOKUP(Table1[[#This Row],[Stock]],[2]CUS030!$A$5:$BO$10000,43,0)/Table1[[#This Row],[Rate
(L/S)]],"")</f>
        <v/>
      </c>
      <c r="AM172" s="7" t="str">
        <f>IFERROR(VLOOKUP(Table1[[#This Row],[Stock]],[2]CUS030!$A$5:$BO$10000,44,0)/Table1[[#This Row],[Rate
(L/S)]],"")</f>
        <v/>
      </c>
      <c r="AN172" s="7" t="str">
        <f>IFERROR(VLOOKUP(Table1[[#This Row],[Stock]],[2]CUS030!$A$5:$BO$10000,45,0)/Table1[[#This Row],[Rate
(L/S)]],"")</f>
        <v/>
      </c>
      <c r="AO172" s="7" t="str">
        <f>IFERROR(VLOOKUP(Table1[[#This Row],[Stock]],[2]CUS030!$A$5:$BO$10000,46,0)/Table1[[#This Row],[Rate
(L/S)]],"")</f>
        <v/>
      </c>
      <c r="AP172" s="7" t="str">
        <f>IFERROR(VLOOKUP(Table1[[#This Row],[Stock]],[2]CUS030!$A$5:$BO$10000,47,0)/Table1[[#This Row],[Rate
(L/S)]],"")</f>
        <v/>
      </c>
      <c r="AQ172" s="7" t="str">
        <f>IFERROR(VLOOKUP(Table1[[#This Row],[Stock]],[2]CUS030!$A$5:$BO$10000,48,0)/Table1[[#This Row],[Rate
(L/S)]],"")</f>
        <v/>
      </c>
      <c r="AR172" s="7" t="str">
        <f>IFERROR(VLOOKUP(Table1[[#This Row],[Stock]],[2]CUS030!$A$5:$BO$10000,49,0)/Table1[[#This Row],[Rate
(L/S)]],"")</f>
        <v/>
      </c>
      <c r="AS172" s="7" t="str">
        <f>IFERROR(VLOOKUP(Table1[[#This Row],[Stock]],[2]CUS030!$A$5:$BO$10000,50,0)/Table1[[#This Row],[Rate
(L/S)]],"")</f>
        <v/>
      </c>
      <c r="AT172" s="7" t="str">
        <f>IFERROR(VLOOKUP(Table1[[#This Row],[Stock]],[2]CUS030!$A$5:$BO$10000,51,0)/Table1[[#This Row],[Rate
(L/S)]],"")</f>
        <v/>
      </c>
      <c r="AU172" s="7" t="str">
        <f>IFERROR(VLOOKUP(Table1[[#This Row],[Stock]],[2]CUS030!$A$5:$BO$10000,52,0)/Table1[[#This Row],[Rate
(L/S)]],"")</f>
        <v/>
      </c>
      <c r="AV172" s="7" t="str">
        <f>IFERROR(VLOOKUP(Table1[[#This Row],[Stock]],[2]CUS030!$A$5:$BO$10000,53,0)/Table1[[#This Row],[Rate
(L/S)]],"")</f>
        <v/>
      </c>
      <c r="AW172" s="7" t="str">
        <f>IFERROR(VLOOKUP(Table1[[#This Row],[Stock]],[2]CUS030!$A$5:$BO$10000,54,0)/Table1[[#This Row],[Rate
(L/S)]],"")</f>
        <v/>
      </c>
      <c r="AX172" s="7" t="str">
        <f>IFERROR(VLOOKUP(Table1[[#This Row],[Stock]],[2]CUS030!$A$5:$BO$10000,55,0)/Table1[[#This Row],[Rate
(L/S)]],"")</f>
        <v/>
      </c>
      <c r="AY172" s="7" t="str">
        <f>IFERROR(VLOOKUP(Table1[[#This Row],[Stock]],[2]CUS030!$A$5:$BO$10000,56,0)/Table1[[#This Row],[Rate
(L/S)]],"")</f>
        <v/>
      </c>
      <c r="AZ172" s="7" t="str">
        <f>IFERROR(VLOOKUP(Table1[[#This Row],[Stock]],[2]CUS030!$A$5:$BO$10000,57,0)/Table1[[#This Row],[Rate
(L/S)]],"")</f>
        <v/>
      </c>
      <c r="BA172" s="7" t="str">
        <f>IFERROR(VLOOKUP(Table1[[#This Row],[Stock]],[2]CUS030!$A$5:$BO$10000,58,0)/Table1[[#This Row],[Rate
(L/S)]],"")</f>
        <v/>
      </c>
      <c r="BB172" s="7" t="str">
        <f>IFERROR(VLOOKUP(Table1[[#This Row],[Stock]],[2]CUS030!$A$5:$BO$10000,59,0)/Table1[[#This Row],[Rate
(L/S)]],"")</f>
        <v/>
      </c>
      <c r="BC172" s="7" t="str">
        <f>IFERROR(VLOOKUP(Table1[[#This Row],[Stock]],[2]CUS030!$A$5:$BO$10000,60,0)/Table1[[#This Row],[Rate
(L/S)]],"")</f>
        <v/>
      </c>
      <c r="BD172" s="7" t="str">
        <f>IFERROR(VLOOKUP(Table1[[#This Row],[Stock]],[2]CUS030!$A$5:$BO$10000,61,0)/Table1[[#This Row],[Rate
(L/S)]],"")</f>
        <v/>
      </c>
      <c r="BE172" s="7" t="str">
        <f>IFERROR(VLOOKUP(Table1[[#This Row],[Stock]],[2]CUS030!$A$5:$BO$10000,62,0)/Table1[[#This Row],[Rate
(L/S)]],"")</f>
        <v/>
      </c>
      <c r="BF172" s="7" t="str">
        <f>IFERROR(VLOOKUP(Table1[[#This Row],[Stock]],[2]CUS030!$A$5:$BO$10000,63,0)/Table1[[#This Row],[Rate
(L/S)]],"")</f>
        <v/>
      </c>
      <c r="BG172" s="7" t="str">
        <f>IFERROR(VLOOKUP(Table1[[#This Row],[Stock]],[2]CUS030!$A$5:$BO$10000,64,0)/Table1[[#This Row],[Rate
(L/S)]],"")</f>
        <v/>
      </c>
      <c r="BH172" s="7" t="str">
        <f>IFERROR(VLOOKUP(Table1[[#This Row],[Stock]],[2]CUS030!$A$5:$BO$10000,65,0)/Table1[[#This Row],[Rate
(L/S)]],"")</f>
        <v/>
      </c>
      <c r="BI172" s="7" t="s">
        <v>1</v>
      </c>
      <c r="BJ172" s="15">
        <f>IFERROR(IF(Table1[[#This Row],[S.Material]]="S",(Table1[[#This Row],[Total Qty]]+Table1[[#This Row],[N+1]]+Table1[[#This Row],[N+2]]),Table1[[#This Row],[Total Qty]]+Table1[[#This Row],[N+1]]),)</f>
        <v>0</v>
      </c>
      <c r="BK172" s="7" t="str">
        <f>IFERROR(IF(((AVERAGE((Table1[[#This Row],[N+1]],Table1[[#This Row],[N+2]]),Table1[[#This Row],[N+3]])-(Table1[[#This Row],[Total Qty]])))&gt;500,"Fixed&gt;500pcs",""),"")</f>
        <v/>
      </c>
      <c r="BL172" s="7" t="str">
        <f>IF(AND(Table1[[#This Row],[Last Forcast]]=0,Table1[[#This Row],[Total Qty]]&gt;0,Table1[[#This Row],[N+1]]&gt;0),"Check PO again","")</f>
        <v/>
      </c>
    </row>
    <row r="173" spans="2:64" x14ac:dyDescent="0.3">
      <c r="B173">
        <v>171</v>
      </c>
      <c r="C173" t="s">
        <v>178</v>
      </c>
      <c r="D173">
        <f>IFERROR(ROUND((MID(Table1[[#This Row],[Production]],35,(LEN(Table1[[#This Row],[Production]]))-37)/(MID(Table1[[#This Row],[Stock]],35,(LEN(Table1[[#This Row],[Stock]]))-37))),0),"")</f>
        <v>1</v>
      </c>
      <c r="E173" t="s">
        <v>178</v>
      </c>
      <c r="F173" s="16">
        <f>VLOOKUP(LEFT(Table1[[#This Row],[Production]],LEN(Table1[[#This Row],[Production]])-7),Item!$A$5:$Z$1000,26,0)</f>
        <v>0.69</v>
      </c>
      <c r="H173" s="8" t="str">
        <f>IFERROR(VLOOKUP(MID(Table1[[#This Row],[Production]],10,2),Special!$B$2:$D$26,3,0),"")</f>
        <v>-</v>
      </c>
      <c r="J173" t="b">
        <f>EXACT(LEFT(Table1[[#This Row],[Stock]],12),LEFT(Table1[[#This Row],[Production]],12))</f>
        <v>1</v>
      </c>
      <c r="K173" t="b">
        <f>EXACT((RIGHT(Table1[[#This Row],[Stock]],3)),((RIGHT(Table1[[#This Row],[Production]],3))))</f>
        <v>1</v>
      </c>
      <c r="L173" s="14">
        <f>IFERROR(VLOOKUP(Table1[[#This Row],[Stock]],[1]Sheet1!$A$7:$N$10000,14,0),"")</f>
        <v>14</v>
      </c>
      <c r="M173" s="14">
        <f>IFERROR(ROUND((Table1[[#This Row],[Stock
(S&amp;L)]]/Table1[[#This Row],[Rate
(L/S)]]),0),"")</f>
        <v>14</v>
      </c>
      <c r="O173" t="str">
        <f>IF(Table1[[#This Row],[Rate
(L/S)]]=1,"P/E","C")</f>
        <v>P/E</v>
      </c>
      <c r="P173" s="7" t="str">
        <f>IFERROR(VLOOKUP(Table1[[#This Row],[Stock]],[2]CUS030!$A$5:$BO$10000,21,0)/Table1[[#This Row],[Rate
(L/S)]],"")</f>
        <v/>
      </c>
      <c r="Q173" s="7" t="str">
        <f>IFERROR(VLOOKUP(Table1[[#This Row],[Stock]],[2]CUS030!$A$5:$BO$10000,22,0)/Table1[[#This Row],[Rate
(L/S)]],"")</f>
        <v/>
      </c>
      <c r="R173" s="7" t="str">
        <f>IFERROR(VLOOKUP(Table1[[#This Row],[Stock]],[2]CUS030!$A$5:$BO$10000,23,0)/Table1[[#This Row],[Rate
(L/S)]],"")</f>
        <v/>
      </c>
      <c r="S173" s="7" t="str">
        <f>IFERROR(VLOOKUP(Table1[[#This Row],[Stock]],[2]CUS030!$A$5:$BO$10000,24,0)/Table1[[#This Row],[Rate
(L/S)]],"")</f>
        <v/>
      </c>
      <c r="T173" s="7" t="str">
        <f>IFERROR(VLOOKUP(Table1[[#This Row],[Stock]],[2]CUS030!$A$5:$BO$10000,25,0)/Table1[[#This Row],[Rate
(L/S)]],"")</f>
        <v/>
      </c>
      <c r="U173" s="7" t="str">
        <f>IFERROR(VLOOKUP(Table1[[#This Row],[Stock]],[2]CUS030!$A$5:$BO$10000,26,0)/Table1[[#This Row],[Rate
(L/S)]],"")</f>
        <v/>
      </c>
      <c r="V173" s="7" t="str">
        <f>IFERROR(VLOOKUP(Table1[[#This Row],[Stock]],[2]CUS030!$A$5:$BO$10000,27,0)/Table1[[#This Row],[Rate
(L/S)]],"")</f>
        <v/>
      </c>
      <c r="W173" s="7" t="str">
        <f>IFERROR(VLOOKUP(Table1[[#This Row],[Stock]],[2]CUS030!$A$5:$BO$10000,28,0)/Table1[[#This Row],[Rate
(L/S)]],"")</f>
        <v/>
      </c>
      <c r="X173" s="7" t="str">
        <f>IFERROR(VLOOKUP(Table1[[#This Row],[Stock]],[2]CUS030!$A$5:$BO$10000,29,0)/Table1[[#This Row],[Rate
(L/S)]],"")</f>
        <v/>
      </c>
      <c r="Y173" s="7" t="str">
        <f>IFERROR(VLOOKUP(Table1[[#This Row],[Stock]],[2]CUS030!$A$5:$BO$10000,30,0)/Table1[[#This Row],[Rate
(L/S)]],"")</f>
        <v/>
      </c>
      <c r="Z173" s="7" t="str">
        <f>IFERROR(VLOOKUP(Table1[[#This Row],[Stock]],[2]CUS030!$A$5:$BO$10000,31,0)/Table1[[#This Row],[Rate
(L/S)]],"")</f>
        <v/>
      </c>
      <c r="AA173" s="7" t="str">
        <f>IFERROR(VLOOKUP(Table1[[#This Row],[Stock]],[2]CUS030!$A$5:$BO$10000,32,0)/Table1[[#This Row],[Rate
(L/S)]],"")</f>
        <v/>
      </c>
      <c r="AB173" s="7" t="str">
        <f>IFERROR(VLOOKUP(Table1[[#This Row],[Stock]],[2]CUS030!$A$5:$BO$10000,33,0)/Table1[[#This Row],[Rate
(L/S)]],"")</f>
        <v/>
      </c>
      <c r="AC173" s="7" t="str">
        <f>IFERROR(VLOOKUP(Table1[[#This Row],[Stock]],[2]CUS030!$A$5:$BO$10000,34,0)/Table1[[#This Row],[Rate
(L/S)]],"")</f>
        <v/>
      </c>
      <c r="AD173" s="7" t="str">
        <f>IFERROR(VLOOKUP(Table1[[#This Row],[Stock]],[2]CUS030!$A$5:$BO$10000,35,0)/Table1[[#This Row],[Rate
(L/S)]],"")</f>
        <v/>
      </c>
      <c r="AE173" s="7" t="str">
        <f>IFERROR(VLOOKUP(Table1[[#This Row],[Stock]],[2]CUS030!$A$5:$BO$10000,36,0)/Table1[[#This Row],[Rate
(L/S)]],"")</f>
        <v/>
      </c>
      <c r="AF173" s="7" t="str">
        <f>IFERROR(VLOOKUP(Table1[[#This Row],[Stock]],[2]CUS030!$A$5:$BO$10000,37,0)/Table1[[#This Row],[Rate
(L/S)]],"")</f>
        <v/>
      </c>
      <c r="AG173" s="7" t="str">
        <f>IFERROR(VLOOKUP(Table1[[#This Row],[Stock]],[2]CUS030!$A$5:$BO$10000,38,0)/Table1[[#This Row],[Rate
(L/S)]],"")</f>
        <v/>
      </c>
      <c r="AH173" s="7" t="str">
        <f>IFERROR(VLOOKUP(Table1[[#This Row],[Stock]],[2]CUS030!$A$5:$BO$10000,39,0)/Table1[[#This Row],[Rate
(L/S)]],"")</f>
        <v/>
      </c>
      <c r="AI173" s="7" t="str">
        <f>IFERROR(VLOOKUP(Table1[[#This Row],[Stock]],[2]CUS030!$A$5:$BO$10000,40,0)/Table1[[#This Row],[Rate
(L/S)]],"")</f>
        <v/>
      </c>
      <c r="AJ173" s="7" t="str">
        <f>IFERROR(VLOOKUP(Table1[[#This Row],[Stock]],[2]CUS030!$A$5:$BO$10000,41,0)/Table1[[#This Row],[Rate
(L/S)]],"")</f>
        <v/>
      </c>
      <c r="AK173" s="7" t="str">
        <f>IFERROR(VLOOKUP(Table1[[#This Row],[Stock]],[2]CUS030!$A$5:$BO$10000,42,0)/Table1[[#This Row],[Rate
(L/S)]],"")</f>
        <v/>
      </c>
      <c r="AL173" s="7" t="str">
        <f>IFERROR(VLOOKUP(Table1[[#This Row],[Stock]],[2]CUS030!$A$5:$BO$10000,43,0)/Table1[[#This Row],[Rate
(L/S)]],"")</f>
        <v/>
      </c>
      <c r="AM173" s="7" t="str">
        <f>IFERROR(VLOOKUP(Table1[[#This Row],[Stock]],[2]CUS030!$A$5:$BO$10000,44,0)/Table1[[#This Row],[Rate
(L/S)]],"")</f>
        <v/>
      </c>
      <c r="AN173" s="7" t="str">
        <f>IFERROR(VLOOKUP(Table1[[#This Row],[Stock]],[2]CUS030!$A$5:$BO$10000,45,0)/Table1[[#This Row],[Rate
(L/S)]],"")</f>
        <v/>
      </c>
      <c r="AO173" s="7" t="str">
        <f>IFERROR(VLOOKUP(Table1[[#This Row],[Stock]],[2]CUS030!$A$5:$BO$10000,46,0)/Table1[[#This Row],[Rate
(L/S)]],"")</f>
        <v/>
      </c>
      <c r="AP173" s="7" t="str">
        <f>IFERROR(VLOOKUP(Table1[[#This Row],[Stock]],[2]CUS030!$A$5:$BO$10000,47,0)/Table1[[#This Row],[Rate
(L/S)]],"")</f>
        <v/>
      </c>
      <c r="AQ173" s="7" t="str">
        <f>IFERROR(VLOOKUP(Table1[[#This Row],[Stock]],[2]CUS030!$A$5:$BO$10000,48,0)/Table1[[#This Row],[Rate
(L/S)]],"")</f>
        <v/>
      </c>
      <c r="AR173" s="7" t="str">
        <f>IFERROR(VLOOKUP(Table1[[#This Row],[Stock]],[2]CUS030!$A$5:$BO$10000,49,0)/Table1[[#This Row],[Rate
(L/S)]],"")</f>
        <v/>
      </c>
      <c r="AS173" s="7" t="str">
        <f>IFERROR(VLOOKUP(Table1[[#This Row],[Stock]],[2]CUS030!$A$5:$BO$10000,50,0)/Table1[[#This Row],[Rate
(L/S)]],"")</f>
        <v/>
      </c>
      <c r="AT173" s="7" t="str">
        <f>IFERROR(VLOOKUP(Table1[[#This Row],[Stock]],[2]CUS030!$A$5:$BO$10000,51,0)/Table1[[#This Row],[Rate
(L/S)]],"")</f>
        <v/>
      </c>
      <c r="AU173" s="7" t="str">
        <f>IFERROR(VLOOKUP(Table1[[#This Row],[Stock]],[2]CUS030!$A$5:$BO$10000,52,0)/Table1[[#This Row],[Rate
(L/S)]],"")</f>
        <v/>
      </c>
      <c r="AV173" s="7" t="str">
        <f>IFERROR(VLOOKUP(Table1[[#This Row],[Stock]],[2]CUS030!$A$5:$BO$10000,53,0)/Table1[[#This Row],[Rate
(L/S)]],"")</f>
        <v/>
      </c>
      <c r="AW173" s="7" t="str">
        <f>IFERROR(VLOOKUP(Table1[[#This Row],[Stock]],[2]CUS030!$A$5:$BO$10000,54,0)/Table1[[#This Row],[Rate
(L/S)]],"")</f>
        <v/>
      </c>
      <c r="AX173" s="7" t="str">
        <f>IFERROR(VLOOKUP(Table1[[#This Row],[Stock]],[2]CUS030!$A$5:$BO$10000,55,0)/Table1[[#This Row],[Rate
(L/S)]],"")</f>
        <v/>
      </c>
      <c r="AY173" s="7" t="str">
        <f>IFERROR(VLOOKUP(Table1[[#This Row],[Stock]],[2]CUS030!$A$5:$BO$10000,56,0)/Table1[[#This Row],[Rate
(L/S)]],"")</f>
        <v/>
      </c>
      <c r="AZ173" s="7" t="str">
        <f>IFERROR(VLOOKUP(Table1[[#This Row],[Stock]],[2]CUS030!$A$5:$BO$10000,57,0)/Table1[[#This Row],[Rate
(L/S)]],"")</f>
        <v/>
      </c>
      <c r="BA173" s="7" t="str">
        <f>IFERROR(VLOOKUP(Table1[[#This Row],[Stock]],[2]CUS030!$A$5:$BO$10000,58,0)/Table1[[#This Row],[Rate
(L/S)]],"")</f>
        <v/>
      </c>
      <c r="BB173" s="7" t="str">
        <f>IFERROR(VLOOKUP(Table1[[#This Row],[Stock]],[2]CUS030!$A$5:$BO$10000,59,0)/Table1[[#This Row],[Rate
(L/S)]],"")</f>
        <v/>
      </c>
      <c r="BC173" s="7" t="str">
        <f>IFERROR(VLOOKUP(Table1[[#This Row],[Stock]],[2]CUS030!$A$5:$BO$10000,60,0)/Table1[[#This Row],[Rate
(L/S)]],"")</f>
        <v/>
      </c>
      <c r="BD173" s="7" t="str">
        <f>IFERROR(VLOOKUP(Table1[[#This Row],[Stock]],[2]CUS030!$A$5:$BO$10000,61,0)/Table1[[#This Row],[Rate
(L/S)]],"")</f>
        <v/>
      </c>
      <c r="BE173" s="7" t="str">
        <f>IFERROR(VLOOKUP(Table1[[#This Row],[Stock]],[2]CUS030!$A$5:$BO$10000,62,0)/Table1[[#This Row],[Rate
(L/S)]],"")</f>
        <v/>
      </c>
      <c r="BF173" s="7" t="str">
        <f>IFERROR(VLOOKUP(Table1[[#This Row],[Stock]],[2]CUS030!$A$5:$BO$10000,63,0)/Table1[[#This Row],[Rate
(L/S)]],"")</f>
        <v/>
      </c>
      <c r="BG173" s="7" t="str">
        <f>IFERROR(VLOOKUP(Table1[[#This Row],[Stock]],[2]CUS030!$A$5:$BO$10000,64,0)/Table1[[#This Row],[Rate
(L/S)]],"")</f>
        <v/>
      </c>
      <c r="BH173" s="7" t="str">
        <f>IFERROR(VLOOKUP(Table1[[#This Row],[Stock]],[2]CUS030!$A$5:$BO$10000,65,0)/Table1[[#This Row],[Rate
(L/S)]],"")</f>
        <v/>
      </c>
      <c r="BI173" s="7" t="s">
        <v>1</v>
      </c>
      <c r="BJ173" s="15">
        <f>IFERROR(IF(Table1[[#This Row],[S.Material]]="S",(Table1[[#This Row],[Total Qty]]+Table1[[#This Row],[N+1]]+Table1[[#This Row],[N+2]]),Table1[[#This Row],[Total Qty]]+Table1[[#This Row],[N+1]]),)</f>
        <v>0</v>
      </c>
      <c r="BK173" s="7" t="str">
        <f>IFERROR(IF(((AVERAGE((Table1[[#This Row],[N+1]],Table1[[#This Row],[N+2]]),Table1[[#This Row],[N+3]])-(Table1[[#This Row],[Total Qty]])))&gt;500,"Fixed&gt;500pcs",""),"")</f>
        <v/>
      </c>
      <c r="BL173" s="7" t="str">
        <f>IF(AND(Table1[[#This Row],[Last Forcast]]=0,Table1[[#This Row],[Total Qty]]&gt;0,Table1[[#This Row],[N+1]]&gt;0),"Check PO again","")</f>
        <v/>
      </c>
    </row>
    <row r="174" spans="2:64" x14ac:dyDescent="0.3">
      <c r="B174">
        <v>172</v>
      </c>
      <c r="C174" t="s">
        <v>176</v>
      </c>
      <c r="D174">
        <f>IFERROR(ROUND((MID(Table1[[#This Row],[Production]],35,(LEN(Table1[[#This Row],[Production]]))-37)/(MID(Table1[[#This Row],[Stock]],35,(LEN(Table1[[#This Row],[Stock]]))-37))),0),"")</f>
        <v>1</v>
      </c>
      <c r="E174" t="s">
        <v>176</v>
      </c>
      <c r="F174" s="16">
        <f>VLOOKUP(LEFT(Table1[[#This Row],[Production]],LEN(Table1[[#This Row],[Production]])-7),Item!$A$5:$Z$1000,26,0)</f>
        <v>0.69</v>
      </c>
      <c r="H174" s="8" t="str">
        <f>IFERROR(VLOOKUP(MID(Table1[[#This Row],[Production]],10,2),Special!$B$2:$D$26,3,0),"")</f>
        <v>-</v>
      </c>
      <c r="J174" t="b">
        <f>EXACT(LEFT(Table1[[#This Row],[Stock]],12),LEFT(Table1[[#This Row],[Production]],12))</f>
        <v>1</v>
      </c>
      <c r="K174" t="b">
        <f>EXACT((RIGHT(Table1[[#This Row],[Stock]],3)),((RIGHT(Table1[[#This Row],[Production]],3))))</f>
        <v>1</v>
      </c>
      <c r="L174" s="14">
        <f>IFERROR(VLOOKUP(Table1[[#This Row],[Stock]],[1]Sheet1!$A$7:$N$10000,14,0),"")</f>
        <v>370</v>
      </c>
      <c r="M174" s="14">
        <f>IFERROR(ROUND((Table1[[#This Row],[Stock
(S&amp;L)]]/Table1[[#This Row],[Rate
(L/S)]]),0),"")</f>
        <v>370</v>
      </c>
      <c r="O174" t="str">
        <f>IF(Table1[[#This Row],[Rate
(L/S)]]=1,"P/E","C")</f>
        <v>P/E</v>
      </c>
      <c r="P174" s="7" t="str">
        <f>IFERROR(VLOOKUP(Table1[[#This Row],[Stock]],[2]CUS030!$A$5:$BO$10000,21,0)/Table1[[#This Row],[Rate
(L/S)]],"")</f>
        <v/>
      </c>
      <c r="Q174" s="7" t="str">
        <f>IFERROR(VLOOKUP(Table1[[#This Row],[Stock]],[2]CUS030!$A$5:$BO$10000,22,0)/Table1[[#This Row],[Rate
(L/S)]],"")</f>
        <v/>
      </c>
      <c r="R174" s="7" t="str">
        <f>IFERROR(VLOOKUP(Table1[[#This Row],[Stock]],[2]CUS030!$A$5:$BO$10000,23,0)/Table1[[#This Row],[Rate
(L/S)]],"")</f>
        <v/>
      </c>
      <c r="S174" s="7" t="str">
        <f>IFERROR(VLOOKUP(Table1[[#This Row],[Stock]],[2]CUS030!$A$5:$BO$10000,24,0)/Table1[[#This Row],[Rate
(L/S)]],"")</f>
        <v/>
      </c>
      <c r="T174" s="7" t="str">
        <f>IFERROR(VLOOKUP(Table1[[#This Row],[Stock]],[2]CUS030!$A$5:$BO$10000,25,0)/Table1[[#This Row],[Rate
(L/S)]],"")</f>
        <v/>
      </c>
      <c r="U174" s="7" t="str">
        <f>IFERROR(VLOOKUP(Table1[[#This Row],[Stock]],[2]CUS030!$A$5:$BO$10000,26,0)/Table1[[#This Row],[Rate
(L/S)]],"")</f>
        <v/>
      </c>
      <c r="V174" s="7" t="str">
        <f>IFERROR(VLOOKUP(Table1[[#This Row],[Stock]],[2]CUS030!$A$5:$BO$10000,27,0)/Table1[[#This Row],[Rate
(L/S)]],"")</f>
        <v/>
      </c>
      <c r="W174" s="7" t="str">
        <f>IFERROR(VLOOKUP(Table1[[#This Row],[Stock]],[2]CUS030!$A$5:$BO$10000,28,0)/Table1[[#This Row],[Rate
(L/S)]],"")</f>
        <v/>
      </c>
      <c r="X174" s="7" t="str">
        <f>IFERROR(VLOOKUP(Table1[[#This Row],[Stock]],[2]CUS030!$A$5:$BO$10000,29,0)/Table1[[#This Row],[Rate
(L/S)]],"")</f>
        <v/>
      </c>
      <c r="Y174" s="7" t="str">
        <f>IFERROR(VLOOKUP(Table1[[#This Row],[Stock]],[2]CUS030!$A$5:$BO$10000,30,0)/Table1[[#This Row],[Rate
(L/S)]],"")</f>
        <v/>
      </c>
      <c r="Z174" s="7" t="str">
        <f>IFERROR(VLOOKUP(Table1[[#This Row],[Stock]],[2]CUS030!$A$5:$BO$10000,31,0)/Table1[[#This Row],[Rate
(L/S)]],"")</f>
        <v/>
      </c>
      <c r="AA174" s="7" t="str">
        <f>IFERROR(VLOOKUP(Table1[[#This Row],[Stock]],[2]CUS030!$A$5:$BO$10000,32,0)/Table1[[#This Row],[Rate
(L/S)]],"")</f>
        <v/>
      </c>
      <c r="AB174" s="7" t="str">
        <f>IFERROR(VLOOKUP(Table1[[#This Row],[Stock]],[2]CUS030!$A$5:$BO$10000,33,0)/Table1[[#This Row],[Rate
(L/S)]],"")</f>
        <v/>
      </c>
      <c r="AC174" s="7" t="str">
        <f>IFERROR(VLOOKUP(Table1[[#This Row],[Stock]],[2]CUS030!$A$5:$BO$10000,34,0)/Table1[[#This Row],[Rate
(L/S)]],"")</f>
        <v/>
      </c>
      <c r="AD174" s="7" t="str">
        <f>IFERROR(VLOOKUP(Table1[[#This Row],[Stock]],[2]CUS030!$A$5:$BO$10000,35,0)/Table1[[#This Row],[Rate
(L/S)]],"")</f>
        <v/>
      </c>
      <c r="AE174" s="7" t="str">
        <f>IFERROR(VLOOKUP(Table1[[#This Row],[Stock]],[2]CUS030!$A$5:$BO$10000,36,0)/Table1[[#This Row],[Rate
(L/S)]],"")</f>
        <v/>
      </c>
      <c r="AF174" s="7" t="str">
        <f>IFERROR(VLOOKUP(Table1[[#This Row],[Stock]],[2]CUS030!$A$5:$BO$10000,37,0)/Table1[[#This Row],[Rate
(L/S)]],"")</f>
        <v/>
      </c>
      <c r="AG174" s="7" t="str">
        <f>IFERROR(VLOOKUP(Table1[[#This Row],[Stock]],[2]CUS030!$A$5:$BO$10000,38,0)/Table1[[#This Row],[Rate
(L/S)]],"")</f>
        <v/>
      </c>
      <c r="AH174" s="7" t="str">
        <f>IFERROR(VLOOKUP(Table1[[#This Row],[Stock]],[2]CUS030!$A$5:$BO$10000,39,0)/Table1[[#This Row],[Rate
(L/S)]],"")</f>
        <v/>
      </c>
      <c r="AI174" s="7" t="str">
        <f>IFERROR(VLOOKUP(Table1[[#This Row],[Stock]],[2]CUS030!$A$5:$BO$10000,40,0)/Table1[[#This Row],[Rate
(L/S)]],"")</f>
        <v/>
      </c>
      <c r="AJ174" s="7" t="str">
        <f>IFERROR(VLOOKUP(Table1[[#This Row],[Stock]],[2]CUS030!$A$5:$BO$10000,41,0)/Table1[[#This Row],[Rate
(L/S)]],"")</f>
        <v/>
      </c>
      <c r="AK174" s="7" t="str">
        <f>IFERROR(VLOOKUP(Table1[[#This Row],[Stock]],[2]CUS030!$A$5:$BO$10000,42,0)/Table1[[#This Row],[Rate
(L/S)]],"")</f>
        <v/>
      </c>
      <c r="AL174" s="7" t="str">
        <f>IFERROR(VLOOKUP(Table1[[#This Row],[Stock]],[2]CUS030!$A$5:$BO$10000,43,0)/Table1[[#This Row],[Rate
(L/S)]],"")</f>
        <v/>
      </c>
      <c r="AM174" s="7" t="str">
        <f>IFERROR(VLOOKUP(Table1[[#This Row],[Stock]],[2]CUS030!$A$5:$BO$10000,44,0)/Table1[[#This Row],[Rate
(L/S)]],"")</f>
        <v/>
      </c>
      <c r="AN174" s="7" t="str">
        <f>IFERROR(VLOOKUP(Table1[[#This Row],[Stock]],[2]CUS030!$A$5:$BO$10000,45,0)/Table1[[#This Row],[Rate
(L/S)]],"")</f>
        <v/>
      </c>
      <c r="AO174" s="7" t="str">
        <f>IFERROR(VLOOKUP(Table1[[#This Row],[Stock]],[2]CUS030!$A$5:$BO$10000,46,0)/Table1[[#This Row],[Rate
(L/S)]],"")</f>
        <v/>
      </c>
      <c r="AP174" s="7" t="str">
        <f>IFERROR(VLOOKUP(Table1[[#This Row],[Stock]],[2]CUS030!$A$5:$BO$10000,47,0)/Table1[[#This Row],[Rate
(L/S)]],"")</f>
        <v/>
      </c>
      <c r="AQ174" s="7" t="str">
        <f>IFERROR(VLOOKUP(Table1[[#This Row],[Stock]],[2]CUS030!$A$5:$BO$10000,48,0)/Table1[[#This Row],[Rate
(L/S)]],"")</f>
        <v/>
      </c>
      <c r="AR174" s="7" t="str">
        <f>IFERROR(VLOOKUP(Table1[[#This Row],[Stock]],[2]CUS030!$A$5:$BO$10000,49,0)/Table1[[#This Row],[Rate
(L/S)]],"")</f>
        <v/>
      </c>
      <c r="AS174" s="7" t="str">
        <f>IFERROR(VLOOKUP(Table1[[#This Row],[Stock]],[2]CUS030!$A$5:$BO$10000,50,0)/Table1[[#This Row],[Rate
(L/S)]],"")</f>
        <v/>
      </c>
      <c r="AT174" s="7" t="str">
        <f>IFERROR(VLOOKUP(Table1[[#This Row],[Stock]],[2]CUS030!$A$5:$BO$10000,51,0)/Table1[[#This Row],[Rate
(L/S)]],"")</f>
        <v/>
      </c>
      <c r="AU174" s="7" t="str">
        <f>IFERROR(VLOOKUP(Table1[[#This Row],[Stock]],[2]CUS030!$A$5:$BO$10000,52,0)/Table1[[#This Row],[Rate
(L/S)]],"")</f>
        <v/>
      </c>
      <c r="AV174" s="7" t="str">
        <f>IFERROR(VLOOKUP(Table1[[#This Row],[Stock]],[2]CUS030!$A$5:$BO$10000,53,0)/Table1[[#This Row],[Rate
(L/S)]],"")</f>
        <v/>
      </c>
      <c r="AW174" s="7" t="str">
        <f>IFERROR(VLOOKUP(Table1[[#This Row],[Stock]],[2]CUS030!$A$5:$BO$10000,54,0)/Table1[[#This Row],[Rate
(L/S)]],"")</f>
        <v/>
      </c>
      <c r="AX174" s="7" t="str">
        <f>IFERROR(VLOOKUP(Table1[[#This Row],[Stock]],[2]CUS030!$A$5:$BO$10000,55,0)/Table1[[#This Row],[Rate
(L/S)]],"")</f>
        <v/>
      </c>
      <c r="AY174" s="7" t="str">
        <f>IFERROR(VLOOKUP(Table1[[#This Row],[Stock]],[2]CUS030!$A$5:$BO$10000,56,0)/Table1[[#This Row],[Rate
(L/S)]],"")</f>
        <v/>
      </c>
      <c r="AZ174" s="7" t="str">
        <f>IFERROR(VLOOKUP(Table1[[#This Row],[Stock]],[2]CUS030!$A$5:$BO$10000,57,0)/Table1[[#This Row],[Rate
(L/S)]],"")</f>
        <v/>
      </c>
      <c r="BA174" s="7" t="str">
        <f>IFERROR(VLOOKUP(Table1[[#This Row],[Stock]],[2]CUS030!$A$5:$BO$10000,58,0)/Table1[[#This Row],[Rate
(L/S)]],"")</f>
        <v/>
      </c>
      <c r="BB174" s="7" t="str">
        <f>IFERROR(VLOOKUP(Table1[[#This Row],[Stock]],[2]CUS030!$A$5:$BO$10000,59,0)/Table1[[#This Row],[Rate
(L/S)]],"")</f>
        <v/>
      </c>
      <c r="BC174" s="7" t="str">
        <f>IFERROR(VLOOKUP(Table1[[#This Row],[Stock]],[2]CUS030!$A$5:$BO$10000,60,0)/Table1[[#This Row],[Rate
(L/S)]],"")</f>
        <v/>
      </c>
      <c r="BD174" s="7" t="str">
        <f>IFERROR(VLOOKUP(Table1[[#This Row],[Stock]],[2]CUS030!$A$5:$BO$10000,61,0)/Table1[[#This Row],[Rate
(L/S)]],"")</f>
        <v/>
      </c>
      <c r="BE174" s="7" t="str">
        <f>IFERROR(VLOOKUP(Table1[[#This Row],[Stock]],[2]CUS030!$A$5:$BO$10000,62,0)/Table1[[#This Row],[Rate
(L/S)]],"")</f>
        <v/>
      </c>
      <c r="BF174" s="7" t="str">
        <f>IFERROR(VLOOKUP(Table1[[#This Row],[Stock]],[2]CUS030!$A$5:$BO$10000,63,0)/Table1[[#This Row],[Rate
(L/S)]],"")</f>
        <v/>
      </c>
      <c r="BG174" s="7" t="str">
        <f>IFERROR(VLOOKUP(Table1[[#This Row],[Stock]],[2]CUS030!$A$5:$BO$10000,64,0)/Table1[[#This Row],[Rate
(L/S)]],"")</f>
        <v/>
      </c>
      <c r="BH174" s="7" t="str">
        <f>IFERROR(VLOOKUP(Table1[[#This Row],[Stock]],[2]CUS030!$A$5:$BO$10000,65,0)/Table1[[#This Row],[Rate
(L/S)]],"")</f>
        <v/>
      </c>
      <c r="BI174" s="7" t="s">
        <v>1</v>
      </c>
      <c r="BJ174" s="15">
        <f>IFERROR(IF(Table1[[#This Row],[S.Material]]="S",(Table1[[#This Row],[Total Qty]]+Table1[[#This Row],[N+1]]+Table1[[#This Row],[N+2]]),Table1[[#This Row],[Total Qty]]+Table1[[#This Row],[N+1]]),)</f>
        <v>0</v>
      </c>
      <c r="BK174" s="7" t="str">
        <f>IFERROR(IF(((AVERAGE((Table1[[#This Row],[N+1]],Table1[[#This Row],[N+2]]),Table1[[#This Row],[N+3]])-(Table1[[#This Row],[Total Qty]])))&gt;500,"Fixed&gt;500pcs",""),"")</f>
        <v/>
      </c>
      <c r="BL174" s="7" t="str">
        <f>IF(AND(Table1[[#This Row],[Last Forcast]]=0,Table1[[#This Row],[Total Qty]]&gt;0,Table1[[#This Row],[N+1]]&gt;0),"Check PO again","")</f>
        <v/>
      </c>
    </row>
    <row r="175" spans="2:64" x14ac:dyDescent="0.3">
      <c r="B175">
        <v>173</v>
      </c>
      <c r="C175" t="s">
        <v>180</v>
      </c>
      <c r="D175">
        <f>IFERROR(ROUND((MID(Table1[[#This Row],[Production]],35,(LEN(Table1[[#This Row],[Production]]))-37)/(MID(Table1[[#This Row],[Stock]],35,(LEN(Table1[[#This Row],[Stock]]))-37))),0),"")</f>
        <v>9</v>
      </c>
      <c r="E175" t="s">
        <v>179</v>
      </c>
      <c r="F175" s="16">
        <f>VLOOKUP(LEFT(Table1[[#This Row],[Production]],LEN(Table1[[#This Row],[Production]])-7),Item!$A$5:$Z$1000,26,0)</f>
        <v>0.69</v>
      </c>
      <c r="H175" s="8" t="str">
        <f>IFERROR(VLOOKUP(MID(Table1[[#This Row],[Production]],10,2),Special!$B$2:$D$26,3,0),"")</f>
        <v>-</v>
      </c>
      <c r="J175" t="b">
        <f>EXACT(LEFT(Table1[[#This Row],[Stock]],12),LEFT(Table1[[#This Row],[Production]],12))</f>
        <v>1</v>
      </c>
      <c r="K175" t="b">
        <f>EXACT((RIGHT(Table1[[#This Row],[Stock]],3)),((RIGHT(Table1[[#This Row],[Production]],3))))</f>
        <v>1</v>
      </c>
      <c r="L175" s="14">
        <f>IFERROR(VLOOKUP(Table1[[#This Row],[Stock]],[1]Sheet1!$A$7:$N$10000,14,0),"")</f>
        <v>6</v>
      </c>
      <c r="M175" s="14">
        <f>IFERROR(ROUND((Table1[[#This Row],[Stock
(S&amp;L)]]/Table1[[#This Row],[Rate
(L/S)]]),0),"")</f>
        <v>1</v>
      </c>
      <c r="O175" t="str">
        <f>IF(Table1[[#This Row],[Rate
(L/S)]]=1,"P/E","C")</f>
        <v>C</v>
      </c>
      <c r="P175" s="7">
        <f>IFERROR(VLOOKUP(Table1[[#This Row],[Stock]],[2]CUS030!$A$5:$BO$10000,21,0)/Table1[[#This Row],[Rate
(L/S)]],"")</f>
        <v>0</v>
      </c>
      <c r="Q175" s="7">
        <f>IFERROR(VLOOKUP(Table1[[#This Row],[Stock]],[2]CUS030!$A$5:$BO$10000,22,0)/Table1[[#This Row],[Rate
(L/S)]],"")</f>
        <v>0</v>
      </c>
      <c r="R175" s="7">
        <f>IFERROR(VLOOKUP(Table1[[#This Row],[Stock]],[2]CUS030!$A$5:$BO$10000,23,0)/Table1[[#This Row],[Rate
(L/S)]],"")</f>
        <v>0</v>
      </c>
      <c r="S175" s="7">
        <f>IFERROR(VLOOKUP(Table1[[#This Row],[Stock]],[2]CUS030!$A$5:$BO$10000,24,0)/Table1[[#This Row],[Rate
(L/S)]],"")</f>
        <v>0</v>
      </c>
      <c r="T175" s="7">
        <f>IFERROR(VLOOKUP(Table1[[#This Row],[Stock]],[2]CUS030!$A$5:$BO$10000,25,0)/Table1[[#This Row],[Rate
(L/S)]],"")</f>
        <v>0</v>
      </c>
      <c r="U175" s="7">
        <f>IFERROR(VLOOKUP(Table1[[#This Row],[Stock]],[2]CUS030!$A$5:$BO$10000,26,0)/Table1[[#This Row],[Rate
(L/S)]],"")</f>
        <v>14.444444444444445</v>
      </c>
      <c r="V175" s="7">
        <f>IFERROR(VLOOKUP(Table1[[#This Row],[Stock]],[2]CUS030!$A$5:$BO$10000,27,0)/Table1[[#This Row],[Rate
(L/S)]],"")</f>
        <v>0</v>
      </c>
      <c r="W175" s="7">
        <f>IFERROR(VLOOKUP(Table1[[#This Row],[Stock]],[2]CUS030!$A$5:$BO$10000,28,0)/Table1[[#This Row],[Rate
(L/S)]],"")</f>
        <v>0</v>
      </c>
      <c r="X175" s="7">
        <f>IFERROR(VLOOKUP(Table1[[#This Row],[Stock]],[2]CUS030!$A$5:$BO$10000,29,0)/Table1[[#This Row],[Rate
(L/S)]],"")</f>
        <v>0</v>
      </c>
      <c r="Y175" s="7">
        <f>IFERROR(VLOOKUP(Table1[[#This Row],[Stock]],[2]CUS030!$A$5:$BO$10000,30,0)/Table1[[#This Row],[Rate
(L/S)]],"")</f>
        <v>0</v>
      </c>
      <c r="Z175" s="7">
        <f>IFERROR(VLOOKUP(Table1[[#This Row],[Stock]],[2]CUS030!$A$5:$BO$10000,31,0)/Table1[[#This Row],[Rate
(L/S)]],"")</f>
        <v>0</v>
      </c>
      <c r="AA175" s="7">
        <f>IFERROR(VLOOKUP(Table1[[#This Row],[Stock]],[2]CUS030!$A$5:$BO$10000,32,0)/Table1[[#This Row],[Rate
(L/S)]],"")</f>
        <v>0</v>
      </c>
      <c r="AB175" s="7">
        <f>IFERROR(VLOOKUP(Table1[[#This Row],[Stock]],[2]CUS030!$A$5:$BO$10000,33,0)/Table1[[#This Row],[Rate
(L/S)]],"")</f>
        <v>0</v>
      </c>
      <c r="AC175" s="7">
        <f>IFERROR(VLOOKUP(Table1[[#This Row],[Stock]],[2]CUS030!$A$5:$BO$10000,34,0)/Table1[[#This Row],[Rate
(L/S)]],"")</f>
        <v>0</v>
      </c>
      <c r="AD175" s="7">
        <f>IFERROR(VLOOKUP(Table1[[#This Row],[Stock]],[2]CUS030!$A$5:$BO$10000,35,0)/Table1[[#This Row],[Rate
(L/S)]],"")</f>
        <v>0</v>
      </c>
      <c r="AE175" s="7">
        <f>IFERROR(VLOOKUP(Table1[[#This Row],[Stock]],[2]CUS030!$A$5:$BO$10000,36,0)/Table1[[#This Row],[Rate
(L/S)]],"")</f>
        <v>0</v>
      </c>
      <c r="AF175" s="7">
        <f>IFERROR(VLOOKUP(Table1[[#This Row],[Stock]],[2]CUS030!$A$5:$BO$10000,37,0)/Table1[[#This Row],[Rate
(L/S)]],"")</f>
        <v>0</v>
      </c>
      <c r="AG175" s="7">
        <f>IFERROR(VLOOKUP(Table1[[#This Row],[Stock]],[2]CUS030!$A$5:$BO$10000,38,0)/Table1[[#This Row],[Rate
(L/S)]],"")</f>
        <v>0</v>
      </c>
      <c r="AH175" s="7">
        <f>IFERROR(VLOOKUP(Table1[[#This Row],[Stock]],[2]CUS030!$A$5:$BO$10000,39,0)/Table1[[#This Row],[Rate
(L/S)]],"")</f>
        <v>0</v>
      </c>
      <c r="AI175" s="7">
        <f>IFERROR(VLOOKUP(Table1[[#This Row],[Stock]],[2]CUS030!$A$5:$BO$10000,40,0)/Table1[[#This Row],[Rate
(L/S)]],"")</f>
        <v>0</v>
      </c>
      <c r="AJ175" s="7">
        <f>IFERROR(VLOOKUP(Table1[[#This Row],[Stock]],[2]CUS030!$A$5:$BO$10000,41,0)/Table1[[#This Row],[Rate
(L/S)]],"")</f>
        <v>0</v>
      </c>
      <c r="AK175" s="7">
        <f>IFERROR(VLOOKUP(Table1[[#This Row],[Stock]],[2]CUS030!$A$5:$BO$10000,42,0)/Table1[[#This Row],[Rate
(L/S)]],"")</f>
        <v>0</v>
      </c>
      <c r="AL175" s="7">
        <f>IFERROR(VLOOKUP(Table1[[#This Row],[Stock]],[2]CUS030!$A$5:$BO$10000,43,0)/Table1[[#This Row],[Rate
(L/S)]],"")</f>
        <v>0</v>
      </c>
      <c r="AM175" s="7">
        <f>IFERROR(VLOOKUP(Table1[[#This Row],[Stock]],[2]CUS030!$A$5:$BO$10000,44,0)/Table1[[#This Row],[Rate
(L/S)]],"")</f>
        <v>0</v>
      </c>
      <c r="AN175" s="7">
        <f>IFERROR(VLOOKUP(Table1[[#This Row],[Stock]],[2]CUS030!$A$5:$BO$10000,45,0)/Table1[[#This Row],[Rate
(L/S)]],"")</f>
        <v>0</v>
      </c>
      <c r="AO175" s="7">
        <f>IFERROR(VLOOKUP(Table1[[#This Row],[Stock]],[2]CUS030!$A$5:$BO$10000,46,0)/Table1[[#This Row],[Rate
(L/S)]],"")</f>
        <v>0</v>
      </c>
      <c r="AP175" s="7">
        <f>IFERROR(VLOOKUP(Table1[[#This Row],[Stock]],[2]CUS030!$A$5:$BO$10000,47,0)/Table1[[#This Row],[Rate
(L/S)]],"")</f>
        <v>0</v>
      </c>
      <c r="AQ175" s="7">
        <f>IFERROR(VLOOKUP(Table1[[#This Row],[Stock]],[2]CUS030!$A$5:$BO$10000,48,0)/Table1[[#This Row],[Rate
(L/S)]],"")</f>
        <v>0</v>
      </c>
      <c r="AR175" s="7">
        <f>IFERROR(VLOOKUP(Table1[[#This Row],[Stock]],[2]CUS030!$A$5:$BO$10000,49,0)/Table1[[#This Row],[Rate
(L/S)]],"")</f>
        <v>0</v>
      </c>
      <c r="AS175" s="7">
        <f>IFERROR(VLOOKUP(Table1[[#This Row],[Stock]],[2]CUS030!$A$5:$BO$10000,50,0)/Table1[[#This Row],[Rate
(L/S)]],"")</f>
        <v>0</v>
      </c>
      <c r="AT175" s="7">
        <f>IFERROR(VLOOKUP(Table1[[#This Row],[Stock]],[2]CUS030!$A$5:$BO$10000,51,0)/Table1[[#This Row],[Rate
(L/S)]],"")</f>
        <v>0</v>
      </c>
      <c r="AU175" s="7">
        <f>IFERROR(VLOOKUP(Table1[[#This Row],[Stock]],[2]CUS030!$A$5:$BO$10000,52,0)/Table1[[#This Row],[Rate
(L/S)]],"")</f>
        <v>0</v>
      </c>
      <c r="AV175" s="7">
        <f>IFERROR(VLOOKUP(Table1[[#This Row],[Stock]],[2]CUS030!$A$5:$BO$10000,53,0)/Table1[[#This Row],[Rate
(L/S)]],"")</f>
        <v>14.444444444444445</v>
      </c>
      <c r="AW175" s="7">
        <f>IFERROR(VLOOKUP(Table1[[#This Row],[Stock]],[2]CUS030!$A$5:$BO$10000,54,0)/Table1[[#This Row],[Rate
(L/S)]],"")</f>
        <v>0</v>
      </c>
      <c r="AX175" s="7">
        <f>IFERROR(VLOOKUP(Table1[[#This Row],[Stock]],[2]CUS030!$A$5:$BO$10000,55,0)/Table1[[#This Row],[Rate
(L/S)]],"")</f>
        <v>15.555555555555555</v>
      </c>
      <c r="AY175" s="7">
        <f>IFERROR(VLOOKUP(Table1[[#This Row],[Stock]],[2]CUS030!$A$5:$BO$10000,56,0)/Table1[[#This Row],[Rate
(L/S)]],"")</f>
        <v>15.555555555555555</v>
      </c>
      <c r="AZ175" s="7">
        <f>IFERROR(VLOOKUP(Table1[[#This Row],[Stock]],[2]CUS030!$A$5:$BO$10000,57,0)/Table1[[#This Row],[Rate
(L/S)]],"")</f>
        <v>13.333333333333334</v>
      </c>
      <c r="BA175" s="7">
        <f>IFERROR(VLOOKUP(Table1[[#This Row],[Stock]],[2]CUS030!$A$5:$BO$10000,58,0)/Table1[[#This Row],[Rate
(L/S)]],"")</f>
        <v>0</v>
      </c>
      <c r="BB175" s="7">
        <f>IFERROR(VLOOKUP(Table1[[#This Row],[Stock]],[2]CUS030!$A$5:$BO$10000,59,0)/Table1[[#This Row],[Rate
(L/S)]],"")</f>
        <v>0</v>
      </c>
      <c r="BC175" s="7">
        <f>IFERROR(VLOOKUP(Table1[[#This Row],[Stock]],[2]CUS030!$A$5:$BO$10000,60,0)/Table1[[#This Row],[Rate
(L/S)]],"")</f>
        <v>0</v>
      </c>
      <c r="BD175" s="7">
        <f>IFERROR(VLOOKUP(Table1[[#This Row],[Stock]],[2]CUS030!$A$5:$BO$10000,61,0)/Table1[[#This Row],[Rate
(L/S)]],"")</f>
        <v>0</v>
      </c>
      <c r="BE175" s="7">
        <f>IFERROR(VLOOKUP(Table1[[#This Row],[Stock]],[2]CUS030!$A$5:$BO$10000,62,0)/Table1[[#This Row],[Rate
(L/S)]],"")</f>
        <v>0</v>
      </c>
      <c r="BF175" s="7">
        <f>IFERROR(VLOOKUP(Table1[[#This Row],[Stock]],[2]CUS030!$A$5:$BO$10000,63,0)/Table1[[#This Row],[Rate
(L/S)]],"")</f>
        <v>0</v>
      </c>
      <c r="BG175" s="7">
        <f>IFERROR(VLOOKUP(Table1[[#This Row],[Stock]],[2]CUS030!$A$5:$BO$10000,64,0)/Table1[[#This Row],[Rate
(L/S)]],"")</f>
        <v>0</v>
      </c>
      <c r="BH175" s="7">
        <f>IFERROR(VLOOKUP(Table1[[#This Row],[Stock]],[2]CUS030!$A$5:$BO$10000,65,0)/Table1[[#This Row],[Rate
(L/S)]],"")</f>
        <v>0</v>
      </c>
      <c r="BI175" s="7" t="s">
        <v>1</v>
      </c>
      <c r="BJ175" s="15">
        <f>IFERROR(IF(Table1[[#This Row],[S.Material]]="S",(Table1[[#This Row],[Total Qty]]+Table1[[#This Row],[N+1]]+Table1[[#This Row],[N+2]]),Table1[[#This Row],[Total Qty]]+Table1[[#This Row],[N+1]]),)</f>
        <v>30</v>
      </c>
      <c r="BK175" s="7" t="str">
        <f>IFERROR(IF(((AVERAGE((Table1[[#This Row],[N+1]],Table1[[#This Row],[N+2]]),Table1[[#This Row],[N+3]])-(Table1[[#This Row],[Total Qty]])))&gt;500,"Fixed&gt;500pcs",""),"")</f>
        <v/>
      </c>
      <c r="BL175" s="7" t="str">
        <f>IF(AND(Table1[[#This Row],[Last Forcast]]=0,Table1[[#This Row],[Total Qty]]&gt;0,Table1[[#This Row],[N+1]]&gt;0),"Check PO again","")</f>
        <v/>
      </c>
    </row>
    <row r="176" spans="2:64" x14ac:dyDescent="0.3">
      <c r="B176">
        <v>174</v>
      </c>
      <c r="C176" t="s">
        <v>181</v>
      </c>
      <c r="D176">
        <f>IFERROR(ROUND((MID(Table1[[#This Row],[Production]],35,(LEN(Table1[[#This Row],[Production]]))-37)/(MID(Table1[[#This Row],[Stock]],35,(LEN(Table1[[#This Row],[Stock]]))-37))),0),"")</f>
        <v>7</v>
      </c>
      <c r="E176" t="s">
        <v>355</v>
      </c>
      <c r="F176" s="16">
        <f>VLOOKUP(LEFT(Table1[[#This Row],[Production]],LEN(Table1[[#This Row],[Production]])-7),Item!$A$5:$Z$1000,26,0)</f>
        <v>0.69</v>
      </c>
      <c r="H176" s="8" t="str">
        <f>IFERROR(VLOOKUP(MID(Table1[[#This Row],[Production]],10,2),Special!$B$2:$D$26,3,0),"")</f>
        <v>-</v>
      </c>
      <c r="J176" t="b">
        <f>EXACT(LEFT(Table1[[#This Row],[Stock]],12),LEFT(Table1[[#This Row],[Production]],12))</f>
        <v>0</v>
      </c>
      <c r="K176" t="b">
        <f>EXACT((RIGHT(Table1[[#This Row],[Stock]],3)),((RIGHT(Table1[[#This Row],[Production]],3))))</f>
        <v>1</v>
      </c>
      <c r="L176" s="14">
        <f>IFERROR(VLOOKUP(Table1[[#This Row],[Stock]],[1]Sheet1!$A$7:$N$10000,14,0),"")</f>
        <v>4</v>
      </c>
      <c r="M176" s="14">
        <f>IFERROR(ROUND((Table1[[#This Row],[Stock
(S&amp;L)]]/Table1[[#This Row],[Rate
(L/S)]]),0),"")</f>
        <v>1</v>
      </c>
      <c r="O176" t="str">
        <f>IF(Table1[[#This Row],[Rate
(L/S)]]=1,"P/E","C")</f>
        <v>C</v>
      </c>
      <c r="P176" s="7">
        <f>IFERROR(VLOOKUP(Table1[[#This Row],[Stock]],[2]CUS030!$A$5:$BO$10000,21,0)/Table1[[#This Row],[Rate
(L/S)]],"")</f>
        <v>0</v>
      </c>
      <c r="Q176" s="7">
        <f>IFERROR(VLOOKUP(Table1[[#This Row],[Stock]],[2]CUS030!$A$5:$BO$10000,22,0)/Table1[[#This Row],[Rate
(L/S)]],"")</f>
        <v>0</v>
      </c>
      <c r="R176" s="7">
        <f>IFERROR(VLOOKUP(Table1[[#This Row],[Stock]],[2]CUS030!$A$5:$BO$10000,23,0)/Table1[[#This Row],[Rate
(L/S)]],"")</f>
        <v>0</v>
      </c>
      <c r="S176" s="7">
        <f>IFERROR(VLOOKUP(Table1[[#This Row],[Stock]],[2]CUS030!$A$5:$BO$10000,24,0)/Table1[[#This Row],[Rate
(L/S)]],"")</f>
        <v>0</v>
      </c>
      <c r="T176" s="7">
        <f>IFERROR(VLOOKUP(Table1[[#This Row],[Stock]],[2]CUS030!$A$5:$BO$10000,25,0)/Table1[[#This Row],[Rate
(L/S)]],"")</f>
        <v>0</v>
      </c>
      <c r="U176" s="7">
        <f>IFERROR(VLOOKUP(Table1[[#This Row],[Stock]],[2]CUS030!$A$5:$BO$10000,26,0)/Table1[[#This Row],[Rate
(L/S)]],"")</f>
        <v>0</v>
      </c>
      <c r="V176" s="7">
        <f>IFERROR(VLOOKUP(Table1[[#This Row],[Stock]],[2]CUS030!$A$5:$BO$10000,27,0)/Table1[[#This Row],[Rate
(L/S)]],"")</f>
        <v>0</v>
      </c>
      <c r="W176" s="7">
        <f>IFERROR(VLOOKUP(Table1[[#This Row],[Stock]],[2]CUS030!$A$5:$BO$10000,28,0)/Table1[[#This Row],[Rate
(L/S)]],"")</f>
        <v>0</v>
      </c>
      <c r="X176" s="7">
        <f>IFERROR(VLOOKUP(Table1[[#This Row],[Stock]],[2]CUS030!$A$5:$BO$10000,29,0)/Table1[[#This Row],[Rate
(L/S)]],"")</f>
        <v>0</v>
      </c>
      <c r="Y176" s="7">
        <f>IFERROR(VLOOKUP(Table1[[#This Row],[Stock]],[2]CUS030!$A$5:$BO$10000,30,0)/Table1[[#This Row],[Rate
(L/S)]],"")</f>
        <v>0</v>
      </c>
      <c r="Z176" s="7">
        <f>IFERROR(VLOOKUP(Table1[[#This Row],[Stock]],[2]CUS030!$A$5:$BO$10000,31,0)/Table1[[#This Row],[Rate
(L/S)]],"")</f>
        <v>0</v>
      </c>
      <c r="AA176" s="7">
        <f>IFERROR(VLOOKUP(Table1[[#This Row],[Stock]],[2]CUS030!$A$5:$BO$10000,32,0)/Table1[[#This Row],[Rate
(L/S)]],"")</f>
        <v>0</v>
      </c>
      <c r="AB176" s="7">
        <f>IFERROR(VLOOKUP(Table1[[#This Row],[Stock]],[2]CUS030!$A$5:$BO$10000,33,0)/Table1[[#This Row],[Rate
(L/S)]],"")</f>
        <v>0</v>
      </c>
      <c r="AC176" s="7">
        <f>IFERROR(VLOOKUP(Table1[[#This Row],[Stock]],[2]CUS030!$A$5:$BO$10000,34,0)/Table1[[#This Row],[Rate
(L/S)]],"")</f>
        <v>0</v>
      </c>
      <c r="AD176" s="7">
        <f>IFERROR(VLOOKUP(Table1[[#This Row],[Stock]],[2]CUS030!$A$5:$BO$10000,35,0)/Table1[[#This Row],[Rate
(L/S)]],"")</f>
        <v>0</v>
      </c>
      <c r="AE176" s="7">
        <f>IFERROR(VLOOKUP(Table1[[#This Row],[Stock]],[2]CUS030!$A$5:$BO$10000,36,0)/Table1[[#This Row],[Rate
(L/S)]],"")</f>
        <v>0</v>
      </c>
      <c r="AF176" s="7">
        <f>IFERROR(VLOOKUP(Table1[[#This Row],[Stock]],[2]CUS030!$A$5:$BO$10000,37,0)/Table1[[#This Row],[Rate
(L/S)]],"")</f>
        <v>0</v>
      </c>
      <c r="AG176" s="7">
        <f>IFERROR(VLOOKUP(Table1[[#This Row],[Stock]],[2]CUS030!$A$5:$BO$10000,38,0)/Table1[[#This Row],[Rate
(L/S)]],"")</f>
        <v>0</v>
      </c>
      <c r="AH176" s="7">
        <f>IFERROR(VLOOKUP(Table1[[#This Row],[Stock]],[2]CUS030!$A$5:$BO$10000,39,0)/Table1[[#This Row],[Rate
(L/S)]],"")</f>
        <v>0</v>
      </c>
      <c r="AI176" s="7">
        <f>IFERROR(VLOOKUP(Table1[[#This Row],[Stock]],[2]CUS030!$A$5:$BO$10000,40,0)/Table1[[#This Row],[Rate
(L/S)]],"")</f>
        <v>0</v>
      </c>
      <c r="AJ176" s="7">
        <f>IFERROR(VLOOKUP(Table1[[#This Row],[Stock]],[2]CUS030!$A$5:$BO$10000,41,0)/Table1[[#This Row],[Rate
(L/S)]],"")</f>
        <v>0</v>
      </c>
      <c r="AK176" s="7">
        <f>IFERROR(VLOOKUP(Table1[[#This Row],[Stock]],[2]CUS030!$A$5:$BO$10000,42,0)/Table1[[#This Row],[Rate
(L/S)]],"")</f>
        <v>0</v>
      </c>
      <c r="AL176" s="7">
        <f>IFERROR(VLOOKUP(Table1[[#This Row],[Stock]],[2]CUS030!$A$5:$BO$10000,43,0)/Table1[[#This Row],[Rate
(L/S)]],"")</f>
        <v>0</v>
      </c>
      <c r="AM176" s="7">
        <f>IFERROR(VLOOKUP(Table1[[#This Row],[Stock]],[2]CUS030!$A$5:$BO$10000,44,0)/Table1[[#This Row],[Rate
(L/S)]],"")</f>
        <v>0</v>
      </c>
      <c r="AN176" s="7">
        <f>IFERROR(VLOOKUP(Table1[[#This Row],[Stock]],[2]CUS030!$A$5:$BO$10000,45,0)/Table1[[#This Row],[Rate
(L/S)]],"")</f>
        <v>0</v>
      </c>
      <c r="AO176" s="7">
        <f>IFERROR(VLOOKUP(Table1[[#This Row],[Stock]],[2]CUS030!$A$5:$BO$10000,46,0)/Table1[[#This Row],[Rate
(L/S)]],"")</f>
        <v>0</v>
      </c>
      <c r="AP176" s="7">
        <f>IFERROR(VLOOKUP(Table1[[#This Row],[Stock]],[2]CUS030!$A$5:$BO$10000,47,0)/Table1[[#This Row],[Rate
(L/S)]],"")</f>
        <v>0</v>
      </c>
      <c r="AQ176" s="7">
        <f>IFERROR(VLOOKUP(Table1[[#This Row],[Stock]],[2]CUS030!$A$5:$BO$10000,48,0)/Table1[[#This Row],[Rate
(L/S)]],"")</f>
        <v>0</v>
      </c>
      <c r="AR176" s="7">
        <f>IFERROR(VLOOKUP(Table1[[#This Row],[Stock]],[2]CUS030!$A$5:$BO$10000,49,0)/Table1[[#This Row],[Rate
(L/S)]],"")</f>
        <v>0</v>
      </c>
      <c r="AS176" s="7">
        <f>IFERROR(VLOOKUP(Table1[[#This Row],[Stock]],[2]CUS030!$A$5:$BO$10000,50,0)/Table1[[#This Row],[Rate
(L/S)]],"")</f>
        <v>0</v>
      </c>
      <c r="AT176" s="7">
        <f>IFERROR(VLOOKUP(Table1[[#This Row],[Stock]],[2]CUS030!$A$5:$BO$10000,51,0)/Table1[[#This Row],[Rate
(L/S)]],"")</f>
        <v>0</v>
      </c>
      <c r="AU176" s="7">
        <f>IFERROR(VLOOKUP(Table1[[#This Row],[Stock]],[2]CUS030!$A$5:$BO$10000,52,0)/Table1[[#This Row],[Rate
(L/S)]],"")</f>
        <v>0</v>
      </c>
      <c r="AV176" s="7">
        <f>IFERROR(VLOOKUP(Table1[[#This Row],[Stock]],[2]CUS030!$A$5:$BO$10000,53,0)/Table1[[#This Row],[Rate
(L/S)]],"")</f>
        <v>0</v>
      </c>
      <c r="AW176" s="7">
        <f>IFERROR(VLOOKUP(Table1[[#This Row],[Stock]],[2]CUS030!$A$5:$BO$10000,54,0)/Table1[[#This Row],[Rate
(L/S)]],"")</f>
        <v>0</v>
      </c>
      <c r="AX176" s="7">
        <f>IFERROR(VLOOKUP(Table1[[#This Row],[Stock]],[2]CUS030!$A$5:$BO$10000,55,0)/Table1[[#This Row],[Rate
(L/S)]],"")</f>
        <v>0</v>
      </c>
      <c r="AY176" s="7">
        <f>IFERROR(VLOOKUP(Table1[[#This Row],[Stock]],[2]CUS030!$A$5:$BO$10000,56,0)/Table1[[#This Row],[Rate
(L/S)]],"")</f>
        <v>0</v>
      </c>
      <c r="AZ176" s="7">
        <f>IFERROR(VLOOKUP(Table1[[#This Row],[Stock]],[2]CUS030!$A$5:$BO$10000,57,0)/Table1[[#This Row],[Rate
(L/S)]],"")</f>
        <v>0</v>
      </c>
      <c r="BA176" s="7">
        <f>IFERROR(VLOOKUP(Table1[[#This Row],[Stock]],[2]CUS030!$A$5:$BO$10000,58,0)/Table1[[#This Row],[Rate
(L/S)]],"")</f>
        <v>0</v>
      </c>
      <c r="BB176" s="7">
        <f>IFERROR(VLOOKUP(Table1[[#This Row],[Stock]],[2]CUS030!$A$5:$BO$10000,59,0)/Table1[[#This Row],[Rate
(L/S)]],"")</f>
        <v>0</v>
      </c>
      <c r="BC176" s="7">
        <f>IFERROR(VLOOKUP(Table1[[#This Row],[Stock]],[2]CUS030!$A$5:$BO$10000,60,0)/Table1[[#This Row],[Rate
(L/S)]],"")</f>
        <v>0</v>
      </c>
      <c r="BD176" s="7">
        <f>IFERROR(VLOOKUP(Table1[[#This Row],[Stock]],[2]CUS030!$A$5:$BO$10000,61,0)/Table1[[#This Row],[Rate
(L/S)]],"")</f>
        <v>0</v>
      </c>
      <c r="BE176" s="7">
        <f>IFERROR(VLOOKUP(Table1[[#This Row],[Stock]],[2]CUS030!$A$5:$BO$10000,62,0)/Table1[[#This Row],[Rate
(L/S)]],"")</f>
        <v>0</v>
      </c>
      <c r="BF176" s="7">
        <f>IFERROR(VLOOKUP(Table1[[#This Row],[Stock]],[2]CUS030!$A$5:$BO$10000,63,0)/Table1[[#This Row],[Rate
(L/S)]],"")</f>
        <v>0</v>
      </c>
      <c r="BG176" s="7">
        <f>IFERROR(VLOOKUP(Table1[[#This Row],[Stock]],[2]CUS030!$A$5:$BO$10000,64,0)/Table1[[#This Row],[Rate
(L/S)]],"")</f>
        <v>0</v>
      </c>
      <c r="BH176" s="7">
        <f>IFERROR(VLOOKUP(Table1[[#This Row],[Stock]],[2]CUS030!$A$5:$BO$10000,65,0)/Table1[[#This Row],[Rate
(L/S)]],"")</f>
        <v>0</v>
      </c>
      <c r="BI176" s="7" t="s">
        <v>1</v>
      </c>
      <c r="BJ176" s="15">
        <f>IFERROR(IF(Table1[[#This Row],[S.Material]]="S",(Table1[[#This Row],[Total Qty]]+Table1[[#This Row],[N+1]]+Table1[[#This Row],[N+2]]),Table1[[#This Row],[Total Qty]]+Table1[[#This Row],[N+1]]),)</f>
        <v>0</v>
      </c>
      <c r="BK176" s="7" t="str">
        <f>IFERROR(IF(((AVERAGE((Table1[[#This Row],[N+1]],Table1[[#This Row],[N+2]]),Table1[[#This Row],[N+3]])-(Table1[[#This Row],[Total Qty]])))&gt;500,"Fixed&gt;500pcs",""),"")</f>
        <v/>
      </c>
      <c r="BL176" s="7" t="str">
        <f>IF(AND(Table1[[#This Row],[Last Forcast]]=0,Table1[[#This Row],[Total Qty]]&gt;0,Table1[[#This Row],[N+1]]&gt;0),"Check PO again","")</f>
        <v/>
      </c>
    </row>
    <row r="177" spans="2:64" x14ac:dyDescent="0.3">
      <c r="B177">
        <v>175</v>
      </c>
      <c r="C177" t="s">
        <v>182</v>
      </c>
      <c r="D177">
        <f>IFERROR(ROUND((MID(Table1[[#This Row],[Production]],35,(LEN(Table1[[#This Row],[Production]]))-37)/(MID(Table1[[#This Row],[Stock]],35,(LEN(Table1[[#This Row],[Stock]]))-37))),0),"")</f>
        <v>16</v>
      </c>
      <c r="E177" t="s">
        <v>183</v>
      </c>
      <c r="F177" s="16">
        <f>VLOOKUP(LEFT(Table1[[#This Row],[Production]],LEN(Table1[[#This Row],[Production]])-7),Item!$A$5:$Z$1000,26,0)</f>
        <v>0.95299999999999996</v>
      </c>
      <c r="H177" s="8" t="str">
        <f>IFERROR(VLOOKUP(MID(Table1[[#This Row],[Production]],10,2),Special!$B$2:$D$26,3,0),"")</f>
        <v>-</v>
      </c>
      <c r="J177" t="b">
        <f>EXACT(LEFT(Table1[[#This Row],[Stock]],12),LEFT(Table1[[#This Row],[Production]],12))</f>
        <v>1</v>
      </c>
      <c r="K177" t="b">
        <f>EXACT((RIGHT(Table1[[#This Row],[Stock]],3)),((RIGHT(Table1[[#This Row],[Production]],3))))</f>
        <v>1</v>
      </c>
      <c r="L177" s="14">
        <f>IFERROR(VLOOKUP(Table1[[#This Row],[Stock]],[1]Sheet1!$A$7:$N$10000,14,0),"")</f>
        <v>1043</v>
      </c>
      <c r="M177" s="14">
        <f>IFERROR(ROUND((Table1[[#This Row],[Stock
(S&amp;L)]]/Table1[[#This Row],[Rate
(L/S)]]),0),"")</f>
        <v>65</v>
      </c>
      <c r="O177" t="str">
        <f>IF(Table1[[#This Row],[Rate
(L/S)]]=1,"P/E","C")</f>
        <v>C</v>
      </c>
      <c r="P177" s="7">
        <f>IFERROR(VLOOKUP(Table1[[#This Row],[Stock]],[2]CUS030!$A$5:$BO$10000,21,0)/Table1[[#This Row],[Rate
(L/S)]],"")</f>
        <v>6.25</v>
      </c>
      <c r="Q177" s="7">
        <f>IFERROR(VLOOKUP(Table1[[#This Row],[Stock]],[2]CUS030!$A$5:$BO$10000,22,0)/Table1[[#This Row],[Rate
(L/S)]],"")</f>
        <v>0</v>
      </c>
      <c r="R177" s="7">
        <f>IFERROR(VLOOKUP(Table1[[#This Row],[Stock]],[2]CUS030!$A$5:$BO$10000,23,0)/Table1[[#This Row],[Rate
(L/S)]],"")</f>
        <v>0</v>
      </c>
      <c r="S177" s="7">
        <f>IFERROR(VLOOKUP(Table1[[#This Row],[Stock]],[2]CUS030!$A$5:$BO$10000,24,0)/Table1[[#This Row],[Rate
(L/S)]],"")</f>
        <v>3.125</v>
      </c>
      <c r="T177" s="7">
        <f>IFERROR(VLOOKUP(Table1[[#This Row],[Stock]],[2]CUS030!$A$5:$BO$10000,25,0)/Table1[[#This Row],[Rate
(L/S)]],"")</f>
        <v>0</v>
      </c>
      <c r="U177" s="7">
        <f>IFERROR(VLOOKUP(Table1[[#This Row],[Stock]],[2]CUS030!$A$5:$BO$10000,26,0)/Table1[[#This Row],[Rate
(L/S)]],"")</f>
        <v>3.125</v>
      </c>
      <c r="V177" s="7">
        <f>IFERROR(VLOOKUP(Table1[[#This Row],[Stock]],[2]CUS030!$A$5:$BO$10000,27,0)/Table1[[#This Row],[Rate
(L/S)]],"")</f>
        <v>0</v>
      </c>
      <c r="W177" s="7">
        <f>IFERROR(VLOOKUP(Table1[[#This Row],[Stock]],[2]CUS030!$A$5:$BO$10000,28,0)/Table1[[#This Row],[Rate
(L/S)]],"")</f>
        <v>3.125</v>
      </c>
      <c r="X177" s="7">
        <f>IFERROR(VLOOKUP(Table1[[#This Row],[Stock]],[2]CUS030!$A$5:$BO$10000,29,0)/Table1[[#This Row],[Rate
(L/S)]],"")</f>
        <v>0</v>
      </c>
      <c r="Y177" s="7">
        <f>IFERROR(VLOOKUP(Table1[[#This Row],[Stock]],[2]CUS030!$A$5:$BO$10000,30,0)/Table1[[#This Row],[Rate
(L/S)]],"")</f>
        <v>0</v>
      </c>
      <c r="Z177" s="7">
        <f>IFERROR(VLOOKUP(Table1[[#This Row],[Stock]],[2]CUS030!$A$5:$BO$10000,31,0)/Table1[[#This Row],[Rate
(L/S)]],"")</f>
        <v>3.125</v>
      </c>
      <c r="AA177" s="7">
        <f>IFERROR(VLOOKUP(Table1[[#This Row],[Stock]],[2]CUS030!$A$5:$BO$10000,32,0)/Table1[[#This Row],[Rate
(L/S)]],"")</f>
        <v>0</v>
      </c>
      <c r="AB177" s="7">
        <f>IFERROR(VLOOKUP(Table1[[#This Row],[Stock]],[2]CUS030!$A$5:$BO$10000,33,0)/Table1[[#This Row],[Rate
(L/S)]],"")</f>
        <v>3.125</v>
      </c>
      <c r="AC177" s="7">
        <f>IFERROR(VLOOKUP(Table1[[#This Row],[Stock]],[2]CUS030!$A$5:$BO$10000,34,0)/Table1[[#This Row],[Rate
(L/S)]],"")</f>
        <v>0</v>
      </c>
      <c r="AD177" s="7">
        <f>IFERROR(VLOOKUP(Table1[[#This Row],[Stock]],[2]CUS030!$A$5:$BO$10000,35,0)/Table1[[#This Row],[Rate
(L/S)]],"")</f>
        <v>3.125</v>
      </c>
      <c r="AE177" s="7">
        <f>IFERROR(VLOOKUP(Table1[[#This Row],[Stock]],[2]CUS030!$A$5:$BO$10000,36,0)/Table1[[#This Row],[Rate
(L/S)]],"")</f>
        <v>0</v>
      </c>
      <c r="AF177" s="7">
        <f>IFERROR(VLOOKUP(Table1[[#This Row],[Stock]],[2]CUS030!$A$5:$BO$10000,37,0)/Table1[[#This Row],[Rate
(L/S)]],"")</f>
        <v>0</v>
      </c>
      <c r="AG177" s="7">
        <f>IFERROR(VLOOKUP(Table1[[#This Row],[Stock]],[2]CUS030!$A$5:$BO$10000,38,0)/Table1[[#This Row],[Rate
(L/S)]],"")</f>
        <v>3.125</v>
      </c>
      <c r="AH177" s="7">
        <f>IFERROR(VLOOKUP(Table1[[#This Row],[Stock]],[2]CUS030!$A$5:$BO$10000,39,0)/Table1[[#This Row],[Rate
(L/S)]],"")</f>
        <v>0</v>
      </c>
      <c r="AI177" s="7">
        <f>IFERROR(VLOOKUP(Table1[[#This Row],[Stock]],[2]CUS030!$A$5:$BO$10000,40,0)/Table1[[#This Row],[Rate
(L/S)]],"")</f>
        <v>3.125</v>
      </c>
      <c r="AJ177" s="7">
        <f>IFERROR(VLOOKUP(Table1[[#This Row],[Stock]],[2]CUS030!$A$5:$BO$10000,41,0)/Table1[[#This Row],[Rate
(L/S)]],"")</f>
        <v>0</v>
      </c>
      <c r="AK177" s="7">
        <f>IFERROR(VLOOKUP(Table1[[#This Row],[Stock]],[2]CUS030!$A$5:$BO$10000,42,0)/Table1[[#This Row],[Rate
(L/S)]],"")</f>
        <v>3.125</v>
      </c>
      <c r="AL177" s="7">
        <f>IFERROR(VLOOKUP(Table1[[#This Row],[Stock]],[2]CUS030!$A$5:$BO$10000,43,0)/Table1[[#This Row],[Rate
(L/S)]],"")</f>
        <v>0</v>
      </c>
      <c r="AM177" s="7">
        <f>IFERROR(VLOOKUP(Table1[[#This Row],[Stock]],[2]CUS030!$A$5:$BO$10000,44,0)/Table1[[#This Row],[Rate
(L/S)]],"")</f>
        <v>0</v>
      </c>
      <c r="AN177" s="7">
        <f>IFERROR(VLOOKUP(Table1[[#This Row],[Stock]],[2]CUS030!$A$5:$BO$10000,45,0)/Table1[[#This Row],[Rate
(L/S)]],"")</f>
        <v>3.125</v>
      </c>
      <c r="AO177" s="7">
        <f>IFERROR(VLOOKUP(Table1[[#This Row],[Stock]],[2]CUS030!$A$5:$BO$10000,46,0)/Table1[[#This Row],[Rate
(L/S)]],"")</f>
        <v>0</v>
      </c>
      <c r="AP177" s="7">
        <f>IFERROR(VLOOKUP(Table1[[#This Row],[Stock]],[2]CUS030!$A$5:$BO$10000,47,0)/Table1[[#This Row],[Rate
(L/S)]],"")</f>
        <v>3.125</v>
      </c>
      <c r="AQ177" s="7">
        <f>IFERROR(VLOOKUP(Table1[[#This Row],[Stock]],[2]CUS030!$A$5:$BO$10000,48,0)/Table1[[#This Row],[Rate
(L/S)]],"")</f>
        <v>0</v>
      </c>
      <c r="AR177" s="7">
        <f>IFERROR(VLOOKUP(Table1[[#This Row],[Stock]],[2]CUS030!$A$5:$BO$10000,49,0)/Table1[[#This Row],[Rate
(L/S)]],"")</f>
        <v>0</v>
      </c>
      <c r="AS177" s="7">
        <f>IFERROR(VLOOKUP(Table1[[#This Row],[Stock]],[2]CUS030!$A$5:$BO$10000,50,0)/Table1[[#This Row],[Rate
(L/S)]],"")</f>
        <v>0</v>
      </c>
      <c r="AT177" s="7">
        <f>IFERROR(VLOOKUP(Table1[[#This Row],[Stock]],[2]CUS030!$A$5:$BO$10000,51,0)/Table1[[#This Row],[Rate
(L/S)]],"")</f>
        <v>0</v>
      </c>
      <c r="AU177" s="7">
        <f>IFERROR(VLOOKUP(Table1[[#This Row],[Stock]],[2]CUS030!$A$5:$BO$10000,52,0)/Table1[[#This Row],[Rate
(L/S)]],"")</f>
        <v>0</v>
      </c>
      <c r="AV177" s="7">
        <f>IFERROR(VLOOKUP(Table1[[#This Row],[Stock]],[2]CUS030!$A$5:$BO$10000,53,0)/Table1[[#This Row],[Rate
(L/S)]],"")</f>
        <v>40.625</v>
      </c>
      <c r="AW177" s="7">
        <f>IFERROR(VLOOKUP(Table1[[#This Row],[Stock]],[2]CUS030!$A$5:$BO$10000,54,0)/Table1[[#This Row],[Rate
(L/S)]],"")</f>
        <v>0</v>
      </c>
      <c r="AX177" s="7">
        <f>IFERROR(VLOOKUP(Table1[[#This Row],[Stock]],[2]CUS030!$A$5:$BO$10000,55,0)/Table1[[#This Row],[Rate
(L/S)]],"")</f>
        <v>96.875</v>
      </c>
      <c r="AY177" s="7">
        <f>IFERROR(VLOOKUP(Table1[[#This Row],[Stock]],[2]CUS030!$A$5:$BO$10000,56,0)/Table1[[#This Row],[Rate
(L/S)]],"")</f>
        <v>34.375</v>
      </c>
      <c r="AZ177" s="7">
        <f>IFERROR(VLOOKUP(Table1[[#This Row],[Stock]],[2]CUS030!$A$5:$BO$10000,57,0)/Table1[[#This Row],[Rate
(L/S)]],"")</f>
        <v>21.875</v>
      </c>
      <c r="BA177" s="7">
        <f>IFERROR(VLOOKUP(Table1[[#This Row],[Stock]],[2]CUS030!$A$5:$BO$10000,58,0)/Table1[[#This Row],[Rate
(L/S)]],"")</f>
        <v>40.625</v>
      </c>
      <c r="BB177" s="7">
        <f>IFERROR(VLOOKUP(Table1[[#This Row],[Stock]],[2]CUS030!$A$5:$BO$10000,59,0)/Table1[[#This Row],[Rate
(L/S)]],"")</f>
        <v>0</v>
      </c>
      <c r="BC177" s="7">
        <f>IFERROR(VLOOKUP(Table1[[#This Row],[Stock]],[2]CUS030!$A$5:$BO$10000,60,0)/Table1[[#This Row],[Rate
(L/S)]],"")</f>
        <v>0</v>
      </c>
      <c r="BD177" s="7">
        <f>IFERROR(VLOOKUP(Table1[[#This Row],[Stock]],[2]CUS030!$A$5:$BO$10000,61,0)/Table1[[#This Row],[Rate
(L/S)]],"")</f>
        <v>0</v>
      </c>
      <c r="BE177" s="7">
        <f>IFERROR(VLOOKUP(Table1[[#This Row],[Stock]],[2]CUS030!$A$5:$BO$10000,62,0)/Table1[[#This Row],[Rate
(L/S)]],"")</f>
        <v>0</v>
      </c>
      <c r="BF177" s="7">
        <f>IFERROR(VLOOKUP(Table1[[#This Row],[Stock]],[2]CUS030!$A$5:$BO$10000,63,0)/Table1[[#This Row],[Rate
(L/S)]],"")</f>
        <v>0</v>
      </c>
      <c r="BG177" s="7">
        <f>IFERROR(VLOOKUP(Table1[[#This Row],[Stock]],[2]CUS030!$A$5:$BO$10000,64,0)/Table1[[#This Row],[Rate
(L/S)]],"")</f>
        <v>0</v>
      </c>
      <c r="BH177" s="7">
        <f>IFERROR(VLOOKUP(Table1[[#This Row],[Stock]],[2]CUS030!$A$5:$BO$10000,65,0)/Table1[[#This Row],[Rate
(L/S)]],"")</f>
        <v>0</v>
      </c>
      <c r="BI177" s="7" t="s">
        <v>1</v>
      </c>
      <c r="BJ177" s="15">
        <f>IFERROR(IF(Table1[[#This Row],[S.Material]]="S",(Table1[[#This Row],[Total Qty]]+Table1[[#This Row],[N+1]]+Table1[[#This Row],[N+2]]),Table1[[#This Row],[Total Qty]]+Table1[[#This Row],[N+1]]),)</f>
        <v>75</v>
      </c>
      <c r="BK177" s="7" t="str">
        <f>IFERROR(IF(((AVERAGE((Table1[[#This Row],[N+1]],Table1[[#This Row],[N+2]]),Table1[[#This Row],[N+3]])-(Table1[[#This Row],[Total Qty]])))&gt;500,"Fixed&gt;500pcs",""),"")</f>
        <v/>
      </c>
      <c r="BL177" s="7" t="str">
        <f>IF(AND(Table1[[#This Row],[Last Forcast]]=0,Table1[[#This Row],[Total Qty]]&gt;0,Table1[[#This Row],[N+1]]&gt;0),"Check PO again","")</f>
        <v/>
      </c>
    </row>
    <row r="178" spans="2:64" x14ac:dyDescent="0.3">
      <c r="B178">
        <v>176</v>
      </c>
      <c r="C178" t="s">
        <v>184</v>
      </c>
      <c r="D178">
        <f>IFERROR(ROUND((MID(Table1[[#This Row],[Production]],35,(LEN(Table1[[#This Row],[Production]]))-37)/(MID(Table1[[#This Row],[Stock]],35,(LEN(Table1[[#This Row],[Stock]]))-37))),0),"")</f>
        <v>1</v>
      </c>
      <c r="E178" t="s">
        <v>184</v>
      </c>
      <c r="F178" s="16">
        <f>VLOOKUP(LEFT(Table1[[#This Row],[Production]],LEN(Table1[[#This Row],[Production]])-7),Item!$A$5:$Z$1000,26,0)</f>
        <v>0.95299999999999996</v>
      </c>
      <c r="H178" s="8" t="str">
        <f>IFERROR(VLOOKUP(MID(Table1[[#This Row],[Production]],10,2),Special!$B$2:$D$26,3,0),"")</f>
        <v>-</v>
      </c>
      <c r="J178" t="b">
        <f>EXACT(LEFT(Table1[[#This Row],[Stock]],12),LEFT(Table1[[#This Row],[Production]],12))</f>
        <v>1</v>
      </c>
      <c r="K178" t="b">
        <f>EXACT((RIGHT(Table1[[#This Row],[Stock]],3)),((RIGHT(Table1[[#This Row],[Production]],3))))</f>
        <v>1</v>
      </c>
      <c r="L178" s="14">
        <f>IFERROR(VLOOKUP(Table1[[#This Row],[Stock]],[1]Sheet1!$A$7:$N$10000,14,0),"")</f>
        <v>0</v>
      </c>
      <c r="M178" s="14">
        <f>IFERROR(ROUND((Table1[[#This Row],[Stock
(S&amp;L)]]/Table1[[#This Row],[Rate
(L/S)]]),0),"")</f>
        <v>0</v>
      </c>
      <c r="O178" t="str">
        <f>IF(Table1[[#This Row],[Rate
(L/S)]]=1,"P/E","C")</f>
        <v>P/E</v>
      </c>
      <c r="P178" s="7">
        <f>IFERROR(VLOOKUP(Table1[[#This Row],[Stock]],[2]CUS030!$A$5:$BO$10000,21,0)/Table1[[#This Row],[Rate
(L/S)]],"")</f>
        <v>0</v>
      </c>
      <c r="Q178" s="7">
        <f>IFERROR(VLOOKUP(Table1[[#This Row],[Stock]],[2]CUS030!$A$5:$BO$10000,22,0)/Table1[[#This Row],[Rate
(L/S)]],"")</f>
        <v>0</v>
      </c>
      <c r="R178" s="7">
        <f>IFERROR(VLOOKUP(Table1[[#This Row],[Stock]],[2]CUS030!$A$5:$BO$10000,23,0)/Table1[[#This Row],[Rate
(L/S)]],"")</f>
        <v>0</v>
      </c>
      <c r="S178" s="7">
        <f>IFERROR(VLOOKUP(Table1[[#This Row],[Stock]],[2]CUS030!$A$5:$BO$10000,24,0)/Table1[[#This Row],[Rate
(L/S)]],"")</f>
        <v>0</v>
      </c>
      <c r="T178" s="7">
        <f>IFERROR(VLOOKUP(Table1[[#This Row],[Stock]],[2]CUS030!$A$5:$BO$10000,25,0)/Table1[[#This Row],[Rate
(L/S)]],"")</f>
        <v>0</v>
      </c>
      <c r="U178" s="7">
        <f>IFERROR(VLOOKUP(Table1[[#This Row],[Stock]],[2]CUS030!$A$5:$BO$10000,26,0)/Table1[[#This Row],[Rate
(L/S)]],"")</f>
        <v>0</v>
      </c>
      <c r="V178" s="7">
        <f>IFERROR(VLOOKUP(Table1[[#This Row],[Stock]],[2]CUS030!$A$5:$BO$10000,27,0)/Table1[[#This Row],[Rate
(L/S)]],"")</f>
        <v>0</v>
      </c>
      <c r="W178" s="7">
        <f>IFERROR(VLOOKUP(Table1[[#This Row],[Stock]],[2]CUS030!$A$5:$BO$10000,28,0)/Table1[[#This Row],[Rate
(L/S)]],"")</f>
        <v>0</v>
      </c>
      <c r="X178" s="7">
        <f>IFERROR(VLOOKUP(Table1[[#This Row],[Stock]],[2]CUS030!$A$5:$BO$10000,29,0)/Table1[[#This Row],[Rate
(L/S)]],"")</f>
        <v>0</v>
      </c>
      <c r="Y178" s="7">
        <f>IFERROR(VLOOKUP(Table1[[#This Row],[Stock]],[2]CUS030!$A$5:$BO$10000,30,0)/Table1[[#This Row],[Rate
(L/S)]],"")</f>
        <v>0</v>
      </c>
      <c r="Z178" s="7">
        <f>IFERROR(VLOOKUP(Table1[[#This Row],[Stock]],[2]CUS030!$A$5:$BO$10000,31,0)/Table1[[#This Row],[Rate
(L/S)]],"")</f>
        <v>0</v>
      </c>
      <c r="AA178" s="7">
        <f>IFERROR(VLOOKUP(Table1[[#This Row],[Stock]],[2]CUS030!$A$5:$BO$10000,32,0)/Table1[[#This Row],[Rate
(L/S)]],"")</f>
        <v>0</v>
      </c>
      <c r="AB178" s="7">
        <f>IFERROR(VLOOKUP(Table1[[#This Row],[Stock]],[2]CUS030!$A$5:$BO$10000,33,0)/Table1[[#This Row],[Rate
(L/S)]],"")</f>
        <v>0</v>
      </c>
      <c r="AC178" s="7">
        <f>IFERROR(VLOOKUP(Table1[[#This Row],[Stock]],[2]CUS030!$A$5:$BO$10000,34,0)/Table1[[#This Row],[Rate
(L/S)]],"")</f>
        <v>0</v>
      </c>
      <c r="AD178" s="7">
        <f>IFERROR(VLOOKUP(Table1[[#This Row],[Stock]],[2]CUS030!$A$5:$BO$10000,35,0)/Table1[[#This Row],[Rate
(L/S)]],"")</f>
        <v>0</v>
      </c>
      <c r="AE178" s="7">
        <f>IFERROR(VLOOKUP(Table1[[#This Row],[Stock]],[2]CUS030!$A$5:$BO$10000,36,0)/Table1[[#This Row],[Rate
(L/S)]],"")</f>
        <v>0</v>
      </c>
      <c r="AF178" s="7">
        <f>IFERROR(VLOOKUP(Table1[[#This Row],[Stock]],[2]CUS030!$A$5:$BO$10000,37,0)/Table1[[#This Row],[Rate
(L/S)]],"")</f>
        <v>0</v>
      </c>
      <c r="AG178" s="7">
        <f>IFERROR(VLOOKUP(Table1[[#This Row],[Stock]],[2]CUS030!$A$5:$BO$10000,38,0)/Table1[[#This Row],[Rate
(L/S)]],"")</f>
        <v>0</v>
      </c>
      <c r="AH178" s="7">
        <f>IFERROR(VLOOKUP(Table1[[#This Row],[Stock]],[2]CUS030!$A$5:$BO$10000,39,0)/Table1[[#This Row],[Rate
(L/S)]],"")</f>
        <v>0</v>
      </c>
      <c r="AI178" s="7">
        <f>IFERROR(VLOOKUP(Table1[[#This Row],[Stock]],[2]CUS030!$A$5:$BO$10000,40,0)/Table1[[#This Row],[Rate
(L/S)]],"")</f>
        <v>0</v>
      </c>
      <c r="AJ178" s="7">
        <f>IFERROR(VLOOKUP(Table1[[#This Row],[Stock]],[2]CUS030!$A$5:$BO$10000,41,0)/Table1[[#This Row],[Rate
(L/S)]],"")</f>
        <v>0</v>
      </c>
      <c r="AK178" s="7">
        <f>IFERROR(VLOOKUP(Table1[[#This Row],[Stock]],[2]CUS030!$A$5:$BO$10000,42,0)/Table1[[#This Row],[Rate
(L/S)]],"")</f>
        <v>0</v>
      </c>
      <c r="AL178" s="7">
        <f>IFERROR(VLOOKUP(Table1[[#This Row],[Stock]],[2]CUS030!$A$5:$BO$10000,43,0)/Table1[[#This Row],[Rate
(L/S)]],"")</f>
        <v>0</v>
      </c>
      <c r="AM178" s="7">
        <f>IFERROR(VLOOKUP(Table1[[#This Row],[Stock]],[2]CUS030!$A$5:$BO$10000,44,0)/Table1[[#This Row],[Rate
(L/S)]],"")</f>
        <v>0</v>
      </c>
      <c r="AN178" s="7">
        <f>IFERROR(VLOOKUP(Table1[[#This Row],[Stock]],[2]CUS030!$A$5:$BO$10000,45,0)/Table1[[#This Row],[Rate
(L/S)]],"")</f>
        <v>0</v>
      </c>
      <c r="AO178" s="7">
        <f>IFERROR(VLOOKUP(Table1[[#This Row],[Stock]],[2]CUS030!$A$5:$BO$10000,46,0)/Table1[[#This Row],[Rate
(L/S)]],"")</f>
        <v>0</v>
      </c>
      <c r="AP178" s="7">
        <f>IFERROR(VLOOKUP(Table1[[#This Row],[Stock]],[2]CUS030!$A$5:$BO$10000,47,0)/Table1[[#This Row],[Rate
(L/S)]],"")</f>
        <v>0</v>
      </c>
      <c r="AQ178" s="7">
        <f>IFERROR(VLOOKUP(Table1[[#This Row],[Stock]],[2]CUS030!$A$5:$BO$10000,48,0)/Table1[[#This Row],[Rate
(L/S)]],"")</f>
        <v>0</v>
      </c>
      <c r="AR178" s="7">
        <f>IFERROR(VLOOKUP(Table1[[#This Row],[Stock]],[2]CUS030!$A$5:$BO$10000,49,0)/Table1[[#This Row],[Rate
(L/S)]],"")</f>
        <v>0</v>
      </c>
      <c r="AS178" s="7">
        <f>IFERROR(VLOOKUP(Table1[[#This Row],[Stock]],[2]CUS030!$A$5:$BO$10000,50,0)/Table1[[#This Row],[Rate
(L/S)]],"")</f>
        <v>0</v>
      </c>
      <c r="AT178" s="7">
        <f>IFERROR(VLOOKUP(Table1[[#This Row],[Stock]],[2]CUS030!$A$5:$BO$10000,51,0)/Table1[[#This Row],[Rate
(L/S)]],"")</f>
        <v>0</v>
      </c>
      <c r="AU178" s="7">
        <f>IFERROR(VLOOKUP(Table1[[#This Row],[Stock]],[2]CUS030!$A$5:$BO$10000,52,0)/Table1[[#This Row],[Rate
(L/S)]],"")</f>
        <v>0</v>
      </c>
      <c r="AV178" s="7">
        <f>IFERROR(VLOOKUP(Table1[[#This Row],[Stock]],[2]CUS030!$A$5:$BO$10000,53,0)/Table1[[#This Row],[Rate
(L/S)]],"")</f>
        <v>0</v>
      </c>
      <c r="AW178" s="7">
        <f>IFERROR(VLOOKUP(Table1[[#This Row],[Stock]],[2]CUS030!$A$5:$BO$10000,54,0)/Table1[[#This Row],[Rate
(L/S)]],"")</f>
        <v>0</v>
      </c>
      <c r="AX178" s="7">
        <f>IFERROR(VLOOKUP(Table1[[#This Row],[Stock]],[2]CUS030!$A$5:$BO$10000,55,0)/Table1[[#This Row],[Rate
(L/S)]],"")</f>
        <v>0</v>
      </c>
      <c r="AY178" s="7">
        <f>IFERROR(VLOOKUP(Table1[[#This Row],[Stock]],[2]CUS030!$A$5:$BO$10000,56,0)/Table1[[#This Row],[Rate
(L/S)]],"")</f>
        <v>0</v>
      </c>
      <c r="AZ178" s="7">
        <f>IFERROR(VLOOKUP(Table1[[#This Row],[Stock]],[2]CUS030!$A$5:$BO$10000,57,0)/Table1[[#This Row],[Rate
(L/S)]],"")</f>
        <v>0</v>
      </c>
      <c r="BA178" s="7">
        <f>IFERROR(VLOOKUP(Table1[[#This Row],[Stock]],[2]CUS030!$A$5:$BO$10000,58,0)/Table1[[#This Row],[Rate
(L/S)]],"")</f>
        <v>0</v>
      </c>
      <c r="BB178" s="7">
        <f>IFERROR(VLOOKUP(Table1[[#This Row],[Stock]],[2]CUS030!$A$5:$BO$10000,59,0)/Table1[[#This Row],[Rate
(L/S)]],"")</f>
        <v>0</v>
      </c>
      <c r="BC178" s="7">
        <f>IFERROR(VLOOKUP(Table1[[#This Row],[Stock]],[2]CUS030!$A$5:$BO$10000,60,0)/Table1[[#This Row],[Rate
(L/S)]],"")</f>
        <v>0</v>
      </c>
      <c r="BD178" s="7">
        <f>IFERROR(VLOOKUP(Table1[[#This Row],[Stock]],[2]CUS030!$A$5:$BO$10000,61,0)/Table1[[#This Row],[Rate
(L/S)]],"")</f>
        <v>0</v>
      </c>
      <c r="BE178" s="7">
        <f>IFERROR(VLOOKUP(Table1[[#This Row],[Stock]],[2]CUS030!$A$5:$BO$10000,62,0)/Table1[[#This Row],[Rate
(L/S)]],"")</f>
        <v>0</v>
      </c>
      <c r="BF178" s="7">
        <f>IFERROR(VLOOKUP(Table1[[#This Row],[Stock]],[2]CUS030!$A$5:$BO$10000,63,0)/Table1[[#This Row],[Rate
(L/S)]],"")</f>
        <v>0</v>
      </c>
      <c r="BG178" s="7">
        <f>IFERROR(VLOOKUP(Table1[[#This Row],[Stock]],[2]CUS030!$A$5:$BO$10000,64,0)/Table1[[#This Row],[Rate
(L/S)]],"")</f>
        <v>0</v>
      </c>
      <c r="BH178" s="7">
        <f>IFERROR(VLOOKUP(Table1[[#This Row],[Stock]],[2]CUS030!$A$5:$BO$10000,65,0)/Table1[[#This Row],[Rate
(L/S)]],"")</f>
        <v>0</v>
      </c>
      <c r="BI178" s="7" t="s">
        <v>1</v>
      </c>
      <c r="BJ178" s="15">
        <f>IFERROR(IF(Table1[[#This Row],[S.Material]]="S",(Table1[[#This Row],[Total Qty]]+Table1[[#This Row],[N+1]]+Table1[[#This Row],[N+2]]),Table1[[#This Row],[Total Qty]]+Table1[[#This Row],[N+1]]),)</f>
        <v>0</v>
      </c>
      <c r="BK178" s="7" t="str">
        <f>IFERROR(IF(((AVERAGE((Table1[[#This Row],[N+1]],Table1[[#This Row],[N+2]]),Table1[[#This Row],[N+3]])-(Table1[[#This Row],[Total Qty]])))&gt;500,"Fixed&gt;500pcs",""),"")</f>
        <v/>
      </c>
      <c r="BL178" s="7" t="str">
        <f>IF(AND(Table1[[#This Row],[Last Forcast]]=0,Table1[[#This Row],[Total Qty]]&gt;0,Table1[[#This Row],[N+1]]&gt;0),"Check PO again","")</f>
        <v/>
      </c>
    </row>
    <row r="179" spans="2:64" x14ac:dyDescent="0.3">
      <c r="B179">
        <v>177</v>
      </c>
      <c r="C179" t="s">
        <v>183</v>
      </c>
      <c r="D179">
        <f>IFERROR(ROUND((MID(Table1[[#This Row],[Production]],35,(LEN(Table1[[#This Row],[Production]]))-37)/(MID(Table1[[#This Row],[Stock]],35,(LEN(Table1[[#This Row],[Stock]]))-37))),0),"")</f>
        <v>1</v>
      </c>
      <c r="E179" t="s">
        <v>183</v>
      </c>
      <c r="F179" s="16">
        <f>VLOOKUP(LEFT(Table1[[#This Row],[Production]],LEN(Table1[[#This Row],[Production]])-7),Item!$A$5:$Z$1000,26,0)</f>
        <v>0.95299999999999996</v>
      </c>
      <c r="H179" s="8" t="str">
        <f>IFERROR(VLOOKUP(MID(Table1[[#This Row],[Production]],10,2),Special!$B$2:$D$26,3,0),"")</f>
        <v>-</v>
      </c>
      <c r="J179" t="b">
        <f>EXACT(LEFT(Table1[[#This Row],[Stock]],12),LEFT(Table1[[#This Row],[Production]],12))</f>
        <v>1</v>
      </c>
      <c r="K179" t="b">
        <f>EXACT((RIGHT(Table1[[#This Row],[Stock]],3)),((RIGHT(Table1[[#This Row],[Production]],3))))</f>
        <v>1</v>
      </c>
      <c r="L179" s="14">
        <f>IFERROR(VLOOKUP(Table1[[#This Row],[Stock]],[1]Sheet1!$A$7:$N$10000,14,0),"")</f>
        <v>0</v>
      </c>
      <c r="M179" s="14">
        <f>IFERROR(ROUND((Table1[[#This Row],[Stock
(S&amp;L)]]/Table1[[#This Row],[Rate
(L/S)]]),0),"")</f>
        <v>0</v>
      </c>
      <c r="O179" t="str">
        <f>IF(Table1[[#This Row],[Rate
(L/S)]]=1,"P/E","C")</f>
        <v>P/E</v>
      </c>
      <c r="P179" s="7" t="str">
        <f>IFERROR(VLOOKUP(Table1[[#This Row],[Stock]],[2]CUS030!$A$5:$BO$10000,21,0)/Table1[[#This Row],[Rate
(L/S)]],"")</f>
        <v/>
      </c>
      <c r="Q179" s="7" t="str">
        <f>IFERROR(VLOOKUP(Table1[[#This Row],[Stock]],[2]CUS030!$A$5:$BO$10000,22,0)/Table1[[#This Row],[Rate
(L/S)]],"")</f>
        <v/>
      </c>
      <c r="R179" s="7" t="str">
        <f>IFERROR(VLOOKUP(Table1[[#This Row],[Stock]],[2]CUS030!$A$5:$BO$10000,23,0)/Table1[[#This Row],[Rate
(L/S)]],"")</f>
        <v/>
      </c>
      <c r="S179" s="7" t="str">
        <f>IFERROR(VLOOKUP(Table1[[#This Row],[Stock]],[2]CUS030!$A$5:$BO$10000,24,0)/Table1[[#This Row],[Rate
(L/S)]],"")</f>
        <v/>
      </c>
      <c r="T179" s="7" t="str">
        <f>IFERROR(VLOOKUP(Table1[[#This Row],[Stock]],[2]CUS030!$A$5:$BO$10000,25,0)/Table1[[#This Row],[Rate
(L/S)]],"")</f>
        <v/>
      </c>
      <c r="U179" s="7" t="str">
        <f>IFERROR(VLOOKUP(Table1[[#This Row],[Stock]],[2]CUS030!$A$5:$BO$10000,26,0)/Table1[[#This Row],[Rate
(L/S)]],"")</f>
        <v/>
      </c>
      <c r="V179" s="7" t="str">
        <f>IFERROR(VLOOKUP(Table1[[#This Row],[Stock]],[2]CUS030!$A$5:$BO$10000,27,0)/Table1[[#This Row],[Rate
(L/S)]],"")</f>
        <v/>
      </c>
      <c r="W179" s="7" t="str">
        <f>IFERROR(VLOOKUP(Table1[[#This Row],[Stock]],[2]CUS030!$A$5:$BO$10000,28,0)/Table1[[#This Row],[Rate
(L/S)]],"")</f>
        <v/>
      </c>
      <c r="X179" s="7" t="str">
        <f>IFERROR(VLOOKUP(Table1[[#This Row],[Stock]],[2]CUS030!$A$5:$BO$10000,29,0)/Table1[[#This Row],[Rate
(L/S)]],"")</f>
        <v/>
      </c>
      <c r="Y179" s="7" t="str">
        <f>IFERROR(VLOOKUP(Table1[[#This Row],[Stock]],[2]CUS030!$A$5:$BO$10000,30,0)/Table1[[#This Row],[Rate
(L/S)]],"")</f>
        <v/>
      </c>
      <c r="Z179" s="7" t="str">
        <f>IFERROR(VLOOKUP(Table1[[#This Row],[Stock]],[2]CUS030!$A$5:$BO$10000,31,0)/Table1[[#This Row],[Rate
(L/S)]],"")</f>
        <v/>
      </c>
      <c r="AA179" s="7" t="str">
        <f>IFERROR(VLOOKUP(Table1[[#This Row],[Stock]],[2]CUS030!$A$5:$BO$10000,32,0)/Table1[[#This Row],[Rate
(L/S)]],"")</f>
        <v/>
      </c>
      <c r="AB179" s="7" t="str">
        <f>IFERROR(VLOOKUP(Table1[[#This Row],[Stock]],[2]CUS030!$A$5:$BO$10000,33,0)/Table1[[#This Row],[Rate
(L/S)]],"")</f>
        <v/>
      </c>
      <c r="AC179" s="7" t="str">
        <f>IFERROR(VLOOKUP(Table1[[#This Row],[Stock]],[2]CUS030!$A$5:$BO$10000,34,0)/Table1[[#This Row],[Rate
(L/S)]],"")</f>
        <v/>
      </c>
      <c r="AD179" s="7" t="str">
        <f>IFERROR(VLOOKUP(Table1[[#This Row],[Stock]],[2]CUS030!$A$5:$BO$10000,35,0)/Table1[[#This Row],[Rate
(L/S)]],"")</f>
        <v/>
      </c>
      <c r="AE179" s="7" t="str">
        <f>IFERROR(VLOOKUP(Table1[[#This Row],[Stock]],[2]CUS030!$A$5:$BO$10000,36,0)/Table1[[#This Row],[Rate
(L/S)]],"")</f>
        <v/>
      </c>
      <c r="AF179" s="7" t="str">
        <f>IFERROR(VLOOKUP(Table1[[#This Row],[Stock]],[2]CUS030!$A$5:$BO$10000,37,0)/Table1[[#This Row],[Rate
(L/S)]],"")</f>
        <v/>
      </c>
      <c r="AG179" s="7" t="str">
        <f>IFERROR(VLOOKUP(Table1[[#This Row],[Stock]],[2]CUS030!$A$5:$BO$10000,38,0)/Table1[[#This Row],[Rate
(L/S)]],"")</f>
        <v/>
      </c>
      <c r="AH179" s="7" t="str">
        <f>IFERROR(VLOOKUP(Table1[[#This Row],[Stock]],[2]CUS030!$A$5:$BO$10000,39,0)/Table1[[#This Row],[Rate
(L/S)]],"")</f>
        <v/>
      </c>
      <c r="AI179" s="7" t="str">
        <f>IFERROR(VLOOKUP(Table1[[#This Row],[Stock]],[2]CUS030!$A$5:$BO$10000,40,0)/Table1[[#This Row],[Rate
(L/S)]],"")</f>
        <v/>
      </c>
      <c r="AJ179" s="7" t="str">
        <f>IFERROR(VLOOKUP(Table1[[#This Row],[Stock]],[2]CUS030!$A$5:$BO$10000,41,0)/Table1[[#This Row],[Rate
(L/S)]],"")</f>
        <v/>
      </c>
      <c r="AK179" s="7" t="str">
        <f>IFERROR(VLOOKUP(Table1[[#This Row],[Stock]],[2]CUS030!$A$5:$BO$10000,42,0)/Table1[[#This Row],[Rate
(L/S)]],"")</f>
        <v/>
      </c>
      <c r="AL179" s="7" t="str">
        <f>IFERROR(VLOOKUP(Table1[[#This Row],[Stock]],[2]CUS030!$A$5:$BO$10000,43,0)/Table1[[#This Row],[Rate
(L/S)]],"")</f>
        <v/>
      </c>
      <c r="AM179" s="7" t="str">
        <f>IFERROR(VLOOKUP(Table1[[#This Row],[Stock]],[2]CUS030!$A$5:$BO$10000,44,0)/Table1[[#This Row],[Rate
(L/S)]],"")</f>
        <v/>
      </c>
      <c r="AN179" s="7" t="str">
        <f>IFERROR(VLOOKUP(Table1[[#This Row],[Stock]],[2]CUS030!$A$5:$BO$10000,45,0)/Table1[[#This Row],[Rate
(L/S)]],"")</f>
        <v/>
      </c>
      <c r="AO179" s="7" t="str">
        <f>IFERROR(VLOOKUP(Table1[[#This Row],[Stock]],[2]CUS030!$A$5:$BO$10000,46,0)/Table1[[#This Row],[Rate
(L/S)]],"")</f>
        <v/>
      </c>
      <c r="AP179" s="7" t="str">
        <f>IFERROR(VLOOKUP(Table1[[#This Row],[Stock]],[2]CUS030!$A$5:$BO$10000,47,0)/Table1[[#This Row],[Rate
(L/S)]],"")</f>
        <v/>
      </c>
      <c r="AQ179" s="7" t="str">
        <f>IFERROR(VLOOKUP(Table1[[#This Row],[Stock]],[2]CUS030!$A$5:$BO$10000,48,0)/Table1[[#This Row],[Rate
(L/S)]],"")</f>
        <v/>
      </c>
      <c r="AR179" s="7" t="str">
        <f>IFERROR(VLOOKUP(Table1[[#This Row],[Stock]],[2]CUS030!$A$5:$BO$10000,49,0)/Table1[[#This Row],[Rate
(L/S)]],"")</f>
        <v/>
      </c>
      <c r="AS179" s="7" t="str">
        <f>IFERROR(VLOOKUP(Table1[[#This Row],[Stock]],[2]CUS030!$A$5:$BO$10000,50,0)/Table1[[#This Row],[Rate
(L/S)]],"")</f>
        <v/>
      </c>
      <c r="AT179" s="7" t="str">
        <f>IFERROR(VLOOKUP(Table1[[#This Row],[Stock]],[2]CUS030!$A$5:$BO$10000,51,0)/Table1[[#This Row],[Rate
(L/S)]],"")</f>
        <v/>
      </c>
      <c r="AU179" s="7" t="str">
        <f>IFERROR(VLOOKUP(Table1[[#This Row],[Stock]],[2]CUS030!$A$5:$BO$10000,52,0)/Table1[[#This Row],[Rate
(L/S)]],"")</f>
        <v/>
      </c>
      <c r="AV179" s="7" t="str">
        <f>IFERROR(VLOOKUP(Table1[[#This Row],[Stock]],[2]CUS030!$A$5:$BO$10000,53,0)/Table1[[#This Row],[Rate
(L/S)]],"")</f>
        <v/>
      </c>
      <c r="AW179" s="7" t="str">
        <f>IFERROR(VLOOKUP(Table1[[#This Row],[Stock]],[2]CUS030!$A$5:$BO$10000,54,0)/Table1[[#This Row],[Rate
(L/S)]],"")</f>
        <v/>
      </c>
      <c r="AX179" s="7" t="str">
        <f>IFERROR(VLOOKUP(Table1[[#This Row],[Stock]],[2]CUS030!$A$5:$BO$10000,55,0)/Table1[[#This Row],[Rate
(L/S)]],"")</f>
        <v/>
      </c>
      <c r="AY179" s="7" t="str">
        <f>IFERROR(VLOOKUP(Table1[[#This Row],[Stock]],[2]CUS030!$A$5:$BO$10000,56,0)/Table1[[#This Row],[Rate
(L/S)]],"")</f>
        <v/>
      </c>
      <c r="AZ179" s="7" t="str">
        <f>IFERROR(VLOOKUP(Table1[[#This Row],[Stock]],[2]CUS030!$A$5:$BO$10000,57,0)/Table1[[#This Row],[Rate
(L/S)]],"")</f>
        <v/>
      </c>
      <c r="BA179" s="7" t="str">
        <f>IFERROR(VLOOKUP(Table1[[#This Row],[Stock]],[2]CUS030!$A$5:$BO$10000,58,0)/Table1[[#This Row],[Rate
(L/S)]],"")</f>
        <v/>
      </c>
      <c r="BB179" s="7" t="str">
        <f>IFERROR(VLOOKUP(Table1[[#This Row],[Stock]],[2]CUS030!$A$5:$BO$10000,59,0)/Table1[[#This Row],[Rate
(L/S)]],"")</f>
        <v/>
      </c>
      <c r="BC179" s="7" t="str">
        <f>IFERROR(VLOOKUP(Table1[[#This Row],[Stock]],[2]CUS030!$A$5:$BO$10000,60,0)/Table1[[#This Row],[Rate
(L/S)]],"")</f>
        <v/>
      </c>
      <c r="BD179" s="7" t="str">
        <f>IFERROR(VLOOKUP(Table1[[#This Row],[Stock]],[2]CUS030!$A$5:$BO$10000,61,0)/Table1[[#This Row],[Rate
(L/S)]],"")</f>
        <v/>
      </c>
      <c r="BE179" s="7" t="str">
        <f>IFERROR(VLOOKUP(Table1[[#This Row],[Stock]],[2]CUS030!$A$5:$BO$10000,62,0)/Table1[[#This Row],[Rate
(L/S)]],"")</f>
        <v/>
      </c>
      <c r="BF179" s="7" t="str">
        <f>IFERROR(VLOOKUP(Table1[[#This Row],[Stock]],[2]CUS030!$A$5:$BO$10000,63,0)/Table1[[#This Row],[Rate
(L/S)]],"")</f>
        <v/>
      </c>
      <c r="BG179" s="7" t="str">
        <f>IFERROR(VLOOKUP(Table1[[#This Row],[Stock]],[2]CUS030!$A$5:$BO$10000,64,0)/Table1[[#This Row],[Rate
(L/S)]],"")</f>
        <v/>
      </c>
      <c r="BH179" s="7" t="str">
        <f>IFERROR(VLOOKUP(Table1[[#This Row],[Stock]],[2]CUS030!$A$5:$BO$10000,65,0)/Table1[[#This Row],[Rate
(L/S)]],"")</f>
        <v/>
      </c>
      <c r="BI179" s="7" t="s">
        <v>1</v>
      </c>
      <c r="BJ179" s="15">
        <f>IFERROR(IF(Table1[[#This Row],[S.Material]]="S",(Table1[[#This Row],[Total Qty]]+Table1[[#This Row],[N+1]]+Table1[[#This Row],[N+2]]),Table1[[#This Row],[Total Qty]]+Table1[[#This Row],[N+1]]),)</f>
        <v>0</v>
      </c>
      <c r="BK179" s="7" t="str">
        <f>IFERROR(IF(((AVERAGE((Table1[[#This Row],[N+1]],Table1[[#This Row],[N+2]]),Table1[[#This Row],[N+3]])-(Table1[[#This Row],[Total Qty]])))&gt;500,"Fixed&gt;500pcs",""),"")</f>
        <v/>
      </c>
      <c r="BL179" s="7" t="str">
        <f>IF(AND(Table1[[#This Row],[Last Forcast]]=0,Table1[[#This Row],[Total Qty]]&gt;0,Table1[[#This Row],[N+1]]&gt;0),"Check PO again","")</f>
        <v/>
      </c>
    </row>
    <row r="180" spans="2:64" x14ac:dyDescent="0.3">
      <c r="B180">
        <v>178</v>
      </c>
      <c r="C180" t="s">
        <v>185</v>
      </c>
      <c r="D180">
        <f>IFERROR(ROUND((MID(Table1[[#This Row],[Production]],35,(LEN(Table1[[#This Row],[Production]]))-37)/(MID(Table1[[#This Row],[Stock]],35,(LEN(Table1[[#This Row],[Stock]]))-37))),0),"")</f>
        <v>47</v>
      </c>
      <c r="E180" t="s">
        <v>186</v>
      </c>
      <c r="F180" s="16">
        <f>VLOOKUP(LEFT(Table1[[#This Row],[Production]],LEN(Table1[[#This Row],[Production]])-7),Item!$A$5:$Z$1000,26,0)</f>
        <v>0.71799999999999997</v>
      </c>
      <c r="H180" s="8" t="str">
        <f>IFERROR(VLOOKUP(MID(Table1[[#This Row],[Production]],10,2),Special!$B$2:$D$26,3,0),"")</f>
        <v>-</v>
      </c>
      <c r="J180" t="b">
        <f>EXACT(LEFT(Table1[[#This Row],[Stock]],12),LEFT(Table1[[#This Row],[Production]],12))</f>
        <v>1</v>
      </c>
      <c r="K180" t="b">
        <f>EXACT((RIGHT(Table1[[#This Row],[Stock]],3)),((RIGHT(Table1[[#This Row],[Production]],3))))</f>
        <v>1</v>
      </c>
      <c r="L180" s="14">
        <f>IFERROR(VLOOKUP(Table1[[#This Row],[Stock]],[1]Sheet1!$A$7:$N$10000,14,0),"")</f>
        <v>20</v>
      </c>
      <c r="M180" s="14">
        <f>IFERROR(ROUND((Table1[[#This Row],[Stock
(S&amp;L)]]/Table1[[#This Row],[Rate
(L/S)]]),0),"")</f>
        <v>0</v>
      </c>
      <c r="O180" t="str">
        <f>IF(Table1[[#This Row],[Rate
(L/S)]]=1,"P/E","C")</f>
        <v>C</v>
      </c>
      <c r="P180" s="7">
        <f>IFERROR(VLOOKUP(Table1[[#This Row],[Stock]],[2]CUS030!$A$5:$BO$10000,21,0)/Table1[[#This Row],[Rate
(L/S)]],"")</f>
        <v>0</v>
      </c>
      <c r="Q180" s="7">
        <f>IFERROR(VLOOKUP(Table1[[#This Row],[Stock]],[2]CUS030!$A$5:$BO$10000,22,0)/Table1[[#This Row],[Rate
(L/S)]],"")</f>
        <v>0</v>
      </c>
      <c r="R180" s="7">
        <f>IFERROR(VLOOKUP(Table1[[#This Row],[Stock]],[2]CUS030!$A$5:$BO$10000,23,0)/Table1[[#This Row],[Rate
(L/S)]],"")</f>
        <v>0</v>
      </c>
      <c r="S180" s="7">
        <f>IFERROR(VLOOKUP(Table1[[#This Row],[Stock]],[2]CUS030!$A$5:$BO$10000,24,0)/Table1[[#This Row],[Rate
(L/S)]],"")</f>
        <v>0</v>
      </c>
      <c r="T180" s="7">
        <f>IFERROR(VLOOKUP(Table1[[#This Row],[Stock]],[2]CUS030!$A$5:$BO$10000,25,0)/Table1[[#This Row],[Rate
(L/S)]],"")</f>
        <v>0</v>
      </c>
      <c r="U180" s="7">
        <f>IFERROR(VLOOKUP(Table1[[#This Row],[Stock]],[2]CUS030!$A$5:$BO$10000,26,0)/Table1[[#This Row],[Rate
(L/S)]],"")</f>
        <v>0</v>
      </c>
      <c r="V180" s="7">
        <f>IFERROR(VLOOKUP(Table1[[#This Row],[Stock]],[2]CUS030!$A$5:$BO$10000,27,0)/Table1[[#This Row],[Rate
(L/S)]],"")</f>
        <v>0</v>
      </c>
      <c r="W180" s="7">
        <f>IFERROR(VLOOKUP(Table1[[#This Row],[Stock]],[2]CUS030!$A$5:$BO$10000,28,0)/Table1[[#This Row],[Rate
(L/S)]],"")</f>
        <v>0</v>
      </c>
      <c r="X180" s="7">
        <f>IFERROR(VLOOKUP(Table1[[#This Row],[Stock]],[2]CUS030!$A$5:$BO$10000,29,0)/Table1[[#This Row],[Rate
(L/S)]],"")</f>
        <v>0</v>
      </c>
      <c r="Y180" s="7">
        <f>IFERROR(VLOOKUP(Table1[[#This Row],[Stock]],[2]CUS030!$A$5:$BO$10000,30,0)/Table1[[#This Row],[Rate
(L/S)]],"")</f>
        <v>0</v>
      </c>
      <c r="Z180" s="7">
        <f>IFERROR(VLOOKUP(Table1[[#This Row],[Stock]],[2]CUS030!$A$5:$BO$10000,31,0)/Table1[[#This Row],[Rate
(L/S)]],"")</f>
        <v>0</v>
      </c>
      <c r="AA180" s="7">
        <f>IFERROR(VLOOKUP(Table1[[#This Row],[Stock]],[2]CUS030!$A$5:$BO$10000,32,0)/Table1[[#This Row],[Rate
(L/S)]],"")</f>
        <v>0</v>
      </c>
      <c r="AB180" s="7">
        <f>IFERROR(VLOOKUP(Table1[[#This Row],[Stock]],[2]CUS030!$A$5:$BO$10000,33,0)/Table1[[#This Row],[Rate
(L/S)]],"")</f>
        <v>0</v>
      </c>
      <c r="AC180" s="7">
        <f>IFERROR(VLOOKUP(Table1[[#This Row],[Stock]],[2]CUS030!$A$5:$BO$10000,34,0)/Table1[[#This Row],[Rate
(L/S)]],"")</f>
        <v>0</v>
      </c>
      <c r="AD180" s="7">
        <f>IFERROR(VLOOKUP(Table1[[#This Row],[Stock]],[2]CUS030!$A$5:$BO$10000,35,0)/Table1[[#This Row],[Rate
(L/S)]],"")</f>
        <v>0</v>
      </c>
      <c r="AE180" s="7">
        <f>IFERROR(VLOOKUP(Table1[[#This Row],[Stock]],[2]CUS030!$A$5:$BO$10000,36,0)/Table1[[#This Row],[Rate
(L/S)]],"")</f>
        <v>0</v>
      </c>
      <c r="AF180" s="7">
        <f>IFERROR(VLOOKUP(Table1[[#This Row],[Stock]],[2]CUS030!$A$5:$BO$10000,37,0)/Table1[[#This Row],[Rate
(L/S)]],"")</f>
        <v>0</v>
      </c>
      <c r="AG180" s="7">
        <f>IFERROR(VLOOKUP(Table1[[#This Row],[Stock]],[2]CUS030!$A$5:$BO$10000,38,0)/Table1[[#This Row],[Rate
(L/S)]],"")</f>
        <v>0</v>
      </c>
      <c r="AH180" s="7">
        <f>IFERROR(VLOOKUP(Table1[[#This Row],[Stock]],[2]CUS030!$A$5:$BO$10000,39,0)/Table1[[#This Row],[Rate
(L/S)]],"")</f>
        <v>0</v>
      </c>
      <c r="AI180" s="7">
        <f>IFERROR(VLOOKUP(Table1[[#This Row],[Stock]],[2]CUS030!$A$5:$BO$10000,40,0)/Table1[[#This Row],[Rate
(L/S)]],"")</f>
        <v>0</v>
      </c>
      <c r="AJ180" s="7">
        <f>IFERROR(VLOOKUP(Table1[[#This Row],[Stock]],[2]CUS030!$A$5:$BO$10000,41,0)/Table1[[#This Row],[Rate
(L/S)]],"")</f>
        <v>0</v>
      </c>
      <c r="AK180" s="7">
        <f>IFERROR(VLOOKUP(Table1[[#This Row],[Stock]],[2]CUS030!$A$5:$BO$10000,42,0)/Table1[[#This Row],[Rate
(L/S)]],"")</f>
        <v>0</v>
      </c>
      <c r="AL180" s="7">
        <f>IFERROR(VLOOKUP(Table1[[#This Row],[Stock]],[2]CUS030!$A$5:$BO$10000,43,0)/Table1[[#This Row],[Rate
(L/S)]],"")</f>
        <v>0</v>
      </c>
      <c r="AM180" s="7">
        <f>IFERROR(VLOOKUP(Table1[[#This Row],[Stock]],[2]CUS030!$A$5:$BO$10000,44,0)/Table1[[#This Row],[Rate
(L/S)]],"")</f>
        <v>0</v>
      </c>
      <c r="AN180" s="7">
        <f>IFERROR(VLOOKUP(Table1[[#This Row],[Stock]],[2]CUS030!$A$5:$BO$10000,45,0)/Table1[[#This Row],[Rate
(L/S)]],"")</f>
        <v>0</v>
      </c>
      <c r="AO180" s="7">
        <f>IFERROR(VLOOKUP(Table1[[#This Row],[Stock]],[2]CUS030!$A$5:$BO$10000,46,0)/Table1[[#This Row],[Rate
(L/S)]],"")</f>
        <v>0</v>
      </c>
      <c r="AP180" s="7">
        <f>IFERROR(VLOOKUP(Table1[[#This Row],[Stock]],[2]CUS030!$A$5:$BO$10000,47,0)/Table1[[#This Row],[Rate
(L/S)]],"")</f>
        <v>0</v>
      </c>
      <c r="AQ180" s="7">
        <f>IFERROR(VLOOKUP(Table1[[#This Row],[Stock]],[2]CUS030!$A$5:$BO$10000,48,0)/Table1[[#This Row],[Rate
(L/S)]],"")</f>
        <v>0</v>
      </c>
      <c r="AR180" s="7">
        <f>IFERROR(VLOOKUP(Table1[[#This Row],[Stock]],[2]CUS030!$A$5:$BO$10000,49,0)/Table1[[#This Row],[Rate
(L/S)]],"")</f>
        <v>0</v>
      </c>
      <c r="AS180" s="7">
        <f>IFERROR(VLOOKUP(Table1[[#This Row],[Stock]],[2]CUS030!$A$5:$BO$10000,50,0)/Table1[[#This Row],[Rate
(L/S)]],"")</f>
        <v>0</v>
      </c>
      <c r="AT180" s="7">
        <f>IFERROR(VLOOKUP(Table1[[#This Row],[Stock]],[2]CUS030!$A$5:$BO$10000,51,0)/Table1[[#This Row],[Rate
(L/S)]],"")</f>
        <v>0</v>
      </c>
      <c r="AU180" s="7">
        <f>IFERROR(VLOOKUP(Table1[[#This Row],[Stock]],[2]CUS030!$A$5:$BO$10000,52,0)/Table1[[#This Row],[Rate
(L/S)]],"")</f>
        <v>0</v>
      </c>
      <c r="AV180" s="7">
        <f>IFERROR(VLOOKUP(Table1[[#This Row],[Stock]],[2]CUS030!$A$5:$BO$10000,53,0)/Table1[[#This Row],[Rate
(L/S)]],"")</f>
        <v>0</v>
      </c>
      <c r="AW180" s="7">
        <f>IFERROR(VLOOKUP(Table1[[#This Row],[Stock]],[2]CUS030!$A$5:$BO$10000,54,0)/Table1[[#This Row],[Rate
(L/S)]],"")</f>
        <v>0</v>
      </c>
      <c r="AX180" s="7">
        <f>IFERROR(VLOOKUP(Table1[[#This Row],[Stock]],[2]CUS030!$A$5:$BO$10000,55,0)/Table1[[#This Row],[Rate
(L/S)]],"")</f>
        <v>0</v>
      </c>
      <c r="AY180" s="7">
        <f>IFERROR(VLOOKUP(Table1[[#This Row],[Stock]],[2]CUS030!$A$5:$BO$10000,56,0)/Table1[[#This Row],[Rate
(L/S)]],"")</f>
        <v>40.212765957446805</v>
      </c>
      <c r="AZ180" s="7">
        <f>IFERROR(VLOOKUP(Table1[[#This Row],[Stock]],[2]CUS030!$A$5:$BO$10000,57,0)/Table1[[#This Row],[Rate
(L/S)]],"")</f>
        <v>41.659574468085104</v>
      </c>
      <c r="BA180" s="7">
        <f>IFERROR(VLOOKUP(Table1[[#This Row],[Stock]],[2]CUS030!$A$5:$BO$10000,58,0)/Table1[[#This Row],[Rate
(L/S)]],"")</f>
        <v>41.744680851063826</v>
      </c>
      <c r="BB180" s="7">
        <f>IFERROR(VLOOKUP(Table1[[#This Row],[Stock]],[2]CUS030!$A$5:$BO$10000,59,0)/Table1[[#This Row],[Rate
(L/S)]],"")</f>
        <v>0</v>
      </c>
      <c r="BC180" s="7">
        <f>IFERROR(VLOOKUP(Table1[[#This Row],[Stock]],[2]CUS030!$A$5:$BO$10000,60,0)/Table1[[#This Row],[Rate
(L/S)]],"")</f>
        <v>0</v>
      </c>
      <c r="BD180" s="7">
        <f>IFERROR(VLOOKUP(Table1[[#This Row],[Stock]],[2]CUS030!$A$5:$BO$10000,61,0)/Table1[[#This Row],[Rate
(L/S)]],"")</f>
        <v>0</v>
      </c>
      <c r="BE180" s="7">
        <f>IFERROR(VLOOKUP(Table1[[#This Row],[Stock]],[2]CUS030!$A$5:$BO$10000,62,0)/Table1[[#This Row],[Rate
(L/S)]],"")</f>
        <v>0</v>
      </c>
      <c r="BF180" s="7">
        <f>IFERROR(VLOOKUP(Table1[[#This Row],[Stock]],[2]CUS030!$A$5:$BO$10000,63,0)/Table1[[#This Row],[Rate
(L/S)]],"")</f>
        <v>0</v>
      </c>
      <c r="BG180" s="7">
        <f>IFERROR(VLOOKUP(Table1[[#This Row],[Stock]],[2]CUS030!$A$5:$BO$10000,64,0)/Table1[[#This Row],[Rate
(L/S)]],"")</f>
        <v>0</v>
      </c>
      <c r="BH180" s="7">
        <f>IFERROR(VLOOKUP(Table1[[#This Row],[Stock]],[2]CUS030!$A$5:$BO$10000,65,0)/Table1[[#This Row],[Rate
(L/S)]],"")</f>
        <v>0</v>
      </c>
      <c r="BI180" s="7" t="s">
        <v>1</v>
      </c>
      <c r="BJ180" s="15">
        <f>IFERROR(IF(Table1[[#This Row],[S.Material]]="S",(Table1[[#This Row],[Total Qty]]+Table1[[#This Row],[N+1]]+Table1[[#This Row],[N+2]]),Table1[[#This Row],[Total Qty]]+Table1[[#This Row],[N+1]]),)</f>
        <v>40.212765957446805</v>
      </c>
      <c r="BK180" s="7" t="str">
        <f>IFERROR(IF(((AVERAGE((Table1[[#This Row],[N+1]],Table1[[#This Row],[N+2]]),Table1[[#This Row],[N+3]])-(Table1[[#This Row],[Total Qty]])))&gt;500,"Fixed&gt;500pcs",""),"")</f>
        <v/>
      </c>
      <c r="BL180" s="7" t="str">
        <f>IF(AND(Table1[[#This Row],[Last Forcast]]=0,Table1[[#This Row],[Total Qty]]&gt;0,Table1[[#This Row],[N+1]]&gt;0),"Check PO again","")</f>
        <v/>
      </c>
    </row>
    <row r="181" spans="2:64" x14ac:dyDescent="0.3">
      <c r="B181">
        <v>179</v>
      </c>
      <c r="C181" t="s">
        <v>187</v>
      </c>
      <c r="D181">
        <f>IFERROR(ROUND((MID(Table1[[#This Row],[Production]],35,(LEN(Table1[[#This Row],[Production]]))-37)/(MID(Table1[[#This Row],[Stock]],35,(LEN(Table1[[#This Row],[Stock]]))-37))),0),"")</f>
        <v>4</v>
      </c>
      <c r="E181" t="s">
        <v>194</v>
      </c>
      <c r="F181" s="16">
        <f>VLOOKUP(LEFT(Table1[[#This Row],[Production]],LEN(Table1[[#This Row],[Production]])-7),Item!$A$5:$Z$1000,26,0)</f>
        <v>0.71799999999999997</v>
      </c>
      <c r="H181" s="8" t="str">
        <f>IFERROR(VLOOKUP(MID(Table1[[#This Row],[Production]],10,2),Special!$B$2:$D$26,3,0),"")</f>
        <v>-</v>
      </c>
      <c r="J181" t="b">
        <f>EXACT(LEFT(Table1[[#This Row],[Stock]],12),LEFT(Table1[[#This Row],[Production]],12))</f>
        <v>1</v>
      </c>
      <c r="K181" t="b">
        <f>EXACT((RIGHT(Table1[[#This Row],[Stock]],3)),((RIGHT(Table1[[#This Row],[Production]],3))))</f>
        <v>1</v>
      </c>
      <c r="L181" s="14">
        <f>IFERROR(VLOOKUP(Table1[[#This Row],[Stock]],[1]Sheet1!$A$7:$N$10000,14,0),"")</f>
        <v>1</v>
      </c>
      <c r="M181" s="14">
        <f>IFERROR(ROUND((Table1[[#This Row],[Stock
(S&amp;L)]]/Table1[[#This Row],[Rate
(L/S)]]),0),"")</f>
        <v>0</v>
      </c>
      <c r="O181" t="str">
        <f>IF(Table1[[#This Row],[Rate
(L/S)]]=1,"P/E","C")</f>
        <v>C</v>
      </c>
      <c r="P181" s="7">
        <f>IFERROR(VLOOKUP(Table1[[#This Row],[Stock]],[2]CUS030!$A$5:$BO$10000,21,0)/Table1[[#This Row],[Rate
(L/S)]],"")</f>
        <v>0</v>
      </c>
      <c r="Q181" s="7">
        <f>IFERROR(VLOOKUP(Table1[[#This Row],[Stock]],[2]CUS030!$A$5:$BO$10000,22,0)/Table1[[#This Row],[Rate
(L/S)]],"")</f>
        <v>0</v>
      </c>
      <c r="R181" s="7">
        <f>IFERROR(VLOOKUP(Table1[[#This Row],[Stock]],[2]CUS030!$A$5:$BO$10000,23,0)/Table1[[#This Row],[Rate
(L/S)]],"")</f>
        <v>0</v>
      </c>
      <c r="S181" s="7">
        <f>IFERROR(VLOOKUP(Table1[[#This Row],[Stock]],[2]CUS030!$A$5:$BO$10000,24,0)/Table1[[#This Row],[Rate
(L/S)]],"")</f>
        <v>0</v>
      </c>
      <c r="T181" s="7">
        <f>IFERROR(VLOOKUP(Table1[[#This Row],[Stock]],[2]CUS030!$A$5:$BO$10000,25,0)/Table1[[#This Row],[Rate
(L/S)]],"")</f>
        <v>0</v>
      </c>
      <c r="U181" s="7">
        <f>IFERROR(VLOOKUP(Table1[[#This Row],[Stock]],[2]CUS030!$A$5:$BO$10000,26,0)/Table1[[#This Row],[Rate
(L/S)]],"")</f>
        <v>0</v>
      </c>
      <c r="V181" s="7">
        <f>IFERROR(VLOOKUP(Table1[[#This Row],[Stock]],[2]CUS030!$A$5:$BO$10000,27,0)/Table1[[#This Row],[Rate
(L/S)]],"")</f>
        <v>0</v>
      </c>
      <c r="W181" s="7">
        <f>IFERROR(VLOOKUP(Table1[[#This Row],[Stock]],[2]CUS030!$A$5:$BO$10000,28,0)/Table1[[#This Row],[Rate
(L/S)]],"")</f>
        <v>0</v>
      </c>
      <c r="X181" s="7">
        <f>IFERROR(VLOOKUP(Table1[[#This Row],[Stock]],[2]CUS030!$A$5:$BO$10000,29,0)/Table1[[#This Row],[Rate
(L/S)]],"")</f>
        <v>0</v>
      </c>
      <c r="Y181" s="7">
        <f>IFERROR(VLOOKUP(Table1[[#This Row],[Stock]],[2]CUS030!$A$5:$BO$10000,30,0)/Table1[[#This Row],[Rate
(L/S)]],"")</f>
        <v>0</v>
      </c>
      <c r="Z181" s="7">
        <f>IFERROR(VLOOKUP(Table1[[#This Row],[Stock]],[2]CUS030!$A$5:$BO$10000,31,0)/Table1[[#This Row],[Rate
(L/S)]],"")</f>
        <v>0</v>
      </c>
      <c r="AA181" s="7">
        <f>IFERROR(VLOOKUP(Table1[[#This Row],[Stock]],[2]CUS030!$A$5:$BO$10000,32,0)/Table1[[#This Row],[Rate
(L/S)]],"")</f>
        <v>0</v>
      </c>
      <c r="AB181" s="7">
        <f>IFERROR(VLOOKUP(Table1[[#This Row],[Stock]],[2]CUS030!$A$5:$BO$10000,33,0)/Table1[[#This Row],[Rate
(L/S)]],"")</f>
        <v>0</v>
      </c>
      <c r="AC181" s="7">
        <f>IFERROR(VLOOKUP(Table1[[#This Row],[Stock]],[2]CUS030!$A$5:$BO$10000,34,0)/Table1[[#This Row],[Rate
(L/S)]],"")</f>
        <v>0</v>
      </c>
      <c r="AD181" s="7">
        <f>IFERROR(VLOOKUP(Table1[[#This Row],[Stock]],[2]CUS030!$A$5:$BO$10000,35,0)/Table1[[#This Row],[Rate
(L/S)]],"")</f>
        <v>0</v>
      </c>
      <c r="AE181" s="7">
        <f>IFERROR(VLOOKUP(Table1[[#This Row],[Stock]],[2]CUS030!$A$5:$BO$10000,36,0)/Table1[[#This Row],[Rate
(L/S)]],"")</f>
        <v>0</v>
      </c>
      <c r="AF181" s="7">
        <f>IFERROR(VLOOKUP(Table1[[#This Row],[Stock]],[2]CUS030!$A$5:$BO$10000,37,0)/Table1[[#This Row],[Rate
(L/S)]],"")</f>
        <v>0</v>
      </c>
      <c r="AG181" s="7">
        <f>IFERROR(VLOOKUP(Table1[[#This Row],[Stock]],[2]CUS030!$A$5:$BO$10000,38,0)/Table1[[#This Row],[Rate
(L/S)]],"")</f>
        <v>0</v>
      </c>
      <c r="AH181" s="7">
        <f>IFERROR(VLOOKUP(Table1[[#This Row],[Stock]],[2]CUS030!$A$5:$BO$10000,39,0)/Table1[[#This Row],[Rate
(L/S)]],"")</f>
        <v>0</v>
      </c>
      <c r="AI181" s="7">
        <f>IFERROR(VLOOKUP(Table1[[#This Row],[Stock]],[2]CUS030!$A$5:$BO$10000,40,0)/Table1[[#This Row],[Rate
(L/S)]],"")</f>
        <v>0</v>
      </c>
      <c r="AJ181" s="7">
        <f>IFERROR(VLOOKUP(Table1[[#This Row],[Stock]],[2]CUS030!$A$5:$BO$10000,41,0)/Table1[[#This Row],[Rate
(L/S)]],"")</f>
        <v>0</v>
      </c>
      <c r="AK181" s="7">
        <f>IFERROR(VLOOKUP(Table1[[#This Row],[Stock]],[2]CUS030!$A$5:$BO$10000,42,0)/Table1[[#This Row],[Rate
(L/S)]],"")</f>
        <v>0</v>
      </c>
      <c r="AL181" s="7">
        <f>IFERROR(VLOOKUP(Table1[[#This Row],[Stock]],[2]CUS030!$A$5:$BO$10000,43,0)/Table1[[#This Row],[Rate
(L/S)]],"")</f>
        <v>0</v>
      </c>
      <c r="AM181" s="7">
        <f>IFERROR(VLOOKUP(Table1[[#This Row],[Stock]],[2]CUS030!$A$5:$BO$10000,44,0)/Table1[[#This Row],[Rate
(L/S)]],"")</f>
        <v>0</v>
      </c>
      <c r="AN181" s="7">
        <f>IFERROR(VLOOKUP(Table1[[#This Row],[Stock]],[2]CUS030!$A$5:$BO$10000,45,0)/Table1[[#This Row],[Rate
(L/S)]],"")</f>
        <v>0</v>
      </c>
      <c r="AO181" s="7">
        <f>IFERROR(VLOOKUP(Table1[[#This Row],[Stock]],[2]CUS030!$A$5:$BO$10000,46,0)/Table1[[#This Row],[Rate
(L/S)]],"")</f>
        <v>0</v>
      </c>
      <c r="AP181" s="7">
        <f>IFERROR(VLOOKUP(Table1[[#This Row],[Stock]],[2]CUS030!$A$5:$BO$10000,47,0)/Table1[[#This Row],[Rate
(L/S)]],"")</f>
        <v>0</v>
      </c>
      <c r="AQ181" s="7">
        <f>IFERROR(VLOOKUP(Table1[[#This Row],[Stock]],[2]CUS030!$A$5:$BO$10000,48,0)/Table1[[#This Row],[Rate
(L/S)]],"")</f>
        <v>0</v>
      </c>
      <c r="AR181" s="7">
        <f>IFERROR(VLOOKUP(Table1[[#This Row],[Stock]],[2]CUS030!$A$5:$BO$10000,49,0)/Table1[[#This Row],[Rate
(L/S)]],"")</f>
        <v>0</v>
      </c>
      <c r="AS181" s="7">
        <f>IFERROR(VLOOKUP(Table1[[#This Row],[Stock]],[2]CUS030!$A$5:$BO$10000,50,0)/Table1[[#This Row],[Rate
(L/S)]],"")</f>
        <v>0</v>
      </c>
      <c r="AT181" s="7">
        <f>IFERROR(VLOOKUP(Table1[[#This Row],[Stock]],[2]CUS030!$A$5:$BO$10000,51,0)/Table1[[#This Row],[Rate
(L/S)]],"")</f>
        <v>0</v>
      </c>
      <c r="AU181" s="7">
        <f>IFERROR(VLOOKUP(Table1[[#This Row],[Stock]],[2]CUS030!$A$5:$BO$10000,52,0)/Table1[[#This Row],[Rate
(L/S)]],"")</f>
        <v>0</v>
      </c>
      <c r="AV181" s="7">
        <f>IFERROR(VLOOKUP(Table1[[#This Row],[Stock]],[2]CUS030!$A$5:$BO$10000,53,0)/Table1[[#This Row],[Rate
(L/S)]],"")</f>
        <v>0</v>
      </c>
      <c r="AW181" s="7">
        <f>IFERROR(VLOOKUP(Table1[[#This Row],[Stock]],[2]CUS030!$A$5:$BO$10000,54,0)/Table1[[#This Row],[Rate
(L/S)]],"")</f>
        <v>0</v>
      </c>
      <c r="AX181" s="7">
        <f>IFERROR(VLOOKUP(Table1[[#This Row],[Stock]],[2]CUS030!$A$5:$BO$10000,55,0)/Table1[[#This Row],[Rate
(L/S)]],"")</f>
        <v>0</v>
      </c>
      <c r="AY181" s="7">
        <f>IFERROR(VLOOKUP(Table1[[#This Row],[Stock]],[2]CUS030!$A$5:$BO$10000,56,0)/Table1[[#This Row],[Rate
(L/S)]],"")</f>
        <v>483.75</v>
      </c>
      <c r="AZ181" s="7">
        <f>IFERROR(VLOOKUP(Table1[[#This Row],[Stock]],[2]CUS030!$A$5:$BO$10000,57,0)/Table1[[#This Row],[Rate
(L/S)]],"")</f>
        <v>509.5</v>
      </c>
      <c r="BA181" s="7">
        <f>IFERROR(VLOOKUP(Table1[[#This Row],[Stock]],[2]CUS030!$A$5:$BO$10000,58,0)/Table1[[#This Row],[Rate
(L/S)]],"")</f>
        <v>508.5</v>
      </c>
      <c r="BB181" s="7">
        <f>IFERROR(VLOOKUP(Table1[[#This Row],[Stock]],[2]CUS030!$A$5:$BO$10000,59,0)/Table1[[#This Row],[Rate
(L/S)]],"")</f>
        <v>0</v>
      </c>
      <c r="BC181" s="7">
        <f>IFERROR(VLOOKUP(Table1[[#This Row],[Stock]],[2]CUS030!$A$5:$BO$10000,60,0)/Table1[[#This Row],[Rate
(L/S)]],"")</f>
        <v>0</v>
      </c>
      <c r="BD181" s="7">
        <f>IFERROR(VLOOKUP(Table1[[#This Row],[Stock]],[2]CUS030!$A$5:$BO$10000,61,0)/Table1[[#This Row],[Rate
(L/S)]],"")</f>
        <v>0</v>
      </c>
      <c r="BE181" s="7">
        <f>IFERROR(VLOOKUP(Table1[[#This Row],[Stock]],[2]CUS030!$A$5:$BO$10000,62,0)/Table1[[#This Row],[Rate
(L/S)]],"")</f>
        <v>0</v>
      </c>
      <c r="BF181" s="7">
        <f>IFERROR(VLOOKUP(Table1[[#This Row],[Stock]],[2]CUS030!$A$5:$BO$10000,63,0)/Table1[[#This Row],[Rate
(L/S)]],"")</f>
        <v>0</v>
      </c>
      <c r="BG181" s="7">
        <f>IFERROR(VLOOKUP(Table1[[#This Row],[Stock]],[2]CUS030!$A$5:$BO$10000,64,0)/Table1[[#This Row],[Rate
(L/S)]],"")</f>
        <v>0</v>
      </c>
      <c r="BH181" s="7">
        <f>IFERROR(VLOOKUP(Table1[[#This Row],[Stock]],[2]CUS030!$A$5:$BO$10000,65,0)/Table1[[#This Row],[Rate
(L/S)]],"")</f>
        <v>0</v>
      </c>
      <c r="BI181" s="7" t="s">
        <v>1</v>
      </c>
      <c r="BJ181" s="15">
        <f>IFERROR(IF(Table1[[#This Row],[S.Material]]="S",(Table1[[#This Row],[Total Qty]]+Table1[[#This Row],[N+1]]+Table1[[#This Row],[N+2]]),Table1[[#This Row],[Total Qty]]+Table1[[#This Row],[N+1]]),)</f>
        <v>483.75</v>
      </c>
      <c r="BK181" s="7" t="str">
        <f>IFERROR(IF(((AVERAGE((Table1[[#This Row],[N+1]],Table1[[#This Row],[N+2]]),Table1[[#This Row],[N+3]])-(Table1[[#This Row],[Total Qty]])))&gt;500,"Fixed&gt;500pcs",""),"")</f>
        <v>Fixed&gt;500pcs</v>
      </c>
      <c r="BL181" s="7" t="str">
        <f>IF(AND(Table1[[#This Row],[Last Forcast]]=0,Table1[[#This Row],[Total Qty]]&gt;0,Table1[[#This Row],[N+1]]&gt;0),"Check PO again","")</f>
        <v/>
      </c>
    </row>
    <row r="182" spans="2:64" x14ac:dyDescent="0.3">
      <c r="B182">
        <v>180</v>
      </c>
      <c r="C182" t="s">
        <v>189</v>
      </c>
      <c r="D182">
        <f>IFERROR(ROUND((MID(Table1[[#This Row],[Production]],35,(LEN(Table1[[#This Row],[Production]]))-37)/(MID(Table1[[#This Row],[Stock]],35,(LEN(Table1[[#This Row],[Stock]]))-37))),0),"")</f>
        <v>31</v>
      </c>
      <c r="E182" t="s">
        <v>197</v>
      </c>
      <c r="F182" s="16">
        <f>VLOOKUP(LEFT(Table1[[#This Row],[Production]],LEN(Table1[[#This Row],[Production]])-7),Item!$A$5:$Z$1000,26,0)</f>
        <v>0.71799999999999997</v>
      </c>
      <c r="H182" s="8" t="str">
        <f>IFERROR(VLOOKUP(MID(Table1[[#This Row],[Production]],10,2),Special!$B$2:$D$26,3,0),"")</f>
        <v>-</v>
      </c>
      <c r="J182" t="b">
        <f>EXACT(LEFT(Table1[[#This Row],[Stock]],12),LEFT(Table1[[#This Row],[Production]],12))</f>
        <v>1</v>
      </c>
      <c r="K182" t="b">
        <f>EXACT((RIGHT(Table1[[#This Row],[Stock]],3)),((RIGHT(Table1[[#This Row],[Production]],3))))</f>
        <v>1</v>
      </c>
      <c r="L182" s="14">
        <f>IFERROR(VLOOKUP(Table1[[#This Row],[Stock]],[1]Sheet1!$A$7:$N$10000,14,0),"")</f>
        <v>81</v>
      </c>
      <c r="M182" s="14">
        <f>IFERROR(ROUND((Table1[[#This Row],[Stock
(S&amp;L)]]/Table1[[#This Row],[Rate
(L/S)]]),0),"")</f>
        <v>3</v>
      </c>
      <c r="O182" t="str">
        <f>IF(Table1[[#This Row],[Rate
(L/S)]]=1,"P/E","C")</f>
        <v>C</v>
      </c>
      <c r="P182" s="7">
        <f>IFERROR(VLOOKUP(Table1[[#This Row],[Stock]],[2]CUS030!$A$5:$BO$10000,21,0)/Table1[[#This Row],[Rate
(L/S)]],"")</f>
        <v>0</v>
      </c>
      <c r="Q182" s="7">
        <f>IFERROR(VLOOKUP(Table1[[#This Row],[Stock]],[2]CUS030!$A$5:$BO$10000,22,0)/Table1[[#This Row],[Rate
(L/S)]],"")</f>
        <v>0</v>
      </c>
      <c r="R182" s="7">
        <f>IFERROR(VLOOKUP(Table1[[#This Row],[Stock]],[2]CUS030!$A$5:$BO$10000,23,0)/Table1[[#This Row],[Rate
(L/S)]],"")</f>
        <v>0</v>
      </c>
      <c r="S182" s="7">
        <f>IFERROR(VLOOKUP(Table1[[#This Row],[Stock]],[2]CUS030!$A$5:$BO$10000,24,0)/Table1[[#This Row],[Rate
(L/S)]],"")</f>
        <v>0</v>
      </c>
      <c r="T182" s="7">
        <f>IFERROR(VLOOKUP(Table1[[#This Row],[Stock]],[2]CUS030!$A$5:$BO$10000,25,0)/Table1[[#This Row],[Rate
(L/S)]],"")</f>
        <v>0</v>
      </c>
      <c r="U182" s="7">
        <f>IFERROR(VLOOKUP(Table1[[#This Row],[Stock]],[2]CUS030!$A$5:$BO$10000,26,0)/Table1[[#This Row],[Rate
(L/S)]],"")</f>
        <v>0</v>
      </c>
      <c r="V182" s="7">
        <f>IFERROR(VLOOKUP(Table1[[#This Row],[Stock]],[2]CUS030!$A$5:$BO$10000,27,0)/Table1[[#This Row],[Rate
(L/S)]],"")</f>
        <v>0</v>
      </c>
      <c r="W182" s="7">
        <f>IFERROR(VLOOKUP(Table1[[#This Row],[Stock]],[2]CUS030!$A$5:$BO$10000,28,0)/Table1[[#This Row],[Rate
(L/S)]],"")</f>
        <v>0</v>
      </c>
      <c r="X182" s="7">
        <f>IFERROR(VLOOKUP(Table1[[#This Row],[Stock]],[2]CUS030!$A$5:$BO$10000,29,0)/Table1[[#This Row],[Rate
(L/S)]],"")</f>
        <v>0</v>
      </c>
      <c r="Y182" s="7">
        <f>IFERROR(VLOOKUP(Table1[[#This Row],[Stock]],[2]CUS030!$A$5:$BO$10000,30,0)/Table1[[#This Row],[Rate
(L/S)]],"")</f>
        <v>0</v>
      </c>
      <c r="Z182" s="7">
        <f>IFERROR(VLOOKUP(Table1[[#This Row],[Stock]],[2]CUS030!$A$5:$BO$10000,31,0)/Table1[[#This Row],[Rate
(L/S)]],"")</f>
        <v>0</v>
      </c>
      <c r="AA182" s="7">
        <f>IFERROR(VLOOKUP(Table1[[#This Row],[Stock]],[2]CUS030!$A$5:$BO$10000,32,0)/Table1[[#This Row],[Rate
(L/S)]],"")</f>
        <v>0</v>
      </c>
      <c r="AB182" s="7">
        <f>IFERROR(VLOOKUP(Table1[[#This Row],[Stock]],[2]CUS030!$A$5:$BO$10000,33,0)/Table1[[#This Row],[Rate
(L/S)]],"")</f>
        <v>0</v>
      </c>
      <c r="AC182" s="7">
        <f>IFERROR(VLOOKUP(Table1[[#This Row],[Stock]],[2]CUS030!$A$5:$BO$10000,34,0)/Table1[[#This Row],[Rate
(L/S)]],"")</f>
        <v>0</v>
      </c>
      <c r="AD182" s="7">
        <f>IFERROR(VLOOKUP(Table1[[#This Row],[Stock]],[2]CUS030!$A$5:$BO$10000,35,0)/Table1[[#This Row],[Rate
(L/S)]],"")</f>
        <v>0</v>
      </c>
      <c r="AE182" s="7">
        <f>IFERROR(VLOOKUP(Table1[[#This Row],[Stock]],[2]CUS030!$A$5:$BO$10000,36,0)/Table1[[#This Row],[Rate
(L/S)]],"")</f>
        <v>0</v>
      </c>
      <c r="AF182" s="7">
        <f>IFERROR(VLOOKUP(Table1[[#This Row],[Stock]],[2]CUS030!$A$5:$BO$10000,37,0)/Table1[[#This Row],[Rate
(L/S)]],"")</f>
        <v>0</v>
      </c>
      <c r="AG182" s="7">
        <f>IFERROR(VLOOKUP(Table1[[#This Row],[Stock]],[2]CUS030!$A$5:$BO$10000,38,0)/Table1[[#This Row],[Rate
(L/S)]],"")</f>
        <v>0</v>
      </c>
      <c r="AH182" s="7">
        <f>IFERROR(VLOOKUP(Table1[[#This Row],[Stock]],[2]CUS030!$A$5:$BO$10000,39,0)/Table1[[#This Row],[Rate
(L/S)]],"")</f>
        <v>0</v>
      </c>
      <c r="AI182" s="7">
        <f>IFERROR(VLOOKUP(Table1[[#This Row],[Stock]],[2]CUS030!$A$5:$BO$10000,40,0)/Table1[[#This Row],[Rate
(L/S)]],"")</f>
        <v>0</v>
      </c>
      <c r="AJ182" s="7">
        <f>IFERROR(VLOOKUP(Table1[[#This Row],[Stock]],[2]CUS030!$A$5:$BO$10000,41,0)/Table1[[#This Row],[Rate
(L/S)]],"")</f>
        <v>0</v>
      </c>
      <c r="AK182" s="7">
        <f>IFERROR(VLOOKUP(Table1[[#This Row],[Stock]],[2]CUS030!$A$5:$BO$10000,42,0)/Table1[[#This Row],[Rate
(L/S)]],"")</f>
        <v>0</v>
      </c>
      <c r="AL182" s="7">
        <f>IFERROR(VLOOKUP(Table1[[#This Row],[Stock]],[2]CUS030!$A$5:$BO$10000,43,0)/Table1[[#This Row],[Rate
(L/S)]],"")</f>
        <v>0</v>
      </c>
      <c r="AM182" s="7">
        <f>IFERROR(VLOOKUP(Table1[[#This Row],[Stock]],[2]CUS030!$A$5:$BO$10000,44,0)/Table1[[#This Row],[Rate
(L/S)]],"")</f>
        <v>0</v>
      </c>
      <c r="AN182" s="7">
        <f>IFERROR(VLOOKUP(Table1[[#This Row],[Stock]],[2]CUS030!$A$5:$BO$10000,45,0)/Table1[[#This Row],[Rate
(L/S)]],"")</f>
        <v>0</v>
      </c>
      <c r="AO182" s="7">
        <f>IFERROR(VLOOKUP(Table1[[#This Row],[Stock]],[2]CUS030!$A$5:$BO$10000,46,0)/Table1[[#This Row],[Rate
(L/S)]],"")</f>
        <v>0</v>
      </c>
      <c r="AP182" s="7">
        <f>IFERROR(VLOOKUP(Table1[[#This Row],[Stock]],[2]CUS030!$A$5:$BO$10000,47,0)/Table1[[#This Row],[Rate
(L/S)]],"")</f>
        <v>0</v>
      </c>
      <c r="AQ182" s="7">
        <f>IFERROR(VLOOKUP(Table1[[#This Row],[Stock]],[2]CUS030!$A$5:$BO$10000,48,0)/Table1[[#This Row],[Rate
(L/S)]],"")</f>
        <v>0</v>
      </c>
      <c r="AR182" s="7">
        <f>IFERROR(VLOOKUP(Table1[[#This Row],[Stock]],[2]CUS030!$A$5:$BO$10000,49,0)/Table1[[#This Row],[Rate
(L/S)]],"")</f>
        <v>0</v>
      </c>
      <c r="AS182" s="7">
        <f>IFERROR(VLOOKUP(Table1[[#This Row],[Stock]],[2]CUS030!$A$5:$BO$10000,50,0)/Table1[[#This Row],[Rate
(L/S)]],"")</f>
        <v>0</v>
      </c>
      <c r="AT182" s="7">
        <f>IFERROR(VLOOKUP(Table1[[#This Row],[Stock]],[2]CUS030!$A$5:$BO$10000,51,0)/Table1[[#This Row],[Rate
(L/S)]],"")</f>
        <v>0</v>
      </c>
      <c r="AU182" s="7">
        <f>IFERROR(VLOOKUP(Table1[[#This Row],[Stock]],[2]CUS030!$A$5:$BO$10000,52,0)/Table1[[#This Row],[Rate
(L/S)]],"")</f>
        <v>0</v>
      </c>
      <c r="AV182" s="7">
        <f>IFERROR(VLOOKUP(Table1[[#This Row],[Stock]],[2]CUS030!$A$5:$BO$10000,53,0)/Table1[[#This Row],[Rate
(L/S)]],"")</f>
        <v>0</v>
      </c>
      <c r="AW182" s="7">
        <f>IFERROR(VLOOKUP(Table1[[#This Row],[Stock]],[2]CUS030!$A$5:$BO$10000,54,0)/Table1[[#This Row],[Rate
(L/S)]],"")</f>
        <v>0</v>
      </c>
      <c r="AX182" s="7">
        <f>IFERROR(VLOOKUP(Table1[[#This Row],[Stock]],[2]CUS030!$A$5:$BO$10000,55,0)/Table1[[#This Row],[Rate
(L/S)]],"")</f>
        <v>0</v>
      </c>
      <c r="AY182" s="7">
        <f>IFERROR(VLOOKUP(Table1[[#This Row],[Stock]],[2]CUS030!$A$5:$BO$10000,56,0)/Table1[[#This Row],[Rate
(L/S)]],"")</f>
        <v>62.741935483870968</v>
      </c>
      <c r="AZ182" s="7">
        <f>IFERROR(VLOOKUP(Table1[[#This Row],[Stock]],[2]CUS030!$A$5:$BO$10000,57,0)/Table1[[#This Row],[Rate
(L/S)]],"")</f>
        <v>63.161290322580648</v>
      </c>
      <c r="BA182" s="7">
        <f>IFERROR(VLOOKUP(Table1[[#This Row],[Stock]],[2]CUS030!$A$5:$BO$10000,58,0)/Table1[[#This Row],[Rate
(L/S)]],"")</f>
        <v>63.29032258064516</v>
      </c>
      <c r="BB182" s="7">
        <f>IFERROR(VLOOKUP(Table1[[#This Row],[Stock]],[2]CUS030!$A$5:$BO$10000,59,0)/Table1[[#This Row],[Rate
(L/S)]],"")</f>
        <v>0</v>
      </c>
      <c r="BC182" s="7">
        <f>IFERROR(VLOOKUP(Table1[[#This Row],[Stock]],[2]CUS030!$A$5:$BO$10000,60,0)/Table1[[#This Row],[Rate
(L/S)]],"")</f>
        <v>0</v>
      </c>
      <c r="BD182" s="7">
        <f>IFERROR(VLOOKUP(Table1[[#This Row],[Stock]],[2]CUS030!$A$5:$BO$10000,61,0)/Table1[[#This Row],[Rate
(L/S)]],"")</f>
        <v>0</v>
      </c>
      <c r="BE182" s="7">
        <f>IFERROR(VLOOKUP(Table1[[#This Row],[Stock]],[2]CUS030!$A$5:$BO$10000,62,0)/Table1[[#This Row],[Rate
(L/S)]],"")</f>
        <v>0</v>
      </c>
      <c r="BF182" s="7">
        <f>IFERROR(VLOOKUP(Table1[[#This Row],[Stock]],[2]CUS030!$A$5:$BO$10000,63,0)/Table1[[#This Row],[Rate
(L/S)]],"")</f>
        <v>0</v>
      </c>
      <c r="BG182" s="7">
        <f>IFERROR(VLOOKUP(Table1[[#This Row],[Stock]],[2]CUS030!$A$5:$BO$10000,64,0)/Table1[[#This Row],[Rate
(L/S)]],"")</f>
        <v>0</v>
      </c>
      <c r="BH182" s="7">
        <f>IFERROR(VLOOKUP(Table1[[#This Row],[Stock]],[2]CUS030!$A$5:$BO$10000,65,0)/Table1[[#This Row],[Rate
(L/S)]],"")</f>
        <v>0</v>
      </c>
      <c r="BI182" s="7" t="s">
        <v>1</v>
      </c>
      <c r="BJ182" s="15">
        <f>IFERROR(IF(Table1[[#This Row],[S.Material]]="S",(Table1[[#This Row],[Total Qty]]+Table1[[#This Row],[N+1]]+Table1[[#This Row],[N+2]]),Table1[[#This Row],[Total Qty]]+Table1[[#This Row],[N+1]]),)</f>
        <v>62.741935483870968</v>
      </c>
      <c r="BK182" s="7" t="str">
        <f>IFERROR(IF(((AVERAGE((Table1[[#This Row],[N+1]],Table1[[#This Row],[N+2]]),Table1[[#This Row],[N+3]])-(Table1[[#This Row],[Total Qty]])))&gt;500,"Fixed&gt;500pcs",""),"")</f>
        <v/>
      </c>
      <c r="BL182" s="7" t="str">
        <f>IF(AND(Table1[[#This Row],[Last Forcast]]=0,Table1[[#This Row],[Total Qty]]&gt;0,Table1[[#This Row],[N+1]]&gt;0),"Check PO again","")</f>
        <v/>
      </c>
    </row>
    <row r="183" spans="2:64" x14ac:dyDescent="0.3">
      <c r="B183">
        <v>181</v>
      </c>
      <c r="C183" t="s">
        <v>191</v>
      </c>
      <c r="D183">
        <f>IFERROR(ROUND((MID(Table1[[#This Row],[Production]],35,(LEN(Table1[[#This Row],[Production]]))-37)/(MID(Table1[[#This Row],[Stock]],35,(LEN(Table1[[#This Row],[Stock]]))-37))),0),"")</f>
        <v>23</v>
      </c>
      <c r="E183" t="s">
        <v>190</v>
      </c>
      <c r="F183" s="16">
        <f>VLOOKUP(LEFT(Table1[[#This Row],[Production]],LEN(Table1[[#This Row],[Production]])-7),Item!$A$5:$Z$1000,26,0)</f>
        <v>0.71799999999999997</v>
      </c>
      <c r="H183" s="8" t="str">
        <f>IFERROR(VLOOKUP(MID(Table1[[#This Row],[Production]],10,2),Special!$B$2:$D$26,3,0),"")</f>
        <v>-</v>
      </c>
      <c r="J183" t="b">
        <f>EXACT(LEFT(Table1[[#This Row],[Stock]],12),LEFT(Table1[[#This Row],[Production]],12))</f>
        <v>1</v>
      </c>
      <c r="K183" t="b">
        <f>EXACT((RIGHT(Table1[[#This Row],[Stock]],3)),((RIGHT(Table1[[#This Row],[Production]],3))))</f>
        <v>1</v>
      </c>
      <c r="L183" s="14">
        <f>IFERROR(VLOOKUP(Table1[[#This Row],[Stock]],[1]Sheet1!$A$7:$N$10000,14,0),"")</f>
        <v>9</v>
      </c>
      <c r="M183" s="14">
        <f>IFERROR(ROUND((Table1[[#This Row],[Stock
(S&amp;L)]]/Table1[[#This Row],[Rate
(L/S)]]),0),"")</f>
        <v>0</v>
      </c>
      <c r="O183" t="str">
        <f>IF(Table1[[#This Row],[Rate
(L/S)]]=1,"P/E","C")</f>
        <v>C</v>
      </c>
      <c r="P183" s="7">
        <f>IFERROR(VLOOKUP(Table1[[#This Row],[Stock]],[2]CUS030!$A$5:$BO$10000,21,0)/Table1[[#This Row],[Rate
(L/S)]],"")</f>
        <v>0</v>
      </c>
      <c r="Q183" s="7">
        <f>IFERROR(VLOOKUP(Table1[[#This Row],[Stock]],[2]CUS030!$A$5:$BO$10000,22,0)/Table1[[#This Row],[Rate
(L/S)]],"")</f>
        <v>0</v>
      </c>
      <c r="R183" s="7">
        <f>IFERROR(VLOOKUP(Table1[[#This Row],[Stock]],[2]CUS030!$A$5:$BO$10000,23,0)/Table1[[#This Row],[Rate
(L/S)]],"")</f>
        <v>0</v>
      </c>
      <c r="S183" s="7">
        <f>IFERROR(VLOOKUP(Table1[[#This Row],[Stock]],[2]CUS030!$A$5:$BO$10000,24,0)/Table1[[#This Row],[Rate
(L/S)]],"")</f>
        <v>0</v>
      </c>
      <c r="T183" s="7">
        <f>IFERROR(VLOOKUP(Table1[[#This Row],[Stock]],[2]CUS030!$A$5:$BO$10000,25,0)/Table1[[#This Row],[Rate
(L/S)]],"")</f>
        <v>0</v>
      </c>
      <c r="U183" s="7">
        <f>IFERROR(VLOOKUP(Table1[[#This Row],[Stock]],[2]CUS030!$A$5:$BO$10000,26,0)/Table1[[#This Row],[Rate
(L/S)]],"")</f>
        <v>0</v>
      </c>
      <c r="V183" s="7">
        <f>IFERROR(VLOOKUP(Table1[[#This Row],[Stock]],[2]CUS030!$A$5:$BO$10000,27,0)/Table1[[#This Row],[Rate
(L/S)]],"")</f>
        <v>0</v>
      </c>
      <c r="W183" s="7">
        <f>IFERROR(VLOOKUP(Table1[[#This Row],[Stock]],[2]CUS030!$A$5:$BO$10000,28,0)/Table1[[#This Row],[Rate
(L/S)]],"")</f>
        <v>0</v>
      </c>
      <c r="X183" s="7">
        <f>IFERROR(VLOOKUP(Table1[[#This Row],[Stock]],[2]CUS030!$A$5:$BO$10000,29,0)/Table1[[#This Row],[Rate
(L/S)]],"")</f>
        <v>0</v>
      </c>
      <c r="Y183" s="7">
        <f>IFERROR(VLOOKUP(Table1[[#This Row],[Stock]],[2]CUS030!$A$5:$BO$10000,30,0)/Table1[[#This Row],[Rate
(L/S)]],"")</f>
        <v>0</v>
      </c>
      <c r="Z183" s="7">
        <f>IFERROR(VLOOKUP(Table1[[#This Row],[Stock]],[2]CUS030!$A$5:$BO$10000,31,0)/Table1[[#This Row],[Rate
(L/S)]],"")</f>
        <v>0</v>
      </c>
      <c r="AA183" s="7">
        <f>IFERROR(VLOOKUP(Table1[[#This Row],[Stock]],[2]CUS030!$A$5:$BO$10000,32,0)/Table1[[#This Row],[Rate
(L/S)]],"")</f>
        <v>0</v>
      </c>
      <c r="AB183" s="7">
        <f>IFERROR(VLOOKUP(Table1[[#This Row],[Stock]],[2]CUS030!$A$5:$BO$10000,33,0)/Table1[[#This Row],[Rate
(L/S)]],"")</f>
        <v>0</v>
      </c>
      <c r="AC183" s="7">
        <f>IFERROR(VLOOKUP(Table1[[#This Row],[Stock]],[2]CUS030!$A$5:$BO$10000,34,0)/Table1[[#This Row],[Rate
(L/S)]],"")</f>
        <v>0</v>
      </c>
      <c r="AD183" s="7">
        <f>IFERROR(VLOOKUP(Table1[[#This Row],[Stock]],[2]CUS030!$A$5:$BO$10000,35,0)/Table1[[#This Row],[Rate
(L/S)]],"")</f>
        <v>0</v>
      </c>
      <c r="AE183" s="7">
        <f>IFERROR(VLOOKUP(Table1[[#This Row],[Stock]],[2]CUS030!$A$5:$BO$10000,36,0)/Table1[[#This Row],[Rate
(L/S)]],"")</f>
        <v>0</v>
      </c>
      <c r="AF183" s="7">
        <f>IFERROR(VLOOKUP(Table1[[#This Row],[Stock]],[2]CUS030!$A$5:$BO$10000,37,0)/Table1[[#This Row],[Rate
(L/S)]],"")</f>
        <v>0</v>
      </c>
      <c r="AG183" s="7">
        <f>IFERROR(VLOOKUP(Table1[[#This Row],[Stock]],[2]CUS030!$A$5:$BO$10000,38,0)/Table1[[#This Row],[Rate
(L/S)]],"")</f>
        <v>0</v>
      </c>
      <c r="AH183" s="7">
        <f>IFERROR(VLOOKUP(Table1[[#This Row],[Stock]],[2]CUS030!$A$5:$BO$10000,39,0)/Table1[[#This Row],[Rate
(L/S)]],"")</f>
        <v>0</v>
      </c>
      <c r="AI183" s="7">
        <f>IFERROR(VLOOKUP(Table1[[#This Row],[Stock]],[2]CUS030!$A$5:$BO$10000,40,0)/Table1[[#This Row],[Rate
(L/S)]],"")</f>
        <v>0</v>
      </c>
      <c r="AJ183" s="7">
        <f>IFERROR(VLOOKUP(Table1[[#This Row],[Stock]],[2]CUS030!$A$5:$BO$10000,41,0)/Table1[[#This Row],[Rate
(L/S)]],"")</f>
        <v>0</v>
      </c>
      <c r="AK183" s="7">
        <f>IFERROR(VLOOKUP(Table1[[#This Row],[Stock]],[2]CUS030!$A$5:$BO$10000,42,0)/Table1[[#This Row],[Rate
(L/S)]],"")</f>
        <v>0</v>
      </c>
      <c r="AL183" s="7">
        <f>IFERROR(VLOOKUP(Table1[[#This Row],[Stock]],[2]CUS030!$A$5:$BO$10000,43,0)/Table1[[#This Row],[Rate
(L/S)]],"")</f>
        <v>0</v>
      </c>
      <c r="AM183" s="7">
        <f>IFERROR(VLOOKUP(Table1[[#This Row],[Stock]],[2]CUS030!$A$5:$BO$10000,44,0)/Table1[[#This Row],[Rate
(L/S)]],"")</f>
        <v>0</v>
      </c>
      <c r="AN183" s="7">
        <f>IFERROR(VLOOKUP(Table1[[#This Row],[Stock]],[2]CUS030!$A$5:$BO$10000,45,0)/Table1[[#This Row],[Rate
(L/S)]],"")</f>
        <v>0</v>
      </c>
      <c r="AO183" s="7">
        <f>IFERROR(VLOOKUP(Table1[[#This Row],[Stock]],[2]CUS030!$A$5:$BO$10000,46,0)/Table1[[#This Row],[Rate
(L/S)]],"")</f>
        <v>0</v>
      </c>
      <c r="AP183" s="7">
        <f>IFERROR(VLOOKUP(Table1[[#This Row],[Stock]],[2]CUS030!$A$5:$BO$10000,47,0)/Table1[[#This Row],[Rate
(L/S)]],"")</f>
        <v>0</v>
      </c>
      <c r="AQ183" s="7">
        <f>IFERROR(VLOOKUP(Table1[[#This Row],[Stock]],[2]CUS030!$A$5:$BO$10000,48,0)/Table1[[#This Row],[Rate
(L/S)]],"")</f>
        <v>0</v>
      </c>
      <c r="AR183" s="7">
        <f>IFERROR(VLOOKUP(Table1[[#This Row],[Stock]],[2]CUS030!$A$5:$BO$10000,49,0)/Table1[[#This Row],[Rate
(L/S)]],"")</f>
        <v>0</v>
      </c>
      <c r="AS183" s="7">
        <f>IFERROR(VLOOKUP(Table1[[#This Row],[Stock]],[2]CUS030!$A$5:$BO$10000,50,0)/Table1[[#This Row],[Rate
(L/S)]],"")</f>
        <v>0</v>
      </c>
      <c r="AT183" s="7">
        <f>IFERROR(VLOOKUP(Table1[[#This Row],[Stock]],[2]CUS030!$A$5:$BO$10000,51,0)/Table1[[#This Row],[Rate
(L/S)]],"")</f>
        <v>0</v>
      </c>
      <c r="AU183" s="7">
        <f>IFERROR(VLOOKUP(Table1[[#This Row],[Stock]],[2]CUS030!$A$5:$BO$10000,52,0)/Table1[[#This Row],[Rate
(L/S)]],"")</f>
        <v>0</v>
      </c>
      <c r="AV183" s="7">
        <f>IFERROR(VLOOKUP(Table1[[#This Row],[Stock]],[2]CUS030!$A$5:$BO$10000,53,0)/Table1[[#This Row],[Rate
(L/S)]],"")</f>
        <v>0</v>
      </c>
      <c r="AW183" s="7">
        <f>IFERROR(VLOOKUP(Table1[[#This Row],[Stock]],[2]CUS030!$A$5:$BO$10000,54,0)/Table1[[#This Row],[Rate
(L/S)]],"")</f>
        <v>0</v>
      </c>
      <c r="AX183" s="7">
        <f>IFERROR(VLOOKUP(Table1[[#This Row],[Stock]],[2]CUS030!$A$5:$BO$10000,55,0)/Table1[[#This Row],[Rate
(L/S)]],"")</f>
        <v>0</v>
      </c>
      <c r="AY183" s="7">
        <f>IFERROR(VLOOKUP(Table1[[#This Row],[Stock]],[2]CUS030!$A$5:$BO$10000,56,0)/Table1[[#This Row],[Rate
(L/S)]],"")</f>
        <v>33.043478260869563</v>
      </c>
      <c r="AZ183" s="7">
        <f>IFERROR(VLOOKUP(Table1[[#This Row],[Stock]],[2]CUS030!$A$5:$BO$10000,57,0)/Table1[[#This Row],[Rate
(L/S)]],"")</f>
        <v>33.565217391304351</v>
      </c>
      <c r="BA183" s="7">
        <f>IFERROR(VLOOKUP(Table1[[#This Row],[Stock]],[2]CUS030!$A$5:$BO$10000,58,0)/Table1[[#This Row],[Rate
(L/S)]],"")</f>
        <v>33.565217391304351</v>
      </c>
      <c r="BB183" s="7">
        <f>IFERROR(VLOOKUP(Table1[[#This Row],[Stock]],[2]CUS030!$A$5:$BO$10000,59,0)/Table1[[#This Row],[Rate
(L/S)]],"")</f>
        <v>0</v>
      </c>
      <c r="BC183" s="7">
        <f>IFERROR(VLOOKUP(Table1[[#This Row],[Stock]],[2]CUS030!$A$5:$BO$10000,60,0)/Table1[[#This Row],[Rate
(L/S)]],"")</f>
        <v>0</v>
      </c>
      <c r="BD183" s="7">
        <f>IFERROR(VLOOKUP(Table1[[#This Row],[Stock]],[2]CUS030!$A$5:$BO$10000,61,0)/Table1[[#This Row],[Rate
(L/S)]],"")</f>
        <v>0</v>
      </c>
      <c r="BE183" s="7">
        <f>IFERROR(VLOOKUP(Table1[[#This Row],[Stock]],[2]CUS030!$A$5:$BO$10000,62,0)/Table1[[#This Row],[Rate
(L/S)]],"")</f>
        <v>0</v>
      </c>
      <c r="BF183" s="7">
        <f>IFERROR(VLOOKUP(Table1[[#This Row],[Stock]],[2]CUS030!$A$5:$BO$10000,63,0)/Table1[[#This Row],[Rate
(L/S)]],"")</f>
        <v>0</v>
      </c>
      <c r="BG183" s="7">
        <f>IFERROR(VLOOKUP(Table1[[#This Row],[Stock]],[2]CUS030!$A$5:$BO$10000,64,0)/Table1[[#This Row],[Rate
(L/S)]],"")</f>
        <v>0</v>
      </c>
      <c r="BH183" s="7">
        <f>IFERROR(VLOOKUP(Table1[[#This Row],[Stock]],[2]CUS030!$A$5:$BO$10000,65,0)/Table1[[#This Row],[Rate
(L/S)]],"")</f>
        <v>0</v>
      </c>
      <c r="BI183" s="7" t="s">
        <v>1</v>
      </c>
      <c r="BJ183" s="15">
        <f>IFERROR(IF(Table1[[#This Row],[S.Material]]="S",(Table1[[#This Row],[Total Qty]]+Table1[[#This Row],[N+1]]+Table1[[#This Row],[N+2]]),Table1[[#This Row],[Total Qty]]+Table1[[#This Row],[N+1]]),)</f>
        <v>33.043478260869563</v>
      </c>
      <c r="BK183" s="7" t="str">
        <f>IFERROR(IF(((AVERAGE((Table1[[#This Row],[N+1]],Table1[[#This Row],[N+2]]),Table1[[#This Row],[N+3]])-(Table1[[#This Row],[Total Qty]])))&gt;500,"Fixed&gt;500pcs",""),"")</f>
        <v/>
      </c>
      <c r="BL183" s="7" t="str">
        <f>IF(AND(Table1[[#This Row],[Last Forcast]]=0,Table1[[#This Row],[Total Qty]]&gt;0,Table1[[#This Row],[N+1]]&gt;0),"Check PO again","")</f>
        <v/>
      </c>
    </row>
    <row r="184" spans="2:64" x14ac:dyDescent="0.3">
      <c r="B184">
        <v>182</v>
      </c>
      <c r="C184" t="s">
        <v>192</v>
      </c>
      <c r="D184">
        <f>IFERROR(ROUND((MID(Table1[[#This Row],[Production]],35,(LEN(Table1[[#This Row],[Production]]))-37)/(MID(Table1[[#This Row],[Stock]],35,(LEN(Table1[[#This Row],[Stock]]))-37))),0),"")</f>
        <v>2</v>
      </c>
      <c r="E184" t="s">
        <v>188</v>
      </c>
      <c r="F184" s="16">
        <f>VLOOKUP(LEFT(Table1[[#This Row],[Production]],LEN(Table1[[#This Row],[Production]])-7),Item!$A$5:$Z$1000,26,0)</f>
        <v>0.71799999999999997</v>
      </c>
      <c r="H184" s="8" t="str">
        <f>IFERROR(VLOOKUP(MID(Table1[[#This Row],[Production]],10,2),Special!$B$2:$D$26,3,0),"")</f>
        <v>-</v>
      </c>
      <c r="J184" t="b">
        <f>EXACT(LEFT(Table1[[#This Row],[Stock]],12),LEFT(Table1[[#This Row],[Production]],12))</f>
        <v>1</v>
      </c>
      <c r="K184" t="b">
        <f>EXACT((RIGHT(Table1[[#This Row],[Stock]],3)),((RIGHT(Table1[[#This Row],[Production]],3))))</f>
        <v>1</v>
      </c>
      <c r="L184" s="14">
        <f>IFERROR(VLOOKUP(Table1[[#This Row],[Stock]],[1]Sheet1!$A$7:$N$10000,14,0),"")</f>
        <v>4</v>
      </c>
      <c r="M184" s="14">
        <f>IFERROR(ROUND((Table1[[#This Row],[Stock
(S&amp;L)]]/Table1[[#This Row],[Rate
(L/S)]]),0),"")</f>
        <v>2</v>
      </c>
      <c r="O184" t="str">
        <f>IF(Table1[[#This Row],[Rate
(L/S)]]=1,"P/E","C")</f>
        <v>C</v>
      </c>
      <c r="P184" s="7">
        <f>IFERROR(VLOOKUP(Table1[[#This Row],[Stock]],[2]CUS030!$A$5:$BO$10000,21,0)/Table1[[#This Row],[Rate
(L/S)]],"")</f>
        <v>0</v>
      </c>
      <c r="Q184" s="7">
        <f>IFERROR(VLOOKUP(Table1[[#This Row],[Stock]],[2]CUS030!$A$5:$BO$10000,22,0)/Table1[[#This Row],[Rate
(L/S)]],"")</f>
        <v>0</v>
      </c>
      <c r="R184" s="7">
        <f>IFERROR(VLOOKUP(Table1[[#This Row],[Stock]],[2]CUS030!$A$5:$BO$10000,23,0)/Table1[[#This Row],[Rate
(L/S)]],"")</f>
        <v>0</v>
      </c>
      <c r="S184" s="7">
        <f>IFERROR(VLOOKUP(Table1[[#This Row],[Stock]],[2]CUS030!$A$5:$BO$10000,24,0)/Table1[[#This Row],[Rate
(L/S)]],"")</f>
        <v>0</v>
      </c>
      <c r="T184" s="7">
        <f>IFERROR(VLOOKUP(Table1[[#This Row],[Stock]],[2]CUS030!$A$5:$BO$10000,25,0)/Table1[[#This Row],[Rate
(L/S)]],"")</f>
        <v>0</v>
      </c>
      <c r="U184" s="7">
        <f>IFERROR(VLOOKUP(Table1[[#This Row],[Stock]],[2]CUS030!$A$5:$BO$10000,26,0)/Table1[[#This Row],[Rate
(L/S)]],"")</f>
        <v>0</v>
      </c>
      <c r="V184" s="7">
        <f>IFERROR(VLOOKUP(Table1[[#This Row],[Stock]],[2]CUS030!$A$5:$BO$10000,27,0)/Table1[[#This Row],[Rate
(L/S)]],"")</f>
        <v>0</v>
      </c>
      <c r="W184" s="7">
        <f>IFERROR(VLOOKUP(Table1[[#This Row],[Stock]],[2]CUS030!$A$5:$BO$10000,28,0)/Table1[[#This Row],[Rate
(L/S)]],"")</f>
        <v>0</v>
      </c>
      <c r="X184" s="7">
        <f>IFERROR(VLOOKUP(Table1[[#This Row],[Stock]],[2]CUS030!$A$5:$BO$10000,29,0)/Table1[[#This Row],[Rate
(L/S)]],"")</f>
        <v>0</v>
      </c>
      <c r="Y184" s="7">
        <f>IFERROR(VLOOKUP(Table1[[#This Row],[Stock]],[2]CUS030!$A$5:$BO$10000,30,0)/Table1[[#This Row],[Rate
(L/S)]],"")</f>
        <v>0</v>
      </c>
      <c r="Z184" s="7">
        <f>IFERROR(VLOOKUP(Table1[[#This Row],[Stock]],[2]CUS030!$A$5:$BO$10000,31,0)/Table1[[#This Row],[Rate
(L/S)]],"")</f>
        <v>0</v>
      </c>
      <c r="AA184" s="7">
        <f>IFERROR(VLOOKUP(Table1[[#This Row],[Stock]],[2]CUS030!$A$5:$BO$10000,32,0)/Table1[[#This Row],[Rate
(L/S)]],"")</f>
        <v>0</v>
      </c>
      <c r="AB184" s="7">
        <f>IFERROR(VLOOKUP(Table1[[#This Row],[Stock]],[2]CUS030!$A$5:$BO$10000,33,0)/Table1[[#This Row],[Rate
(L/S)]],"")</f>
        <v>0</v>
      </c>
      <c r="AC184" s="7">
        <f>IFERROR(VLOOKUP(Table1[[#This Row],[Stock]],[2]CUS030!$A$5:$BO$10000,34,0)/Table1[[#This Row],[Rate
(L/S)]],"")</f>
        <v>0</v>
      </c>
      <c r="AD184" s="7">
        <f>IFERROR(VLOOKUP(Table1[[#This Row],[Stock]],[2]CUS030!$A$5:$BO$10000,35,0)/Table1[[#This Row],[Rate
(L/S)]],"")</f>
        <v>0</v>
      </c>
      <c r="AE184" s="7">
        <f>IFERROR(VLOOKUP(Table1[[#This Row],[Stock]],[2]CUS030!$A$5:$BO$10000,36,0)/Table1[[#This Row],[Rate
(L/S)]],"")</f>
        <v>0</v>
      </c>
      <c r="AF184" s="7">
        <f>IFERROR(VLOOKUP(Table1[[#This Row],[Stock]],[2]CUS030!$A$5:$BO$10000,37,0)/Table1[[#This Row],[Rate
(L/S)]],"")</f>
        <v>0</v>
      </c>
      <c r="AG184" s="7">
        <f>IFERROR(VLOOKUP(Table1[[#This Row],[Stock]],[2]CUS030!$A$5:$BO$10000,38,0)/Table1[[#This Row],[Rate
(L/S)]],"")</f>
        <v>0</v>
      </c>
      <c r="AH184" s="7">
        <f>IFERROR(VLOOKUP(Table1[[#This Row],[Stock]],[2]CUS030!$A$5:$BO$10000,39,0)/Table1[[#This Row],[Rate
(L/S)]],"")</f>
        <v>0</v>
      </c>
      <c r="AI184" s="7">
        <f>IFERROR(VLOOKUP(Table1[[#This Row],[Stock]],[2]CUS030!$A$5:$BO$10000,40,0)/Table1[[#This Row],[Rate
(L/S)]],"")</f>
        <v>0</v>
      </c>
      <c r="AJ184" s="7">
        <f>IFERROR(VLOOKUP(Table1[[#This Row],[Stock]],[2]CUS030!$A$5:$BO$10000,41,0)/Table1[[#This Row],[Rate
(L/S)]],"")</f>
        <v>0</v>
      </c>
      <c r="AK184" s="7">
        <f>IFERROR(VLOOKUP(Table1[[#This Row],[Stock]],[2]CUS030!$A$5:$BO$10000,42,0)/Table1[[#This Row],[Rate
(L/S)]],"")</f>
        <v>0</v>
      </c>
      <c r="AL184" s="7">
        <f>IFERROR(VLOOKUP(Table1[[#This Row],[Stock]],[2]CUS030!$A$5:$BO$10000,43,0)/Table1[[#This Row],[Rate
(L/S)]],"")</f>
        <v>0</v>
      </c>
      <c r="AM184" s="7">
        <f>IFERROR(VLOOKUP(Table1[[#This Row],[Stock]],[2]CUS030!$A$5:$BO$10000,44,0)/Table1[[#This Row],[Rate
(L/S)]],"")</f>
        <v>0</v>
      </c>
      <c r="AN184" s="7">
        <f>IFERROR(VLOOKUP(Table1[[#This Row],[Stock]],[2]CUS030!$A$5:$BO$10000,45,0)/Table1[[#This Row],[Rate
(L/S)]],"")</f>
        <v>0</v>
      </c>
      <c r="AO184" s="7">
        <f>IFERROR(VLOOKUP(Table1[[#This Row],[Stock]],[2]CUS030!$A$5:$BO$10000,46,0)/Table1[[#This Row],[Rate
(L/S)]],"")</f>
        <v>0</v>
      </c>
      <c r="AP184" s="7">
        <f>IFERROR(VLOOKUP(Table1[[#This Row],[Stock]],[2]CUS030!$A$5:$BO$10000,47,0)/Table1[[#This Row],[Rate
(L/S)]],"")</f>
        <v>0</v>
      </c>
      <c r="AQ184" s="7">
        <f>IFERROR(VLOOKUP(Table1[[#This Row],[Stock]],[2]CUS030!$A$5:$BO$10000,48,0)/Table1[[#This Row],[Rate
(L/S)]],"")</f>
        <v>0</v>
      </c>
      <c r="AR184" s="7">
        <f>IFERROR(VLOOKUP(Table1[[#This Row],[Stock]],[2]CUS030!$A$5:$BO$10000,49,0)/Table1[[#This Row],[Rate
(L/S)]],"")</f>
        <v>0</v>
      </c>
      <c r="AS184" s="7">
        <f>IFERROR(VLOOKUP(Table1[[#This Row],[Stock]],[2]CUS030!$A$5:$BO$10000,50,0)/Table1[[#This Row],[Rate
(L/S)]],"")</f>
        <v>0</v>
      </c>
      <c r="AT184" s="7">
        <f>IFERROR(VLOOKUP(Table1[[#This Row],[Stock]],[2]CUS030!$A$5:$BO$10000,51,0)/Table1[[#This Row],[Rate
(L/S)]],"")</f>
        <v>0</v>
      </c>
      <c r="AU184" s="7">
        <f>IFERROR(VLOOKUP(Table1[[#This Row],[Stock]],[2]CUS030!$A$5:$BO$10000,52,0)/Table1[[#This Row],[Rate
(L/S)]],"")</f>
        <v>0</v>
      </c>
      <c r="AV184" s="7">
        <f>IFERROR(VLOOKUP(Table1[[#This Row],[Stock]],[2]CUS030!$A$5:$BO$10000,53,0)/Table1[[#This Row],[Rate
(L/S)]],"")</f>
        <v>0</v>
      </c>
      <c r="AW184" s="7">
        <f>IFERROR(VLOOKUP(Table1[[#This Row],[Stock]],[2]CUS030!$A$5:$BO$10000,54,0)/Table1[[#This Row],[Rate
(L/S)]],"")</f>
        <v>0</v>
      </c>
      <c r="AX184" s="7">
        <f>IFERROR(VLOOKUP(Table1[[#This Row],[Stock]],[2]CUS030!$A$5:$BO$10000,55,0)/Table1[[#This Row],[Rate
(L/S)]],"")</f>
        <v>0</v>
      </c>
      <c r="AY184" s="7">
        <f>IFERROR(VLOOKUP(Table1[[#This Row],[Stock]],[2]CUS030!$A$5:$BO$10000,56,0)/Table1[[#This Row],[Rate
(L/S)]],"")</f>
        <v>187.5</v>
      </c>
      <c r="AZ184" s="7">
        <f>IFERROR(VLOOKUP(Table1[[#This Row],[Stock]],[2]CUS030!$A$5:$BO$10000,57,0)/Table1[[#This Row],[Rate
(L/S)]],"")</f>
        <v>193</v>
      </c>
      <c r="BA184" s="7">
        <f>IFERROR(VLOOKUP(Table1[[#This Row],[Stock]],[2]CUS030!$A$5:$BO$10000,58,0)/Table1[[#This Row],[Rate
(L/S)]],"")</f>
        <v>193</v>
      </c>
      <c r="BB184" s="7">
        <f>IFERROR(VLOOKUP(Table1[[#This Row],[Stock]],[2]CUS030!$A$5:$BO$10000,59,0)/Table1[[#This Row],[Rate
(L/S)]],"")</f>
        <v>0</v>
      </c>
      <c r="BC184" s="7">
        <f>IFERROR(VLOOKUP(Table1[[#This Row],[Stock]],[2]CUS030!$A$5:$BO$10000,60,0)/Table1[[#This Row],[Rate
(L/S)]],"")</f>
        <v>0</v>
      </c>
      <c r="BD184" s="7">
        <f>IFERROR(VLOOKUP(Table1[[#This Row],[Stock]],[2]CUS030!$A$5:$BO$10000,61,0)/Table1[[#This Row],[Rate
(L/S)]],"")</f>
        <v>0</v>
      </c>
      <c r="BE184" s="7">
        <f>IFERROR(VLOOKUP(Table1[[#This Row],[Stock]],[2]CUS030!$A$5:$BO$10000,62,0)/Table1[[#This Row],[Rate
(L/S)]],"")</f>
        <v>0</v>
      </c>
      <c r="BF184" s="7">
        <f>IFERROR(VLOOKUP(Table1[[#This Row],[Stock]],[2]CUS030!$A$5:$BO$10000,63,0)/Table1[[#This Row],[Rate
(L/S)]],"")</f>
        <v>0</v>
      </c>
      <c r="BG184" s="7">
        <f>IFERROR(VLOOKUP(Table1[[#This Row],[Stock]],[2]CUS030!$A$5:$BO$10000,64,0)/Table1[[#This Row],[Rate
(L/S)]],"")</f>
        <v>0</v>
      </c>
      <c r="BH184" s="7">
        <f>IFERROR(VLOOKUP(Table1[[#This Row],[Stock]],[2]CUS030!$A$5:$BO$10000,65,0)/Table1[[#This Row],[Rate
(L/S)]],"")</f>
        <v>0</v>
      </c>
      <c r="BI184" s="7" t="s">
        <v>1</v>
      </c>
      <c r="BJ184" s="15">
        <f>IFERROR(IF(Table1[[#This Row],[S.Material]]="S",(Table1[[#This Row],[Total Qty]]+Table1[[#This Row],[N+1]]+Table1[[#This Row],[N+2]]),Table1[[#This Row],[Total Qty]]+Table1[[#This Row],[N+1]]),)</f>
        <v>187.5</v>
      </c>
      <c r="BK184" s="7" t="str">
        <f>IFERROR(IF(((AVERAGE((Table1[[#This Row],[N+1]],Table1[[#This Row],[N+2]]),Table1[[#This Row],[N+3]])-(Table1[[#This Row],[Total Qty]])))&gt;500,"Fixed&gt;500pcs",""),"")</f>
        <v/>
      </c>
      <c r="BL184" s="7" t="str">
        <f>IF(AND(Table1[[#This Row],[Last Forcast]]=0,Table1[[#This Row],[Total Qty]]&gt;0,Table1[[#This Row],[N+1]]&gt;0),"Check PO again","")</f>
        <v/>
      </c>
    </row>
    <row r="185" spans="2:64" x14ac:dyDescent="0.3">
      <c r="B185">
        <v>183</v>
      </c>
      <c r="C185" t="s">
        <v>193</v>
      </c>
      <c r="D185">
        <f>IFERROR(ROUND((MID(Table1[[#This Row],[Production]],35,(LEN(Table1[[#This Row],[Production]]))-37)/(MID(Table1[[#This Row],[Stock]],35,(LEN(Table1[[#This Row],[Stock]]))-37))),0),"")</f>
        <v>20</v>
      </c>
      <c r="E185" t="s">
        <v>198</v>
      </c>
      <c r="F185" s="16">
        <f>VLOOKUP(LEFT(Table1[[#This Row],[Production]],LEN(Table1[[#This Row],[Production]])-7),Item!$A$5:$Z$1000,26,0)</f>
        <v>0.71799999999999997</v>
      </c>
      <c r="H185" s="8" t="str">
        <f>IFERROR(VLOOKUP(MID(Table1[[#This Row],[Production]],10,2),Special!$B$2:$D$26,3,0),"")</f>
        <v>-</v>
      </c>
      <c r="J185" t="b">
        <f>EXACT(LEFT(Table1[[#This Row],[Stock]],12),LEFT(Table1[[#This Row],[Production]],12))</f>
        <v>1</v>
      </c>
      <c r="K185" t="b">
        <f>EXACT((RIGHT(Table1[[#This Row],[Stock]],3)),((RIGHT(Table1[[#This Row],[Production]],3))))</f>
        <v>1</v>
      </c>
      <c r="L185" s="14">
        <f>IFERROR(VLOOKUP(Table1[[#This Row],[Stock]],[1]Sheet1!$A$7:$N$10000,14,0),"")</f>
        <v>892</v>
      </c>
      <c r="M185" s="14">
        <f>IFERROR(ROUND((Table1[[#This Row],[Stock
(S&amp;L)]]/Table1[[#This Row],[Rate
(L/S)]]),0),"")</f>
        <v>45</v>
      </c>
      <c r="O185" t="str">
        <f>IF(Table1[[#This Row],[Rate
(L/S)]]=1,"P/E","C")</f>
        <v>C</v>
      </c>
      <c r="P185" s="7">
        <f>IFERROR(VLOOKUP(Table1[[#This Row],[Stock]],[2]CUS030!$A$5:$BO$10000,21,0)/Table1[[#This Row],[Rate
(L/S)]],"")</f>
        <v>0</v>
      </c>
      <c r="Q185" s="7">
        <f>IFERROR(VLOOKUP(Table1[[#This Row],[Stock]],[2]CUS030!$A$5:$BO$10000,22,0)/Table1[[#This Row],[Rate
(L/S)]],"")</f>
        <v>0</v>
      </c>
      <c r="R185" s="7">
        <f>IFERROR(VLOOKUP(Table1[[#This Row],[Stock]],[2]CUS030!$A$5:$BO$10000,23,0)/Table1[[#This Row],[Rate
(L/S)]],"")</f>
        <v>0</v>
      </c>
      <c r="S185" s="7">
        <f>IFERROR(VLOOKUP(Table1[[#This Row],[Stock]],[2]CUS030!$A$5:$BO$10000,24,0)/Table1[[#This Row],[Rate
(L/S)]],"")</f>
        <v>0</v>
      </c>
      <c r="T185" s="7">
        <f>IFERROR(VLOOKUP(Table1[[#This Row],[Stock]],[2]CUS030!$A$5:$BO$10000,25,0)/Table1[[#This Row],[Rate
(L/S)]],"")</f>
        <v>0</v>
      </c>
      <c r="U185" s="7">
        <f>IFERROR(VLOOKUP(Table1[[#This Row],[Stock]],[2]CUS030!$A$5:$BO$10000,26,0)/Table1[[#This Row],[Rate
(L/S)]],"")</f>
        <v>0</v>
      </c>
      <c r="V185" s="7">
        <f>IFERROR(VLOOKUP(Table1[[#This Row],[Stock]],[2]CUS030!$A$5:$BO$10000,27,0)/Table1[[#This Row],[Rate
(L/S)]],"")</f>
        <v>0</v>
      </c>
      <c r="W185" s="7">
        <f>IFERROR(VLOOKUP(Table1[[#This Row],[Stock]],[2]CUS030!$A$5:$BO$10000,28,0)/Table1[[#This Row],[Rate
(L/S)]],"")</f>
        <v>0</v>
      </c>
      <c r="X185" s="7">
        <f>IFERROR(VLOOKUP(Table1[[#This Row],[Stock]],[2]CUS030!$A$5:$BO$10000,29,0)/Table1[[#This Row],[Rate
(L/S)]],"")</f>
        <v>0</v>
      </c>
      <c r="Y185" s="7">
        <f>IFERROR(VLOOKUP(Table1[[#This Row],[Stock]],[2]CUS030!$A$5:$BO$10000,30,0)/Table1[[#This Row],[Rate
(L/S)]],"")</f>
        <v>0</v>
      </c>
      <c r="Z185" s="7">
        <f>IFERROR(VLOOKUP(Table1[[#This Row],[Stock]],[2]CUS030!$A$5:$BO$10000,31,0)/Table1[[#This Row],[Rate
(L/S)]],"")</f>
        <v>0</v>
      </c>
      <c r="AA185" s="7">
        <f>IFERROR(VLOOKUP(Table1[[#This Row],[Stock]],[2]CUS030!$A$5:$BO$10000,32,0)/Table1[[#This Row],[Rate
(L/S)]],"")</f>
        <v>0</v>
      </c>
      <c r="AB185" s="7">
        <f>IFERROR(VLOOKUP(Table1[[#This Row],[Stock]],[2]CUS030!$A$5:$BO$10000,33,0)/Table1[[#This Row],[Rate
(L/S)]],"")</f>
        <v>0</v>
      </c>
      <c r="AC185" s="7">
        <f>IFERROR(VLOOKUP(Table1[[#This Row],[Stock]],[2]CUS030!$A$5:$BO$10000,34,0)/Table1[[#This Row],[Rate
(L/S)]],"")</f>
        <v>0</v>
      </c>
      <c r="AD185" s="7">
        <f>IFERROR(VLOOKUP(Table1[[#This Row],[Stock]],[2]CUS030!$A$5:$BO$10000,35,0)/Table1[[#This Row],[Rate
(L/S)]],"")</f>
        <v>0</v>
      </c>
      <c r="AE185" s="7">
        <f>IFERROR(VLOOKUP(Table1[[#This Row],[Stock]],[2]CUS030!$A$5:$BO$10000,36,0)/Table1[[#This Row],[Rate
(L/S)]],"")</f>
        <v>0</v>
      </c>
      <c r="AF185" s="7">
        <f>IFERROR(VLOOKUP(Table1[[#This Row],[Stock]],[2]CUS030!$A$5:$BO$10000,37,0)/Table1[[#This Row],[Rate
(L/S)]],"")</f>
        <v>0</v>
      </c>
      <c r="AG185" s="7">
        <f>IFERROR(VLOOKUP(Table1[[#This Row],[Stock]],[2]CUS030!$A$5:$BO$10000,38,0)/Table1[[#This Row],[Rate
(L/S)]],"")</f>
        <v>0</v>
      </c>
      <c r="AH185" s="7">
        <f>IFERROR(VLOOKUP(Table1[[#This Row],[Stock]],[2]CUS030!$A$5:$BO$10000,39,0)/Table1[[#This Row],[Rate
(L/S)]],"")</f>
        <v>0</v>
      </c>
      <c r="AI185" s="7">
        <f>IFERROR(VLOOKUP(Table1[[#This Row],[Stock]],[2]CUS030!$A$5:$BO$10000,40,0)/Table1[[#This Row],[Rate
(L/S)]],"")</f>
        <v>0</v>
      </c>
      <c r="AJ185" s="7">
        <f>IFERROR(VLOOKUP(Table1[[#This Row],[Stock]],[2]CUS030!$A$5:$BO$10000,41,0)/Table1[[#This Row],[Rate
(L/S)]],"")</f>
        <v>0</v>
      </c>
      <c r="AK185" s="7">
        <f>IFERROR(VLOOKUP(Table1[[#This Row],[Stock]],[2]CUS030!$A$5:$BO$10000,42,0)/Table1[[#This Row],[Rate
(L/S)]],"")</f>
        <v>0</v>
      </c>
      <c r="AL185" s="7">
        <f>IFERROR(VLOOKUP(Table1[[#This Row],[Stock]],[2]CUS030!$A$5:$BO$10000,43,0)/Table1[[#This Row],[Rate
(L/S)]],"")</f>
        <v>0</v>
      </c>
      <c r="AM185" s="7">
        <f>IFERROR(VLOOKUP(Table1[[#This Row],[Stock]],[2]CUS030!$A$5:$BO$10000,44,0)/Table1[[#This Row],[Rate
(L/S)]],"")</f>
        <v>0</v>
      </c>
      <c r="AN185" s="7">
        <f>IFERROR(VLOOKUP(Table1[[#This Row],[Stock]],[2]CUS030!$A$5:$BO$10000,45,0)/Table1[[#This Row],[Rate
(L/S)]],"")</f>
        <v>0</v>
      </c>
      <c r="AO185" s="7">
        <f>IFERROR(VLOOKUP(Table1[[#This Row],[Stock]],[2]CUS030!$A$5:$BO$10000,46,0)/Table1[[#This Row],[Rate
(L/S)]],"")</f>
        <v>0</v>
      </c>
      <c r="AP185" s="7">
        <f>IFERROR(VLOOKUP(Table1[[#This Row],[Stock]],[2]CUS030!$A$5:$BO$10000,47,0)/Table1[[#This Row],[Rate
(L/S)]],"")</f>
        <v>0</v>
      </c>
      <c r="AQ185" s="7">
        <f>IFERROR(VLOOKUP(Table1[[#This Row],[Stock]],[2]CUS030!$A$5:$BO$10000,48,0)/Table1[[#This Row],[Rate
(L/S)]],"")</f>
        <v>0</v>
      </c>
      <c r="AR185" s="7">
        <f>IFERROR(VLOOKUP(Table1[[#This Row],[Stock]],[2]CUS030!$A$5:$BO$10000,49,0)/Table1[[#This Row],[Rate
(L/S)]],"")</f>
        <v>0</v>
      </c>
      <c r="AS185" s="7">
        <f>IFERROR(VLOOKUP(Table1[[#This Row],[Stock]],[2]CUS030!$A$5:$BO$10000,50,0)/Table1[[#This Row],[Rate
(L/S)]],"")</f>
        <v>0</v>
      </c>
      <c r="AT185" s="7">
        <f>IFERROR(VLOOKUP(Table1[[#This Row],[Stock]],[2]CUS030!$A$5:$BO$10000,51,0)/Table1[[#This Row],[Rate
(L/S)]],"")</f>
        <v>0</v>
      </c>
      <c r="AU185" s="7">
        <f>IFERROR(VLOOKUP(Table1[[#This Row],[Stock]],[2]CUS030!$A$5:$BO$10000,52,0)/Table1[[#This Row],[Rate
(L/S)]],"")</f>
        <v>0</v>
      </c>
      <c r="AV185" s="7">
        <f>IFERROR(VLOOKUP(Table1[[#This Row],[Stock]],[2]CUS030!$A$5:$BO$10000,53,0)/Table1[[#This Row],[Rate
(L/S)]],"")</f>
        <v>0</v>
      </c>
      <c r="AW185" s="7">
        <f>IFERROR(VLOOKUP(Table1[[#This Row],[Stock]],[2]CUS030!$A$5:$BO$10000,54,0)/Table1[[#This Row],[Rate
(L/S)]],"")</f>
        <v>0</v>
      </c>
      <c r="AX185" s="7">
        <f>IFERROR(VLOOKUP(Table1[[#This Row],[Stock]],[2]CUS030!$A$5:$BO$10000,55,0)/Table1[[#This Row],[Rate
(L/S)]],"")</f>
        <v>40.5</v>
      </c>
      <c r="AY185" s="7">
        <f>IFERROR(VLOOKUP(Table1[[#This Row],[Stock]],[2]CUS030!$A$5:$BO$10000,56,0)/Table1[[#This Row],[Rate
(L/S)]],"")</f>
        <v>50.15</v>
      </c>
      <c r="AZ185" s="7">
        <f>IFERROR(VLOOKUP(Table1[[#This Row],[Stock]],[2]CUS030!$A$5:$BO$10000,57,0)/Table1[[#This Row],[Rate
(L/S)]],"")</f>
        <v>66</v>
      </c>
      <c r="BA185" s="7">
        <f>IFERROR(VLOOKUP(Table1[[#This Row],[Stock]],[2]CUS030!$A$5:$BO$10000,58,0)/Table1[[#This Row],[Rate
(L/S)]],"")</f>
        <v>66</v>
      </c>
      <c r="BB185" s="7">
        <f>IFERROR(VLOOKUP(Table1[[#This Row],[Stock]],[2]CUS030!$A$5:$BO$10000,59,0)/Table1[[#This Row],[Rate
(L/S)]],"")</f>
        <v>0</v>
      </c>
      <c r="BC185" s="7">
        <f>IFERROR(VLOOKUP(Table1[[#This Row],[Stock]],[2]CUS030!$A$5:$BO$10000,60,0)/Table1[[#This Row],[Rate
(L/S)]],"")</f>
        <v>0</v>
      </c>
      <c r="BD185" s="7">
        <f>IFERROR(VLOOKUP(Table1[[#This Row],[Stock]],[2]CUS030!$A$5:$BO$10000,61,0)/Table1[[#This Row],[Rate
(L/S)]],"")</f>
        <v>0</v>
      </c>
      <c r="BE185" s="7">
        <f>IFERROR(VLOOKUP(Table1[[#This Row],[Stock]],[2]CUS030!$A$5:$BO$10000,62,0)/Table1[[#This Row],[Rate
(L/S)]],"")</f>
        <v>0</v>
      </c>
      <c r="BF185" s="7">
        <f>IFERROR(VLOOKUP(Table1[[#This Row],[Stock]],[2]CUS030!$A$5:$BO$10000,63,0)/Table1[[#This Row],[Rate
(L/S)]],"")</f>
        <v>0</v>
      </c>
      <c r="BG185" s="7">
        <f>IFERROR(VLOOKUP(Table1[[#This Row],[Stock]],[2]CUS030!$A$5:$BO$10000,64,0)/Table1[[#This Row],[Rate
(L/S)]],"")</f>
        <v>0</v>
      </c>
      <c r="BH185" s="7">
        <f>IFERROR(VLOOKUP(Table1[[#This Row],[Stock]],[2]CUS030!$A$5:$BO$10000,65,0)/Table1[[#This Row],[Rate
(L/S)]],"")</f>
        <v>0</v>
      </c>
      <c r="BI185" s="7" t="s">
        <v>1</v>
      </c>
      <c r="BJ185" s="15">
        <f>IFERROR(IF(Table1[[#This Row],[S.Material]]="S",(Table1[[#This Row],[Total Qty]]+Table1[[#This Row],[N+1]]+Table1[[#This Row],[N+2]]),Table1[[#This Row],[Total Qty]]+Table1[[#This Row],[N+1]]),)</f>
        <v>50.15</v>
      </c>
      <c r="BK185" s="7" t="str">
        <f>IFERROR(IF(((AVERAGE((Table1[[#This Row],[N+1]],Table1[[#This Row],[N+2]]),Table1[[#This Row],[N+3]])-(Table1[[#This Row],[Total Qty]])))&gt;500,"Fixed&gt;500pcs",""),"")</f>
        <v/>
      </c>
      <c r="BL185" s="7" t="str">
        <f>IF(AND(Table1[[#This Row],[Last Forcast]]=0,Table1[[#This Row],[Total Qty]]&gt;0,Table1[[#This Row],[N+1]]&gt;0),"Check PO again","")</f>
        <v/>
      </c>
    </row>
    <row r="186" spans="2:64" x14ac:dyDescent="0.3">
      <c r="B186">
        <v>184</v>
      </c>
      <c r="C186" t="s">
        <v>188</v>
      </c>
      <c r="D186">
        <f>IFERROR(ROUND((MID(Table1[[#This Row],[Production]],35,(LEN(Table1[[#This Row],[Production]]))-37)/(MID(Table1[[#This Row],[Stock]],35,(LEN(Table1[[#This Row],[Stock]]))-37))),0),"")</f>
        <v>1</v>
      </c>
      <c r="E186" t="s">
        <v>188</v>
      </c>
      <c r="F186" s="16">
        <f>VLOOKUP(LEFT(Table1[[#This Row],[Production]],LEN(Table1[[#This Row],[Production]])-7),Item!$A$5:$Z$1000,26,0)</f>
        <v>0.71799999999999997</v>
      </c>
      <c r="H186" s="8" t="str">
        <f>IFERROR(VLOOKUP(MID(Table1[[#This Row],[Production]],10,2),Special!$B$2:$D$26,3,0),"")</f>
        <v>-</v>
      </c>
      <c r="J186" t="b">
        <f>EXACT(LEFT(Table1[[#This Row],[Stock]],12),LEFT(Table1[[#This Row],[Production]],12))</f>
        <v>1</v>
      </c>
      <c r="K186" t="b">
        <f>EXACT((RIGHT(Table1[[#This Row],[Stock]],3)),((RIGHT(Table1[[#This Row],[Production]],3))))</f>
        <v>1</v>
      </c>
      <c r="L186" s="14">
        <f>IFERROR(VLOOKUP(Table1[[#This Row],[Stock]],[1]Sheet1!$A$7:$N$10000,14,0),"")</f>
        <v>410</v>
      </c>
      <c r="M186" s="14">
        <f>IFERROR(ROUND((Table1[[#This Row],[Stock
(S&amp;L)]]/Table1[[#This Row],[Rate
(L/S)]]),0),"")</f>
        <v>410</v>
      </c>
      <c r="O186" t="str">
        <f>IF(Table1[[#This Row],[Rate
(L/S)]]=1,"P/E","C")</f>
        <v>P/E</v>
      </c>
      <c r="P186" s="7" t="str">
        <f>IFERROR(VLOOKUP(Table1[[#This Row],[Stock]],[2]CUS030!$A$5:$BO$10000,21,0)/Table1[[#This Row],[Rate
(L/S)]],"")</f>
        <v/>
      </c>
      <c r="Q186" s="7" t="str">
        <f>IFERROR(VLOOKUP(Table1[[#This Row],[Stock]],[2]CUS030!$A$5:$BO$10000,22,0)/Table1[[#This Row],[Rate
(L/S)]],"")</f>
        <v/>
      </c>
      <c r="R186" s="7" t="str">
        <f>IFERROR(VLOOKUP(Table1[[#This Row],[Stock]],[2]CUS030!$A$5:$BO$10000,23,0)/Table1[[#This Row],[Rate
(L/S)]],"")</f>
        <v/>
      </c>
      <c r="S186" s="7" t="str">
        <f>IFERROR(VLOOKUP(Table1[[#This Row],[Stock]],[2]CUS030!$A$5:$BO$10000,24,0)/Table1[[#This Row],[Rate
(L/S)]],"")</f>
        <v/>
      </c>
      <c r="T186" s="7" t="str">
        <f>IFERROR(VLOOKUP(Table1[[#This Row],[Stock]],[2]CUS030!$A$5:$BO$10000,25,0)/Table1[[#This Row],[Rate
(L/S)]],"")</f>
        <v/>
      </c>
      <c r="U186" s="7" t="str">
        <f>IFERROR(VLOOKUP(Table1[[#This Row],[Stock]],[2]CUS030!$A$5:$BO$10000,26,0)/Table1[[#This Row],[Rate
(L/S)]],"")</f>
        <v/>
      </c>
      <c r="V186" s="7" t="str">
        <f>IFERROR(VLOOKUP(Table1[[#This Row],[Stock]],[2]CUS030!$A$5:$BO$10000,27,0)/Table1[[#This Row],[Rate
(L/S)]],"")</f>
        <v/>
      </c>
      <c r="W186" s="7" t="str">
        <f>IFERROR(VLOOKUP(Table1[[#This Row],[Stock]],[2]CUS030!$A$5:$BO$10000,28,0)/Table1[[#This Row],[Rate
(L/S)]],"")</f>
        <v/>
      </c>
      <c r="X186" s="7" t="str">
        <f>IFERROR(VLOOKUP(Table1[[#This Row],[Stock]],[2]CUS030!$A$5:$BO$10000,29,0)/Table1[[#This Row],[Rate
(L/S)]],"")</f>
        <v/>
      </c>
      <c r="Y186" s="7" t="str">
        <f>IFERROR(VLOOKUP(Table1[[#This Row],[Stock]],[2]CUS030!$A$5:$BO$10000,30,0)/Table1[[#This Row],[Rate
(L/S)]],"")</f>
        <v/>
      </c>
      <c r="Z186" s="7" t="str">
        <f>IFERROR(VLOOKUP(Table1[[#This Row],[Stock]],[2]CUS030!$A$5:$BO$10000,31,0)/Table1[[#This Row],[Rate
(L/S)]],"")</f>
        <v/>
      </c>
      <c r="AA186" s="7" t="str">
        <f>IFERROR(VLOOKUP(Table1[[#This Row],[Stock]],[2]CUS030!$A$5:$BO$10000,32,0)/Table1[[#This Row],[Rate
(L/S)]],"")</f>
        <v/>
      </c>
      <c r="AB186" s="7" t="str">
        <f>IFERROR(VLOOKUP(Table1[[#This Row],[Stock]],[2]CUS030!$A$5:$BO$10000,33,0)/Table1[[#This Row],[Rate
(L/S)]],"")</f>
        <v/>
      </c>
      <c r="AC186" s="7" t="str">
        <f>IFERROR(VLOOKUP(Table1[[#This Row],[Stock]],[2]CUS030!$A$5:$BO$10000,34,0)/Table1[[#This Row],[Rate
(L/S)]],"")</f>
        <v/>
      </c>
      <c r="AD186" s="7" t="str">
        <f>IFERROR(VLOOKUP(Table1[[#This Row],[Stock]],[2]CUS030!$A$5:$BO$10000,35,0)/Table1[[#This Row],[Rate
(L/S)]],"")</f>
        <v/>
      </c>
      <c r="AE186" s="7" t="str">
        <f>IFERROR(VLOOKUP(Table1[[#This Row],[Stock]],[2]CUS030!$A$5:$BO$10000,36,0)/Table1[[#This Row],[Rate
(L/S)]],"")</f>
        <v/>
      </c>
      <c r="AF186" s="7" t="str">
        <f>IFERROR(VLOOKUP(Table1[[#This Row],[Stock]],[2]CUS030!$A$5:$BO$10000,37,0)/Table1[[#This Row],[Rate
(L/S)]],"")</f>
        <v/>
      </c>
      <c r="AG186" s="7" t="str">
        <f>IFERROR(VLOOKUP(Table1[[#This Row],[Stock]],[2]CUS030!$A$5:$BO$10000,38,0)/Table1[[#This Row],[Rate
(L/S)]],"")</f>
        <v/>
      </c>
      <c r="AH186" s="7" t="str">
        <f>IFERROR(VLOOKUP(Table1[[#This Row],[Stock]],[2]CUS030!$A$5:$BO$10000,39,0)/Table1[[#This Row],[Rate
(L/S)]],"")</f>
        <v/>
      </c>
      <c r="AI186" s="7" t="str">
        <f>IFERROR(VLOOKUP(Table1[[#This Row],[Stock]],[2]CUS030!$A$5:$BO$10000,40,0)/Table1[[#This Row],[Rate
(L/S)]],"")</f>
        <v/>
      </c>
      <c r="AJ186" s="7" t="str">
        <f>IFERROR(VLOOKUP(Table1[[#This Row],[Stock]],[2]CUS030!$A$5:$BO$10000,41,0)/Table1[[#This Row],[Rate
(L/S)]],"")</f>
        <v/>
      </c>
      <c r="AK186" s="7" t="str">
        <f>IFERROR(VLOOKUP(Table1[[#This Row],[Stock]],[2]CUS030!$A$5:$BO$10000,42,0)/Table1[[#This Row],[Rate
(L/S)]],"")</f>
        <v/>
      </c>
      <c r="AL186" s="7" t="str">
        <f>IFERROR(VLOOKUP(Table1[[#This Row],[Stock]],[2]CUS030!$A$5:$BO$10000,43,0)/Table1[[#This Row],[Rate
(L/S)]],"")</f>
        <v/>
      </c>
      <c r="AM186" s="7" t="str">
        <f>IFERROR(VLOOKUP(Table1[[#This Row],[Stock]],[2]CUS030!$A$5:$BO$10000,44,0)/Table1[[#This Row],[Rate
(L/S)]],"")</f>
        <v/>
      </c>
      <c r="AN186" s="7" t="str">
        <f>IFERROR(VLOOKUP(Table1[[#This Row],[Stock]],[2]CUS030!$A$5:$BO$10000,45,0)/Table1[[#This Row],[Rate
(L/S)]],"")</f>
        <v/>
      </c>
      <c r="AO186" s="7" t="str">
        <f>IFERROR(VLOOKUP(Table1[[#This Row],[Stock]],[2]CUS030!$A$5:$BO$10000,46,0)/Table1[[#This Row],[Rate
(L/S)]],"")</f>
        <v/>
      </c>
      <c r="AP186" s="7" t="str">
        <f>IFERROR(VLOOKUP(Table1[[#This Row],[Stock]],[2]CUS030!$A$5:$BO$10000,47,0)/Table1[[#This Row],[Rate
(L/S)]],"")</f>
        <v/>
      </c>
      <c r="AQ186" s="7" t="str">
        <f>IFERROR(VLOOKUP(Table1[[#This Row],[Stock]],[2]CUS030!$A$5:$BO$10000,48,0)/Table1[[#This Row],[Rate
(L/S)]],"")</f>
        <v/>
      </c>
      <c r="AR186" s="7" t="str">
        <f>IFERROR(VLOOKUP(Table1[[#This Row],[Stock]],[2]CUS030!$A$5:$BO$10000,49,0)/Table1[[#This Row],[Rate
(L/S)]],"")</f>
        <v/>
      </c>
      <c r="AS186" s="7" t="str">
        <f>IFERROR(VLOOKUP(Table1[[#This Row],[Stock]],[2]CUS030!$A$5:$BO$10000,50,0)/Table1[[#This Row],[Rate
(L/S)]],"")</f>
        <v/>
      </c>
      <c r="AT186" s="7" t="str">
        <f>IFERROR(VLOOKUP(Table1[[#This Row],[Stock]],[2]CUS030!$A$5:$BO$10000,51,0)/Table1[[#This Row],[Rate
(L/S)]],"")</f>
        <v/>
      </c>
      <c r="AU186" s="7" t="str">
        <f>IFERROR(VLOOKUP(Table1[[#This Row],[Stock]],[2]CUS030!$A$5:$BO$10000,52,0)/Table1[[#This Row],[Rate
(L/S)]],"")</f>
        <v/>
      </c>
      <c r="AV186" s="7" t="str">
        <f>IFERROR(VLOOKUP(Table1[[#This Row],[Stock]],[2]CUS030!$A$5:$BO$10000,53,0)/Table1[[#This Row],[Rate
(L/S)]],"")</f>
        <v/>
      </c>
      <c r="AW186" s="7" t="str">
        <f>IFERROR(VLOOKUP(Table1[[#This Row],[Stock]],[2]CUS030!$A$5:$BO$10000,54,0)/Table1[[#This Row],[Rate
(L/S)]],"")</f>
        <v/>
      </c>
      <c r="AX186" s="7" t="str">
        <f>IFERROR(VLOOKUP(Table1[[#This Row],[Stock]],[2]CUS030!$A$5:$BO$10000,55,0)/Table1[[#This Row],[Rate
(L/S)]],"")</f>
        <v/>
      </c>
      <c r="AY186" s="7" t="str">
        <f>IFERROR(VLOOKUP(Table1[[#This Row],[Stock]],[2]CUS030!$A$5:$BO$10000,56,0)/Table1[[#This Row],[Rate
(L/S)]],"")</f>
        <v/>
      </c>
      <c r="AZ186" s="7" t="str">
        <f>IFERROR(VLOOKUP(Table1[[#This Row],[Stock]],[2]CUS030!$A$5:$BO$10000,57,0)/Table1[[#This Row],[Rate
(L/S)]],"")</f>
        <v/>
      </c>
      <c r="BA186" s="7" t="str">
        <f>IFERROR(VLOOKUP(Table1[[#This Row],[Stock]],[2]CUS030!$A$5:$BO$10000,58,0)/Table1[[#This Row],[Rate
(L/S)]],"")</f>
        <v/>
      </c>
      <c r="BB186" s="7" t="str">
        <f>IFERROR(VLOOKUP(Table1[[#This Row],[Stock]],[2]CUS030!$A$5:$BO$10000,59,0)/Table1[[#This Row],[Rate
(L/S)]],"")</f>
        <v/>
      </c>
      <c r="BC186" s="7" t="str">
        <f>IFERROR(VLOOKUP(Table1[[#This Row],[Stock]],[2]CUS030!$A$5:$BO$10000,60,0)/Table1[[#This Row],[Rate
(L/S)]],"")</f>
        <v/>
      </c>
      <c r="BD186" s="7" t="str">
        <f>IFERROR(VLOOKUP(Table1[[#This Row],[Stock]],[2]CUS030!$A$5:$BO$10000,61,0)/Table1[[#This Row],[Rate
(L/S)]],"")</f>
        <v/>
      </c>
      <c r="BE186" s="7" t="str">
        <f>IFERROR(VLOOKUP(Table1[[#This Row],[Stock]],[2]CUS030!$A$5:$BO$10000,62,0)/Table1[[#This Row],[Rate
(L/S)]],"")</f>
        <v/>
      </c>
      <c r="BF186" s="7" t="str">
        <f>IFERROR(VLOOKUP(Table1[[#This Row],[Stock]],[2]CUS030!$A$5:$BO$10000,63,0)/Table1[[#This Row],[Rate
(L/S)]],"")</f>
        <v/>
      </c>
      <c r="BG186" s="7" t="str">
        <f>IFERROR(VLOOKUP(Table1[[#This Row],[Stock]],[2]CUS030!$A$5:$BO$10000,64,0)/Table1[[#This Row],[Rate
(L/S)]],"")</f>
        <v/>
      </c>
      <c r="BH186" s="7" t="str">
        <f>IFERROR(VLOOKUP(Table1[[#This Row],[Stock]],[2]CUS030!$A$5:$BO$10000,65,0)/Table1[[#This Row],[Rate
(L/S)]],"")</f>
        <v/>
      </c>
      <c r="BI186" s="7" t="s">
        <v>1</v>
      </c>
      <c r="BJ186" s="15">
        <f>IFERROR(IF(Table1[[#This Row],[S.Material]]="S",(Table1[[#This Row],[Total Qty]]+Table1[[#This Row],[N+1]]+Table1[[#This Row],[N+2]]),Table1[[#This Row],[Total Qty]]+Table1[[#This Row],[N+1]]),)</f>
        <v>0</v>
      </c>
      <c r="BK186" s="7" t="str">
        <f>IFERROR(IF(((AVERAGE((Table1[[#This Row],[N+1]],Table1[[#This Row],[N+2]]),Table1[[#This Row],[N+3]])-(Table1[[#This Row],[Total Qty]])))&gt;500,"Fixed&gt;500pcs",""),"")</f>
        <v/>
      </c>
      <c r="BL186" s="7" t="str">
        <f>IF(AND(Table1[[#This Row],[Last Forcast]]=0,Table1[[#This Row],[Total Qty]]&gt;0,Table1[[#This Row],[N+1]]&gt;0),"Check PO again","")</f>
        <v/>
      </c>
    </row>
    <row r="187" spans="2:64" x14ac:dyDescent="0.3">
      <c r="B187">
        <v>185</v>
      </c>
      <c r="C187" t="s">
        <v>194</v>
      </c>
      <c r="D187">
        <f>IFERROR(ROUND((MID(Table1[[#This Row],[Production]],35,(LEN(Table1[[#This Row],[Production]]))-37)/(MID(Table1[[#This Row],[Stock]],35,(LEN(Table1[[#This Row],[Stock]]))-37))),0),"")</f>
        <v>1</v>
      </c>
      <c r="E187" t="s">
        <v>194</v>
      </c>
      <c r="F187" s="16">
        <f>VLOOKUP(LEFT(Table1[[#This Row],[Production]],LEN(Table1[[#This Row],[Production]])-7),Item!$A$5:$Z$1000,26,0)</f>
        <v>0.71799999999999997</v>
      </c>
      <c r="H187" s="8" t="str">
        <f>IFERROR(VLOOKUP(MID(Table1[[#This Row],[Production]],10,2),Special!$B$2:$D$26,3,0),"")</f>
        <v>-</v>
      </c>
      <c r="J187" t="b">
        <f>EXACT(LEFT(Table1[[#This Row],[Stock]],12),LEFT(Table1[[#This Row],[Production]],12))</f>
        <v>1</v>
      </c>
      <c r="K187" t="b">
        <f>EXACT((RIGHT(Table1[[#This Row],[Stock]],3)),((RIGHT(Table1[[#This Row],[Production]],3))))</f>
        <v>1</v>
      </c>
      <c r="L187" s="14">
        <f>IFERROR(VLOOKUP(Table1[[#This Row],[Stock]],[1]Sheet1!$A$7:$N$10000,14,0),"")</f>
        <v>400</v>
      </c>
      <c r="M187" s="14">
        <f>IFERROR(ROUND((Table1[[#This Row],[Stock
(S&amp;L)]]/Table1[[#This Row],[Rate
(L/S)]]),0),"")</f>
        <v>400</v>
      </c>
      <c r="O187" t="str">
        <f>IF(Table1[[#This Row],[Rate
(L/S)]]=1,"P/E","C")</f>
        <v>P/E</v>
      </c>
      <c r="P187" s="7" t="str">
        <f>IFERROR(VLOOKUP(Table1[[#This Row],[Stock]],[2]CUS030!$A$5:$BO$10000,21,0)/Table1[[#This Row],[Rate
(L/S)]],"")</f>
        <v/>
      </c>
      <c r="Q187" s="7" t="str">
        <f>IFERROR(VLOOKUP(Table1[[#This Row],[Stock]],[2]CUS030!$A$5:$BO$10000,22,0)/Table1[[#This Row],[Rate
(L/S)]],"")</f>
        <v/>
      </c>
      <c r="R187" s="7" t="str">
        <f>IFERROR(VLOOKUP(Table1[[#This Row],[Stock]],[2]CUS030!$A$5:$BO$10000,23,0)/Table1[[#This Row],[Rate
(L/S)]],"")</f>
        <v/>
      </c>
      <c r="S187" s="7" t="str">
        <f>IFERROR(VLOOKUP(Table1[[#This Row],[Stock]],[2]CUS030!$A$5:$BO$10000,24,0)/Table1[[#This Row],[Rate
(L/S)]],"")</f>
        <v/>
      </c>
      <c r="T187" s="7" t="str">
        <f>IFERROR(VLOOKUP(Table1[[#This Row],[Stock]],[2]CUS030!$A$5:$BO$10000,25,0)/Table1[[#This Row],[Rate
(L/S)]],"")</f>
        <v/>
      </c>
      <c r="U187" s="7" t="str">
        <f>IFERROR(VLOOKUP(Table1[[#This Row],[Stock]],[2]CUS030!$A$5:$BO$10000,26,0)/Table1[[#This Row],[Rate
(L/S)]],"")</f>
        <v/>
      </c>
      <c r="V187" s="7" t="str">
        <f>IFERROR(VLOOKUP(Table1[[#This Row],[Stock]],[2]CUS030!$A$5:$BO$10000,27,0)/Table1[[#This Row],[Rate
(L/S)]],"")</f>
        <v/>
      </c>
      <c r="W187" s="7" t="str">
        <f>IFERROR(VLOOKUP(Table1[[#This Row],[Stock]],[2]CUS030!$A$5:$BO$10000,28,0)/Table1[[#This Row],[Rate
(L/S)]],"")</f>
        <v/>
      </c>
      <c r="X187" s="7" t="str">
        <f>IFERROR(VLOOKUP(Table1[[#This Row],[Stock]],[2]CUS030!$A$5:$BO$10000,29,0)/Table1[[#This Row],[Rate
(L/S)]],"")</f>
        <v/>
      </c>
      <c r="Y187" s="7" t="str">
        <f>IFERROR(VLOOKUP(Table1[[#This Row],[Stock]],[2]CUS030!$A$5:$BO$10000,30,0)/Table1[[#This Row],[Rate
(L/S)]],"")</f>
        <v/>
      </c>
      <c r="Z187" s="7" t="str">
        <f>IFERROR(VLOOKUP(Table1[[#This Row],[Stock]],[2]CUS030!$A$5:$BO$10000,31,0)/Table1[[#This Row],[Rate
(L/S)]],"")</f>
        <v/>
      </c>
      <c r="AA187" s="7" t="str">
        <f>IFERROR(VLOOKUP(Table1[[#This Row],[Stock]],[2]CUS030!$A$5:$BO$10000,32,0)/Table1[[#This Row],[Rate
(L/S)]],"")</f>
        <v/>
      </c>
      <c r="AB187" s="7" t="str">
        <f>IFERROR(VLOOKUP(Table1[[#This Row],[Stock]],[2]CUS030!$A$5:$BO$10000,33,0)/Table1[[#This Row],[Rate
(L/S)]],"")</f>
        <v/>
      </c>
      <c r="AC187" s="7" t="str">
        <f>IFERROR(VLOOKUP(Table1[[#This Row],[Stock]],[2]CUS030!$A$5:$BO$10000,34,0)/Table1[[#This Row],[Rate
(L/S)]],"")</f>
        <v/>
      </c>
      <c r="AD187" s="7" t="str">
        <f>IFERROR(VLOOKUP(Table1[[#This Row],[Stock]],[2]CUS030!$A$5:$BO$10000,35,0)/Table1[[#This Row],[Rate
(L/S)]],"")</f>
        <v/>
      </c>
      <c r="AE187" s="7" t="str">
        <f>IFERROR(VLOOKUP(Table1[[#This Row],[Stock]],[2]CUS030!$A$5:$BO$10000,36,0)/Table1[[#This Row],[Rate
(L/S)]],"")</f>
        <v/>
      </c>
      <c r="AF187" s="7" t="str">
        <f>IFERROR(VLOOKUP(Table1[[#This Row],[Stock]],[2]CUS030!$A$5:$BO$10000,37,0)/Table1[[#This Row],[Rate
(L/S)]],"")</f>
        <v/>
      </c>
      <c r="AG187" s="7" t="str">
        <f>IFERROR(VLOOKUP(Table1[[#This Row],[Stock]],[2]CUS030!$A$5:$BO$10000,38,0)/Table1[[#This Row],[Rate
(L/S)]],"")</f>
        <v/>
      </c>
      <c r="AH187" s="7" t="str">
        <f>IFERROR(VLOOKUP(Table1[[#This Row],[Stock]],[2]CUS030!$A$5:$BO$10000,39,0)/Table1[[#This Row],[Rate
(L/S)]],"")</f>
        <v/>
      </c>
      <c r="AI187" s="7" t="str">
        <f>IFERROR(VLOOKUP(Table1[[#This Row],[Stock]],[2]CUS030!$A$5:$BO$10000,40,0)/Table1[[#This Row],[Rate
(L/S)]],"")</f>
        <v/>
      </c>
      <c r="AJ187" s="7" t="str">
        <f>IFERROR(VLOOKUP(Table1[[#This Row],[Stock]],[2]CUS030!$A$5:$BO$10000,41,0)/Table1[[#This Row],[Rate
(L/S)]],"")</f>
        <v/>
      </c>
      <c r="AK187" s="7" t="str">
        <f>IFERROR(VLOOKUP(Table1[[#This Row],[Stock]],[2]CUS030!$A$5:$BO$10000,42,0)/Table1[[#This Row],[Rate
(L/S)]],"")</f>
        <v/>
      </c>
      <c r="AL187" s="7" t="str">
        <f>IFERROR(VLOOKUP(Table1[[#This Row],[Stock]],[2]CUS030!$A$5:$BO$10000,43,0)/Table1[[#This Row],[Rate
(L/S)]],"")</f>
        <v/>
      </c>
      <c r="AM187" s="7" t="str">
        <f>IFERROR(VLOOKUP(Table1[[#This Row],[Stock]],[2]CUS030!$A$5:$BO$10000,44,0)/Table1[[#This Row],[Rate
(L/S)]],"")</f>
        <v/>
      </c>
      <c r="AN187" s="7" t="str">
        <f>IFERROR(VLOOKUP(Table1[[#This Row],[Stock]],[2]CUS030!$A$5:$BO$10000,45,0)/Table1[[#This Row],[Rate
(L/S)]],"")</f>
        <v/>
      </c>
      <c r="AO187" s="7" t="str">
        <f>IFERROR(VLOOKUP(Table1[[#This Row],[Stock]],[2]CUS030!$A$5:$BO$10000,46,0)/Table1[[#This Row],[Rate
(L/S)]],"")</f>
        <v/>
      </c>
      <c r="AP187" s="7" t="str">
        <f>IFERROR(VLOOKUP(Table1[[#This Row],[Stock]],[2]CUS030!$A$5:$BO$10000,47,0)/Table1[[#This Row],[Rate
(L/S)]],"")</f>
        <v/>
      </c>
      <c r="AQ187" s="7" t="str">
        <f>IFERROR(VLOOKUP(Table1[[#This Row],[Stock]],[2]CUS030!$A$5:$BO$10000,48,0)/Table1[[#This Row],[Rate
(L/S)]],"")</f>
        <v/>
      </c>
      <c r="AR187" s="7" t="str">
        <f>IFERROR(VLOOKUP(Table1[[#This Row],[Stock]],[2]CUS030!$A$5:$BO$10000,49,0)/Table1[[#This Row],[Rate
(L/S)]],"")</f>
        <v/>
      </c>
      <c r="AS187" s="7" t="str">
        <f>IFERROR(VLOOKUP(Table1[[#This Row],[Stock]],[2]CUS030!$A$5:$BO$10000,50,0)/Table1[[#This Row],[Rate
(L/S)]],"")</f>
        <v/>
      </c>
      <c r="AT187" s="7" t="str">
        <f>IFERROR(VLOOKUP(Table1[[#This Row],[Stock]],[2]CUS030!$A$5:$BO$10000,51,0)/Table1[[#This Row],[Rate
(L/S)]],"")</f>
        <v/>
      </c>
      <c r="AU187" s="7" t="str">
        <f>IFERROR(VLOOKUP(Table1[[#This Row],[Stock]],[2]CUS030!$A$5:$BO$10000,52,0)/Table1[[#This Row],[Rate
(L/S)]],"")</f>
        <v/>
      </c>
      <c r="AV187" s="7" t="str">
        <f>IFERROR(VLOOKUP(Table1[[#This Row],[Stock]],[2]CUS030!$A$5:$BO$10000,53,0)/Table1[[#This Row],[Rate
(L/S)]],"")</f>
        <v/>
      </c>
      <c r="AW187" s="7" t="str">
        <f>IFERROR(VLOOKUP(Table1[[#This Row],[Stock]],[2]CUS030!$A$5:$BO$10000,54,0)/Table1[[#This Row],[Rate
(L/S)]],"")</f>
        <v/>
      </c>
      <c r="AX187" s="7" t="str">
        <f>IFERROR(VLOOKUP(Table1[[#This Row],[Stock]],[2]CUS030!$A$5:$BO$10000,55,0)/Table1[[#This Row],[Rate
(L/S)]],"")</f>
        <v/>
      </c>
      <c r="AY187" s="7" t="str">
        <f>IFERROR(VLOOKUP(Table1[[#This Row],[Stock]],[2]CUS030!$A$5:$BO$10000,56,0)/Table1[[#This Row],[Rate
(L/S)]],"")</f>
        <v/>
      </c>
      <c r="AZ187" s="7" t="str">
        <f>IFERROR(VLOOKUP(Table1[[#This Row],[Stock]],[2]CUS030!$A$5:$BO$10000,57,0)/Table1[[#This Row],[Rate
(L/S)]],"")</f>
        <v/>
      </c>
      <c r="BA187" s="7" t="str">
        <f>IFERROR(VLOOKUP(Table1[[#This Row],[Stock]],[2]CUS030!$A$5:$BO$10000,58,0)/Table1[[#This Row],[Rate
(L/S)]],"")</f>
        <v/>
      </c>
      <c r="BB187" s="7" t="str">
        <f>IFERROR(VLOOKUP(Table1[[#This Row],[Stock]],[2]CUS030!$A$5:$BO$10000,59,0)/Table1[[#This Row],[Rate
(L/S)]],"")</f>
        <v/>
      </c>
      <c r="BC187" s="7" t="str">
        <f>IFERROR(VLOOKUP(Table1[[#This Row],[Stock]],[2]CUS030!$A$5:$BO$10000,60,0)/Table1[[#This Row],[Rate
(L/S)]],"")</f>
        <v/>
      </c>
      <c r="BD187" s="7" t="str">
        <f>IFERROR(VLOOKUP(Table1[[#This Row],[Stock]],[2]CUS030!$A$5:$BO$10000,61,0)/Table1[[#This Row],[Rate
(L/S)]],"")</f>
        <v/>
      </c>
      <c r="BE187" s="7" t="str">
        <f>IFERROR(VLOOKUP(Table1[[#This Row],[Stock]],[2]CUS030!$A$5:$BO$10000,62,0)/Table1[[#This Row],[Rate
(L/S)]],"")</f>
        <v/>
      </c>
      <c r="BF187" s="7" t="str">
        <f>IFERROR(VLOOKUP(Table1[[#This Row],[Stock]],[2]CUS030!$A$5:$BO$10000,63,0)/Table1[[#This Row],[Rate
(L/S)]],"")</f>
        <v/>
      </c>
      <c r="BG187" s="7" t="str">
        <f>IFERROR(VLOOKUP(Table1[[#This Row],[Stock]],[2]CUS030!$A$5:$BO$10000,64,0)/Table1[[#This Row],[Rate
(L/S)]],"")</f>
        <v/>
      </c>
      <c r="BH187" s="7" t="str">
        <f>IFERROR(VLOOKUP(Table1[[#This Row],[Stock]],[2]CUS030!$A$5:$BO$10000,65,0)/Table1[[#This Row],[Rate
(L/S)]],"")</f>
        <v/>
      </c>
      <c r="BI187" s="7" t="s">
        <v>1</v>
      </c>
      <c r="BJ187" s="15">
        <f>IFERROR(IF(Table1[[#This Row],[S.Material]]="S",(Table1[[#This Row],[Total Qty]]+Table1[[#This Row],[N+1]]+Table1[[#This Row],[N+2]]),Table1[[#This Row],[Total Qty]]+Table1[[#This Row],[N+1]]),)</f>
        <v>0</v>
      </c>
      <c r="BK187" s="7" t="str">
        <f>IFERROR(IF(((AVERAGE((Table1[[#This Row],[N+1]],Table1[[#This Row],[N+2]]),Table1[[#This Row],[N+3]])-(Table1[[#This Row],[Total Qty]])))&gt;500,"Fixed&gt;500pcs",""),"")</f>
        <v/>
      </c>
      <c r="BL187" s="7" t="str">
        <f>IF(AND(Table1[[#This Row],[Last Forcast]]=0,Table1[[#This Row],[Total Qty]]&gt;0,Table1[[#This Row],[N+1]]&gt;0),"Check PO again","")</f>
        <v/>
      </c>
    </row>
    <row r="188" spans="2:64" x14ac:dyDescent="0.3">
      <c r="B188">
        <v>186</v>
      </c>
      <c r="C188" t="s">
        <v>186</v>
      </c>
      <c r="D188">
        <f>IFERROR(ROUND((MID(Table1[[#This Row],[Production]],35,(LEN(Table1[[#This Row],[Production]]))-37)/(MID(Table1[[#This Row],[Stock]],35,(LEN(Table1[[#This Row],[Stock]]))-37))),0),"")</f>
        <v>1</v>
      </c>
      <c r="E188" t="s">
        <v>186</v>
      </c>
      <c r="F188" s="16">
        <f>VLOOKUP(LEFT(Table1[[#This Row],[Production]],LEN(Table1[[#This Row],[Production]])-7),Item!$A$5:$Z$1000,26,0)</f>
        <v>0.71799999999999997</v>
      </c>
      <c r="H188" s="8" t="str">
        <f>IFERROR(VLOOKUP(MID(Table1[[#This Row],[Production]],10,2),Special!$B$2:$D$26,3,0),"")</f>
        <v>-</v>
      </c>
      <c r="J188" t="b">
        <f>EXACT(LEFT(Table1[[#This Row],[Stock]],12),LEFT(Table1[[#This Row],[Production]],12))</f>
        <v>1</v>
      </c>
      <c r="K188" t="b">
        <f>EXACT((RIGHT(Table1[[#This Row],[Stock]],3)),((RIGHT(Table1[[#This Row],[Production]],3))))</f>
        <v>1</v>
      </c>
      <c r="L188" s="14">
        <f>IFERROR(VLOOKUP(Table1[[#This Row],[Stock]],[1]Sheet1!$A$7:$N$10000,14,0),"")</f>
        <v>48</v>
      </c>
      <c r="M188" s="14">
        <f>IFERROR(ROUND((Table1[[#This Row],[Stock
(S&amp;L)]]/Table1[[#This Row],[Rate
(L/S)]]),0),"")</f>
        <v>48</v>
      </c>
      <c r="O188" t="str">
        <f>IF(Table1[[#This Row],[Rate
(L/S)]]=1,"P/E","C")</f>
        <v>P/E</v>
      </c>
      <c r="P188" s="7" t="str">
        <f>IFERROR(VLOOKUP(Table1[[#This Row],[Stock]],[2]CUS030!$A$5:$BO$10000,21,0)/Table1[[#This Row],[Rate
(L/S)]],"")</f>
        <v/>
      </c>
      <c r="Q188" s="7" t="str">
        <f>IFERROR(VLOOKUP(Table1[[#This Row],[Stock]],[2]CUS030!$A$5:$BO$10000,22,0)/Table1[[#This Row],[Rate
(L/S)]],"")</f>
        <v/>
      </c>
      <c r="R188" s="7" t="str">
        <f>IFERROR(VLOOKUP(Table1[[#This Row],[Stock]],[2]CUS030!$A$5:$BO$10000,23,0)/Table1[[#This Row],[Rate
(L/S)]],"")</f>
        <v/>
      </c>
      <c r="S188" s="7" t="str">
        <f>IFERROR(VLOOKUP(Table1[[#This Row],[Stock]],[2]CUS030!$A$5:$BO$10000,24,0)/Table1[[#This Row],[Rate
(L/S)]],"")</f>
        <v/>
      </c>
      <c r="T188" s="7" t="str">
        <f>IFERROR(VLOOKUP(Table1[[#This Row],[Stock]],[2]CUS030!$A$5:$BO$10000,25,0)/Table1[[#This Row],[Rate
(L/S)]],"")</f>
        <v/>
      </c>
      <c r="U188" s="7" t="str">
        <f>IFERROR(VLOOKUP(Table1[[#This Row],[Stock]],[2]CUS030!$A$5:$BO$10000,26,0)/Table1[[#This Row],[Rate
(L/S)]],"")</f>
        <v/>
      </c>
      <c r="V188" s="7" t="str">
        <f>IFERROR(VLOOKUP(Table1[[#This Row],[Stock]],[2]CUS030!$A$5:$BO$10000,27,0)/Table1[[#This Row],[Rate
(L/S)]],"")</f>
        <v/>
      </c>
      <c r="W188" s="7" t="str">
        <f>IFERROR(VLOOKUP(Table1[[#This Row],[Stock]],[2]CUS030!$A$5:$BO$10000,28,0)/Table1[[#This Row],[Rate
(L/S)]],"")</f>
        <v/>
      </c>
      <c r="X188" s="7" t="str">
        <f>IFERROR(VLOOKUP(Table1[[#This Row],[Stock]],[2]CUS030!$A$5:$BO$10000,29,0)/Table1[[#This Row],[Rate
(L/S)]],"")</f>
        <v/>
      </c>
      <c r="Y188" s="7" t="str">
        <f>IFERROR(VLOOKUP(Table1[[#This Row],[Stock]],[2]CUS030!$A$5:$BO$10000,30,0)/Table1[[#This Row],[Rate
(L/S)]],"")</f>
        <v/>
      </c>
      <c r="Z188" s="7" t="str">
        <f>IFERROR(VLOOKUP(Table1[[#This Row],[Stock]],[2]CUS030!$A$5:$BO$10000,31,0)/Table1[[#This Row],[Rate
(L/S)]],"")</f>
        <v/>
      </c>
      <c r="AA188" s="7" t="str">
        <f>IFERROR(VLOOKUP(Table1[[#This Row],[Stock]],[2]CUS030!$A$5:$BO$10000,32,0)/Table1[[#This Row],[Rate
(L/S)]],"")</f>
        <v/>
      </c>
      <c r="AB188" s="7" t="str">
        <f>IFERROR(VLOOKUP(Table1[[#This Row],[Stock]],[2]CUS030!$A$5:$BO$10000,33,0)/Table1[[#This Row],[Rate
(L/S)]],"")</f>
        <v/>
      </c>
      <c r="AC188" s="7" t="str">
        <f>IFERROR(VLOOKUP(Table1[[#This Row],[Stock]],[2]CUS030!$A$5:$BO$10000,34,0)/Table1[[#This Row],[Rate
(L/S)]],"")</f>
        <v/>
      </c>
      <c r="AD188" s="7" t="str">
        <f>IFERROR(VLOOKUP(Table1[[#This Row],[Stock]],[2]CUS030!$A$5:$BO$10000,35,0)/Table1[[#This Row],[Rate
(L/S)]],"")</f>
        <v/>
      </c>
      <c r="AE188" s="7" t="str">
        <f>IFERROR(VLOOKUP(Table1[[#This Row],[Stock]],[2]CUS030!$A$5:$BO$10000,36,0)/Table1[[#This Row],[Rate
(L/S)]],"")</f>
        <v/>
      </c>
      <c r="AF188" s="7" t="str">
        <f>IFERROR(VLOOKUP(Table1[[#This Row],[Stock]],[2]CUS030!$A$5:$BO$10000,37,0)/Table1[[#This Row],[Rate
(L/S)]],"")</f>
        <v/>
      </c>
      <c r="AG188" s="7" t="str">
        <f>IFERROR(VLOOKUP(Table1[[#This Row],[Stock]],[2]CUS030!$A$5:$BO$10000,38,0)/Table1[[#This Row],[Rate
(L/S)]],"")</f>
        <v/>
      </c>
      <c r="AH188" s="7" t="str">
        <f>IFERROR(VLOOKUP(Table1[[#This Row],[Stock]],[2]CUS030!$A$5:$BO$10000,39,0)/Table1[[#This Row],[Rate
(L/S)]],"")</f>
        <v/>
      </c>
      <c r="AI188" s="7" t="str">
        <f>IFERROR(VLOOKUP(Table1[[#This Row],[Stock]],[2]CUS030!$A$5:$BO$10000,40,0)/Table1[[#This Row],[Rate
(L/S)]],"")</f>
        <v/>
      </c>
      <c r="AJ188" s="7" t="str">
        <f>IFERROR(VLOOKUP(Table1[[#This Row],[Stock]],[2]CUS030!$A$5:$BO$10000,41,0)/Table1[[#This Row],[Rate
(L/S)]],"")</f>
        <v/>
      </c>
      <c r="AK188" s="7" t="str">
        <f>IFERROR(VLOOKUP(Table1[[#This Row],[Stock]],[2]CUS030!$A$5:$BO$10000,42,0)/Table1[[#This Row],[Rate
(L/S)]],"")</f>
        <v/>
      </c>
      <c r="AL188" s="7" t="str">
        <f>IFERROR(VLOOKUP(Table1[[#This Row],[Stock]],[2]CUS030!$A$5:$BO$10000,43,0)/Table1[[#This Row],[Rate
(L/S)]],"")</f>
        <v/>
      </c>
      <c r="AM188" s="7" t="str">
        <f>IFERROR(VLOOKUP(Table1[[#This Row],[Stock]],[2]CUS030!$A$5:$BO$10000,44,0)/Table1[[#This Row],[Rate
(L/S)]],"")</f>
        <v/>
      </c>
      <c r="AN188" s="7" t="str">
        <f>IFERROR(VLOOKUP(Table1[[#This Row],[Stock]],[2]CUS030!$A$5:$BO$10000,45,0)/Table1[[#This Row],[Rate
(L/S)]],"")</f>
        <v/>
      </c>
      <c r="AO188" s="7" t="str">
        <f>IFERROR(VLOOKUP(Table1[[#This Row],[Stock]],[2]CUS030!$A$5:$BO$10000,46,0)/Table1[[#This Row],[Rate
(L/S)]],"")</f>
        <v/>
      </c>
      <c r="AP188" s="7" t="str">
        <f>IFERROR(VLOOKUP(Table1[[#This Row],[Stock]],[2]CUS030!$A$5:$BO$10000,47,0)/Table1[[#This Row],[Rate
(L/S)]],"")</f>
        <v/>
      </c>
      <c r="AQ188" s="7" t="str">
        <f>IFERROR(VLOOKUP(Table1[[#This Row],[Stock]],[2]CUS030!$A$5:$BO$10000,48,0)/Table1[[#This Row],[Rate
(L/S)]],"")</f>
        <v/>
      </c>
      <c r="AR188" s="7" t="str">
        <f>IFERROR(VLOOKUP(Table1[[#This Row],[Stock]],[2]CUS030!$A$5:$BO$10000,49,0)/Table1[[#This Row],[Rate
(L/S)]],"")</f>
        <v/>
      </c>
      <c r="AS188" s="7" t="str">
        <f>IFERROR(VLOOKUP(Table1[[#This Row],[Stock]],[2]CUS030!$A$5:$BO$10000,50,0)/Table1[[#This Row],[Rate
(L/S)]],"")</f>
        <v/>
      </c>
      <c r="AT188" s="7" t="str">
        <f>IFERROR(VLOOKUP(Table1[[#This Row],[Stock]],[2]CUS030!$A$5:$BO$10000,51,0)/Table1[[#This Row],[Rate
(L/S)]],"")</f>
        <v/>
      </c>
      <c r="AU188" s="7" t="str">
        <f>IFERROR(VLOOKUP(Table1[[#This Row],[Stock]],[2]CUS030!$A$5:$BO$10000,52,0)/Table1[[#This Row],[Rate
(L/S)]],"")</f>
        <v/>
      </c>
      <c r="AV188" s="7" t="str">
        <f>IFERROR(VLOOKUP(Table1[[#This Row],[Stock]],[2]CUS030!$A$5:$BO$10000,53,0)/Table1[[#This Row],[Rate
(L/S)]],"")</f>
        <v/>
      </c>
      <c r="AW188" s="7" t="str">
        <f>IFERROR(VLOOKUP(Table1[[#This Row],[Stock]],[2]CUS030!$A$5:$BO$10000,54,0)/Table1[[#This Row],[Rate
(L/S)]],"")</f>
        <v/>
      </c>
      <c r="AX188" s="7" t="str">
        <f>IFERROR(VLOOKUP(Table1[[#This Row],[Stock]],[2]CUS030!$A$5:$BO$10000,55,0)/Table1[[#This Row],[Rate
(L/S)]],"")</f>
        <v/>
      </c>
      <c r="AY188" s="7" t="str">
        <f>IFERROR(VLOOKUP(Table1[[#This Row],[Stock]],[2]CUS030!$A$5:$BO$10000,56,0)/Table1[[#This Row],[Rate
(L/S)]],"")</f>
        <v/>
      </c>
      <c r="AZ188" s="7" t="str">
        <f>IFERROR(VLOOKUP(Table1[[#This Row],[Stock]],[2]CUS030!$A$5:$BO$10000,57,0)/Table1[[#This Row],[Rate
(L/S)]],"")</f>
        <v/>
      </c>
      <c r="BA188" s="7" t="str">
        <f>IFERROR(VLOOKUP(Table1[[#This Row],[Stock]],[2]CUS030!$A$5:$BO$10000,58,0)/Table1[[#This Row],[Rate
(L/S)]],"")</f>
        <v/>
      </c>
      <c r="BB188" s="7" t="str">
        <f>IFERROR(VLOOKUP(Table1[[#This Row],[Stock]],[2]CUS030!$A$5:$BO$10000,59,0)/Table1[[#This Row],[Rate
(L/S)]],"")</f>
        <v/>
      </c>
      <c r="BC188" s="7" t="str">
        <f>IFERROR(VLOOKUP(Table1[[#This Row],[Stock]],[2]CUS030!$A$5:$BO$10000,60,0)/Table1[[#This Row],[Rate
(L/S)]],"")</f>
        <v/>
      </c>
      <c r="BD188" s="7" t="str">
        <f>IFERROR(VLOOKUP(Table1[[#This Row],[Stock]],[2]CUS030!$A$5:$BO$10000,61,0)/Table1[[#This Row],[Rate
(L/S)]],"")</f>
        <v/>
      </c>
      <c r="BE188" s="7" t="str">
        <f>IFERROR(VLOOKUP(Table1[[#This Row],[Stock]],[2]CUS030!$A$5:$BO$10000,62,0)/Table1[[#This Row],[Rate
(L/S)]],"")</f>
        <v/>
      </c>
      <c r="BF188" s="7" t="str">
        <f>IFERROR(VLOOKUP(Table1[[#This Row],[Stock]],[2]CUS030!$A$5:$BO$10000,63,0)/Table1[[#This Row],[Rate
(L/S)]],"")</f>
        <v/>
      </c>
      <c r="BG188" s="7" t="str">
        <f>IFERROR(VLOOKUP(Table1[[#This Row],[Stock]],[2]CUS030!$A$5:$BO$10000,64,0)/Table1[[#This Row],[Rate
(L/S)]],"")</f>
        <v/>
      </c>
      <c r="BH188" s="7" t="str">
        <f>IFERROR(VLOOKUP(Table1[[#This Row],[Stock]],[2]CUS030!$A$5:$BO$10000,65,0)/Table1[[#This Row],[Rate
(L/S)]],"")</f>
        <v/>
      </c>
      <c r="BI188" s="7" t="s">
        <v>1</v>
      </c>
      <c r="BJ188" s="15">
        <f>IFERROR(IF(Table1[[#This Row],[S.Material]]="S",(Table1[[#This Row],[Total Qty]]+Table1[[#This Row],[N+1]]+Table1[[#This Row],[N+2]]),Table1[[#This Row],[Total Qty]]+Table1[[#This Row],[N+1]]),)</f>
        <v>0</v>
      </c>
      <c r="BK188" s="7" t="str">
        <f>IFERROR(IF(((AVERAGE((Table1[[#This Row],[N+1]],Table1[[#This Row],[N+2]]),Table1[[#This Row],[N+3]])-(Table1[[#This Row],[Total Qty]])))&gt;500,"Fixed&gt;500pcs",""),"")</f>
        <v/>
      </c>
      <c r="BL188" s="7" t="str">
        <f>IF(AND(Table1[[#This Row],[Last Forcast]]=0,Table1[[#This Row],[Total Qty]]&gt;0,Table1[[#This Row],[N+1]]&gt;0),"Check PO again","")</f>
        <v/>
      </c>
    </row>
    <row r="189" spans="2:64" x14ac:dyDescent="0.3">
      <c r="B189">
        <v>187</v>
      </c>
      <c r="C189" t="s">
        <v>195</v>
      </c>
      <c r="D189">
        <f>IFERROR(ROUND((MID(Table1[[#This Row],[Production]],35,(LEN(Table1[[#This Row],[Production]]))-37)/(MID(Table1[[#This Row],[Stock]],35,(LEN(Table1[[#This Row],[Stock]]))-37))),0),"")</f>
        <v>1</v>
      </c>
      <c r="E189" t="s">
        <v>195</v>
      </c>
      <c r="F189" s="16">
        <f>VLOOKUP(LEFT(Table1[[#This Row],[Production]],LEN(Table1[[#This Row],[Production]])-7),Item!$A$5:$Z$1000,26,0)</f>
        <v>0.71799999999999997</v>
      </c>
      <c r="H189" s="8" t="str">
        <f>IFERROR(VLOOKUP(MID(Table1[[#This Row],[Production]],10,2),Special!$B$2:$D$26,3,0),"")</f>
        <v>-</v>
      </c>
      <c r="J189" t="b">
        <f>EXACT(LEFT(Table1[[#This Row],[Stock]],12),LEFT(Table1[[#This Row],[Production]],12))</f>
        <v>1</v>
      </c>
      <c r="K189" t="b">
        <f>EXACT((RIGHT(Table1[[#This Row],[Stock]],3)),((RIGHT(Table1[[#This Row],[Production]],3))))</f>
        <v>1</v>
      </c>
      <c r="L189" s="14">
        <f>IFERROR(VLOOKUP(Table1[[#This Row],[Stock]],[1]Sheet1!$A$7:$N$10000,14,0),"")</f>
        <v>38</v>
      </c>
      <c r="M189" s="14">
        <f>IFERROR(ROUND((Table1[[#This Row],[Stock
(S&amp;L)]]/Table1[[#This Row],[Rate
(L/S)]]),0),"")</f>
        <v>38</v>
      </c>
      <c r="O189" t="str">
        <f>IF(Table1[[#This Row],[Rate
(L/S)]]=1,"P/E","C")</f>
        <v>P/E</v>
      </c>
      <c r="P189" s="7" t="str">
        <f>IFERROR(VLOOKUP(Table1[[#This Row],[Stock]],[2]CUS030!$A$5:$BO$10000,21,0)/Table1[[#This Row],[Rate
(L/S)]],"")</f>
        <v/>
      </c>
      <c r="Q189" s="7" t="str">
        <f>IFERROR(VLOOKUP(Table1[[#This Row],[Stock]],[2]CUS030!$A$5:$BO$10000,22,0)/Table1[[#This Row],[Rate
(L/S)]],"")</f>
        <v/>
      </c>
      <c r="R189" s="7" t="str">
        <f>IFERROR(VLOOKUP(Table1[[#This Row],[Stock]],[2]CUS030!$A$5:$BO$10000,23,0)/Table1[[#This Row],[Rate
(L/S)]],"")</f>
        <v/>
      </c>
      <c r="S189" s="7" t="str">
        <f>IFERROR(VLOOKUP(Table1[[#This Row],[Stock]],[2]CUS030!$A$5:$BO$10000,24,0)/Table1[[#This Row],[Rate
(L/S)]],"")</f>
        <v/>
      </c>
      <c r="T189" s="7" t="str">
        <f>IFERROR(VLOOKUP(Table1[[#This Row],[Stock]],[2]CUS030!$A$5:$BO$10000,25,0)/Table1[[#This Row],[Rate
(L/S)]],"")</f>
        <v/>
      </c>
      <c r="U189" s="7" t="str">
        <f>IFERROR(VLOOKUP(Table1[[#This Row],[Stock]],[2]CUS030!$A$5:$BO$10000,26,0)/Table1[[#This Row],[Rate
(L/S)]],"")</f>
        <v/>
      </c>
      <c r="V189" s="7" t="str">
        <f>IFERROR(VLOOKUP(Table1[[#This Row],[Stock]],[2]CUS030!$A$5:$BO$10000,27,0)/Table1[[#This Row],[Rate
(L/S)]],"")</f>
        <v/>
      </c>
      <c r="W189" s="7" t="str">
        <f>IFERROR(VLOOKUP(Table1[[#This Row],[Stock]],[2]CUS030!$A$5:$BO$10000,28,0)/Table1[[#This Row],[Rate
(L/S)]],"")</f>
        <v/>
      </c>
      <c r="X189" s="7" t="str">
        <f>IFERROR(VLOOKUP(Table1[[#This Row],[Stock]],[2]CUS030!$A$5:$BO$10000,29,0)/Table1[[#This Row],[Rate
(L/S)]],"")</f>
        <v/>
      </c>
      <c r="Y189" s="7" t="str">
        <f>IFERROR(VLOOKUP(Table1[[#This Row],[Stock]],[2]CUS030!$A$5:$BO$10000,30,0)/Table1[[#This Row],[Rate
(L/S)]],"")</f>
        <v/>
      </c>
      <c r="Z189" s="7" t="str">
        <f>IFERROR(VLOOKUP(Table1[[#This Row],[Stock]],[2]CUS030!$A$5:$BO$10000,31,0)/Table1[[#This Row],[Rate
(L/S)]],"")</f>
        <v/>
      </c>
      <c r="AA189" s="7" t="str">
        <f>IFERROR(VLOOKUP(Table1[[#This Row],[Stock]],[2]CUS030!$A$5:$BO$10000,32,0)/Table1[[#This Row],[Rate
(L/S)]],"")</f>
        <v/>
      </c>
      <c r="AB189" s="7" t="str">
        <f>IFERROR(VLOOKUP(Table1[[#This Row],[Stock]],[2]CUS030!$A$5:$BO$10000,33,0)/Table1[[#This Row],[Rate
(L/S)]],"")</f>
        <v/>
      </c>
      <c r="AC189" s="7" t="str">
        <f>IFERROR(VLOOKUP(Table1[[#This Row],[Stock]],[2]CUS030!$A$5:$BO$10000,34,0)/Table1[[#This Row],[Rate
(L/S)]],"")</f>
        <v/>
      </c>
      <c r="AD189" s="7" t="str">
        <f>IFERROR(VLOOKUP(Table1[[#This Row],[Stock]],[2]CUS030!$A$5:$BO$10000,35,0)/Table1[[#This Row],[Rate
(L/S)]],"")</f>
        <v/>
      </c>
      <c r="AE189" s="7" t="str">
        <f>IFERROR(VLOOKUP(Table1[[#This Row],[Stock]],[2]CUS030!$A$5:$BO$10000,36,0)/Table1[[#This Row],[Rate
(L/S)]],"")</f>
        <v/>
      </c>
      <c r="AF189" s="7" t="str">
        <f>IFERROR(VLOOKUP(Table1[[#This Row],[Stock]],[2]CUS030!$A$5:$BO$10000,37,0)/Table1[[#This Row],[Rate
(L/S)]],"")</f>
        <v/>
      </c>
      <c r="AG189" s="7" t="str">
        <f>IFERROR(VLOOKUP(Table1[[#This Row],[Stock]],[2]CUS030!$A$5:$BO$10000,38,0)/Table1[[#This Row],[Rate
(L/S)]],"")</f>
        <v/>
      </c>
      <c r="AH189" s="7" t="str">
        <f>IFERROR(VLOOKUP(Table1[[#This Row],[Stock]],[2]CUS030!$A$5:$BO$10000,39,0)/Table1[[#This Row],[Rate
(L/S)]],"")</f>
        <v/>
      </c>
      <c r="AI189" s="7" t="str">
        <f>IFERROR(VLOOKUP(Table1[[#This Row],[Stock]],[2]CUS030!$A$5:$BO$10000,40,0)/Table1[[#This Row],[Rate
(L/S)]],"")</f>
        <v/>
      </c>
      <c r="AJ189" s="7" t="str">
        <f>IFERROR(VLOOKUP(Table1[[#This Row],[Stock]],[2]CUS030!$A$5:$BO$10000,41,0)/Table1[[#This Row],[Rate
(L/S)]],"")</f>
        <v/>
      </c>
      <c r="AK189" s="7" t="str">
        <f>IFERROR(VLOOKUP(Table1[[#This Row],[Stock]],[2]CUS030!$A$5:$BO$10000,42,0)/Table1[[#This Row],[Rate
(L/S)]],"")</f>
        <v/>
      </c>
      <c r="AL189" s="7" t="str">
        <f>IFERROR(VLOOKUP(Table1[[#This Row],[Stock]],[2]CUS030!$A$5:$BO$10000,43,0)/Table1[[#This Row],[Rate
(L/S)]],"")</f>
        <v/>
      </c>
      <c r="AM189" s="7" t="str">
        <f>IFERROR(VLOOKUP(Table1[[#This Row],[Stock]],[2]CUS030!$A$5:$BO$10000,44,0)/Table1[[#This Row],[Rate
(L/S)]],"")</f>
        <v/>
      </c>
      <c r="AN189" s="7" t="str">
        <f>IFERROR(VLOOKUP(Table1[[#This Row],[Stock]],[2]CUS030!$A$5:$BO$10000,45,0)/Table1[[#This Row],[Rate
(L/S)]],"")</f>
        <v/>
      </c>
      <c r="AO189" s="7" t="str">
        <f>IFERROR(VLOOKUP(Table1[[#This Row],[Stock]],[2]CUS030!$A$5:$BO$10000,46,0)/Table1[[#This Row],[Rate
(L/S)]],"")</f>
        <v/>
      </c>
      <c r="AP189" s="7" t="str">
        <f>IFERROR(VLOOKUP(Table1[[#This Row],[Stock]],[2]CUS030!$A$5:$BO$10000,47,0)/Table1[[#This Row],[Rate
(L/S)]],"")</f>
        <v/>
      </c>
      <c r="AQ189" s="7" t="str">
        <f>IFERROR(VLOOKUP(Table1[[#This Row],[Stock]],[2]CUS030!$A$5:$BO$10000,48,0)/Table1[[#This Row],[Rate
(L/S)]],"")</f>
        <v/>
      </c>
      <c r="AR189" s="7" t="str">
        <f>IFERROR(VLOOKUP(Table1[[#This Row],[Stock]],[2]CUS030!$A$5:$BO$10000,49,0)/Table1[[#This Row],[Rate
(L/S)]],"")</f>
        <v/>
      </c>
      <c r="AS189" s="7" t="str">
        <f>IFERROR(VLOOKUP(Table1[[#This Row],[Stock]],[2]CUS030!$A$5:$BO$10000,50,0)/Table1[[#This Row],[Rate
(L/S)]],"")</f>
        <v/>
      </c>
      <c r="AT189" s="7" t="str">
        <f>IFERROR(VLOOKUP(Table1[[#This Row],[Stock]],[2]CUS030!$A$5:$BO$10000,51,0)/Table1[[#This Row],[Rate
(L/S)]],"")</f>
        <v/>
      </c>
      <c r="AU189" s="7" t="str">
        <f>IFERROR(VLOOKUP(Table1[[#This Row],[Stock]],[2]CUS030!$A$5:$BO$10000,52,0)/Table1[[#This Row],[Rate
(L/S)]],"")</f>
        <v/>
      </c>
      <c r="AV189" s="7" t="str">
        <f>IFERROR(VLOOKUP(Table1[[#This Row],[Stock]],[2]CUS030!$A$5:$BO$10000,53,0)/Table1[[#This Row],[Rate
(L/S)]],"")</f>
        <v/>
      </c>
      <c r="AW189" s="7" t="str">
        <f>IFERROR(VLOOKUP(Table1[[#This Row],[Stock]],[2]CUS030!$A$5:$BO$10000,54,0)/Table1[[#This Row],[Rate
(L/S)]],"")</f>
        <v/>
      </c>
      <c r="AX189" s="7" t="str">
        <f>IFERROR(VLOOKUP(Table1[[#This Row],[Stock]],[2]CUS030!$A$5:$BO$10000,55,0)/Table1[[#This Row],[Rate
(L/S)]],"")</f>
        <v/>
      </c>
      <c r="AY189" s="7" t="str">
        <f>IFERROR(VLOOKUP(Table1[[#This Row],[Stock]],[2]CUS030!$A$5:$BO$10000,56,0)/Table1[[#This Row],[Rate
(L/S)]],"")</f>
        <v/>
      </c>
      <c r="AZ189" s="7" t="str">
        <f>IFERROR(VLOOKUP(Table1[[#This Row],[Stock]],[2]CUS030!$A$5:$BO$10000,57,0)/Table1[[#This Row],[Rate
(L/S)]],"")</f>
        <v/>
      </c>
      <c r="BA189" s="7" t="str">
        <f>IFERROR(VLOOKUP(Table1[[#This Row],[Stock]],[2]CUS030!$A$5:$BO$10000,58,0)/Table1[[#This Row],[Rate
(L/S)]],"")</f>
        <v/>
      </c>
      <c r="BB189" s="7" t="str">
        <f>IFERROR(VLOOKUP(Table1[[#This Row],[Stock]],[2]CUS030!$A$5:$BO$10000,59,0)/Table1[[#This Row],[Rate
(L/S)]],"")</f>
        <v/>
      </c>
      <c r="BC189" s="7" t="str">
        <f>IFERROR(VLOOKUP(Table1[[#This Row],[Stock]],[2]CUS030!$A$5:$BO$10000,60,0)/Table1[[#This Row],[Rate
(L/S)]],"")</f>
        <v/>
      </c>
      <c r="BD189" s="7" t="str">
        <f>IFERROR(VLOOKUP(Table1[[#This Row],[Stock]],[2]CUS030!$A$5:$BO$10000,61,0)/Table1[[#This Row],[Rate
(L/S)]],"")</f>
        <v/>
      </c>
      <c r="BE189" s="7" t="str">
        <f>IFERROR(VLOOKUP(Table1[[#This Row],[Stock]],[2]CUS030!$A$5:$BO$10000,62,0)/Table1[[#This Row],[Rate
(L/S)]],"")</f>
        <v/>
      </c>
      <c r="BF189" s="7" t="str">
        <f>IFERROR(VLOOKUP(Table1[[#This Row],[Stock]],[2]CUS030!$A$5:$BO$10000,63,0)/Table1[[#This Row],[Rate
(L/S)]],"")</f>
        <v/>
      </c>
      <c r="BG189" s="7" t="str">
        <f>IFERROR(VLOOKUP(Table1[[#This Row],[Stock]],[2]CUS030!$A$5:$BO$10000,64,0)/Table1[[#This Row],[Rate
(L/S)]],"")</f>
        <v/>
      </c>
      <c r="BH189" s="7" t="str">
        <f>IFERROR(VLOOKUP(Table1[[#This Row],[Stock]],[2]CUS030!$A$5:$BO$10000,65,0)/Table1[[#This Row],[Rate
(L/S)]],"")</f>
        <v/>
      </c>
      <c r="BI189" s="7" t="s">
        <v>1</v>
      </c>
      <c r="BJ189" s="15">
        <f>IFERROR(IF(Table1[[#This Row],[S.Material]]="S",(Table1[[#This Row],[Total Qty]]+Table1[[#This Row],[N+1]]+Table1[[#This Row],[N+2]]),Table1[[#This Row],[Total Qty]]+Table1[[#This Row],[N+1]]),)</f>
        <v>0</v>
      </c>
      <c r="BK189" s="7" t="str">
        <f>IFERROR(IF(((AVERAGE((Table1[[#This Row],[N+1]],Table1[[#This Row],[N+2]]),Table1[[#This Row],[N+3]])-(Table1[[#This Row],[Total Qty]])))&gt;500,"Fixed&gt;500pcs",""),"")</f>
        <v/>
      </c>
      <c r="BL189" s="7" t="str">
        <f>IF(AND(Table1[[#This Row],[Last Forcast]]=0,Table1[[#This Row],[Total Qty]]&gt;0,Table1[[#This Row],[N+1]]&gt;0),"Check PO again","")</f>
        <v/>
      </c>
    </row>
    <row r="190" spans="2:64" x14ac:dyDescent="0.3">
      <c r="B190">
        <v>188</v>
      </c>
      <c r="C190" t="s">
        <v>190</v>
      </c>
      <c r="D190">
        <f>IFERROR(ROUND((MID(Table1[[#This Row],[Production]],35,(LEN(Table1[[#This Row],[Production]]))-37)/(MID(Table1[[#This Row],[Stock]],35,(LEN(Table1[[#This Row],[Stock]]))-37))),0),"")</f>
        <v>1</v>
      </c>
      <c r="E190" t="s">
        <v>190</v>
      </c>
      <c r="F190" s="16">
        <f>VLOOKUP(LEFT(Table1[[#This Row],[Production]],LEN(Table1[[#This Row],[Production]])-7),Item!$A$5:$Z$1000,26,0)</f>
        <v>0.71799999999999997</v>
      </c>
      <c r="H190" s="8" t="str">
        <f>IFERROR(VLOOKUP(MID(Table1[[#This Row],[Production]],10,2),Special!$B$2:$D$26,3,0),"")</f>
        <v>-</v>
      </c>
      <c r="J190" t="b">
        <f>EXACT(LEFT(Table1[[#This Row],[Stock]],12),LEFT(Table1[[#This Row],[Production]],12))</f>
        <v>1</v>
      </c>
      <c r="K190" t="b">
        <f>EXACT((RIGHT(Table1[[#This Row],[Stock]],3)),((RIGHT(Table1[[#This Row],[Production]],3))))</f>
        <v>1</v>
      </c>
      <c r="L190" s="14">
        <f>IFERROR(VLOOKUP(Table1[[#This Row],[Stock]],[1]Sheet1!$A$7:$N$10000,14,0),"")</f>
        <v>338</v>
      </c>
      <c r="M190" s="14">
        <f>IFERROR(ROUND((Table1[[#This Row],[Stock
(S&amp;L)]]/Table1[[#This Row],[Rate
(L/S)]]),0),"")</f>
        <v>338</v>
      </c>
      <c r="O190" t="str">
        <f>IF(Table1[[#This Row],[Rate
(L/S)]]=1,"P/E","C")</f>
        <v>P/E</v>
      </c>
      <c r="P190" s="7" t="str">
        <f>IFERROR(VLOOKUP(Table1[[#This Row],[Stock]],[2]CUS030!$A$5:$BO$10000,21,0)/Table1[[#This Row],[Rate
(L/S)]],"")</f>
        <v/>
      </c>
      <c r="Q190" s="7" t="str">
        <f>IFERROR(VLOOKUP(Table1[[#This Row],[Stock]],[2]CUS030!$A$5:$BO$10000,22,0)/Table1[[#This Row],[Rate
(L/S)]],"")</f>
        <v/>
      </c>
      <c r="R190" s="7" t="str">
        <f>IFERROR(VLOOKUP(Table1[[#This Row],[Stock]],[2]CUS030!$A$5:$BO$10000,23,0)/Table1[[#This Row],[Rate
(L/S)]],"")</f>
        <v/>
      </c>
      <c r="S190" s="7" t="str">
        <f>IFERROR(VLOOKUP(Table1[[#This Row],[Stock]],[2]CUS030!$A$5:$BO$10000,24,0)/Table1[[#This Row],[Rate
(L/S)]],"")</f>
        <v/>
      </c>
      <c r="T190" s="7" t="str">
        <f>IFERROR(VLOOKUP(Table1[[#This Row],[Stock]],[2]CUS030!$A$5:$BO$10000,25,0)/Table1[[#This Row],[Rate
(L/S)]],"")</f>
        <v/>
      </c>
      <c r="U190" s="7" t="str">
        <f>IFERROR(VLOOKUP(Table1[[#This Row],[Stock]],[2]CUS030!$A$5:$BO$10000,26,0)/Table1[[#This Row],[Rate
(L/S)]],"")</f>
        <v/>
      </c>
      <c r="V190" s="7" t="str">
        <f>IFERROR(VLOOKUP(Table1[[#This Row],[Stock]],[2]CUS030!$A$5:$BO$10000,27,0)/Table1[[#This Row],[Rate
(L/S)]],"")</f>
        <v/>
      </c>
      <c r="W190" s="7" t="str">
        <f>IFERROR(VLOOKUP(Table1[[#This Row],[Stock]],[2]CUS030!$A$5:$BO$10000,28,0)/Table1[[#This Row],[Rate
(L/S)]],"")</f>
        <v/>
      </c>
      <c r="X190" s="7" t="str">
        <f>IFERROR(VLOOKUP(Table1[[#This Row],[Stock]],[2]CUS030!$A$5:$BO$10000,29,0)/Table1[[#This Row],[Rate
(L/S)]],"")</f>
        <v/>
      </c>
      <c r="Y190" s="7" t="str">
        <f>IFERROR(VLOOKUP(Table1[[#This Row],[Stock]],[2]CUS030!$A$5:$BO$10000,30,0)/Table1[[#This Row],[Rate
(L/S)]],"")</f>
        <v/>
      </c>
      <c r="Z190" s="7" t="str">
        <f>IFERROR(VLOOKUP(Table1[[#This Row],[Stock]],[2]CUS030!$A$5:$BO$10000,31,0)/Table1[[#This Row],[Rate
(L/S)]],"")</f>
        <v/>
      </c>
      <c r="AA190" s="7" t="str">
        <f>IFERROR(VLOOKUP(Table1[[#This Row],[Stock]],[2]CUS030!$A$5:$BO$10000,32,0)/Table1[[#This Row],[Rate
(L/S)]],"")</f>
        <v/>
      </c>
      <c r="AB190" s="7" t="str">
        <f>IFERROR(VLOOKUP(Table1[[#This Row],[Stock]],[2]CUS030!$A$5:$BO$10000,33,0)/Table1[[#This Row],[Rate
(L/S)]],"")</f>
        <v/>
      </c>
      <c r="AC190" s="7" t="str">
        <f>IFERROR(VLOOKUP(Table1[[#This Row],[Stock]],[2]CUS030!$A$5:$BO$10000,34,0)/Table1[[#This Row],[Rate
(L/S)]],"")</f>
        <v/>
      </c>
      <c r="AD190" s="7" t="str">
        <f>IFERROR(VLOOKUP(Table1[[#This Row],[Stock]],[2]CUS030!$A$5:$BO$10000,35,0)/Table1[[#This Row],[Rate
(L/S)]],"")</f>
        <v/>
      </c>
      <c r="AE190" s="7" t="str">
        <f>IFERROR(VLOOKUP(Table1[[#This Row],[Stock]],[2]CUS030!$A$5:$BO$10000,36,0)/Table1[[#This Row],[Rate
(L/S)]],"")</f>
        <v/>
      </c>
      <c r="AF190" s="7" t="str">
        <f>IFERROR(VLOOKUP(Table1[[#This Row],[Stock]],[2]CUS030!$A$5:$BO$10000,37,0)/Table1[[#This Row],[Rate
(L/S)]],"")</f>
        <v/>
      </c>
      <c r="AG190" s="7" t="str">
        <f>IFERROR(VLOOKUP(Table1[[#This Row],[Stock]],[2]CUS030!$A$5:$BO$10000,38,0)/Table1[[#This Row],[Rate
(L/S)]],"")</f>
        <v/>
      </c>
      <c r="AH190" s="7" t="str">
        <f>IFERROR(VLOOKUP(Table1[[#This Row],[Stock]],[2]CUS030!$A$5:$BO$10000,39,0)/Table1[[#This Row],[Rate
(L/S)]],"")</f>
        <v/>
      </c>
      <c r="AI190" s="7" t="str">
        <f>IFERROR(VLOOKUP(Table1[[#This Row],[Stock]],[2]CUS030!$A$5:$BO$10000,40,0)/Table1[[#This Row],[Rate
(L/S)]],"")</f>
        <v/>
      </c>
      <c r="AJ190" s="7" t="str">
        <f>IFERROR(VLOOKUP(Table1[[#This Row],[Stock]],[2]CUS030!$A$5:$BO$10000,41,0)/Table1[[#This Row],[Rate
(L/S)]],"")</f>
        <v/>
      </c>
      <c r="AK190" s="7" t="str">
        <f>IFERROR(VLOOKUP(Table1[[#This Row],[Stock]],[2]CUS030!$A$5:$BO$10000,42,0)/Table1[[#This Row],[Rate
(L/S)]],"")</f>
        <v/>
      </c>
      <c r="AL190" s="7" t="str">
        <f>IFERROR(VLOOKUP(Table1[[#This Row],[Stock]],[2]CUS030!$A$5:$BO$10000,43,0)/Table1[[#This Row],[Rate
(L/S)]],"")</f>
        <v/>
      </c>
      <c r="AM190" s="7" t="str">
        <f>IFERROR(VLOOKUP(Table1[[#This Row],[Stock]],[2]CUS030!$A$5:$BO$10000,44,0)/Table1[[#This Row],[Rate
(L/S)]],"")</f>
        <v/>
      </c>
      <c r="AN190" s="7" t="str">
        <f>IFERROR(VLOOKUP(Table1[[#This Row],[Stock]],[2]CUS030!$A$5:$BO$10000,45,0)/Table1[[#This Row],[Rate
(L/S)]],"")</f>
        <v/>
      </c>
      <c r="AO190" s="7" t="str">
        <f>IFERROR(VLOOKUP(Table1[[#This Row],[Stock]],[2]CUS030!$A$5:$BO$10000,46,0)/Table1[[#This Row],[Rate
(L/S)]],"")</f>
        <v/>
      </c>
      <c r="AP190" s="7" t="str">
        <f>IFERROR(VLOOKUP(Table1[[#This Row],[Stock]],[2]CUS030!$A$5:$BO$10000,47,0)/Table1[[#This Row],[Rate
(L/S)]],"")</f>
        <v/>
      </c>
      <c r="AQ190" s="7" t="str">
        <f>IFERROR(VLOOKUP(Table1[[#This Row],[Stock]],[2]CUS030!$A$5:$BO$10000,48,0)/Table1[[#This Row],[Rate
(L/S)]],"")</f>
        <v/>
      </c>
      <c r="AR190" s="7" t="str">
        <f>IFERROR(VLOOKUP(Table1[[#This Row],[Stock]],[2]CUS030!$A$5:$BO$10000,49,0)/Table1[[#This Row],[Rate
(L/S)]],"")</f>
        <v/>
      </c>
      <c r="AS190" s="7" t="str">
        <f>IFERROR(VLOOKUP(Table1[[#This Row],[Stock]],[2]CUS030!$A$5:$BO$10000,50,0)/Table1[[#This Row],[Rate
(L/S)]],"")</f>
        <v/>
      </c>
      <c r="AT190" s="7" t="str">
        <f>IFERROR(VLOOKUP(Table1[[#This Row],[Stock]],[2]CUS030!$A$5:$BO$10000,51,0)/Table1[[#This Row],[Rate
(L/S)]],"")</f>
        <v/>
      </c>
      <c r="AU190" s="7" t="str">
        <f>IFERROR(VLOOKUP(Table1[[#This Row],[Stock]],[2]CUS030!$A$5:$BO$10000,52,0)/Table1[[#This Row],[Rate
(L/S)]],"")</f>
        <v/>
      </c>
      <c r="AV190" s="7" t="str">
        <f>IFERROR(VLOOKUP(Table1[[#This Row],[Stock]],[2]CUS030!$A$5:$BO$10000,53,0)/Table1[[#This Row],[Rate
(L/S)]],"")</f>
        <v/>
      </c>
      <c r="AW190" s="7" t="str">
        <f>IFERROR(VLOOKUP(Table1[[#This Row],[Stock]],[2]CUS030!$A$5:$BO$10000,54,0)/Table1[[#This Row],[Rate
(L/S)]],"")</f>
        <v/>
      </c>
      <c r="AX190" s="7" t="str">
        <f>IFERROR(VLOOKUP(Table1[[#This Row],[Stock]],[2]CUS030!$A$5:$BO$10000,55,0)/Table1[[#This Row],[Rate
(L/S)]],"")</f>
        <v/>
      </c>
      <c r="AY190" s="7" t="str">
        <f>IFERROR(VLOOKUP(Table1[[#This Row],[Stock]],[2]CUS030!$A$5:$BO$10000,56,0)/Table1[[#This Row],[Rate
(L/S)]],"")</f>
        <v/>
      </c>
      <c r="AZ190" s="7" t="str">
        <f>IFERROR(VLOOKUP(Table1[[#This Row],[Stock]],[2]CUS030!$A$5:$BO$10000,57,0)/Table1[[#This Row],[Rate
(L/S)]],"")</f>
        <v/>
      </c>
      <c r="BA190" s="7" t="str">
        <f>IFERROR(VLOOKUP(Table1[[#This Row],[Stock]],[2]CUS030!$A$5:$BO$10000,58,0)/Table1[[#This Row],[Rate
(L/S)]],"")</f>
        <v/>
      </c>
      <c r="BB190" s="7" t="str">
        <f>IFERROR(VLOOKUP(Table1[[#This Row],[Stock]],[2]CUS030!$A$5:$BO$10000,59,0)/Table1[[#This Row],[Rate
(L/S)]],"")</f>
        <v/>
      </c>
      <c r="BC190" s="7" t="str">
        <f>IFERROR(VLOOKUP(Table1[[#This Row],[Stock]],[2]CUS030!$A$5:$BO$10000,60,0)/Table1[[#This Row],[Rate
(L/S)]],"")</f>
        <v/>
      </c>
      <c r="BD190" s="7" t="str">
        <f>IFERROR(VLOOKUP(Table1[[#This Row],[Stock]],[2]CUS030!$A$5:$BO$10000,61,0)/Table1[[#This Row],[Rate
(L/S)]],"")</f>
        <v/>
      </c>
      <c r="BE190" s="7" t="str">
        <f>IFERROR(VLOOKUP(Table1[[#This Row],[Stock]],[2]CUS030!$A$5:$BO$10000,62,0)/Table1[[#This Row],[Rate
(L/S)]],"")</f>
        <v/>
      </c>
      <c r="BF190" s="7" t="str">
        <f>IFERROR(VLOOKUP(Table1[[#This Row],[Stock]],[2]CUS030!$A$5:$BO$10000,63,0)/Table1[[#This Row],[Rate
(L/S)]],"")</f>
        <v/>
      </c>
      <c r="BG190" s="7" t="str">
        <f>IFERROR(VLOOKUP(Table1[[#This Row],[Stock]],[2]CUS030!$A$5:$BO$10000,64,0)/Table1[[#This Row],[Rate
(L/S)]],"")</f>
        <v/>
      </c>
      <c r="BH190" s="7" t="str">
        <f>IFERROR(VLOOKUP(Table1[[#This Row],[Stock]],[2]CUS030!$A$5:$BO$10000,65,0)/Table1[[#This Row],[Rate
(L/S)]],"")</f>
        <v/>
      </c>
      <c r="BI190" s="7" t="s">
        <v>1</v>
      </c>
      <c r="BJ190" s="15">
        <f>IFERROR(IF(Table1[[#This Row],[S.Material]]="S",(Table1[[#This Row],[Total Qty]]+Table1[[#This Row],[N+1]]+Table1[[#This Row],[N+2]]),Table1[[#This Row],[Total Qty]]+Table1[[#This Row],[N+1]]),)</f>
        <v>0</v>
      </c>
      <c r="BK190" s="7" t="str">
        <f>IFERROR(IF(((AVERAGE((Table1[[#This Row],[N+1]],Table1[[#This Row],[N+2]]),Table1[[#This Row],[N+3]])-(Table1[[#This Row],[Total Qty]])))&gt;500,"Fixed&gt;500pcs",""),"")</f>
        <v/>
      </c>
      <c r="BL190" s="7" t="str">
        <f>IF(AND(Table1[[#This Row],[Last Forcast]]=0,Table1[[#This Row],[Total Qty]]&gt;0,Table1[[#This Row],[N+1]]&gt;0),"Check PO again","")</f>
        <v/>
      </c>
    </row>
    <row r="191" spans="2:64" x14ac:dyDescent="0.3">
      <c r="B191">
        <v>189</v>
      </c>
      <c r="C191" t="s">
        <v>196</v>
      </c>
      <c r="D191">
        <f>IFERROR(ROUND((MID(Table1[[#This Row],[Production]],35,(LEN(Table1[[#This Row],[Production]]))-37)/(MID(Table1[[#This Row],[Stock]],35,(LEN(Table1[[#This Row],[Stock]]))-37))),0),"")</f>
        <v>1</v>
      </c>
      <c r="E191" t="s">
        <v>196</v>
      </c>
      <c r="F191" s="16">
        <f>VLOOKUP(LEFT(Table1[[#This Row],[Production]],LEN(Table1[[#This Row],[Production]])-7),Item!$A$5:$Z$1000,26,0)</f>
        <v>0.71799999999999997</v>
      </c>
      <c r="H191" s="8" t="str">
        <f>IFERROR(VLOOKUP(MID(Table1[[#This Row],[Production]],10,2),Special!$B$2:$D$26,3,0),"")</f>
        <v>-</v>
      </c>
      <c r="J191" t="b">
        <f>EXACT(LEFT(Table1[[#This Row],[Stock]],12),LEFT(Table1[[#This Row],[Production]],12))</f>
        <v>1</v>
      </c>
      <c r="K191" t="b">
        <f>EXACT((RIGHT(Table1[[#This Row],[Stock]],3)),((RIGHT(Table1[[#This Row],[Production]],3))))</f>
        <v>1</v>
      </c>
      <c r="L191" s="14">
        <f>IFERROR(VLOOKUP(Table1[[#This Row],[Stock]],[1]Sheet1!$A$7:$N$10000,14,0),"")</f>
        <v>89</v>
      </c>
      <c r="M191" s="14">
        <f>IFERROR(ROUND((Table1[[#This Row],[Stock
(S&amp;L)]]/Table1[[#This Row],[Rate
(L/S)]]),0),"")</f>
        <v>89</v>
      </c>
      <c r="O191" t="str">
        <f>IF(Table1[[#This Row],[Rate
(L/S)]]=1,"P/E","C")</f>
        <v>P/E</v>
      </c>
      <c r="P191" s="7" t="str">
        <f>IFERROR(VLOOKUP(Table1[[#This Row],[Stock]],[2]CUS030!$A$5:$BO$10000,21,0)/Table1[[#This Row],[Rate
(L/S)]],"")</f>
        <v/>
      </c>
      <c r="Q191" s="7" t="str">
        <f>IFERROR(VLOOKUP(Table1[[#This Row],[Stock]],[2]CUS030!$A$5:$BO$10000,22,0)/Table1[[#This Row],[Rate
(L/S)]],"")</f>
        <v/>
      </c>
      <c r="R191" s="7" t="str">
        <f>IFERROR(VLOOKUP(Table1[[#This Row],[Stock]],[2]CUS030!$A$5:$BO$10000,23,0)/Table1[[#This Row],[Rate
(L/S)]],"")</f>
        <v/>
      </c>
      <c r="S191" s="7" t="str">
        <f>IFERROR(VLOOKUP(Table1[[#This Row],[Stock]],[2]CUS030!$A$5:$BO$10000,24,0)/Table1[[#This Row],[Rate
(L/S)]],"")</f>
        <v/>
      </c>
      <c r="T191" s="7" t="str">
        <f>IFERROR(VLOOKUP(Table1[[#This Row],[Stock]],[2]CUS030!$A$5:$BO$10000,25,0)/Table1[[#This Row],[Rate
(L/S)]],"")</f>
        <v/>
      </c>
      <c r="U191" s="7" t="str">
        <f>IFERROR(VLOOKUP(Table1[[#This Row],[Stock]],[2]CUS030!$A$5:$BO$10000,26,0)/Table1[[#This Row],[Rate
(L/S)]],"")</f>
        <v/>
      </c>
      <c r="V191" s="7" t="str">
        <f>IFERROR(VLOOKUP(Table1[[#This Row],[Stock]],[2]CUS030!$A$5:$BO$10000,27,0)/Table1[[#This Row],[Rate
(L/S)]],"")</f>
        <v/>
      </c>
      <c r="W191" s="7" t="str">
        <f>IFERROR(VLOOKUP(Table1[[#This Row],[Stock]],[2]CUS030!$A$5:$BO$10000,28,0)/Table1[[#This Row],[Rate
(L/S)]],"")</f>
        <v/>
      </c>
      <c r="X191" s="7" t="str">
        <f>IFERROR(VLOOKUP(Table1[[#This Row],[Stock]],[2]CUS030!$A$5:$BO$10000,29,0)/Table1[[#This Row],[Rate
(L/S)]],"")</f>
        <v/>
      </c>
      <c r="Y191" s="7" t="str">
        <f>IFERROR(VLOOKUP(Table1[[#This Row],[Stock]],[2]CUS030!$A$5:$BO$10000,30,0)/Table1[[#This Row],[Rate
(L/S)]],"")</f>
        <v/>
      </c>
      <c r="Z191" s="7" t="str">
        <f>IFERROR(VLOOKUP(Table1[[#This Row],[Stock]],[2]CUS030!$A$5:$BO$10000,31,0)/Table1[[#This Row],[Rate
(L/S)]],"")</f>
        <v/>
      </c>
      <c r="AA191" s="7" t="str">
        <f>IFERROR(VLOOKUP(Table1[[#This Row],[Stock]],[2]CUS030!$A$5:$BO$10000,32,0)/Table1[[#This Row],[Rate
(L/S)]],"")</f>
        <v/>
      </c>
      <c r="AB191" s="7" t="str">
        <f>IFERROR(VLOOKUP(Table1[[#This Row],[Stock]],[2]CUS030!$A$5:$BO$10000,33,0)/Table1[[#This Row],[Rate
(L/S)]],"")</f>
        <v/>
      </c>
      <c r="AC191" s="7" t="str">
        <f>IFERROR(VLOOKUP(Table1[[#This Row],[Stock]],[2]CUS030!$A$5:$BO$10000,34,0)/Table1[[#This Row],[Rate
(L/S)]],"")</f>
        <v/>
      </c>
      <c r="AD191" s="7" t="str">
        <f>IFERROR(VLOOKUP(Table1[[#This Row],[Stock]],[2]CUS030!$A$5:$BO$10000,35,0)/Table1[[#This Row],[Rate
(L/S)]],"")</f>
        <v/>
      </c>
      <c r="AE191" s="7" t="str">
        <f>IFERROR(VLOOKUP(Table1[[#This Row],[Stock]],[2]CUS030!$A$5:$BO$10000,36,0)/Table1[[#This Row],[Rate
(L/S)]],"")</f>
        <v/>
      </c>
      <c r="AF191" s="7" t="str">
        <f>IFERROR(VLOOKUP(Table1[[#This Row],[Stock]],[2]CUS030!$A$5:$BO$10000,37,0)/Table1[[#This Row],[Rate
(L/S)]],"")</f>
        <v/>
      </c>
      <c r="AG191" s="7" t="str">
        <f>IFERROR(VLOOKUP(Table1[[#This Row],[Stock]],[2]CUS030!$A$5:$BO$10000,38,0)/Table1[[#This Row],[Rate
(L/S)]],"")</f>
        <v/>
      </c>
      <c r="AH191" s="7" t="str">
        <f>IFERROR(VLOOKUP(Table1[[#This Row],[Stock]],[2]CUS030!$A$5:$BO$10000,39,0)/Table1[[#This Row],[Rate
(L/S)]],"")</f>
        <v/>
      </c>
      <c r="AI191" s="7" t="str">
        <f>IFERROR(VLOOKUP(Table1[[#This Row],[Stock]],[2]CUS030!$A$5:$BO$10000,40,0)/Table1[[#This Row],[Rate
(L/S)]],"")</f>
        <v/>
      </c>
      <c r="AJ191" s="7" t="str">
        <f>IFERROR(VLOOKUP(Table1[[#This Row],[Stock]],[2]CUS030!$A$5:$BO$10000,41,0)/Table1[[#This Row],[Rate
(L/S)]],"")</f>
        <v/>
      </c>
      <c r="AK191" s="7" t="str">
        <f>IFERROR(VLOOKUP(Table1[[#This Row],[Stock]],[2]CUS030!$A$5:$BO$10000,42,0)/Table1[[#This Row],[Rate
(L/S)]],"")</f>
        <v/>
      </c>
      <c r="AL191" s="7" t="str">
        <f>IFERROR(VLOOKUP(Table1[[#This Row],[Stock]],[2]CUS030!$A$5:$BO$10000,43,0)/Table1[[#This Row],[Rate
(L/S)]],"")</f>
        <v/>
      </c>
      <c r="AM191" s="7" t="str">
        <f>IFERROR(VLOOKUP(Table1[[#This Row],[Stock]],[2]CUS030!$A$5:$BO$10000,44,0)/Table1[[#This Row],[Rate
(L/S)]],"")</f>
        <v/>
      </c>
      <c r="AN191" s="7" t="str">
        <f>IFERROR(VLOOKUP(Table1[[#This Row],[Stock]],[2]CUS030!$A$5:$BO$10000,45,0)/Table1[[#This Row],[Rate
(L/S)]],"")</f>
        <v/>
      </c>
      <c r="AO191" s="7" t="str">
        <f>IFERROR(VLOOKUP(Table1[[#This Row],[Stock]],[2]CUS030!$A$5:$BO$10000,46,0)/Table1[[#This Row],[Rate
(L/S)]],"")</f>
        <v/>
      </c>
      <c r="AP191" s="7" t="str">
        <f>IFERROR(VLOOKUP(Table1[[#This Row],[Stock]],[2]CUS030!$A$5:$BO$10000,47,0)/Table1[[#This Row],[Rate
(L/S)]],"")</f>
        <v/>
      </c>
      <c r="AQ191" s="7" t="str">
        <f>IFERROR(VLOOKUP(Table1[[#This Row],[Stock]],[2]CUS030!$A$5:$BO$10000,48,0)/Table1[[#This Row],[Rate
(L/S)]],"")</f>
        <v/>
      </c>
      <c r="AR191" s="7" t="str">
        <f>IFERROR(VLOOKUP(Table1[[#This Row],[Stock]],[2]CUS030!$A$5:$BO$10000,49,0)/Table1[[#This Row],[Rate
(L/S)]],"")</f>
        <v/>
      </c>
      <c r="AS191" s="7" t="str">
        <f>IFERROR(VLOOKUP(Table1[[#This Row],[Stock]],[2]CUS030!$A$5:$BO$10000,50,0)/Table1[[#This Row],[Rate
(L/S)]],"")</f>
        <v/>
      </c>
      <c r="AT191" s="7" t="str">
        <f>IFERROR(VLOOKUP(Table1[[#This Row],[Stock]],[2]CUS030!$A$5:$BO$10000,51,0)/Table1[[#This Row],[Rate
(L/S)]],"")</f>
        <v/>
      </c>
      <c r="AU191" s="7" t="str">
        <f>IFERROR(VLOOKUP(Table1[[#This Row],[Stock]],[2]CUS030!$A$5:$BO$10000,52,0)/Table1[[#This Row],[Rate
(L/S)]],"")</f>
        <v/>
      </c>
      <c r="AV191" s="7" t="str">
        <f>IFERROR(VLOOKUP(Table1[[#This Row],[Stock]],[2]CUS030!$A$5:$BO$10000,53,0)/Table1[[#This Row],[Rate
(L/S)]],"")</f>
        <v/>
      </c>
      <c r="AW191" s="7" t="str">
        <f>IFERROR(VLOOKUP(Table1[[#This Row],[Stock]],[2]CUS030!$A$5:$BO$10000,54,0)/Table1[[#This Row],[Rate
(L/S)]],"")</f>
        <v/>
      </c>
      <c r="AX191" s="7" t="str">
        <f>IFERROR(VLOOKUP(Table1[[#This Row],[Stock]],[2]CUS030!$A$5:$BO$10000,55,0)/Table1[[#This Row],[Rate
(L/S)]],"")</f>
        <v/>
      </c>
      <c r="AY191" s="7" t="str">
        <f>IFERROR(VLOOKUP(Table1[[#This Row],[Stock]],[2]CUS030!$A$5:$BO$10000,56,0)/Table1[[#This Row],[Rate
(L/S)]],"")</f>
        <v/>
      </c>
      <c r="AZ191" s="7" t="str">
        <f>IFERROR(VLOOKUP(Table1[[#This Row],[Stock]],[2]CUS030!$A$5:$BO$10000,57,0)/Table1[[#This Row],[Rate
(L/S)]],"")</f>
        <v/>
      </c>
      <c r="BA191" s="7" t="str">
        <f>IFERROR(VLOOKUP(Table1[[#This Row],[Stock]],[2]CUS030!$A$5:$BO$10000,58,0)/Table1[[#This Row],[Rate
(L/S)]],"")</f>
        <v/>
      </c>
      <c r="BB191" s="7" t="str">
        <f>IFERROR(VLOOKUP(Table1[[#This Row],[Stock]],[2]CUS030!$A$5:$BO$10000,59,0)/Table1[[#This Row],[Rate
(L/S)]],"")</f>
        <v/>
      </c>
      <c r="BC191" s="7" t="str">
        <f>IFERROR(VLOOKUP(Table1[[#This Row],[Stock]],[2]CUS030!$A$5:$BO$10000,60,0)/Table1[[#This Row],[Rate
(L/S)]],"")</f>
        <v/>
      </c>
      <c r="BD191" s="7" t="str">
        <f>IFERROR(VLOOKUP(Table1[[#This Row],[Stock]],[2]CUS030!$A$5:$BO$10000,61,0)/Table1[[#This Row],[Rate
(L/S)]],"")</f>
        <v/>
      </c>
      <c r="BE191" s="7" t="str">
        <f>IFERROR(VLOOKUP(Table1[[#This Row],[Stock]],[2]CUS030!$A$5:$BO$10000,62,0)/Table1[[#This Row],[Rate
(L/S)]],"")</f>
        <v/>
      </c>
      <c r="BF191" s="7" t="str">
        <f>IFERROR(VLOOKUP(Table1[[#This Row],[Stock]],[2]CUS030!$A$5:$BO$10000,63,0)/Table1[[#This Row],[Rate
(L/S)]],"")</f>
        <v/>
      </c>
      <c r="BG191" s="7" t="str">
        <f>IFERROR(VLOOKUP(Table1[[#This Row],[Stock]],[2]CUS030!$A$5:$BO$10000,64,0)/Table1[[#This Row],[Rate
(L/S)]],"")</f>
        <v/>
      </c>
      <c r="BH191" s="7" t="str">
        <f>IFERROR(VLOOKUP(Table1[[#This Row],[Stock]],[2]CUS030!$A$5:$BO$10000,65,0)/Table1[[#This Row],[Rate
(L/S)]],"")</f>
        <v/>
      </c>
      <c r="BI191" s="7" t="s">
        <v>1</v>
      </c>
      <c r="BJ191" s="15">
        <f>IFERROR(IF(Table1[[#This Row],[S.Material]]="S",(Table1[[#This Row],[Total Qty]]+Table1[[#This Row],[N+1]]+Table1[[#This Row],[N+2]]),Table1[[#This Row],[Total Qty]]+Table1[[#This Row],[N+1]]),)</f>
        <v>0</v>
      </c>
      <c r="BK191" s="7" t="str">
        <f>IFERROR(IF(((AVERAGE((Table1[[#This Row],[N+1]],Table1[[#This Row],[N+2]]),Table1[[#This Row],[N+3]])-(Table1[[#This Row],[Total Qty]])))&gt;500,"Fixed&gt;500pcs",""),"")</f>
        <v/>
      </c>
      <c r="BL191" s="7" t="str">
        <f>IF(AND(Table1[[#This Row],[Last Forcast]]=0,Table1[[#This Row],[Total Qty]]&gt;0,Table1[[#This Row],[N+1]]&gt;0),"Check PO again","")</f>
        <v/>
      </c>
    </row>
    <row r="192" spans="2:64" x14ac:dyDescent="0.3">
      <c r="B192">
        <v>190</v>
      </c>
      <c r="C192" t="s">
        <v>197</v>
      </c>
      <c r="D192">
        <f>IFERROR(ROUND((MID(Table1[[#This Row],[Production]],35,(LEN(Table1[[#This Row],[Production]]))-37)/(MID(Table1[[#This Row],[Stock]],35,(LEN(Table1[[#This Row],[Stock]]))-37))),0),"")</f>
        <v>1</v>
      </c>
      <c r="E192" t="s">
        <v>197</v>
      </c>
      <c r="F192" s="16">
        <f>VLOOKUP(LEFT(Table1[[#This Row],[Production]],LEN(Table1[[#This Row],[Production]])-7),Item!$A$5:$Z$1000,26,0)</f>
        <v>0.71799999999999997</v>
      </c>
      <c r="H192" s="8" t="str">
        <f>IFERROR(VLOOKUP(MID(Table1[[#This Row],[Production]],10,2),Special!$B$2:$D$26,3,0),"")</f>
        <v>-</v>
      </c>
      <c r="J192" t="b">
        <f>EXACT(LEFT(Table1[[#This Row],[Stock]],12),LEFT(Table1[[#This Row],[Production]],12))</f>
        <v>1</v>
      </c>
      <c r="K192" t="b">
        <f>EXACT((RIGHT(Table1[[#This Row],[Stock]],3)),((RIGHT(Table1[[#This Row],[Production]],3))))</f>
        <v>1</v>
      </c>
      <c r="L192" s="14">
        <f>IFERROR(VLOOKUP(Table1[[#This Row],[Stock]],[1]Sheet1!$A$7:$N$10000,14,0),"")</f>
        <v>63</v>
      </c>
      <c r="M192" s="14">
        <f>IFERROR(ROUND((Table1[[#This Row],[Stock
(S&amp;L)]]/Table1[[#This Row],[Rate
(L/S)]]),0),"")</f>
        <v>63</v>
      </c>
      <c r="O192" t="str">
        <f>IF(Table1[[#This Row],[Rate
(L/S)]]=1,"P/E","C")</f>
        <v>P/E</v>
      </c>
      <c r="P192" s="7" t="str">
        <f>IFERROR(VLOOKUP(Table1[[#This Row],[Stock]],[2]CUS030!$A$5:$BO$10000,21,0)/Table1[[#This Row],[Rate
(L/S)]],"")</f>
        <v/>
      </c>
      <c r="Q192" s="7" t="str">
        <f>IFERROR(VLOOKUP(Table1[[#This Row],[Stock]],[2]CUS030!$A$5:$BO$10000,22,0)/Table1[[#This Row],[Rate
(L/S)]],"")</f>
        <v/>
      </c>
      <c r="R192" s="7" t="str">
        <f>IFERROR(VLOOKUP(Table1[[#This Row],[Stock]],[2]CUS030!$A$5:$BO$10000,23,0)/Table1[[#This Row],[Rate
(L/S)]],"")</f>
        <v/>
      </c>
      <c r="S192" s="7" t="str">
        <f>IFERROR(VLOOKUP(Table1[[#This Row],[Stock]],[2]CUS030!$A$5:$BO$10000,24,0)/Table1[[#This Row],[Rate
(L/S)]],"")</f>
        <v/>
      </c>
      <c r="T192" s="7" t="str">
        <f>IFERROR(VLOOKUP(Table1[[#This Row],[Stock]],[2]CUS030!$A$5:$BO$10000,25,0)/Table1[[#This Row],[Rate
(L/S)]],"")</f>
        <v/>
      </c>
      <c r="U192" s="7" t="str">
        <f>IFERROR(VLOOKUP(Table1[[#This Row],[Stock]],[2]CUS030!$A$5:$BO$10000,26,0)/Table1[[#This Row],[Rate
(L/S)]],"")</f>
        <v/>
      </c>
      <c r="V192" s="7" t="str">
        <f>IFERROR(VLOOKUP(Table1[[#This Row],[Stock]],[2]CUS030!$A$5:$BO$10000,27,0)/Table1[[#This Row],[Rate
(L/S)]],"")</f>
        <v/>
      </c>
      <c r="W192" s="7" t="str">
        <f>IFERROR(VLOOKUP(Table1[[#This Row],[Stock]],[2]CUS030!$A$5:$BO$10000,28,0)/Table1[[#This Row],[Rate
(L/S)]],"")</f>
        <v/>
      </c>
      <c r="X192" s="7" t="str">
        <f>IFERROR(VLOOKUP(Table1[[#This Row],[Stock]],[2]CUS030!$A$5:$BO$10000,29,0)/Table1[[#This Row],[Rate
(L/S)]],"")</f>
        <v/>
      </c>
      <c r="Y192" s="7" t="str">
        <f>IFERROR(VLOOKUP(Table1[[#This Row],[Stock]],[2]CUS030!$A$5:$BO$10000,30,0)/Table1[[#This Row],[Rate
(L/S)]],"")</f>
        <v/>
      </c>
      <c r="Z192" s="7" t="str">
        <f>IFERROR(VLOOKUP(Table1[[#This Row],[Stock]],[2]CUS030!$A$5:$BO$10000,31,0)/Table1[[#This Row],[Rate
(L/S)]],"")</f>
        <v/>
      </c>
      <c r="AA192" s="7" t="str">
        <f>IFERROR(VLOOKUP(Table1[[#This Row],[Stock]],[2]CUS030!$A$5:$BO$10000,32,0)/Table1[[#This Row],[Rate
(L/S)]],"")</f>
        <v/>
      </c>
      <c r="AB192" s="7" t="str">
        <f>IFERROR(VLOOKUP(Table1[[#This Row],[Stock]],[2]CUS030!$A$5:$BO$10000,33,0)/Table1[[#This Row],[Rate
(L/S)]],"")</f>
        <v/>
      </c>
      <c r="AC192" s="7" t="str">
        <f>IFERROR(VLOOKUP(Table1[[#This Row],[Stock]],[2]CUS030!$A$5:$BO$10000,34,0)/Table1[[#This Row],[Rate
(L/S)]],"")</f>
        <v/>
      </c>
      <c r="AD192" s="7" t="str">
        <f>IFERROR(VLOOKUP(Table1[[#This Row],[Stock]],[2]CUS030!$A$5:$BO$10000,35,0)/Table1[[#This Row],[Rate
(L/S)]],"")</f>
        <v/>
      </c>
      <c r="AE192" s="7" t="str">
        <f>IFERROR(VLOOKUP(Table1[[#This Row],[Stock]],[2]CUS030!$A$5:$BO$10000,36,0)/Table1[[#This Row],[Rate
(L/S)]],"")</f>
        <v/>
      </c>
      <c r="AF192" s="7" t="str">
        <f>IFERROR(VLOOKUP(Table1[[#This Row],[Stock]],[2]CUS030!$A$5:$BO$10000,37,0)/Table1[[#This Row],[Rate
(L/S)]],"")</f>
        <v/>
      </c>
      <c r="AG192" s="7" t="str">
        <f>IFERROR(VLOOKUP(Table1[[#This Row],[Stock]],[2]CUS030!$A$5:$BO$10000,38,0)/Table1[[#This Row],[Rate
(L/S)]],"")</f>
        <v/>
      </c>
      <c r="AH192" s="7" t="str">
        <f>IFERROR(VLOOKUP(Table1[[#This Row],[Stock]],[2]CUS030!$A$5:$BO$10000,39,0)/Table1[[#This Row],[Rate
(L/S)]],"")</f>
        <v/>
      </c>
      <c r="AI192" s="7" t="str">
        <f>IFERROR(VLOOKUP(Table1[[#This Row],[Stock]],[2]CUS030!$A$5:$BO$10000,40,0)/Table1[[#This Row],[Rate
(L/S)]],"")</f>
        <v/>
      </c>
      <c r="AJ192" s="7" t="str">
        <f>IFERROR(VLOOKUP(Table1[[#This Row],[Stock]],[2]CUS030!$A$5:$BO$10000,41,0)/Table1[[#This Row],[Rate
(L/S)]],"")</f>
        <v/>
      </c>
      <c r="AK192" s="7" t="str">
        <f>IFERROR(VLOOKUP(Table1[[#This Row],[Stock]],[2]CUS030!$A$5:$BO$10000,42,0)/Table1[[#This Row],[Rate
(L/S)]],"")</f>
        <v/>
      </c>
      <c r="AL192" s="7" t="str">
        <f>IFERROR(VLOOKUP(Table1[[#This Row],[Stock]],[2]CUS030!$A$5:$BO$10000,43,0)/Table1[[#This Row],[Rate
(L/S)]],"")</f>
        <v/>
      </c>
      <c r="AM192" s="7" t="str">
        <f>IFERROR(VLOOKUP(Table1[[#This Row],[Stock]],[2]CUS030!$A$5:$BO$10000,44,0)/Table1[[#This Row],[Rate
(L/S)]],"")</f>
        <v/>
      </c>
      <c r="AN192" s="7" t="str">
        <f>IFERROR(VLOOKUP(Table1[[#This Row],[Stock]],[2]CUS030!$A$5:$BO$10000,45,0)/Table1[[#This Row],[Rate
(L/S)]],"")</f>
        <v/>
      </c>
      <c r="AO192" s="7" t="str">
        <f>IFERROR(VLOOKUP(Table1[[#This Row],[Stock]],[2]CUS030!$A$5:$BO$10000,46,0)/Table1[[#This Row],[Rate
(L/S)]],"")</f>
        <v/>
      </c>
      <c r="AP192" s="7" t="str">
        <f>IFERROR(VLOOKUP(Table1[[#This Row],[Stock]],[2]CUS030!$A$5:$BO$10000,47,0)/Table1[[#This Row],[Rate
(L/S)]],"")</f>
        <v/>
      </c>
      <c r="AQ192" s="7" t="str">
        <f>IFERROR(VLOOKUP(Table1[[#This Row],[Stock]],[2]CUS030!$A$5:$BO$10000,48,0)/Table1[[#This Row],[Rate
(L/S)]],"")</f>
        <v/>
      </c>
      <c r="AR192" s="7" t="str">
        <f>IFERROR(VLOOKUP(Table1[[#This Row],[Stock]],[2]CUS030!$A$5:$BO$10000,49,0)/Table1[[#This Row],[Rate
(L/S)]],"")</f>
        <v/>
      </c>
      <c r="AS192" s="7" t="str">
        <f>IFERROR(VLOOKUP(Table1[[#This Row],[Stock]],[2]CUS030!$A$5:$BO$10000,50,0)/Table1[[#This Row],[Rate
(L/S)]],"")</f>
        <v/>
      </c>
      <c r="AT192" s="7" t="str">
        <f>IFERROR(VLOOKUP(Table1[[#This Row],[Stock]],[2]CUS030!$A$5:$BO$10000,51,0)/Table1[[#This Row],[Rate
(L/S)]],"")</f>
        <v/>
      </c>
      <c r="AU192" s="7" t="str">
        <f>IFERROR(VLOOKUP(Table1[[#This Row],[Stock]],[2]CUS030!$A$5:$BO$10000,52,0)/Table1[[#This Row],[Rate
(L/S)]],"")</f>
        <v/>
      </c>
      <c r="AV192" s="7" t="str">
        <f>IFERROR(VLOOKUP(Table1[[#This Row],[Stock]],[2]CUS030!$A$5:$BO$10000,53,0)/Table1[[#This Row],[Rate
(L/S)]],"")</f>
        <v/>
      </c>
      <c r="AW192" s="7" t="str">
        <f>IFERROR(VLOOKUP(Table1[[#This Row],[Stock]],[2]CUS030!$A$5:$BO$10000,54,0)/Table1[[#This Row],[Rate
(L/S)]],"")</f>
        <v/>
      </c>
      <c r="AX192" s="7" t="str">
        <f>IFERROR(VLOOKUP(Table1[[#This Row],[Stock]],[2]CUS030!$A$5:$BO$10000,55,0)/Table1[[#This Row],[Rate
(L/S)]],"")</f>
        <v/>
      </c>
      <c r="AY192" s="7" t="str">
        <f>IFERROR(VLOOKUP(Table1[[#This Row],[Stock]],[2]CUS030!$A$5:$BO$10000,56,0)/Table1[[#This Row],[Rate
(L/S)]],"")</f>
        <v/>
      </c>
      <c r="AZ192" s="7" t="str">
        <f>IFERROR(VLOOKUP(Table1[[#This Row],[Stock]],[2]CUS030!$A$5:$BO$10000,57,0)/Table1[[#This Row],[Rate
(L/S)]],"")</f>
        <v/>
      </c>
      <c r="BA192" s="7" t="str">
        <f>IFERROR(VLOOKUP(Table1[[#This Row],[Stock]],[2]CUS030!$A$5:$BO$10000,58,0)/Table1[[#This Row],[Rate
(L/S)]],"")</f>
        <v/>
      </c>
      <c r="BB192" s="7" t="str">
        <f>IFERROR(VLOOKUP(Table1[[#This Row],[Stock]],[2]CUS030!$A$5:$BO$10000,59,0)/Table1[[#This Row],[Rate
(L/S)]],"")</f>
        <v/>
      </c>
      <c r="BC192" s="7" t="str">
        <f>IFERROR(VLOOKUP(Table1[[#This Row],[Stock]],[2]CUS030!$A$5:$BO$10000,60,0)/Table1[[#This Row],[Rate
(L/S)]],"")</f>
        <v/>
      </c>
      <c r="BD192" s="7" t="str">
        <f>IFERROR(VLOOKUP(Table1[[#This Row],[Stock]],[2]CUS030!$A$5:$BO$10000,61,0)/Table1[[#This Row],[Rate
(L/S)]],"")</f>
        <v/>
      </c>
      <c r="BE192" s="7" t="str">
        <f>IFERROR(VLOOKUP(Table1[[#This Row],[Stock]],[2]CUS030!$A$5:$BO$10000,62,0)/Table1[[#This Row],[Rate
(L/S)]],"")</f>
        <v/>
      </c>
      <c r="BF192" s="7" t="str">
        <f>IFERROR(VLOOKUP(Table1[[#This Row],[Stock]],[2]CUS030!$A$5:$BO$10000,63,0)/Table1[[#This Row],[Rate
(L/S)]],"")</f>
        <v/>
      </c>
      <c r="BG192" s="7" t="str">
        <f>IFERROR(VLOOKUP(Table1[[#This Row],[Stock]],[2]CUS030!$A$5:$BO$10000,64,0)/Table1[[#This Row],[Rate
(L/S)]],"")</f>
        <v/>
      </c>
      <c r="BH192" s="7" t="str">
        <f>IFERROR(VLOOKUP(Table1[[#This Row],[Stock]],[2]CUS030!$A$5:$BO$10000,65,0)/Table1[[#This Row],[Rate
(L/S)]],"")</f>
        <v/>
      </c>
      <c r="BI192" s="7" t="s">
        <v>1</v>
      </c>
      <c r="BJ192" s="15">
        <f>IFERROR(IF(Table1[[#This Row],[S.Material]]="S",(Table1[[#This Row],[Total Qty]]+Table1[[#This Row],[N+1]]+Table1[[#This Row],[N+2]]),Table1[[#This Row],[Total Qty]]+Table1[[#This Row],[N+1]]),)</f>
        <v>0</v>
      </c>
      <c r="BK192" s="7" t="str">
        <f>IFERROR(IF(((AVERAGE((Table1[[#This Row],[N+1]],Table1[[#This Row],[N+2]]),Table1[[#This Row],[N+3]])-(Table1[[#This Row],[Total Qty]])))&gt;500,"Fixed&gt;500pcs",""),"")</f>
        <v/>
      </c>
      <c r="BL192" s="7" t="str">
        <f>IF(AND(Table1[[#This Row],[Last Forcast]]=0,Table1[[#This Row],[Total Qty]]&gt;0,Table1[[#This Row],[N+1]]&gt;0),"Check PO again","")</f>
        <v/>
      </c>
    </row>
    <row r="193" spans="2:64" x14ac:dyDescent="0.3">
      <c r="B193">
        <v>191</v>
      </c>
      <c r="C193" t="s">
        <v>198</v>
      </c>
      <c r="D193">
        <f>IFERROR(ROUND((MID(Table1[[#This Row],[Production]],35,(LEN(Table1[[#This Row],[Production]]))-37)/(MID(Table1[[#This Row],[Stock]],35,(LEN(Table1[[#This Row],[Stock]]))-37))),0),"")</f>
        <v>1</v>
      </c>
      <c r="E193" t="s">
        <v>198</v>
      </c>
      <c r="F193" s="16">
        <f>VLOOKUP(LEFT(Table1[[#This Row],[Production]],LEN(Table1[[#This Row],[Production]])-7),Item!$A$5:$Z$1000,26,0)</f>
        <v>0.71799999999999997</v>
      </c>
      <c r="H193" s="8" t="str">
        <f>IFERROR(VLOOKUP(MID(Table1[[#This Row],[Production]],10,2),Special!$B$2:$D$26,3,0),"")</f>
        <v>-</v>
      </c>
      <c r="J193" t="b">
        <f>EXACT(LEFT(Table1[[#This Row],[Stock]],12),LEFT(Table1[[#This Row],[Production]],12))</f>
        <v>1</v>
      </c>
      <c r="K193" t="b">
        <f>EXACT((RIGHT(Table1[[#This Row],[Stock]],3)),((RIGHT(Table1[[#This Row],[Production]],3))))</f>
        <v>1</v>
      </c>
      <c r="L193" s="14">
        <f>IFERROR(VLOOKUP(Table1[[#This Row],[Stock]],[1]Sheet1!$A$7:$N$10000,14,0),"")</f>
        <v>39</v>
      </c>
      <c r="M193" s="14">
        <f>IFERROR(ROUND((Table1[[#This Row],[Stock
(S&amp;L)]]/Table1[[#This Row],[Rate
(L/S)]]),0),"")</f>
        <v>39</v>
      </c>
      <c r="O193" t="str">
        <f>IF(Table1[[#This Row],[Rate
(L/S)]]=1,"P/E","C")</f>
        <v>P/E</v>
      </c>
      <c r="P193" s="7" t="str">
        <f>IFERROR(VLOOKUP(Table1[[#This Row],[Stock]],[2]CUS030!$A$5:$BO$10000,21,0)/Table1[[#This Row],[Rate
(L/S)]],"")</f>
        <v/>
      </c>
      <c r="Q193" s="7" t="str">
        <f>IFERROR(VLOOKUP(Table1[[#This Row],[Stock]],[2]CUS030!$A$5:$BO$10000,22,0)/Table1[[#This Row],[Rate
(L/S)]],"")</f>
        <v/>
      </c>
      <c r="R193" s="7" t="str">
        <f>IFERROR(VLOOKUP(Table1[[#This Row],[Stock]],[2]CUS030!$A$5:$BO$10000,23,0)/Table1[[#This Row],[Rate
(L/S)]],"")</f>
        <v/>
      </c>
      <c r="S193" s="7" t="str">
        <f>IFERROR(VLOOKUP(Table1[[#This Row],[Stock]],[2]CUS030!$A$5:$BO$10000,24,0)/Table1[[#This Row],[Rate
(L/S)]],"")</f>
        <v/>
      </c>
      <c r="T193" s="7" t="str">
        <f>IFERROR(VLOOKUP(Table1[[#This Row],[Stock]],[2]CUS030!$A$5:$BO$10000,25,0)/Table1[[#This Row],[Rate
(L/S)]],"")</f>
        <v/>
      </c>
      <c r="U193" s="7" t="str">
        <f>IFERROR(VLOOKUP(Table1[[#This Row],[Stock]],[2]CUS030!$A$5:$BO$10000,26,0)/Table1[[#This Row],[Rate
(L/S)]],"")</f>
        <v/>
      </c>
      <c r="V193" s="7" t="str">
        <f>IFERROR(VLOOKUP(Table1[[#This Row],[Stock]],[2]CUS030!$A$5:$BO$10000,27,0)/Table1[[#This Row],[Rate
(L/S)]],"")</f>
        <v/>
      </c>
      <c r="W193" s="7" t="str">
        <f>IFERROR(VLOOKUP(Table1[[#This Row],[Stock]],[2]CUS030!$A$5:$BO$10000,28,0)/Table1[[#This Row],[Rate
(L/S)]],"")</f>
        <v/>
      </c>
      <c r="X193" s="7" t="str">
        <f>IFERROR(VLOOKUP(Table1[[#This Row],[Stock]],[2]CUS030!$A$5:$BO$10000,29,0)/Table1[[#This Row],[Rate
(L/S)]],"")</f>
        <v/>
      </c>
      <c r="Y193" s="7" t="str">
        <f>IFERROR(VLOOKUP(Table1[[#This Row],[Stock]],[2]CUS030!$A$5:$BO$10000,30,0)/Table1[[#This Row],[Rate
(L/S)]],"")</f>
        <v/>
      </c>
      <c r="Z193" s="7" t="str">
        <f>IFERROR(VLOOKUP(Table1[[#This Row],[Stock]],[2]CUS030!$A$5:$BO$10000,31,0)/Table1[[#This Row],[Rate
(L/S)]],"")</f>
        <v/>
      </c>
      <c r="AA193" s="7" t="str">
        <f>IFERROR(VLOOKUP(Table1[[#This Row],[Stock]],[2]CUS030!$A$5:$BO$10000,32,0)/Table1[[#This Row],[Rate
(L/S)]],"")</f>
        <v/>
      </c>
      <c r="AB193" s="7" t="str">
        <f>IFERROR(VLOOKUP(Table1[[#This Row],[Stock]],[2]CUS030!$A$5:$BO$10000,33,0)/Table1[[#This Row],[Rate
(L/S)]],"")</f>
        <v/>
      </c>
      <c r="AC193" s="7" t="str">
        <f>IFERROR(VLOOKUP(Table1[[#This Row],[Stock]],[2]CUS030!$A$5:$BO$10000,34,0)/Table1[[#This Row],[Rate
(L/S)]],"")</f>
        <v/>
      </c>
      <c r="AD193" s="7" t="str">
        <f>IFERROR(VLOOKUP(Table1[[#This Row],[Stock]],[2]CUS030!$A$5:$BO$10000,35,0)/Table1[[#This Row],[Rate
(L/S)]],"")</f>
        <v/>
      </c>
      <c r="AE193" s="7" t="str">
        <f>IFERROR(VLOOKUP(Table1[[#This Row],[Stock]],[2]CUS030!$A$5:$BO$10000,36,0)/Table1[[#This Row],[Rate
(L/S)]],"")</f>
        <v/>
      </c>
      <c r="AF193" s="7" t="str">
        <f>IFERROR(VLOOKUP(Table1[[#This Row],[Stock]],[2]CUS030!$A$5:$BO$10000,37,0)/Table1[[#This Row],[Rate
(L/S)]],"")</f>
        <v/>
      </c>
      <c r="AG193" s="7" t="str">
        <f>IFERROR(VLOOKUP(Table1[[#This Row],[Stock]],[2]CUS030!$A$5:$BO$10000,38,0)/Table1[[#This Row],[Rate
(L/S)]],"")</f>
        <v/>
      </c>
      <c r="AH193" s="7" t="str">
        <f>IFERROR(VLOOKUP(Table1[[#This Row],[Stock]],[2]CUS030!$A$5:$BO$10000,39,0)/Table1[[#This Row],[Rate
(L/S)]],"")</f>
        <v/>
      </c>
      <c r="AI193" s="7" t="str">
        <f>IFERROR(VLOOKUP(Table1[[#This Row],[Stock]],[2]CUS030!$A$5:$BO$10000,40,0)/Table1[[#This Row],[Rate
(L/S)]],"")</f>
        <v/>
      </c>
      <c r="AJ193" s="7" t="str">
        <f>IFERROR(VLOOKUP(Table1[[#This Row],[Stock]],[2]CUS030!$A$5:$BO$10000,41,0)/Table1[[#This Row],[Rate
(L/S)]],"")</f>
        <v/>
      </c>
      <c r="AK193" s="7" t="str">
        <f>IFERROR(VLOOKUP(Table1[[#This Row],[Stock]],[2]CUS030!$A$5:$BO$10000,42,0)/Table1[[#This Row],[Rate
(L/S)]],"")</f>
        <v/>
      </c>
      <c r="AL193" s="7" t="str">
        <f>IFERROR(VLOOKUP(Table1[[#This Row],[Stock]],[2]CUS030!$A$5:$BO$10000,43,0)/Table1[[#This Row],[Rate
(L/S)]],"")</f>
        <v/>
      </c>
      <c r="AM193" s="7" t="str">
        <f>IFERROR(VLOOKUP(Table1[[#This Row],[Stock]],[2]CUS030!$A$5:$BO$10000,44,0)/Table1[[#This Row],[Rate
(L/S)]],"")</f>
        <v/>
      </c>
      <c r="AN193" s="7" t="str">
        <f>IFERROR(VLOOKUP(Table1[[#This Row],[Stock]],[2]CUS030!$A$5:$BO$10000,45,0)/Table1[[#This Row],[Rate
(L/S)]],"")</f>
        <v/>
      </c>
      <c r="AO193" s="7" t="str">
        <f>IFERROR(VLOOKUP(Table1[[#This Row],[Stock]],[2]CUS030!$A$5:$BO$10000,46,0)/Table1[[#This Row],[Rate
(L/S)]],"")</f>
        <v/>
      </c>
      <c r="AP193" s="7" t="str">
        <f>IFERROR(VLOOKUP(Table1[[#This Row],[Stock]],[2]CUS030!$A$5:$BO$10000,47,0)/Table1[[#This Row],[Rate
(L/S)]],"")</f>
        <v/>
      </c>
      <c r="AQ193" s="7" t="str">
        <f>IFERROR(VLOOKUP(Table1[[#This Row],[Stock]],[2]CUS030!$A$5:$BO$10000,48,0)/Table1[[#This Row],[Rate
(L/S)]],"")</f>
        <v/>
      </c>
      <c r="AR193" s="7" t="str">
        <f>IFERROR(VLOOKUP(Table1[[#This Row],[Stock]],[2]CUS030!$A$5:$BO$10000,49,0)/Table1[[#This Row],[Rate
(L/S)]],"")</f>
        <v/>
      </c>
      <c r="AS193" s="7" t="str">
        <f>IFERROR(VLOOKUP(Table1[[#This Row],[Stock]],[2]CUS030!$A$5:$BO$10000,50,0)/Table1[[#This Row],[Rate
(L/S)]],"")</f>
        <v/>
      </c>
      <c r="AT193" s="7" t="str">
        <f>IFERROR(VLOOKUP(Table1[[#This Row],[Stock]],[2]CUS030!$A$5:$BO$10000,51,0)/Table1[[#This Row],[Rate
(L/S)]],"")</f>
        <v/>
      </c>
      <c r="AU193" s="7" t="str">
        <f>IFERROR(VLOOKUP(Table1[[#This Row],[Stock]],[2]CUS030!$A$5:$BO$10000,52,0)/Table1[[#This Row],[Rate
(L/S)]],"")</f>
        <v/>
      </c>
      <c r="AV193" s="7" t="str">
        <f>IFERROR(VLOOKUP(Table1[[#This Row],[Stock]],[2]CUS030!$A$5:$BO$10000,53,0)/Table1[[#This Row],[Rate
(L/S)]],"")</f>
        <v/>
      </c>
      <c r="AW193" s="7" t="str">
        <f>IFERROR(VLOOKUP(Table1[[#This Row],[Stock]],[2]CUS030!$A$5:$BO$10000,54,0)/Table1[[#This Row],[Rate
(L/S)]],"")</f>
        <v/>
      </c>
      <c r="AX193" s="7" t="str">
        <f>IFERROR(VLOOKUP(Table1[[#This Row],[Stock]],[2]CUS030!$A$5:$BO$10000,55,0)/Table1[[#This Row],[Rate
(L/S)]],"")</f>
        <v/>
      </c>
      <c r="AY193" s="7" t="str">
        <f>IFERROR(VLOOKUP(Table1[[#This Row],[Stock]],[2]CUS030!$A$5:$BO$10000,56,0)/Table1[[#This Row],[Rate
(L/S)]],"")</f>
        <v/>
      </c>
      <c r="AZ193" s="7" t="str">
        <f>IFERROR(VLOOKUP(Table1[[#This Row],[Stock]],[2]CUS030!$A$5:$BO$10000,57,0)/Table1[[#This Row],[Rate
(L/S)]],"")</f>
        <v/>
      </c>
      <c r="BA193" s="7" t="str">
        <f>IFERROR(VLOOKUP(Table1[[#This Row],[Stock]],[2]CUS030!$A$5:$BO$10000,58,0)/Table1[[#This Row],[Rate
(L/S)]],"")</f>
        <v/>
      </c>
      <c r="BB193" s="7" t="str">
        <f>IFERROR(VLOOKUP(Table1[[#This Row],[Stock]],[2]CUS030!$A$5:$BO$10000,59,0)/Table1[[#This Row],[Rate
(L/S)]],"")</f>
        <v/>
      </c>
      <c r="BC193" s="7" t="str">
        <f>IFERROR(VLOOKUP(Table1[[#This Row],[Stock]],[2]CUS030!$A$5:$BO$10000,60,0)/Table1[[#This Row],[Rate
(L/S)]],"")</f>
        <v/>
      </c>
      <c r="BD193" s="7" t="str">
        <f>IFERROR(VLOOKUP(Table1[[#This Row],[Stock]],[2]CUS030!$A$5:$BO$10000,61,0)/Table1[[#This Row],[Rate
(L/S)]],"")</f>
        <v/>
      </c>
      <c r="BE193" s="7" t="str">
        <f>IFERROR(VLOOKUP(Table1[[#This Row],[Stock]],[2]CUS030!$A$5:$BO$10000,62,0)/Table1[[#This Row],[Rate
(L/S)]],"")</f>
        <v/>
      </c>
      <c r="BF193" s="7" t="str">
        <f>IFERROR(VLOOKUP(Table1[[#This Row],[Stock]],[2]CUS030!$A$5:$BO$10000,63,0)/Table1[[#This Row],[Rate
(L/S)]],"")</f>
        <v/>
      </c>
      <c r="BG193" s="7" t="str">
        <f>IFERROR(VLOOKUP(Table1[[#This Row],[Stock]],[2]CUS030!$A$5:$BO$10000,64,0)/Table1[[#This Row],[Rate
(L/S)]],"")</f>
        <v/>
      </c>
      <c r="BH193" s="7" t="str">
        <f>IFERROR(VLOOKUP(Table1[[#This Row],[Stock]],[2]CUS030!$A$5:$BO$10000,65,0)/Table1[[#This Row],[Rate
(L/S)]],"")</f>
        <v/>
      </c>
      <c r="BI193" s="7" t="s">
        <v>1</v>
      </c>
      <c r="BJ193" s="15">
        <f>IFERROR(IF(Table1[[#This Row],[S.Material]]="S",(Table1[[#This Row],[Total Qty]]+Table1[[#This Row],[N+1]]+Table1[[#This Row],[N+2]]),Table1[[#This Row],[Total Qty]]+Table1[[#This Row],[N+1]]),)</f>
        <v>0</v>
      </c>
      <c r="BK193" s="7" t="str">
        <f>IFERROR(IF(((AVERAGE((Table1[[#This Row],[N+1]],Table1[[#This Row],[N+2]]),Table1[[#This Row],[N+3]])-(Table1[[#This Row],[Total Qty]])))&gt;500,"Fixed&gt;500pcs",""),"")</f>
        <v/>
      </c>
      <c r="BL193" s="7" t="str">
        <f>IF(AND(Table1[[#This Row],[Last Forcast]]=0,Table1[[#This Row],[Total Qty]]&gt;0,Table1[[#This Row],[N+1]]&gt;0),"Check PO again","")</f>
        <v/>
      </c>
    </row>
    <row r="194" spans="2:64" x14ac:dyDescent="0.3">
      <c r="B194">
        <v>192</v>
      </c>
      <c r="C194" t="s">
        <v>199</v>
      </c>
      <c r="D194">
        <f>IFERROR(ROUND((MID(Table1[[#This Row],[Production]],35,(LEN(Table1[[#This Row],[Production]]))-37)/(MID(Table1[[#This Row],[Stock]],35,(LEN(Table1[[#This Row],[Stock]]))-37))),0),"")</f>
        <v>9</v>
      </c>
      <c r="E194" t="s">
        <v>195</v>
      </c>
      <c r="F194" s="16">
        <f>VLOOKUP(LEFT(Table1[[#This Row],[Production]],LEN(Table1[[#This Row],[Production]])-7),Item!$A$5:$Z$1000,26,0)</f>
        <v>0.71799999999999997</v>
      </c>
      <c r="H194" s="8" t="str">
        <f>IFERROR(VLOOKUP(MID(Table1[[#This Row],[Production]],10,2),Special!$B$2:$D$26,3,0),"")</f>
        <v>-</v>
      </c>
      <c r="J194" t="b">
        <f>EXACT(LEFT(Table1[[#This Row],[Stock]],12),LEFT(Table1[[#This Row],[Production]],12))</f>
        <v>1</v>
      </c>
      <c r="K194" t="b">
        <f>EXACT((RIGHT(Table1[[#This Row],[Stock]],3)),((RIGHT(Table1[[#This Row],[Production]],3))))</f>
        <v>1</v>
      </c>
      <c r="L194" s="14">
        <f>IFERROR(VLOOKUP(Table1[[#This Row],[Stock]],[1]Sheet1!$A$7:$N$10000,14,0),"")</f>
        <v>482</v>
      </c>
      <c r="M194" s="14">
        <f>IFERROR(ROUND((Table1[[#This Row],[Stock
(S&amp;L)]]/Table1[[#This Row],[Rate
(L/S)]]),0),"")</f>
        <v>54</v>
      </c>
      <c r="O194" t="str">
        <f>IF(Table1[[#This Row],[Rate
(L/S)]]=1,"P/E","C")</f>
        <v>C</v>
      </c>
      <c r="P194" s="7">
        <f>IFERROR(VLOOKUP(Table1[[#This Row],[Stock]],[2]CUS030!$A$5:$BO$10000,21,0)/Table1[[#This Row],[Rate
(L/S)]],"")</f>
        <v>0</v>
      </c>
      <c r="Q194" s="7">
        <f>IFERROR(VLOOKUP(Table1[[#This Row],[Stock]],[2]CUS030!$A$5:$BO$10000,22,0)/Table1[[#This Row],[Rate
(L/S)]],"")</f>
        <v>0</v>
      </c>
      <c r="R194" s="7">
        <f>IFERROR(VLOOKUP(Table1[[#This Row],[Stock]],[2]CUS030!$A$5:$BO$10000,23,0)/Table1[[#This Row],[Rate
(L/S)]],"")</f>
        <v>0</v>
      </c>
      <c r="S194" s="7">
        <f>IFERROR(VLOOKUP(Table1[[#This Row],[Stock]],[2]CUS030!$A$5:$BO$10000,24,0)/Table1[[#This Row],[Rate
(L/S)]],"")</f>
        <v>0</v>
      </c>
      <c r="T194" s="7">
        <f>IFERROR(VLOOKUP(Table1[[#This Row],[Stock]],[2]CUS030!$A$5:$BO$10000,25,0)/Table1[[#This Row],[Rate
(L/S)]],"")</f>
        <v>0</v>
      </c>
      <c r="U194" s="7">
        <f>IFERROR(VLOOKUP(Table1[[#This Row],[Stock]],[2]CUS030!$A$5:$BO$10000,26,0)/Table1[[#This Row],[Rate
(L/S)]],"")</f>
        <v>0</v>
      </c>
      <c r="V194" s="7">
        <f>IFERROR(VLOOKUP(Table1[[#This Row],[Stock]],[2]CUS030!$A$5:$BO$10000,27,0)/Table1[[#This Row],[Rate
(L/S)]],"")</f>
        <v>0</v>
      </c>
      <c r="W194" s="7">
        <f>IFERROR(VLOOKUP(Table1[[#This Row],[Stock]],[2]CUS030!$A$5:$BO$10000,28,0)/Table1[[#This Row],[Rate
(L/S)]],"")</f>
        <v>0</v>
      </c>
      <c r="X194" s="7">
        <f>IFERROR(VLOOKUP(Table1[[#This Row],[Stock]],[2]CUS030!$A$5:$BO$10000,29,0)/Table1[[#This Row],[Rate
(L/S)]],"")</f>
        <v>0</v>
      </c>
      <c r="Y194" s="7">
        <f>IFERROR(VLOOKUP(Table1[[#This Row],[Stock]],[2]CUS030!$A$5:$BO$10000,30,0)/Table1[[#This Row],[Rate
(L/S)]],"")</f>
        <v>0</v>
      </c>
      <c r="Z194" s="7">
        <f>IFERROR(VLOOKUP(Table1[[#This Row],[Stock]],[2]CUS030!$A$5:$BO$10000,31,0)/Table1[[#This Row],[Rate
(L/S)]],"")</f>
        <v>0</v>
      </c>
      <c r="AA194" s="7">
        <f>IFERROR(VLOOKUP(Table1[[#This Row],[Stock]],[2]CUS030!$A$5:$BO$10000,32,0)/Table1[[#This Row],[Rate
(L/S)]],"")</f>
        <v>0</v>
      </c>
      <c r="AB194" s="7">
        <f>IFERROR(VLOOKUP(Table1[[#This Row],[Stock]],[2]CUS030!$A$5:$BO$10000,33,0)/Table1[[#This Row],[Rate
(L/S)]],"")</f>
        <v>0</v>
      </c>
      <c r="AC194" s="7">
        <f>IFERROR(VLOOKUP(Table1[[#This Row],[Stock]],[2]CUS030!$A$5:$BO$10000,34,0)/Table1[[#This Row],[Rate
(L/S)]],"")</f>
        <v>0</v>
      </c>
      <c r="AD194" s="7">
        <f>IFERROR(VLOOKUP(Table1[[#This Row],[Stock]],[2]CUS030!$A$5:$BO$10000,35,0)/Table1[[#This Row],[Rate
(L/S)]],"")</f>
        <v>0</v>
      </c>
      <c r="AE194" s="7">
        <f>IFERROR(VLOOKUP(Table1[[#This Row],[Stock]],[2]CUS030!$A$5:$BO$10000,36,0)/Table1[[#This Row],[Rate
(L/S)]],"")</f>
        <v>0</v>
      </c>
      <c r="AF194" s="7">
        <f>IFERROR(VLOOKUP(Table1[[#This Row],[Stock]],[2]CUS030!$A$5:$BO$10000,37,0)/Table1[[#This Row],[Rate
(L/S)]],"")</f>
        <v>0</v>
      </c>
      <c r="AG194" s="7">
        <f>IFERROR(VLOOKUP(Table1[[#This Row],[Stock]],[2]CUS030!$A$5:$BO$10000,38,0)/Table1[[#This Row],[Rate
(L/S)]],"")</f>
        <v>0</v>
      </c>
      <c r="AH194" s="7">
        <f>IFERROR(VLOOKUP(Table1[[#This Row],[Stock]],[2]CUS030!$A$5:$BO$10000,39,0)/Table1[[#This Row],[Rate
(L/S)]],"")</f>
        <v>0</v>
      </c>
      <c r="AI194" s="7">
        <f>IFERROR(VLOOKUP(Table1[[#This Row],[Stock]],[2]CUS030!$A$5:$BO$10000,40,0)/Table1[[#This Row],[Rate
(L/S)]],"")</f>
        <v>0</v>
      </c>
      <c r="AJ194" s="7">
        <f>IFERROR(VLOOKUP(Table1[[#This Row],[Stock]],[2]CUS030!$A$5:$BO$10000,41,0)/Table1[[#This Row],[Rate
(L/S)]],"")</f>
        <v>0</v>
      </c>
      <c r="AK194" s="7">
        <f>IFERROR(VLOOKUP(Table1[[#This Row],[Stock]],[2]CUS030!$A$5:$BO$10000,42,0)/Table1[[#This Row],[Rate
(L/S)]],"")</f>
        <v>0</v>
      </c>
      <c r="AL194" s="7">
        <f>IFERROR(VLOOKUP(Table1[[#This Row],[Stock]],[2]CUS030!$A$5:$BO$10000,43,0)/Table1[[#This Row],[Rate
(L/S)]],"")</f>
        <v>0</v>
      </c>
      <c r="AM194" s="7">
        <f>IFERROR(VLOOKUP(Table1[[#This Row],[Stock]],[2]CUS030!$A$5:$BO$10000,44,0)/Table1[[#This Row],[Rate
(L/S)]],"")</f>
        <v>0</v>
      </c>
      <c r="AN194" s="7">
        <f>IFERROR(VLOOKUP(Table1[[#This Row],[Stock]],[2]CUS030!$A$5:$BO$10000,45,0)/Table1[[#This Row],[Rate
(L/S)]],"")</f>
        <v>0</v>
      </c>
      <c r="AO194" s="7">
        <f>IFERROR(VLOOKUP(Table1[[#This Row],[Stock]],[2]CUS030!$A$5:$BO$10000,46,0)/Table1[[#This Row],[Rate
(L/S)]],"")</f>
        <v>0</v>
      </c>
      <c r="AP194" s="7">
        <f>IFERROR(VLOOKUP(Table1[[#This Row],[Stock]],[2]CUS030!$A$5:$BO$10000,47,0)/Table1[[#This Row],[Rate
(L/S)]],"")</f>
        <v>0</v>
      </c>
      <c r="AQ194" s="7">
        <f>IFERROR(VLOOKUP(Table1[[#This Row],[Stock]],[2]CUS030!$A$5:$BO$10000,48,0)/Table1[[#This Row],[Rate
(L/S)]],"")</f>
        <v>0</v>
      </c>
      <c r="AR194" s="7">
        <f>IFERROR(VLOOKUP(Table1[[#This Row],[Stock]],[2]CUS030!$A$5:$BO$10000,49,0)/Table1[[#This Row],[Rate
(L/S)]],"")</f>
        <v>0</v>
      </c>
      <c r="AS194" s="7">
        <f>IFERROR(VLOOKUP(Table1[[#This Row],[Stock]],[2]CUS030!$A$5:$BO$10000,50,0)/Table1[[#This Row],[Rate
(L/S)]],"")</f>
        <v>0</v>
      </c>
      <c r="AT194" s="7">
        <f>IFERROR(VLOOKUP(Table1[[#This Row],[Stock]],[2]CUS030!$A$5:$BO$10000,51,0)/Table1[[#This Row],[Rate
(L/S)]],"")</f>
        <v>0</v>
      </c>
      <c r="AU194" s="7">
        <f>IFERROR(VLOOKUP(Table1[[#This Row],[Stock]],[2]CUS030!$A$5:$BO$10000,52,0)/Table1[[#This Row],[Rate
(L/S)]],"")</f>
        <v>0</v>
      </c>
      <c r="AV194" s="7">
        <f>IFERROR(VLOOKUP(Table1[[#This Row],[Stock]],[2]CUS030!$A$5:$BO$10000,53,0)/Table1[[#This Row],[Rate
(L/S)]],"")</f>
        <v>0</v>
      </c>
      <c r="AW194" s="7">
        <f>IFERROR(VLOOKUP(Table1[[#This Row],[Stock]],[2]CUS030!$A$5:$BO$10000,54,0)/Table1[[#This Row],[Rate
(L/S)]],"")</f>
        <v>0</v>
      </c>
      <c r="AX194" s="7">
        <f>IFERROR(VLOOKUP(Table1[[#This Row],[Stock]],[2]CUS030!$A$5:$BO$10000,55,0)/Table1[[#This Row],[Rate
(L/S)]],"")</f>
        <v>45.555555555555557</v>
      </c>
      <c r="AY194" s="7">
        <f>IFERROR(VLOOKUP(Table1[[#This Row],[Stock]],[2]CUS030!$A$5:$BO$10000,56,0)/Table1[[#This Row],[Rate
(L/S)]],"")</f>
        <v>54.888888888888886</v>
      </c>
      <c r="AZ194" s="7">
        <f>IFERROR(VLOOKUP(Table1[[#This Row],[Stock]],[2]CUS030!$A$5:$BO$10000,57,0)/Table1[[#This Row],[Rate
(L/S)]],"")</f>
        <v>73.333333333333329</v>
      </c>
      <c r="BA194" s="7">
        <f>IFERROR(VLOOKUP(Table1[[#This Row],[Stock]],[2]CUS030!$A$5:$BO$10000,58,0)/Table1[[#This Row],[Rate
(L/S)]],"")</f>
        <v>73.333333333333329</v>
      </c>
      <c r="BB194" s="7">
        <f>IFERROR(VLOOKUP(Table1[[#This Row],[Stock]],[2]CUS030!$A$5:$BO$10000,59,0)/Table1[[#This Row],[Rate
(L/S)]],"")</f>
        <v>0</v>
      </c>
      <c r="BC194" s="7">
        <f>IFERROR(VLOOKUP(Table1[[#This Row],[Stock]],[2]CUS030!$A$5:$BO$10000,60,0)/Table1[[#This Row],[Rate
(L/S)]],"")</f>
        <v>0</v>
      </c>
      <c r="BD194" s="7">
        <f>IFERROR(VLOOKUP(Table1[[#This Row],[Stock]],[2]CUS030!$A$5:$BO$10000,61,0)/Table1[[#This Row],[Rate
(L/S)]],"")</f>
        <v>0</v>
      </c>
      <c r="BE194" s="7">
        <f>IFERROR(VLOOKUP(Table1[[#This Row],[Stock]],[2]CUS030!$A$5:$BO$10000,62,0)/Table1[[#This Row],[Rate
(L/S)]],"")</f>
        <v>0</v>
      </c>
      <c r="BF194" s="7">
        <f>IFERROR(VLOOKUP(Table1[[#This Row],[Stock]],[2]CUS030!$A$5:$BO$10000,63,0)/Table1[[#This Row],[Rate
(L/S)]],"")</f>
        <v>0</v>
      </c>
      <c r="BG194" s="7">
        <f>IFERROR(VLOOKUP(Table1[[#This Row],[Stock]],[2]CUS030!$A$5:$BO$10000,64,0)/Table1[[#This Row],[Rate
(L/S)]],"")</f>
        <v>0</v>
      </c>
      <c r="BH194" s="7">
        <f>IFERROR(VLOOKUP(Table1[[#This Row],[Stock]],[2]CUS030!$A$5:$BO$10000,65,0)/Table1[[#This Row],[Rate
(L/S)]],"")</f>
        <v>0</v>
      </c>
      <c r="BI194" s="7" t="s">
        <v>1</v>
      </c>
      <c r="BJ194" s="15">
        <f>IFERROR(IF(Table1[[#This Row],[S.Material]]="S",(Table1[[#This Row],[Total Qty]]+Table1[[#This Row],[N+1]]+Table1[[#This Row],[N+2]]),Table1[[#This Row],[Total Qty]]+Table1[[#This Row],[N+1]]),)</f>
        <v>54.888888888888886</v>
      </c>
      <c r="BK194" s="7" t="str">
        <f>IFERROR(IF(((AVERAGE((Table1[[#This Row],[N+1]],Table1[[#This Row],[N+2]]),Table1[[#This Row],[N+3]])-(Table1[[#This Row],[Total Qty]])))&gt;500,"Fixed&gt;500pcs",""),"")</f>
        <v/>
      </c>
      <c r="BL194" s="7" t="str">
        <f>IF(AND(Table1[[#This Row],[Last Forcast]]=0,Table1[[#This Row],[Total Qty]]&gt;0,Table1[[#This Row],[N+1]]&gt;0),"Check PO again","")</f>
        <v/>
      </c>
    </row>
    <row r="195" spans="2:64" x14ac:dyDescent="0.3">
      <c r="B195">
        <v>193</v>
      </c>
      <c r="C195" t="s">
        <v>200</v>
      </c>
      <c r="D195">
        <f>IFERROR(ROUND((MID(Table1[[#This Row],[Production]],35,(LEN(Table1[[#This Row],[Production]]))-37)/(MID(Table1[[#This Row],[Stock]],35,(LEN(Table1[[#This Row],[Stock]]))-37))),0),"")</f>
        <v>8</v>
      </c>
      <c r="E195" t="s">
        <v>188</v>
      </c>
      <c r="F195" s="16">
        <f>VLOOKUP(LEFT(Table1[[#This Row],[Production]],LEN(Table1[[#This Row],[Production]])-7),Item!$A$5:$Z$1000,26,0)</f>
        <v>0.71799999999999997</v>
      </c>
      <c r="H195" s="8" t="str">
        <f>IFERROR(VLOOKUP(MID(Table1[[#This Row],[Production]],10,2),Special!$B$2:$D$26,3,0),"")</f>
        <v>-</v>
      </c>
      <c r="J195" t="b">
        <f>EXACT(LEFT(Table1[[#This Row],[Stock]],12),LEFT(Table1[[#This Row],[Production]],12))</f>
        <v>1</v>
      </c>
      <c r="K195" t="b">
        <f>EXACT((RIGHT(Table1[[#This Row],[Stock]],3)),((RIGHT(Table1[[#This Row],[Production]],3))))</f>
        <v>1</v>
      </c>
      <c r="L195" s="14">
        <f>IFERROR(VLOOKUP(Table1[[#This Row],[Stock]],[1]Sheet1!$A$7:$N$10000,14,0),"")</f>
        <v>917</v>
      </c>
      <c r="M195" s="14">
        <f>IFERROR(ROUND((Table1[[#This Row],[Stock
(S&amp;L)]]/Table1[[#This Row],[Rate
(L/S)]]),0),"")</f>
        <v>115</v>
      </c>
      <c r="O195" t="str">
        <f>IF(Table1[[#This Row],[Rate
(L/S)]]=1,"P/E","C")</f>
        <v>C</v>
      </c>
      <c r="P195" s="7">
        <f>IFERROR(VLOOKUP(Table1[[#This Row],[Stock]],[2]CUS030!$A$5:$BO$10000,21,0)/Table1[[#This Row],[Rate
(L/S)]],"")</f>
        <v>0</v>
      </c>
      <c r="Q195" s="7">
        <f>IFERROR(VLOOKUP(Table1[[#This Row],[Stock]],[2]CUS030!$A$5:$BO$10000,22,0)/Table1[[#This Row],[Rate
(L/S)]],"")</f>
        <v>0</v>
      </c>
      <c r="R195" s="7">
        <f>IFERROR(VLOOKUP(Table1[[#This Row],[Stock]],[2]CUS030!$A$5:$BO$10000,23,0)/Table1[[#This Row],[Rate
(L/S)]],"")</f>
        <v>0</v>
      </c>
      <c r="S195" s="7">
        <f>IFERROR(VLOOKUP(Table1[[#This Row],[Stock]],[2]CUS030!$A$5:$BO$10000,24,0)/Table1[[#This Row],[Rate
(L/S)]],"")</f>
        <v>0</v>
      </c>
      <c r="T195" s="7">
        <f>IFERROR(VLOOKUP(Table1[[#This Row],[Stock]],[2]CUS030!$A$5:$BO$10000,25,0)/Table1[[#This Row],[Rate
(L/S)]],"")</f>
        <v>0</v>
      </c>
      <c r="U195" s="7">
        <f>IFERROR(VLOOKUP(Table1[[#This Row],[Stock]],[2]CUS030!$A$5:$BO$10000,26,0)/Table1[[#This Row],[Rate
(L/S)]],"")</f>
        <v>0</v>
      </c>
      <c r="V195" s="7">
        <f>IFERROR(VLOOKUP(Table1[[#This Row],[Stock]],[2]CUS030!$A$5:$BO$10000,27,0)/Table1[[#This Row],[Rate
(L/S)]],"")</f>
        <v>0</v>
      </c>
      <c r="W195" s="7">
        <f>IFERROR(VLOOKUP(Table1[[#This Row],[Stock]],[2]CUS030!$A$5:$BO$10000,28,0)/Table1[[#This Row],[Rate
(L/S)]],"")</f>
        <v>0</v>
      </c>
      <c r="X195" s="7">
        <f>IFERROR(VLOOKUP(Table1[[#This Row],[Stock]],[2]CUS030!$A$5:$BO$10000,29,0)/Table1[[#This Row],[Rate
(L/S)]],"")</f>
        <v>0</v>
      </c>
      <c r="Y195" s="7">
        <f>IFERROR(VLOOKUP(Table1[[#This Row],[Stock]],[2]CUS030!$A$5:$BO$10000,30,0)/Table1[[#This Row],[Rate
(L/S)]],"")</f>
        <v>0</v>
      </c>
      <c r="Z195" s="7">
        <f>IFERROR(VLOOKUP(Table1[[#This Row],[Stock]],[2]CUS030!$A$5:$BO$10000,31,0)/Table1[[#This Row],[Rate
(L/S)]],"")</f>
        <v>0</v>
      </c>
      <c r="AA195" s="7">
        <f>IFERROR(VLOOKUP(Table1[[#This Row],[Stock]],[2]CUS030!$A$5:$BO$10000,32,0)/Table1[[#This Row],[Rate
(L/S)]],"")</f>
        <v>0</v>
      </c>
      <c r="AB195" s="7">
        <f>IFERROR(VLOOKUP(Table1[[#This Row],[Stock]],[2]CUS030!$A$5:$BO$10000,33,0)/Table1[[#This Row],[Rate
(L/S)]],"")</f>
        <v>0</v>
      </c>
      <c r="AC195" s="7">
        <f>IFERROR(VLOOKUP(Table1[[#This Row],[Stock]],[2]CUS030!$A$5:$BO$10000,34,0)/Table1[[#This Row],[Rate
(L/S)]],"")</f>
        <v>0</v>
      </c>
      <c r="AD195" s="7">
        <f>IFERROR(VLOOKUP(Table1[[#This Row],[Stock]],[2]CUS030!$A$5:$BO$10000,35,0)/Table1[[#This Row],[Rate
(L/S)]],"")</f>
        <v>0</v>
      </c>
      <c r="AE195" s="7">
        <f>IFERROR(VLOOKUP(Table1[[#This Row],[Stock]],[2]CUS030!$A$5:$BO$10000,36,0)/Table1[[#This Row],[Rate
(L/S)]],"")</f>
        <v>0</v>
      </c>
      <c r="AF195" s="7">
        <f>IFERROR(VLOOKUP(Table1[[#This Row],[Stock]],[2]CUS030!$A$5:$BO$10000,37,0)/Table1[[#This Row],[Rate
(L/S)]],"")</f>
        <v>0</v>
      </c>
      <c r="AG195" s="7">
        <f>IFERROR(VLOOKUP(Table1[[#This Row],[Stock]],[2]CUS030!$A$5:$BO$10000,38,0)/Table1[[#This Row],[Rate
(L/S)]],"")</f>
        <v>0</v>
      </c>
      <c r="AH195" s="7">
        <f>IFERROR(VLOOKUP(Table1[[#This Row],[Stock]],[2]CUS030!$A$5:$BO$10000,39,0)/Table1[[#This Row],[Rate
(L/S)]],"")</f>
        <v>0</v>
      </c>
      <c r="AI195" s="7">
        <f>IFERROR(VLOOKUP(Table1[[#This Row],[Stock]],[2]CUS030!$A$5:$BO$10000,40,0)/Table1[[#This Row],[Rate
(L/S)]],"")</f>
        <v>0</v>
      </c>
      <c r="AJ195" s="7">
        <f>IFERROR(VLOOKUP(Table1[[#This Row],[Stock]],[2]CUS030!$A$5:$BO$10000,41,0)/Table1[[#This Row],[Rate
(L/S)]],"")</f>
        <v>0</v>
      </c>
      <c r="AK195" s="7">
        <f>IFERROR(VLOOKUP(Table1[[#This Row],[Stock]],[2]CUS030!$A$5:$BO$10000,42,0)/Table1[[#This Row],[Rate
(L/S)]],"")</f>
        <v>0</v>
      </c>
      <c r="AL195" s="7">
        <f>IFERROR(VLOOKUP(Table1[[#This Row],[Stock]],[2]CUS030!$A$5:$BO$10000,43,0)/Table1[[#This Row],[Rate
(L/S)]],"")</f>
        <v>0</v>
      </c>
      <c r="AM195" s="7">
        <f>IFERROR(VLOOKUP(Table1[[#This Row],[Stock]],[2]CUS030!$A$5:$BO$10000,44,0)/Table1[[#This Row],[Rate
(L/S)]],"")</f>
        <v>0</v>
      </c>
      <c r="AN195" s="7">
        <f>IFERROR(VLOOKUP(Table1[[#This Row],[Stock]],[2]CUS030!$A$5:$BO$10000,45,0)/Table1[[#This Row],[Rate
(L/S)]],"")</f>
        <v>0</v>
      </c>
      <c r="AO195" s="7">
        <f>IFERROR(VLOOKUP(Table1[[#This Row],[Stock]],[2]CUS030!$A$5:$BO$10000,46,0)/Table1[[#This Row],[Rate
(L/S)]],"")</f>
        <v>0</v>
      </c>
      <c r="AP195" s="7">
        <f>IFERROR(VLOOKUP(Table1[[#This Row],[Stock]],[2]CUS030!$A$5:$BO$10000,47,0)/Table1[[#This Row],[Rate
(L/S)]],"")</f>
        <v>0</v>
      </c>
      <c r="AQ195" s="7">
        <f>IFERROR(VLOOKUP(Table1[[#This Row],[Stock]],[2]CUS030!$A$5:$BO$10000,48,0)/Table1[[#This Row],[Rate
(L/S)]],"")</f>
        <v>0</v>
      </c>
      <c r="AR195" s="7">
        <f>IFERROR(VLOOKUP(Table1[[#This Row],[Stock]],[2]CUS030!$A$5:$BO$10000,49,0)/Table1[[#This Row],[Rate
(L/S)]],"")</f>
        <v>0</v>
      </c>
      <c r="AS195" s="7">
        <f>IFERROR(VLOOKUP(Table1[[#This Row],[Stock]],[2]CUS030!$A$5:$BO$10000,50,0)/Table1[[#This Row],[Rate
(L/S)]],"")</f>
        <v>0</v>
      </c>
      <c r="AT195" s="7">
        <f>IFERROR(VLOOKUP(Table1[[#This Row],[Stock]],[2]CUS030!$A$5:$BO$10000,51,0)/Table1[[#This Row],[Rate
(L/S)]],"")</f>
        <v>0</v>
      </c>
      <c r="AU195" s="7">
        <f>IFERROR(VLOOKUP(Table1[[#This Row],[Stock]],[2]CUS030!$A$5:$BO$10000,52,0)/Table1[[#This Row],[Rate
(L/S)]],"")</f>
        <v>0</v>
      </c>
      <c r="AV195" s="7">
        <f>IFERROR(VLOOKUP(Table1[[#This Row],[Stock]],[2]CUS030!$A$5:$BO$10000,53,0)/Table1[[#This Row],[Rate
(L/S)]],"")</f>
        <v>0</v>
      </c>
      <c r="AW195" s="7">
        <f>IFERROR(VLOOKUP(Table1[[#This Row],[Stock]],[2]CUS030!$A$5:$BO$10000,54,0)/Table1[[#This Row],[Rate
(L/S)]],"")</f>
        <v>0</v>
      </c>
      <c r="AX195" s="7">
        <f>IFERROR(VLOOKUP(Table1[[#This Row],[Stock]],[2]CUS030!$A$5:$BO$10000,55,0)/Table1[[#This Row],[Rate
(L/S)]],"")</f>
        <v>102.5</v>
      </c>
      <c r="AY195" s="7">
        <f>IFERROR(VLOOKUP(Table1[[#This Row],[Stock]],[2]CUS030!$A$5:$BO$10000,56,0)/Table1[[#This Row],[Rate
(L/S)]],"")</f>
        <v>123.75</v>
      </c>
      <c r="AZ195" s="7">
        <f>IFERROR(VLOOKUP(Table1[[#This Row],[Stock]],[2]CUS030!$A$5:$BO$10000,57,0)/Table1[[#This Row],[Rate
(L/S)]],"")</f>
        <v>165</v>
      </c>
      <c r="BA195" s="7">
        <f>IFERROR(VLOOKUP(Table1[[#This Row],[Stock]],[2]CUS030!$A$5:$BO$10000,58,0)/Table1[[#This Row],[Rate
(L/S)]],"")</f>
        <v>165</v>
      </c>
      <c r="BB195" s="7">
        <f>IFERROR(VLOOKUP(Table1[[#This Row],[Stock]],[2]CUS030!$A$5:$BO$10000,59,0)/Table1[[#This Row],[Rate
(L/S)]],"")</f>
        <v>0</v>
      </c>
      <c r="BC195" s="7">
        <f>IFERROR(VLOOKUP(Table1[[#This Row],[Stock]],[2]CUS030!$A$5:$BO$10000,60,0)/Table1[[#This Row],[Rate
(L/S)]],"")</f>
        <v>0</v>
      </c>
      <c r="BD195" s="7">
        <f>IFERROR(VLOOKUP(Table1[[#This Row],[Stock]],[2]CUS030!$A$5:$BO$10000,61,0)/Table1[[#This Row],[Rate
(L/S)]],"")</f>
        <v>0</v>
      </c>
      <c r="BE195" s="7">
        <f>IFERROR(VLOOKUP(Table1[[#This Row],[Stock]],[2]CUS030!$A$5:$BO$10000,62,0)/Table1[[#This Row],[Rate
(L/S)]],"")</f>
        <v>0</v>
      </c>
      <c r="BF195" s="7">
        <f>IFERROR(VLOOKUP(Table1[[#This Row],[Stock]],[2]CUS030!$A$5:$BO$10000,63,0)/Table1[[#This Row],[Rate
(L/S)]],"")</f>
        <v>0</v>
      </c>
      <c r="BG195" s="7">
        <f>IFERROR(VLOOKUP(Table1[[#This Row],[Stock]],[2]CUS030!$A$5:$BO$10000,64,0)/Table1[[#This Row],[Rate
(L/S)]],"")</f>
        <v>0</v>
      </c>
      <c r="BH195" s="7">
        <f>IFERROR(VLOOKUP(Table1[[#This Row],[Stock]],[2]CUS030!$A$5:$BO$10000,65,0)/Table1[[#This Row],[Rate
(L/S)]],"")</f>
        <v>0</v>
      </c>
      <c r="BI195" s="7" t="s">
        <v>1</v>
      </c>
      <c r="BJ195" s="15">
        <f>IFERROR(IF(Table1[[#This Row],[S.Material]]="S",(Table1[[#This Row],[Total Qty]]+Table1[[#This Row],[N+1]]+Table1[[#This Row],[N+2]]),Table1[[#This Row],[Total Qty]]+Table1[[#This Row],[N+1]]),)</f>
        <v>123.75</v>
      </c>
      <c r="BK195" s="7" t="str">
        <f>IFERROR(IF(((AVERAGE((Table1[[#This Row],[N+1]],Table1[[#This Row],[N+2]]),Table1[[#This Row],[N+3]])-(Table1[[#This Row],[Total Qty]])))&gt;500,"Fixed&gt;500pcs",""),"")</f>
        <v/>
      </c>
      <c r="BL195" s="7" t="str">
        <f>IF(AND(Table1[[#This Row],[Last Forcast]]=0,Table1[[#This Row],[Total Qty]]&gt;0,Table1[[#This Row],[N+1]]&gt;0),"Check PO again","")</f>
        <v/>
      </c>
    </row>
    <row r="196" spans="2:64" x14ac:dyDescent="0.3">
      <c r="B196">
        <v>194</v>
      </c>
      <c r="C196" t="s">
        <v>201</v>
      </c>
      <c r="D196">
        <f>IFERROR(ROUND((MID(Table1[[#This Row],[Production]],35,(LEN(Table1[[#This Row],[Production]]))-37)/(MID(Table1[[#This Row],[Stock]],35,(LEN(Table1[[#This Row],[Stock]]))-37))),0),"")</f>
        <v>34</v>
      </c>
      <c r="E196" t="s">
        <v>202</v>
      </c>
      <c r="F196" s="16">
        <f>VLOOKUP(LEFT(Table1[[#This Row],[Production]],LEN(Table1[[#This Row],[Production]])-7),Item!$A$5:$Z$1000,26,0)</f>
        <v>0.81299999999999994</v>
      </c>
      <c r="H196" s="8" t="str">
        <f>IFERROR(VLOOKUP(MID(Table1[[#This Row],[Production]],10,2),Special!$B$2:$D$26,3,0),"")</f>
        <v>-</v>
      </c>
      <c r="J196" t="b">
        <f>EXACT(LEFT(Table1[[#This Row],[Stock]],12),LEFT(Table1[[#This Row],[Production]],12))</f>
        <v>1</v>
      </c>
      <c r="K196" t="b">
        <f>EXACT((RIGHT(Table1[[#This Row],[Stock]],3)),((RIGHT(Table1[[#This Row],[Production]],3))))</f>
        <v>1</v>
      </c>
      <c r="L196" s="14">
        <f>IFERROR(VLOOKUP(Table1[[#This Row],[Stock]],[1]Sheet1!$A$7:$N$10000,14,0),"")</f>
        <v>71</v>
      </c>
      <c r="M196" s="14">
        <f>IFERROR(ROUND((Table1[[#This Row],[Stock
(S&amp;L)]]/Table1[[#This Row],[Rate
(L/S)]]),0),"")</f>
        <v>2</v>
      </c>
      <c r="O196" t="str">
        <f>IF(Table1[[#This Row],[Rate
(L/S)]]=1,"P/E","C")</f>
        <v>C</v>
      </c>
      <c r="P196" s="7">
        <f>IFERROR(VLOOKUP(Table1[[#This Row],[Stock]],[2]CUS030!$A$5:$BO$10000,21,0)/Table1[[#This Row],[Rate
(L/S)]],"")</f>
        <v>0</v>
      </c>
      <c r="Q196" s="7">
        <f>IFERROR(VLOOKUP(Table1[[#This Row],[Stock]],[2]CUS030!$A$5:$BO$10000,22,0)/Table1[[#This Row],[Rate
(L/S)]],"")</f>
        <v>0</v>
      </c>
      <c r="R196" s="7">
        <f>IFERROR(VLOOKUP(Table1[[#This Row],[Stock]],[2]CUS030!$A$5:$BO$10000,23,0)/Table1[[#This Row],[Rate
(L/S)]],"")</f>
        <v>0</v>
      </c>
      <c r="S196" s="7">
        <f>IFERROR(VLOOKUP(Table1[[#This Row],[Stock]],[2]CUS030!$A$5:$BO$10000,24,0)/Table1[[#This Row],[Rate
(L/S)]],"")</f>
        <v>0</v>
      </c>
      <c r="T196" s="7">
        <f>IFERROR(VLOOKUP(Table1[[#This Row],[Stock]],[2]CUS030!$A$5:$BO$10000,25,0)/Table1[[#This Row],[Rate
(L/S)]],"")</f>
        <v>0</v>
      </c>
      <c r="U196" s="7">
        <f>IFERROR(VLOOKUP(Table1[[#This Row],[Stock]],[2]CUS030!$A$5:$BO$10000,26,0)/Table1[[#This Row],[Rate
(L/S)]],"")</f>
        <v>0</v>
      </c>
      <c r="V196" s="7">
        <f>IFERROR(VLOOKUP(Table1[[#This Row],[Stock]],[2]CUS030!$A$5:$BO$10000,27,0)/Table1[[#This Row],[Rate
(L/S)]],"")</f>
        <v>0</v>
      </c>
      <c r="W196" s="7">
        <f>IFERROR(VLOOKUP(Table1[[#This Row],[Stock]],[2]CUS030!$A$5:$BO$10000,28,0)/Table1[[#This Row],[Rate
(L/S)]],"")</f>
        <v>0</v>
      </c>
      <c r="X196" s="7">
        <f>IFERROR(VLOOKUP(Table1[[#This Row],[Stock]],[2]CUS030!$A$5:$BO$10000,29,0)/Table1[[#This Row],[Rate
(L/S)]],"")</f>
        <v>0</v>
      </c>
      <c r="Y196" s="7">
        <f>IFERROR(VLOOKUP(Table1[[#This Row],[Stock]],[2]CUS030!$A$5:$BO$10000,30,0)/Table1[[#This Row],[Rate
(L/S)]],"")</f>
        <v>0</v>
      </c>
      <c r="Z196" s="7">
        <f>IFERROR(VLOOKUP(Table1[[#This Row],[Stock]],[2]CUS030!$A$5:$BO$10000,31,0)/Table1[[#This Row],[Rate
(L/S)]],"")</f>
        <v>0</v>
      </c>
      <c r="AA196" s="7">
        <f>IFERROR(VLOOKUP(Table1[[#This Row],[Stock]],[2]CUS030!$A$5:$BO$10000,32,0)/Table1[[#This Row],[Rate
(L/S)]],"")</f>
        <v>0</v>
      </c>
      <c r="AB196" s="7">
        <f>IFERROR(VLOOKUP(Table1[[#This Row],[Stock]],[2]CUS030!$A$5:$BO$10000,33,0)/Table1[[#This Row],[Rate
(L/S)]],"")</f>
        <v>0</v>
      </c>
      <c r="AC196" s="7">
        <f>IFERROR(VLOOKUP(Table1[[#This Row],[Stock]],[2]CUS030!$A$5:$BO$10000,34,0)/Table1[[#This Row],[Rate
(L/S)]],"")</f>
        <v>0</v>
      </c>
      <c r="AD196" s="7">
        <f>IFERROR(VLOOKUP(Table1[[#This Row],[Stock]],[2]CUS030!$A$5:$BO$10000,35,0)/Table1[[#This Row],[Rate
(L/S)]],"")</f>
        <v>0</v>
      </c>
      <c r="AE196" s="7">
        <f>IFERROR(VLOOKUP(Table1[[#This Row],[Stock]],[2]CUS030!$A$5:$BO$10000,36,0)/Table1[[#This Row],[Rate
(L/S)]],"")</f>
        <v>0</v>
      </c>
      <c r="AF196" s="7">
        <f>IFERROR(VLOOKUP(Table1[[#This Row],[Stock]],[2]CUS030!$A$5:$BO$10000,37,0)/Table1[[#This Row],[Rate
(L/S)]],"")</f>
        <v>0</v>
      </c>
      <c r="AG196" s="7">
        <f>IFERROR(VLOOKUP(Table1[[#This Row],[Stock]],[2]CUS030!$A$5:$BO$10000,38,0)/Table1[[#This Row],[Rate
(L/S)]],"")</f>
        <v>0</v>
      </c>
      <c r="AH196" s="7">
        <f>IFERROR(VLOOKUP(Table1[[#This Row],[Stock]],[2]CUS030!$A$5:$BO$10000,39,0)/Table1[[#This Row],[Rate
(L/S)]],"")</f>
        <v>0</v>
      </c>
      <c r="AI196" s="7">
        <f>IFERROR(VLOOKUP(Table1[[#This Row],[Stock]],[2]CUS030!$A$5:$BO$10000,40,0)/Table1[[#This Row],[Rate
(L/S)]],"")</f>
        <v>0</v>
      </c>
      <c r="AJ196" s="7">
        <f>IFERROR(VLOOKUP(Table1[[#This Row],[Stock]],[2]CUS030!$A$5:$BO$10000,41,0)/Table1[[#This Row],[Rate
(L/S)]],"")</f>
        <v>0</v>
      </c>
      <c r="AK196" s="7">
        <f>IFERROR(VLOOKUP(Table1[[#This Row],[Stock]],[2]CUS030!$A$5:$BO$10000,42,0)/Table1[[#This Row],[Rate
(L/S)]],"")</f>
        <v>0</v>
      </c>
      <c r="AL196" s="7">
        <f>IFERROR(VLOOKUP(Table1[[#This Row],[Stock]],[2]CUS030!$A$5:$BO$10000,43,0)/Table1[[#This Row],[Rate
(L/S)]],"")</f>
        <v>0</v>
      </c>
      <c r="AM196" s="7">
        <f>IFERROR(VLOOKUP(Table1[[#This Row],[Stock]],[2]CUS030!$A$5:$BO$10000,44,0)/Table1[[#This Row],[Rate
(L/S)]],"")</f>
        <v>0</v>
      </c>
      <c r="AN196" s="7">
        <f>IFERROR(VLOOKUP(Table1[[#This Row],[Stock]],[2]CUS030!$A$5:$BO$10000,45,0)/Table1[[#This Row],[Rate
(L/S)]],"")</f>
        <v>0</v>
      </c>
      <c r="AO196" s="7">
        <f>IFERROR(VLOOKUP(Table1[[#This Row],[Stock]],[2]CUS030!$A$5:$BO$10000,46,0)/Table1[[#This Row],[Rate
(L/S)]],"")</f>
        <v>0</v>
      </c>
      <c r="AP196" s="7">
        <f>IFERROR(VLOOKUP(Table1[[#This Row],[Stock]],[2]CUS030!$A$5:$BO$10000,47,0)/Table1[[#This Row],[Rate
(L/S)]],"")</f>
        <v>0</v>
      </c>
      <c r="AQ196" s="7">
        <f>IFERROR(VLOOKUP(Table1[[#This Row],[Stock]],[2]CUS030!$A$5:$BO$10000,48,0)/Table1[[#This Row],[Rate
(L/S)]],"")</f>
        <v>0</v>
      </c>
      <c r="AR196" s="7">
        <f>IFERROR(VLOOKUP(Table1[[#This Row],[Stock]],[2]CUS030!$A$5:$BO$10000,49,0)/Table1[[#This Row],[Rate
(L/S)]],"")</f>
        <v>0</v>
      </c>
      <c r="AS196" s="7">
        <f>IFERROR(VLOOKUP(Table1[[#This Row],[Stock]],[2]CUS030!$A$5:$BO$10000,50,0)/Table1[[#This Row],[Rate
(L/S)]],"")</f>
        <v>0</v>
      </c>
      <c r="AT196" s="7">
        <f>IFERROR(VLOOKUP(Table1[[#This Row],[Stock]],[2]CUS030!$A$5:$BO$10000,51,0)/Table1[[#This Row],[Rate
(L/S)]],"")</f>
        <v>0</v>
      </c>
      <c r="AU196" s="7">
        <f>IFERROR(VLOOKUP(Table1[[#This Row],[Stock]],[2]CUS030!$A$5:$BO$10000,52,0)/Table1[[#This Row],[Rate
(L/S)]],"")</f>
        <v>0</v>
      </c>
      <c r="AV196" s="7">
        <f>IFERROR(VLOOKUP(Table1[[#This Row],[Stock]],[2]CUS030!$A$5:$BO$10000,53,0)/Table1[[#This Row],[Rate
(L/S)]],"")</f>
        <v>0</v>
      </c>
      <c r="AW196" s="7">
        <f>IFERROR(VLOOKUP(Table1[[#This Row],[Stock]],[2]CUS030!$A$5:$BO$10000,54,0)/Table1[[#This Row],[Rate
(L/S)]],"")</f>
        <v>0</v>
      </c>
      <c r="AX196" s="7">
        <f>IFERROR(VLOOKUP(Table1[[#This Row],[Stock]],[2]CUS030!$A$5:$BO$10000,55,0)/Table1[[#This Row],[Rate
(L/S)]],"")</f>
        <v>0</v>
      </c>
      <c r="AY196" s="7">
        <f>IFERROR(VLOOKUP(Table1[[#This Row],[Stock]],[2]CUS030!$A$5:$BO$10000,56,0)/Table1[[#This Row],[Rate
(L/S)]],"")</f>
        <v>21.882352941176471</v>
      </c>
      <c r="AZ196" s="7">
        <f>IFERROR(VLOOKUP(Table1[[#This Row],[Stock]],[2]CUS030!$A$5:$BO$10000,57,0)/Table1[[#This Row],[Rate
(L/S)]],"")</f>
        <v>22.705882352941178</v>
      </c>
      <c r="BA196" s="7">
        <f>IFERROR(VLOOKUP(Table1[[#This Row],[Stock]],[2]CUS030!$A$5:$BO$10000,58,0)/Table1[[#This Row],[Rate
(L/S)]],"")</f>
        <v>22.705882352941178</v>
      </c>
      <c r="BB196" s="7">
        <f>IFERROR(VLOOKUP(Table1[[#This Row],[Stock]],[2]CUS030!$A$5:$BO$10000,59,0)/Table1[[#This Row],[Rate
(L/S)]],"")</f>
        <v>0</v>
      </c>
      <c r="BC196" s="7">
        <f>IFERROR(VLOOKUP(Table1[[#This Row],[Stock]],[2]CUS030!$A$5:$BO$10000,60,0)/Table1[[#This Row],[Rate
(L/S)]],"")</f>
        <v>0</v>
      </c>
      <c r="BD196" s="7">
        <f>IFERROR(VLOOKUP(Table1[[#This Row],[Stock]],[2]CUS030!$A$5:$BO$10000,61,0)/Table1[[#This Row],[Rate
(L/S)]],"")</f>
        <v>0</v>
      </c>
      <c r="BE196" s="7">
        <f>IFERROR(VLOOKUP(Table1[[#This Row],[Stock]],[2]CUS030!$A$5:$BO$10000,62,0)/Table1[[#This Row],[Rate
(L/S)]],"")</f>
        <v>0</v>
      </c>
      <c r="BF196" s="7">
        <f>IFERROR(VLOOKUP(Table1[[#This Row],[Stock]],[2]CUS030!$A$5:$BO$10000,63,0)/Table1[[#This Row],[Rate
(L/S)]],"")</f>
        <v>0</v>
      </c>
      <c r="BG196" s="7">
        <f>IFERROR(VLOOKUP(Table1[[#This Row],[Stock]],[2]CUS030!$A$5:$BO$10000,64,0)/Table1[[#This Row],[Rate
(L/S)]],"")</f>
        <v>0</v>
      </c>
      <c r="BH196" s="7">
        <f>IFERROR(VLOOKUP(Table1[[#This Row],[Stock]],[2]CUS030!$A$5:$BO$10000,65,0)/Table1[[#This Row],[Rate
(L/S)]],"")</f>
        <v>0</v>
      </c>
      <c r="BI196" s="7" t="s">
        <v>1</v>
      </c>
      <c r="BJ196" s="15">
        <f>IFERROR(IF(Table1[[#This Row],[S.Material]]="S",(Table1[[#This Row],[Total Qty]]+Table1[[#This Row],[N+1]]+Table1[[#This Row],[N+2]]),Table1[[#This Row],[Total Qty]]+Table1[[#This Row],[N+1]]),)</f>
        <v>21.882352941176471</v>
      </c>
      <c r="BK196" s="7" t="str">
        <f>IFERROR(IF(((AVERAGE((Table1[[#This Row],[N+1]],Table1[[#This Row],[N+2]]),Table1[[#This Row],[N+3]])-(Table1[[#This Row],[Total Qty]])))&gt;500,"Fixed&gt;500pcs",""),"")</f>
        <v/>
      </c>
      <c r="BL196" s="7" t="str">
        <f>IF(AND(Table1[[#This Row],[Last Forcast]]=0,Table1[[#This Row],[Total Qty]]&gt;0,Table1[[#This Row],[N+1]]&gt;0),"Check PO again","")</f>
        <v/>
      </c>
    </row>
    <row r="197" spans="2:64" x14ac:dyDescent="0.3">
      <c r="B197">
        <v>195</v>
      </c>
      <c r="C197" t="s">
        <v>203</v>
      </c>
      <c r="D197">
        <f>IFERROR(ROUND((MID(Table1[[#This Row],[Production]],35,(LEN(Table1[[#This Row],[Production]]))-37)/(MID(Table1[[#This Row],[Stock]],35,(LEN(Table1[[#This Row],[Stock]]))-37))),0),"")</f>
        <v>26</v>
      </c>
      <c r="E197" t="s">
        <v>204</v>
      </c>
      <c r="F197" s="16">
        <f>VLOOKUP(LEFT(Table1[[#This Row],[Production]],LEN(Table1[[#This Row],[Production]])-7),Item!$A$5:$Z$1000,26,0)</f>
        <v>0.81299999999999994</v>
      </c>
      <c r="H197" s="8" t="str">
        <f>IFERROR(VLOOKUP(MID(Table1[[#This Row],[Production]],10,2),Special!$B$2:$D$26,3,0),"")</f>
        <v>-</v>
      </c>
      <c r="J197" t="b">
        <f>EXACT(LEFT(Table1[[#This Row],[Stock]],12),LEFT(Table1[[#This Row],[Production]],12))</f>
        <v>1</v>
      </c>
      <c r="K197" t="b">
        <f>EXACT((RIGHT(Table1[[#This Row],[Stock]],3)),((RIGHT(Table1[[#This Row],[Production]],3))))</f>
        <v>1</v>
      </c>
      <c r="L197" s="14">
        <f>IFERROR(VLOOKUP(Table1[[#This Row],[Stock]],[1]Sheet1!$A$7:$N$10000,14,0),"")</f>
        <v>47</v>
      </c>
      <c r="M197" s="14">
        <f>IFERROR(ROUND((Table1[[#This Row],[Stock
(S&amp;L)]]/Table1[[#This Row],[Rate
(L/S)]]),0),"")</f>
        <v>2</v>
      </c>
      <c r="O197" t="str">
        <f>IF(Table1[[#This Row],[Rate
(L/S)]]=1,"P/E","C")</f>
        <v>C</v>
      </c>
      <c r="P197" s="7">
        <f>IFERROR(VLOOKUP(Table1[[#This Row],[Stock]],[2]CUS030!$A$5:$BO$10000,21,0)/Table1[[#This Row],[Rate
(L/S)]],"")</f>
        <v>0</v>
      </c>
      <c r="Q197" s="7">
        <f>IFERROR(VLOOKUP(Table1[[#This Row],[Stock]],[2]CUS030!$A$5:$BO$10000,22,0)/Table1[[#This Row],[Rate
(L/S)]],"")</f>
        <v>0</v>
      </c>
      <c r="R197" s="7">
        <f>IFERROR(VLOOKUP(Table1[[#This Row],[Stock]],[2]CUS030!$A$5:$BO$10000,23,0)/Table1[[#This Row],[Rate
(L/S)]],"")</f>
        <v>0</v>
      </c>
      <c r="S197" s="7">
        <f>IFERROR(VLOOKUP(Table1[[#This Row],[Stock]],[2]CUS030!$A$5:$BO$10000,24,0)/Table1[[#This Row],[Rate
(L/S)]],"")</f>
        <v>0</v>
      </c>
      <c r="T197" s="7">
        <f>IFERROR(VLOOKUP(Table1[[#This Row],[Stock]],[2]CUS030!$A$5:$BO$10000,25,0)/Table1[[#This Row],[Rate
(L/S)]],"")</f>
        <v>0</v>
      </c>
      <c r="U197" s="7">
        <f>IFERROR(VLOOKUP(Table1[[#This Row],[Stock]],[2]CUS030!$A$5:$BO$10000,26,0)/Table1[[#This Row],[Rate
(L/S)]],"")</f>
        <v>0</v>
      </c>
      <c r="V197" s="7">
        <f>IFERROR(VLOOKUP(Table1[[#This Row],[Stock]],[2]CUS030!$A$5:$BO$10000,27,0)/Table1[[#This Row],[Rate
(L/S)]],"")</f>
        <v>0</v>
      </c>
      <c r="W197" s="7">
        <f>IFERROR(VLOOKUP(Table1[[#This Row],[Stock]],[2]CUS030!$A$5:$BO$10000,28,0)/Table1[[#This Row],[Rate
(L/S)]],"")</f>
        <v>0</v>
      </c>
      <c r="X197" s="7">
        <f>IFERROR(VLOOKUP(Table1[[#This Row],[Stock]],[2]CUS030!$A$5:$BO$10000,29,0)/Table1[[#This Row],[Rate
(L/S)]],"")</f>
        <v>0</v>
      </c>
      <c r="Y197" s="7">
        <f>IFERROR(VLOOKUP(Table1[[#This Row],[Stock]],[2]CUS030!$A$5:$BO$10000,30,0)/Table1[[#This Row],[Rate
(L/S)]],"")</f>
        <v>0</v>
      </c>
      <c r="Z197" s="7">
        <f>IFERROR(VLOOKUP(Table1[[#This Row],[Stock]],[2]CUS030!$A$5:$BO$10000,31,0)/Table1[[#This Row],[Rate
(L/S)]],"")</f>
        <v>0</v>
      </c>
      <c r="AA197" s="7">
        <f>IFERROR(VLOOKUP(Table1[[#This Row],[Stock]],[2]CUS030!$A$5:$BO$10000,32,0)/Table1[[#This Row],[Rate
(L/S)]],"")</f>
        <v>0</v>
      </c>
      <c r="AB197" s="7">
        <f>IFERROR(VLOOKUP(Table1[[#This Row],[Stock]],[2]CUS030!$A$5:$BO$10000,33,0)/Table1[[#This Row],[Rate
(L/S)]],"")</f>
        <v>0</v>
      </c>
      <c r="AC197" s="7">
        <f>IFERROR(VLOOKUP(Table1[[#This Row],[Stock]],[2]CUS030!$A$5:$BO$10000,34,0)/Table1[[#This Row],[Rate
(L/S)]],"")</f>
        <v>0</v>
      </c>
      <c r="AD197" s="7">
        <f>IFERROR(VLOOKUP(Table1[[#This Row],[Stock]],[2]CUS030!$A$5:$BO$10000,35,0)/Table1[[#This Row],[Rate
(L/S)]],"")</f>
        <v>0</v>
      </c>
      <c r="AE197" s="7">
        <f>IFERROR(VLOOKUP(Table1[[#This Row],[Stock]],[2]CUS030!$A$5:$BO$10000,36,0)/Table1[[#This Row],[Rate
(L/S)]],"")</f>
        <v>0</v>
      </c>
      <c r="AF197" s="7">
        <f>IFERROR(VLOOKUP(Table1[[#This Row],[Stock]],[2]CUS030!$A$5:$BO$10000,37,0)/Table1[[#This Row],[Rate
(L/S)]],"")</f>
        <v>0</v>
      </c>
      <c r="AG197" s="7">
        <f>IFERROR(VLOOKUP(Table1[[#This Row],[Stock]],[2]CUS030!$A$5:$BO$10000,38,0)/Table1[[#This Row],[Rate
(L/S)]],"")</f>
        <v>0</v>
      </c>
      <c r="AH197" s="7">
        <f>IFERROR(VLOOKUP(Table1[[#This Row],[Stock]],[2]CUS030!$A$5:$BO$10000,39,0)/Table1[[#This Row],[Rate
(L/S)]],"")</f>
        <v>0</v>
      </c>
      <c r="AI197" s="7">
        <f>IFERROR(VLOOKUP(Table1[[#This Row],[Stock]],[2]CUS030!$A$5:$BO$10000,40,0)/Table1[[#This Row],[Rate
(L/S)]],"")</f>
        <v>0</v>
      </c>
      <c r="AJ197" s="7">
        <f>IFERROR(VLOOKUP(Table1[[#This Row],[Stock]],[2]CUS030!$A$5:$BO$10000,41,0)/Table1[[#This Row],[Rate
(L/S)]],"")</f>
        <v>0</v>
      </c>
      <c r="AK197" s="7">
        <f>IFERROR(VLOOKUP(Table1[[#This Row],[Stock]],[2]CUS030!$A$5:$BO$10000,42,0)/Table1[[#This Row],[Rate
(L/S)]],"")</f>
        <v>0</v>
      </c>
      <c r="AL197" s="7">
        <f>IFERROR(VLOOKUP(Table1[[#This Row],[Stock]],[2]CUS030!$A$5:$BO$10000,43,0)/Table1[[#This Row],[Rate
(L/S)]],"")</f>
        <v>0</v>
      </c>
      <c r="AM197" s="7">
        <f>IFERROR(VLOOKUP(Table1[[#This Row],[Stock]],[2]CUS030!$A$5:$BO$10000,44,0)/Table1[[#This Row],[Rate
(L/S)]],"")</f>
        <v>0</v>
      </c>
      <c r="AN197" s="7">
        <f>IFERROR(VLOOKUP(Table1[[#This Row],[Stock]],[2]CUS030!$A$5:$BO$10000,45,0)/Table1[[#This Row],[Rate
(L/S)]],"")</f>
        <v>0</v>
      </c>
      <c r="AO197" s="7">
        <f>IFERROR(VLOOKUP(Table1[[#This Row],[Stock]],[2]CUS030!$A$5:$BO$10000,46,0)/Table1[[#This Row],[Rate
(L/S)]],"")</f>
        <v>0</v>
      </c>
      <c r="AP197" s="7">
        <f>IFERROR(VLOOKUP(Table1[[#This Row],[Stock]],[2]CUS030!$A$5:$BO$10000,47,0)/Table1[[#This Row],[Rate
(L/S)]],"")</f>
        <v>0</v>
      </c>
      <c r="AQ197" s="7">
        <f>IFERROR(VLOOKUP(Table1[[#This Row],[Stock]],[2]CUS030!$A$5:$BO$10000,48,0)/Table1[[#This Row],[Rate
(L/S)]],"")</f>
        <v>0</v>
      </c>
      <c r="AR197" s="7">
        <f>IFERROR(VLOOKUP(Table1[[#This Row],[Stock]],[2]CUS030!$A$5:$BO$10000,49,0)/Table1[[#This Row],[Rate
(L/S)]],"")</f>
        <v>0</v>
      </c>
      <c r="AS197" s="7">
        <f>IFERROR(VLOOKUP(Table1[[#This Row],[Stock]],[2]CUS030!$A$5:$BO$10000,50,0)/Table1[[#This Row],[Rate
(L/S)]],"")</f>
        <v>0</v>
      </c>
      <c r="AT197" s="7">
        <f>IFERROR(VLOOKUP(Table1[[#This Row],[Stock]],[2]CUS030!$A$5:$BO$10000,51,0)/Table1[[#This Row],[Rate
(L/S)]],"")</f>
        <v>0</v>
      </c>
      <c r="AU197" s="7">
        <f>IFERROR(VLOOKUP(Table1[[#This Row],[Stock]],[2]CUS030!$A$5:$BO$10000,52,0)/Table1[[#This Row],[Rate
(L/S)]],"")</f>
        <v>0</v>
      </c>
      <c r="AV197" s="7">
        <f>IFERROR(VLOOKUP(Table1[[#This Row],[Stock]],[2]CUS030!$A$5:$BO$10000,53,0)/Table1[[#This Row],[Rate
(L/S)]],"")</f>
        <v>0</v>
      </c>
      <c r="AW197" s="7">
        <f>IFERROR(VLOOKUP(Table1[[#This Row],[Stock]],[2]CUS030!$A$5:$BO$10000,54,0)/Table1[[#This Row],[Rate
(L/S)]],"")</f>
        <v>0</v>
      </c>
      <c r="AX197" s="7">
        <f>IFERROR(VLOOKUP(Table1[[#This Row],[Stock]],[2]CUS030!$A$5:$BO$10000,55,0)/Table1[[#This Row],[Rate
(L/S)]],"")</f>
        <v>0</v>
      </c>
      <c r="AY197" s="7">
        <f>IFERROR(VLOOKUP(Table1[[#This Row],[Stock]],[2]CUS030!$A$5:$BO$10000,56,0)/Table1[[#This Row],[Rate
(L/S)]],"")</f>
        <v>27.692307692307693</v>
      </c>
      <c r="AZ197" s="7">
        <f>IFERROR(VLOOKUP(Table1[[#This Row],[Stock]],[2]CUS030!$A$5:$BO$10000,57,0)/Table1[[#This Row],[Rate
(L/S)]],"")</f>
        <v>29.46153846153846</v>
      </c>
      <c r="BA197" s="7">
        <f>IFERROR(VLOOKUP(Table1[[#This Row],[Stock]],[2]CUS030!$A$5:$BO$10000,58,0)/Table1[[#This Row],[Rate
(L/S)]],"")</f>
        <v>29.692307692307693</v>
      </c>
      <c r="BB197" s="7">
        <f>IFERROR(VLOOKUP(Table1[[#This Row],[Stock]],[2]CUS030!$A$5:$BO$10000,59,0)/Table1[[#This Row],[Rate
(L/S)]],"")</f>
        <v>0</v>
      </c>
      <c r="BC197" s="7">
        <f>IFERROR(VLOOKUP(Table1[[#This Row],[Stock]],[2]CUS030!$A$5:$BO$10000,60,0)/Table1[[#This Row],[Rate
(L/S)]],"")</f>
        <v>0</v>
      </c>
      <c r="BD197" s="7">
        <f>IFERROR(VLOOKUP(Table1[[#This Row],[Stock]],[2]CUS030!$A$5:$BO$10000,61,0)/Table1[[#This Row],[Rate
(L/S)]],"")</f>
        <v>0</v>
      </c>
      <c r="BE197" s="7">
        <f>IFERROR(VLOOKUP(Table1[[#This Row],[Stock]],[2]CUS030!$A$5:$BO$10000,62,0)/Table1[[#This Row],[Rate
(L/S)]],"")</f>
        <v>0</v>
      </c>
      <c r="BF197" s="7">
        <f>IFERROR(VLOOKUP(Table1[[#This Row],[Stock]],[2]CUS030!$A$5:$BO$10000,63,0)/Table1[[#This Row],[Rate
(L/S)]],"")</f>
        <v>0</v>
      </c>
      <c r="BG197" s="7">
        <f>IFERROR(VLOOKUP(Table1[[#This Row],[Stock]],[2]CUS030!$A$5:$BO$10000,64,0)/Table1[[#This Row],[Rate
(L/S)]],"")</f>
        <v>0</v>
      </c>
      <c r="BH197" s="7">
        <f>IFERROR(VLOOKUP(Table1[[#This Row],[Stock]],[2]CUS030!$A$5:$BO$10000,65,0)/Table1[[#This Row],[Rate
(L/S)]],"")</f>
        <v>0</v>
      </c>
      <c r="BI197" s="7" t="s">
        <v>1</v>
      </c>
      <c r="BJ197" s="15">
        <f>IFERROR(IF(Table1[[#This Row],[S.Material]]="S",(Table1[[#This Row],[Total Qty]]+Table1[[#This Row],[N+1]]+Table1[[#This Row],[N+2]]),Table1[[#This Row],[Total Qty]]+Table1[[#This Row],[N+1]]),)</f>
        <v>27.692307692307693</v>
      </c>
      <c r="BK197" s="7" t="str">
        <f>IFERROR(IF(((AVERAGE((Table1[[#This Row],[N+1]],Table1[[#This Row],[N+2]]),Table1[[#This Row],[N+3]])-(Table1[[#This Row],[Total Qty]])))&gt;500,"Fixed&gt;500pcs",""),"")</f>
        <v/>
      </c>
      <c r="BL197" s="7" t="str">
        <f>IF(AND(Table1[[#This Row],[Last Forcast]]=0,Table1[[#This Row],[Total Qty]]&gt;0,Table1[[#This Row],[N+1]]&gt;0),"Check PO again","")</f>
        <v/>
      </c>
    </row>
    <row r="198" spans="2:64" x14ac:dyDescent="0.3">
      <c r="B198">
        <v>196</v>
      </c>
      <c r="C198" t="s">
        <v>202</v>
      </c>
      <c r="D198">
        <f>IFERROR(ROUND((MID(Table1[[#This Row],[Production]],35,(LEN(Table1[[#This Row],[Production]]))-37)/(MID(Table1[[#This Row],[Stock]],35,(LEN(Table1[[#This Row],[Stock]]))-37))),0),"")</f>
        <v>1</v>
      </c>
      <c r="E198" t="s">
        <v>202</v>
      </c>
      <c r="F198" s="16">
        <f>VLOOKUP(LEFT(Table1[[#This Row],[Production]],LEN(Table1[[#This Row],[Production]])-7),Item!$A$5:$Z$1000,26,0)</f>
        <v>0.81299999999999994</v>
      </c>
      <c r="H198" s="8" t="str">
        <f>IFERROR(VLOOKUP(MID(Table1[[#This Row],[Production]],10,2),Special!$B$2:$D$26,3,0),"")</f>
        <v>-</v>
      </c>
      <c r="J198" t="b">
        <f>EXACT(LEFT(Table1[[#This Row],[Stock]],12),LEFT(Table1[[#This Row],[Production]],12))</f>
        <v>1</v>
      </c>
      <c r="K198" t="b">
        <f>EXACT((RIGHT(Table1[[#This Row],[Stock]],3)),((RIGHT(Table1[[#This Row],[Production]],3))))</f>
        <v>1</v>
      </c>
      <c r="L198" s="14">
        <f>IFERROR(VLOOKUP(Table1[[#This Row],[Stock]],[1]Sheet1!$A$7:$N$10000,14,0),"")</f>
        <v>79</v>
      </c>
      <c r="M198" s="14">
        <f>IFERROR(ROUND((Table1[[#This Row],[Stock
(S&amp;L)]]/Table1[[#This Row],[Rate
(L/S)]]),0),"")</f>
        <v>79</v>
      </c>
      <c r="O198" t="str">
        <f>IF(Table1[[#This Row],[Rate
(L/S)]]=1,"P/E","C")</f>
        <v>P/E</v>
      </c>
      <c r="P198" s="7" t="str">
        <f>IFERROR(VLOOKUP(Table1[[#This Row],[Stock]],[2]CUS030!$A$5:$BO$10000,21,0)/Table1[[#This Row],[Rate
(L/S)]],"")</f>
        <v/>
      </c>
      <c r="Q198" s="7" t="str">
        <f>IFERROR(VLOOKUP(Table1[[#This Row],[Stock]],[2]CUS030!$A$5:$BO$10000,22,0)/Table1[[#This Row],[Rate
(L/S)]],"")</f>
        <v/>
      </c>
      <c r="R198" s="7" t="str">
        <f>IFERROR(VLOOKUP(Table1[[#This Row],[Stock]],[2]CUS030!$A$5:$BO$10000,23,0)/Table1[[#This Row],[Rate
(L/S)]],"")</f>
        <v/>
      </c>
      <c r="S198" s="7" t="str">
        <f>IFERROR(VLOOKUP(Table1[[#This Row],[Stock]],[2]CUS030!$A$5:$BO$10000,24,0)/Table1[[#This Row],[Rate
(L/S)]],"")</f>
        <v/>
      </c>
      <c r="T198" s="7" t="str">
        <f>IFERROR(VLOOKUP(Table1[[#This Row],[Stock]],[2]CUS030!$A$5:$BO$10000,25,0)/Table1[[#This Row],[Rate
(L/S)]],"")</f>
        <v/>
      </c>
      <c r="U198" s="7" t="str">
        <f>IFERROR(VLOOKUP(Table1[[#This Row],[Stock]],[2]CUS030!$A$5:$BO$10000,26,0)/Table1[[#This Row],[Rate
(L/S)]],"")</f>
        <v/>
      </c>
      <c r="V198" s="7" t="str">
        <f>IFERROR(VLOOKUP(Table1[[#This Row],[Stock]],[2]CUS030!$A$5:$BO$10000,27,0)/Table1[[#This Row],[Rate
(L/S)]],"")</f>
        <v/>
      </c>
      <c r="W198" s="7" t="str">
        <f>IFERROR(VLOOKUP(Table1[[#This Row],[Stock]],[2]CUS030!$A$5:$BO$10000,28,0)/Table1[[#This Row],[Rate
(L/S)]],"")</f>
        <v/>
      </c>
      <c r="X198" s="7" t="str">
        <f>IFERROR(VLOOKUP(Table1[[#This Row],[Stock]],[2]CUS030!$A$5:$BO$10000,29,0)/Table1[[#This Row],[Rate
(L/S)]],"")</f>
        <v/>
      </c>
      <c r="Y198" s="7" t="str">
        <f>IFERROR(VLOOKUP(Table1[[#This Row],[Stock]],[2]CUS030!$A$5:$BO$10000,30,0)/Table1[[#This Row],[Rate
(L/S)]],"")</f>
        <v/>
      </c>
      <c r="Z198" s="7" t="str">
        <f>IFERROR(VLOOKUP(Table1[[#This Row],[Stock]],[2]CUS030!$A$5:$BO$10000,31,0)/Table1[[#This Row],[Rate
(L/S)]],"")</f>
        <v/>
      </c>
      <c r="AA198" s="7" t="str">
        <f>IFERROR(VLOOKUP(Table1[[#This Row],[Stock]],[2]CUS030!$A$5:$BO$10000,32,0)/Table1[[#This Row],[Rate
(L/S)]],"")</f>
        <v/>
      </c>
      <c r="AB198" s="7" t="str">
        <f>IFERROR(VLOOKUP(Table1[[#This Row],[Stock]],[2]CUS030!$A$5:$BO$10000,33,0)/Table1[[#This Row],[Rate
(L/S)]],"")</f>
        <v/>
      </c>
      <c r="AC198" s="7" t="str">
        <f>IFERROR(VLOOKUP(Table1[[#This Row],[Stock]],[2]CUS030!$A$5:$BO$10000,34,0)/Table1[[#This Row],[Rate
(L/S)]],"")</f>
        <v/>
      </c>
      <c r="AD198" s="7" t="str">
        <f>IFERROR(VLOOKUP(Table1[[#This Row],[Stock]],[2]CUS030!$A$5:$BO$10000,35,0)/Table1[[#This Row],[Rate
(L/S)]],"")</f>
        <v/>
      </c>
      <c r="AE198" s="7" t="str">
        <f>IFERROR(VLOOKUP(Table1[[#This Row],[Stock]],[2]CUS030!$A$5:$BO$10000,36,0)/Table1[[#This Row],[Rate
(L/S)]],"")</f>
        <v/>
      </c>
      <c r="AF198" s="7" t="str">
        <f>IFERROR(VLOOKUP(Table1[[#This Row],[Stock]],[2]CUS030!$A$5:$BO$10000,37,0)/Table1[[#This Row],[Rate
(L/S)]],"")</f>
        <v/>
      </c>
      <c r="AG198" s="7" t="str">
        <f>IFERROR(VLOOKUP(Table1[[#This Row],[Stock]],[2]CUS030!$A$5:$BO$10000,38,0)/Table1[[#This Row],[Rate
(L/S)]],"")</f>
        <v/>
      </c>
      <c r="AH198" s="7" t="str">
        <f>IFERROR(VLOOKUP(Table1[[#This Row],[Stock]],[2]CUS030!$A$5:$BO$10000,39,0)/Table1[[#This Row],[Rate
(L/S)]],"")</f>
        <v/>
      </c>
      <c r="AI198" s="7" t="str">
        <f>IFERROR(VLOOKUP(Table1[[#This Row],[Stock]],[2]CUS030!$A$5:$BO$10000,40,0)/Table1[[#This Row],[Rate
(L/S)]],"")</f>
        <v/>
      </c>
      <c r="AJ198" s="7" t="str">
        <f>IFERROR(VLOOKUP(Table1[[#This Row],[Stock]],[2]CUS030!$A$5:$BO$10000,41,0)/Table1[[#This Row],[Rate
(L/S)]],"")</f>
        <v/>
      </c>
      <c r="AK198" s="7" t="str">
        <f>IFERROR(VLOOKUP(Table1[[#This Row],[Stock]],[2]CUS030!$A$5:$BO$10000,42,0)/Table1[[#This Row],[Rate
(L/S)]],"")</f>
        <v/>
      </c>
      <c r="AL198" s="7" t="str">
        <f>IFERROR(VLOOKUP(Table1[[#This Row],[Stock]],[2]CUS030!$A$5:$BO$10000,43,0)/Table1[[#This Row],[Rate
(L/S)]],"")</f>
        <v/>
      </c>
      <c r="AM198" s="7" t="str">
        <f>IFERROR(VLOOKUP(Table1[[#This Row],[Stock]],[2]CUS030!$A$5:$BO$10000,44,0)/Table1[[#This Row],[Rate
(L/S)]],"")</f>
        <v/>
      </c>
      <c r="AN198" s="7" t="str">
        <f>IFERROR(VLOOKUP(Table1[[#This Row],[Stock]],[2]CUS030!$A$5:$BO$10000,45,0)/Table1[[#This Row],[Rate
(L/S)]],"")</f>
        <v/>
      </c>
      <c r="AO198" s="7" t="str">
        <f>IFERROR(VLOOKUP(Table1[[#This Row],[Stock]],[2]CUS030!$A$5:$BO$10000,46,0)/Table1[[#This Row],[Rate
(L/S)]],"")</f>
        <v/>
      </c>
      <c r="AP198" s="7" t="str">
        <f>IFERROR(VLOOKUP(Table1[[#This Row],[Stock]],[2]CUS030!$A$5:$BO$10000,47,0)/Table1[[#This Row],[Rate
(L/S)]],"")</f>
        <v/>
      </c>
      <c r="AQ198" s="7" t="str">
        <f>IFERROR(VLOOKUP(Table1[[#This Row],[Stock]],[2]CUS030!$A$5:$BO$10000,48,0)/Table1[[#This Row],[Rate
(L/S)]],"")</f>
        <v/>
      </c>
      <c r="AR198" s="7" t="str">
        <f>IFERROR(VLOOKUP(Table1[[#This Row],[Stock]],[2]CUS030!$A$5:$BO$10000,49,0)/Table1[[#This Row],[Rate
(L/S)]],"")</f>
        <v/>
      </c>
      <c r="AS198" s="7" t="str">
        <f>IFERROR(VLOOKUP(Table1[[#This Row],[Stock]],[2]CUS030!$A$5:$BO$10000,50,0)/Table1[[#This Row],[Rate
(L/S)]],"")</f>
        <v/>
      </c>
      <c r="AT198" s="7" t="str">
        <f>IFERROR(VLOOKUP(Table1[[#This Row],[Stock]],[2]CUS030!$A$5:$BO$10000,51,0)/Table1[[#This Row],[Rate
(L/S)]],"")</f>
        <v/>
      </c>
      <c r="AU198" s="7" t="str">
        <f>IFERROR(VLOOKUP(Table1[[#This Row],[Stock]],[2]CUS030!$A$5:$BO$10000,52,0)/Table1[[#This Row],[Rate
(L/S)]],"")</f>
        <v/>
      </c>
      <c r="AV198" s="7" t="str">
        <f>IFERROR(VLOOKUP(Table1[[#This Row],[Stock]],[2]CUS030!$A$5:$BO$10000,53,0)/Table1[[#This Row],[Rate
(L/S)]],"")</f>
        <v/>
      </c>
      <c r="AW198" s="7" t="str">
        <f>IFERROR(VLOOKUP(Table1[[#This Row],[Stock]],[2]CUS030!$A$5:$BO$10000,54,0)/Table1[[#This Row],[Rate
(L/S)]],"")</f>
        <v/>
      </c>
      <c r="AX198" s="7" t="str">
        <f>IFERROR(VLOOKUP(Table1[[#This Row],[Stock]],[2]CUS030!$A$5:$BO$10000,55,0)/Table1[[#This Row],[Rate
(L/S)]],"")</f>
        <v/>
      </c>
      <c r="AY198" s="7" t="str">
        <f>IFERROR(VLOOKUP(Table1[[#This Row],[Stock]],[2]CUS030!$A$5:$BO$10000,56,0)/Table1[[#This Row],[Rate
(L/S)]],"")</f>
        <v/>
      </c>
      <c r="AZ198" s="7" t="str">
        <f>IFERROR(VLOOKUP(Table1[[#This Row],[Stock]],[2]CUS030!$A$5:$BO$10000,57,0)/Table1[[#This Row],[Rate
(L/S)]],"")</f>
        <v/>
      </c>
      <c r="BA198" s="7" t="str">
        <f>IFERROR(VLOOKUP(Table1[[#This Row],[Stock]],[2]CUS030!$A$5:$BO$10000,58,0)/Table1[[#This Row],[Rate
(L/S)]],"")</f>
        <v/>
      </c>
      <c r="BB198" s="7" t="str">
        <f>IFERROR(VLOOKUP(Table1[[#This Row],[Stock]],[2]CUS030!$A$5:$BO$10000,59,0)/Table1[[#This Row],[Rate
(L/S)]],"")</f>
        <v/>
      </c>
      <c r="BC198" s="7" t="str">
        <f>IFERROR(VLOOKUP(Table1[[#This Row],[Stock]],[2]CUS030!$A$5:$BO$10000,60,0)/Table1[[#This Row],[Rate
(L/S)]],"")</f>
        <v/>
      </c>
      <c r="BD198" s="7" t="str">
        <f>IFERROR(VLOOKUP(Table1[[#This Row],[Stock]],[2]CUS030!$A$5:$BO$10000,61,0)/Table1[[#This Row],[Rate
(L/S)]],"")</f>
        <v/>
      </c>
      <c r="BE198" s="7" t="str">
        <f>IFERROR(VLOOKUP(Table1[[#This Row],[Stock]],[2]CUS030!$A$5:$BO$10000,62,0)/Table1[[#This Row],[Rate
(L/S)]],"")</f>
        <v/>
      </c>
      <c r="BF198" s="7" t="str">
        <f>IFERROR(VLOOKUP(Table1[[#This Row],[Stock]],[2]CUS030!$A$5:$BO$10000,63,0)/Table1[[#This Row],[Rate
(L/S)]],"")</f>
        <v/>
      </c>
      <c r="BG198" s="7" t="str">
        <f>IFERROR(VLOOKUP(Table1[[#This Row],[Stock]],[2]CUS030!$A$5:$BO$10000,64,0)/Table1[[#This Row],[Rate
(L/S)]],"")</f>
        <v/>
      </c>
      <c r="BH198" s="7" t="str">
        <f>IFERROR(VLOOKUP(Table1[[#This Row],[Stock]],[2]CUS030!$A$5:$BO$10000,65,0)/Table1[[#This Row],[Rate
(L/S)]],"")</f>
        <v/>
      </c>
      <c r="BI198" s="7" t="s">
        <v>1</v>
      </c>
      <c r="BJ198" s="15">
        <f>IFERROR(IF(Table1[[#This Row],[S.Material]]="S",(Table1[[#This Row],[Total Qty]]+Table1[[#This Row],[N+1]]+Table1[[#This Row],[N+2]]),Table1[[#This Row],[Total Qty]]+Table1[[#This Row],[N+1]]),)</f>
        <v>0</v>
      </c>
      <c r="BK198" s="7" t="str">
        <f>IFERROR(IF(((AVERAGE((Table1[[#This Row],[N+1]],Table1[[#This Row],[N+2]]),Table1[[#This Row],[N+3]])-(Table1[[#This Row],[Total Qty]])))&gt;500,"Fixed&gt;500pcs",""),"")</f>
        <v/>
      </c>
      <c r="BL198" s="7" t="str">
        <f>IF(AND(Table1[[#This Row],[Last Forcast]]=0,Table1[[#This Row],[Total Qty]]&gt;0,Table1[[#This Row],[N+1]]&gt;0),"Check PO again","")</f>
        <v/>
      </c>
    </row>
    <row r="199" spans="2:64" x14ac:dyDescent="0.3">
      <c r="B199">
        <v>197</v>
      </c>
      <c r="C199" t="s">
        <v>204</v>
      </c>
      <c r="D199">
        <f>IFERROR(ROUND((MID(Table1[[#This Row],[Production]],35,(LEN(Table1[[#This Row],[Production]]))-37)/(MID(Table1[[#This Row],[Stock]],35,(LEN(Table1[[#This Row],[Stock]]))-37))),0),"")</f>
        <v>1</v>
      </c>
      <c r="E199" t="s">
        <v>204</v>
      </c>
      <c r="F199" s="16">
        <f>VLOOKUP(LEFT(Table1[[#This Row],[Production]],LEN(Table1[[#This Row],[Production]])-7),Item!$A$5:$Z$1000,26,0)</f>
        <v>0.81299999999999994</v>
      </c>
      <c r="H199" s="8" t="str">
        <f>IFERROR(VLOOKUP(MID(Table1[[#This Row],[Production]],10,2),Special!$B$2:$D$26,3,0),"")</f>
        <v>-</v>
      </c>
      <c r="J199" t="b">
        <f>EXACT(LEFT(Table1[[#This Row],[Stock]],12),LEFT(Table1[[#This Row],[Production]],12))</f>
        <v>1</v>
      </c>
      <c r="K199" t="b">
        <f>EXACT((RIGHT(Table1[[#This Row],[Stock]],3)),((RIGHT(Table1[[#This Row],[Production]],3))))</f>
        <v>1</v>
      </c>
      <c r="L199" s="14">
        <f>IFERROR(VLOOKUP(Table1[[#This Row],[Stock]],[1]Sheet1!$A$7:$N$10000,14,0),"")</f>
        <v>127</v>
      </c>
      <c r="M199" s="14">
        <f>IFERROR(ROUND((Table1[[#This Row],[Stock
(S&amp;L)]]/Table1[[#This Row],[Rate
(L/S)]]),0),"")</f>
        <v>127</v>
      </c>
      <c r="O199" t="str">
        <f>IF(Table1[[#This Row],[Rate
(L/S)]]=1,"P/E","C")</f>
        <v>P/E</v>
      </c>
      <c r="P199" s="7" t="str">
        <f>IFERROR(VLOOKUP(Table1[[#This Row],[Stock]],[2]CUS030!$A$5:$BO$10000,21,0)/Table1[[#This Row],[Rate
(L/S)]],"")</f>
        <v/>
      </c>
      <c r="Q199" s="7" t="str">
        <f>IFERROR(VLOOKUP(Table1[[#This Row],[Stock]],[2]CUS030!$A$5:$BO$10000,22,0)/Table1[[#This Row],[Rate
(L/S)]],"")</f>
        <v/>
      </c>
      <c r="R199" s="7" t="str">
        <f>IFERROR(VLOOKUP(Table1[[#This Row],[Stock]],[2]CUS030!$A$5:$BO$10000,23,0)/Table1[[#This Row],[Rate
(L/S)]],"")</f>
        <v/>
      </c>
      <c r="S199" s="7" t="str">
        <f>IFERROR(VLOOKUP(Table1[[#This Row],[Stock]],[2]CUS030!$A$5:$BO$10000,24,0)/Table1[[#This Row],[Rate
(L/S)]],"")</f>
        <v/>
      </c>
      <c r="T199" s="7" t="str">
        <f>IFERROR(VLOOKUP(Table1[[#This Row],[Stock]],[2]CUS030!$A$5:$BO$10000,25,0)/Table1[[#This Row],[Rate
(L/S)]],"")</f>
        <v/>
      </c>
      <c r="U199" s="7" t="str">
        <f>IFERROR(VLOOKUP(Table1[[#This Row],[Stock]],[2]CUS030!$A$5:$BO$10000,26,0)/Table1[[#This Row],[Rate
(L/S)]],"")</f>
        <v/>
      </c>
      <c r="V199" s="7" t="str">
        <f>IFERROR(VLOOKUP(Table1[[#This Row],[Stock]],[2]CUS030!$A$5:$BO$10000,27,0)/Table1[[#This Row],[Rate
(L/S)]],"")</f>
        <v/>
      </c>
      <c r="W199" s="7" t="str">
        <f>IFERROR(VLOOKUP(Table1[[#This Row],[Stock]],[2]CUS030!$A$5:$BO$10000,28,0)/Table1[[#This Row],[Rate
(L/S)]],"")</f>
        <v/>
      </c>
      <c r="X199" s="7" t="str">
        <f>IFERROR(VLOOKUP(Table1[[#This Row],[Stock]],[2]CUS030!$A$5:$BO$10000,29,0)/Table1[[#This Row],[Rate
(L/S)]],"")</f>
        <v/>
      </c>
      <c r="Y199" s="7" t="str">
        <f>IFERROR(VLOOKUP(Table1[[#This Row],[Stock]],[2]CUS030!$A$5:$BO$10000,30,0)/Table1[[#This Row],[Rate
(L/S)]],"")</f>
        <v/>
      </c>
      <c r="Z199" s="7" t="str">
        <f>IFERROR(VLOOKUP(Table1[[#This Row],[Stock]],[2]CUS030!$A$5:$BO$10000,31,0)/Table1[[#This Row],[Rate
(L/S)]],"")</f>
        <v/>
      </c>
      <c r="AA199" s="7" t="str">
        <f>IFERROR(VLOOKUP(Table1[[#This Row],[Stock]],[2]CUS030!$A$5:$BO$10000,32,0)/Table1[[#This Row],[Rate
(L/S)]],"")</f>
        <v/>
      </c>
      <c r="AB199" s="7" t="str">
        <f>IFERROR(VLOOKUP(Table1[[#This Row],[Stock]],[2]CUS030!$A$5:$BO$10000,33,0)/Table1[[#This Row],[Rate
(L/S)]],"")</f>
        <v/>
      </c>
      <c r="AC199" s="7" t="str">
        <f>IFERROR(VLOOKUP(Table1[[#This Row],[Stock]],[2]CUS030!$A$5:$BO$10000,34,0)/Table1[[#This Row],[Rate
(L/S)]],"")</f>
        <v/>
      </c>
      <c r="AD199" s="7" t="str">
        <f>IFERROR(VLOOKUP(Table1[[#This Row],[Stock]],[2]CUS030!$A$5:$BO$10000,35,0)/Table1[[#This Row],[Rate
(L/S)]],"")</f>
        <v/>
      </c>
      <c r="AE199" s="7" t="str">
        <f>IFERROR(VLOOKUP(Table1[[#This Row],[Stock]],[2]CUS030!$A$5:$BO$10000,36,0)/Table1[[#This Row],[Rate
(L/S)]],"")</f>
        <v/>
      </c>
      <c r="AF199" s="7" t="str">
        <f>IFERROR(VLOOKUP(Table1[[#This Row],[Stock]],[2]CUS030!$A$5:$BO$10000,37,0)/Table1[[#This Row],[Rate
(L/S)]],"")</f>
        <v/>
      </c>
      <c r="AG199" s="7" t="str">
        <f>IFERROR(VLOOKUP(Table1[[#This Row],[Stock]],[2]CUS030!$A$5:$BO$10000,38,0)/Table1[[#This Row],[Rate
(L/S)]],"")</f>
        <v/>
      </c>
      <c r="AH199" s="7" t="str">
        <f>IFERROR(VLOOKUP(Table1[[#This Row],[Stock]],[2]CUS030!$A$5:$BO$10000,39,0)/Table1[[#This Row],[Rate
(L/S)]],"")</f>
        <v/>
      </c>
      <c r="AI199" s="7" t="str">
        <f>IFERROR(VLOOKUP(Table1[[#This Row],[Stock]],[2]CUS030!$A$5:$BO$10000,40,0)/Table1[[#This Row],[Rate
(L/S)]],"")</f>
        <v/>
      </c>
      <c r="AJ199" s="7" t="str">
        <f>IFERROR(VLOOKUP(Table1[[#This Row],[Stock]],[2]CUS030!$A$5:$BO$10000,41,0)/Table1[[#This Row],[Rate
(L/S)]],"")</f>
        <v/>
      </c>
      <c r="AK199" s="7" t="str">
        <f>IFERROR(VLOOKUP(Table1[[#This Row],[Stock]],[2]CUS030!$A$5:$BO$10000,42,0)/Table1[[#This Row],[Rate
(L/S)]],"")</f>
        <v/>
      </c>
      <c r="AL199" s="7" t="str">
        <f>IFERROR(VLOOKUP(Table1[[#This Row],[Stock]],[2]CUS030!$A$5:$BO$10000,43,0)/Table1[[#This Row],[Rate
(L/S)]],"")</f>
        <v/>
      </c>
      <c r="AM199" s="7" t="str">
        <f>IFERROR(VLOOKUP(Table1[[#This Row],[Stock]],[2]CUS030!$A$5:$BO$10000,44,0)/Table1[[#This Row],[Rate
(L/S)]],"")</f>
        <v/>
      </c>
      <c r="AN199" s="7" t="str">
        <f>IFERROR(VLOOKUP(Table1[[#This Row],[Stock]],[2]CUS030!$A$5:$BO$10000,45,0)/Table1[[#This Row],[Rate
(L/S)]],"")</f>
        <v/>
      </c>
      <c r="AO199" s="7" t="str">
        <f>IFERROR(VLOOKUP(Table1[[#This Row],[Stock]],[2]CUS030!$A$5:$BO$10000,46,0)/Table1[[#This Row],[Rate
(L/S)]],"")</f>
        <v/>
      </c>
      <c r="AP199" s="7" t="str">
        <f>IFERROR(VLOOKUP(Table1[[#This Row],[Stock]],[2]CUS030!$A$5:$BO$10000,47,0)/Table1[[#This Row],[Rate
(L/S)]],"")</f>
        <v/>
      </c>
      <c r="AQ199" s="7" t="str">
        <f>IFERROR(VLOOKUP(Table1[[#This Row],[Stock]],[2]CUS030!$A$5:$BO$10000,48,0)/Table1[[#This Row],[Rate
(L/S)]],"")</f>
        <v/>
      </c>
      <c r="AR199" s="7" t="str">
        <f>IFERROR(VLOOKUP(Table1[[#This Row],[Stock]],[2]CUS030!$A$5:$BO$10000,49,0)/Table1[[#This Row],[Rate
(L/S)]],"")</f>
        <v/>
      </c>
      <c r="AS199" s="7" t="str">
        <f>IFERROR(VLOOKUP(Table1[[#This Row],[Stock]],[2]CUS030!$A$5:$BO$10000,50,0)/Table1[[#This Row],[Rate
(L/S)]],"")</f>
        <v/>
      </c>
      <c r="AT199" s="7" t="str">
        <f>IFERROR(VLOOKUP(Table1[[#This Row],[Stock]],[2]CUS030!$A$5:$BO$10000,51,0)/Table1[[#This Row],[Rate
(L/S)]],"")</f>
        <v/>
      </c>
      <c r="AU199" s="7" t="str">
        <f>IFERROR(VLOOKUP(Table1[[#This Row],[Stock]],[2]CUS030!$A$5:$BO$10000,52,0)/Table1[[#This Row],[Rate
(L/S)]],"")</f>
        <v/>
      </c>
      <c r="AV199" s="7" t="str">
        <f>IFERROR(VLOOKUP(Table1[[#This Row],[Stock]],[2]CUS030!$A$5:$BO$10000,53,0)/Table1[[#This Row],[Rate
(L/S)]],"")</f>
        <v/>
      </c>
      <c r="AW199" s="7" t="str">
        <f>IFERROR(VLOOKUP(Table1[[#This Row],[Stock]],[2]CUS030!$A$5:$BO$10000,54,0)/Table1[[#This Row],[Rate
(L/S)]],"")</f>
        <v/>
      </c>
      <c r="AX199" s="7" t="str">
        <f>IFERROR(VLOOKUP(Table1[[#This Row],[Stock]],[2]CUS030!$A$5:$BO$10000,55,0)/Table1[[#This Row],[Rate
(L/S)]],"")</f>
        <v/>
      </c>
      <c r="AY199" s="7" t="str">
        <f>IFERROR(VLOOKUP(Table1[[#This Row],[Stock]],[2]CUS030!$A$5:$BO$10000,56,0)/Table1[[#This Row],[Rate
(L/S)]],"")</f>
        <v/>
      </c>
      <c r="AZ199" s="7" t="str">
        <f>IFERROR(VLOOKUP(Table1[[#This Row],[Stock]],[2]CUS030!$A$5:$BO$10000,57,0)/Table1[[#This Row],[Rate
(L/S)]],"")</f>
        <v/>
      </c>
      <c r="BA199" s="7" t="str">
        <f>IFERROR(VLOOKUP(Table1[[#This Row],[Stock]],[2]CUS030!$A$5:$BO$10000,58,0)/Table1[[#This Row],[Rate
(L/S)]],"")</f>
        <v/>
      </c>
      <c r="BB199" s="7" t="str">
        <f>IFERROR(VLOOKUP(Table1[[#This Row],[Stock]],[2]CUS030!$A$5:$BO$10000,59,0)/Table1[[#This Row],[Rate
(L/S)]],"")</f>
        <v/>
      </c>
      <c r="BC199" s="7" t="str">
        <f>IFERROR(VLOOKUP(Table1[[#This Row],[Stock]],[2]CUS030!$A$5:$BO$10000,60,0)/Table1[[#This Row],[Rate
(L/S)]],"")</f>
        <v/>
      </c>
      <c r="BD199" s="7" t="str">
        <f>IFERROR(VLOOKUP(Table1[[#This Row],[Stock]],[2]CUS030!$A$5:$BO$10000,61,0)/Table1[[#This Row],[Rate
(L/S)]],"")</f>
        <v/>
      </c>
      <c r="BE199" s="7" t="str">
        <f>IFERROR(VLOOKUP(Table1[[#This Row],[Stock]],[2]CUS030!$A$5:$BO$10000,62,0)/Table1[[#This Row],[Rate
(L/S)]],"")</f>
        <v/>
      </c>
      <c r="BF199" s="7" t="str">
        <f>IFERROR(VLOOKUP(Table1[[#This Row],[Stock]],[2]CUS030!$A$5:$BO$10000,63,0)/Table1[[#This Row],[Rate
(L/S)]],"")</f>
        <v/>
      </c>
      <c r="BG199" s="7" t="str">
        <f>IFERROR(VLOOKUP(Table1[[#This Row],[Stock]],[2]CUS030!$A$5:$BO$10000,64,0)/Table1[[#This Row],[Rate
(L/S)]],"")</f>
        <v/>
      </c>
      <c r="BH199" s="7" t="str">
        <f>IFERROR(VLOOKUP(Table1[[#This Row],[Stock]],[2]CUS030!$A$5:$BO$10000,65,0)/Table1[[#This Row],[Rate
(L/S)]],"")</f>
        <v/>
      </c>
      <c r="BI199" s="7" t="s">
        <v>1</v>
      </c>
      <c r="BJ199" s="15">
        <f>IFERROR(IF(Table1[[#This Row],[S.Material]]="S",(Table1[[#This Row],[Total Qty]]+Table1[[#This Row],[N+1]]+Table1[[#This Row],[N+2]]),Table1[[#This Row],[Total Qty]]+Table1[[#This Row],[N+1]]),)</f>
        <v>0</v>
      </c>
      <c r="BK199" s="7" t="str">
        <f>IFERROR(IF(((AVERAGE((Table1[[#This Row],[N+1]],Table1[[#This Row],[N+2]]),Table1[[#This Row],[N+3]])-(Table1[[#This Row],[Total Qty]])))&gt;500,"Fixed&gt;500pcs",""),"")</f>
        <v/>
      </c>
      <c r="BL199" s="7" t="str">
        <f>IF(AND(Table1[[#This Row],[Last Forcast]]=0,Table1[[#This Row],[Total Qty]]&gt;0,Table1[[#This Row],[N+1]]&gt;0),"Check PO again","")</f>
        <v/>
      </c>
    </row>
    <row r="200" spans="2:64" x14ac:dyDescent="0.3">
      <c r="B200">
        <v>198</v>
      </c>
      <c r="C200" t="s">
        <v>205</v>
      </c>
      <c r="D200">
        <f>IFERROR(ROUND((MID(Table1[[#This Row],[Production]],35,(LEN(Table1[[#This Row],[Production]]))-37)/(MID(Table1[[#This Row],[Stock]],35,(LEN(Table1[[#This Row],[Stock]]))-37))),0),"")</f>
        <v>14</v>
      </c>
      <c r="E200" t="s">
        <v>206</v>
      </c>
      <c r="F200" s="16">
        <f>VLOOKUP(LEFT(Table1[[#This Row],[Production]],LEN(Table1[[#This Row],[Production]])-7),Item!$A$5:$Z$1000,26,0)</f>
        <v>0.996</v>
      </c>
      <c r="H200" s="8" t="str">
        <f>IFERROR(VLOOKUP(MID(Table1[[#This Row],[Production]],10,2),Special!$B$2:$D$26,3,0),"")</f>
        <v>-</v>
      </c>
      <c r="J200" t="b">
        <f>EXACT(LEFT(Table1[[#This Row],[Stock]],12),LEFT(Table1[[#This Row],[Production]],12))</f>
        <v>1</v>
      </c>
      <c r="K200" t="b">
        <f>EXACT((RIGHT(Table1[[#This Row],[Stock]],3)),((RIGHT(Table1[[#This Row],[Production]],3))))</f>
        <v>1</v>
      </c>
      <c r="L200" s="14">
        <f>IFERROR(VLOOKUP(Table1[[#This Row],[Stock]],[1]Sheet1!$A$7:$N$10000,14,0),"")</f>
        <v>12</v>
      </c>
      <c r="M200" s="14">
        <f>IFERROR(ROUND((Table1[[#This Row],[Stock
(S&amp;L)]]/Table1[[#This Row],[Rate
(L/S)]]),0),"")</f>
        <v>1</v>
      </c>
      <c r="O200" t="str">
        <f>IF(Table1[[#This Row],[Rate
(L/S)]]=1,"P/E","C")</f>
        <v>C</v>
      </c>
      <c r="P200" s="7">
        <f>IFERROR(VLOOKUP(Table1[[#This Row],[Stock]],[2]CUS030!$A$5:$BO$10000,21,0)/Table1[[#This Row],[Rate
(L/S)]],"")</f>
        <v>0</v>
      </c>
      <c r="Q200" s="7">
        <f>IFERROR(VLOOKUP(Table1[[#This Row],[Stock]],[2]CUS030!$A$5:$BO$10000,22,0)/Table1[[#This Row],[Rate
(L/S)]],"")</f>
        <v>0</v>
      </c>
      <c r="R200" s="7">
        <f>IFERROR(VLOOKUP(Table1[[#This Row],[Stock]],[2]CUS030!$A$5:$BO$10000,23,0)/Table1[[#This Row],[Rate
(L/S)]],"")</f>
        <v>0</v>
      </c>
      <c r="S200" s="7">
        <f>IFERROR(VLOOKUP(Table1[[#This Row],[Stock]],[2]CUS030!$A$5:$BO$10000,24,0)/Table1[[#This Row],[Rate
(L/S)]],"")</f>
        <v>0</v>
      </c>
      <c r="T200" s="7">
        <f>IFERROR(VLOOKUP(Table1[[#This Row],[Stock]],[2]CUS030!$A$5:$BO$10000,25,0)/Table1[[#This Row],[Rate
(L/S)]],"")</f>
        <v>0</v>
      </c>
      <c r="U200" s="7">
        <f>IFERROR(VLOOKUP(Table1[[#This Row],[Stock]],[2]CUS030!$A$5:$BO$10000,26,0)/Table1[[#This Row],[Rate
(L/S)]],"")</f>
        <v>37.142857142857146</v>
      </c>
      <c r="V200" s="7">
        <f>IFERROR(VLOOKUP(Table1[[#This Row],[Stock]],[2]CUS030!$A$5:$BO$10000,27,0)/Table1[[#This Row],[Rate
(L/S)]],"")</f>
        <v>0</v>
      </c>
      <c r="W200" s="7">
        <f>IFERROR(VLOOKUP(Table1[[#This Row],[Stock]],[2]CUS030!$A$5:$BO$10000,28,0)/Table1[[#This Row],[Rate
(L/S)]],"")</f>
        <v>0</v>
      </c>
      <c r="X200" s="7">
        <f>IFERROR(VLOOKUP(Table1[[#This Row],[Stock]],[2]CUS030!$A$5:$BO$10000,29,0)/Table1[[#This Row],[Rate
(L/S)]],"")</f>
        <v>0</v>
      </c>
      <c r="Y200" s="7">
        <f>IFERROR(VLOOKUP(Table1[[#This Row],[Stock]],[2]CUS030!$A$5:$BO$10000,30,0)/Table1[[#This Row],[Rate
(L/S)]],"")</f>
        <v>0</v>
      </c>
      <c r="Z200" s="7">
        <f>IFERROR(VLOOKUP(Table1[[#This Row],[Stock]],[2]CUS030!$A$5:$BO$10000,31,0)/Table1[[#This Row],[Rate
(L/S)]],"")</f>
        <v>0</v>
      </c>
      <c r="AA200" s="7">
        <f>IFERROR(VLOOKUP(Table1[[#This Row],[Stock]],[2]CUS030!$A$5:$BO$10000,32,0)/Table1[[#This Row],[Rate
(L/S)]],"")</f>
        <v>0</v>
      </c>
      <c r="AB200" s="7">
        <f>IFERROR(VLOOKUP(Table1[[#This Row],[Stock]],[2]CUS030!$A$5:$BO$10000,33,0)/Table1[[#This Row],[Rate
(L/S)]],"")</f>
        <v>0</v>
      </c>
      <c r="AC200" s="7">
        <f>IFERROR(VLOOKUP(Table1[[#This Row],[Stock]],[2]CUS030!$A$5:$BO$10000,34,0)/Table1[[#This Row],[Rate
(L/S)]],"")</f>
        <v>0</v>
      </c>
      <c r="AD200" s="7">
        <f>IFERROR(VLOOKUP(Table1[[#This Row],[Stock]],[2]CUS030!$A$5:$BO$10000,35,0)/Table1[[#This Row],[Rate
(L/S)]],"")</f>
        <v>0</v>
      </c>
      <c r="AE200" s="7">
        <f>IFERROR(VLOOKUP(Table1[[#This Row],[Stock]],[2]CUS030!$A$5:$BO$10000,36,0)/Table1[[#This Row],[Rate
(L/S)]],"")</f>
        <v>0</v>
      </c>
      <c r="AF200" s="7">
        <f>IFERROR(VLOOKUP(Table1[[#This Row],[Stock]],[2]CUS030!$A$5:$BO$10000,37,0)/Table1[[#This Row],[Rate
(L/S)]],"")</f>
        <v>0</v>
      </c>
      <c r="AG200" s="7">
        <f>IFERROR(VLOOKUP(Table1[[#This Row],[Stock]],[2]CUS030!$A$5:$BO$10000,38,0)/Table1[[#This Row],[Rate
(L/S)]],"")</f>
        <v>0</v>
      </c>
      <c r="AH200" s="7">
        <f>IFERROR(VLOOKUP(Table1[[#This Row],[Stock]],[2]CUS030!$A$5:$BO$10000,39,0)/Table1[[#This Row],[Rate
(L/S)]],"")</f>
        <v>0</v>
      </c>
      <c r="AI200" s="7">
        <f>IFERROR(VLOOKUP(Table1[[#This Row],[Stock]],[2]CUS030!$A$5:$BO$10000,40,0)/Table1[[#This Row],[Rate
(L/S)]],"")</f>
        <v>0</v>
      </c>
      <c r="AJ200" s="7">
        <f>IFERROR(VLOOKUP(Table1[[#This Row],[Stock]],[2]CUS030!$A$5:$BO$10000,41,0)/Table1[[#This Row],[Rate
(L/S)]],"")</f>
        <v>0</v>
      </c>
      <c r="AK200" s="7">
        <f>IFERROR(VLOOKUP(Table1[[#This Row],[Stock]],[2]CUS030!$A$5:$BO$10000,42,0)/Table1[[#This Row],[Rate
(L/S)]],"")</f>
        <v>0</v>
      </c>
      <c r="AL200" s="7">
        <f>IFERROR(VLOOKUP(Table1[[#This Row],[Stock]],[2]CUS030!$A$5:$BO$10000,43,0)/Table1[[#This Row],[Rate
(L/S)]],"")</f>
        <v>0</v>
      </c>
      <c r="AM200" s="7">
        <f>IFERROR(VLOOKUP(Table1[[#This Row],[Stock]],[2]CUS030!$A$5:$BO$10000,44,0)/Table1[[#This Row],[Rate
(L/S)]],"")</f>
        <v>0</v>
      </c>
      <c r="AN200" s="7">
        <f>IFERROR(VLOOKUP(Table1[[#This Row],[Stock]],[2]CUS030!$A$5:$BO$10000,45,0)/Table1[[#This Row],[Rate
(L/S)]],"")</f>
        <v>0</v>
      </c>
      <c r="AO200" s="7">
        <f>IFERROR(VLOOKUP(Table1[[#This Row],[Stock]],[2]CUS030!$A$5:$BO$10000,46,0)/Table1[[#This Row],[Rate
(L/S)]],"")</f>
        <v>0</v>
      </c>
      <c r="AP200" s="7">
        <f>IFERROR(VLOOKUP(Table1[[#This Row],[Stock]],[2]CUS030!$A$5:$BO$10000,47,0)/Table1[[#This Row],[Rate
(L/S)]],"")</f>
        <v>0</v>
      </c>
      <c r="AQ200" s="7">
        <f>IFERROR(VLOOKUP(Table1[[#This Row],[Stock]],[2]CUS030!$A$5:$BO$10000,48,0)/Table1[[#This Row],[Rate
(L/S)]],"")</f>
        <v>0</v>
      </c>
      <c r="AR200" s="7">
        <f>IFERROR(VLOOKUP(Table1[[#This Row],[Stock]],[2]CUS030!$A$5:$BO$10000,49,0)/Table1[[#This Row],[Rate
(L/S)]],"")</f>
        <v>0</v>
      </c>
      <c r="AS200" s="7">
        <f>IFERROR(VLOOKUP(Table1[[#This Row],[Stock]],[2]CUS030!$A$5:$BO$10000,50,0)/Table1[[#This Row],[Rate
(L/S)]],"")</f>
        <v>0</v>
      </c>
      <c r="AT200" s="7">
        <f>IFERROR(VLOOKUP(Table1[[#This Row],[Stock]],[2]CUS030!$A$5:$BO$10000,51,0)/Table1[[#This Row],[Rate
(L/S)]],"")</f>
        <v>0</v>
      </c>
      <c r="AU200" s="7">
        <f>IFERROR(VLOOKUP(Table1[[#This Row],[Stock]],[2]CUS030!$A$5:$BO$10000,52,0)/Table1[[#This Row],[Rate
(L/S)]],"")</f>
        <v>0</v>
      </c>
      <c r="AV200" s="7">
        <f>IFERROR(VLOOKUP(Table1[[#This Row],[Stock]],[2]CUS030!$A$5:$BO$10000,53,0)/Table1[[#This Row],[Rate
(L/S)]],"")</f>
        <v>37.142857142857146</v>
      </c>
      <c r="AW200" s="7">
        <f>IFERROR(VLOOKUP(Table1[[#This Row],[Stock]],[2]CUS030!$A$5:$BO$10000,54,0)/Table1[[#This Row],[Rate
(L/S)]],"")</f>
        <v>0</v>
      </c>
      <c r="AX200" s="7">
        <f>IFERROR(VLOOKUP(Table1[[#This Row],[Stock]],[2]CUS030!$A$5:$BO$10000,55,0)/Table1[[#This Row],[Rate
(L/S)]],"")</f>
        <v>142.85714285714286</v>
      </c>
      <c r="AY200" s="7">
        <f>IFERROR(VLOOKUP(Table1[[#This Row],[Stock]],[2]CUS030!$A$5:$BO$10000,56,0)/Table1[[#This Row],[Rate
(L/S)]],"")</f>
        <v>42.857142857142854</v>
      </c>
      <c r="AZ200" s="7">
        <f>IFERROR(VLOOKUP(Table1[[#This Row],[Stock]],[2]CUS030!$A$5:$BO$10000,57,0)/Table1[[#This Row],[Rate
(L/S)]],"")</f>
        <v>37.142857142857146</v>
      </c>
      <c r="BA200" s="7">
        <f>IFERROR(VLOOKUP(Table1[[#This Row],[Stock]],[2]CUS030!$A$5:$BO$10000,58,0)/Table1[[#This Row],[Rate
(L/S)]],"")</f>
        <v>0</v>
      </c>
      <c r="BB200" s="7">
        <f>IFERROR(VLOOKUP(Table1[[#This Row],[Stock]],[2]CUS030!$A$5:$BO$10000,59,0)/Table1[[#This Row],[Rate
(L/S)]],"")</f>
        <v>0</v>
      </c>
      <c r="BC200" s="7">
        <f>IFERROR(VLOOKUP(Table1[[#This Row],[Stock]],[2]CUS030!$A$5:$BO$10000,60,0)/Table1[[#This Row],[Rate
(L/S)]],"")</f>
        <v>0</v>
      </c>
      <c r="BD200" s="7">
        <f>IFERROR(VLOOKUP(Table1[[#This Row],[Stock]],[2]CUS030!$A$5:$BO$10000,61,0)/Table1[[#This Row],[Rate
(L/S)]],"")</f>
        <v>0</v>
      </c>
      <c r="BE200" s="7">
        <f>IFERROR(VLOOKUP(Table1[[#This Row],[Stock]],[2]CUS030!$A$5:$BO$10000,62,0)/Table1[[#This Row],[Rate
(L/S)]],"")</f>
        <v>0</v>
      </c>
      <c r="BF200" s="7">
        <f>IFERROR(VLOOKUP(Table1[[#This Row],[Stock]],[2]CUS030!$A$5:$BO$10000,63,0)/Table1[[#This Row],[Rate
(L/S)]],"")</f>
        <v>0</v>
      </c>
      <c r="BG200" s="7">
        <f>IFERROR(VLOOKUP(Table1[[#This Row],[Stock]],[2]CUS030!$A$5:$BO$10000,64,0)/Table1[[#This Row],[Rate
(L/S)]],"")</f>
        <v>0</v>
      </c>
      <c r="BH200" s="7">
        <f>IFERROR(VLOOKUP(Table1[[#This Row],[Stock]],[2]CUS030!$A$5:$BO$10000,65,0)/Table1[[#This Row],[Rate
(L/S)]],"")</f>
        <v>0</v>
      </c>
      <c r="BI200" s="7" t="s">
        <v>1</v>
      </c>
      <c r="BJ200" s="15">
        <f>IFERROR(IF(Table1[[#This Row],[S.Material]]="S",(Table1[[#This Row],[Total Qty]]+Table1[[#This Row],[N+1]]+Table1[[#This Row],[N+2]]),Table1[[#This Row],[Total Qty]]+Table1[[#This Row],[N+1]]),)</f>
        <v>80</v>
      </c>
      <c r="BK200" s="7" t="str">
        <f>IFERROR(IF(((AVERAGE((Table1[[#This Row],[N+1]],Table1[[#This Row],[N+2]]),Table1[[#This Row],[N+3]])-(Table1[[#This Row],[Total Qty]])))&gt;500,"Fixed&gt;500pcs",""),"")</f>
        <v/>
      </c>
      <c r="BL200" s="7" t="str">
        <f>IF(AND(Table1[[#This Row],[Last Forcast]]=0,Table1[[#This Row],[Total Qty]]&gt;0,Table1[[#This Row],[N+1]]&gt;0),"Check PO again","")</f>
        <v/>
      </c>
    </row>
    <row r="201" spans="2:64" x14ac:dyDescent="0.3">
      <c r="B201">
        <v>199</v>
      </c>
      <c r="C201" t="s">
        <v>206</v>
      </c>
      <c r="D201">
        <f>IFERROR(ROUND((MID(Table1[[#This Row],[Production]],35,(LEN(Table1[[#This Row],[Production]]))-37)/(MID(Table1[[#This Row],[Stock]],35,(LEN(Table1[[#This Row],[Stock]]))-37))),0),"")</f>
        <v>1</v>
      </c>
      <c r="E201" t="s">
        <v>206</v>
      </c>
      <c r="F201" s="16">
        <f>VLOOKUP(LEFT(Table1[[#This Row],[Production]],LEN(Table1[[#This Row],[Production]])-7),Item!$A$5:$Z$1000,26,0)</f>
        <v>0.996</v>
      </c>
      <c r="H201" s="8" t="str">
        <f>IFERROR(VLOOKUP(MID(Table1[[#This Row],[Production]],10,2),Special!$B$2:$D$26,3,0),"")</f>
        <v>-</v>
      </c>
      <c r="J201" t="b">
        <f>EXACT(LEFT(Table1[[#This Row],[Stock]],12),LEFT(Table1[[#This Row],[Production]],12))</f>
        <v>1</v>
      </c>
      <c r="K201" t="b">
        <f>EXACT((RIGHT(Table1[[#This Row],[Stock]],3)),((RIGHT(Table1[[#This Row],[Production]],3))))</f>
        <v>1</v>
      </c>
      <c r="L201" s="14">
        <f>IFERROR(VLOOKUP(Table1[[#This Row],[Stock]],[1]Sheet1!$A$7:$N$10000,14,0),"")</f>
        <v>377</v>
      </c>
      <c r="M201" s="14">
        <f>IFERROR(ROUND((Table1[[#This Row],[Stock
(S&amp;L)]]/Table1[[#This Row],[Rate
(L/S)]]),0),"")</f>
        <v>377</v>
      </c>
      <c r="O201" t="str">
        <f>IF(Table1[[#This Row],[Rate
(L/S)]]=1,"P/E","C")</f>
        <v>P/E</v>
      </c>
      <c r="P201" s="7" t="str">
        <f>IFERROR(VLOOKUP(Table1[[#This Row],[Stock]],[2]CUS030!$A$5:$BO$10000,21,0)/Table1[[#This Row],[Rate
(L/S)]],"")</f>
        <v/>
      </c>
      <c r="Q201" s="7" t="str">
        <f>IFERROR(VLOOKUP(Table1[[#This Row],[Stock]],[2]CUS030!$A$5:$BO$10000,22,0)/Table1[[#This Row],[Rate
(L/S)]],"")</f>
        <v/>
      </c>
      <c r="R201" s="7" t="str">
        <f>IFERROR(VLOOKUP(Table1[[#This Row],[Stock]],[2]CUS030!$A$5:$BO$10000,23,0)/Table1[[#This Row],[Rate
(L/S)]],"")</f>
        <v/>
      </c>
      <c r="S201" s="7" t="str">
        <f>IFERROR(VLOOKUP(Table1[[#This Row],[Stock]],[2]CUS030!$A$5:$BO$10000,24,0)/Table1[[#This Row],[Rate
(L/S)]],"")</f>
        <v/>
      </c>
      <c r="T201" s="7" t="str">
        <f>IFERROR(VLOOKUP(Table1[[#This Row],[Stock]],[2]CUS030!$A$5:$BO$10000,25,0)/Table1[[#This Row],[Rate
(L/S)]],"")</f>
        <v/>
      </c>
      <c r="U201" s="7" t="str">
        <f>IFERROR(VLOOKUP(Table1[[#This Row],[Stock]],[2]CUS030!$A$5:$BO$10000,26,0)/Table1[[#This Row],[Rate
(L/S)]],"")</f>
        <v/>
      </c>
      <c r="V201" s="7" t="str">
        <f>IFERROR(VLOOKUP(Table1[[#This Row],[Stock]],[2]CUS030!$A$5:$BO$10000,27,0)/Table1[[#This Row],[Rate
(L/S)]],"")</f>
        <v/>
      </c>
      <c r="W201" s="7" t="str">
        <f>IFERROR(VLOOKUP(Table1[[#This Row],[Stock]],[2]CUS030!$A$5:$BO$10000,28,0)/Table1[[#This Row],[Rate
(L/S)]],"")</f>
        <v/>
      </c>
      <c r="X201" s="7" t="str">
        <f>IFERROR(VLOOKUP(Table1[[#This Row],[Stock]],[2]CUS030!$A$5:$BO$10000,29,0)/Table1[[#This Row],[Rate
(L/S)]],"")</f>
        <v/>
      </c>
      <c r="Y201" s="7" t="str">
        <f>IFERROR(VLOOKUP(Table1[[#This Row],[Stock]],[2]CUS030!$A$5:$BO$10000,30,0)/Table1[[#This Row],[Rate
(L/S)]],"")</f>
        <v/>
      </c>
      <c r="Z201" s="7" t="str">
        <f>IFERROR(VLOOKUP(Table1[[#This Row],[Stock]],[2]CUS030!$A$5:$BO$10000,31,0)/Table1[[#This Row],[Rate
(L/S)]],"")</f>
        <v/>
      </c>
      <c r="AA201" s="7" t="str">
        <f>IFERROR(VLOOKUP(Table1[[#This Row],[Stock]],[2]CUS030!$A$5:$BO$10000,32,0)/Table1[[#This Row],[Rate
(L/S)]],"")</f>
        <v/>
      </c>
      <c r="AB201" s="7" t="str">
        <f>IFERROR(VLOOKUP(Table1[[#This Row],[Stock]],[2]CUS030!$A$5:$BO$10000,33,0)/Table1[[#This Row],[Rate
(L/S)]],"")</f>
        <v/>
      </c>
      <c r="AC201" s="7" t="str">
        <f>IFERROR(VLOOKUP(Table1[[#This Row],[Stock]],[2]CUS030!$A$5:$BO$10000,34,0)/Table1[[#This Row],[Rate
(L/S)]],"")</f>
        <v/>
      </c>
      <c r="AD201" s="7" t="str">
        <f>IFERROR(VLOOKUP(Table1[[#This Row],[Stock]],[2]CUS030!$A$5:$BO$10000,35,0)/Table1[[#This Row],[Rate
(L/S)]],"")</f>
        <v/>
      </c>
      <c r="AE201" s="7" t="str">
        <f>IFERROR(VLOOKUP(Table1[[#This Row],[Stock]],[2]CUS030!$A$5:$BO$10000,36,0)/Table1[[#This Row],[Rate
(L/S)]],"")</f>
        <v/>
      </c>
      <c r="AF201" s="7" t="str">
        <f>IFERROR(VLOOKUP(Table1[[#This Row],[Stock]],[2]CUS030!$A$5:$BO$10000,37,0)/Table1[[#This Row],[Rate
(L/S)]],"")</f>
        <v/>
      </c>
      <c r="AG201" s="7" t="str">
        <f>IFERROR(VLOOKUP(Table1[[#This Row],[Stock]],[2]CUS030!$A$5:$BO$10000,38,0)/Table1[[#This Row],[Rate
(L/S)]],"")</f>
        <v/>
      </c>
      <c r="AH201" s="7" t="str">
        <f>IFERROR(VLOOKUP(Table1[[#This Row],[Stock]],[2]CUS030!$A$5:$BO$10000,39,0)/Table1[[#This Row],[Rate
(L/S)]],"")</f>
        <v/>
      </c>
      <c r="AI201" s="7" t="str">
        <f>IFERROR(VLOOKUP(Table1[[#This Row],[Stock]],[2]CUS030!$A$5:$BO$10000,40,0)/Table1[[#This Row],[Rate
(L/S)]],"")</f>
        <v/>
      </c>
      <c r="AJ201" s="7" t="str">
        <f>IFERROR(VLOOKUP(Table1[[#This Row],[Stock]],[2]CUS030!$A$5:$BO$10000,41,0)/Table1[[#This Row],[Rate
(L/S)]],"")</f>
        <v/>
      </c>
      <c r="AK201" s="7" t="str">
        <f>IFERROR(VLOOKUP(Table1[[#This Row],[Stock]],[2]CUS030!$A$5:$BO$10000,42,0)/Table1[[#This Row],[Rate
(L/S)]],"")</f>
        <v/>
      </c>
      <c r="AL201" s="7" t="str">
        <f>IFERROR(VLOOKUP(Table1[[#This Row],[Stock]],[2]CUS030!$A$5:$BO$10000,43,0)/Table1[[#This Row],[Rate
(L/S)]],"")</f>
        <v/>
      </c>
      <c r="AM201" s="7" t="str">
        <f>IFERROR(VLOOKUP(Table1[[#This Row],[Stock]],[2]CUS030!$A$5:$BO$10000,44,0)/Table1[[#This Row],[Rate
(L/S)]],"")</f>
        <v/>
      </c>
      <c r="AN201" s="7" t="str">
        <f>IFERROR(VLOOKUP(Table1[[#This Row],[Stock]],[2]CUS030!$A$5:$BO$10000,45,0)/Table1[[#This Row],[Rate
(L/S)]],"")</f>
        <v/>
      </c>
      <c r="AO201" s="7" t="str">
        <f>IFERROR(VLOOKUP(Table1[[#This Row],[Stock]],[2]CUS030!$A$5:$BO$10000,46,0)/Table1[[#This Row],[Rate
(L/S)]],"")</f>
        <v/>
      </c>
      <c r="AP201" s="7" t="str">
        <f>IFERROR(VLOOKUP(Table1[[#This Row],[Stock]],[2]CUS030!$A$5:$BO$10000,47,0)/Table1[[#This Row],[Rate
(L/S)]],"")</f>
        <v/>
      </c>
      <c r="AQ201" s="7" t="str">
        <f>IFERROR(VLOOKUP(Table1[[#This Row],[Stock]],[2]CUS030!$A$5:$BO$10000,48,0)/Table1[[#This Row],[Rate
(L/S)]],"")</f>
        <v/>
      </c>
      <c r="AR201" s="7" t="str">
        <f>IFERROR(VLOOKUP(Table1[[#This Row],[Stock]],[2]CUS030!$A$5:$BO$10000,49,0)/Table1[[#This Row],[Rate
(L/S)]],"")</f>
        <v/>
      </c>
      <c r="AS201" s="7" t="str">
        <f>IFERROR(VLOOKUP(Table1[[#This Row],[Stock]],[2]CUS030!$A$5:$BO$10000,50,0)/Table1[[#This Row],[Rate
(L/S)]],"")</f>
        <v/>
      </c>
      <c r="AT201" s="7" t="str">
        <f>IFERROR(VLOOKUP(Table1[[#This Row],[Stock]],[2]CUS030!$A$5:$BO$10000,51,0)/Table1[[#This Row],[Rate
(L/S)]],"")</f>
        <v/>
      </c>
      <c r="AU201" s="7" t="str">
        <f>IFERROR(VLOOKUP(Table1[[#This Row],[Stock]],[2]CUS030!$A$5:$BO$10000,52,0)/Table1[[#This Row],[Rate
(L/S)]],"")</f>
        <v/>
      </c>
      <c r="AV201" s="7" t="str">
        <f>IFERROR(VLOOKUP(Table1[[#This Row],[Stock]],[2]CUS030!$A$5:$BO$10000,53,0)/Table1[[#This Row],[Rate
(L/S)]],"")</f>
        <v/>
      </c>
      <c r="AW201" s="7" t="str">
        <f>IFERROR(VLOOKUP(Table1[[#This Row],[Stock]],[2]CUS030!$A$5:$BO$10000,54,0)/Table1[[#This Row],[Rate
(L/S)]],"")</f>
        <v/>
      </c>
      <c r="AX201" s="7" t="str">
        <f>IFERROR(VLOOKUP(Table1[[#This Row],[Stock]],[2]CUS030!$A$5:$BO$10000,55,0)/Table1[[#This Row],[Rate
(L/S)]],"")</f>
        <v/>
      </c>
      <c r="AY201" s="7" t="str">
        <f>IFERROR(VLOOKUP(Table1[[#This Row],[Stock]],[2]CUS030!$A$5:$BO$10000,56,0)/Table1[[#This Row],[Rate
(L/S)]],"")</f>
        <v/>
      </c>
      <c r="AZ201" s="7" t="str">
        <f>IFERROR(VLOOKUP(Table1[[#This Row],[Stock]],[2]CUS030!$A$5:$BO$10000,57,0)/Table1[[#This Row],[Rate
(L/S)]],"")</f>
        <v/>
      </c>
      <c r="BA201" s="7" t="str">
        <f>IFERROR(VLOOKUP(Table1[[#This Row],[Stock]],[2]CUS030!$A$5:$BO$10000,58,0)/Table1[[#This Row],[Rate
(L/S)]],"")</f>
        <v/>
      </c>
      <c r="BB201" s="7" t="str">
        <f>IFERROR(VLOOKUP(Table1[[#This Row],[Stock]],[2]CUS030!$A$5:$BO$10000,59,0)/Table1[[#This Row],[Rate
(L/S)]],"")</f>
        <v/>
      </c>
      <c r="BC201" s="7" t="str">
        <f>IFERROR(VLOOKUP(Table1[[#This Row],[Stock]],[2]CUS030!$A$5:$BO$10000,60,0)/Table1[[#This Row],[Rate
(L/S)]],"")</f>
        <v/>
      </c>
      <c r="BD201" s="7" t="str">
        <f>IFERROR(VLOOKUP(Table1[[#This Row],[Stock]],[2]CUS030!$A$5:$BO$10000,61,0)/Table1[[#This Row],[Rate
(L/S)]],"")</f>
        <v/>
      </c>
      <c r="BE201" s="7" t="str">
        <f>IFERROR(VLOOKUP(Table1[[#This Row],[Stock]],[2]CUS030!$A$5:$BO$10000,62,0)/Table1[[#This Row],[Rate
(L/S)]],"")</f>
        <v/>
      </c>
      <c r="BF201" s="7" t="str">
        <f>IFERROR(VLOOKUP(Table1[[#This Row],[Stock]],[2]CUS030!$A$5:$BO$10000,63,0)/Table1[[#This Row],[Rate
(L/S)]],"")</f>
        <v/>
      </c>
      <c r="BG201" s="7" t="str">
        <f>IFERROR(VLOOKUP(Table1[[#This Row],[Stock]],[2]CUS030!$A$5:$BO$10000,64,0)/Table1[[#This Row],[Rate
(L/S)]],"")</f>
        <v/>
      </c>
      <c r="BH201" s="7" t="str">
        <f>IFERROR(VLOOKUP(Table1[[#This Row],[Stock]],[2]CUS030!$A$5:$BO$10000,65,0)/Table1[[#This Row],[Rate
(L/S)]],"")</f>
        <v/>
      </c>
      <c r="BI201" s="7" t="s">
        <v>1</v>
      </c>
      <c r="BJ201" s="15">
        <f>IFERROR(IF(Table1[[#This Row],[S.Material]]="S",(Table1[[#This Row],[Total Qty]]+Table1[[#This Row],[N+1]]+Table1[[#This Row],[N+2]]),Table1[[#This Row],[Total Qty]]+Table1[[#This Row],[N+1]]),)</f>
        <v>0</v>
      </c>
      <c r="BK201" s="7" t="str">
        <f>IFERROR(IF(((AVERAGE((Table1[[#This Row],[N+1]],Table1[[#This Row],[N+2]]),Table1[[#This Row],[N+3]])-(Table1[[#This Row],[Total Qty]])))&gt;500,"Fixed&gt;500pcs",""),"")</f>
        <v/>
      </c>
      <c r="BL201" s="7" t="str">
        <f>IF(AND(Table1[[#This Row],[Last Forcast]]=0,Table1[[#This Row],[Total Qty]]&gt;0,Table1[[#This Row],[N+1]]&gt;0),"Check PO again","")</f>
        <v/>
      </c>
    </row>
    <row r="202" spans="2:64" x14ac:dyDescent="0.3">
      <c r="B202">
        <v>200</v>
      </c>
      <c r="C202" t="s">
        <v>207</v>
      </c>
      <c r="D202">
        <f>IFERROR(ROUND((MID(Table1[[#This Row],[Production]],35,(LEN(Table1[[#This Row],[Production]]))-37)/(MID(Table1[[#This Row],[Stock]],35,(LEN(Table1[[#This Row],[Stock]]))-37))),0),"")</f>
        <v>5</v>
      </c>
      <c r="E202" t="s">
        <v>208</v>
      </c>
      <c r="F202" s="16">
        <f>VLOOKUP(LEFT(Table1[[#This Row],[Production]],LEN(Table1[[#This Row],[Production]])-7),Item!$A$5:$Z$1000,26,0)</f>
        <v>0.71599999999999997</v>
      </c>
      <c r="H202" s="8" t="str">
        <f>IFERROR(VLOOKUP(MID(Table1[[#This Row],[Production]],10,2),Special!$B$2:$D$26,3,0),"")</f>
        <v>-</v>
      </c>
      <c r="J202" t="b">
        <f>EXACT(LEFT(Table1[[#This Row],[Stock]],12),LEFT(Table1[[#This Row],[Production]],12))</f>
        <v>1</v>
      </c>
      <c r="K202" t="b">
        <f>EXACT((RIGHT(Table1[[#This Row],[Stock]],3)),((RIGHT(Table1[[#This Row],[Production]],3))))</f>
        <v>1</v>
      </c>
      <c r="L202" s="14">
        <f>IFERROR(VLOOKUP(Table1[[#This Row],[Stock]],[1]Sheet1!$A$7:$N$10000,14,0),"")</f>
        <v>9</v>
      </c>
      <c r="M202" s="14">
        <f>IFERROR(ROUND((Table1[[#This Row],[Stock
(S&amp;L)]]/Table1[[#This Row],[Rate
(L/S)]]),0),"")</f>
        <v>2</v>
      </c>
      <c r="O202" t="str">
        <f>IF(Table1[[#This Row],[Rate
(L/S)]]=1,"P/E","C")</f>
        <v>C</v>
      </c>
      <c r="P202" s="7">
        <f>IFERROR(VLOOKUP(Table1[[#This Row],[Stock]],[2]CUS030!$A$5:$BO$10000,21,0)/Table1[[#This Row],[Rate
(L/S)]],"")</f>
        <v>0</v>
      </c>
      <c r="Q202" s="7">
        <f>IFERROR(VLOOKUP(Table1[[#This Row],[Stock]],[2]CUS030!$A$5:$BO$10000,22,0)/Table1[[#This Row],[Rate
(L/S)]],"")</f>
        <v>0</v>
      </c>
      <c r="R202" s="7">
        <f>IFERROR(VLOOKUP(Table1[[#This Row],[Stock]],[2]CUS030!$A$5:$BO$10000,23,0)/Table1[[#This Row],[Rate
(L/S)]],"")</f>
        <v>0</v>
      </c>
      <c r="S202" s="7">
        <f>IFERROR(VLOOKUP(Table1[[#This Row],[Stock]],[2]CUS030!$A$5:$BO$10000,24,0)/Table1[[#This Row],[Rate
(L/S)]],"")</f>
        <v>0</v>
      </c>
      <c r="T202" s="7">
        <f>IFERROR(VLOOKUP(Table1[[#This Row],[Stock]],[2]CUS030!$A$5:$BO$10000,25,0)/Table1[[#This Row],[Rate
(L/S)]],"")</f>
        <v>0</v>
      </c>
      <c r="U202" s="7">
        <f>IFERROR(VLOOKUP(Table1[[#This Row],[Stock]],[2]CUS030!$A$5:$BO$10000,26,0)/Table1[[#This Row],[Rate
(L/S)]],"")</f>
        <v>28</v>
      </c>
      <c r="V202" s="7">
        <f>IFERROR(VLOOKUP(Table1[[#This Row],[Stock]],[2]CUS030!$A$5:$BO$10000,27,0)/Table1[[#This Row],[Rate
(L/S)]],"")</f>
        <v>0</v>
      </c>
      <c r="W202" s="7">
        <f>IFERROR(VLOOKUP(Table1[[#This Row],[Stock]],[2]CUS030!$A$5:$BO$10000,28,0)/Table1[[#This Row],[Rate
(L/S)]],"")</f>
        <v>0</v>
      </c>
      <c r="X202" s="7">
        <f>IFERROR(VLOOKUP(Table1[[#This Row],[Stock]],[2]CUS030!$A$5:$BO$10000,29,0)/Table1[[#This Row],[Rate
(L/S)]],"")</f>
        <v>0</v>
      </c>
      <c r="Y202" s="7">
        <f>IFERROR(VLOOKUP(Table1[[#This Row],[Stock]],[2]CUS030!$A$5:$BO$10000,30,0)/Table1[[#This Row],[Rate
(L/S)]],"")</f>
        <v>0</v>
      </c>
      <c r="Z202" s="7">
        <f>IFERROR(VLOOKUP(Table1[[#This Row],[Stock]],[2]CUS030!$A$5:$BO$10000,31,0)/Table1[[#This Row],[Rate
(L/S)]],"")</f>
        <v>0</v>
      </c>
      <c r="AA202" s="7">
        <f>IFERROR(VLOOKUP(Table1[[#This Row],[Stock]],[2]CUS030!$A$5:$BO$10000,32,0)/Table1[[#This Row],[Rate
(L/S)]],"")</f>
        <v>0</v>
      </c>
      <c r="AB202" s="7">
        <f>IFERROR(VLOOKUP(Table1[[#This Row],[Stock]],[2]CUS030!$A$5:$BO$10000,33,0)/Table1[[#This Row],[Rate
(L/S)]],"")</f>
        <v>0</v>
      </c>
      <c r="AC202" s="7">
        <f>IFERROR(VLOOKUP(Table1[[#This Row],[Stock]],[2]CUS030!$A$5:$BO$10000,34,0)/Table1[[#This Row],[Rate
(L/S)]],"")</f>
        <v>0</v>
      </c>
      <c r="AD202" s="7">
        <f>IFERROR(VLOOKUP(Table1[[#This Row],[Stock]],[2]CUS030!$A$5:$BO$10000,35,0)/Table1[[#This Row],[Rate
(L/S)]],"")</f>
        <v>0</v>
      </c>
      <c r="AE202" s="7">
        <f>IFERROR(VLOOKUP(Table1[[#This Row],[Stock]],[2]CUS030!$A$5:$BO$10000,36,0)/Table1[[#This Row],[Rate
(L/S)]],"")</f>
        <v>0</v>
      </c>
      <c r="AF202" s="7">
        <f>IFERROR(VLOOKUP(Table1[[#This Row],[Stock]],[2]CUS030!$A$5:$BO$10000,37,0)/Table1[[#This Row],[Rate
(L/S)]],"")</f>
        <v>0</v>
      </c>
      <c r="AG202" s="7">
        <f>IFERROR(VLOOKUP(Table1[[#This Row],[Stock]],[2]CUS030!$A$5:$BO$10000,38,0)/Table1[[#This Row],[Rate
(L/S)]],"")</f>
        <v>0</v>
      </c>
      <c r="AH202" s="7">
        <f>IFERROR(VLOOKUP(Table1[[#This Row],[Stock]],[2]CUS030!$A$5:$BO$10000,39,0)/Table1[[#This Row],[Rate
(L/S)]],"")</f>
        <v>0</v>
      </c>
      <c r="AI202" s="7">
        <f>IFERROR(VLOOKUP(Table1[[#This Row],[Stock]],[2]CUS030!$A$5:$BO$10000,40,0)/Table1[[#This Row],[Rate
(L/S)]],"")</f>
        <v>0</v>
      </c>
      <c r="AJ202" s="7">
        <f>IFERROR(VLOOKUP(Table1[[#This Row],[Stock]],[2]CUS030!$A$5:$BO$10000,41,0)/Table1[[#This Row],[Rate
(L/S)]],"")</f>
        <v>0</v>
      </c>
      <c r="AK202" s="7">
        <f>IFERROR(VLOOKUP(Table1[[#This Row],[Stock]],[2]CUS030!$A$5:$BO$10000,42,0)/Table1[[#This Row],[Rate
(L/S)]],"")</f>
        <v>0</v>
      </c>
      <c r="AL202" s="7">
        <f>IFERROR(VLOOKUP(Table1[[#This Row],[Stock]],[2]CUS030!$A$5:$BO$10000,43,0)/Table1[[#This Row],[Rate
(L/S)]],"")</f>
        <v>0</v>
      </c>
      <c r="AM202" s="7">
        <f>IFERROR(VLOOKUP(Table1[[#This Row],[Stock]],[2]CUS030!$A$5:$BO$10000,44,0)/Table1[[#This Row],[Rate
(L/S)]],"")</f>
        <v>0</v>
      </c>
      <c r="AN202" s="7">
        <f>IFERROR(VLOOKUP(Table1[[#This Row],[Stock]],[2]CUS030!$A$5:$BO$10000,45,0)/Table1[[#This Row],[Rate
(L/S)]],"")</f>
        <v>0</v>
      </c>
      <c r="AO202" s="7">
        <f>IFERROR(VLOOKUP(Table1[[#This Row],[Stock]],[2]CUS030!$A$5:$BO$10000,46,0)/Table1[[#This Row],[Rate
(L/S)]],"")</f>
        <v>0</v>
      </c>
      <c r="AP202" s="7">
        <f>IFERROR(VLOOKUP(Table1[[#This Row],[Stock]],[2]CUS030!$A$5:$BO$10000,47,0)/Table1[[#This Row],[Rate
(L/S)]],"")</f>
        <v>0</v>
      </c>
      <c r="AQ202" s="7">
        <f>IFERROR(VLOOKUP(Table1[[#This Row],[Stock]],[2]CUS030!$A$5:$BO$10000,48,0)/Table1[[#This Row],[Rate
(L/S)]],"")</f>
        <v>0</v>
      </c>
      <c r="AR202" s="7">
        <f>IFERROR(VLOOKUP(Table1[[#This Row],[Stock]],[2]CUS030!$A$5:$BO$10000,49,0)/Table1[[#This Row],[Rate
(L/S)]],"")</f>
        <v>0</v>
      </c>
      <c r="AS202" s="7">
        <f>IFERROR(VLOOKUP(Table1[[#This Row],[Stock]],[2]CUS030!$A$5:$BO$10000,50,0)/Table1[[#This Row],[Rate
(L/S)]],"")</f>
        <v>0</v>
      </c>
      <c r="AT202" s="7">
        <f>IFERROR(VLOOKUP(Table1[[#This Row],[Stock]],[2]CUS030!$A$5:$BO$10000,51,0)/Table1[[#This Row],[Rate
(L/S)]],"")</f>
        <v>0</v>
      </c>
      <c r="AU202" s="7">
        <f>IFERROR(VLOOKUP(Table1[[#This Row],[Stock]],[2]CUS030!$A$5:$BO$10000,52,0)/Table1[[#This Row],[Rate
(L/S)]],"")</f>
        <v>0</v>
      </c>
      <c r="AV202" s="7">
        <f>IFERROR(VLOOKUP(Table1[[#This Row],[Stock]],[2]CUS030!$A$5:$BO$10000,53,0)/Table1[[#This Row],[Rate
(L/S)]],"")</f>
        <v>28</v>
      </c>
      <c r="AW202" s="7">
        <f>IFERROR(VLOOKUP(Table1[[#This Row],[Stock]],[2]CUS030!$A$5:$BO$10000,54,0)/Table1[[#This Row],[Rate
(L/S)]],"")</f>
        <v>0</v>
      </c>
      <c r="AX202" s="7">
        <f>IFERROR(VLOOKUP(Table1[[#This Row],[Stock]],[2]CUS030!$A$5:$BO$10000,55,0)/Table1[[#This Row],[Rate
(L/S)]],"")</f>
        <v>24</v>
      </c>
      <c r="AY202" s="7">
        <f>IFERROR(VLOOKUP(Table1[[#This Row],[Stock]],[2]CUS030!$A$5:$BO$10000,56,0)/Table1[[#This Row],[Rate
(L/S)]],"")</f>
        <v>32</v>
      </c>
      <c r="AZ202" s="7">
        <f>IFERROR(VLOOKUP(Table1[[#This Row],[Stock]],[2]CUS030!$A$5:$BO$10000,57,0)/Table1[[#This Row],[Rate
(L/S)]],"")</f>
        <v>20</v>
      </c>
      <c r="BA202" s="7">
        <f>IFERROR(VLOOKUP(Table1[[#This Row],[Stock]],[2]CUS030!$A$5:$BO$10000,58,0)/Table1[[#This Row],[Rate
(L/S)]],"")</f>
        <v>0</v>
      </c>
      <c r="BB202" s="7">
        <f>IFERROR(VLOOKUP(Table1[[#This Row],[Stock]],[2]CUS030!$A$5:$BO$10000,59,0)/Table1[[#This Row],[Rate
(L/S)]],"")</f>
        <v>0</v>
      </c>
      <c r="BC202" s="7">
        <f>IFERROR(VLOOKUP(Table1[[#This Row],[Stock]],[2]CUS030!$A$5:$BO$10000,60,0)/Table1[[#This Row],[Rate
(L/S)]],"")</f>
        <v>0</v>
      </c>
      <c r="BD202" s="7">
        <f>IFERROR(VLOOKUP(Table1[[#This Row],[Stock]],[2]CUS030!$A$5:$BO$10000,61,0)/Table1[[#This Row],[Rate
(L/S)]],"")</f>
        <v>0</v>
      </c>
      <c r="BE202" s="7">
        <f>IFERROR(VLOOKUP(Table1[[#This Row],[Stock]],[2]CUS030!$A$5:$BO$10000,62,0)/Table1[[#This Row],[Rate
(L/S)]],"")</f>
        <v>0</v>
      </c>
      <c r="BF202" s="7">
        <f>IFERROR(VLOOKUP(Table1[[#This Row],[Stock]],[2]CUS030!$A$5:$BO$10000,63,0)/Table1[[#This Row],[Rate
(L/S)]],"")</f>
        <v>0</v>
      </c>
      <c r="BG202" s="7">
        <f>IFERROR(VLOOKUP(Table1[[#This Row],[Stock]],[2]CUS030!$A$5:$BO$10000,64,0)/Table1[[#This Row],[Rate
(L/S)]],"")</f>
        <v>0</v>
      </c>
      <c r="BH202" s="7">
        <f>IFERROR(VLOOKUP(Table1[[#This Row],[Stock]],[2]CUS030!$A$5:$BO$10000,65,0)/Table1[[#This Row],[Rate
(L/S)]],"")</f>
        <v>0</v>
      </c>
      <c r="BI202" s="7" t="s">
        <v>1</v>
      </c>
      <c r="BJ202" s="15">
        <f>IFERROR(IF(Table1[[#This Row],[S.Material]]="S",(Table1[[#This Row],[Total Qty]]+Table1[[#This Row],[N+1]]+Table1[[#This Row],[N+2]]),Table1[[#This Row],[Total Qty]]+Table1[[#This Row],[N+1]]),)</f>
        <v>60</v>
      </c>
      <c r="BK202" s="7" t="str">
        <f>IFERROR(IF(((AVERAGE((Table1[[#This Row],[N+1]],Table1[[#This Row],[N+2]]),Table1[[#This Row],[N+3]])-(Table1[[#This Row],[Total Qty]])))&gt;500,"Fixed&gt;500pcs",""),"")</f>
        <v/>
      </c>
      <c r="BL202" s="7" t="str">
        <f>IF(AND(Table1[[#This Row],[Last Forcast]]=0,Table1[[#This Row],[Total Qty]]&gt;0,Table1[[#This Row],[N+1]]&gt;0),"Check PO again","")</f>
        <v/>
      </c>
    </row>
    <row r="203" spans="2:64" x14ac:dyDescent="0.3">
      <c r="B203">
        <v>201</v>
      </c>
      <c r="C203" t="s">
        <v>209</v>
      </c>
      <c r="D203">
        <f>IFERROR(ROUND((MID(Table1[[#This Row],[Production]],35,(LEN(Table1[[#This Row],[Production]]))-37)/(MID(Table1[[#This Row],[Stock]],35,(LEN(Table1[[#This Row],[Stock]]))-37))),0),"")</f>
        <v>4</v>
      </c>
      <c r="E203" t="s">
        <v>210</v>
      </c>
      <c r="F203" s="16">
        <f>VLOOKUP(LEFT(Table1[[#This Row],[Production]],LEN(Table1[[#This Row],[Production]])-7),Item!$A$5:$Z$1000,26,0)</f>
        <v>0.71599999999999997</v>
      </c>
      <c r="H203" s="8" t="str">
        <f>IFERROR(VLOOKUP(MID(Table1[[#This Row],[Production]],10,2),Special!$B$2:$D$26,3,0),"")</f>
        <v>-</v>
      </c>
      <c r="J203" t="b">
        <f>EXACT(LEFT(Table1[[#This Row],[Stock]],12),LEFT(Table1[[#This Row],[Production]],12))</f>
        <v>1</v>
      </c>
      <c r="K203" t="b">
        <f>EXACT((RIGHT(Table1[[#This Row],[Stock]],3)),((RIGHT(Table1[[#This Row],[Production]],3))))</f>
        <v>1</v>
      </c>
      <c r="L203" s="14">
        <f>IFERROR(VLOOKUP(Table1[[#This Row],[Stock]],[1]Sheet1!$A$7:$N$10000,14,0),"")</f>
        <v>30</v>
      </c>
      <c r="M203" s="14">
        <f>IFERROR(ROUND((Table1[[#This Row],[Stock
(S&amp;L)]]/Table1[[#This Row],[Rate
(L/S)]]),0),"")</f>
        <v>8</v>
      </c>
      <c r="O203" t="str">
        <f>IF(Table1[[#This Row],[Rate
(L/S)]]=1,"P/E","C")</f>
        <v>C</v>
      </c>
      <c r="P203" s="7">
        <f>IFERROR(VLOOKUP(Table1[[#This Row],[Stock]],[2]CUS030!$A$5:$BO$10000,21,0)/Table1[[#This Row],[Rate
(L/S)]],"")</f>
        <v>0</v>
      </c>
      <c r="Q203" s="7">
        <f>IFERROR(VLOOKUP(Table1[[#This Row],[Stock]],[2]CUS030!$A$5:$BO$10000,22,0)/Table1[[#This Row],[Rate
(L/S)]],"")</f>
        <v>0</v>
      </c>
      <c r="R203" s="7">
        <f>IFERROR(VLOOKUP(Table1[[#This Row],[Stock]],[2]CUS030!$A$5:$BO$10000,23,0)/Table1[[#This Row],[Rate
(L/S)]],"")</f>
        <v>0</v>
      </c>
      <c r="S203" s="7">
        <f>IFERROR(VLOOKUP(Table1[[#This Row],[Stock]],[2]CUS030!$A$5:$BO$10000,24,0)/Table1[[#This Row],[Rate
(L/S)]],"")</f>
        <v>0</v>
      </c>
      <c r="T203" s="7">
        <f>IFERROR(VLOOKUP(Table1[[#This Row],[Stock]],[2]CUS030!$A$5:$BO$10000,25,0)/Table1[[#This Row],[Rate
(L/S)]],"")</f>
        <v>0</v>
      </c>
      <c r="U203" s="7">
        <f>IFERROR(VLOOKUP(Table1[[#This Row],[Stock]],[2]CUS030!$A$5:$BO$10000,26,0)/Table1[[#This Row],[Rate
(L/S)]],"")</f>
        <v>580</v>
      </c>
      <c r="V203" s="7">
        <f>IFERROR(VLOOKUP(Table1[[#This Row],[Stock]],[2]CUS030!$A$5:$BO$10000,27,0)/Table1[[#This Row],[Rate
(L/S)]],"")</f>
        <v>0</v>
      </c>
      <c r="W203" s="7">
        <f>IFERROR(VLOOKUP(Table1[[#This Row],[Stock]],[2]CUS030!$A$5:$BO$10000,28,0)/Table1[[#This Row],[Rate
(L/S)]],"")</f>
        <v>0</v>
      </c>
      <c r="X203" s="7">
        <f>IFERROR(VLOOKUP(Table1[[#This Row],[Stock]],[2]CUS030!$A$5:$BO$10000,29,0)/Table1[[#This Row],[Rate
(L/S)]],"")</f>
        <v>0</v>
      </c>
      <c r="Y203" s="7">
        <f>IFERROR(VLOOKUP(Table1[[#This Row],[Stock]],[2]CUS030!$A$5:$BO$10000,30,0)/Table1[[#This Row],[Rate
(L/S)]],"")</f>
        <v>0</v>
      </c>
      <c r="Z203" s="7">
        <f>IFERROR(VLOOKUP(Table1[[#This Row],[Stock]],[2]CUS030!$A$5:$BO$10000,31,0)/Table1[[#This Row],[Rate
(L/S)]],"")</f>
        <v>0</v>
      </c>
      <c r="AA203" s="7">
        <f>IFERROR(VLOOKUP(Table1[[#This Row],[Stock]],[2]CUS030!$A$5:$BO$10000,32,0)/Table1[[#This Row],[Rate
(L/S)]],"")</f>
        <v>0</v>
      </c>
      <c r="AB203" s="7">
        <f>IFERROR(VLOOKUP(Table1[[#This Row],[Stock]],[2]CUS030!$A$5:$BO$10000,33,0)/Table1[[#This Row],[Rate
(L/S)]],"")</f>
        <v>0</v>
      </c>
      <c r="AC203" s="7">
        <f>IFERROR(VLOOKUP(Table1[[#This Row],[Stock]],[2]CUS030!$A$5:$BO$10000,34,0)/Table1[[#This Row],[Rate
(L/S)]],"")</f>
        <v>0</v>
      </c>
      <c r="AD203" s="7">
        <f>IFERROR(VLOOKUP(Table1[[#This Row],[Stock]],[2]CUS030!$A$5:$BO$10000,35,0)/Table1[[#This Row],[Rate
(L/S)]],"")</f>
        <v>0</v>
      </c>
      <c r="AE203" s="7">
        <f>IFERROR(VLOOKUP(Table1[[#This Row],[Stock]],[2]CUS030!$A$5:$BO$10000,36,0)/Table1[[#This Row],[Rate
(L/S)]],"")</f>
        <v>0</v>
      </c>
      <c r="AF203" s="7">
        <f>IFERROR(VLOOKUP(Table1[[#This Row],[Stock]],[2]CUS030!$A$5:$BO$10000,37,0)/Table1[[#This Row],[Rate
(L/S)]],"")</f>
        <v>0</v>
      </c>
      <c r="AG203" s="7">
        <f>IFERROR(VLOOKUP(Table1[[#This Row],[Stock]],[2]CUS030!$A$5:$BO$10000,38,0)/Table1[[#This Row],[Rate
(L/S)]],"")</f>
        <v>0</v>
      </c>
      <c r="AH203" s="7">
        <f>IFERROR(VLOOKUP(Table1[[#This Row],[Stock]],[2]CUS030!$A$5:$BO$10000,39,0)/Table1[[#This Row],[Rate
(L/S)]],"")</f>
        <v>0</v>
      </c>
      <c r="AI203" s="7">
        <f>IFERROR(VLOOKUP(Table1[[#This Row],[Stock]],[2]CUS030!$A$5:$BO$10000,40,0)/Table1[[#This Row],[Rate
(L/S)]],"")</f>
        <v>0</v>
      </c>
      <c r="AJ203" s="7">
        <f>IFERROR(VLOOKUP(Table1[[#This Row],[Stock]],[2]CUS030!$A$5:$BO$10000,41,0)/Table1[[#This Row],[Rate
(L/S)]],"")</f>
        <v>0</v>
      </c>
      <c r="AK203" s="7">
        <f>IFERROR(VLOOKUP(Table1[[#This Row],[Stock]],[2]CUS030!$A$5:$BO$10000,42,0)/Table1[[#This Row],[Rate
(L/S)]],"")</f>
        <v>0</v>
      </c>
      <c r="AL203" s="7">
        <f>IFERROR(VLOOKUP(Table1[[#This Row],[Stock]],[2]CUS030!$A$5:$BO$10000,43,0)/Table1[[#This Row],[Rate
(L/S)]],"")</f>
        <v>0</v>
      </c>
      <c r="AM203" s="7">
        <f>IFERROR(VLOOKUP(Table1[[#This Row],[Stock]],[2]CUS030!$A$5:$BO$10000,44,0)/Table1[[#This Row],[Rate
(L/S)]],"")</f>
        <v>0</v>
      </c>
      <c r="AN203" s="7">
        <f>IFERROR(VLOOKUP(Table1[[#This Row],[Stock]],[2]CUS030!$A$5:$BO$10000,45,0)/Table1[[#This Row],[Rate
(L/S)]],"")</f>
        <v>0</v>
      </c>
      <c r="AO203" s="7">
        <f>IFERROR(VLOOKUP(Table1[[#This Row],[Stock]],[2]CUS030!$A$5:$BO$10000,46,0)/Table1[[#This Row],[Rate
(L/S)]],"")</f>
        <v>0</v>
      </c>
      <c r="AP203" s="7">
        <f>IFERROR(VLOOKUP(Table1[[#This Row],[Stock]],[2]CUS030!$A$5:$BO$10000,47,0)/Table1[[#This Row],[Rate
(L/S)]],"")</f>
        <v>0</v>
      </c>
      <c r="AQ203" s="7">
        <f>IFERROR(VLOOKUP(Table1[[#This Row],[Stock]],[2]CUS030!$A$5:$BO$10000,48,0)/Table1[[#This Row],[Rate
(L/S)]],"")</f>
        <v>0</v>
      </c>
      <c r="AR203" s="7">
        <f>IFERROR(VLOOKUP(Table1[[#This Row],[Stock]],[2]CUS030!$A$5:$BO$10000,49,0)/Table1[[#This Row],[Rate
(L/S)]],"")</f>
        <v>0</v>
      </c>
      <c r="AS203" s="7">
        <f>IFERROR(VLOOKUP(Table1[[#This Row],[Stock]],[2]CUS030!$A$5:$BO$10000,50,0)/Table1[[#This Row],[Rate
(L/S)]],"")</f>
        <v>0</v>
      </c>
      <c r="AT203" s="7">
        <f>IFERROR(VLOOKUP(Table1[[#This Row],[Stock]],[2]CUS030!$A$5:$BO$10000,51,0)/Table1[[#This Row],[Rate
(L/S)]],"")</f>
        <v>0</v>
      </c>
      <c r="AU203" s="7">
        <f>IFERROR(VLOOKUP(Table1[[#This Row],[Stock]],[2]CUS030!$A$5:$BO$10000,52,0)/Table1[[#This Row],[Rate
(L/S)]],"")</f>
        <v>0</v>
      </c>
      <c r="AV203" s="7">
        <f>IFERROR(VLOOKUP(Table1[[#This Row],[Stock]],[2]CUS030!$A$5:$BO$10000,53,0)/Table1[[#This Row],[Rate
(L/S)]],"")</f>
        <v>580</v>
      </c>
      <c r="AW203" s="7">
        <f>IFERROR(VLOOKUP(Table1[[#This Row],[Stock]],[2]CUS030!$A$5:$BO$10000,54,0)/Table1[[#This Row],[Rate
(L/S)]],"")</f>
        <v>0</v>
      </c>
      <c r="AX203" s="7">
        <f>IFERROR(VLOOKUP(Table1[[#This Row],[Stock]],[2]CUS030!$A$5:$BO$10000,55,0)/Table1[[#This Row],[Rate
(L/S)]],"")</f>
        <v>1010</v>
      </c>
      <c r="AY203" s="7">
        <f>IFERROR(VLOOKUP(Table1[[#This Row],[Stock]],[2]CUS030!$A$5:$BO$10000,56,0)/Table1[[#This Row],[Rate
(L/S)]],"")</f>
        <v>280</v>
      </c>
      <c r="AZ203" s="7">
        <f>IFERROR(VLOOKUP(Table1[[#This Row],[Stock]],[2]CUS030!$A$5:$BO$10000,57,0)/Table1[[#This Row],[Rate
(L/S)]],"")</f>
        <v>280</v>
      </c>
      <c r="BA203" s="7">
        <f>IFERROR(VLOOKUP(Table1[[#This Row],[Stock]],[2]CUS030!$A$5:$BO$10000,58,0)/Table1[[#This Row],[Rate
(L/S)]],"")</f>
        <v>0</v>
      </c>
      <c r="BB203" s="7">
        <f>IFERROR(VLOOKUP(Table1[[#This Row],[Stock]],[2]CUS030!$A$5:$BO$10000,59,0)/Table1[[#This Row],[Rate
(L/S)]],"")</f>
        <v>0</v>
      </c>
      <c r="BC203" s="7">
        <f>IFERROR(VLOOKUP(Table1[[#This Row],[Stock]],[2]CUS030!$A$5:$BO$10000,60,0)/Table1[[#This Row],[Rate
(L/S)]],"")</f>
        <v>0</v>
      </c>
      <c r="BD203" s="7">
        <f>IFERROR(VLOOKUP(Table1[[#This Row],[Stock]],[2]CUS030!$A$5:$BO$10000,61,0)/Table1[[#This Row],[Rate
(L/S)]],"")</f>
        <v>0</v>
      </c>
      <c r="BE203" s="7">
        <f>IFERROR(VLOOKUP(Table1[[#This Row],[Stock]],[2]CUS030!$A$5:$BO$10000,62,0)/Table1[[#This Row],[Rate
(L/S)]],"")</f>
        <v>0</v>
      </c>
      <c r="BF203" s="7">
        <f>IFERROR(VLOOKUP(Table1[[#This Row],[Stock]],[2]CUS030!$A$5:$BO$10000,63,0)/Table1[[#This Row],[Rate
(L/S)]],"")</f>
        <v>0</v>
      </c>
      <c r="BG203" s="7">
        <f>IFERROR(VLOOKUP(Table1[[#This Row],[Stock]],[2]CUS030!$A$5:$BO$10000,64,0)/Table1[[#This Row],[Rate
(L/S)]],"")</f>
        <v>0</v>
      </c>
      <c r="BH203" s="7">
        <f>IFERROR(VLOOKUP(Table1[[#This Row],[Stock]],[2]CUS030!$A$5:$BO$10000,65,0)/Table1[[#This Row],[Rate
(L/S)]],"")</f>
        <v>0</v>
      </c>
      <c r="BI203" s="7" t="s">
        <v>1</v>
      </c>
      <c r="BJ203" s="15">
        <f>IFERROR(IF(Table1[[#This Row],[S.Material]]="S",(Table1[[#This Row],[Total Qty]]+Table1[[#This Row],[N+1]]+Table1[[#This Row],[N+2]]),Table1[[#This Row],[Total Qty]]+Table1[[#This Row],[N+1]]),)</f>
        <v>860</v>
      </c>
      <c r="BK203" s="7" t="str">
        <f>IFERROR(IF(((AVERAGE((Table1[[#This Row],[N+1]],Table1[[#This Row],[N+2]]),Table1[[#This Row],[N+3]])-(Table1[[#This Row],[Total Qty]])))&gt;500,"Fixed&gt;500pcs",""),"")</f>
        <v/>
      </c>
      <c r="BL203" s="7" t="str">
        <f>IF(AND(Table1[[#This Row],[Last Forcast]]=0,Table1[[#This Row],[Total Qty]]&gt;0,Table1[[#This Row],[N+1]]&gt;0),"Check PO again","")</f>
        <v/>
      </c>
    </row>
    <row r="204" spans="2:64" x14ac:dyDescent="0.3">
      <c r="B204">
        <v>202</v>
      </c>
      <c r="C204" t="s">
        <v>211</v>
      </c>
      <c r="D204">
        <f>IFERROR(ROUND((MID(Table1[[#This Row],[Production]],35,(LEN(Table1[[#This Row],[Production]]))-37)/(MID(Table1[[#This Row],[Stock]],35,(LEN(Table1[[#This Row],[Stock]]))-37))),0),"")</f>
        <v>40</v>
      </c>
      <c r="E204" t="s">
        <v>212</v>
      </c>
      <c r="F204" s="16">
        <f>VLOOKUP(LEFT(Table1[[#This Row],[Production]],LEN(Table1[[#This Row],[Production]])-7),Item!$A$5:$Z$1000,26,0)</f>
        <v>0.71599999999999997</v>
      </c>
      <c r="H204" s="8" t="str">
        <f>IFERROR(VLOOKUP(MID(Table1[[#This Row],[Production]],10,2),Special!$B$2:$D$26,3,0),"")</f>
        <v>-</v>
      </c>
      <c r="J204" t="b">
        <f>EXACT(LEFT(Table1[[#This Row],[Stock]],12),LEFT(Table1[[#This Row],[Production]],12))</f>
        <v>1</v>
      </c>
      <c r="K204" t="b">
        <f>EXACT((RIGHT(Table1[[#This Row],[Stock]],3)),((RIGHT(Table1[[#This Row],[Production]],3))))</f>
        <v>1</v>
      </c>
      <c r="L204" s="14">
        <f>IFERROR(VLOOKUP(Table1[[#This Row],[Stock]],[1]Sheet1!$A$7:$N$10000,14,0),"")</f>
        <v>22</v>
      </c>
      <c r="M204" s="14">
        <f>IFERROR(ROUND((Table1[[#This Row],[Stock
(S&amp;L)]]/Table1[[#This Row],[Rate
(L/S)]]),0),"")</f>
        <v>1</v>
      </c>
      <c r="O204" t="str">
        <f>IF(Table1[[#This Row],[Rate
(L/S)]]=1,"P/E","C")</f>
        <v>C</v>
      </c>
      <c r="P204" s="7">
        <f>IFERROR(VLOOKUP(Table1[[#This Row],[Stock]],[2]CUS030!$A$5:$BO$10000,21,0)/Table1[[#This Row],[Rate
(L/S)]],"")</f>
        <v>0</v>
      </c>
      <c r="Q204" s="7">
        <f>IFERROR(VLOOKUP(Table1[[#This Row],[Stock]],[2]CUS030!$A$5:$BO$10000,22,0)/Table1[[#This Row],[Rate
(L/S)]],"")</f>
        <v>0</v>
      </c>
      <c r="R204" s="7">
        <f>IFERROR(VLOOKUP(Table1[[#This Row],[Stock]],[2]CUS030!$A$5:$BO$10000,23,0)/Table1[[#This Row],[Rate
(L/S)]],"")</f>
        <v>0</v>
      </c>
      <c r="S204" s="7">
        <f>IFERROR(VLOOKUP(Table1[[#This Row],[Stock]],[2]CUS030!$A$5:$BO$10000,24,0)/Table1[[#This Row],[Rate
(L/S)]],"")</f>
        <v>0</v>
      </c>
      <c r="T204" s="7">
        <f>IFERROR(VLOOKUP(Table1[[#This Row],[Stock]],[2]CUS030!$A$5:$BO$10000,25,0)/Table1[[#This Row],[Rate
(L/S)]],"")</f>
        <v>0</v>
      </c>
      <c r="U204" s="7">
        <f>IFERROR(VLOOKUP(Table1[[#This Row],[Stock]],[2]CUS030!$A$5:$BO$10000,26,0)/Table1[[#This Row],[Rate
(L/S)]],"")</f>
        <v>4.75</v>
      </c>
      <c r="V204" s="7">
        <f>IFERROR(VLOOKUP(Table1[[#This Row],[Stock]],[2]CUS030!$A$5:$BO$10000,27,0)/Table1[[#This Row],[Rate
(L/S)]],"")</f>
        <v>0</v>
      </c>
      <c r="W204" s="7">
        <f>IFERROR(VLOOKUP(Table1[[#This Row],[Stock]],[2]CUS030!$A$5:$BO$10000,28,0)/Table1[[#This Row],[Rate
(L/S)]],"")</f>
        <v>0</v>
      </c>
      <c r="X204" s="7">
        <f>IFERROR(VLOOKUP(Table1[[#This Row],[Stock]],[2]CUS030!$A$5:$BO$10000,29,0)/Table1[[#This Row],[Rate
(L/S)]],"")</f>
        <v>0</v>
      </c>
      <c r="Y204" s="7">
        <f>IFERROR(VLOOKUP(Table1[[#This Row],[Stock]],[2]CUS030!$A$5:$BO$10000,30,0)/Table1[[#This Row],[Rate
(L/S)]],"")</f>
        <v>0</v>
      </c>
      <c r="Z204" s="7">
        <f>IFERROR(VLOOKUP(Table1[[#This Row],[Stock]],[2]CUS030!$A$5:$BO$10000,31,0)/Table1[[#This Row],[Rate
(L/S)]],"")</f>
        <v>0</v>
      </c>
      <c r="AA204" s="7">
        <f>IFERROR(VLOOKUP(Table1[[#This Row],[Stock]],[2]CUS030!$A$5:$BO$10000,32,0)/Table1[[#This Row],[Rate
(L/S)]],"")</f>
        <v>0</v>
      </c>
      <c r="AB204" s="7">
        <f>IFERROR(VLOOKUP(Table1[[#This Row],[Stock]],[2]CUS030!$A$5:$BO$10000,33,0)/Table1[[#This Row],[Rate
(L/S)]],"")</f>
        <v>0</v>
      </c>
      <c r="AC204" s="7">
        <f>IFERROR(VLOOKUP(Table1[[#This Row],[Stock]],[2]CUS030!$A$5:$BO$10000,34,0)/Table1[[#This Row],[Rate
(L/S)]],"")</f>
        <v>0</v>
      </c>
      <c r="AD204" s="7">
        <f>IFERROR(VLOOKUP(Table1[[#This Row],[Stock]],[2]CUS030!$A$5:$BO$10000,35,0)/Table1[[#This Row],[Rate
(L/S)]],"")</f>
        <v>0</v>
      </c>
      <c r="AE204" s="7">
        <f>IFERROR(VLOOKUP(Table1[[#This Row],[Stock]],[2]CUS030!$A$5:$BO$10000,36,0)/Table1[[#This Row],[Rate
(L/S)]],"")</f>
        <v>0</v>
      </c>
      <c r="AF204" s="7">
        <f>IFERROR(VLOOKUP(Table1[[#This Row],[Stock]],[2]CUS030!$A$5:$BO$10000,37,0)/Table1[[#This Row],[Rate
(L/S)]],"")</f>
        <v>0</v>
      </c>
      <c r="AG204" s="7">
        <f>IFERROR(VLOOKUP(Table1[[#This Row],[Stock]],[2]CUS030!$A$5:$BO$10000,38,0)/Table1[[#This Row],[Rate
(L/S)]],"")</f>
        <v>0</v>
      </c>
      <c r="AH204" s="7">
        <f>IFERROR(VLOOKUP(Table1[[#This Row],[Stock]],[2]CUS030!$A$5:$BO$10000,39,0)/Table1[[#This Row],[Rate
(L/S)]],"")</f>
        <v>0</v>
      </c>
      <c r="AI204" s="7">
        <f>IFERROR(VLOOKUP(Table1[[#This Row],[Stock]],[2]CUS030!$A$5:$BO$10000,40,0)/Table1[[#This Row],[Rate
(L/S)]],"")</f>
        <v>0</v>
      </c>
      <c r="AJ204" s="7">
        <f>IFERROR(VLOOKUP(Table1[[#This Row],[Stock]],[2]CUS030!$A$5:$BO$10000,41,0)/Table1[[#This Row],[Rate
(L/S)]],"")</f>
        <v>0</v>
      </c>
      <c r="AK204" s="7">
        <f>IFERROR(VLOOKUP(Table1[[#This Row],[Stock]],[2]CUS030!$A$5:$BO$10000,42,0)/Table1[[#This Row],[Rate
(L/S)]],"")</f>
        <v>0</v>
      </c>
      <c r="AL204" s="7">
        <f>IFERROR(VLOOKUP(Table1[[#This Row],[Stock]],[2]CUS030!$A$5:$BO$10000,43,0)/Table1[[#This Row],[Rate
(L/S)]],"")</f>
        <v>0</v>
      </c>
      <c r="AM204" s="7">
        <f>IFERROR(VLOOKUP(Table1[[#This Row],[Stock]],[2]CUS030!$A$5:$BO$10000,44,0)/Table1[[#This Row],[Rate
(L/S)]],"")</f>
        <v>0</v>
      </c>
      <c r="AN204" s="7">
        <f>IFERROR(VLOOKUP(Table1[[#This Row],[Stock]],[2]CUS030!$A$5:$BO$10000,45,0)/Table1[[#This Row],[Rate
(L/S)]],"")</f>
        <v>0</v>
      </c>
      <c r="AO204" s="7">
        <f>IFERROR(VLOOKUP(Table1[[#This Row],[Stock]],[2]CUS030!$A$5:$BO$10000,46,0)/Table1[[#This Row],[Rate
(L/S)]],"")</f>
        <v>0</v>
      </c>
      <c r="AP204" s="7">
        <f>IFERROR(VLOOKUP(Table1[[#This Row],[Stock]],[2]CUS030!$A$5:$BO$10000,47,0)/Table1[[#This Row],[Rate
(L/S)]],"")</f>
        <v>0</v>
      </c>
      <c r="AQ204" s="7">
        <f>IFERROR(VLOOKUP(Table1[[#This Row],[Stock]],[2]CUS030!$A$5:$BO$10000,48,0)/Table1[[#This Row],[Rate
(L/S)]],"")</f>
        <v>0</v>
      </c>
      <c r="AR204" s="7">
        <f>IFERROR(VLOOKUP(Table1[[#This Row],[Stock]],[2]CUS030!$A$5:$BO$10000,49,0)/Table1[[#This Row],[Rate
(L/S)]],"")</f>
        <v>0</v>
      </c>
      <c r="AS204" s="7">
        <f>IFERROR(VLOOKUP(Table1[[#This Row],[Stock]],[2]CUS030!$A$5:$BO$10000,50,0)/Table1[[#This Row],[Rate
(L/S)]],"")</f>
        <v>0</v>
      </c>
      <c r="AT204" s="7">
        <f>IFERROR(VLOOKUP(Table1[[#This Row],[Stock]],[2]CUS030!$A$5:$BO$10000,51,0)/Table1[[#This Row],[Rate
(L/S)]],"")</f>
        <v>0</v>
      </c>
      <c r="AU204" s="7">
        <f>IFERROR(VLOOKUP(Table1[[#This Row],[Stock]],[2]CUS030!$A$5:$BO$10000,52,0)/Table1[[#This Row],[Rate
(L/S)]],"")</f>
        <v>0</v>
      </c>
      <c r="AV204" s="7">
        <f>IFERROR(VLOOKUP(Table1[[#This Row],[Stock]],[2]CUS030!$A$5:$BO$10000,53,0)/Table1[[#This Row],[Rate
(L/S)]],"")</f>
        <v>4.75</v>
      </c>
      <c r="AW204" s="7">
        <f>IFERROR(VLOOKUP(Table1[[#This Row],[Stock]],[2]CUS030!$A$5:$BO$10000,54,0)/Table1[[#This Row],[Rate
(L/S)]],"")</f>
        <v>0</v>
      </c>
      <c r="AX204" s="7">
        <f>IFERROR(VLOOKUP(Table1[[#This Row],[Stock]],[2]CUS030!$A$5:$BO$10000,55,0)/Table1[[#This Row],[Rate
(L/S)]],"")</f>
        <v>3</v>
      </c>
      <c r="AY204" s="7">
        <f>IFERROR(VLOOKUP(Table1[[#This Row],[Stock]],[2]CUS030!$A$5:$BO$10000,56,0)/Table1[[#This Row],[Rate
(L/S)]],"")</f>
        <v>4</v>
      </c>
      <c r="AZ204" s="7">
        <f>IFERROR(VLOOKUP(Table1[[#This Row],[Stock]],[2]CUS030!$A$5:$BO$10000,57,0)/Table1[[#This Row],[Rate
(L/S)]],"")</f>
        <v>2.5</v>
      </c>
      <c r="BA204" s="7">
        <f>IFERROR(VLOOKUP(Table1[[#This Row],[Stock]],[2]CUS030!$A$5:$BO$10000,58,0)/Table1[[#This Row],[Rate
(L/S)]],"")</f>
        <v>0</v>
      </c>
      <c r="BB204" s="7">
        <f>IFERROR(VLOOKUP(Table1[[#This Row],[Stock]],[2]CUS030!$A$5:$BO$10000,59,0)/Table1[[#This Row],[Rate
(L/S)]],"")</f>
        <v>0</v>
      </c>
      <c r="BC204" s="7">
        <f>IFERROR(VLOOKUP(Table1[[#This Row],[Stock]],[2]CUS030!$A$5:$BO$10000,60,0)/Table1[[#This Row],[Rate
(L/S)]],"")</f>
        <v>0</v>
      </c>
      <c r="BD204" s="7">
        <f>IFERROR(VLOOKUP(Table1[[#This Row],[Stock]],[2]CUS030!$A$5:$BO$10000,61,0)/Table1[[#This Row],[Rate
(L/S)]],"")</f>
        <v>0</v>
      </c>
      <c r="BE204" s="7">
        <f>IFERROR(VLOOKUP(Table1[[#This Row],[Stock]],[2]CUS030!$A$5:$BO$10000,62,0)/Table1[[#This Row],[Rate
(L/S)]],"")</f>
        <v>0</v>
      </c>
      <c r="BF204" s="7">
        <f>IFERROR(VLOOKUP(Table1[[#This Row],[Stock]],[2]CUS030!$A$5:$BO$10000,63,0)/Table1[[#This Row],[Rate
(L/S)]],"")</f>
        <v>0</v>
      </c>
      <c r="BG204" s="7">
        <f>IFERROR(VLOOKUP(Table1[[#This Row],[Stock]],[2]CUS030!$A$5:$BO$10000,64,0)/Table1[[#This Row],[Rate
(L/S)]],"")</f>
        <v>0</v>
      </c>
      <c r="BH204" s="7">
        <f>IFERROR(VLOOKUP(Table1[[#This Row],[Stock]],[2]CUS030!$A$5:$BO$10000,65,0)/Table1[[#This Row],[Rate
(L/S)]],"")</f>
        <v>0</v>
      </c>
      <c r="BI204" s="7" t="s">
        <v>1</v>
      </c>
      <c r="BJ204" s="15">
        <f>IFERROR(IF(Table1[[#This Row],[S.Material]]="S",(Table1[[#This Row],[Total Qty]]+Table1[[#This Row],[N+1]]+Table1[[#This Row],[N+2]]),Table1[[#This Row],[Total Qty]]+Table1[[#This Row],[N+1]]),)</f>
        <v>8.75</v>
      </c>
      <c r="BK204" s="7" t="str">
        <f>IFERROR(IF(((AVERAGE((Table1[[#This Row],[N+1]],Table1[[#This Row],[N+2]]),Table1[[#This Row],[N+3]])-(Table1[[#This Row],[Total Qty]])))&gt;500,"Fixed&gt;500pcs",""),"")</f>
        <v/>
      </c>
      <c r="BL204" s="7" t="str">
        <f>IF(AND(Table1[[#This Row],[Last Forcast]]=0,Table1[[#This Row],[Total Qty]]&gt;0,Table1[[#This Row],[N+1]]&gt;0),"Check PO again","")</f>
        <v/>
      </c>
    </row>
    <row r="205" spans="2:64" x14ac:dyDescent="0.3">
      <c r="B205">
        <v>203</v>
      </c>
      <c r="C205" t="s">
        <v>213</v>
      </c>
      <c r="D205">
        <f>IFERROR(ROUND((MID(Table1[[#This Row],[Production]],35,(LEN(Table1[[#This Row],[Production]]))-37)/(MID(Table1[[#This Row],[Stock]],35,(LEN(Table1[[#This Row],[Stock]]))-37))),0),"")</f>
        <v>13</v>
      </c>
      <c r="E205" t="s">
        <v>214</v>
      </c>
      <c r="F205" s="16">
        <f>VLOOKUP(LEFT(Table1[[#This Row],[Production]],LEN(Table1[[#This Row],[Production]])-7),Item!$A$5:$Z$1000,26,0)</f>
        <v>0.71599999999999997</v>
      </c>
      <c r="H205" s="8" t="str">
        <f>IFERROR(VLOOKUP(MID(Table1[[#This Row],[Production]],10,2),Special!$B$2:$D$26,3,0),"")</f>
        <v>-</v>
      </c>
      <c r="J205" t="b">
        <f>EXACT(LEFT(Table1[[#This Row],[Stock]],12),LEFT(Table1[[#This Row],[Production]],12))</f>
        <v>1</v>
      </c>
      <c r="K205" t="b">
        <f>EXACT((RIGHT(Table1[[#This Row],[Stock]],3)),((RIGHT(Table1[[#This Row],[Production]],3))))</f>
        <v>1</v>
      </c>
      <c r="L205" s="14">
        <f>IFERROR(VLOOKUP(Table1[[#This Row],[Stock]],[1]Sheet1!$A$7:$N$10000,14,0),"")</f>
        <v>116</v>
      </c>
      <c r="M205" s="14">
        <f>IFERROR(ROUND((Table1[[#This Row],[Stock
(S&amp;L)]]/Table1[[#This Row],[Rate
(L/S)]]),0),"")</f>
        <v>9</v>
      </c>
      <c r="O205" t="str">
        <f>IF(Table1[[#This Row],[Rate
(L/S)]]=1,"P/E","C")</f>
        <v>C</v>
      </c>
      <c r="P205" s="7">
        <f>IFERROR(VLOOKUP(Table1[[#This Row],[Stock]],[2]CUS030!$A$5:$BO$10000,21,0)/Table1[[#This Row],[Rate
(L/S)]],"")</f>
        <v>3.8461538461538463</v>
      </c>
      <c r="Q205" s="7">
        <f>IFERROR(VLOOKUP(Table1[[#This Row],[Stock]],[2]CUS030!$A$5:$BO$10000,22,0)/Table1[[#This Row],[Rate
(L/S)]],"")</f>
        <v>0</v>
      </c>
      <c r="R205" s="7">
        <f>IFERROR(VLOOKUP(Table1[[#This Row],[Stock]],[2]CUS030!$A$5:$BO$10000,23,0)/Table1[[#This Row],[Rate
(L/S)]],"")</f>
        <v>0</v>
      </c>
      <c r="S205" s="7">
        <f>IFERROR(VLOOKUP(Table1[[#This Row],[Stock]],[2]CUS030!$A$5:$BO$10000,24,0)/Table1[[#This Row],[Rate
(L/S)]],"")</f>
        <v>0</v>
      </c>
      <c r="T205" s="7">
        <f>IFERROR(VLOOKUP(Table1[[#This Row],[Stock]],[2]CUS030!$A$5:$BO$10000,25,0)/Table1[[#This Row],[Rate
(L/S)]],"")</f>
        <v>0</v>
      </c>
      <c r="U205" s="7">
        <f>IFERROR(VLOOKUP(Table1[[#This Row],[Stock]],[2]CUS030!$A$5:$BO$10000,26,0)/Table1[[#This Row],[Rate
(L/S)]],"")</f>
        <v>0</v>
      </c>
      <c r="V205" s="7">
        <f>IFERROR(VLOOKUP(Table1[[#This Row],[Stock]],[2]CUS030!$A$5:$BO$10000,27,0)/Table1[[#This Row],[Rate
(L/S)]],"")</f>
        <v>0</v>
      </c>
      <c r="W205" s="7">
        <f>IFERROR(VLOOKUP(Table1[[#This Row],[Stock]],[2]CUS030!$A$5:$BO$10000,28,0)/Table1[[#This Row],[Rate
(L/S)]],"")</f>
        <v>0</v>
      </c>
      <c r="X205" s="7">
        <f>IFERROR(VLOOKUP(Table1[[#This Row],[Stock]],[2]CUS030!$A$5:$BO$10000,29,0)/Table1[[#This Row],[Rate
(L/S)]],"")</f>
        <v>0</v>
      </c>
      <c r="Y205" s="7">
        <f>IFERROR(VLOOKUP(Table1[[#This Row],[Stock]],[2]CUS030!$A$5:$BO$10000,30,0)/Table1[[#This Row],[Rate
(L/S)]],"")</f>
        <v>0</v>
      </c>
      <c r="Z205" s="7">
        <f>IFERROR(VLOOKUP(Table1[[#This Row],[Stock]],[2]CUS030!$A$5:$BO$10000,31,0)/Table1[[#This Row],[Rate
(L/S)]],"")</f>
        <v>3.8461538461538463</v>
      </c>
      <c r="AA205" s="7">
        <f>IFERROR(VLOOKUP(Table1[[#This Row],[Stock]],[2]CUS030!$A$5:$BO$10000,32,0)/Table1[[#This Row],[Rate
(L/S)]],"")</f>
        <v>0</v>
      </c>
      <c r="AB205" s="7">
        <f>IFERROR(VLOOKUP(Table1[[#This Row],[Stock]],[2]CUS030!$A$5:$BO$10000,33,0)/Table1[[#This Row],[Rate
(L/S)]],"")</f>
        <v>0</v>
      </c>
      <c r="AC205" s="7">
        <f>IFERROR(VLOOKUP(Table1[[#This Row],[Stock]],[2]CUS030!$A$5:$BO$10000,34,0)/Table1[[#This Row],[Rate
(L/S)]],"")</f>
        <v>0</v>
      </c>
      <c r="AD205" s="7">
        <f>IFERROR(VLOOKUP(Table1[[#This Row],[Stock]],[2]CUS030!$A$5:$BO$10000,35,0)/Table1[[#This Row],[Rate
(L/S)]],"")</f>
        <v>0</v>
      </c>
      <c r="AE205" s="7">
        <f>IFERROR(VLOOKUP(Table1[[#This Row],[Stock]],[2]CUS030!$A$5:$BO$10000,36,0)/Table1[[#This Row],[Rate
(L/S)]],"")</f>
        <v>0</v>
      </c>
      <c r="AF205" s="7">
        <f>IFERROR(VLOOKUP(Table1[[#This Row],[Stock]],[2]CUS030!$A$5:$BO$10000,37,0)/Table1[[#This Row],[Rate
(L/S)]],"")</f>
        <v>0</v>
      </c>
      <c r="AG205" s="7">
        <f>IFERROR(VLOOKUP(Table1[[#This Row],[Stock]],[2]CUS030!$A$5:$BO$10000,38,0)/Table1[[#This Row],[Rate
(L/S)]],"")</f>
        <v>0</v>
      </c>
      <c r="AH205" s="7">
        <f>IFERROR(VLOOKUP(Table1[[#This Row],[Stock]],[2]CUS030!$A$5:$BO$10000,39,0)/Table1[[#This Row],[Rate
(L/S)]],"")</f>
        <v>0</v>
      </c>
      <c r="AI205" s="7">
        <f>IFERROR(VLOOKUP(Table1[[#This Row],[Stock]],[2]CUS030!$A$5:$BO$10000,40,0)/Table1[[#This Row],[Rate
(L/S)]],"")</f>
        <v>0</v>
      </c>
      <c r="AJ205" s="7">
        <f>IFERROR(VLOOKUP(Table1[[#This Row],[Stock]],[2]CUS030!$A$5:$BO$10000,41,0)/Table1[[#This Row],[Rate
(L/S)]],"")</f>
        <v>0</v>
      </c>
      <c r="AK205" s="7">
        <f>IFERROR(VLOOKUP(Table1[[#This Row],[Stock]],[2]CUS030!$A$5:$BO$10000,42,0)/Table1[[#This Row],[Rate
(L/S)]],"")</f>
        <v>0</v>
      </c>
      <c r="AL205" s="7">
        <f>IFERROR(VLOOKUP(Table1[[#This Row],[Stock]],[2]CUS030!$A$5:$BO$10000,43,0)/Table1[[#This Row],[Rate
(L/S)]],"")</f>
        <v>0</v>
      </c>
      <c r="AM205" s="7">
        <f>IFERROR(VLOOKUP(Table1[[#This Row],[Stock]],[2]CUS030!$A$5:$BO$10000,44,0)/Table1[[#This Row],[Rate
(L/S)]],"")</f>
        <v>0</v>
      </c>
      <c r="AN205" s="7">
        <f>IFERROR(VLOOKUP(Table1[[#This Row],[Stock]],[2]CUS030!$A$5:$BO$10000,45,0)/Table1[[#This Row],[Rate
(L/S)]],"")</f>
        <v>0</v>
      </c>
      <c r="AO205" s="7">
        <f>IFERROR(VLOOKUP(Table1[[#This Row],[Stock]],[2]CUS030!$A$5:$BO$10000,46,0)/Table1[[#This Row],[Rate
(L/S)]],"")</f>
        <v>0</v>
      </c>
      <c r="AP205" s="7">
        <f>IFERROR(VLOOKUP(Table1[[#This Row],[Stock]],[2]CUS030!$A$5:$BO$10000,47,0)/Table1[[#This Row],[Rate
(L/S)]],"")</f>
        <v>0</v>
      </c>
      <c r="AQ205" s="7">
        <f>IFERROR(VLOOKUP(Table1[[#This Row],[Stock]],[2]CUS030!$A$5:$BO$10000,48,0)/Table1[[#This Row],[Rate
(L/S)]],"")</f>
        <v>0</v>
      </c>
      <c r="AR205" s="7">
        <f>IFERROR(VLOOKUP(Table1[[#This Row],[Stock]],[2]CUS030!$A$5:$BO$10000,49,0)/Table1[[#This Row],[Rate
(L/S)]],"")</f>
        <v>0</v>
      </c>
      <c r="AS205" s="7">
        <f>IFERROR(VLOOKUP(Table1[[#This Row],[Stock]],[2]CUS030!$A$5:$BO$10000,50,0)/Table1[[#This Row],[Rate
(L/S)]],"")</f>
        <v>0</v>
      </c>
      <c r="AT205" s="7">
        <f>IFERROR(VLOOKUP(Table1[[#This Row],[Stock]],[2]CUS030!$A$5:$BO$10000,51,0)/Table1[[#This Row],[Rate
(L/S)]],"")</f>
        <v>0</v>
      </c>
      <c r="AU205" s="7">
        <f>IFERROR(VLOOKUP(Table1[[#This Row],[Stock]],[2]CUS030!$A$5:$BO$10000,52,0)/Table1[[#This Row],[Rate
(L/S)]],"")</f>
        <v>0</v>
      </c>
      <c r="AV205" s="7">
        <f>IFERROR(VLOOKUP(Table1[[#This Row],[Stock]],[2]CUS030!$A$5:$BO$10000,53,0)/Table1[[#This Row],[Rate
(L/S)]],"")</f>
        <v>7.6923076923076925</v>
      </c>
      <c r="AW205" s="7">
        <f>IFERROR(VLOOKUP(Table1[[#This Row],[Stock]],[2]CUS030!$A$5:$BO$10000,54,0)/Table1[[#This Row],[Rate
(L/S)]],"")</f>
        <v>0</v>
      </c>
      <c r="AX205" s="7">
        <f>IFERROR(VLOOKUP(Table1[[#This Row],[Stock]],[2]CUS030!$A$5:$BO$10000,55,0)/Table1[[#This Row],[Rate
(L/S)]],"")</f>
        <v>7.6923076923076925</v>
      </c>
      <c r="AY205" s="7">
        <f>IFERROR(VLOOKUP(Table1[[#This Row],[Stock]],[2]CUS030!$A$5:$BO$10000,56,0)/Table1[[#This Row],[Rate
(L/S)]],"")</f>
        <v>11.538461538461538</v>
      </c>
      <c r="AZ205" s="7">
        <f>IFERROR(VLOOKUP(Table1[[#This Row],[Stock]],[2]CUS030!$A$5:$BO$10000,57,0)/Table1[[#This Row],[Rate
(L/S)]],"")</f>
        <v>7.6923076923076925</v>
      </c>
      <c r="BA205" s="7">
        <f>IFERROR(VLOOKUP(Table1[[#This Row],[Stock]],[2]CUS030!$A$5:$BO$10000,58,0)/Table1[[#This Row],[Rate
(L/S)]],"")</f>
        <v>11.538461538461538</v>
      </c>
      <c r="BB205" s="7">
        <f>IFERROR(VLOOKUP(Table1[[#This Row],[Stock]],[2]CUS030!$A$5:$BO$10000,59,0)/Table1[[#This Row],[Rate
(L/S)]],"")</f>
        <v>0</v>
      </c>
      <c r="BC205" s="7">
        <f>IFERROR(VLOOKUP(Table1[[#This Row],[Stock]],[2]CUS030!$A$5:$BO$10000,60,0)/Table1[[#This Row],[Rate
(L/S)]],"")</f>
        <v>0</v>
      </c>
      <c r="BD205" s="7">
        <f>IFERROR(VLOOKUP(Table1[[#This Row],[Stock]],[2]CUS030!$A$5:$BO$10000,61,0)/Table1[[#This Row],[Rate
(L/S)]],"")</f>
        <v>0</v>
      </c>
      <c r="BE205" s="7">
        <f>IFERROR(VLOOKUP(Table1[[#This Row],[Stock]],[2]CUS030!$A$5:$BO$10000,62,0)/Table1[[#This Row],[Rate
(L/S)]],"")</f>
        <v>0</v>
      </c>
      <c r="BF205" s="7">
        <f>IFERROR(VLOOKUP(Table1[[#This Row],[Stock]],[2]CUS030!$A$5:$BO$10000,63,0)/Table1[[#This Row],[Rate
(L/S)]],"")</f>
        <v>0</v>
      </c>
      <c r="BG205" s="7">
        <f>IFERROR(VLOOKUP(Table1[[#This Row],[Stock]],[2]CUS030!$A$5:$BO$10000,64,0)/Table1[[#This Row],[Rate
(L/S)]],"")</f>
        <v>0</v>
      </c>
      <c r="BH205" s="7">
        <f>IFERROR(VLOOKUP(Table1[[#This Row],[Stock]],[2]CUS030!$A$5:$BO$10000,65,0)/Table1[[#This Row],[Rate
(L/S)]],"")</f>
        <v>0</v>
      </c>
      <c r="BI205" s="7" t="s">
        <v>1</v>
      </c>
      <c r="BJ205" s="15">
        <f>IFERROR(IF(Table1[[#This Row],[S.Material]]="S",(Table1[[#This Row],[Total Qty]]+Table1[[#This Row],[N+1]]+Table1[[#This Row],[N+2]]),Table1[[#This Row],[Total Qty]]+Table1[[#This Row],[N+1]]),)</f>
        <v>19.23076923076923</v>
      </c>
      <c r="BK205" s="7" t="str">
        <f>IFERROR(IF(((AVERAGE((Table1[[#This Row],[N+1]],Table1[[#This Row],[N+2]]),Table1[[#This Row],[N+3]])-(Table1[[#This Row],[Total Qty]])))&gt;500,"Fixed&gt;500pcs",""),"")</f>
        <v/>
      </c>
      <c r="BL205" s="7" t="str">
        <f>IF(AND(Table1[[#This Row],[Last Forcast]]=0,Table1[[#This Row],[Total Qty]]&gt;0,Table1[[#This Row],[N+1]]&gt;0),"Check PO again","")</f>
        <v/>
      </c>
    </row>
    <row r="206" spans="2:64" x14ac:dyDescent="0.3">
      <c r="B206">
        <v>204</v>
      </c>
      <c r="C206" t="s">
        <v>210</v>
      </c>
      <c r="D206">
        <f>IFERROR(ROUND((MID(Table1[[#This Row],[Production]],35,(LEN(Table1[[#This Row],[Production]]))-37)/(MID(Table1[[#This Row],[Stock]],35,(LEN(Table1[[#This Row],[Stock]]))-37))),0),"")</f>
        <v>1</v>
      </c>
      <c r="E206" t="s">
        <v>210</v>
      </c>
      <c r="F206" s="16">
        <f>VLOOKUP(LEFT(Table1[[#This Row],[Production]],LEN(Table1[[#This Row],[Production]])-7),Item!$A$5:$Z$1000,26,0)</f>
        <v>0.71599999999999997</v>
      </c>
      <c r="H206" s="8" t="str">
        <f>IFERROR(VLOOKUP(MID(Table1[[#This Row],[Production]],10,2),Special!$B$2:$D$26,3,0),"")</f>
        <v>-</v>
      </c>
      <c r="J206" t="b">
        <f>EXACT(LEFT(Table1[[#This Row],[Stock]],12),LEFT(Table1[[#This Row],[Production]],12))</f>
        <v>1</v>
      </c>
      <c r="K206" t="b">
        <f>EXACT((RIGHT(Table1[[#This Row],[Stock]],3)),((RIGHT(Table1[[#This Row],[Production]],3))))</f>
        <v>1</v>
      </c>
      <c r="L206" s="14">
        <f>IFERROR(VLOOKUP(Table1[[#This Row],[Stock]],[1]Sheet1!$A$7:$N$10000,14,0),"")</f>
        <v>978</v>
      </c>
      <c r="M206" s="14">
        <f>IFERROR(ROUND((Table1[[#This Row],[Stock
(S&amp;L)]]/Table1[[#This Row],[Rate
(L/S)]]),0),"")</f>
        <v>978</v>
      </c>
      <c r="O206" t="str">
        <f>IF(Table1[[#This Row],[Rate
(L/S)]]=1,"P/E","C")</f>
        <v>P/E</v>
      </c>
      <c r="P206" s="7" t="str">
        <f>IFERROR(VLOOKUP(Table1[[#This Row],[Stock]],[2]CUS030!$A$5:$BO$10000,21,0)/Table1[[#This Row],[Rate
(L/S)]],"")</f>
        <v/>
      </c>
      <c r="Q206" s="7" t="str">
        <f>IFERROR(VLOOKUP(Table1[[#This Row],[Stock]],[2]CUS030!$A$5:$BO$10000,22,0)/Table1[[#This Row],[Rate
(L/S)]],"")</f>
        <v/>
      </c>
      <c r="R206" s="7" t="str">
        <f>IFERROR(VLOOKUP(Table1[[#This Row],[Stock]],[2]CUS030!$A$5:$BO$10000,23,0)/Table1[[#This Row],[Rate
(L/S)]],"")</f>
        <v/>
      </c>
      <c r="S206" s="7" t="str">
        <f>IFERROR(VLOOKUP(Table1[[#This Row],[Stock]],[2]CUS030!$A$5:$BO$10000,24,0)/Table1[[#This Row],[Rate
(L/S)]],"")</f>
        <v/>
      </c>
      <c r="T206" s="7" t="str">
        <f>IFERROR(VLOOKUP(Table1[[#This Row],[Stock]],[2]CUS030!$A$5:$BO$10000,25,0)/Table1[[#This Row],[Rate
(L/S)]],"")</f>
        <v/>
      </c>
      <c r="U206" s="7" t="str">
        <f>IFERROR(VLOOKUP(Table1[[#This Row],[Stock]],[2]CUS030!$A$5:$BO$10000,26,0)/Table1[[#This Row],[Rate
(L/S)]],"")</f>
        <v/>
      </c>
      <c r="V206" s="7" t="str">
        <f>IFERROR(VLOOKUP(Table1[[#This Row],[Stock]],[2]CUS030!$A$5:$BO$10000,27,0)/Table1[[#This Row],[Rate
(L/S)]],"")</f>
        <v/>
      </c>
      <c r="W206" s="7" t="str">
        <f>IFERROR(VLOOKUP(Table1[[#This Row],[Stock]],[2]CUS030!$A$5:$BO$10000,28,0)/Table1[[#This Row],[Rate
(L/S)]],"")</f>
        <v/>
      </c>
      <c r="X206" s="7" t="str">
        <f>IFERROR(VLOOKUP(Table1[[#This Row],[Stock]],[2]CUS030!$A$5:$BO$10000,29,0)/Table1[[#This Row],[Rate
(L/S)]],"")</f>
        <v/>
      </c>
      <c r="Y206" s="7" t="str">
        <f>IFERROR(VLOOKUP(Table1[[#This Row],[Stock]],[2]CUS030!$A$5:$BO$10000,30,0)/Table1[[#This Row],[Rate
(L/S)]],"")</f>
        <v/>
      </c>
      <c r="Z206" s="7" t="str">
        <f>IFERROR(VLOOKUP(Table1[[#This Row],[Stock]],[2]CUS030!$A$5:$BO$10000,31,0)/Table1[[#This Row],[Rate
(L/S)]],"")</f>
        <v/>
      </c>
      <c r="AA206" s="7" t="str">
        <f>IFERROR(VLOOKUP(Table1[[#This Row],[Stock]],[2]CUS030!$A$5:$BO$10000,32,0)/Table1[[#This Row],[Rate
(L/S)]],"")</f>
        <v/>
      </c>
      <c r="AB206" s="7" t="str">
        <f>IFERROR(VLOOKUP(Table1[[#This Row],[Stock]],[2]CUS030!$A$5:$BO$10000,33,0)/Table1[[#This Row],[Rate
(L/S)]],"")</f>
        <v/>
      </c>
      <c r="AC206" s="7" t="str">
        <f>IFERROR(VLOOKUP(Table1[[#This Row],[Stock]],[2]CUS030!$A$5:$BO$10000,34,0)/Table1[[#This Row],[Rate
(L/S)]],"")</f>
        <v/>
      </c>
      <c r="AD206" s="7" t="str">
        <f>IFERROR(VLOOKUP(Table1[[#This Row],[Stock]],[2]CUS030!$A$5:$BO$10000,35,0)/Table1[[#This Row],[Rate
(L/S)]],"")</f>
        <v/>
      </c>
      <c r="AE206" s="7" t="str">
        <f>IFERROR(VLOOKUP(Table1[[#This Row],[Stock]],[2]CUS030!$A$5:$BO$10000,36,0)/Table1[[#This Row],[Rate
(L/S)]],"")</f>
        <v/>
      </c>
      <c r="AF206" s="7" t="str">
        <f>IFERROR(VLOOKUP(Table1[[#This Row],[Stock]],[2]CUS030!$A$5:$BO$10000,37,0)/Table1[[#This Row],[Rate
(L/S)]],"")</f>
        <v/>
      </c>
      <c r="AG206" s="7" t="str">
        <f>IFERROR(VLOOKUP(Table1[[#This Row],[Stock]],[2]CUS030!$A$5:$BO$10000,38,0)/Table1[[#This Row],[Rate
(L/S)]],"")</f>
        <v/>
      </c>
      <c r="AH206" s="7" t="str">
        <f>IFERROR(VLOOKUP(Table1[[#This Row],[Stock]],[2]CUS030!$A$5:$BO$10000,39,0)/Table1[[#This Row],[Rate
(L/S)]],"")</f>
        <v/>
      </c>
      <c r="AI206" s="7" t="str">
        <f>IFERROR(VLOOKUP(Table1[[#This Row],[Stock]],[2]CUS030!$A$5:$BO$10000,40,0)/Table1[[#This Row],[Rate
(L/S)]],"")</f>
        <v/>
      </c>
      <c r="AJ206" s="7" t="str">
        <f>IFERROR(VLOOKUP(Table1[[#This Row],[Stock]],[2]CUS030!$A$5:$BO$10000,41,0)/Table1[[#This Row],[Rate
(L/S)]],"")</f>
        <v/>
      </c>
      <c r="AK206" s="7" t="str">
        <f>IFERROR(VLOOKUP(Table1[[#This Row],[Stock]],[2]CUS030!$A$5:$BO$10000,42,0)/Table1[[#This Row],[Rate
(L/S)]],"")</f>
        <v/>
      </c>
      <c r="AL206" s="7" t="str">
        <f>IFERROR(VLOOKUP(Table1[[#This Row],[Stock]],[2]CUS030!$A$5:$BO$10000,43,0)/Table1[[#This Row],[Rate
(L/S)]],"")</f>
        <v/>
      </c>
      <c r="AM206" s="7" t="str">
        <f>IFERROR(VLOOKUP(Table1[[#This Row],[Stock]],[2]CUS030!$A$5:$BO$10000,44,0)/Table1[[#This Row],[Rate
(L/S)]],"")</f>
        <v/>
      </c>
      <c r="AN206" s="7" t="str">
        <f>IFERROR(VLOOKUP(Table1[[#This Row],[Stock]],[2]CUS030!$A$5:$BO$10000,45,0)/Table1[[#This Row],[Rate
(L/S)]],"")</f>
        <v/>
      </c>
      <c r="AO206" s="7" t="str">
        <f>IFERROR(VLOOKUP(Table1[[#This Row],[Stock]],[2]CUS030!$A$5:$BO$10000,46,0)/Table1[[#This Row],[Rate
(L/S)]],"")</f>
        <v/>
      </c>
      <c r="AP206" s="7" t="str">
        <f>IFERROR(VLOOKUP(Table1[[#This Row],[Stock]],[2]CUS030!$A$5:$BO$10000,47,0)/Table1[[#This Row],[Rate
(L/S)]],"")</f>
        <v/>
      </c>
      <c r="AQ206" s="7" t="str">
        <f>IFERROR(VLOOKUP(Table1[[#This Row],[Stock]],[2]CUS030!$A$5:$BO$10000,48,0)/Table1[[#This Row],[Rate
(L/S)]],"")</f>
        <v/>
      </c>
      <c r="AR206" s="7" t="str">
        <f>IFERROR(VLOOKUP(Table1[[#This Row],[Stock]],[2]CUS030!$A$5:$BO$10000,49,0)/Table1[[#This Row],[Rate
(L/S)]],"")</f>
        <v/>
      </c>
      <c r="AS206" s="7" t="str">
        <f>IFERROR(VLOOKUP(Table1[[#This Row],[Stock]],[2]CUS030!$A$5:$BO$10000,50,0)/Table1[[#This Row],[Rate
(L/S)]],"")</f>
        <v/>
      </c>
      <c r="AT206" s="7" t="str">
        <f>IFERROR(VLOOKUP(Table1[[#This Row],[Stock]],[2]CUS030!$A$5:$BO$10000,51,0)/Table1[[#This Row],[Rate
(L/S)]],"")</f>
        <v/>
      </c>
      <c r="AU206" s="7" t="str">
        <f>IFERROR(VLOOKUP(Table1[[#This Row],[Stock]],[2]CUS030!$A$5:$BO$10000,52,0)/Table1[[#This Row],[Rate
(L/S)]],"")</f>
        <v/>
      </c>
      <c r="AV206" s="7" t="str">
        <f>IFERROR(VLOOKUP(Table1[[#This Row],[Stock]],[2]CUS030!$A$5:$BO$10000,53,0)/Table1[[#This Row],[Rate
(L/S)]],"")</f>
        <v/>
      </c>
      <c r="AW206" s="7" t="str">
        <f>IFERROR(VLOOKUP(Table1[[#This Row],[Stock]],[2]CUS030!$A$5:$BO$10000,54,0)/Table1[[#This Row],[Rate
(L/S)]],"")</f>
        <v/>
      </c>
      <c r="AX206" s="7" t="str">
        <f>IFERROR(VLOOKUP(Table1[[#This Row],[Stock]],[2]CUS030!$A$5:$BO$10000,55,0)/Table1[[#This Row],[Rate
(L/S)]],"")</f>
        <v/>
      </c>
      <c r="AY206" s="7" t="str">
        <f>IFERROR(VLOOKUP(Table1[[#This Row],[Stock]],[2]CUS030!$A$5:$BO$10000,56,0)/Table1[[#This Row],[Rate
(L/S)]],"")</f>
        <v/>
      </c>
      <c r="AZ206" s="7" t="str">
        <f>IFERROR(VLOOKUP(Table1[[#This Row],[Stock]],[2]CUS030!$A$5:$BO$10000,57,0)/Table1[[#This Row],[Rate
(L/S)]],"")</f>
        <v/>
      </c>
      <c r="BA206" s="7" t="str">
        <f>IFERROR(VLOOKUP(Table1[[#This Row],[Stock]],[2]CUS030!$A$5:$BO$10000,58,0)/Table1[[#This Row],[Rate
(L/S)]],"")</f>
        <v/>
      </c>
      <c r="BB206" s="7" t="str">
        <f>IFERROR(VLOOKUP(Table1[[#This Row],[Stock]],[2]CUS030!$A$5:$BO$10000,59,0)/Table1[[#This Row],[Rate
(L/S)]],"")</f>
        <v/>
      </c>
      <c r="BC206" s="7" t="str">
        <f>IFERROR(VLOOKUP(Table1[[#This Row],[Stock]],[2]CUS030!$A$5:$BO$10000,60,0)/Table1[[#This Row],[Rate
(L/S)]],"")</f>
        <v/>
      </c>
      <c r="BD206" s="7" t="str">
        <f>IFERROR(VLOOKUP(Table1[[#This Row],[Stock]],[2]CUS030!$A$5:$BO$10000,61,0)/Table1[[#This Row],[Rate
(L/S)]],"")</f>
        <v/>
      </c>
      <c r="BE206" s="7" t="str">
        <f>IFERROR(VLOOKUP(Table1[[#This Row],[Stock]],[2]CUS030!$A$5:$BO$10000,62,0)/Table1[[#This Row],[Rate
(L/S)]],"")</f>
        <v/>
      </c>
      <c r="BF206" s="7" t="str">
        <f>IFERROR(VLOOKUP(Table1[[#This Row],[Stock]],[2]CUS030!$A$5:$BO$10000,63,0)/Table1[[#This Row],[Rate
(L/S)]],"")</f>
        <v/>
      </c>
      <c r="BG206" s="7" t="str">
        <f>IFERROR(VLOOKUP(Table1[[#This Row],[Stock]],[2]CUS030!$A$5:$BO$10000,64,0)/Table1[[#This Row],[Rate
(L/S)]],"")</f>
        <v/>
      </c>
      <c r="BH206" s="7" t="str">
        <f>IFERROR(VLOOKUP(Table1[[#This Row],[Stock]],[2]CUS030!$A$5:$BO$10000,65,0)/Table1[[#This Row],[Rate
(L/S)]],"")</f>
        <v/>
      </c>
      <c r="BI206" s="7" t="s">
        <v>1</v>
      </c>
      <c r="BJ206" s="15">
        <f>IFERROR(IF(Table1[[#This Row],[S.Material]]="S",(Table1[[#This Row],[Total Qty]]+Table1[[#This Row],[N+1]]+Table1[[#This Row],[N+2]]),Table1[[#This Row],[Total Qty]]+Table1[[#This Row],[N+1]]),)</f>
        <v>0</v>
      </c>
      <c r="BK206" s="7" t="str">
        <f>IFERROR(IF(((AVERAGE((Table1[[#This Row],[N+1]],Table1[[#This Row],[N+2]]),Table1[[#This Row],[N+3]])-(Table1[[#This Row],[Total Qty]])))&gt;500,"Fixed&gt;500pcs",""),"")</f>
        <v/>
      </c>
      <c r="BL206" s="7" t="str">
        <f>IF(AND(Table1[[#This Row],[Last Forcast]]=0,Table1[[#This Row],[Total Qty]]&gt;0,Table1[[#This Row],[N+1]]&gt;0),"Check PO again","")</f>
        <v/>
      </c>
    </row>
    <row r="207" spans="2:64" x14ac:dyDescent="0.3">
      <c r="B207">
        <v>205</v>
      </c>
      <c r="C207" t="s">
        <v>208</v>
      </c>
      <c r="D207">
        <f>IFERROR(ROUND((MID(Table1[[#This Row],[Production]],35,(LEN(Table1[[#This Row],[Production]]))-37)/(MID(Table1[[#This Row],[Stock]],35,(LEN(Table1[[#This Row],[Stock]]))-37))),0),"")</f>
        <v>1</v>
      </c>
      <c r="E207" t="s">
        <v>208</v>
      </c>
      <c r="F207" s="16">
        <f>VLOOKUP(LEFT(Table1[[#This Row],[Production]],LEN(Table1[[#This Row],[Production]])-7),Item!$A$5:$Z$1000,26,0)</f>
        <v>0.71599999999999997</v>
      </c>
      <c r="H207" s="8" t="str">
        <f>IFERROR(VLOOKUP(MID(Table1[[#This Row],[Production]],10,2),Special!$B$2:$D$26,3,0),"")</f>
        <v>-</v>
      </c>
      <c r="J207" t="b">
        <f>EXACT(LEFT(Table1[[#This Row],[Stock]],12),LEFT(Table1[[#This Row],[Production]],12))</f>
        <v>1</v>
      </c>
      <c r="K207" t="b">
        <f>EXACT((RIGHT(Table1[[#This Row],[Stock]],3)),((RIGHT(Table1[[#This Row],[Production]],3))))</f>
        <v>1</v>
      </c>
      <c r="L207" s="14">
        <f>IFERROR(VLOOKUP(Table1[[#This Row],[Stock]],[1]Sheet1!$A$7:$N$10000,14,0),"")</f>
        <v>180</v>
      </c>
      <c r="M207" s="14">
        <f>IFERROR(ROUND((Table1[[#This Row],[Stock
(S&amp;L)]]/Table1[[#This Row],[Rate
(L/S)]]),0),"")</f>
        <v>180</v>
      </c>
      <c r="O207" t="str">
        <f>IF(Table1[[#This Row],[Rate
(L/S)]]=1,"P/E","C")</f>
        <v>P/E</v>
      </c>
      <c r="P207" s="7" t="str">
        <f>IFERROR(VLOOKUP(Table1[[#This Row],[Stock]],[2]CUS030!$A$5:$BO$10000,21,0)/Table1[[#This Row],[Rate
(L/S)]],"")</f>
        <v/>
      </c>
      <c r="Q207" s="7" t="str">
        <f>IFERROR(VLOOKUP(Table1[[#This Row],[Stock]],[2]CUS030!$A$5:$BO$10000,22,0)/Table1[[#This Row],[Rate
(L/S)]],"")</f>
        <v/>
      </c>
      <c r="R207" s="7" t="str">
        <f>IFERROR(VLOOKUP(Table1[[#This Row],[Stock]],[2]CUS030!$A$5:$BO$10000,23,0)/Table1[[#This Row],[Rate
(L/S)]],"")</f>
        <v/>
      </c>
      <c r="S207" s="7" t="str">
        <f>IFERROR(VLOOKUP(Table1[[#This Row],[Stock]],[2]CUS030!$A$5:$BO$10000,24,0)/Table1[[#This Row],[Rate
(L/S)]],"")</f>
        <v/>
      </c>
      <c r="T207" s="7" t="str">
        <f>IFERROR(VLOOKUP(Table1[[#This Row],[Stock]],[2]CUS030!$A$5:$BO$10000,25,0)/Table1[[#This Row],[Rate
(L/S)]],"")</f>
        <v/>
      </c>
      <c r="U207" s="7" t="str">
        <f>IFERROR(VLOOKUP(Table1[[#This Row],[Stock]],[2]CUS030!$A$5:$BO$10000,26,0)/Table1[[#This Row],[Rate
(L/S)]],"")</f>
        <v/>
      </c>
      <c r="V207" s="7" t="str">
        <f>IFERROR(VLOOKUP(Table1[[#This Row],[Stock]],[2]CUS030!$A$5:$BO$10000,27,0)/Table1[[#This Row],[Rate
(L/S)]],"")</f>
        <v/>
      </c>
      <c r="W207" s="7" t="str">
        <f>IFERROR(VLOOKUP(Table1[[#This Row],[Stock]],[2]CUS030!$A$5:$BO$10000,28,0)/Table1[[#This Row],[Rate
(L/S)]],"")</f>
        <v/>
      </c>
      <c r="X207" s="7" t="str">
        <f>IFERROR(VLOOKUP(Table1[[#This Row],[Stock]],[2]CUS030!$A$5:$BO$10000,29,0)/Table1[[#This Row],[Rate
(L/S)]],"")</f>
        <v/>
      </c>
      <c r="Y207" s="7" t="str">
        <f>IFERROR(VLOOKUP(Table1[[#This Row],[Stock]],[2]CUS030!$A$5:$BO$10000,30,0)/Table1[[#This Row],[Rate
(L/S)]],"")</f>
        <v/>
      </c>
      <c r="Z207" s="7" t="str">
        <f>IFERROR(VLOOKUP(Table1[[#This Row],[Stock]],[2]CUS030!$A$5:$BO$10000,31,0)/Table1[[#This Row],[Rate
(L/S)]],"")</f>
        <v/>
      </c>
      <c r="AA207" s="7" t="str">
        <f>IFERROR(VLOOKUP(Table1[[#This Row],[Stock]],[2]CUS030!$A$5:$BO$10000,32,0)/Table1[[#This Row],[Rate
(L/S)]],"")</f>
        <v/>
      </c>
      <c r="AB207" s="7" t="str">
        <f>IFERROR(VLOOKUP(Table1[[#This Row],[Stock]],[2]CUS030!$A$5:$BO$10000,33,0)/Table1[[#This Row],[Rate
(L/S)]],"")</f>
        <v/>
      </c>
      <c r="AC207" s="7" t="str">
        <f>IFERROR(VLOOKUP(Table1[[#This Row],[Stock]],[2]CUS030!$A$5:$BO$10000,34,0)/Table1[[#This Row],[Rate
(L/S)]],"")</f>
        <v/>
      </c>
      <c r="AD207" s="7" t="str">
        <f>IFERROR(VLOOKUP(Table1[[#This Row],[Stock]],[2]CUS030!$A$5:$BO$10000,35,0)/Table1[[#This Row],[Rate
(L/S)]],"")</f>
        <v/>
      </c>
      <c r="AE207" s="7" t="str">
        <f>IFERROR(VLOOKUP(Table1[[#This Row],[Stock]],[2]CUS030!$A$5:$BO$10000,36,0)/Table1[[#This Row],[Rate
(L/S)]],"")</f>
        <v/>
      </c>
      <c r="AF207" s="7" t="str">
        <f>IFERROR(VLOOKUP(Table1[[#This Row],[Stock]],[2]CUS030!$A$5:$BO$10000,37,0)/Table1[[#This Row],[Rate
(L/S)]],"")</f>
        <v/>
      </c>
      <c r="AG207" s="7" t="str">
        <f>IFERROR(VLOOKUP(Table1[[#This Row],[Stock]],[2]CUS030!$A$5:$BO$10000,38,0)/Table1[[#This Row],[Rate
(L/S)]],"")</f>
        <v/>
      </c>
      <c r="AH207" s="7" t="str">
        <f>IFERROR(VLOOKUP(Table1[[#This Row],[Stock]],[2]CUS030!$A$5:$BO$10000,39,0)/Table1[[#This Row],[Rate
(L/S)]],"")</f>
        <v/>
      </c>
      <c r="AI207" s="7" t="str">
        <f>IFERROR(VLOOKUP(Table1[[#This Row],[Stock]],[2]CUS030!$A$5:$BO$10000,40,0)/Table1[[#This Row],[Rate
(L/S)]],"")</f>
        <v/>
      </c>
      <c r="AJ207" s="7" t="str">
        <f>IFERROR(VLOOKUP(Table1[[#This Row],[Stock]],[2]CUS030!$A$5:$BO$10000,41,0)/Table1[[#This Row],[Rate
(L/S)]],"")</f>
        <v/>
      </c>
      <c r="AK207" s="7" t="str">
        <f>IFERROR(VLOOKUP(Table1[[#This Row],[Stock]],[2]CUS030!$A$5:$BO$10000,42,0)/Table1[[#This Row],[Rate
(L/S)]],"")</f>
        <v/>
      </c>
      <c r="AL207" s="7" t="str">
        <f>IFERROR(VLOOKUP(Table1[[#This Row],[Stock]],[2]CUS030!$A$5:$BO$10000,43,0)/Table1[[#This Row],[Rate
(L/S)]],"")</f>
        <v/>
      </c>
      <c r="AM207" s="7" t="str">
        <f>IFERROR(VLOOKUP(Table1[[#This Row],[Stock]],[2]CUS030!$A$5:$BO$10000,44,0)/Table1[[#This Row],[Rate
(L/S)]],"")</f>
        <v/>
      </c>
      <c r="AN207" s="7" t="str">
        <f>IFERROR(VLOOKUP(Table1[[#This Row],[Stock]],[2]CUS030!$A$5:$BO$10000,45,0)/Table1[[#This Row],[Rate
(L/S)]],"")</f>
        <v/>
      </c>
      <c r="AO207" s="7" t="str">
        <f>IFERROR(VLOOKUP(Table1[[#This Row],[Stock]],[2]CUS030!$A$5:$BO$10000,46,0)/Table1[[#This Row],[Rate
(L/S)]],"")</f>
        <v/>
      </c>
      <c r="AP207" s="7" t="str">
        <f>IFERROR(VLOOKUP(Table1[[#This Row],[Stock]],[2]CUS030!$A$5:$BO$10000,47,0)/Table1[[#This Row],[Rate
(L/S)]],"")</f>
        <v/>
      </c>
      <c r="AQ207" s="7" t="str">
        <f>IFERROR(VLOOKUP(Table1[[#This Row],[Stock]],[2]CUS030!$A$5:$BO$10000,48,0)/Table1[[#This Row],[Rate
(L/S)]],"")</f>
        <v/>
      </c>
      <c r="AR207" s="7" t="str">
        <f>IFERROR(VLOOKUP(Table1[[#This Row],[Stock]],[2]CUS030!$A$5:$BO$10000,49,0)/Table1[[#This Row],[Rate
(L/S)]],"")</f>
        <v/>
      </c>
      <c r="AS207" s="7" t="str">
        <f>IFERROR(VLOOKUP(Table1[[#This Row],[Stock]],[2]CUS030!$A$5:$BO$10000,50,0)/Table1[[#This Row],[Rate
(L/S)]],"")</f>
        <v/>
      </c>
      <c r="AT207" s="7" t="str">
        <f>IFERROR(VLOOKUP(Table1[[#This Row],[Stock]],[2]CUS030!$A$5:$BO$10000,51,0)/Table1[[#This Row],[Rate
(L/S)]],"")</f>
        <v/>
      </c>
      <c r="AU207" s="7" t="str">
        <f>IFERROR(VLOOKUP(Table1[[#This Row],[Stock]],[2]CUS030!$A$5:$BO$10000,52,0)/Table1[[#This Row],[Rate
(L/S)]],"")</f>
        <v/>
      </c>
      <c r="AV207" s="7" t="str">
        <f>IFERROR(VLOOKUP(Table1[[#This Row],[Stock]],[2]CUS030!$A$5:$BO$10000,53,0)/Table1[[#This Row],[Rate
(L/S)]],"")</f>
        <v/>
      </c>
      <c r="AW207" s="7" t="str">
        <f>IFERROR(VLOOKUP(Table1[[#This Row],[Stock]],[2]CUS030!$A$5:$BO$10000,54,0)/Table1[[#This Row],[Rate
(L/S)]],"")</f>
        <v/>
      </c>
      <c r="AX207" s="7" t="str">
        <f>IFERROR(VLOOKUP(Table1[[#This Row],[Stock]],[2]CUS030!$A$5:$BO$10000,55,0)/Table1[[#This Row],[Rate
(L/S)]],"")</f>
        <v/>
      </c>
      <c r="AY207" s="7" t="str">
        <f>IFERROR(VLOOKUP(Table1[[#This Row],[Stock]],[2]CUS030!$A$5:$BO$10000,56,0)/Table1[[#This Row],[Rate
(L/S)]],"")</f>
        <v/>
      </c>
      <c r="AZ207" s="7" t="str">
        <f>IFERROR(VLOOKUP(Table1[[#This Row],[Stock]],[2]CUS030!$A$5:$BO$10000,57,0)/Table1[[#This Row],[Rate
(L/S)]],"")</f>
        <v/>
      </c>
      <c r="BA207" s="7" t="str">
        <f>IFERROR(VLOOKUP(Table1[[#This Row],[Stock]],[2]CUS030!$A$5:$BO$10000,58,0)/Table1[[#This Row],[Rate
(L/S)]],"")</f>
        <v/>
      </c>
      <c r="BB207" s="7" t="str">
        <f>IFERROR(VLOOKUP(Table1[[#This Row],[Stock]],[2]CUS030!$A$5:$BO$10000,59,0)/Table1[[#This Row],[Rate
(L/S)]],"")</f>
        <v/>
      </c>
      <c r="BC207" s="7" t="str">
        <f>IFERROR(VLOOKUP(Table1[[#This Row],[Stock]],[2]CUS030!$A$5:$BO$10000,60,0)/Table1[[#This Row],[Rate
(L/S)]],"")</f>
        <v/>
      </c>
      <c r="BD207" s="7" t="str">
        <f>IFERROR(VLOOKUP(Table1[[#This Row],[Stock]],[2]CUS030!$A$5:$BO$10000,61,0)/Table1[[#This Row],[Rate
(L/S)]],"")</f>
        <v/>
      </c>
      <c r="BE207" s="7" t="str">
        <f>IFERROR(VLOOKUP(Table1[[#This Row],[Stock]],[2]CUS030!$A$5:$BO$10000,62,0)/Table1[[#This Row],[Rate
(L/S)]],"")</f>
        <v/>
      </c>
      <c r="BF207" s="7" t="str">
        <f>IFERROR(VLOOKUP(Table1[[#This Row],[Stock]],[2]CUS030!$A$5:$BO$10000,63,0)/Table1[[#This Row],[Rate
(L/S)]],"")</f>
        <v/>
      </c>
      <c r="BG207" s="7" t="str">
        <f>IFERROR(VLOOKUP(Table1[[#This Row],[Stock]],[2]CUS030!$A$5:$BO$10000,64,0)/Table1[[#This Row],[Rate
(L/S)]],"")</f>
        <v/>
      </c>
      <c r="BH207" s="7" t="str">
        <f>IFERROR(VLOOKUP(Table1[[#This Row],[Stock]],[2]CUS030!$A$5:$BO$10000,65,0)/Table1[[#This Row],[Rate
(L/S)]],"")</f>
        <v/>
      </c>
      <c r="BI207" s="7" t="s">
        <v>1</v>
      </c>
      <c r="BJ207" s="15">
        <f>IFERROR(IF(Table1[[#This Row],[S.Material]]="S",(Table1[[#This Row],[Total Qty]]+Table1[[#This Row],[N+1]]+Table1[[#This Row],[N+2]]),Table1[[#This Row],[Total Qty]]+Table1[[#This Row],[N+1]]),)</f>
        <v>0</v>
      </c>
      <c r="BK207" s="7" t="str">
        <f>IFERROR(IF(((AVERAGE((Table1[[#This Row],[N+1]],Table1[[#This Row],[N+2]]),Table1[[#This Row],[N+3]])-(Table1[[#This Row],[Total Qty]])))&gt;500,"Fixed&gt;500pcs",""),"")</f>
        <v/>
      </c>
      <c r="BL207" s="7" t="str">
        <f>IF(AND(Table1[[#This Row],[Last Forcast]]=0,Table1[[#This Row],[Total Qty]]&gt;0,Table1[[#This Row],[N+1]]&gt;0),"Check PO again","")</f>
        <v/>
      </c>
    </row>
    <row r="208" spans="2:64" x14ac:dyDescent="0.3">
      <c r="B208">
        <v>206</v>
      </c>
      <c r="C208" t="s">
        <v>212</v>
      </c>
      <c r="D208">
        <f>IFERROR(ROUND((MID(Table1[[#This Row],[Production]],35,(LEN(Table1[[#This Row],[Production]]))-37)/(MID(Table1[[#This Row],[Stock]],35,(LEN(Table1[[#This Row],[Stock]]))-37))),0),"")</f>
        <v>1</v>
      </c>
      <c r="E208" t="s">
        <v>212</v>
      </c>
      <c r="F208" s="16">
        <f>VLOOKUP(LEFT(Table1[[#This Row],[Production]],LEN(Table1[[#This Row],[Production]])-7),Item!$A$5:$Z$1000,26,0)</f>
        <v>0.71599999999999997</v>
      </c>
      <c r="H208" s="8" t="str">
        <f>IFERROR(VLOOKUP(MID(Table1[[#This Row],[Production]],10,2),Special!$B$2:$D$26,3,0),"")</f>
        <v>-</v>
      </c>
      <c r="J208" t="b">
        <f>EXACT(LEFT(Table1[[#This Row],[Stock]],12),LEFT(Table1[[#This Row],[Production]],12))</f>
        <v>1</v>
      </c>
      <c r="K208" t="b">
        <f>EXACT((RIGHT(Table1[[#This Row],[Stock]],3)),((RIGHT(Table1[[#This Row],[Production]],3))))</f>
        <v>1</v>
      </c>
      <c r="L208" s="14">
        <f>IFERROR(VLOOKUP(Table1[[#This Row],[Stock]],[1]Sheet1!$A$7:$N$10000,14,0),"")</f>
        <v>590</v>
      </c>
      <c r="M208" s="14">
        <f>IFERROR(ROUND((Table1[[#This Row],[Stock
(S&amp;L)]]/Table1[[#This Row],[Rate
(L/S)]]),0),"")</f>
        <v>590</v>
      </c>
      <c r="O208" t="str">
        <f>IF(Table1[[#This Row],[Rate
(L/S)]]=1,"P/E","C")</f>
        <v>P/E</v>
      </c>
      <c r="P208" s="7" t="str">
        <f>IFERROR(VLOOKUP(Table1[[#This Row],[Stock]],[2]CUS030!$A$5:$BO$10000,21,0)/Table1[[#This Row],[Rate
(L/S)]],"")</f>
        <v/>
      </c>
      <c r="Q208" s="7" t="str">
        <f>IFERROR(VLOOKUP(Table1[[#This Row],[Stock]],[2]CUS030!$A$5:$BO$10000,22,0)/Table1[[#This Row],[Rate
(L/S)]],"")</f>
        <v/>
      </c>
      <c r="R208" s="7" t="str">
        <f>IFERROR(VLOOKUP(Table1[[#This Row],[Stock]],[2]CUS030!$A$5:$BO$10000,23,0)/Table1[[#This Row],[Rate
(L/S)]],"")</f>
        <v/>
      </c>
      <c r="S208" s="7" t="str">
        <f>IFERROR(VLOOKUP(Table1[[#This Row],[Stock]],[2]CUS030!$A$5:$BO$10000,24,0)/Table1[[#This Row],[Rate
(L/S)]],"")</f>
        <v/>
      </c>
      <c r="T208" s="7" t="str">
        <f>IFERROR(VLOOKUP(Table1[[#This Row],[Stock]],[2]CUS030!$A$5:$BO$10000,25,0)/Table1[[#This Row],[Rate
(L/S)]],"")</f>
        <v/>
      </c>
      <c r="U208" s="7" t="str">
        <f>IFERROR(VLOOKUP(Table1[[#This Row],[Stock]],[2]CUS030!$A$5:$BO$10000,26,0)/Table1[[#This Row],[Rate
(L/S)]],"")</f>
        <v/>
      </c>
      <c r="V208" s="7" t="str">
        <f>IFERROR(VLOOKUP(Table1[[#This Row],[Stock]],[2]CUS030!$A$5:$BO$10000,27,0)/Table1[[#This Row],[Rate
(L/S)]],"")</f>
        <v/>
      </c>
      <c r="W208" s="7" t="str">
        <f>IFERROR(VLOOKUP(Table1[[#This Row],[Stock]],[2]CUS030!$A$5:$BO$10000,28,0)/Table1[[#This Row],[Rate
(L/S)]],"")</f>
        <v/>
      </c>
      <c r="X208" s="7" t="str">
        <f>IFERROR(VLOOKUP(Table1[[#This Row],[Stock]],[2]CUS030!$A$5:$BO$10000,29,0)/Table1[[#This Row],[Rate
(L/S)]],"")</f>
        <v/>
      </c>
      <c r="Y208" s="7" t="str">
        <f>IFERROR(VLOOKUP(Table1[[#This Row],[Stock]],[2]CUS030!$A$5:$BO$10000,30,0)/Table1[[#This Row],[Rate
(L/S)]],"")</f>
        <v/>
      </c>
      <c r="Z208" s="7" t="str">
        <f>IFERROR(VLOOKUP(Table1[[#This Row],[Stock]],[2]CUS030!$A$5:$BO$10000,31,0)/Table1[[#This Row],[Rate
(L/S)]],"")</f>
        <v/>
      </c>
      <c r="AA208" s="7" t="str">
        <f>IFERROR(VLOOKUP(Table1[[#This Row],[Stock]],[2]CUS030!$A$5:$BO$10000,32,0)/Table1[[#This Row],[Rate
(L/S)]],"")</f>
        <v/>
      </c>
      <c r="AB208" s="7" t="str">
        <f>IFERROR(VLOOKUP(Table1[[#This Row],[Stock]],[2]CUS030!$A$5:$BO$10000,33,0)/Table1[[#This Row],[Rate
(L/S)]],"")</f>
        <v/>
      </c>
      <c r="AC208" s="7" t="str">
        <f>IFERROR(VLOOKUP(Table1[[#This Row],[Stock]],[2]CUS030!$A$5:$BO$10000,34,0)/Table1[[#This Row],[Rate
(L/S)]],"")</f>
        <v/>
      </c>
      <c r="AD208" s="7" t="str">
        <f>IFERROR(VLOOKUP(Table1[[#This Row],[Stock]],[2]CUS030!$A$5:$BO$10000,35,0)/Table1[[#This Row],[Rate
(L/S)]],"")</f>
        <v/>
      </c>
      <c r="AE208" s="7" t="str">
        <f>IFERROR(VLOOKUP(Table1[[#This Row],[Stock]],[2]CUS030!$A$5:$BO$10000,36,0)/Table1[[#This Row],[Rate
(L/S)]],"")</f>
        <v/>
      </c>
      <c r="AF208" s="7" t="str">
        <f>IFERROR(VLOOKUP(Table1[[#This Row],[Stock]],[2]CUS030!$A$5:$BO$10000,37,0)/Table1[[#This Row],[Rate
(L/S)]],"")</f>
        <v/>
      </c>
      <c r="AG208" s="7" t="str">
        <f>IFERROR(VLOOKUP(Table1[[#This Row],[Stock]],[2]CUS030!$A$5:$BO$10000,38,0)/Table1[[#This Row],[Rate
(L/S)]],"")</f>
        <v/>
      </c>
      <c r="AH208" s="7" t="str">
        <f>IFERROR(VLOOKUP(Table1[[#This Row],[Stock]],[2]CUS030!$A$5:$BO$10000,39,0)/Table1[[#This Row],[Rate
(L/S)]],"")</f>
        <v/>
      </c>
      <c r="AI208" s="7" t="str">
        <f>IFERROR(VLOOKUP(Table1[[#This Row],[Stock]],[2]CUS030!$A$5:$BO$10000,40,0)/Table1[[#This Row],[Rate
(L/S)]],"")</f>
        <v/>
      </c>
      <c r="AJ208" s="7" t="str">
        <f>IFERROR(VLOOKUP(Table1[[#This Row],[Stock]],[2]CUS030!$A$5:$BO$10000,41,0)/Table1[[#This Row],[Rate
(L/S)]],"")</f>
        <v/>
      </c>
      <c r="AK208" s="7" t="str">
        <f>IFERROR(VLOOKUP(Table1[[#This Row],[Stock]],[2]CUS030!$A$5:$BO$10000,42,0)/Table1[[#This Row],[Rate
(L/S)]],"")</f>
        <v/>
      </c>
      <c r="AL208" s="7" t="str">
        <f>IFERROR(VLOOKUP(Table1[[#This Row],[Stock]],[2]CUS030!$A$5:$BO$10000,43,0)/Table1[[#This Row],[Rate
(L/S)]],"")</f>
        <v/>
      </c>
      <c r="AM208" s="7" t="str">
        <f>IFERROR(VLOOKUP(Table1[[#This Row],[Stock]],[2]CUS030!$A$5:$BO$10000,44,0)/Table1[[#This Row],[Rate
(L/S)]],"")</f>
        <v/>
      </c>
      <c r="AN208" s="7" t="str">
        <f>IFERROR(VLOOKUP(Table1[[#This Row],[Stock]],[2]CUS030!$A$5:$BO$10000,45,0)/Table1[[#This Row],[Rate
(L/S)]],"")</f>
        <v/>
      </c>
      <c r="AO208" s="7" t="str">
        <f>IFERROR(VLOOKUP(Table1[[#This Row],[Stock]],[2]CUS030!$A$5:$BO$10000,46,0)/Table1[[#This Row],[Rate
(L/S)]],"")</f>
        <v/>
      </c>
      <c r="AP208" s="7" t="str">
        <f>IFERROR(VLOOKUP(Table1[[#This Row],[Stock]],[2]CUS030!$A$5:$BO$10000,47,0)/Table1[[#This Row],[Rate
(L/S)]],"")</f>
        <v/>
      </c>
      <c r="AQ208" s="7" t="str">
        <f>IFERROR(VLOOKUP(Table1[[#This Row],[Stock]],[2]CUS030!$A$5:$BO$10000,48,0)/Table1[[#This Row],[Rate
(L/S)]],"")</f>
        <v/>
      </c>
      <c r="AR208" s="7" t="str">
        <f>IFERROR(VLOOKUP(Table1[[#This Row],[Stock]],[2]CUS030!$A$5:$BO$10000,49,0)/Table1[[#This Row],[Rate
(L/S)]],"")</f>
        <v/>
      </c>
      <c r="AS208" s="7" t="str">
        <f>IFERROR(VLOOKUP(Table1[[#This Row],[Stock]],[2]CUS030!$A$5:$BO$10000,50,0)/Table1[[#This Row],[Rate
(L/S)]],"")</f>
        <v/>
      </c>
      <c r="AT208" s="7" t="str">
        <f>IFERROR(VLOOKUP(Table1[[#This Row],[Stock]],[2]CUS030!$A$5:$BO$10000,51,0)/Table1[[#This Row],[Rate
(L/S)]],"")</f>
        <v/>
      </c>
      <c r="AU208" s="7" t="str">
        <f>IFERROR(VLOOKUP(Table1[[#This Row],[Stock]],[2]CUS030!$A$5:$BO$10000,52,0)/Table1[[#This Row],[Rate
(L/S)]],"")</f>
        <v/>
      </c>
      <c r="AV208" s="7" t="str">
        <f>IFERROR(VLOOKUP(Table1[[#This Row],[Stock]],[2]CUS030!$A$5:$BO$10000,53,0)/Table1[[#This Row],[Rate
(L/S)]],"")</f>
        <v/>
      </c>
      <c r="AW208" s="7" t="str">
        <f>IFERROR(VLOOKUP(Table1[[#This Row],[Stock]],[2]CUS030!$A$5:$BO$10000,54,0)/Table1[[#This Row],[Rate
(L/S)]],"")</f>
        <v/>
      </c>
      <c r="AX208" s="7" t="str">
        <f>IFERROR(VLOOKUP(Table1[[#This Row],[Stock]],[2]CUS030!$A$5:$BO$10000,55,0)/Table1[[#This Row],[Rate
(L/S)]],"")</f>
        <v/>
      </c>
      <c r="AY208" s="7" t="str">
        <f>IFERROR(VLOOKUP(Table1[[#This Row],[Stock]],[2]CUS030!$A$5:$BO$10000,56,0)/Table1[[#This Row],[Rate
(L/S)]],"")</f>
        <v/>
      </c>
      <c r="AZ208" s="7" t="str">
        <f>IFERROR(VLOOKUP(Table1[[#This Row],[Stock]],[2]CUS030!$A$5:$BO$10000,57,0)/Table1[[#This Row],[Rate
(L/S)]],"")</f>
        <v/>
      </c>
      <c r="BA208" s="7" t="str">
        <f>IFERROR(VLOOKUP(Table1[[#This Row],[Stock]],[2]CUS030!$A$5:$BO$10000,58,0)/Table1[[#This Row],[Rate
(L/S)]],"")</f>
        <v/>
      </c>
      <c r="BB208" s="7" t="str">
        <f>IFERROR(VLOOKUP(Table1[[#This Row],[Stock]],[2]CUS030!$A$5:$BO$10000,59,0)/Table1[[#This Row],[Rate
(L/S)]],"")</f>
        <v/>
      </c>
      <c r="BC208" s="7" t="str">
        <f>IFERROR(VLOOKUP(Table1[[#This Row],[Stock]],[2]CUS030!$A$5:$BO$10000,60,0)/Table1[[#This Row],[Rate
(L/S)]],"")</f>
        <v/>
      </c>
      <c r="BD208" s="7" t="str">
        <f>IFERROR(VLOOKUP(Table1[[#This Row],[Stock]],[2]CUS030!$A$5:$BO$10000,61,0)/Table1[[#This Row],[Rate
(L/S)]],"")</f>
        <v/>
      </c>
      <c r="BE208" s="7" t="str">
        <f>IFERROR(VLOOKUP(Table1[[#This Row],[Stock]],[2]CUS030!$A$5:$BO$10000,62,0)/Table1[[#This Row],[Rate
(L/S)]],"")</f>
        <v/>
      </c>
      <c r="BF208" s="7" t="str">
        <f>IFERROR(VLOOKUP(Table1[[#This Row],[Stock]],[2]CUS030!$A$5:$BO$10000,63,0)/Table1[[#This Row],[Rate
(L/S)]],"")</f>
        <v/>
      </c>
      <c r="BG208" s="7" t="str">
        <f>IFERROR(VLOOKUP(Table1[[#This Row],[Stock]],[2]CUS030!$A$5:$BO$10000,64,0)/Table1[[#This Row],[Rate
(L/S)]],"")</f>
        <v/>
      </c>
      <c r="BH208" s="7" t="str">
        <f>IFERROR(VLOOKUP(Table1[[#This Row],[Stock]],[2]CUS030!$A$5:$BO$10000,65,0)/Table1[[#This Row],[Rate
(L/S)]],"")</f>
        <v/>
      </c>
      <c r="BI208" s="7" t="s">
        <v>1</v>
      </c>
      <c r="BJ208" s="15">
        <f>IFERROR(IF(Table1[[#This Row],[S.Material]]="S",(Table1[[#This Row],[Total Qty]]+Table1[[#This Row],[N+1]]+Table1[[#This Row],[N+2]]),Table1[[#This Row],[Total Qty]]+Table1[[#This Row],[N+1]]),)</f>
        <v>0</v>
      </c>
      <c r="BK208" s="7" t="str">
        <f>IFERROR(IF(((AVERAGE((Table1[[#This Row],[N+1]],Table1[[#This Row],[N+2]]),Table1[[#This Row],[N+3]])-(Table1[[#This Row],[Total Qty]])))&gt;500,"Fixed&gt;500pcs",""),"")</f>
        <v/>
      </c>
      <c r="BL208" s="7" t="str">
        <f>IF(AND(Table1[[#This Row],[Last Forcast]]=0,Table1[[#This Row],[Total Qty]]&gt;0,Table1[[#This Row],[N+1]]&gt;0),"Check PO again","")</f>
        <v/>
      </c>
    </row>
    <row r="209" spans="2:64" x14ac:dyDescent="0.3">
      <c r="B209">
        <v>207</v>
      </c>
      <c r="C209" t="s">
        <v>214</v>
      </c>
      <c r="D209">
        <f>IFERROR(ROUND((MID(Table1[[#This Row],[Production]],35,(LEN(Table1[[#This Row],[Production]]))-37)/(MID(Table1[[#This Row],[Stock]],35,(LEN(Table1[[#This Row],[Stock]]))-37))),0),"")</f>
        <v>1</v>
      </c>
      <c r="E209" t="s">
        <v>214</v>
      </c>
      <c r="F209" s="16">
        <f>VLOOKUP(LEFT(Table1[[#This Row],[Production]],LEN(Table1[[#This Row],[Production]])-7),Item!$A$5:$Z$1000,26,0)</f>
        <v>0.71599999999999997</v>
      </c>
      <c r="H209" s="8" t="str">
        <f>IFERROR(VLOOKUP(MID(Table1[[#This Row],[Production]],10,2),Special!$B$2:$D$26,3,0),"")</f>
        <v>-</v>
      </c>
      <c r="J209" t="b">
        <f>EXACT(LEFT(Table1[[#This Row],[Stock]],12),LEFT(Table1[[#This Row],[Production]],12))</f>
        <v>1</v>
      </c>
      <c r="K209" t="b">
        <f>EXACT((RIGHT(Table1[[#This Row],[Stock]],3)),((RIGHT(Table1[[#This Row],[Production]],3))))</f>
        <v>1</v>
      </c>
      <c r="L209" s="14" t="str">
        <f>IFERROR(VLOOKUP(Table1[[#This Row],[Stock]],[1]Sheet1!$A$7:$N$10000,14,0),"")</f>
        <v/>
      </c>
      <c r="M209" s="14" t="str">
        <f>IFERROR(ROUND((Table1[[#This Row],[Stock
(S&amp;L)]]/Table1[[#This Row],[Rate
(L/S)]]),0),"")</f>
        <v/>
      </c>
      <c r="O209" t="str">
        <f>IF(Table1[[#This Row],[Rate
(L/S)]]=1,"P/E","C")</f>
        <v>P/E</v>
      </c>
      <c r="P209" s="7" t="str">
        <f>IFERROR(VLOOKUP(Table1[[#This Row],[Stock]],[2]CUS030!$A$5:$BO$10000,21,0)/Table1[[#This Row],[Rate
(L/S)]],"")</f>
        <v/>
      </c>
      <c r="Q209" s="7" t="str">
        <f>IFERROR(VLOOKUP(Table1[[#This Row],[Stock]],[2]CUS030!$A$5:$BO$10000,22,0)/Table1[[#This Row],[Rate
(L/S)]],"")</f>
        <v/>
      </c>
      <c r="R209" s="7" t="str">
        <f>IFERROR(VLOOKUP(Table1[[#This Row],[Stock]],[2]CUS030!$A$5:$BO$10000,23,0)/Table1[[#This Row],[Rate
(L/S)]],"")</f>
        <v/>
      </c>
      <c r="S209" s="7" t="str">
        <f>IFERROR(VLOOKUP(Table1[[#This Row],[Stock]],[2]CUS030!$A$5:$BO$10000,24,0)/Table1[[#This Row],[Rate
(L/S)]],"")</f>
        <v/>
      </c>
      <c r="T209" s="7" t="str">
        <f>IFERROR(VLOOKUP(Table1[[#This Row],[Stock]],[2]CUS030!$A$5:$BO$10000,25,0)/Table1[[#This Row],[Rate
(L/S)]],"")</f>
        <v/>
      </c>
      <c r="U209" s="7" t="str">
        <f>IFERROR(VLOOKUP(Table1[[#This Row],[Stock]],[2]CUS030!$A$5:$BO$10000,26,0)/Table1[[#This Row],[Rate
(L/S)]],"")</f>
        <v/>
      </c>
      <c r="V209" s="7" t="str">
        <f>IFERROR(VLOOKUP(Table1[[#This Row],[Stock]],[2]CUS030!$A$5:$BO$10000,27,0)/Table1[[#This Row],[Rate
(L/S)]],"")</f>
        <v/>
      </c>
      <c r="W209" s="7" t="str">
        <f>IFERROR(VLOOKUP(Table1[[#This Row],[Stock]],[2]CUS030!$A$5:$BO$10000,28,0)/Table1[[#This Row],[Rate
(L/S)]],"")</f>
        <v/>
      </c>
      <c r="X209" s="7" t="str">
        <f>IFERROR(VLOOKUP(Table1[[#This Row],[Stock]],[2]CUS030!$A$5:$BO$10000,29,0)/Table1[[#This Row],[Rate
(L/S)]],"")</f>
        <v/>
      </c>
      <c r="Y209" s="7" t="str">
        <f>IFERROR(VLOOKUP(Table1[[#This Row],[Stock]],[2]CUS030!$A$5:$BO$10000,30,0)/Table1[[#This Row],[Rate
(L/S)]],"")</f>
        <v/>
      </c>
      <c r="Z209" s="7" t="str">
        <f>IFERROR(VLOOKUP(Table1[[#This Row],[Stock]],[2]CUS030!$A$5:$BO$10000,31,0)/Table1[[#This Row],[Rate
(L/S)]],"")</f>
        <v/>
      </c>
      <c r="AA209" s="7" t="str">
        <f>IFERROR(VLOOKUP(Table1[[#This Row],[Stock]],[2]CUS030!$A$5:$BO$10000,32,0)/Table1[[#This Row],[Rate
(L/S)]],"")</f>
        <v/>
      </c>
      <c r="AB209" s="7" t="str">
        <f>IFERROR(VLOOKUP(Table1[[#This Row],[Stock]],[2]CUS030!$A$5:$BO$10000,33,0)/Table1[[#This Row],[Rate
(L/S)]],"")</f>
        <v/>
      </c>
      <c r="AC209" s="7" t="str">
        <f>IFERROR(VLOOKUP(Table1[[#This Row],[Stock]],[2]CUS030!$A$5:$BO$10000,34,0)/Table1[[#This Row],[Rate
(L/S)]],"")</f>
        <v/>
      </c>
      <c r="AD209" s="7" t="str">
        <f>IFERROR(VLOOKUP(Table1[[#This Row],[Stock]],[2]CUS030!$A$5:$BO$10000,35,0)/Table1[[#This Row],[Rate
(L/S)]],"")</f>
        <v/>
      </c>
      <c r="AE209" s="7" t="str">
        <f>IFERROR(VLOOKUP(Table1[[#This Row],[Stock]],[2]CUS030!$A$5:$BO$10000,36,0)/Table1[[#This Row],[Rate
(L/S)]],"")</f>
        <v/>
      </c>
      <c r="AF209" s="7" t="str">
        <f>IFERROR(VLOOKUP(Table1[[#This Row],[Stock]],[2]CUS030!$A$5:$BO$10000,37,0)/Table1[[#This Row],[Rate
(L/S)]],"")</f>
        <v/>
      </c>
      <c r="AG209" s="7" t="str">
        <f>IFERROR(VLOOKUP(Table1[[#This Row],[Stock]],[2]CUS030!$A$5:$BO$10000,38,0)/Table1[[#This Row],[Rate
(L/S)]],"")</f>
        <v/>
      </c>
      <c r="AH209" s="7" t="str">
        <f>IFERROR(VLOOKUP(Table1[[#This Row],[Stock]],[2]CUS030!$A$5:$BO$10000,39,0)/Table1[[#This Row],[Rate
(L/S)]],"")</f>
        <v/>
      </c>
      <c r="AI209" s="7" t="str">
        <f>IFERROR(VLOOKUP(Table1[[#This Row],[Stock]],[2]CUS030!$A$5:$BO$10000,40,0)/Table1[[#This Row],[Rate
(L/S)]],"")</f>
        <v/>
      </c>
      <c r="AJ209" s="7" t="str">
        <f>IFERROR(VLOOKUP(Table1[[#This Row],[Stock]],[2]CUS030!$A$5:$BO$10000,41,0)/Table1[[#This Row],[Rate
(L/S)]],"")</f>
        <v/>
      </c>
      <c r="AK209" s="7" t="str">
        <f>IFERROR(VLOOKUP(Table1[[#This Row],[Stock]],[2]CUS030!$A$5:$BO$10000,42,0)/Table1[[#This Row],[Rate
(L/S)]],"")</f>
        <v/>
      </c>
      <c r="AL209" s="7" t="str">
        <f>IFERROR(VLOOKUP(Table1[[#This Row],[Stock]],[2]CUS030!$A$5:$BO$10000,43,0)/Table1[[#This Row],[Rate
(L/S)]],"")</f>
        <v/>
      </c>
      <c r="AM209" s="7" t="str">
        <f>IFERROR(VLOOKUP(Table1[[#This Row],[Stock]],[2]CUS030!$A$5:$BO$10000,44,0)/Table1[[#This Row],[Rate
(L/S)]],"")</f>
        <v/>
      </c>
      <c r="AN209" s="7" t="str">
        <f>IFERROR(VLOOKUP(Table1[[#This Row],[Stock]],[2]CUS030!$A$5:$BO$10000,45,0)/Table1[[#This Row],[Rate
(L/S)]],"")</f>
        <v/>
      </c>
      <c r="AO209" s="7" t="str">
        <f>IFERROR(VLOOKUP(Table1[[#This Row],[Stock]],[2]CUS030!$A$5:$BO$10000,46,0)/Table1[[#This Row],[Rate
(L/S)]],"")</f>
        <v/>
      </c>
      <c r="AP209" s="7" t="str">
        <f>IFERROR(VLOOKUP(Table1[[#This Row],[Stock]],[2]CUS030!$A$5:$BO$10000,47,0)/Table1[[#This Row],[Rate
(L/S)]],"")</f>
        <v/>
      </c>
      <c r="AQ209" s="7" t="str">
        <f>IFERROR(VLOOKUP(Table1[[#This Row],[Stock]],[2]CUS030!$A$5:$BO$10000,48,0)/Table1[[#This Row],[Rate
(L/S)]],"")</f>
        <v/>
      </c>
      <c r="AR209" s="7" t="str">
        <f>IFERROR(VLOOKUP(Table1[[#This Row],[Stock]],[2]CUS030!$A$5:$BO$10000,49,0)/Table1[[#This Row],[Rate
(L/S)]],"")</f>
        <v/>
      </c>
      <c r="AS209" s="7" t="str">
        <f>IFERROR(VLOOKUP(Table1[[#This Row],[Stock]],[2]CUS030!$A$5:$BO$10000,50,0)/Table1[[#This Row],[Rate
(L/S)]],"")</f>
        <v/>
      </c>
      <c r="AT209" s="7" t="str">
        <f>IFERROR(VLOOKUP(Table1[[#This Row],[Stock]],[2]CUS030!$A$5:$BO$10000,51,0)/Table1[[#This Row],[Rate
(L/S)]],"")</f>
        <v/>
      </c>
      <c r="AU209" s="7" t="str">
        <f>IFERROR(VLOOKUP(Table1[[#This Row],[Stock]],[2]CUS030!$A$5:$BO$10000,52,0)/Table1[[#This Row],[Rate
(L/S)]],"")</f>
        <v/>
      </c>
      <c r="AV209" s="7" t="str">
        <f>IFERROR(VLOOKUP(Table1[[#This Row],[Stock]],[2]CUS030!$A$5:$BO$10000,53,0)/Table1[[#This Row],[Rate
(L/S)]],"")</f>
        <v/>
      </c>
      <c r="AW209" s="7" t="str">
        <f>IFERROR(VLOOKUP(Table1[[#This Row],[Stock]],[2]CUS030!$A$5:$BO$10000,54,0)/Table1[[#This Row],[Rate
(L/S)]],"")</f>
        <v/>
      </c>
      <c r="AX209" s="7" t="str">
        <f>IFERROR(VLOOKUP(Table1[[#This Row],[Stock]],[2]CUS030!$A$5:$BO$10000,55,0)/Table1[[#This Row],[Rate
(L/S)]],"")</f>
        <v/>
      </c>
      <c r="AY209" s="7" t="str">
        <f>IFERROR(VLOOKUP(Table1[[#This Row],[Stock]],[2]CUS030!$A$5:$BO$10000,56,0)/Table1[[#This Row],[Rate
(L/S)]],"")</f>
        <v/>
      </c>
      <c r="AZ209" s="7" t="str">
        <f>IFERROR(VLOOKUP(Table1[[#This Row],[Stock]],[2]CUS030!$A$5:$BO$10000,57,0)/Table1[[#This Row],[Rate
(L/S)]],"")</f>
        <v/>
      </c>
      <c r="BA209" s="7" t="str">
        <f>IFERROR(VLOOKUP(Table1[[#This Row],[Stock]],[2]CUS030!$A$5:$BO$10000,58,0)/Table1[[#This Row],[Rate
(L/S)]],"")</f>
        <v/>
      </c>
      <c r="BB209" s="7" t="str">
        <f>IFERROR(VLOOKUP(Table1[[#This Row],[Stock]],[2]CUS030!$A$5:$BO$10000,59,0)/Table1[[#This Row],[Rate
(L/S)]],"")</f>
        <v/>
      </c>
      <c r="BC209" s="7" t="str">
        <f>IFERROR(VLOOKUP(Table1[[#This Row],[Stock]],[2]CUS030!$A$5:$BO$10000,60,0)/Table1[[#This Row],[Rate
(L/S)]],"")</f>
        <v/>
      </c>
      <c r="BD209" s="7" t="str">
        <f>IFERROR(VLOOKUP(Table1[[#This Row],[Stock]],[2]CUS030!$A$5:$BO$10000,61,0)/Table1[[#This Row],[Rate
(L/S)]],"")</f>
        <v/>
      </c>
      <c r="BE209" s="7" t="str">
        <f>IFERROR(VLOOKUP(Table1[[#This Row],[Stock]],[2]CUS030!$A$5:$BO$10000,62,0)/Table1[[#This Row],[Rate
(L/S)]],"")</f>
        <v/>
      </c>
      <c r="BF209" s="7" t="str">
        <f>IFERROR(VLOOKUP(Table1[[#This Row],[Stock]],[2]CUS030!$A$5:$BO$10000,63,0)/Table1[[#This Row],[Rate
(L/S)]],"")</f>
        <v/>
      </c>
      <c r="BG209" s="7" t="str">
        <f>IFERROR(VLOOKUP(Table1[[#This Row],[Stock]],[2]CUS030!$A$5:$BO$10000,64,0)/Table1[[#This Row],[Rate
(L/S)]],"")</f>
        <v/>
      </c>
      <c r="BH209" s="7" t="str">
        <f>IFERROR(VLOOKUP(Table1[[#This Row],[Stock]],[2]CUS030!$A$5:$BO$10000,65,0)/Table1[[#This Row],[Rate
(L/S)]],"")</f>
        <v/>
      </c>
      <c r="BI209" s="7" t="s">
        <v>1</v>
      </c>
      <c r="BJ209" s="15">
        <f>IFERROR(IF(Table1[[#This Row],[S.Material]]="S",(Table1[[#This Row],[Total Qty]]+Table1[[#This Row],[N+1]]+Table1[[#This Row],[N+2]]),Table1[[#This Row],[Total Qty]]+Table1[[#This Row],[N+1]]),)</f>
        <v>0</v>
      </c>
      <c r="BK209" s="7" t="str">
        <f>IFERROR(IF(((AVERAGE((Table1[[#This Row],[N+1]],Table1[[#This Row],[N+2]]),Table1[[#This Row],[N+3]])-(Table1[[#This Row],[Total Qty]])))&gt;500,"Fixed&gt;500pcs",""),"")</f>
        <v/>
      </c>
      <c r="BL209" s="7" t="str">
        <f>IF(AND(Table1[[#This Row],[Last Forcast]]=0,Table1[[#This Row],[Total Qty]]&gt;0,Table1[[#This Row],[N+1]]&gt;0),"Check PO again","")</f>
        <v/>
      </c>
    </row>
    <row r="210" spans="2:64" x14ac:dyDescent="0.3">
      <c r="B210">
        <v>208</v>
      </c>
      <c r="C210" t="s">
        <v>215</v>
      </c>
      <c r="D210">
        <f>IFERROR(ROUND((MID(Table1[[#This Row],[Production]],35,(LEN(Table1[[#This Row],[Production]]))-37)/(MID(Table1[[#This Row],[Stock]],35,(LEN(Table1[[#This Row],[Stock]]))-37))),0),"")</f>
        <v>1</v>
      </c>
      <c r="E210" t="s">
        <v>215</v>
      </c>
      <c r="F210" s="16">
        <f>VLOOKUP(LEFT(Table1[[#This Row],[Production]],LEN(Table1[[#This Row],[Production]])-7),Item!$A$5:$Z$1000,26,0)</f>
        <v>0.71599999999999997</v>
      </c>
      <c r="H210" s="8" t="str">
        <f>IFERROR(VLOOKUP(MID(Table1[[#This Row],[Production]],10,2),Special!$B$2:$D$26,3,0),"")</f>
        <v>-</v>
      </c>
      <c r="J210" t="b">
        <f>EXACT(LEFT(Table1[[#This Row],[Stock]],12),LEFT(Table1[[#This Row],[Production]],12))</f>
        <v>1</v>
      </c>
      <c r="K210" t="b">
        <f>EXACT((RIGHT(Table1[[#This Row],[Stock]],3)),((RIGHT(Table1[[#This Row],[Production]],3))))</f>
        <v>1</v>
      </c>
      <c r="L210" s="14">
        <f>IFERROR(VLOOKUP(Table1[[#This Row],[Stock]],[1]Sheet1!$A$7:$N$10000,14,0),"")</f>
        <v>131</v>
      </c>
      <c r="M210" s="14">
        <f>IFERROR(ROUND((Table1[[#This Row],[Stock
(S&amp;L)]]/Table1[[#This Row],[Rate
(L/S)]]),0),"")</f>
        <v>131</v>
      </c>
      <c r="O210" t="str">
        <f>IF(Table1[[#This Row],[Rate
(L/S)]]=1,"P/E","C")</f>
        <v>P/E</v>
      </c>
      <c r="P210" s="7" t="str">
        <f>IFERROR(VLOOKUP(Table1[[#This Row],[Stock]],[2]CUS030!$A$5:$BO$10000,21,0)/Table1[[#This Row],[Rate
(L/S)]],"")</f>
        <v/>
      </c>
      <c r="Q210" s="7" t="str">
        <f>IFERROR(VLOOKUP(Table1[[#This Row],[Stock]],[2]CUS030!$A$5:$BO$10000,22,0)/Table1[[#This Row],[Rate
(L/S)]],"")</f>
        <v/>
      </c>
      <c r="R210" s="7" t="str">
        <f>IFERROR(VLOOKUP(Table1[[#This Row],[Stock]],[2]CUS030!$A$5:$BO$10000,23,0)/Table1[[#This Row],[Rate
(L/S)]],"")</f>
        <v/>
      </c>
      <c r="S210" s="7" t="str">
        <f>IFERROR(VLOOKUP(Table1[[#This Row],[Stock]],[2]CUS030!$A$5:$BO$10000,24,0)/Table1[[#This Row],[Rate
(L/S)]],"")</f>
        <v/>
      </c>
      <c r="T210" s="7" t="str">
        <f>IFERROR(VLOOKUP(Table1[[#This Row],[Stock]],[2]CUS030!$A$5:$BO$10000,25,0)/Table1[[#This Row],[Rate
(L/S)]],"")</f>
        <v/>
      </c>
      <c r="U210" s="7" t="str">
        <f>IFERROR(VLOOKUP(Table1[[#This Row],[Stock]],[2]CUS030!$A$5:$BO$10000,26,0)/Table1[[#This Row],[Rate
(L/S)]],"")</f>
        <v/>
      </c>
      <c r="V210" s="7" t="str">
        <f>IFERROR(VLOOKUP(Table1[[#This Row],[Stock]],[2]CUS030!$A$5:$BO$10000,27,0)/Table1[[#This Row],[Rate
(L/S)]],"")</f>
        <v/>
      </c>
      <c r="W210" s="7" t="str">
        <f>IFERROR(VLOOKUP(Table1[[#This Row],[Stock]],[2]CUS030!$A$5:$BO$10000,28,0)/Table1[[#This Row],[Rate
(L/S)]],"")</f>
        <v/>
      </c>
      <c r="X210" s="7" t="str">
        <f>IFERROR(VLOOKUP(Table1[[#This Row],[Stock]],[2]CUS030!$A$5:$BO$10000,29,0)/Table1[[#This Row],[Rate
(L/S)]],"")</f>
        <v/>
      </c>
      <c r="Y210" s="7" t="str">
        <f>IFERROR(VLOOKUP(Table1[[#This Row],[Stock]],[2]CUS030!$A$5:$BO$10000,30,0)/Table1[[#This Row],[Rate
(L/S)]],"")</f>
        <v/>
      </c>
      <c r="Z210" s="7" t="str">
        <f>IFERROR(VLOOKUP(Table1[[#This Row],[Stock]],[2]CUS030!$A$5:$BO$10000,31,0)/Table1[[#This Row],[Rate
(L/S)]],"")</f>
        <v/>
      </c>
      <c r="AA210" s="7" t="str">
        <f>IFERROR(VLOOKUP(Table1[[#This Row],[Stock]],[2]CUS030!$A$5:$BO$10000,32,0)/Table1[[#This Row],[Rate
(L/S)]],"")</f>
        <v/>
      </c>
      <c r="AB210" s="7" t="str">
        <f>IFERROR(VLOOKUP(Table1[[#This Row],[Stock]],[2]CUS030!$A$5:$BO$10000,33,0)/Table1[[#This Row],[Rate
(L/S)]],"")</f>
        <v/>
      </c>
      <c r="AC210" s="7" t="str">
        <f>IFERROR(VLOOKUP(Table1[[#This Row],[Stock]],[2]CUS030!$A$5:$BO$10000,34,0)/Table1[[#This Row],[Rate
(L/S)]],"")</f>
        <v/>
      </c>
      <c r="AD210" s="7" t="str">
        <f>IFERROR(VLOOKUP(Table1[[#This Row],[Stock]],[2]CUS030!$A$5:$BO$10000,35,0)/Table1[[#This Row],[Rate
(L/S)]],"")</f>
        <v/>
      </c>
      <c r="AE210" s="7" t="str">
        <f>IFERROR(VLOOKUP(Table1[[#This Row],[Stock]],[2]CUS030!$A$5:$BO$10000,36,0)/Table1[[#This Row],[Rate
(L/S)]],"")</f>
        <v/>
      </c>
      <c r="AF210" s="7" t="str">
        <f>IFERROR(VLOOKUP(Table1[[#This Row],[Stock]],[2]CUS030!$A$5:$BO$10000,37,0)/Table1[[#This Row],[Rate
(L/S)]],"")</f>
        <v/>
      </c>
      <c r="AG210" s="7" t="str">
        <f>IFERROR(VLOOKUP(Table1[[#This Row],[Stock]],[2]CUS030!$A$5:$BO$10000,38,0)/Table1[[#This Row],[Rate
(L/S)]],"")</f>
        <v/>
      </c>
      <c r="AH210" s="7" t="str">
        <f>IFERROR(VLOOKUP(Table1[[#This Row],[Stock]],[2]CUS030!$A$5:$BO$10000,39,0)/Table1[[#This Row],[Rate
(L/S)]],"")</f>
        <v/>
      </c>
      <c r="AI210" s="7" t="str">
        <f>IFERROR(VLOOKUP(Table1[[#This Row],[Stock]],[2]CUS030!$A$5:$BO$10000,40,0)/Table1[[#This Row],[Rate
(L/S)]],"")</f>
        <v/>
      </c>
      <c r="AJ210" s="7" t="str">
        <f>IFERROR(VLOOKUP(Table1[[#This Row],[Stock]],[2]CUS030!$A$5:$BO$10000,41,0)/Table1[[#This Row],[Rate
(L/S)]],"")</f>
        <v/>
      </c>
      <c r="AK210" s="7" t="str">
        <f>IFERROR(VLOOKUP(Table1[[#This Row],[Stock]],[2]CUS030!$A$5:$BO$10000,42,0)/Table1[[#This Row],[Rate
(L/S)]],"")</f>
        <v/>
      </c>
      <c r="AL210" s="7" t="str">
        <f>IFERROR(VLOOKUP(Table1[[#This Row],[Stock]],[2]CUS030!$A$5:$BO$10000,43,0)/Table1[[#This Row],[Rate
(L/S)]],"")</f>
        <v/>
      </c>
      <c r="AM210" s="7" t="str">
        <f>IFERROR(VLOOKUP(Table1[[#This Row],[Stock]],[2]CUS030!$A$5:$BO$10000,44,0)/Table1[[#This Row],[Rate
(L/S)]],"")</f>
        <v/>
      </c>
      <c r="AN210" s="7" t="str">
        <f>IFERROR(VLOOKUP(Table1[[#This Row],[Stock]],[2]CUS030!$A$5:$BO$10000,45,0)/Table1[[#This Row],[Rate
(L/S)]],"")</f>
        <v/>
      </c>
      <c r="AO210" s="7" t="str">
        <f>IFERROR(VLOOKUP(Table1[[#This Row],[Stock]],[2]CUS030!$A$5:$BO$10000,46,0)/Table1[[#This Row],[Rate
(L/S)]],"")</f>
        <v/>
      </c>
      <c r="AP210" s="7" t="str">
        <f>IFERROR(VLOOKUP(Table1[[#This Row],[Stock]],[2]CUS030!$A$5:$BO$10000,47,0)/Table1[[#This Row],[Rate
(L/S)]],"")</f>
        <v/>
      </c>
      <c r="AQ210" s="7" t="str">
        <f>IFERROR(VLOOKUP(Table1[[#This Row],[Stock]],[2]CUS030!$A$5:$BO$10000,48,0)/Table1[[#This Row],[Rate
(L/S)]],"")</f>
        <v/>
      </c>
      <c r="AR210" s="7" t="str">
        <f>IFERROR(VLOOKUP(Table1[[#This Row],[Stock]],[2]CUS030!$A$5:$BO$10000,49,0)/Table1[[#This Row],[Rate
(L/S)]],"")</f>
        <v/>
      </c>
      <c r="AS210" s="7" t="str">
        <f>IFERROR(VLOOKUP(Table1[[#This Row],[Stock]],[2]CUS030!$A$5:$BO$10000,50,0)/Table1[[#This Row],[Rate
(L/S)]],"")</f>
        <v/>
      </c>
      <c r="AT210" s="7" t="str">
        <f>IFERROR(VLOOKUP(Table1[[#This Row],[Stock]],[2]CUS030!$A$5:$BO$10000,51,0)/Table1[[#This Row],[Rate
(L/S)]],"")</f>
        <v/>
      </c>
      <c r="AU210" s="7" t="str">
        <f>IFERROR(VLOOKUP(Table1[[#This Row],[Stock]],[2]CUS030!$A$5:$BO$10000,52,0)/Table1[[#This Row],[Rate
(L/S)]],"")</f>
        <v/>
      </c>
      <c r="AV210" s="7" t="str">
        <f>IFERROR(VLOOKUP(Table1[[#This Row],[Stock]],[2]CUS030!$A$5:$BO$10000,53,0)/Table1[[#This Row],[Rate
(L/S)]],"")</f>
        <v/>
      </c>
      <c r="AW210" s="7" t="str">
        <f>IFERROR(VLOOKUP(Table1[[#This Row],[Stock]],[2]CUS030!$A$5:$BO$10000,54,0)/Table1[[#This Row],[Rate
(L/S)]],"")</f>
        <v/>
      </c>
      <c r="AX210" s="7" t="str">
        <f>IFERROR(VLOOKUP(Table1[[#This Row],[Stock]],[2]CUS030!$A$5:$BO$10000,55,0)/Table1[[#This Row],[Rate
(L/S)]],"")</f>
        <v/>
      </c>
      <c r="AY210" s="7" t="str">
        <f>IFERROR(VLOOKUP(Table1[[#This Row],[Stock]],[2]CUS030!$A$5:$BO$10000,56,0)/Table1[[#This Row],[Rate
(L/S)]],"")</f>
        <v/>
      </c>
      <c r="AZ210" s="7" t="str">
        <f>IFERROR(VLOOKUP(Table1[[#This Row],[Stock]],[2]CUS030!$A$5:$BO$10000,57,0)/Table1[[#This Row],[Rate
(L/S)]],"")</f>
        <v/>
      </c>
      <c r="BA210" s="7" t="str">
        <f>IFERROR(VLOOKUP(Table1[[#This Row],[Stock]],[2]CUS030!$A$5:$BO$10000,58,0)/Table1[[#This Row],[Rate
(L/S)]],"")</f>
        <v/>
      </c>
      <c r="BB210" s="7" t="str">
        <f>IFERROR(VLOOKUP(Table1[[#This Row],[Stock]],[2]CUS030!$A$5:$BO$10000,59,0)/Table1[[#This Row],[Rate
(L/S)]],"")</f>
        <v/>
      </c>
      <c r="BC210" s="7" t="str">
        <f>IFERROR(VLOOKUP(Table1[[#This Row],[Stock]],[2]CUS030!$A$5:$BO$10000,60,0)/Table1[[#This Row],[Rate
(L/S)]],"")</f>
        <v/>
      </c>
      <c r="BD210" s="7" t="str">
        <f>IFERROR(VLOOKUP(Table1[[#This Row],[Stock]],[2]CUS030!$A$5:$BO$10000,61,0)/Table1[[#This Row],[Rate
(L/S)]],"")</f>
        <v/>
      </c>
      <c r="BE210" s="7" t="str">
        <f>IFERROR(VLOOKUP(Table1[[#This Row],[Stock]],[2]CUS030!$A$5:$BO$10000,62,0)/Table1[[#This Row],[Rate
(L/S)]],"")</f>
        <v/>
      </c>
      <c r="BF210" s="7" t="str">
        <f>IFERROR(VLOOKUP(Table1[[#This Row],[Stock]],[2]CUS030!$A$5:$BO$10000,63,0)/Table1[[#This Row],[Rate
(L/S)]],"")</f>
        <v/>
      </c>
      <c r="BG210" s="7" t="str">
        <f>IFERROR(VLOOKUP(Table1[[#This Row],[Stock]],[2]CUS030!$A$5:$BO$10000,64,0)/Table1[[#This Row],[Rate
(L/S)]],"")</f>
        <v/>
      </c>
      <c r="BH210" s="7" t="str">
        <f>IFERROR(VLOOKUP(Table1[[#This Row],[Stock]],[2]CUS030!$A$5:$BO$10000,65,0)/Table1[[#This Row],[Rate
(L/S)]],"")</f>
        <v/>
      </c>
      <c r="BI210" s="7" t="s">
        <v>1</v>
      </c>
      <c r="BJ210" s="15">
        <f>IFERROR(IF(Table1[[#This Row],[S.Material]]="S",(Table1[[#This Row],[Total Qty]]+Table1[[#This Row],[N+1]]+Table1[[#This Row],[N+2]]),Table1[[#This Row],[Total Qty]]+Table1[[#This Row],[N+1]]),)</f>
        <v>0</v>
      </c>
      <c r="BK210" s="7" t="str">
        <f>IFERROR(IF(((AVERAGE((Table1[[#This Row],[N+1]],Table1[[#This Row],[N+2]]),Table1[[#This Row],[N+3]])-(Table1[[#This Row],[Total Qty]])))&gt;500,"Fixed&gt;500pcs",""),"")</f>
        <v/>
      </c>
      <c r="BL210" s="7" t="str">
        <f>IF(AND(Table1[[#This Row],[Last Forcast]]=0,Table1[[#This Row],[Total Qty]]&gt;0,Table1[[#This Row],[N+1]]&gt;0),"Check PO again","")</f>
        <v/>
      </c>
    </row>
    <row r="211" spans="2:64" x14ac:dyDescent="0.3">
      <c r="B211">
        <v>209</v>
      </c>
      <c r="C211" t="s">
        <v>216</v>
      </c>
      <c r="D211">
        <f>IFERROR(ROUND((MID(Table1[[#This Row],[Production]],35,(LEN(Table1[[#This Row],[Production]]))-37)/(MID(Table1[[#This Row],[Stock]],35,(LEN(Table1[[#This Row],[Stock]]))-37))),0),"")</f>
        <v>9</v>
      </c>
      <c r="E211" t="s">
        <v>215</v>
      </c>
      <c r="F211" s="16">
        <f>VLOOKUP(LEFT(Table1[[#This Row],[Production]],LEN(Table1[[#This Row],[Production]])-7),Item!$A$5:$Z$1000,26,0)</f>
        <v>0.71599999999999997</v>
      </c>
      <c r="H211" s="8" t="str">
        <f>IFERROR(VLOOKUP(MID(Table1[[#This Row],[Production]],10,2),Special!$B$2:$D$26,3,0),"")</f>
        <v>-</v>
      </c>
      <c r="J211" t="b">
        <f>EXACT(LEFT(Table1[[#This Row],[Stock]],12),LEFT(Table1[[#This Row],[Production]],12))</f>
        <v>1</v>
      </c>
      <c r="K211" t="b">
        <f>EXACT((RIGHT(Table1[[#This Row],[Stock]],3)),((RIGHT(Table1[[#This Row],[Production]],3))))</f>
        <v>1</v>
      </c>
      <c r="L211" s="14">
        <f>IFERROR(VLOOKUP(Table1[[#This Row],[Stock]],[1]Sheet1!$A$7:$N$10000,14,0),"")</f>
        <v>4</v>
      </c>
      <c r="M211" s="14">
        <f>IFERROR(ROUND((Table1[[#This Row],[Stock
(S&amp;L)]]/Table1[[#This Row],[Rate
(L/S)]]),0),"")</f>
        <v>0</v>
      </c>
      <c r="O211" t="str">
        <f>IF(Table1[[#This Row],[Rate
(L/S)]]=1,"P/E","C")</f>
        <v>C</v>
      </c>
      <c r="P211" s="7">
        <f>IFERROR(VLOOKUP(Table1[[#This Row],[Stock]],[2]CUS030!$A$5:$BO$10000,21,0)/Table1[[#This Row],[Rate
(L/S)]],"")</f>
        <v>0</v>
      </c>
      <c r="Q211" s="7">
        <f>IFERROR(VLOOKUP(Table1[[#This Row],[Stock]],[2]CUS030!$A$5:$BO$10000,22,0)/Table1[[#This Row],[Rate
(L/S)]],"")</f>
        <v>0</v>
      </c>
      <c r="R211" s="7">
        <f>IFERROR(VLOOKUP(Table1[[#This Row],[Stock]],[2]CUS030!$A$5:$BO$10000,23,0)/Table1[[#This Row],[Rate
(L/S)]],"")</f>
        <v>0</v>
      </c>
      <c r="S211" s="7">
        <f>IFERROR(VLOOKUP(Table1[[#This Row],[Stock]],[2]CUS030!$A$5:$BO$10000,24,0)/Table1[[#This Row],[Rate
(L/S)]],"")</f>
        <v>0</v>
      </c>
      <c r="T211" s="7">
        <f>IFERROR(VLOOKUP(Table1[[#This Row],[Stock]],[2]CUS030!$A$5:$BO$10000,25,0)/Table1[[#This Row],[Rate
(L/S)]],"")</f>
        <v>0</v>
      </c>
      <c r="U211" s="7">
        <f>IFERROR(VLOOKUP(Table1[[#This Row],[Stock]],[2]CUS030!$A$5:$BO$10000,26,0)/Table1[[#This Row],[Rate
(L/S)]],"")</f>
        <v>15.555555555555555</v>
      </c>
      <c r="V211" s="7">
        <f>IFERROR(VLOOKUP(Table1[[#This Row],[Stock]],[2]CUS030!$A$5:$BO$10000,27,0)/Table1[[#This Row],[Rate
(L/S)]],"")</f>
        <v>0</v>
      </c>
      <c r="W211" s="7">
        <f>IFERROR(VLOOKUP(Table1[[#This Row],[Stock]],[2]CUS030!$A$5:$BO$10000,28,0)/Table1[[#This Row],[Rate
(L/S)]],"")</f>
        <v>0</v>
      </c>
      <c r="X211" s="7">
        <f>IFERROR(VLOOKUP(Table1[[#This Row],[Stock]],[2]CUS030!$A$5:$BO$10000,29,0)/Table1[[#This Row],[Rate
(L/S)]],"")</f>
        <v>0</v>
      </c>
      <c r="Y211" s="7">
        <f>IFERROR(VLOOKUP(Table1[[#This Row],[Stock]],[2]CUS030!$A$5:$BO$10000,30,0)/Table1[[#This Row],[Rate
(L/S)]],"")</f>
        <v>0</v>
      </c>
      <c r="Z211" s="7">
        <f>IFERROR(VLOOKUP(Table1[[#This Row],[Stock]],[2]CUS030!$A$5:$BO$10000,31,0)/Table1[[#This Row],[Rate
(L/S)]],"")</f>
        <v>0</v>
      </c>
      <c r="AA211" s="7">
        <f>IFERROR(VLOOKUP(Table1[[#This Row],[Stock]],[2]CUS030!$A$5:$BO$10000,32,0)/Table1[[#This Row],[Rate
(L/S)]],"")</f>
        <v>0</v>
      </c>
      <c r="AB211" s="7">
        <f>IFERROR(VLOOKUP(Table1[[#This Row],[Stock]],[2]CUS030!$A$5:$BO$10000,33,0)/Table1[[#This Row],[Rate
(L/S)]],"")</f>
        <v>0</v>
      </c>
      <c r="AC211" s="7">
        <f>IFERROR(VLOOKUP(Table1[[#This Row],[Stock]],[2]CUS030!$A$5:$BO$10000,34,0)/Table1[[#This Row],[Rate
(L/S)]],"")</f>
        <v>0</v>
      </c>
      <c r="AD211" s="7">
        <f>IFERROR(VLOOKUP(Table1[[#This Row],[Stock]],[2]CUS030!$A$5:$BO$10000,35,0)/Table1[[#This Row],[Rate
(L/S)]],"")</f>
        <v>0</v>
      </c>
      <c r="AE211" s="7">
        <f>IFERROR(VLOOKUP(Table1[[#This Row],[Stock]],[2]CUS030!$A$5:$BO$10000,36,0)/Table1[[#This Row],[Rate
(L/S)]],"")</f>
        <v>0</v>
      </c>
      <c r="AF211" s="7">
        <f>IFERROR(VLOOKUP(Table1[[#This Row],[Stock]],[2]CUS030!$A$5:$BO$10000,37,0)/Table1[[#This Row],[Rate
(L/S)]],"")</f>
        <v>0</v>
      </c>
      <c r="AG211" s="7">
        <f>IFERROR(VLOOKUP(Table1[[#This Row],[Stock]],[2]CUS030!$A$5:$BO$10000,38,0)/Table1[[#This Row],[Rate
(L/S)]],"")</f>
        <v>0</v>
      </c>
      <c r="AH211" s="7">
        <f>IFERROR(VLOOKUP(Table1[[#This Row],[Stock]],[2]CUS030!$A$5:$BO$10000,39,0)/Table1[[#This Row],[Rate
(L/S)]],"")</f>
        <v>0</v>
      </c>
      <c r="AI211" s="7">
        <f>IFERROR(VLOOKUP(Table1[[#This Row],[Stock]],[2]CUS030!$A$5:$BO$10000,40,0)/Table1[[#This Row],[Rate
(L/S)]],"")</f>
        <v>0</v>
      </c>
      <c r="AJ211" s="7">
        <f>IFERROR(VLOOKUP(Table1[[#This Row],[Stock]],[2]CUS030!$A$5:$BO$10000,41,0)/Table1[[#This Row],[Rate
(L/S)]],"")</f>
        <v>0</v>
      </c>
      <c r="AK211" s="7">
        <f>IFERROR(VLOOKUP(Table1[[#This Row],[Stock]],[2]CUS030!$A$5:$BO$10000,42,0)/Table1[[#This Row],[Rate
(L/S)]],"")</f>
        <v>0</v>
      </c>
      <c r="AL211" s="7">
        <f>IFERROR(VLOOKUP(Table1[[#This Row],[Stock]],[2]CUS030!$A$5:$BO$10000,43,0)/Table1[[#This Row],[Rate
(L/S)]],"")</f>
        <v>0</v>
      </c>
      <c r="AM211" s="7">
        <f>IFERROR(VLOOKUP(Table1[[#This Row],[Stock]],[2]CUS030!$A$5:$BO$10000,44,0)/Table1[[#This Row],[Rate
(L/S)]],"")</f>
        <v>0</v>
      </c>
      <c r="AN211" s="7">
        <f>IFERROR(VLOOKUP(Table1[[#This Row],[Stock]],[2]CUS030!$A$5:$BO$10000,45,0)/Table1[[#This Row],[Rate
(L/S)]],"")</f>
        <v>0</v>
      </c>
      <c r="AO211" s="7">
        <f>IFERROR(VLOOKUP(Table1[[#This Row],[Stock]],[2]CUS030!$A$5:$BO$10000,46,0)/Table1[[#This Row],[Rate
(L/S)]],"")</f>
        <v>0</v>
      </c>
      <c r="AP211" s="7">
        <f>IFERROR(VLOOKUP(Table1[[#This Row],[Stock]],[2]CUS030!$A$5:$BO$10000,47,0)/Table1[[#This Row],[Rate
(L/S)]],"")</f>
        <v>0</v>
      </c>
      <c r="AQ211" s="7">
        <f>IFERROR(VLOOKUP(Table1[[#This Row],[Stock]],[2]CUS030!$A$5:$BO$10000,48,0)/Table1[[#This Row],[Rate
(L/S)]],"")</f>
        <v>0</v>
      </c>
      <c r="AR211" s="7">
        <f>IFERROR(VLOOKUP(Table1[[#This Row],[Stock]],[2]CUS030!$A$5:$BO$10000,49,0)/Table1[[#This Row],[Rate
(L/S)]],"")</f>
        <v>0</v>
      </c>
      <c r="AS211" s="7">
        <f>IFERROR(VLOOKUP(Table1[[#This Row],[Stock]],[2]CUS030!$A$5:$BO$10000,50,0)/Table1[[#This Row],[Rate
(L/S)]],"")</f>
        <v>0</v>
      </c>
      <c r="AT211" s="7">
        <f>IFERROR(VLOOKUP(Table1[[#This Row],[Stock]],[2]CUS030!$A$5:$BO$10000,51,0)/Table1[[#This Row],[Rate
(L/S)]],"")</f>
        <v>0</v>
      </c>
      <c r="AU211" s="7">
        <f>IFERROR(VLOOKUP(Table1[[#This Row],[Stock]],[2]CUS030!$A$5:$BO$10000,52,0)/Table1[[#This Row],[Rate
(L/S)]],"")</f>
        <v>0</v>
      </c>
      <c r="AV211" s="7">
        <f>IFERROR(VLOOKUP(Table1[[#This Row],[Stock]],[2]CUS030!$A$5:$BO$10000,53,0)/Table1[[#This Row],[Rate
(L/S)]],"")</f>
        <v>15.555555555555555</v>
      </c>
      <c r="AW211" s="7">
        <f>IFERROR(VLOOKUP(Table1[[#This Row],[Stock]],[2]CUS030!$A$5:$BO$10000,54,0)/Table1[[#This Row],[Rate
(L/S)]],"")</f>
        <v>0</v>
      </c>
      <c r="AX211" s="7">
        <f>IFERROR(VLOOKUP(Table1[[#This Row],[Stock]],[2]CUS030!$A$5:$BO$10000,55,0)/Table1[[#This Row],[Rate
(L/S)]],"")</f>
        <v>13.333333333333334</v>
      </c>
      <c r="AY211" s="7">
        <f>IFERROR(VLOOKUP(Table1[[#This Row],[Stock]],[2]CUS030!$A$5:$BO$10000,56,0)/Table1[[#This Row],[Rate
(L/S)]],"")</f>
        <v>17.777777777777779</v>
      </c>
      <c r="AZ211" s="7">
        <f>IFERROR(VLOOKUP(Table1[[#This Row],[Stock]],[2]CUS030!$A$5:$BO$10000,57,0)/Table1[[#This Row],[Rate
(L/S)]],"")</f>
        <v>11.111111111111111</v>
      </c>
      <c r="BA211" s="7">
        <f>IFERROR(VLOOKUP(Table1[[#This Row],[Stock]],[2]CUS030!$A$5:$BO$10000,58,0)/Table1[[#This Row],[Rate
(L/S)]],"")</f>
        <v>0</v>
      </c>
      <c r="BB211" s="7">
        <f>IFERROR(VLOOKUP(Table1[[#This Row],[Stock]],[2]CUS030!$A$5:$BO$10000,59,0)/Table1[[#This Row],[Rate
(L/S)]],"")</f>
        <v>0</v>
      </c>
      <c r="BC211" s="7">
        <f>IFERROR(VLOOKUP(Table1[[#This Row],[Stock]],[2]CUS030!$A$5:$BO$10000,60,0)/Table1[[#This Row],[Rate
(L/S)]],"")</f>
        <v>0</v>
      </c>
      <c r="BD211" s="7">
        <f>IFERROR(VLOOKUP(Table1[[#This Row],[Stock]],[2]CUS030!$A$5:$BO$10000,61,0)/Table1[[#This Row],[Rate
(L/S)]],"")</f>
        <v>0</v>
      </c>
      <c r="BE211" s="7">
        <f>IFERROR(VLOOKUP(Table1[[#This Row],[Stock]],[2]CUS030!$A$5:$BO$10000,62,0)/Table1[[#This Row],[Rate
(L/S)]],"")</f>
        <v>0</v>
      </c>
      <c r="BF211" s="7">
        <f>IFERROR(VLOOKUP(Table1[[#This Row],[Stock]],[2]CUS030!$A$5:$BO$10000,63,0)/Table1[[#This Row],[Rate
(L/S)]],"")</f>
        <v>0</v>
      </c>
      <c r="BG211" s="7">
        <f>IFERROR(VLOOKUP(Table1[[#This Row],[Stock]],[2]CUS030!$A$5:$BO$10000,64,0)/Table1[[#This Row],[Rate
(L/S)]],"")</f>
        <v>0</v>
      </c>
      <c r="BH211" s="7">
        <f>IFERROR(VLOOKUP(Table1[[#This Row],[Stock]],[2]CUS030!$A$5:$BO$10000,65,0)/Table1[[#This Row],[Rate
(L/S)]],"")</f>
        <v>0</v>
      </c>
      <c r="BI211" s="7" t="s">
        <v>1</v>
      </c>
      <c r="BJ211" s="15">
        <f>IFERROR(IF(Table1[[#This Row],[S.Material]]="S",(Table1[[#This Row],[Total Qty]]+Table1[[#This Row],[N+1]]+Table1[[#This Row],[N+2]]),Table1[[#This Row],[Total Qty]]+Table1[[#This Row],[N+1]]),)</f>
        <v>33.333333333333336</v>
      </c>
      <c r="BK211" s="7" t="str">
        <f>IFERROR(IF(((AVERAGE((Table1[[#This Row],[N+1]],Table1[[#This Row],[N+2]]),Table1[[#This Row],[N+3]])-(Table1[[#This Row],[Total Qty]])))&gt;500,"Fixed&gt;500pcs",""),"")</f>
        <v/>
      </c>
      <c r="BL211" s="7" t="str">
        <f>IF(AND(Table1[[#This Row],[Last Forcast]]=0,Table1[[#This Row],[Total Qty]]&gt;0,Table1[[#This Row],[N+1]]&gt;0),"Check PO again","")</f>
        <v/>
      </c>
    </row>
    <row r="212" spans="2:64" x14ac:dyDescent="0.3">
      <c r="B212">
        <v>210</v>
      </c>
      <c r="C212" t="s">
        <v>217</v>
      </c>
      <c r="D212">
        <f>IFERROR(ROUND((MID(Table1[[#This Row],[Production]],35,(LEN(Table1[[#This Row],[Production]]))-37)/(MID(Table1[[#This Row],[Stock]],35,(LEN(Table1[[#This Row],[Stock]]))-37))),0),"")</f>
        <v>8</v>
      </c>
      <c r="E212" t="s">
        <v>212</v>
      </c>
      <c r="F212" s="16">
        <f>VLOOKUP(LEFT(Table1[[#This Row],[Production]],LEN(Table1[[#This Row],[Production]])-7),Item!$A$5:$Z$1000,26,0)</f>
        <v>0.71599999999999997</v>
      </c>
      <c r="H212" s="8" t="str">
        <f>IFERROR(VLOOKUP(MID(Table1[[#This Row],[Production]],10,2),Special!$B$2:$D$26,3,0),"")</f>
        <v>-</v>
      </c>
      <c r="J212" t="b">
        <f>EXACT(LEFT(Table1[[#This Row],[Stock]],12),LEFT(Table1[[#This Row],[Production]],12))</f>
        <v>1</v>
      </c>
      <c r="K212" t="b">
        <f>EXACT((RIGHT(Table1[[#This Row],[Stock]],3)),((RIGHT(Table1[[#This Row],[Production]],3))))</f>
        <v>1</v>
      </c>
      <c r="L212" s="14">
        <f>IFERROR(VLOOKUP(Table1[[#This Row],[Stock]],[1]Sheet1!$A$7:$N$10000,14,0),"")</f>
        <v>13</v>
      </c>
      <c r="M212" s="14">
        <f>IFERROR(ROUND((Table1[[#This Row],[Stock
(S&amp;L)]]/Table1[[#This Row],[Rate
(L/S)]]),0),"")</f>
        <v>2</v>
      </c>
      <c r="O212" t="str">
        <f>IF(Table1[[#This Row],[Rate
(L/S)]]=1,"P/E","C")</f>
        <v>C</v>
      </c>
      <c r="P212" s="7">
        <f>IFERROR(VLOOKUP(Table1[[#This Row],[Stock]],[2]CUS030!$A$5:$BO$10000,21,0)/Table1[[#This Row],[Rate
(L/S)]],"")</f>
        <v>0</v>
      </c>
      <c r="Q212" s="7">
        <f>IFERROR(VLOOKUP(Table1[[#This Row],[Stock]],[2]CUS030!$A$5:$BO$10000,22,0)/Table1[[#This Row],[Rate
(L/S)]],"")</f>
        <v>0</v>
      </c>
      <c r="R212" s="7">
        <f>IFERROR(VLOOKUP(Table1[[#This Row],[Stock]],[2]CUS030!$A$5:$BO$10000,23,0)/Table1[[#This Row],[Rate
(L/S)]],"")</f>
        <v>0</v>
      </c>
      <c r="S212" s="7">
        <f>IFERROR(VLOOKUP(Table1[[#This Row],[Stock]],[2]CUS030!$A$5:$BO$10000,24,0)/Table1[[#This Row],[Rate
(L/S)]],"")</f>
        <v>0</v>
      </c>
      <c r="T212" s="7">
        <f>IFERROR(VLOOKUP(Table1[[#This Row],[Stock]],[2]CUS030!$A$5:$BO$10000,25,0)/Table1[[#This Row],[Rate
(L/S)]],"")</f>
        <v>0</v>
      </c>
      <c r="U212" s="7">
        <f>IFERROR(VLOOKUP(Table1[[#This Row],[Stock]],[2]CUS030!$A$5:$BO$10000,26,0)/Table1[[#This Row],[Rate
(L/S)]],"")</f>
        <v>322.625</v>
      </c>
      <c r="V212" s="7">
        <f>IFERROR(VLOOKUP(Table1[[#This Row],[Stock]],[2]CUS030!$A$5:$BO$10000,27,0)/Table1[[#This Row],[Rate
(L/S)]],"")</f>
        <v>0</v>
      </c>
      <c r="W212" s="7">
        <f>IFERROR(VLOOKUP(Table1[[#This Row],[Stock]],[2]CUS030!$A$5:$BO$10000,28,0)/Table1[[#This Row],[Rate
(L/S)]],"")</f>
        <v>0</v>
      </c>
      <c r="X212" s="7">
        <f>IFERROR(VLOOKUP(Table1[[#This Row],[Stock]],[2]CUS030!$A$5:$BO$10000,29,0)/Table1[[#This Row],[Rate
(L/S)]],"")</f>
        <v>0</v>
      </c>
      <c r="Y212" s="7">
        <f>IFERROR(VLOOKUP(Table1[[#This Row],[Stock]],[2]CUS030!$A$5:$BO$10000,30,0)/Table1[[#This Row],[Rate
(L/S)]],"")</f>
        <v>0</v>
      </c>
      <c r="Z212" s="7">
        <f>IFERROR(VLOOKUP(Table1[[#This Row],[Stock]],[2]CUS030!$A$5:$BO$10000,31,0)/Table1[[#This Row],[Rate
(L/S)]],"")</f>
        <v>0</v>
      </c>
      <c r="AA212" s="7">
        <f>IFERROR(VLOOKUP(Table1[[#This Row],[Stock]],[2]CUS030!$A$5:$BO$10000,32,0)/Table1[[#This Row],[Rate
(L/S)]],"")</f>
        <v>0</v>
      </c>
      <c r="AB212" s="7">
        <f>IFERROR(VLOOKUP(Table1[[#This Row],[Stock]],[2]CUS030!$A$5:$BO$10000,33,0)/Table1[[#This Row],[Rate
(L/S)]],"")</f>
        <v>0</v>
      </c>
      <c r="AC212" s="7">
        <f>IFERROR(VLOOKUP(Table1[[#This Row],[Stock]],[2]CUS030!$A$5:$BO$10000,34,0)/Table1[[#This Row],[Rate
(L/S)]],"")</f>
        <v>0</v>
      </c>
      <c r="AD212" s="7">
        <f>IFERROR(VLOOKUP(Table1[[#This Row],[Stock]],[2]CUS030!$A$5:$BO$10000,35,0)/Table1[[#This Row],[Rate
(L/S)]],"")</f>
        <v>0</v>
      </c>
      <c r="AE212" s="7">
        <f>IFERROR(VLOOKUP(Table1[[#This Row],[Stock]],[2]CUS030!$A$5:$BO$10000,36,0)/Table1[[#This Row],[Rate
(L/S)]],"")</f>
        <v>0</v>
      </c>
      <c r="AF212" s="7">
        <f>IFERROR(VLOOKUP(Table1[[#This Row],[Stock]],[2]CUS030!$A$5:$BO$10000,37,0)/Table1[[#This Row],[Rate
(L/S)]],"")</f>
        <v>0</v>
      </c>
      <c r="AG212" s="7">
        <f>IFERROR(VLOOKUP(Table1[[#This Row],[Stock]],[2]CUS030!$A$5:$BO$10000,38,0)/Table1[[#This Row],[Rate
(L/S)]],"")</f>
        <v>0</v>
      </c>
      <c r="AH212" s="7">
        <f>IFERROR(VLOOKUP(Table1[[#This Row],[Stock]],[2]CUS030!$A$5:$BO$10000,39,0)/Table1[[#This Row],[Rate
(L/S)]],"")</f>
        <v>0</v>
      </c>
      <c r="AI212" s="7">
        <f>IFERROR(VLOOKUP(Table1[[#This Row],[Stock]],[2]CUS030!$A$5:$BO$10000,40,0)/Table1[[#This Row],[Rate
(L/S)]],"")</f>
        <v>0</v>
      </c>
      <c r="AJ212" s="7">
        <f>IFERROR(VLOOKUP(Table1[[#This Row],[Stock]],[2]CUS030!$A$5:$BO$10000,41,0)/Table1[[#This Row],[Rate
(L/S)]],"")</f>
        <v>0</v>
      </c>
      <c r="AK212" s="7">
        <f>IFERROR(VLOOKUP(Table1[[#This Row],[Stock]],[2]CUS030!$A$5:$BO$10000,42,0)/Table1[[#This Row],[Rate
(L/S)]],"")</f>
        <v>0</v>
      </c>
      <c r="AL212" s="7">
        <f>IFERROR(VLOOKUP(Table1[[#This Row],[Stock]],[2]CUS030!$A$5:$BO$10000,43,0)/Table1[[#This Row],[Rate
(L/S)]],"")</f>
        <v>0</v>
      </c>
      <c r="AM212" s="7">
        <f>IFERROR(VLOOKUP(Table1[[#This Row],[Stock]],[2]CUS030!$A$5:$BO$10000,44,0)/Table1[[#This Row],[Rate
(L/S)]],"")</f>
        <v>0</v>
      </c>
      <c r="AN212" s="7">
        <f>IFERROR(VLOOKUP(Table1[[#This Row],[Stock]],[2]CUS030!$A$5:$BO$10000,45,0)/Table1[[#This Row],[Rate
(L/S)]],"")</f>
        <v>0</v>
      </c>
      <c r="AO212" s="7">
        <f>IFERROR(VLOOKUP(Table1[[#This Row],[Stock]],[2]CUS030!$A$5:$BO$10000,46,0)/Table1[[#This Row],[Rate
(L/S)]],"")</f>
        <v>0</v>
      </c>
      <c r="AP212" s="7">
        <f>IFERROR(VLOOKUP(Table1[[#This Row],[Stock]],[2]CUS030!$A$5:$BO$10000,47,0)/Table1[[#This Row],[Rate
(L/S)]],"")</f>
        <v>0</v>
      </c>
      <c r="AQ212" s="7">
        <f>IFERROR(VLOOKUP(Table1[[#This Row],[Stock]],[2]CUS030!$A$5:$BO$10000,48,0)/Table1[[#This Row],[Rate
(L/S)]],"")</f>
        <v>0</v>
      </c>
      <c r="AR212" s="7">
        <f>IFERROR(VLOOKUP(Table1[[#This Row],[Stock]],[2]CUS030!$A$5:$BO$10000,49,0)/Table1[[#This Row],[Rate
(L/S)]],"")</f>
        <v>0</v>
      </c>
      <c r="AS212" s="7">
        <f>IFERROR(VLOOKUP(Table1[[#This Row],[Stock]],[2]CUS030!$A$5:$BO$10000,50,0)/Table1[[#This Row],[Rate
(L/S)]],"")</f>
        <v>0</v>
      </c>
      <c r="AT212" s="7">
        <f>IFERROR(VLOOKUP(Table1[[#This Row],[Stock]],[2]CUS030!$A$5:$BO$10000,51,0)/Table1[[#This Row],[Rate
(L/S)]],"")</f>
        <v>0</v>
      </c>
      <c r="AU212" s="7">
        <f>IFERROR(VLOOKUP(Table1[[#This Row],[Stock]],[2]CUS030!$A$5:$BO$10000,52,0)/Table1[[#This Row],[Rate
(L/S)]],"")</f>
        <v>0</v>
      </c>
      <c r="AV212" s="7">
        <f>IFERROR(VLOOKUP(Table1[[#This Row],[Stock]],[2]CUS030!$A$5:$BO$10000,53,0)/Table1[[#This Row],[Rate
(L/S)]],"")</f>
        <v>322.625</v>
      </c>
      <c r="AW212" s="7">
        <f>IFERROR(VLOOKUP(Table1[[#This Row],[Stock]],[2]CUS030!$A$5:$BO$10000,54,0)/Table1[[#This Row],[Rate
(L/S)]],"")</f>
        <v>0</v>
      </c>
      <c r="AX212" s="7">
        <f>IFERROR(VLOOKUP(Table1[[#This Row],[Stock]],[2]CUS030!$A$5:$BO$10000,55,0)/Table1[[#This Row],[Rate
(L/S)]],"")</f>
        <v>506.25</v>
      </c>
      <c r="AY212" s="7">
        <f>IFERROR(VLOOKUP(Table1[[#This Row],[Stock]],[2]CUS030!$A$5:$BO$10000,56,0)/Table1[[#This Row],[Rate
(L/S)]],"")</f>
        <v>183.75</v>
      </c>
      <c r="AZ212" s="7">
        <f>IFERROR(VLOOKUP(Table1[[#This Row],[Stock]],[2]CUS030!$A$5:$BO$10000,57,0)/Table1[[#This Row],[Rate
(L/S)]],"")</f>
        <v>131.25</v>
      </c>
      <c r="BA212" s="7">
        <f>IFERROR(VLOOKUP(Table1[[#This Row],[Stock]],[2]CUS030!$A$5:$BO$10000,58,0)/Table1[[#This Row],[Rate
(L/S)]],"")</f>
        <v>0</v>
      </c>
      <c r="BB212" s="7">
        <f>IFERROR(VLOOKUP(Table1[[#This Row],[Stock]],[2]CUS030!$A$5:$BO$10000,59,0)/Table1[[#This Row],[Rate
(L/S)]],"")</f>
        <v>0</v>
      </c>
      <c r="BC212" s="7">
        <f>IFERROR(VLOOKUP(Table1[[#This Row],[Stock]],[2]CUS030!$A$5:$BO$10000,60,0)/Table1[[#This Row],[Rate
(L/S)]],"")</f>
        <v>0</v>
      </c>
      <c r="BD212" s="7">
        <f>IFERROR(VLOOKUP(Table1[[#This Row],[Stock]],[2]CUS030!$A$5:$BO$10000,61,0)/Table1[[#This Row],[Rate
(L/S)]],"")</f>
        <v>0</v>
      </c>
      <c r="BE212" s="7">
        <f>IFERROR(VLOOKUP(Table1[[#This Row],[Stock]],[2]CUS030!$A$5:$BO$10000,62,0)/Table1[[#This Row],[Rate
(L/S)]],"")</f>
        <v>0</v>
      </c>
      <c r="BF212" s="7">
        <f>IFERROR(VLOOKUP(Table1[[#This Row],[Stock]],[2]CUS030!$A$5:$BO$10000,63,0)/Table1[[#This Row],[Rate
(L/S)]],"")</f>
        <v>0</v>
      </c>
      <c r="BG212" s="7">
        <f>IFERROR(VLOOKUP(Table1[[#This Row],[Stock]],[2]CUS030!$A$5:$BO$10000,64,0)/Table1[[#This Row],[Rate
(L/S)]],"")</f>
        <v>0</v>
      </c>
      <c r="BH212" s="7">
        <f>IFERROR(VLOOKUP(Table1[[#This Row],[Stock]],[2]CUS030!$A$5:$BO$10000,65,0)/Table1[[#This Row],[Rate
(L/S)]],"")</f>
        <v>0</v>
      </c>
      <c r="BI212" s="7" t="s">
        <v>1</v>
      </c>
      <c r="BJ212" s="15">
        <f>IFERROR(IF(Table1[[#This Row],[S.Material]]="S",(Table1[[#This Row],[Total Qty]]+Table1[[#This Row],[N+1]]+Table1[[#This Row],[N+2]]),Table1[[#This Row],[Total Qty]]+Table1[[#This Row],[N+1]]),)</f>
        <v>506.375</v>
      </c>
      <c r="BK212" s="7" t="str">
        <f>IFERROR(IF(((AVERAGE((Table1[[#This Row],[N+1]],Table1[[#This Row],[N+2]]),Table1[[#This Row],[N+3]])-(Table1[[#This Row],[Total Qty]])))&gt;500,"Fixed&gt;500pcs",""),"")</f>
        <v/>
      </c>
      <c r="BL212" s="7" t="str">
        <f>IF(AND(Table1[[#This Row],[Last Forcast]]=0,Table1[[#This Row],[Total Qty]]&gt;0,Table1[[#This Row],[N+1]]&gt;0),"Check PO again","")</f>
        <v/>
      </c>
    </row>
    <row r="213" spans="2:64" x14ac:dyDescent="0.3">
      <c r="B213">
        <v>211</v>
      </c>
      <c r="C213" t="s">
        <v>218</v>
      </c>
      <c r="D213">
        <f>IFERROR(ROUND((MID(Table1[[#This Row],[Production]],35,(LEN(Table1[[#This Row],[Production]]))-37)/(MID(Table1[[#This Row],[Stock]],35,(LEN(Table1[[#This Row],[Stock]]))-37))),0),"")</f>
        <v>52</v>
      </c>
      <c r="E213" t="s">
        <v>231</v>
      </c>
      <c r="F213" s="16">
        <f>VLOOKUP(LEFT(Table1[[#This Row],[Production]],LEN(Table1[[#This Row],[Production]])-7),Item!$A$5:$Z$1000,26,0)</f>
        <v>0.82899999999999996</v>
      </c>
      <c r="H213" s="8" t="str">
        <f>IFERROR(VLOOKUP(MID(Table1[[#This Row],[Production]],10,2),Special!$B$2:$D$26,3,0),"")</f>
        <v>-</v>
      </c>
      <c r="J213" t="b">
        <f>EXACT(LEFT(Table1[[#This Row],[Stock]],12),LEFT(Table1[[#This Row],[Production]],12))</f>
        <v>1</v>
      </c>
      <c r="K213" t="b">
        <f>EXACT((RIGHT(Table1[[#This Row],[Stock]],3)),((RIGHT(Table1[[#This Row],[Production]],3))))</f>
        <v>1</v>
      </c>
      <c r="L213" s="14">
        <f>IFERROR(VLOOKUP(Table1[[#This Row],[Stock]],[1]Sheet1!$A$7:$N$10000,14,0),"")</f>
        <v>4</v>
      </c>
      <c r="M213" s="14">
        <f>IFERROR(ROUND((Table1[[#This Row],[Stock
(S&amp;L)]]/Table1[[#This Row],[Rate
(L/S)]]),0),"")</f>
        <v>0</v>
      </c>
      <c r="O213" t="str">
        <f>IF(Table1[[#This Row],[Rate
(L/S)]]=1,"P/E","C")</f>
        <v>C</v>
      </c>
      <c r="P213" s="7">
        <f>IFERROR(VLOOKUP(Table1[[#This Row],[Stock]],[2]CUS030!$A$5:$BO$10000,21,0)/Table1[[#This Row],[Rate
(L/S)]],"")</f>
        <v>0</v>
      </c>
      <c r="Q213" s="7">
        <f>IFERROR(VLOOKUP(Table1[[#This Row],[Stock]],[2]CUS030!$A$5:$BO$10000,22,0)/Table1[[#This Row],[Rate
(L/S)]],"")</f>
        <v>0</v>
      </c>
      <c r="R213" s="7">
        <f>IFERROR(VLOOKUP(Table1[[#This Row],[Stock]],[2]CUS030!$A$5:$BO$10000,23,0)/Table1[[#This Row],[Rate
(L/S)]],"")</f>
        <v>0</v>
      </c>
      <c r="S213" s="7">
        <f>IFERROR(VLOOKUP(Table1[[#This Row],[Stock]],[2]CUS030!$A$5:$BO$10000,24,0)/Table1[[#This Row],[Rate
(L/S)]],"")</f>
        <v>0</v>
      </c>
      <c r="T213" s="7">
        <f>IFERROR(VLOOKUP(Table1[[#This Row],[Stock]],[2]CUS030!$A$5:$BO$10000,25,0)/Table1[[#This Row],[Rate
(L/S)]],"")</f>
        <v>0</v>
      </c>
      <c r="U213" s="7">
        <f>IFERROR(VLOOKUP(Table1[[#This Row],[Stock]],[2]CUS030!$A$5:$BO$10000,26,0)/Table1[[#This Row],[Rate
(L/S)]],"")</f>
        <v>0</v>
      </c>
      <c r="V213" s="7">
        <f>IFERROR(VLOOKUP(Table1[[#This Row],[Stock]],[2]CUS030!$A$5:$BO$10000,27,0)/Table1[[#This Row],[Rate
(L/S)]],"")</f>
        <v>0</v>
      </c>
      <c r="W213" s="7">
        <f>IFERROR(VLOOKUP(Table1[[#This Row],[Stock]],[2]CUS030!$A$5:$BO$10000,28,0)/Table1[[#This Row],[Rate
(L/S)]],"")</f>
        <v>0</v>
      </c>
      <c r="X213" s="7">
        <f>IFERROR(VLOOKUP(Table1[[#This Row],[Stock]],[2]CUS030!$A$5:$BO$10000,29,0)/Table1[[#This Row],[Rate
(L/S)]],"")</f>
        <v>0</v>
      </c>
      <c r="Y213" s="7">
        <f>IFERROR(VLOOKUP(Table1[[#This Row],[Stock]],[2]CUS030!$A$5:$BO$10000,30,0)/Table1[[#This Row],[Rate
(L/S)]],"")</f>
        <v>0</v>
      </c>
      <c r="Z213" s="7">
        <f>IFERROR(VLOOKUP(Table1[[#This Row],[Stock]],[2]CUS030!$A$5:$BO$10000,31,0)/Table1[[#This Row],[Rate
(L/S)]],"")</f>
        <v>0</v>
      </c>
      <c r="AA213" s="7">
        <f>IFERROR(VLOOKUP(Table1[[#This Row],[Stock]],[2]CUS030!$A$5:$BO$10000,32,0)/Table1[[#This Row],[Rate
(L/S)]],"")</f>
        <v>0</v>
      </c>
      <c r="AB213" s="7">
        <f>IFERROR(VLOOKUP(Table1[[#This Row],[Stock]],[2]CUS030!$A$5:$BO$10000,33,0)/Table1[[#This Row],[Rate
(L/S)]],"")</f>
        <v>0</v>
      </c>
      <c r="AC213" s="7">
        <f>IFERROR(VLOOKUP(Table1[[#This Row],[Stock]],[2]CUS030!$A$5:$BO$10000,34,0)/Table1[[#This Row],[Rate
(L/S)]],"")</f>
        <v>0</v>
      </c>
      <c r="AD213" s="7">
        <f>IFERROR(VLOOKUP(Table1[[#This Row],[Stock]],[2]CUS030!$A$5:$BO$10000,35,0)/Table1[[#This Row],[Rate
(L/S)]],"")</f>
        <v>0</v>
      </c>
      <c r="AE213" s="7">
        <f>IFERROR(VLOOKUP(Table1[[#This Row],[Stock]],[2]CUS030!$A$5:$BO$10000,36,0)/Table1[[#This Row],[Rate
(L/S)]],"")</f>
        <v>0</v>
      </c>
      <c r="AF213" s="7">
        <f>IFERROR(VLOOKUP(Table1[[#This Row],[Stock]],[2]CUS030!$A$5:$BO$10000,37,0)/Table1[[#This Row],[Rate
(L/S)]],"")</f>
        <v>0</v>
      </c>
      <c r="AG213" s="7">
        <f>IFERROR(VLOOKUP(Table1[[#This Row],[Stock]],[2]CUS030!$A$5:$BO$10000,38,0)/Table1[[#This Row],[Rate
(L/S)]],"")</f>
        <v>0</v>
      </c>
      <c r="AH213" s="7">
        <f>IFERROR(VLOOKUP(Table1[[#This Row],[Stock]],[2]CUS030!$A$5:$BO$10000,39,0)/Table1[[#This Row],[Rate
(L/S)]],"")</f>
        <v>0</v>
      </c>
      <c r="AI213" s="7">
        <f>IFERROR(VLOOKUP(Table1[[#This Row],[Stock]],[2]CUS030!$A$5:$BO$10000,40,0)/Table1[[#This Row],[Rate
(L/S)]],"")</f>
        <v>0</v>
      </c>
      <c r="AJ213" s="7">
        <f>IFERROR(VLOOKUP(Table1[[#This Row],[Stock]],[2]CUS030!$A$5:$BO$10000,41,0)/Table1[[#This Row],[Rate
(L/S)]],"")</f>
        <v>0</v>
      </c>
      <c r="AK213" s="7">
        <f>IFERROR(VLOOKUP(Table1[[#This Row],[Stock]],[2]CUS030!$A$5:$BO$10000,42,0)/Table1[[#This Row],[Rate
(L/S)]],"")</f>
        <v>0</v>
      </c>
      <c r="AL213" s="7">
        <f>IFERROR(VLOOKUP(Table1[[#This Row],[Stock]],[2]CUS030!$A$5:$BO$10000,43,0)/Table1[[#This Row],[Rate
(L/S)]],"")</f>
        <v>0</v>
      </c>
      <c r="AM213" s="7">
        <f>IFERROR(VLOOKUP(Table1[[#This Row],[Stock]],[2]CUS030!$A$5:$BO$10000,44,0)/Table1[[#This Row],[Rate
(L/S)]],"")</f>
        <v>0</v>
      </c>
      <c r="AN213" s="7">
        <f>IFERROR(VLOOKUP(Table1[[#This Row],[Stock]],[2]CUS030!$A$5:$BO$10000,45,0)/Table1[[#This Row],[Rate
(L/S)]],"")</f>
        <v>0</v>
      </c>
      <c r="AO213" s="7">
        <f>IFERROR(VLOOKUP(Table1[[#This Row],[Stock]],[2]CUS030!$A$5:$BO$10000,46,0)/Table1[[#This Row],[Rate
(L/S)]],"")</f>
        <v>0</v>
      </c>
      <c r="AP213" s="7">
        <f>IFERROR(VLOOKUP(Table1[[#This Row],[Stock]],[2]CUS030!$A$5:$BO$10000,47,0)/Table1[[#This Row],[Rate
(L/S)]],"")</f>
        <v>0</v>
      </c>
      <c r="AQ213" s="7">
        <f>IFERROR(VLOOKUP(Table1[[#This Row],[Stock]],[2]CUS030!$A$5:$BO$10000,48,0)/Table1[[#This Row],[Rate
(L/S)]],"")</f>
        <v>0</v>
      </c>
      <c r="AR213" s="7">
        <f>IFERROR(VLOOKUP(Table1[[#This Row],[Stock]],[2]CUS030!$A$5:$BO$10000,49,0)/Table1[[#This Row],[Rate
(L/S)]],"")</f>
        <v>0</v>
      </c>
      <c r="AS213" s="7">
        <f>IFERROR(VLOOKUP(Table1[[#This Row],[Stock]],[2]CUS030!$A$5:$BO$10000,50,0)/Table1[[#This Row],[Rate
(L/S)]],"")</f>
        <v>0</v>
      </c>
      <c r="AT213" s="7">
        <f>IFERROR(VLOOKUP(Table1[[#This Row],[Stock]],[2]CUS030!$A$5:$BO$10000,51,0)/Table1[[#This Row],[Rate
(L/S)]],"")</f>
        <v>0</v>
      </c>
      <c r="AU213" s="7">
        <f>IFERROR(VLOOKUP(Table1[[#This Row],[Stock]],[2]CUS030!$A$5:$BO$10000,52,0)/Table1[[#This Row],[Rate
(L/S)]],"")</f>
        <v>0</v>
      </c>
      <c r="AV213" s="7">
        <f>IFERROR(VLOOKUP(Table1[[#This Row],[Stock]],[2]CUS030!$A$5:$BO$10000,53,0)/Table1[[#This Row],[Rate
(L/S)]],"")</f>
        <v>0</v>
      </c>
      <c r="AW213" s="7">
        <f>IFERROR(VLOOKUP(Table1[[#This Row],[Stock]],[2]CUS030!$A$5:$BO$10000,54,0)/Table1[[#This Row],[Rate
(L/S)]],"")</f>
        <v>0</v>
      </c>
      <c r="AX213" s="7">
        <f>IFERROR(VLOOKUP(Table1[[#This Row],[Stock]],[2]CUS030!$A$5:$BO$10000,55,0)/Table1[[#This Row],[Rate
(L/S)]],"")</f>
        <v>0</v>
      </c>
      <c r="AY213" s="7">
        <f>IFERROR(VLOOKUP(Table1[[#This Row],[Stock]],[2]CUS030!$A$5:$BO$10000,56,0)/Table1[[#This Row],[Rate
(L/S)]],"")</f>
        <v>37.692307692307693</v>
      </c>
      <c r="AZ213" s="7">
        <f>IFERROR(VLOOKUP(Table1[[#This Row],[Stock]],[2]CUS030!$A$5:$BO$10000,57,0)/Table1[[#This Row],[Rate
(L/S)]],"")</f>
        <v>39.192307692307693</v>
      </c>
      <c r="BA213" s="7">
        <f>IFERROR(VLOOKUP(Table1[[#This Row],[Stock]],[2]CUS030!$A$5:$BO$10000,58,0)/Table1[[#This Row],[Rate
(L/S)]],"")</f>
        <v>39.115384615384613</v>
      </c>
      <c r="BB213" s="7">
        <f>IFERROR(VLOOKUP(Table1[[#This Row],[Stock]],[2]CUS030!$A$5:$BO$10000,59,0)/Table1[[#This Row],[Rate
(L/S)]],"")</f>
        <v>0</v>
      </c>
      <c r="BC213" s="7">
        <f>IFERROR(VLOOKUP(Table1[[#This Row],[Stock]],[2]CUS030!$A$5:$BO$10000,60,0)/Table1[[#This Row],[Rate
(L/S)]],"")</f>
        <v>0</v>
      </c>
      <c r="BD213" s="7">
        <f>IFERROR(VLOOKUP(Table1[[#This Row],[Stock]],[2]CUS030!$A$5:$BO$10000,61,0)/Table1[[#This Row],[Rate
(L/S)]],"")</f>
        <v>0</v>
      </c>
      <c r="BE213" s="7">
        <f>IFERROR(VLOOKUP(Table1[[#This Row],[Stock]],[2]CUS030!$A$5:$BO$10000,62,0)/Table1[[#This Row],[Rate
(L/S)]],"")</f>
        <v>0</v>
      </c>
      <c r="BF213" s="7">
        <f>IFERROR(VLOOKUP(Table1[[#This Row],[Stock]],[2]CUS030!$A$5:$BO$10000,63,0)/Table1[[#This Row],[Rate
(L/S)]],"")</f>
        <v>0</v>
      </c>
      <c r="BG213" s="7">
        <f>IFERROR(VLOOKUP(Table1[[#This Row],[Stock]],[2]CUS030!$A$5:$BO$10000,64,0)/Table1[[#This Row],[Rate
(L/S)]],"")</f>
        <v>0</v>
      </c>
      <c r="BH213" s="7">
        <f>IFERROR(VLOOKUP(Table1[[#This Row],[Stock]],[2]CUS030!$A$5:$BO$10000,65,0)/Table1[[#This Row],[Rate
(L/S)]],"")</f>
        <v>0</v>
      </c>
      <c r="BI213" s="7" t="s">
        <v>1</v>
      </c>
      <c r="BJ213" s="15">
        <f>IFERROR(IF(Table1[[#This Row],[S.Material]]="S",(Table1[[#This Row],[Total Qty]]+Table1[[#This Row],[N+1]]+Table1[[#This Row],[N+2]]),Table1[[#This Row],[Total Qty]]+Table1[[#This Row],[N+1]]),)</f>
        <v>37.692307692307693</v>
      </c>
      <c r="BK213" s="7" t="str">
        <f>IFERROR(IF(((AVERAGE((Table1[[#This Row],[N+1]],Table1[[#This Row],[N+2]]),Table1[[#This Row],[N+3]])-(Table1[[#This Row],[Total Qty]])))&gt;500,"Fixed&gt;500pcs",""),"")</f>
        <v/>
      </c>
      <c r="BL213" s="7" t="str">
        <f>IF(AND(Table1[[#This Row],[Last Forcast]]=0,Table1[[#This Row],[Total Qty]]&gt;0,Table1[[#This Row],[N+1]]&gt;0),"Check PO again","")</f>
        <v/>
      </c>
    </row>
    <row r="214" spans="2:64" x14ac:dyDescent="0.3">
      <c r="B214">
        <v>212</v>
      </c>
      <c r="C214" t="s">
        <v>219</v>
      </c>
      <c r="D214">
        <f>IFERROR(ROUND((MID(Table1[[#This Row],[Production]],35,(LEN(Table1[[#This Row],[Production]]))-37)/(MID(Table1[[#This Row],[Stock]],35,(LEN(Table1[[#This Row],[Stock]]))-37))),0),"")</f>
        <v>54</v>
      </c>
      <c r="E214" t="s">
        <v>227</v>
      </c>
      <c r="F214" s="16">
        <f>VLOOKUP(LEFT(Table1[[#This Row],[Production]],LEN(Table1[[#This Row],[Production]])-7),Item!$A$5:$Z$1000,26,0)</f>
        <v>0.82899999999999996</v>
      </c>
      <c r="H214" s="8" t="str">
        <f>IFERROR(VLOOKUP(MID(Table1[[#This Row],[Production]],10,2),Special!$B$2:$D$26,3,0),"")</f>
        <v>-</v>
      </c>
      <c r="J214" t="b">
        <f>EXACT(LEFT(Table1[[#This Row],[Stock]],12),LEFT(Table1[[#This Row],[Production]],12))</f>
        <v>1</v>
      </c>
      <c r="K214" t="b">
        <f>EXACT((RIGHT(Table1[[#This Row],[Stock]],3)),((RIGHT(Table1[[#This Row],[Production]],3))))</f>
        <v>1</v>
      </c>
      <c r="L214" s="14" t="str">
        <f>IFERROR(VLOOKUP(Table1[[#This Row],[Stock]],[1]Sheet1!$A$7:$N$10000,14,0),"")</f>
        <v/>
      </c>
      <c r="M214" s="14" t="str">
        <f>IFERROR(ROUND((Table1[[#This Row],[Stock
(S&amp;L)]]/Table1[[#This Row],[Rate
(L/S)]]),0),"")</f>
        <v/>
      </c>
      <c r="O214" t="str">
        <f>IF(Table1[[#This Row],[Rate
(L/S)]]=1,"P/E","C")</f>
        <v>C</v>
      </c>
      <c r="P214" s="7" t="str">
        <f>IFERROR(VLOOKUP(Table1[[#This Row],[Stock]],[2]CUS030!$A$5:$BO$10000,21,0)/Table1[[#This Row],[Rate
(L/S)]],"")</f>
        <v/>
      </c>
      <c r="Q214" s="7" t="str">
        <f>IFERROR(VLOOKUP(Table1[[#This Row],[Stock]],[2]CUS030!$A$5:$BO$10000,22,0)/Table1[[#This Row],[Rate
(L/S)]],"")</f>
        <v/>
      </c>
      <c r="R214" s="7" t="str">
        <f>IFERROR(VLOOKUP(Table1[[#This Row],[Stock]],[2]CUS030!$A$5:$BO$10000,23,0)/Table1[[#This Row],[Rate
(L/S)]],"")</f>
        <v/>
      </c>
      <c r="S214" s="7" t="str">
        <f>IFERROR(VLOOKUP(Table1[[#This Row],[Stock]],[2]CUS030!$A$5:$BO$10000,24,0)/Table1[[#This Row],[Rate
(L/S)]],"")</f>
        <v/>
      </c>
      <c r="T214" s="7" t="str">
        <f>IFERROR(VLOOKUP(Table1[[#This Row],[Stock]],[2]CUS030!$A$5:$BO$10000,25,0)/Table1[[#This Row],[Rate
(L/S)]],"")</f>
        <v/>
      </c>
      <c r="U214" s="7" t="str">
        <f>IFERROR(VLOOKUP(Table1[[#This Row],[Stock]],[2]CUS030!$A$5:$BO$10000,26,0)/Table1[[#This Row],[Rate
(L/S)]],"")</f>
        <v/>
      </c>
      <c r="V214" s="7" t="str">
        <f>IFERROR(VLOOKUP(Table1[[#This Row],[Stock]],[2]CUS030!$A$5:$BO$10000,27,0)/Table1[[#This Row],[Rate
(L/S)]],"")</f>
        <v/>
      </c>
      <c r="W214" s="7" t="str">
        <f>IFERROR(VLOOKUP(Table1[[#This Row],[Stock]],[2]CUS030!$A$5:$BO$10000,28,0)/Table1[[#This Row],[Rate
(L/S)]],"")</f>
        <v/>
      </c>
      <c r="X214" s="7" t="str">
        <f>IFERROR(VLOOKUP(Table1[[#This Row],[Stock]],[2]CUS030!$A$5:$BO$10000,29,0)/Table1[[#This Row],[Rate
(L/S)]],"")</f>
        <v/>
      </c>
      <c r="Y214" s="7" t="str">
        <f>IFERROR(VLOOKUP(Table1[[#This Row],[Stock]],[2]CUS030!$A$5:$BO$10000,30,0)/Table1[[#This Row],[Rate
(L/S)]],"")</f>
        <v/>
      </c>
      <c r="Z214" s="7" t="str">
        <f>IFERROR(VLOOKUP(Table1[[#This Row],[Stock]],[2]CUS030!$A$5:$BO$10000,31,0)/Table1[[#This Row],[Rate
(L/S)]],"")</f>
        <v/>
      </c>
      <c r="AA214" s="7" t="str">
        <f>IFERROR(VLOOKUP(Table1[[#This Row],[Stock]],[2]CUS030!$A$5:$BO$10000,32,0)/Table1[[#This Row],[Rate
(L/S)]],"")</f>
        <v/>
      </c>
      <c r="AB214" s="7" t="str">
        <f>IFERROR(VLOOKUP(Table1[[#This Row],[Stock]],[2]CUS030!$A$5:$BO$10000,33,0)/Table1[[#This Row],[Rate
(L/S)]],"")</f>
        <v/>
      </c>
      <c r="AC214" s="7" t="str">
        <f>IFERROR(VLOOKUP(Table1[[#This Row],[Stock]],[2]CUS030!$A$5:$BO$10000,34,0)/Table1[[#This Row],[Rate
(L/S)]],"")</f>
        <v/>
      </c>
      <c r="AD214" s="7" t="str">
        <f>IFERROR(VLOOKUP(Table1[[#This Row],[Stock]],[2]CUS030!$A$5:$BO$10000,35,0)/Table1[[#This Row],[Rate
(L/S)]],"")</f>
        <v/>
      </c>
      <c r="AE214" s="7" t="str">
        <f>IFERROR(VLOOKUP(Table1[[#This Row],[Stock]],[2]CUS030!$A$5:$BO$10000,36,0)/Table1[[#This Row],[Rate
(L/S)]],"")</f>
        <v/>
      </c>
      <c r="AF214" s="7" t="str">
        <f>IFERROR(VLOOKUP(Table1[[#This Row],[Stock]],[2]CUS030!$A$5:$BO$10000,37,0)/Table1[[#This Row],[Rate
(L/S)]],"")</f>
        <v/>
      </c>
      <c r="AG214" s="7" t="str">
        <f>IFERROR(VLOOKUP(Table1[[#This Row],[Stock]],[2]CUS030!$A$5:$BO$10000,38,0)/Table1[[#This Row],[Rate
(L/S)]],"")</f>
        <v/>
      </c>
      <c r="AH214" s="7" t="str">
        <f>IFERROR(VLOOKUP(Table1[[#This Row],[Stock]],[2]CUS030!$A$5:$BO$10000,39,0)/Table1[[#This Row],[Rate
(L/S)]],"")</f>
        <v/>
      </c>
      <c r="AI214" s="7" t="str">
        <f>IFERROR(VLOOKUP(Table1[[#This Row],[Stock]],[2]CUS030!$A$5:$BO$10000,40,0)/Table1[[#This Row],[Rate
(L/S)]],"")</f>
        <v/>
      </c>
      <c r="AJ214" s="7" t="str">
        <f>IFERROR(VLOOKUP(Table1[[#This Row],[Stock]],[2]CUS030!$A$5:$BO$10000,41,0)/Table1[[#This Row],[Rate
(L/S)]],"")</f>
        <v/>
      </c>
      <c r="AK214" s="7" t="str">
        <f>IFERROR(VLOOKUP(Table1[[#This Row],[Stock]],[2]CUS030!$A$5:$BO$10000,42,0)/Table1[[#This Row],[Rate
(L/S)]],"")</f>
        <v/>
      </c>
      <c r="AL214" s="7" t="str">
        <f>IFERROR(VLOOKUP(Table1[[#This Row],[Stock]],[2]CUS030!$A$5:$BO$10000,43,0)/Table1[[#This Row],[Rate
(L/S)]],"")</f>
        <v/>
      </c>
      <c r="AM214" s="7" t="str">
        <f>IFERROR(VLOOKUP(Table1[[#This Row],[Stock]],[2]CUS030!$A$5:$BO$10000,44,0)/Table1[[#This Row],[Rate
(L/S)]],"")</f>
        <v/>
      </c>
      <c r="AN214" s="7" t="str">
        <f>IFERROR(VLOOKUP(Table1[[#This Row],[Stock]],[2]CUS030!$A$5:$BO$10000,45,0)/Table1[[#This Row],[Rate
(L/S)]],"")</f>
        <v/>
      </c>
      <c r="AO214" s="7" t="str">
        <f>IFERROR(VLOOKUP(Table1[[#This Row],[Stock]],[2]CUS030!$A$5:$BO$10000,46,0)/Table1[[#This Row],[Rate
(L/S)]],"")</f>
        <v/>
      </c>
      <c r="AP214" s="7" t="str">
        <f>IFERROR(VLOOKUP(Table1[[#This Row],[Stock]],[2]CUS030!$A$5:$BO$10000,47,0)/Table1[[#This Row],[Rate
(L/S)]],"")</f>
        <v/>
      </c>
      <c r="AQ214" s="7" t="str">
        <f>IFERROR(VLOOKUP(Table1[[#This Row],[Stock]],[2]CUS030!$A$5:$BO$10000,48,0)/Table1[[#This Row],[Rate
(L/S)]],"")</f>
        <v/>
      </c>
      <c r="AR214" s="7" t="str">
        <f>IFERROR(VLOOKUP(Table1[[#This Row],[Stock]],[2]CUS030!$A$5:$BO$10000,49,0)/Table1[[#This Row],[Rate
(L/S)]],"")</f>
        <v/>
      </c>
      <c r="AS214" s="7" t="str">
        <f>IFERROR(VLOOKUP(Table1[[#This Row],[Stock]],[2]CUS030!$A$5:$BO$10000,50,0)/Table1[[#This Row],[Rate
(L/S)]],"")</f>
        <v/>
      </c>
      <c r="AT214" s="7" t="str">
        <f>IFERROR(VLOOKUP(Table1[[#This Row],[Stock]],[2]CUS030!$A$5:$BO$10000,51,0)/Table1[[#This Row],[Rate
(L/S)]],"")</f>
        <v/>
      </c>
      <c r="AU214" s="7" t="str">
        <f>IFERROR(VLOOKUP(Table1[[#This Row],[Stock]],[2]CUS030!$A$5:$BO$10000,52,0)/Table1[[#This Row],[Rate
(L/S)]],"")</f>
        <v/>
      </c>
      <c r="AV214" s="7" t="str">
        <f>IFERROR(VLOOKUP(Table1[[#This Row],[Stock]],[2]CUS030!$A$5:$BO$10000,53,0)/Table1[[#This Row],[Rate
(L/S)]],"")</f>
        <v/>
      </c>
      <c r="AW214" s="7" t="str">
        <f>IFERROR(VLOOKUP(Table1[[#This Row],[Stock]],[2]CUS030!$A$5:$BO$10000,54,0)/Table1[[#This Row],[Rate
(L/S)]],"")</f>
        <v/>
      </c>
      <c r="AX214" s="7" t="str">
        <f>IFERROR(VLOOKUP(Table1[[#This Row],[Stock]],[2]CUS030!$A$5:$BO$10000,55,0)/Table1[[#This Row],[Rate
(L/S)]],"")</f>
        <v/>
      </c>
      <c r="AY214" s="7" t="str">
        <f>IFERROR(VLOOKUP(Table1[[#This Row],[Stock]],[2]CUS030!$A$5:$BO$10000,56,0)/Table1[[#This Row],[Rate
(L/S)]],"")</f>
        <v/>
      </c>
      <c r="AZ214" s="7" t="str">
        <f>IFERROR(VLOOKUP(Table1[[#This Row],[Stock]],[2]CUS030!$A$5:$BO$10000,57,0)/Table1[[#This Row],[Rate
(L/S)]],"")</f>
        <v/>
      </c>
      <c r="BA214" s="7" t="str">
        <f>IFERROR(VLOOKUP(Table1[[#This Row],[Stock]],[2]CUS030!$A$5:$BO$10000,58,0)/Table1[[#This Row],[Rate
(L/S)]],"")</f>
        <v/>
      </c>
      <c r="BB214" s="7" t="str">
        <f>IFERROR(VLOOKUP(Table1[[#This Row],[Stock]],[2]CUS030!$A$5:$BO$10000,59,0)/Table1[[#This Row],[Rate
(L/S)]],"")</f>
        <v/>
      </c>
      <c r="BC214" s="7" t="str">
        <f>IFERROR(VLOOKUP(Table1[[#This Row],[Stock]],[2]CUS030!$A$5:$BO$10000,60,0)/Table1[[#This Row],[Rate
(L/S)]],"")</f>
        <v/>
      </c>
      <c r="BD214" s="7" t="str">
        <f>IFERROR(VLOOKUP(Table1[[#This Row],[Stock]],[2]CUS030!$A$5:$BO$10000,61,0)/Table1[[#This Row],[Rate
(L/S)]],"")</f>
        <v/>
      </c>
      <c r="BE214" s="7" t="str">
        <f>IFERROR(VLOOKUP(Table1[[#This Row],[Stock]],[2]CUS030!$A$5:$BO$10000,62,0)/Table1[[#This Row],[Rate
(L/S)]],"")</f>
        <v/>
      </c>
      <c r="BF214" s="7" t="str">
        <f>IFERROR(VLOOKUP(Table1[[#This Row],[Stock]],[2]CUS030!$A$5:$BO$10000,63,0)/Table1[[#This Row],[Rate
(L/S)]],"")</f>
        <v/>
      </c>
      <c r="BG214" s="7" t="str">
        <f>IFERROR(VLOOKUP(Table1[[#This Row],[Stock]],[2]CUS030!$A$5:$BO$10000,64,0)/Table1[[#This Row],[Rate
(L/S)]],"")</f>
        <v/>
      </c>
      <c r="BH214" s="7" t="str">
        <f>IFERROR(VLOOKUP(Table1[[#This Row],[Stock]],[2]CUS030!$A$5:$BO$10000,65,0)/Table1[[#This Row],[Rate
(L/S)]],"")</f>
        <v/>
      </c>
      <c r="BI214" s="7" t="s">
        <v>1</v>
      </c>
      <c r="BJ214" s="15">
        <f>IFERROR(IF(Table1[[#This Row],[S.Material]]="S",(Table1[[#This Row],[Total Qty]]+Table1[[#This Row],[N+1]]+Table1[[#This Row],[N+2]]),Table1[[#This Row],[Total Qty]]+Table1[[#This Row],[N+1]]),)</f>
        <v>0</v>
      </c>
      <c r="BK214" s="7" t="str">
        <f>IFERROR(IF(((AVERAGE((Table1[[#This Row],[N+1]],Table1[[#This Row],[N+2]]),Table1[[#This Row],[N+3]])-(Table1[[#This Row],[Total Qty]])))&gt;500,"Fixed&gt;500pcs",""),"")</f>
        <v/>
      </c>
      <c r="BL214" s="7" t="str">
        <f>IF(AND(Table1[[#This Row],[Last Forcast]]=0,Table1[[#This Row],[Total Qty]]&gt;0,Table1[[#This Row],[N+1]]&gt;0),"Check PO again","")</f>
        <v/>
      </c>
    </row>
    <row r="215" spans="2:64" x14ac:dyDescent="0.3">
      <c r="B215">
        <v>213</v>
      </c>
      <c r="C215" t="s">
        <v>220</v>
      </c>
      <c r="D215">
        <f>IFERROR(ROUND((MID(Table1[[#This Row],[Production]],35,(LEN(Table1[[#This Row],[Production]]))-37)/(MID(Table1[[#This Row],[Stock]],35,(LEN(Table1[[#This Row],[Stock]]))-37))),0),"")</f>
        <v>31</v>
      </c>
      <c r="E215" t="s">
        <v>221</v>
      </c>
      <c r="F215" s="16">
        <f>VLOOKUP(LEFT(Table1[[#This Row],[Production]],LEN(Table1[[#This Row],[Production]])-7),Item!$A$5:$Z$1000,26,0)</f>
        <v>0.82899999999999996</v>
      </c>
      <c r="H215" s="8" t="str">
        <f>IFERROR(VLOOKUP(MID(Table1[[#This Row],[Production]],10,2),Special!$B$2:$D$26,3,0),"")</f>
        <v>-</v>
      </c>
      <c r="J215" t="b">
        <f>EXACT(LEFT(Table1[[#This Row],[Stock]],12),LEFT(Table1[[#This Row],[Production]],12))</f>
        <v>1</v>
      </c>
      <c r="K215" t="b">
        <f>EXACT((RIGHT(Table1[[#This Row],[Stock]],3)),((RIGHT(Table1[[#This Row],[Production]],3))))</f>
        <v>1</v>
      </c>
      <c r="L215" s="14">
        <f>IFERROR(VLOOKUP(Table1[[#This Row],[Stock]],[1]Sheet1!$A$7:$N$10000,14,0),"")</f>
        <v>202</v>
      </c>
      <c r="M215" s="14">
        <f>IFERROR(ROUND((Table1[[#This Row],[Stock
(S&amp;L)]]/Table1[[#This Row],[Rate
(L/S)]]),0),"")</f>
        <v>7</v>
      </c>
      <c r="O215" t="str">
        <f>IF(Table1[[#This Row],[Rate
(L/S)]]=1,"P/E","C")</f>
        <v>C</v>
      </c>
      <c r="P215" s="7">
        <f>IFERROR(VLOOKUP(Table1[[#This Row],[Stock]],[2]CUS030!$A$5:$BO$10000,21,0)/Table1[[#This Row],[Rate
(L/S)]],"")</f>
        <v>0</v>
      </c>
      <c r="Q215" s="7">
        <f>IFERROR(VLOOKUP(Table1[[#This Row],[Stock]],[2]CUS030!$A$5:$BO$10000,22,0)/Table1[[#This Row],[Rate
(L/S)]],"")</f>
        <v>0</v>
      </c>
      <c r="R215" s="7">
        <f>IFERROR(VLOOKUP(Table1[[#This Row],[Stock]],[2]CUS030!$A$5:$BO$10000,23,0)/Table1[[#This Row],[Rate
(L/S)]],"")</f>
        <v>0</v>
      </c>
      <c r="S215" s="7">
        <f>IFERROR(VLOOKUP(Table1[[#This Row],[Stock]],[2]CUS030!$A$5:$BO$10000,24,0)/Table1[[#This Row],[Rate
(L/S)]],"")</f>
        <v>0</v>
      </c>
      <c r="T215" s="7">
        <f>IFERROR(VLOOKUP(Table1[[#This Row],[Stock]],[2]CUS030!$A$5:$BO$10000,25,0)/Table1[[#This Row],[Rate
(L/S)]],"")</f>
        <v>0</v>
      </c>
      <c r="U215" s="7">
        <f>IFERROR(VLOOKUP(Table1[[#This Row],[Stock]],[2]CUS030!$A$5:$BO$10000,26,0)/Table1[[#This Row],[Rate
(L/S)]],"")</f>
        <v>0</v>
      </c>
      <c r="V215" s="7">
        <f>IFERROR(VLOOKUP(Table1[[#This Row],[Stock]],[2]CUS030!$A$5:$BO$10000,27,0)/Table1[[#This Row],[Rate
(L/S)]],"")</f>
        <v>0</v>
      </c>
      <c r="W215" s="7">
        <f>IFERROR(VLOOKUP(Table1[[#This Row],[Stock]],[2]CUS030!$A$5:$BO$10000,28,0)/Table1[[#This Row],[Rate
(L/S)]],"")</f>
        <v>0</v>
      </c>
      <c r="X215" s="7">
        <f>IFERROR(VLOOKUP(Table1[[#This Row],[Stock]],[2]CUS030!$A$5:$BO$10000,29,0)/Table1[[#This Row],[Rate
(L/S)]],"")</f>
        <v>0</v>
      </c>
      <c r="Y215" s="7">
        <f>IFERROR(VLOOKUP(Table1[[#This Row],[Stock]],[2]CUS030!$A$5:$BO$10000,30,0)/Table1[[#This Row],[Rate
(L/S)]],"")</f>
        <v>0</v>
      </c>
      <c r="Z215" s="7">
        <f>IFERROR(VLOOKUP(Table1[[#This Row],[Stock]],[2]CUS030!$A$5:$BO$10000,31,0)/Table1[[#This Row],[Rate
(L/S)]],"")</f>
        <v>0</v>
      </c>
      <c r="AA215" s="7">
        <f>IFERROR(VLOOKUP(Table1[[#This Row],[Stock]],[2]CUS030!$A$5:$BO$10000,32,0)/Table1[[#This Row],[Rate
(L/S)]],"")</f>
        <v>0</v>
      </c>
      <c r="AB215" s="7">
        <f>IFERROR(VLOOKUP(Table1[[#This Row],[Stock]],[2]CUS030!$A$5:$BO$10000,33,0)/Table1[[#This Row],[Rate
(L/S)]],"")</f>
        <v>0</v>
      </c>
      <c r="AC215" s="7">
        <f>IFERROR(VLOOKUP(Table1[[#This Row],[Stock]],[2]CUS030!$A$5:$BO$10000,34,0)/Table1[[#This Row],[Rate
(L/S)]],"")</f>
        <v>0</v>
      </c>
      <c r="AD215" s="7">
        <f>IFERROR(VLOOKUP(Table1[[#This Row],[Stock]],[2]CUS030!$A$5:$BO$10000,35,0)/Table1[[#This Row],[Rate
(L/S)]],"")</f>
        <v>0</v>
      </c>
      <c r="AE215" s="7">
        <f>IFERROR(VLOOKUP(Table1[[#This Row],[Stock]],[2]CUS030!$A$5:$BO$10000,36,0)/Table1[[#This Row],[Rate
(L/S)]],"")</f>
        <v>0</v>
      </c>
      <c r="AF215" s="7">
        <f>IFERROR(VLOOKUP(Table1[[#This Row],[Stock]],[2]CUS030!$A$5:$BO$10000,37,0)/Table1[[#This Row],[Rate
(L/S)]],"")</f>
        <v>0</v>
      </c>
      <c r="AG215" s="7">
        <f>IFERROR(VLOOKUP(Table1[[#This Row],[Stock]],[2]CUS030!$A$5:$BO$10000,38,0)/Table1[[#This Row],[Rate
(L/S)]],"")</f>
        <v>0</v>
      </c>
      <c r="AH215" s="7">
        <f>IFERROR(VLOOKUP(Table1[[#This Row],[Stock]],[2]CUS030!$A$5:$BO$10000,39,0)/Table1[[#This Row],[Rate
(L/S)]],"")</f>
        <v>0</v>
      </c>
      <c r="AI215" s="7">
        <f>IFERROR(VLOOKUP(Table1[[#This Row],[Stock]],[2]CUS030!$A$5:$BO$10000,40,0)/Table1[[#This Row],[Rate
(L/S)]],"")</f>
        <v>0</v>
      </c>
      <c r="AJ215" s="7">
        <f>IFERROR(VLOOKUP(Table1[[#This Row],[Stock]],[2]CUS030!$A$5:$BO$10000,41,0)/Table1[[#This Row],[Rate
(L/S)]],"")</f>
        <v>0</v>
      </c>
      <c r="AK215" s="7">
        <f>IFERROR(VLOOKUP(Table1[[#This Row],[Stock]],[2]CUS030!$A$5:$BO$10000,42,0)/Table1[[#This Row],[Rate
(L/S)]],"")</f>
        <v>0</v>
      </c>
      <c r="AL215" s="7">
        <f>IFERROR(VLOOKUP(Table1[[#This Row],[Stock]],[2]CUS030!$A$5:$BO$10000,43,0)/Table1[[#This Row],[Rate
(L/S)]],"")</f>
        <v>0</v>
      </c>
      <c r="AM215" s="7">
        <f>IFERROR(VLOOKUP(Table1[[#This Row],[Stock]],[2]CUS030!$A$5:$BO$10000,44,0)/Table1[[#This Row],[Rate
(L/S)]],"")</f>
        <v>0</v>
      </c>
      <c r="AN215" s="7">
        <f>IFERROR(VLOOKUP(Table1[[#This Row],[Stock]],[2]CUS030!$A$5:$BO$10000,45,0)/Table1[[#This Row],[Rate
(L/S)]],"")</f>
        <v>0</v>
      </c>
      <c r="AO215" s="7">
        <f>IFERROR(VLOOKUP(Table1[[#This Row],[Stock]],[2]CUS030!$A$5:$BO$10000,46,0)/Table1[[#This Row],[Rate
(L/S)]],"")</f>
        <v>0</v>
      </c>
      <c r="AP215" s="7">
        <f>IFERROR(VLOOKUP(Table1[[#This Row],[Stock]],[2]CUS030!$A$5:$BO$10000,47,0)/Table1[[#This Row],[Rate
(L/S)]],"")</f>
        <v>0</v>
      </c>
      <c r="AQ215" s="7">
        <f>IFERROR(VLOOKUP(Table1[[#This Row],[Stock]],[2]CUS030!$A$5:$BO$10000,48,0)/Table1[[#This Row],[Rate
(L/S)]],"")</f>
        <v>0</v>
      </c>
      <c r="AR215" s="7">
        <f>IFERROR(VLOOKUP(Table1[[#This Row],[Stock]],[2]CUS030!$A$5:$BO$10000,49,0)/Table1[[#This Row],[Rate
(L/S)]],"")</f>
        <v>0</v>
      </c>
      <c r="AS215" s="7">
        <f>IFERROR(VLOOKUP(Table1[[#This Row],[Stock]],[2]CUS030!$A$5:$BO$10000,50,0)/Table1[[#This Row],[Rate
(L/S)]],"")</f>
        <v>0</v>
      </c>
      <c r="AT215" s="7">
        <f>IFERROR(VLOOKUP(Table1[[#This Row],[Stock]],[2]CUS030!$A$5:$BO$10000,51,0)/Table1[[#This Row],[Rate
(L/S)]],"")</f>
        <v>0</v>
      </c>
      <c r="AU215" s="7">
        <f>IFERROR(VLOOKUP(Table1[[#This Row],[Stock]],[2]CUS030!$A$5:$BO$10000,52,0)/Table1[[#This Row],[Rate
(L/S)]],"")</f>
        <v>0</v>
      </c>
      <c r="AV215" s="7">
        <f>IFERROR(VLOOKUP(Table1[[#This Row],[Stock]],[2]CUS030!$A$5:$BO$10000,53,0)/Table1[[#This Row],[Rate
(L/S)]],"")</f>
        <v>0</v>
      </c>
      <c r="AW215" s="7">
        <f>IFERROR(VLOOKUP(Table1[[#This Row],[Stock]],[2]CUS030!$A$5:$BO$10000,54,0)/Table1[[#This Row],[Rate
(L/S)]],"")</f>
        <v>0</v>
      </c>
      <c r="AX215" s="7">
        <f>IFERROR(VLOOKUP(Table1[[#This Row],[Stock]],[2]CUS030!$A$5:$BO$10000,55,0)/Table1[[#This Row],[Rate
(L/S)]],"")</f>
        <v>0</v>
      </c>
      <c r="AY215" s="7">
        <f>IFERROR(VLOOKUP(Table1[[#This Row],[Stock]],[2]CUS030!$A$5:$BO$10000,56,0)/Table1[[#This Row],[Rate
(L/S)]],"")</f>
        <v>34.193548387096776</v>
      </c>
      <c r="AZ215" s="7">
        <f>IFERROR(VLOOKUP(Table1[[#This Row],[Stock]],[2]CUS030!$A$5:$BO$10000,57,0)/Table1[[#This Row],[Rate
(L/S)]],"")</f>
        <v>34.193548387096776</v>
      </c>
      <c r="BA215" s="7">
        <f>IFERROR(VLOOKUP(Table1[[#This Row],[Stock]],[2]CUS030!$A$5:$BO$10000,58,0)/Table1[[#This Row],[Rate
(L/S)]],"")</f>
        <v>34.193548387096776</v>
      </c>
      <c r="BB215" s="7">
        <f>IFERROR(VLOOKUP(Table1[[#This Row],[Stock]],[2]CUS030!$A$5:$BO$10000,59,0)/Table1[[#This Row],[Rate
(L/S)]],"")</f>
        <v>0</v>
      </c>
      <c r="BC215" s="7">
        <f>IFERROR(VLOOKUP(Table1[[#This Row],[Stock]],[2]CUS030!$A$5:$BO$10000,60,0)/Table1[[#This Row],[Rate
(L/S)]],"")</f>
        <v>0</v>
      </c>
      <c r="BD215" s="7">
        <f>IFERROR(VLOOKUP(Table1[[#This Row],[Stock]],[2]CUS030!$A$5:$BO$10000,61,0)/Table1[[#This Row],[Rate
(L/S)]],"")</f>
        <v>0</v>
      </c>
      <c r="BE215" s="7">
        <f>IFERROR(VLOOKUP(Table1[[#This Row],[Stock]],[2]CUS030!$A$5:$BO$10000,62,0)/Table1[[#This Row],[Rate
(L/S)]],"")</f>
        <v>0</v>
      </c>
      <c r="BF215" s="7">
        <f>IFERROR(VLOOKUP(Table1[[#This Row],[Stock]],[2]CUS030!$A$5:$BO$10000,63,0)/Table1[[#This Row],[Rate
(L/S)]],"")</f>
        <v>0</v>
      </c>
      <c r="BG215" s="7">
        <f>IFERROR(VLOOKUP(Table1[[#This Row],[Stock]],[2]CUS030!$A$5:$BO$10000,64,0)/Table1[[#This Row],[Rate
(L/S)]],"")</f>
        <v>0</v>
      </c>
      <c r="BH215" s="7">
        <f>IFERROR(VLOOKUP(Table1[[#This Row],[Stock]],[2]CUS030!$A$5:$BO$10000,65,0)/Table1[[#This Row],[Rate
(L/S)]],"")</f>
        <v>0</v>
      </c>
      <c r="BI215" s="7" t="s">
        <v>1</v>
      </c>
      <c r="BJ215" s="15">
        <f>IFERROR(IF(Table1[[#This Row],[S.Material]]="S",(Table1[[#This Row],[Total Qty]]+Table1[[#This Row],[N+1]]+Table1[[#This Row],[N+2]]),Table1[[#This Row],[Total Qty]]+Table1[[#This Row],[N+1]]),)</f>
        <v>34.193548387096776</v>
      </c>
      <c r="BK215" s="7" t="str">
        <f>IFERROR(IF(((AVERAGE((Table1[[#This Row],[N+1]],Table1[[#This Row],[N+2]]),Table1[[#This Row],[N+3]])-(Table1[[#This Row],[Total Qty]])))&gt;500,"Fixed&gt;500pcs",""),"")</f>
        <v/>
      </c>
      <c r="BL215" s="7" t="str">
        <f>IF(AND(Table1[[#This Row],[Last Forcast]]=0,Table1[[#This Row],[Total Qty]]&gt;0,Table1[[#This Row],[N+1]]&gt;0),"Check PO again","")</f>
        <v/>
      </c>
    </row>
    <row r="216" spans="2:64" x14ac:dyDescent="0.3">
      <c r="B216">
        <v>214</v>
      </c>
      <c r="C216" t="s">
        <v>222</v>
      </c>
      <c r="D216">
        <f>IFERROR(ROUND((MID(Table1[[#This Row],[Production]],35,(LEN(Table1[[#This Row],[Production]]))-37)/(MID(Table1[[#This Row],[Stock]],35,(LEN(Table1[[#This Row],[Stock]]))-37))),0),"")</f>
        <v>26</v>
      </c>
      <c r="E216" t="s">
        <v>232</v>
      </c>
      <c r="F216" s="16">
        <f>VLOOKUP(LEFT(Table1[[#This Row],[Production]],LEN(Table1[[#This Row],[Production]])-7),Item!$A$5:$Z$1000,26,0)</f>
        <v>0.82899999999999996</v>
      </c>
      <c r="H216" s="8" t="str">
        <f>IFERROR(VLOOKUP(MID(Table1[[#This Row],[Production]],10,2),Special!$B$2:$D$26,3,0),"")</f>
        <v>-</v>
      </c>
      <c r="J216" t="b">
        <f>EXACT(LEFT(Table1[[#This Row],[Stock]],12),LEFT(Table1[[#This Row],[Production]],12))</f>
        <v>1</v>
      </c>
      <c r="K216" t="b">
        <f>EXACT((RIGHT(Table1[[#This Row],[Stock]],3)),((RIGHT(Table1[[#This Row],[Production]],3))))</f>
        <v>1</v>
      </c>
      <c r="L216" s="14">
        <f>IFERROR(VLOOKUP(Table1[[#This Row],[Stock]],[1]Sheet1!$A$7:$N$10000,14,0),"")</f>
        <v>65</v>
      </c>
      <c r="M216" s="14">
        <f>IFERROR(ROUND((Table1[[#This Row],[Stock
(S&amp;L)]]/Table1[[#This Row],[Rate
(L/S)]]),0),"")</f>
        <v>3</v>
      </c>
      <c r="O216" t="str">
        <f>IF(Table1[[#This Row],[Rate
(L/S)]]=1,"P/E","C")</f>
        <v>C</v>
      </c>
      <c r="P216" s="7">
        <f>IFERROR(VLOOKUP(Table1[[#This Row],[Stock]],[2]CUS030!$A$5:$BO$10000,21,0)/Table1[[#This Row],[Rate
(L/S)]],"")</f>
        <v>0</v>
      </c>
      <c r="Q216" s="7">
        <f>IFERROR(VLOOKUP(Table1[[#This Row],[Stock]],[2]CUS030!$A$5:$BO$10000,22,0)/Table1[[#This Row],[Rate
(L/S)]],"")</f>
        <v>0</v>
      </c>
      <c r="R216" s="7">
        <f>IFERROR(VLOOKUP(Table1[[#This Row],[Stock]],[2]CUS030!$A$5:$BO$10000,23,0)/Table1[[#This Row],[Rate
(L/S)]],"")</f>
        <v>0</v>
      </c>
      <c r="S216" s="7">
        <f>IFERROR(VLOOKUP(Table1[[#This Row],[Stock]],[2]CUS030!$A$5:$BO$10000,24,0)/Table1[[#This Row],[Rate
(L/S)]],"")</f>
        <v>0</v>
      </c>
      <c r="T216" s="7">
        <f>IFERROR(VLOOKUP(Table1[[#This Row],[Stock]],[2]CUS030!$A$5:$BO$10000,25,0)/Table1[[#This Row],[Rate
(L/S)]],"")</f>
        <v>0</v>
      </c>
      <c r="U216" s="7">
        <f>IFERROR(VLOOKUP(Table1[[#This Row],[Stock]],[2]CUS030!$A$5:$BO$10000,26,0)/Table1[[#This Row],[Rate
(L/S)]],"")</f>
        <v>0</v>
      </c>
      <c r="V216" s="7">
        <f>IFERROR(VLOOKUP(Table1[[#This Row],[Stock]],[2]CUS030!$A$5:$BO$10000,27,0)/Table1[[#This Row],[Rate
(L/S)]],"")</f>
        <v>0</v>
      </c>
      <c r="W216" s="7">
        <f>IFERROR(VLOOKUP(Table1[[#This Row],[Stock]],[2]CUS030!$A$5:$BO$10000,28,0)/Table1[[#This Row],[Rate
(L/S)]],"")</f>
        <v>0</v>
      </c>
      <c r="X216" s="7">
        <f>IFERROR(VLOOKUP(Table1[[#This Row],[Stock]],[2]CUS030!$A$5:$BO$10000,29,0)/Table1[[#This Row],[Rate
(L/S)]],"")</f>
        <v>0</v>
      </c>
      <c r="Y216" s="7">
        <f>IFERROR(VLOOKUP(Table1[[#This Row],[Stock]],[2]CUS030!$A$5:$BO$10000,30,0)/Table1[[#This Row],[Rate
(L/S)]],"")</f>
        <v>0</v>
      </c>
      <c r="Z216" s="7">
        <f>IFERROR(VLOOKUP(Table1[[#This Row],[Stock]],[2]CUS030!$A$5:$BO$10000,31,0)/Table1[[#This Row],[Rate
(L/S)]],"")</f>
        <v>0</v>
      </c>
      <c r="AA216" s="7">
        <f>IFERROR(VLOOKUP(Table1[[#This Row],[Stock]],[2]CUS030!$A$5:$BO$10000,32,0)/Table1[[#This Row],[Rate
(L/S)]],"")</f>
        <v>0</v>
      </c>
      <c r="AB216" s="7">
        <f>IFERROR(VLOOKUP(Table1[[#This Row],[Stock]],[2]CUS030!$A$5:$BO$10000,33,0)/Table1[[#This Row],[Rate
(L/S)]],"")</f>
        <v>0</v>
      </c>
      <c r="AC216" s="7">
        <f>IFERROR(VLOOKUP(Table1[[#This Row],[Stock]],[2]CUS030!$A$5:$BO$10000,34,0)/Table1[[#This Row],[Rate
(L/S)]],"")</f>
        <v>0</v>
      </c>
      <c r="AD216" s="7">
        <f>IFERROR(VLOOKUP(Table1[[#This Row],[Stock]],[2]CUS030!$A$5:$BO$10000,35,0)/Table1[[#This Row],[Rate
(L/S)]],"")</f>
        <v>0</v>
      </c>
      <c r="AE216" s="7">
        <f>IFERROR(VLOOKUP(Table1[[#This Row],[Stock]],[2]CUS030!$A$5:$BO$10000,36,0)/Table1[[#This Row],[Rate
(L/S)]],"")</f>
        <v>0</v>
      </c>
      <c r="AF216" s="7">
        <f>IFERROR(VLOOKUP(Table1[[#This Row],[Stock]],[2]CUS030!$A$5:$BO$10000,37,0)/Table1[[#This Row],[Rate
(L/S)]],"")</f>
        <v>0</v>
      </c>
      <c r="AG216" s="7">
        <f>IFERROR(VLOOKUP(Table1[[#This Row],[Stock]],[2]CUS030!$A$5:$BO$10000,38,0)/Table1[[#This Row],[Rate
(L/S)]],"")</f>
        <v>0</v>
      </c>
      <c r="AH216" s="7">
        <f>IFERROR(VLOOKUP(Table1[[#This Row],[Stock]],[2]CUS030!$A$5:$BO$10000,39,0)/Table1[[#This Row],[Rate
(L/S)]],"")</f>
        <v>0</v>
      </c>
      <c r="AI216" s="7">
        <f>IFERROR(VLOOKUP(Table1[[#This Row],[Stock]],[2]CUS030!$A$5:$BO$10000,40,0)/Table1[[#This Row],[Rate
(L/S)]],"")</f>
        <v>0</v>
      </c>
      <c r="AJ216" s="7">
        <f>IFERROR(VLOOKUP(Table1[[#This Row],[Stock]],[2]CUS030!$A$5:$BO$10000,41,0)/Table1[[#This Row],[Rate
(L/S)]],"")</f>
        <v>0</v>
      </c>
      <c r="AK216" s="7">
        <f>IFERROR(VLOOKUP(Table1[[#This Row],[Stock]],[2]CUS030!$A$5:$BO$10000,42,0)/Table1[[#This Row],[Rate
(L/S)]],"")</f>
        <v>0</v>
      </c>
      <c r="AL216" s="7">
        <f>IFERROR(VLOOKUP(Table1[[#This Row],[Stock]],[2]CUS030!$A$5:$BO$10000,43,0)/Table1[[#This Row],[Rate
(L/S)]],"")</f>
        <v>0</v>
      </c>
      <c r="AM216" s="7">
        <f>IFERROR(VLOOKUP(Table1[[#This Row],[Stock]],[2]CUS030!$A$5:$BO$10000,44,0)/Table1[[#This Row],[Rate
(L/S)]],"")</f>
        <v>0</v>
      </c>
      <c r="AN216" s="7">
        <f>IFERROR(VLOOKUP(Table1[[#This Row],[Stock]],[2]CUS030!$A$5:$BO$10000,45,0)/Table1[[#This Row],[Rate
(L/S)]],"")</f>
        <v>0</v>
      </c>
      <c r="AO216" s="7">
        <f>IFERROR(VLOOKUP(Table1[[#This Row],[Stock]],[2]CUS030!$A$5:$BO$10000,46,0)/Table1[[#This Row],[Rate
(L/S)]],"")</f>
        <v>0</v>
      </c>
      <c r="AP216" s="7">
        <f>IFERROR(VLOOKUP(Table1[[#This Row],[Stock]],[2]CUS030!$A$5:$BO$10000,47,0)/Table1[[#This Row],[Rate
(L/S)]],"")</f>
        <v>0</v>
      </c>
      <c r="AQ216" s="7">
        <f>IFERROR(VLOOKUP(Table1[[#This Row],[Stock]],[2]CUS030!$A$5:$BO$10000,48,0)/Table1[[#This Row],[Rate
(L/S)]],"")</f>
        <v>0</v>
      </c>
      <c r="AR216" s="7">
        <f>IFERROR(VLOOKUP(Table1[[#This Row],[Stock]],[2]CUS030!$A$5:$BO$10000,49,0)/Table1[[#This Row],[Rate
(L/S)]],"")</f>
        <v>0</v>
      </c>
      <c r="AS216" s="7">
        <f>IFERROR(VLOOKUP(Table1[[#This Row],[Stock]],[2]CUS030!$A$5:$BO$10000,50,0)/Table1[[#This Row],[Rate
(L/S)]],"")</f>
        <v>0</v>
      </c>
      <c r="AT216" s="7">
        <f>IFERROR(VLOOKUP(Table1[[#This Row],[Stock]],[2]CUS030!$A$5:$BO$10000,51,0)/Table1[[#This Row],[Rate
(L/S)]],"")</f>
        <v>0</v>
      </c>
      <c r="AU216" s="7">
        <f>IFERROR(VLOOKUP(Table1[[#This Row],[Stock]],[2]CUS030!$A$5:$BO$10000,52,0)/Table1[[#This Row],[Rate
(L/S)]],"")</f>
        <v>0</v>
      </c>
      <c r="AV216" s="7">
        <f>IFERROR(VLOOKUP(Table1[[#This Row],[Stock]],[2]CUS030!$A$5:$BO$10000,53,0)/Table1[[#This Row],[Rate
(L/S)]],"")</f>
        <v>0</v>
      </c>
      <c r="AW216" s="7">
        <f>IFERROR(VLOOKUP(Table1[[#This Row],[Stock]],[2]CUS030!$A$5:$BO$10000,54,0)/Table1[[#This Row],[Rate
(L/S)]],"")</f>
        <v>0</v>
      </c>
      <c r="AX216" s="7">
        <f>IFERROR(VLOOKUP(Table1[[#This Row],[Stock]],[2]CUS030!$A$5:$BO$10000,55,0)/Table1[[#This Row],[Rate
(L/S)]],"")</f>
        <v>0</v>
      </c>
      <c r="AY216" s="7">
        <f>IFERROR(VLOOKUP(Table1[[#This Row],[Stock]],[2]CUS030!$A$5:$BO$10000,56,0)/Table1[[#This Row],[Rate
(L/S)]],"")</f>
        <v>74.230769230769226</v>
      </c>
      <c r="AZ216" s="7">
        <f>IFERROR(VLOOKUP(Table1[[#This Row],[Stock]],[2]CUS030!$A$5:$BO$10000,57,0)/Table1[[#This Row],[Rate
(L/S)]],"")</f>
        <v>78.384615384615387</v>
      </c>
      <c r="BA216" s="7">
        <f>IFERROR(VLOOKUP(Table1[[#This Row],[Stock]],[2]CUS030!$A$5:$BO$10000,58,0)/Table1[[#This Row],[Rate
(L/S)]],"")</f>
        <v>78.230769230769226</v>
      </c>
      <c r="BB216" s="7">
        <f>IFERROR(VLOOKUP(Table1[[#This Row],[Stock]],[2]CUS030!$A$5:$BO$10000,59,0)/Table1[[#This Row],[Rate
(L/S)]],"")</f>
        <v>0</v>
      </c>
      <c r="BC216" s="7">
        <f>IFERROR(VLOOKUP(Table1[[#This Row],[Stock]],[2]CUS030!$A$5:$BO$10000,60,0)/Table1[[#This Row],[Rate
(L/S)]],"")</f>
        <v>0</v>
      </c>
      <c r="BD216" s="7">
        <f>IFERROR(VLOOKUP(Table1[[#This Row],[Stock]],[2]CUS030!$A$5:$BO$10000,61,0)/Table1[[#This Row],[Rate
(L/S)]],"")</f>
        <v>0</v>
      </c>
      <c r="BE216" s="7">
        <f>IFERROR(VLOOKUP(Table1[[#This Row],[Stock]],[2]CUS030!$A$5:$BO$10000,62,0)/Table1[[#This Row],[Rate
(L/S)]],"")</f>
        <v>0</v>
      </c>
      <c r="BF216" s="7">
        <f>IFERROR(VLOOKUP(Table1[[#This Row],[Stock]],[2]CUS030!$A$5:$BO$10000,63,0)/Table1[[#This Row],[Rate
(L/S)]],"")</f>
        <v>0</v>
      </c>
      <c r="BG216" s="7">
        <f>IFERROR(VLOOKUP(Table1[[#This Row],[Stock]],[2]CUS030!$A$5:$BO$10000,64,0)/Table1[[#This Row],[Rate
(L/S)]],"")</f>
        <v>0</v>
      </c>
      <c r="BH216" s="7">
        <f>IFERROR(VLOOKUP(Table1[[#This Row],[Stock]],[2]CUS030!$A$5:$BO$10000,65,0)/Table1[[#This Row],[Rate
(L/S)]],"")</f>
        <v>0</v>
      </c>
      <c r="BI216" s="7" t="s">
        <v>1</v>
      </c>
      <c r="BJ216" s="15">
        <f>IFERROR(IF(Table1[[#This Row],[S.Material]]="S",(Table1[[#This Row],[Total Qty]]+Table1[[#This Row],[N+1]]+Table1[[#This Row],[N+2]]),Table1[[#This Row],[Total Qty]]+Table1[[#This Row],[N+1]]),)</f>
        <v>74.230769230769226</v>
      </c>
      <c r="BK216" s="7" t="str">
        <f>IFERROR(IF(((AVERAGE((Table1[[#This Row],[N+1]],Table1[[#This Row],[N+2]]),Table1[[#This Row],[N+3]])-(Table1[[#This Row],[Total Qty]])))&gt;500,"Fixed&gt;500pcs",""),"")</f>
        <v/>
      </c>
      <c r="BL216" s="7" t="str">
        <f>IF(AND(Table1[[#This Row],[Last Forcast]]=0,Table1[[#This Row],[Total Qty]]&gt;0,Table1[[#This Row],[N+1]]&gt;0),"Check PO again","")</f>
        <v/>
      </c>
    </row>
    <row r="217" spans="2:64" x14ac:dyDescent="0.3">
      <c r="B217">
        <v>215</v>
      </c>
      <c r="C217" t="s">
        <v>224</v>
      </c>
      <c r="D217">
        <f>IFERROR(ROUND((MID(Table1[[#This Row],[Production]],35,(LEN(Table1[[#This Row],[Production]]))-37)/(MID(Table1[[#This Row],[Stock]],35,(LEN(Table1[[#This Row],[Stock]]))-37))),0),"")</f>
        <v>25</v>
      </c>
      <c r="E217" t="s">
        <v>225</v>
      </c>
      <c r="F217" s="16">
        <f>VLOOKUP(LEFT(Table1[[#This Row],[Production]],LEN(Table1[[#This Row],[Production]])-7),Item!$A$5:$Z$1000,26,0)</f>
        <v>0.82899999999999996</v>
      </c>
      <c r="H217" s="8" t="str">
        <f>IFERROR(VLOOKUP(MID(Table1[[#This Row],[Production]],10,2),Special!$B$2:$D$26,3,0),"")</f>
        <v>-</v>
      </c>
      <c r="J217" t="b">
        <f>EXACT(LEFT(Table1[[#This Row],[Stock]],12),LEFT(Table1[[#This Row],[Production]],12))</f>
        <v>1</v>
      </c>
      <c r="K217" t="b">
        <f>EXACT((RIGHT(Table1[[#This Row],[Stock]],3)),((RIGHT(Table1[[#This Row],[Production]],3))))</f>
        <v>1</v>
      </c>
      <c r="L217" s="14">
        <f>IFERROR(VLOOKUP(Table1[[#This Row],[Stock]],[1]Sheet1!$A$7:$N$10000,14,0),"")</f>
        <v>0</v>
      </c>
      <c r="M217" s="14">
        <f>IFERROR(ROUND((Table1[[#This Row],[Stock
(S&amp;L)]]/Table1[[#This Row],[Rate
(L/S)]]),0),"")</f>
        <v>0</v>
      </c>
      <c r="O217" t="str">
        <f>IF(Table1[[#This Row],[Rate
(L/S)]]=1,"P/E","C")</f>
        <v>C</v>
      </c>
      <c r="P217" s="7" t="str">
        <f>IFERROR(VLOOKUP(Table1[[#This Row],[Stock]],[2]CUS030!$A$5:$BO$10000,21,0)/Table1[[#This Row],[Rate
(L/S)]],"")</f>
        <v/>
      </c>
      <c r="Q217" s="7" t="str">
        <f>IFERROR(VLOOKUP(Table1[[#This Row],[Stock]],[2]CUS030!$A$5:$BO$10000,22,0)/Table1[[#This Row],[Rate
(L/S)]],"")</f>
        <v/>
      </c>
      <c r="R217" s="7" t="str">
        <f>IFERROR(VLOOKUP(Table1[[#This Row],[Stock]],[2]CUS030!$A$5:$BO$10000,23,0)/Table1[[#This Row],[Rate
(L/S)]],"")</f>
        <v/>
      </c>
      <c r="S217" s="7" t="str">
        <f>IFERROR(VLOOKUP(Table1[[#This Row],[Stock]],[2]CUS030!$A$5:$BO$10000,24,0)/Table1[[#This Row],[Rate
(L/S)]],"")</f>
        <v/>
      </c>
      <c r="T217" s="7" t="str">
        <f>IFERROR(VLOOKUP(Table1[[#This Row],[Stock]],[2]CUS030!$A$5:$BO$10000,25,0)/Table1[[#This Row],[Rate
(L/S)]],"")</f>
        <v/>
      </c>
      <c r="U217" s="7" t="str">
        <f>IFERROR(VLOOKUP(Table1[[#This Row],[Stock]],[2]CUS030!$A$5:$BO$10000,26,0)/Table1[[#This Row],[Rate
(L/S)]],"")</f>
        <v/>
      </c>
      <c r="V217" s="7" t="str">
        <f>IFERROR(VLOOKUP(Table1[[#This Row],[Stock]],[2]CUS030!$A$5:$BO$10000,27,0)/Table1[[#This Row],[Rate
(L/S)]],"")</f>
        <v/>
      </c>
      <c r="W217" s="7" t="str">
        <f>IFERROR(VLOOKUP(Table1[[#This Row],[Stock]],[2]CUS030!$A$5:$BO$10000,28,0)/Table1[[#This Row],[Rate
(L/S)]],"")</f>
        <v/>
      </c>
      <c r="X217" s="7" t="str">
        <f>IFERROR(VLOOKUP(Table1[[#This Row],[Stock]],[2]CUS030!$A$5:$BO$10000,29,0)/Table1[[#This Row],[Rate
(L/S)]],"")</f>
        <v/>
      </c>
      <c r="Y217" s="7" t="str">
        <f>IFERROR(VLOOKUP(Table1[[#This Row],[Stock]],[2]CUS030!$A$5:$BO$10000,30,0)/Table1[[#This Row],[Rate
(L/S)]],"")</f>
        <v/>
      </c>
      <c r="Z217" s="7" t="str">
        <f>IFERROR(VLOOKUP(Table1[[#This Row],[Stock]],[2]CUS030!$A$5:$BO$10000,31,0)/Table1[[#This Row],[Rate
(L/S)]],"")</f>
        <v/>
      </c>
      <c r="AA217" s="7" t="str">
        <f>IFERROR(VLOOKUP(Table1[[#This Row],[Stock]],[2]CUS030!$A$5:$BO$10000,32,0)/Table1[[#This Row],[Rate
(L/S)]],"")</f>
        <v/>
      </c>
      <c r="AB217" s="7" t="str">
        <f>IFERROR(VLOOKUP(Table1[[#This Row],[Stock]],[2]CUS030!$A$5:$BO$10000,33,0)/Table1[[#This Row],[Rate
(L/S)]],"")</f>
        <v/>
      </c>
      <c r="AC217" s="7" t="str">
        <f>IFERROR(VLOOKUP(Table1[[#This Row],[Stock]],[2]CUS030!$A$5:$BO$10000,34,0)/Table1[[#This Row],[Rate
(L/S)]],"")</f>
        <v/>
      </c>
      <c r="AD217" s="7" t="str">
        <f>IFERROR(VLOOKUP(Table1[[#This Row],[Stock]],[2]CUS030!$A$5:$BO$10000,35,0)/Table1[[#This Row],[Rate
(L/S)]],"")</f>
        <v/>
      </c>
      <c r="AE217" s="7" t="str">
        <f>IFERROR(VLOOKUP(Table1[[#This Row],[Stock]],[2]CUS030!$A$5:$BO$10000,36,0)/Table1[[#This Row],[Rate
(L/S)]],"")</f>
        <v/>
      </c>
      <c r="AF217" s="7" t="str">
        <f>IFERROR(VLOOKUP(Table1[[#This Row],[Stock]],[2]CUS030!$A$5:$BO$10000,37,0)/Table1[[#This Row],[Rate
(L/S)]],"")</f>
        <v/>
      </c>
      <c r="AG217" s="7" t="str">
        <f>IFERROR(VLOOKUP(Table1[[#This Row],[Stock]],[2]CUS030!$A$5:$BO$10000,38,0)/Table1[[#This Row],[Rate
(L/S)]],"")</f>
        <v/>
      </c>
      <c r="AH217" s="7" t="str">
        <f>IFERROR(VLOOKUP(Table1[[#This Row],[Stock]],[2]CUS030!$A$5:$BO$10000,39,0)/Table1[[#This Row],[Rate
(L/S)]],"")</f>
        <v/>
      </c>
      <c r="AI217" s="7" t="str">
        <f>IFERROR(VLOOKUP(Table1[[#This Row],[Stock]],[2]CUS030!$A$5:$BO$10000,40,0)/Table1[[#This Row],[Rate
(L/S)]],"")</f>
        <v/>
      </c>
      <c r="AJ217" s="7" t="str">
        <f>IFERROR(VLOOKUP(Table1[[#This Row],[Stock]],[2]CUS030!$A$5:$BO$10000,41,0)/Table1[[#This Row],[Rate
(L/S)]],"")</f>
        <v/>
      </c>
      <c r="AK217" s="7" t="str">
        <f>IFERROR(VLOOKUP(Table1[[#This Row],[Stock]],[2]CUS030!$A$5:$BO$10000,42,0)/Table1[[#This Row],[Rate
(L/S)]],"")</f>
        <v/>
      </c>
      <c r="AL217" s="7" t="str">
        <f>IFERROR(VLOOKUP(Table1[[#This Row],[Stock]],[2]CUS030!$A$5:$BO$10000,43,0)/Table1[[#This Row],[Rate
(L/S)]],"")</f>
        <v/>
      </c>
      <c r="AM217" s="7" t="str">
        <f>IFERROR(VLOOKUP(Table1[[#This Row],[Stock]],[2]CUS030!$A$5:$BO$10000,44,0)/Table1[[#This Row],[Rate
(L/S)]],"")</f>
        <v/>
      </c>
      <c r="AN217" s="7" t="str">
        <f>IFERROR(VLOOKUP(Table1[[#This Row],[Stock]],[2]CUS030!$A$5:$BO$10000,45,0)/Table1[[#This Row],[Rate
(L/S)]],"")</f>
        <v/>
      </c>
      <c r="AO217" s="7" t="str">
        <f>IFERROR(VLOOKUP(Table1[[#This Row],[Stock]],[2]CUS030!$A$5:$BO$10000,46,0)/Table1[[#This Row],[Rate
(L/S)]],"")</f>
        <v/>
      </c>
      <c r="AP217" s="7" t="str">
        <f>IFERROR(VLOOKUP(Table1[[#This Row],[Stock]],[2]CUS030!$A$5:$BO$10000,47,0)/Table1[[#This Row],[Rate
(L/S)]],"")</f>
        <v/>
      </c>
      <c r="AQ217" s="7" t="str">
        <f>IFERROR(VLOOKUP(Table1[[#This Row],[Stock]],[2]CUS030!$A$5:$BO$10000,48,0)/Table1[[#This Row],[Rate
(L/S)]],"")</f>
        <v/>
      </c>
      <c r="AR217" s="7" t="str">
        <f>IFERROR(VLOOKUP(Table1[[#This Row],[Stock]],[2]CUS030!$A$5:$BO$10000,49,0)/Table1[[#This Row],[Rate
(L/S)]],"")</f>
        <v/>
      </c>
      <c r="AS217" s="7" t="str">
        <f>IFERROR(VLOOKUP(Table1[[#This Row],[Stock]],[2]CUS030!$A$5:$BO$10000,50,0)/Table1[[#This Row],[Rate
(L/S)]],"")</f>
        <v/>
      </c>
      <c r="AT217" s="7" t="str">
        <f>IFERROR(VLOOKUP(Table1[[#This Row],[Stock]],[2]CUS030!$A$5:$BO$10000,51,0)/Table1[[#This Row],[Rate
(L/S)]],"")</f>
        <v/>
      </c>
      <c r="AU217" s="7" t="str">
        <f>IFERROR(VLOOKUP(Table1[[#This Row],[Stock]],[2]CUS030!$A$5:$BO$10000,52,0)/Table1[[#This Row],[Rate
(L/S)]],"")</f>
        <v/>
      </c>
      <c r="AV217" s="7" t="str">
        <f>IFERROR(VLOOKUP(Table1[[#This Row],[Stock]],[2]CUS030!$A$5:$BO$10000,53,0)/Table1[[#This Row],[Rate
(L/S)]],"")</f>
        <v/>
      </c>
      <c r="AW217" s="7" t="str">
        <f>IFERROR(VLOOKUP(Table1[[#This Row],[Stock]],[2]CUS030!$A$5:$BO$10000,54,0)/Table1[[#This Row],[Rate
(L/S)]],"")</f>
        <v/>
      </c>
      <c r="AX217" s="7" t="str">
        <f>IFERROR(VLOOKUP(Table1[[#This Row],[Stock]],[2]CUS030!$A$5:$BO$10000,55,0)/Table1[[#This Row],[Rate
(L/S)]],"")</f>
        <v/>
      </c>
      <c r="AY217" s="7" t="str">
        <f>IFERROR(VLOOKUP(Table1[[#This Row],[Stock]],[2]CUS030!$A$5:$BO$10000,56,0)/Table1[[#This Row],[Rate
(L/S)]],"")</f>
        <v/>
      </c>
      <c r="AZ217" s="7" t="str">
        <f>IFERROR(VLOOKUP(Table1[[#This Row],[Stock]],[2]CUS030!$A$5:$BO$10000,57,0)/Table1[[#This Row],[Rate
(L/S)]],"")</f>
        <v/>
      </c>
      <c r="BA217" s="7" t="str">
        <f>IFERROR(VLOOKUP(Table1[[#This Row],[Stock]],[2]CUS030!$A$5:$BO$10000,58,0)/Table1[[#This Row],[Rate
(L/S)]],"")</f>
        <v/>
      </c>
      <c r="BB217" s="7" t="str">
        <f>IFERROR(VLOOKUP(Table1[[#This Row],[Stock]],[2]CUS030!$A$5:$BO$10000,59,0)/Table1[[#This Row],[Rate
(L/S)]],"")</f>
        <v/>
      </c>
      <c r="BC217" s="7" t="str">
        <f>IFERROR(VLOOKUP(Table1[[#This Row],[Stock]],[2]CUS030!$A$5:$BO$10000,60,0)/Table1[[#This Row],[Rate
(L/S)]],"")</f>
        <v/>
      </c>
      <c r="BD217" s="7" t="str">
        <f>IFERROR(VLOOKUP(Table1[[#This Row],[Stock]],[2]CUS030!$A$5:$BO$10000,61,0)/Table1[[#This Row],[Rate
(L/S)]],"")</f>
        <v/>
      </c>
      <c r="BE217" s="7" t="str">
        <f>IFERROR(VLOOKUP(Table1[[#This Row],[Stock]],[2]CUS030!$A$5:$BO$10000,62,0)/Table1[[#This Row],[Rate
(L/S)]],"")</f>
        <v/>
      </c>
      <c r="BF217" s="7" t="str">
        <f>IFERROR(VLOOKUP(Table1[[#This Row],[Stock]],[2]CUS030!$A$5:$BO$10000,63,0)/Table1[[#This Row],[Rate
(L/S)]],"")</f>
        <v/>
      </c>
      <c r="BG217" s="7" t="str">
        <f>IFERROR(VLOOKUP(Table1[[#This Row],[Stock]],[2]CUS030!$A$5:$BO$10000,64,0)/Table1[[#This Row],[Rate
(L/S)]],"")</f>
        <v/>
      </c>
      <c r="BH217" s="7" t="str">
        <f>IFERROR(VLOOKUP(Table1[[#This Row],[Stock]],[2]CUS030!$A$5:$BO$10000,65,0)/Table1[[#This Row],[Rate
(L/S)]],"")</f>
        <v/>
      </c>
      <c r="BI217" s="7" t="s">
        <v>1</v>
      </c>
      <c r="BJ217" s="15">
        <f>IFERROR(IF(Table1[[#This Row],[S.Material]]="S",(Table1[[#This Row],[Total Qty]]+Table1[[#This Row],[N+1]]+Table1[[#This Row],[N+2]]),Table1[[#This Row],[Total Qty]]+Table1[[#This Row],[N+1]]),)</f>
        <v>0</v>
      </c>
      <c r="BK217" s="7" t="str">
        <f>IFERROR(IF(((AVERAGE((Table1[[#This Row],[N+1]],Table1[[#This Row],[N+2]]),Table1[[#This Row],[N+3]])-(Table1[[#This Row],[Total Qty]])))&gt;500,"Fixed&gt;500pcs",""),"")</f>
        <v/>
      </c>
      <c r="BL217" s="7" t="str">
        <f>IF(AND(Table1[[#This Row],[Last Forcast]]=0,Table1[[#This Row],[Total Qty]]&gt;0,Table1[[#This Row],[N+1]]&gt;0),"Check PO again","")</f>
        <v/>
      </c>
    </row>
    <row r="218" spans="2:64" x14ac:dyDescent="0.3">
      <c r="B218">
        <v>216</v>
      </c>
      <c r="C218" t="s">
        <v>226</v>
      </c>
      <c r="D218">
        <f>IFERROR(ROUND((MID(Table1[[#This Row],[Production]],35,(LEN(Table1[[#This Row],[Production]]))-37)/(MID(Table1[[#This Row],[Stock]],35,(LEN(Table1[[#This Row],[Stock]]))-37))),0),"")</f>
        <v>20</v>
      </c>
      <c r="E218" t="s">
        <v>225</v>
      </c>
      <c r="F218" s="16">
        <f>VLOOKUP(LEFT(Table1[[#This Row],[Production]],LEN(Table1[[#This Row],[Production]])-7),Item!$A$5:$Z$1000,26,0)</f>
        <v>0.82899999999999996</v>
      </c>
      <c r="H218" s="8" t="str">
        <f>IFERROR(VLOOKUP(MID(Table1[[#This Row],[Production]],10,2),Special!$B$2:$D$26,3,0),"")</f>
        <v>-</v>
      </c>
      <c r="J218" t="b">
        <f>EXACT(LEFT(Table1[[#This Row],[Stock]],12),LEFT(Table1[[#This Row],[Production]],12))</f>
        <v>1</v>
      </c>
      <c r="K218" t="b">
        <f>EXACT((RIGHT(Table1[[#This Row],[Stock]],3)),((RIGHT(Table1[[#This Row],[Production]],3))))</f>
        <v>1</v>
      </c>
      <c r="L218" s="14">
        <f>IFERROR(VLOOKUP(Table1[[#This Row],[Stock]],[1]Sheet1!$A$7:$N$10000,14,0),"")</f>
        <v>316</v>
      </c>
      <c r="M218" s="14">
        <f>IFERROR(ROUND((Table1[[#This Row],[Stock
(S&amp;L)]]/Table1[[#This Row],[Rate
(L/S)]]),0),"")</f>
        <v>16</v>
      </c>
      <c r="O218" t="str">
        <f>IF(Table1[[#This Row],[Rate
(L/S)]]=1,"P/E","C")</f>
        <v>C</v>
      </c>
      <c r="P218" s="7">
        <f>IFERROR(VLOOKUP(Table1[[#This Row],[Stock]],[2]CUS030!$A$5:$BO$10000,21,0)/Table1[[#This Row],[Rate
(L/S)]],"")</f>
        <v>0</v>
      </c>
      <c r="Q218" s="7">
        <f>IFERROR(VLOOKUP(Table1[[#This Row],[Stock]],[2]CUS030!$A$5:$BO$10000,22,0)/Table1[[#This Row],[Rate
(L/S)]],"")</f>
        <v>0</v>
      </c>
      <c r="R218" s="7">
        <f>IFERROR(VLOOKUP(Table1[[#This Row],[Stock]],[2]CUS030!$A$5:$BO$10000,23,0)/Table1[[#This Row],[Rate
(L/S)]],"")</f>
        <v>0</v>
      </c>
      <c r="S218" s="7">
        <f>IFERROR(VLOOKUP(Table1[[#This Row],[Stock]],[2]CUS030!$A$5:$BO$10000,24,0)/Table1[[#This Row],[Rate
(L/S)]],"")</f>
        <v>0</v>
      </c>
      <c r="T218" s="7">
        <f>IFERROR(VLOOKUP(Table1[[#This Row],[Stock]],[2]CUS030!$A$5:$BO$10000,25,0)/Table1[[#This Row],[Rate
(L/S)]],"")</f>
        <v>0</v>
      </c>
      <c r="U218" s="7">
        <f>IFERROR(VLOOKUP(Table1[[#This Row],[Stock]],[2]CUS030!$A$5:$BO$10000,26,0)/Table1[[#This Row],[Rate
(L/S)]],"")</f>
        <v>0</v>
      </c>
      <c r="V218" s="7">
        <f>IFERROR(VLOOKUP(Table1[[#This Row],[Stock]],[2]CUS030!$A$5:$BO$10000,27,0)/Table1[[#This Row],[Rate
(L/S)]],"")</f>
        <v>0</v>
      </c>
      <c r="W218" s="7">
        <f>IFERROR(VLOOKUP(Table1[[#This Row],[Stock]],[2]CUS030!$A$5:$BO$10000,28,0)/Table1[[#This Row],[Rate
(L/S)]],"")</f>
        <v>0</v>
      </c>
      <c r="X218" s="7">
        <f>IFERROR(VLOOKUP(Table1[[#This Row],[Stock]],[2]CUS030!$A$5:$BO$10000,29,0)/Table1[[#This Row],[Rate
(L/S)]],"")</f>
        <v>0</v>
      </c>
      <c r="Y218" s="7">
        <f>IFERROR(VLOOKUP(Table1[[#This Row],[Stock]],[2]CUS030!$A$5:$BO$10000,30,0)/Table1[[#This Row],[Rate
(L/S)]],"")</f>
        <v>0</v>
      </c>
      <c r="Z218" s="7">
        <f>IFERROR(VLOOKUP(Table1[[#This Row],[Stock]],[2]CUS030!$A$5:$BO$10000,31,0)/Table1[[#This Row],[Rate
(L/S)]],"")</f>
        <v>0</v>
      </c>
      <c r="AA218" s="7">
        <f>IFERROR(VLOOKUP(Table1[[#This Row],[Stock]],[2]CUS030!$A$5:$BO$10000,32,0)/Table1[[#This Row],[Rate
(L/S)]],"")</f>
        <v>0</v>
      </c>
      <c r="AB218" s="7">
        <f>IFERROR(VLOOKUP(Table1[[#This Row],[Stock]],[2]CUS030!$A$5:$BO$10000,33,0)/Table1[[#This Row],[Rate
(L/S)]],"")</f>
        <v>0</v>
      </c>
      <c r="AC218" s="7">
        <f>IFERROR(VLOOKUP(Table1[[#This Row],[Stock]],[2]CUS030!$A$5:$BO$10000,34,0)/Table1[[#This Row],[Rate
(L/S)]],"")</f>
        <v>0</v>
      </c>
      <c r="AD218" s="7">
        <f>IFERROR(VLOOKUP(Table1[[#This Row],[Stock]],[2]CUS030!$A$5:$BO$10000,35,0)/Table1[[#This Row],[Rate
(L/S)]],"")</f>
        <v>0</v>
      </c>
      <c r="AE218" s="7">
        <f>IFERROR(VLOOKUP(Table1[[#This Row],[Stock]],[2]CUS030!$A$5:$BO$10000,36,0)/Table1[[#This Row],[Rate
(L/S)]],"")</f>
        <v>0</v>
      </c>
      <c r="AF218" s="7">
        <f>IFERROR(VLOOKUP(Table1[[#This Row],[Stock]],[2]CUS030!$A$5:$BO$10000,37,0)/Table1[[#This Row],[Rate
(L/S)]],"")</f>
        <v>0</v>
      </c>
      <c r="AG218" s="7">
        <f>IFERROR(VLOOKUP(Table1[[#This Row],[Stock]],[2]CUS030!$A$5:$BO$10000,38,0)/Table1[[#This Row],[Rate
(L/S)]],"")</f>
        <v>0</v>
      </c>
      <c r="AH218" s="7">
        <f>IFERROR(VLOOKUP(Table1[[#This Row],[Stock]],[2]CUS030!$A$5:$BO$10000,39,0)/Table1[[#This Row],[Rate
(L/S)]],"")</f>
        <v>0</v>
      </c>
      <c r="AI218" s="7">
        <f>IFERROR(VLOOKUP(Table1[[#This Row],[Stock]],[2]CUS030!$A$5:$BO$10000,40,0)/Table1[[#This Row],[Rate
(L/S)]],"")</f>
        <v>0</v>
      </c>
      <c r="AJ218" s="7">
        <f>IFERROR(VLOOKUP(Table1[[#This Row],[Stock]],[2]CUS030!$A$5:$BO$10000,41,0)/Table1[[#This Row],[Rate
(L/S)]],"")</f>
        <v>0</v>
      </c>
      <c r="AK218" s="7">
        <f>IFERROR(VLOOKUP(Table1[[#This Row],[Stock]],[2]CUS030!$A$5:$BO$10000,42,0)/Table1[[#This Row],[Rate
(L/S)]],"")</f>
        <v>0</v>
      </c>
      <c r="AL218" s="7">
        <f>IFERROR(VLOOKUP(Table1[[#This Row],[Stock]],[2]CUS030!$A$5:$BO$10000,43,0)/Table1[[#This Row],[Rate
(L/S)]],"")</f>
        <v>0</v>
      </c>
      <c r="AM218" s="7">
        <f>IFERROR(VLOOKUP(Table1[[#This Row],[Stock]],[2]CUS030!$A$5:$BO$10000,44,0)/Table1[[#This Row],[Rate
(L/S)]],"")</f>
        <v>0</v>
      </c>
      <c r="AN218" s="7">
        <f>IFERROR(VLOOKUP(Table1[[#This Row],[Stock]],[2]CUS030!$A$5:$BO$10000,45,0)/Table1[[#This Row],[Rate
(L/S)]],"")</f>
        <v>0</v>
      </c>
      <c r="AO218" s="7">
        <f>IFERROR(VLOOKUP(Table1[[#This Row],[Stock]],[2]CUS030!$A$5:$BO$10000,46,0)/Table1[[#This Row],[Rate
(L/S)]],"")</f>
        <v>0</v>
      </c>
      <c r="AP218" s="7">
        <f>IFERROR(VLOOKUP(Table1[[#This Row],[Stock]],[2]CUS030!$A$5:$BO$10000,47,0)/Table1[[#This Row],[Rate
(L/S)]],"")</f>
        <v>0</v>
      </c>
      <c r="AQ218" s="7">
        <f>IFERROR(VLOOKUP(Table1[[#This Row],[Stock]],[2]CUS030!$A$5:$BO$10000,48,0)/Table1[[#This Row],[Rate
(L/S)]],"")</f>
        <v>0</v>
      </c>
      <c r="AR218" s="7">
        <f>IFERROR(VLOOKUP(Table1[[#This Row],[Stock]],[2]CUS030!$A$5:$BO$10000,49,0)/Table1[[#This Row],[Rate
(L/S)]],"")</f>
        <v>0</v>
      </c>
      <c r="AS218" s="7">
        <f>IFERROR(VLOOKUP(Table1[[#This Row],[Stock]],[2]CUS030!$A$5:$BO$10000,50,0)/Table1[[#This Row],[Rate
(L/S)]],"")</f>
        <v>0</v>
      </c>
      <c r="AT218" s="7">
        <f>IFERROR(VLOOKUP(Table1[[#This Row],[Stock]],[2]CUS030!$A$5:$BO$10000,51,0)/Table1[[#This Row],[Rate
(L/S)]],"")</f>
        <v>0</v>
      </c>
      <c r="AU218" s="7">
        <f>IFERROR(VLOOKUP(Table1[[#This Row],[Stock]],[2]CUS030!$A$5:$BO$10000,52,0)/Table1[[#This Row],[Rate
(L/S)]],"")</f>
        <v>0</v>
      </c>
      <c r="AV218" s="7">
        <f>IFERROR(VLOOKUP(Table1[[#This Row],[Stock]],[2]CUS030!$A$5:$BO$10000,53,0)/Table1[[#This Row],[Rate
(L/S)]],"")</f>
        <v>0</v>
      </c>
      <c r="AW218" s="7">
        <f>IFERROR(VLOOKUP(Table1[[#This Row],[Stock]],[2]CUS030!$A$5:$BO$10000,54,0)/Table1[[#This Row],[Rate
(L/S)]],"")</f>
        <v>0</v>
      </c>
      <c r="AX218" s="7">
        <f>IFERROR(VLOOKUP(Table1[[#This Row],[Stock]],[2]CUS030!$A$5:$BO$10000,55,0)/Table1[[#This Row],[Rate
(L/S)]],"")</f>
        <v>0</v>
      </c>
      <c r="AY218" s="7">
        <f>IFERROR(VLOOKUP(Table1[[#This Row],[Stock]],[2]CUS030!$A$5:$BO$10000,56,0)/Table1[[#This Row],[Rate
(L/S)]],"")</f>
        <v>54.5</v>
      </c>
      <c r="AZ218" s="7">
        <f>IFERROR(VLOOKUP(Table1[[#This Row],[Stock]],[2]CUS030!$A$5:$BO$10000,57,0)/Table1[[#This Row],[Rate
(L/S)]],"")</f>
        <v>54.5</v>
      </c>
      <c r="BA218" s="7">
        <f>IFERROR(VLOOKUP(Table1[[#This Row],[Stock]],[2]CUS030!$A$5:$BO$10000,58,0)/Table1[[#This Row],[Rate
(L/S)]],"")</f>
        <v>54.5</v>
      </c>
      <c r="BB218" s="7">
        <f>IFERROR(VLOOKUP(Table1[[#This Row],[Stock]],[2]CUS030!$A$5:$BO$10000,59,0)/Table1[[#This Row],[Rate
(L/S)]],"")</f>
        <v>0</v>
      </c>
      <c r="BC218" s="7">
        <f>IFERROR(VLOOKUP(Table1[[#This Row],[Stock]],[2]CUS030!$A$5:$BO$10000,60,0)/Table1[[#This Row],[Rate
(L/S)]],"")</f>
        <v>0</v>
      </c>
      <c r="BD218" s="7">
        <f>IFERROR(VLOOKUP(Table1[[#This Row],[Stock]],[2]CUS030!$A$5:$BO$10000,61,0)/Table1[[#This Row],[Rate
(L/S)]],"")</f>
        <v>0</v>
      </c>
      <c r="BE218" s="7">
        <f>IFERROR(VLOOKUP(Table1[[#This Row],[Stock]],[2]CUS030!$A$5:$BO$10000,62,0)/Table1[[#This Row],[Rate
(L/S)]],"")</f>
        <v>0</v>
      </c>
      <c r="BF218" s="7">
        <f>IFERROR(VLOOKUP(Table1[[#This Row],[Stock]],[2]CUS030!$A$5:$BO$10000,63,0)/Table1[[#This Row],[Rate
(L/S)]],"")</f>
        <v>0</v>
      </c>
      <c r="BG218" s="7">
        <f>IFERROR(VLOOKUP(Table1[[#This Row],[Stock]],[2]CUS030!$A$5:$BO$10000,64,0)/Table1[[#This Row],[Rate
(L/S)]],"")</f>
        <v>0</v>
      </c>
      <c r="BH218" s="7">
        <f>IFERROR(VLOOKUP(Table1[[#This Row],[Stock]],[2]CUS030!$A$5:$BO$10000,65,0)/Table1[[#This Row],[Rate
(L/S)]],"")</f>
        <v>0</v>
      </c>
      <c r="BI218" s="7" t="s">
        <v>1</v>
      </c>
      <c r="BJ218" s="15">
        <f>IFERROR(IF(Table1[[#This Row],[S.Material]]="S",(Table1[[#This Row],[Total Qty]]+Table1[[#This Row],[N+1]]+Table1[[#This Row],[N+2]]),Table1[[#This Row],[Total Qty]]+Table1[[#This Row],[N+1]]),)</f>
        <v>54.5</v>
      </c>
      <c r="BK218" s="7" t="str">
        <f>IFERROR(IF(((AVERAGE((Table1[[#This Row],[N+1]],Table1[[#This Row],[N+2]]),Table1[[#This Row],[N+3]])-(Table1[[#This Row],[Total Qty]])))&gt;500,"Fixed&gt;500pcs",""),"")</f>
        <v/>
      </c>
      <c r="BL218" s="7" t="str">
        <f>IF(AND(Table1[[#This Row],[Last Forcast]]=0,Table1[[#This Row],[Total Qty]]&gt;0,Table1[[#This Row],[N+1]]&gt;0),"Check PO again","")</f>
        <v/>
      </c>
    </row>
    <row r="219" spans="2:64" x14ac:dyDescent="0.3">
      <c r="B219">
        <v>217</v>
      </c>
      <c r="C219" t="s">
        <v>228</v>
      </c>
      <c r="D219">
        <f>IFERROR(ROUND((MID(Table1[[#This Row],[Production]],35,(LEN(Table1[[#This Row],[Production]]))-37)/(MID(Table1[[#This Row],[Stock]],35,(LEN(Table1[[#This Row],[Stock]]))-37))),0),"")</f>
        <v>14</v>
      </c>
      <c r="E219" t="s">
        <v>229</v>
      </c>
      <c r="F219" s="16">
        <f>VLOOKUP(LEFT(Table1[[#This Row],[Production]],LEN(Table1[[#This Row],[Production]])-7),Item!$A$5:$Z$1000,26,0)</f>
        <v>0.82899999999999996</v>
      </c>
      <c r="H219" s="8" t="str">
        <f>IFERROR(VLOOKUP(MID(Table1[[#This Row],[Production]],10,2),Special!$B$2:$D$26,3,0),"")</f>
        <v>-</v>
      </c>
      <c r="J219" t="b">
        <f>EXACT(LEFT(Table1[[#This Row],[Stock]],12),LEFT(Table1[[#This Row],[Production]],12))</f>
        <v>1</v>
      </c>
      <c r="K219" t="b">
        <f>EXACT((RIGHT(Table1[[#This Row],[Stock]],3)),((RIGHT(Table1[[#This Row],[Production]],3))))</f>
        <v>1</v>
      </c>
      <c r="L219" s="14">
        <f>IFERROR(VLOOKUP(Table1[[#This Row],[Stock]],[1]Sheet1!$A$7:$N$10000,14,0),"")</f>
        <v>1172</v>
      </c>
      <c r="M219" s="14">
        <f>IFERROR(ROUND((Table1[[#This Row],[Stock
(S&amp;L)]]/Table1[[#This Row],[Rate
(L/S)]]),0),"")</f>
        <v>84</v>
      </c>
      <c r="O219" t="str">
        <f>IF(Table1[[#This Row],[Rate
(L/S)]]=1,"P/E","C")</f>
        <v>C</v>
      </c>
      <c r="P219" s="7">
        <f>IFERROR(VLOOKUP(Table1[[#This Row],[Stock]],[2]CUS030!$A$5:$BO$10000,21,0)/Table1[[#This Row],[Rate
(L/S)]],"")</f>
        <v>10.714285714285714</v>
      </c>
      <c r="Q219" s="7">
        <f>IFERROR(VLOOKUP(Table1[[#This Row],[Stock]],[2]CUS030!$A$5:$BO$10000,22,0)/Table1[[#This Row],[Rate
(L/S)]],"")</f>
        <v>0</v>
      </c>
      <c r="R219" s="7">
        <f>IFERROR(VLOOKUP(Table1[[#This Row],[Stock]],[2]CUS030!$A$5:$BO$10000,23,0)/Table1[[#This Row],[Rate
(L/S)]],"")</f>
        <v>0</v>
      </c>
      <c r="S219" s="7">
        <f>IFERROR(VLOOKUP(Table1[[#This Row],[Stock]],[2]CUS030!$A$5:$BO$10000,24,0)/Table1[[#This Row],[Rate
(L/S)]],"")</f>
        <v>7.1428571428571432</v>
      </c>
      <c r="T219" s="7">
        <f>IFERROR(VLOOKUP(Table1[[#This Row],[Stock]],[2]CUS030!$A$5:$BO$10000,25,0)/Table1[[#This Row],[Rate
(L/S)]],"")</f>
        <v>0</v>
      </c>
      <c r="U219" s="7">
        <f>IFERROR(VLOOKUP(Table1[[#This Row],[Stock]],[2]CUS030!$A$5:$BO$10000,26,0)/Table1[[#This Row],[Rate
(L/S)]],"")</f>
        <v>7.1428571428571432</v>
      </c>
      <c r="V219" s="7">
        <f>IFERROR(VLOOKUP(Table1[[#This Row],[Stock]],[2]CUS030!$A$5:$BO$10000,27,0)/Table1[[#This Row],[Rate
(L/S)]],"")</f>
        <v>0</v>
      </c>
      <c r="W219" s="7">
        <f>IFERROR(VLOOKUP(Table1[[#This Row],[Stock]],[2]CUS030!$A$5:$BO$10000,28,0)/Table1[[#This Row],[Rate
(L/S)]],"")</f>
        <v>10.714285714285714</v>
      </c>
      <c r="X219" s="7">
        <f>IFERROR(VLOOKUP(Table1[[#This Row],[Stock]],[2]CUS030!$A$5:$BO$10000,29,0)/Table1[[#This Row],[Rate
(L/S)]],"")</f>
        <v>0</v>
      </c>
      <c r="Y219" s="7">
        <f>IFERROR(VLOOKUP(Table1[[#This Row],[Stock]],[2]CUS030!$A$5:$BO$10000,30,0)/Table1[[#This Row],[Rate
(L/S)]],"")</f>
        <v>0</v>
      </c>
      <c r="Z219" s="7">
        <f>IFERROR(VLOOKUP(Table1[[#This Row],[Stock]],[2]CUS030!$A$5:$BO$10000,31,0)/Table1[[#This Row],[Rate
(L/S)]],"")</f>
        <v>7.1428571428571432</v>
      </c>
      <c r="AA219" s="7">
        <f>IFERROR(VLOOKUP(Table1[[#This Row],[Stock]],[2]CUS030!$A$5:$BO$10000,32,0)/Table1[[#This Row],[Rate
(L/S)]],"")</f>
        <v>0</v>
      </c>
      <c r="AB219" s="7">
        <f>IFERROR(VLOOKUP(Table1[[#This Row],[Stock]],[2]CUS030!$A$5:$BO$10000,33,0)/Table1[[#This Row],[Rate
(L/S)]],"")</f>
        <v>7.1428571428571432</v>
      </c>
      <c r="AC219" s="7">
        <f>IFERROR(VLOOKUP(Table1[[#This Row],[Stock]],[2]CUS030!$A$5:$BO$10000,34,0)/Table1[[#This Row],[Rate
(L/S)]],"")</f>
        <v>0</v>
      </c>
      <c r="AD219" s="7">
        <f>IFERROR(VLOOKUP(Table1[[#This Row],[Stock]],[2]CUS030!$A$5:$BO$10000,35,0)/Table1[[#This Row],[Rate
(L/S)]],"")</f>
        <v>7.1428571428571432</v>
      </c>
      <c r="AE219" s="7">
        <f>IFERROR(VLOOKUP(Table1[[#This Row],[Stock]],[2]CUS030!$A$5:$BO$10000,36,0)/Table1[[#This Row],[Rate
(L/S)]],"")</f>
        <v>0</v>
      </c>
      <c r="AF219" s="7">
        <f>IFERROR(VLOOKUP(Table1[[#This Row],[Stock]],[2]CUS030!$A$5:$BO$10000,37,0)/Table1[[#This Row],[Rate
(L/S)]],"")</f>
        <v>0</v>
      </c>
      <c r="AG219" s="7">
        <f>IFERROR(VLOOKUP(Table1[[#This Row],[Stock]],[2]CUS030!$A$5:$BO$10000,38,0)/Table1[[#This Row],[Rate
(L/S)]],"")</f>
        <v>7.1428571428571432</v>
      </c>
      <c r="AH219" s="7">
        <f>IFERROR(VLOOKUP(Table1[[#This Row],[Stock]],[2]CUS030!$A$5:$BO$10000,39,0)/Table1[[#This Row],[Rate
(L/S)]],"")</f>
        <v>0</v>
      </c>
      <c r="AI219" s="7">
        <f>IFERROR(VLOOKUP(Table1[[#This Row],[Stock]],[2]CUS030!$A$5:$BO$10000,40,0)/Table1[[#This Row],[Rate
(L/S)]],"")</f>
        <v>7.1428571428571432</v>
      </c>
      <c r="AJ219" s="7">
        <f>IFERROR(VLOOKUP(Table1[[#This Row],[Stock]],[2]CUS030!$A$5:$BO$10000,41,0)/Table1[[#This Row],[Rate
(L/S)]],"")</f>
        <v>0</v>
      </c>
      <c r="AK219" s="7">
        <f>IFERROR(VLOOKUP(Table1[[#This Row],[Stock]],[2]CUS030!$A$5:$BO$10000,42,0)/Table1[[#This Row],[Rate
(L/S)]],"")</f>
        <v>7.1428571428571432</v>
      </c>
      <c r="AL219" s="7">
        <f>IFERROR(VLOOKUP(Table1[[#This Row],[Stock]],[2]CUS030!$A$5:$BO$10000,43,0)/Table1[[#This Row],[Rate
(L/S)]],"")</f>
        <v>0</v>
      </c>
      <c r="AM219" s="7">
        <f>IFERROR(VLOOKUP(Table1[[#This Row],[Stock]],[2]CUS030!$A$5:$BO$10000,44,0)/Table1[[#This Row],[Rate
(L/S)]],"")</f>
        <v>0</v>
      </c>
      <c r="AN219" s="7">
        <f>IFERROR(VLOOKUP(Table1[[#This Row],[Stock]],[2]CUS030!$A$5:$BO$10000,45,0)/Table1[[#This Row],[Rate
(L/S)]],"")</f>
        <v>7.1428571428571432</v>
      </c>
      <c r="AO219" s="7">
        <f>IFERROR(VLOOKUP(Table1[[#This Row],[Stock]],[2]CUS030!$A$5:$BO$10000,46,0)/Table1[[#This Row],[Rate
(L/S)]],"")</f>
        <v>0</v>
      </c>
      <c r="AP219" s="7">
        <f>IFERROR(VLOOKUP(Table1[[#This Row],[Stock]],[2]CUS030!$A$5:$BO$10000,47,0)/Table1[[#This Row],[Rate
(L/S)]],"")</f>
        <v>7.1428571428571432</v>
      </c>
      <c r="AQ219" s="7">
        <f>IFERROR(VLOOKUP(Table1[[#This Row],[Stock]],[2]CUS030!$A$5:$BO$10000,48,0)/Table1[[#This Row],[Rate
(L/S)]],"")</f>
        <v>0</v>
      </c>
      <c r="AR219" s="7">
        <f>IFERROR(VLOOKUP(Table1[[#This Row],[Stock]],[2]CUS030!$A$5:$BO$10000,49,0)/Table1[[#This Row],[Rate
(L/S)]],"")</f>
        <v>0</v>
      </c>
      <c r="AS219" s="7">
        <f>IFERROR(VLOOKUP(Table1[[#This Row],[Stock]],[2]CUS030!$A$5:$BO$10000,50,0)/Table1[[#This Row],[Rate
(L/S)]],"")</f>
        <v>0</v>
      </c>
      <c r="AT219" s="7">
        <f>IFERROR(VLOOKUP(Table1[[#This Row],[Stock]],[2]CUS030!$A$5:$BO$10000,51,0)/Table1[[#This Row],[Rate
(L/S)]],"")</f>
        <v>0</v>
      </c>
      <c r="AU219" s="7">
        <f>IFERROR(VLOOKUP(Table1[[#This Row],[Stock]],[2]CUS030!$A$5:$BO$10000,52,0)/Table1[[#This Row],[Rate
(L/S)]],"")</f>
        <v>0</v>
      </c>
      <c r="AV219" s="7">
        <f>IFERROR(VLOOKUP(Table1[[#This Row],[Stock]],[2]CUS030!$A$5:$BO$10000,53,0)/Table1[[#This Row],[Rate
(L/S)]],"")</f>
        <v>92.857142857142861</v>
      </c>
      <c r="AW219" s="7">
        <f>IFERROR(VLOOKUP(Table1[[#This Row],[Stock]],[2]CUS030!$A$5:$BO$10000,54,0)/Table1[[#This Row],[Rate
(L/S)]],"")</f>
        <v>0</v>
      </c>
      <c r="AX219" s="7">
        <f>IFERROR(VLOOKUP(Table1[[#This Row],[Stock]],[2]CUS030!$A$5:$BO$10000,55,0)/Table1[[#This Row],[Rate
(L/S)]],"")</f>
        <v>85.714285714285708</v>
      </c>
      <c r="AY219" s="7">
        <f>IFERROR(VLOOKUP(Table1[[#This Row],[Stock]],[2]CUS030!$A$5:$BO$10000,56,0)/Table1[[#This Row],[Rate
(L/S)]],"")</f>
        <v>42.857142857142854</v>
      </c>
      <c r="AZ219" s="7">
        <f>IFERROR(VLOOKUP(Table1[[#This Row],[Stock]],[2]CUS030!$A$5:$BO$10000,57,0)/Table1[[#This Row],[Rate
(L/S)]],"")</f>
        <v>39.285714285714285</v>
      </c>
      <c r="BA219" s="7">
        <f>IFERROR(VLOOKUP(Table1[[#This Row],[Stock]],[2]CUS030!$A$5:$BO$10000,58,0)/Table1[[#This Row],[Rate
(L/S)]],"")</f>
        <v>57.142857142857146</v>
      </c>
      <c r="BB219" s="7">
        <f>IFERROR(VLOOKUP(Table1[[#This Row],[Stock]],[2]CUS030!$A$5:$BO$10000,59,0)/Table1[[#This Row],[Rate
(L/S)]],"")</f>
        <v>0</v>
      </c>
      <c r="BC219" s="7">
        <f>IFERROR(VLOOKUP(Table1[[#This Row],[Stock]],[2]CUS030!$A$5:$BO$10000,60,0)/Table1[[#This Row],[Rate
(L/S)]],"")</f>
        <v>0</v>
      </c>
      <c r="BD219" s="7">
        <f>IFERROR(VLOOKUP(Table1[[#This Row],[Stock]],[2]CUS030!$A$5:$BO$10000,61,0)/Table1[[#This Row],[Rate
(L/S)]],"")</f>
        <v>0</v>
      </c>
      <c r="BE219" s="7">
        <f>IFERROR(VLOOKUP(Table1[[#This Row],[Stock]],[2]CUS030!$A$5:$BO$10000,62,0)/Table1[[#This Row],[Rate
(L/S)]],"")</f>
        <v>0</v>
      </c>
      <c r="BF219" s="7">
        <f>IFERROR(VLOOKUP(Table1[[#This Row],[Stock]],[2]CUS030!$A$5:$BO$10000,63,0)/Table1[[#This Row],[Rate
(L/S)]],"")</f>
        <v>0</v>
      </c>
      <c r="BG219" s="7">
        <f>IFERROR(VLOOKUP(Table1[[#This Row],[Stock]],[2]CUS030!$A$5:$BO$10000,64,0)/Table1[[#This Row],[Rate
(L/S)]],"")</f>
        <v>0</v>
      </c>
      <c r="BH219" s="7">
        <f>IFERROR(VLOOKUP(Table1[[#This Row],[Stock]],[2]CUS030!$A$5:$BO$10000,65,0)/Table1[[#This Row],[Rate
(L/S)]],"")</f>
        <v>0</v>
      </c>
      <c r="BI219" s="7" t="s">
        <v>1</v>
      </c>
      <c r="BJ219" s="15">
        <f>IFERROR(IF(Table1[[#This Row],[S.Material]]="S",(Table1[[#This Row],[Total Qty]]+Table1[[#This Row],[N+1]]+Table1[[#This Row],[N+2]]),Table1[[#This Row],[Total Qty]]+Table1[[#This Row],[N+1]]),)</f>
        <v>135.71428571428572</v>
      </c>
      <c r="BK219" s="7" t="str">
        <f>IFERROR(IF(((AVERAGE((Table1[[#This Row],[N+1]],Table1[[#This Row],[N+2]]),Table1[[#This Row],[N+3]])-(Table1[[#This Row],[Total Qty]])))&gt;500,"Fixed&gt;500pcs",""),"")</f>
        <v/>
      </c>
      <c r="BL219" s="7" t="str">
        <f>IF(AND(Table1[[#This Row],[Last Forcast]]=0,Table1[[#This Row],[Total Qty]]&gt;0,Table1[[#This Row],[N+1]]&gt;0),"Check PO again","")</f>
        <v/>
      </c>
    </row>
    <row r="220" spans="2:64" x14ac:dyDescent="0.3">
      <c r="B220">
        <v>218</v>
      </c>
      <c r="C220" t="s">
        <v>230</v>
      </c>
      <c r="D220">
        <f>IFERROR(ROUND((MID(Table1[[#This Row],[Production]],35,(LEN(Table1[[#This Row],[Production]]))-37)/(MID(Table1[[#This Row],[Stock]],35,(LEN(Table1[[#This Row],[Stock]]))-37))),0),"")</f>
        <v>12</v>
      </c>
      <c r="E220" t="s">
        <v>227</v>
      </c>
      <c r="F220" s="16">
        <f>VLOOKUP(LEFT(Table1[[#This Row],[Production]],LEN(Table1[[#This Row],[Production]])-7),Item!$A$5:$Z$1000,26,0)</f>
        <v>0.82899999999999996</v>
      </c>
      <c r="H220" s="8" t="str">
        <f>IFERROR(VLOOKUP(MID(Table1[[#This Row],[Production]],10,2),Special!$B$2:$D$26,3,0),"")</f>
        <v>-</v>
      </c>
      <c r="J220" t="b">
        <f>EXACT(LEFT(Table1[[#This Row],[Stock]],12),LEFT(Table1[[#This Row],[Production]],12))</f>
        <v>1</v>
      </c>
      <c r="K220" t="b">
        <f>EXACT((RIGHT(Table1[[#This Row],[Stock]],3)),((RIGHT(Table1[[#This Row],[Production]],3))))</f>
        <v>1</v>
      </c>
      <c r="L220" s="14">
        <f>IFERROR(VLOOKUP(Table1[[#This Row],[Stock]],[1]Sheet1!$A$7:$N$10000,14,0),"")</f>
        <v>12</v>
      </c>
      <c r="M220" s="14">
        <f>IFERROR(ROUND((Table1[[#This Row],[Stock
(S&amp;L)]]/Table1[[#This Row],[Rate
(L/S)]]),0),"")</f>
        <v>1</v>
      </c>
      <c r="O220" t="str">
        <f>IF(Table1[[#This Row],[Rate
(L/S)]]=1,"P/E","C")</f>
        <v>C</v>
      </c>
      <c r="P220" s="7">
        <f>IFERROR(VLOOKUP(Table1[[#This Row],[Stock]],[2]CUS030!$A$5:$BO$10000,21,0)/Table1[[#This Row],[Rate
(L/S)]],"")</f>
        <v>0</v>
      </c>
      <c r="Q220" s="7">
        <f>IFERROR(VLOOKUP(Table1[[#This Row],[Stock]],[2]CUS030!$A$5:$BO$10000,22,0)/Table1[[#This Row],[Rate
(L/S)]],"")</f>
        <v>0</v>
      </c>
      <c r="R220" s="7">
        <f>IFERROR(VLOOKUP(Table1[[#This Row],[Stock]],[2]CUS030!$A$5:$BO$10000,23,0)/Table1[[#This Row],[Rate
(L/S)]],"")</f>
        <v>0</v>
      </c>
      <c r="S220" s="7">
        <f>IFERROR(VLOOKUP(Table1[[#This Row],[Stock]],[2]CUS030!$A$5:$BO$10000,24,0)/Table1[[#This Row],[Rate
(L/S)]],"")</f>
        <v>0</v>
      </c>
      <c r="T220" s="7">
        <f>IFERROR(VLOOKUP(Table1[[#This Row],[Stock]],[2]CUS030!$A$5:$BO$10000,25,0)/Table1[[#This Row],[Rate
(L/S)]],"")</f>
        <v>0</v>
      </c>
      <c r="U220" s="7">
        <f>IFERROR(VLOOKUP(Table1[[#This Row],[Stock]],[2]CUS030!$A$5:$BO$10000,26,0)/Table1[[#This Row],[Rate
(L/S)]],"")</f>
        <v>21.666666666666668</v>
      </c>
      <c r="V220" s="7">
        <f>IFERROR(VLOOKUP(Table1[[#This Row],[Stock]],[2]CUS030!$A$5:$BO$10000,27,0)/Table1[[#This Row],[Rate
(L/S)]],"")</f>
        <v>0</v>
      </c>
      <c r="W220" s="7">
        <f>IFERROR(VLOOKUP(Table1[[#This Row],[Stock]],[2]CUS030!$A$5:$BO$10000,28,0)/Table1[[#This Row],[Rate
(L/S)]],"")</f>
        <v>0</v>
      </c>
      <c r="X220" s="7">
        <f>IFERROR(VLOOKUP(Table1[[#This Row],[Stock]],[2]CUS030!$A$5:$BO$10000,29,0)/Table1[[#This Row],[Rate
(L/S)]],"")</f>
        <v>0</v>
      </c>
      <c r="Y220" s="7">
        <f>IFERROR(VLOOKUP(Table1[[#This Row],[Stock]],[2]CUS030!$A$5:$BO$10000,30,0)/Table1[[#This Row],[Rate
(L/S)]],"")</f>
        <v>0</v>
      </c>
      <c r="Z220" s="7">
        <f>IFERROR(VLOOKUP(Table1[[#This Row],[Stock]],[2]CUS030!$A$5:$BO$10000,31,0)/Table1[[#This Row],[Rate
(L/S)]],"")</f>
        <v>0</v>
      </c>
      <c r="AA220" s="7">
        <f>IFERROR(VLOOKUP(Table1[[#This Row],[Stock]],[2]CUS030!$A$5:$BO$10000,32,0)/Table1[[#This Row],[Rate
(L/S)]],"")</f>
        <v>0</v>
      </c>
      <c r="AB220" s="7">
        <f>IFERROR(VLOOKUP(Table1[[#This Row],[Stock]],[2]CUS030!$A$5:$BO$10000,33,0)/Table1[[#This Row],[Rate
(L/S)]],"")</f>
        <v>0</v>
      </c>
      <c r="AC220" s="7">
        <f>IFERROR(VLOOKUP(Table1[[#This Row],[Stock]],[2]CUS030!$A$5:$BO$10000,34,0)/Table1[[#This Row],[Rate
(L/S)]],"")</f>
        <v>0</v>
      </c>
      <c r="AD220" s="7">
        <f>IFERROR(VLOOKUP(Table1[[#This Row],[Stock]],[2]CUS030!$A$5:$BO$10000,35,0)/Table1[[#This Row],[Rate
(L/S)]],"")</f>
        <v>0</v>
      </c>
      <c r="AE220" s="7">
        <f>IFERROR(VLOOKUP(Table1[[#This Row],[Stock]],[2]CUS030!$A$5:$BO$10000,36,0)/Table1[[#This Row],[Rate
(L/S)]],"")</f>
        <v>0</v>
      </c>
      <c r="AF220" s="7">
        <f>IFERROR(VLOOKUP(Table1[[#This Row],[Stock]],[2]CUS030!$A$5:$BO$10000,37,0)/Table1[[#This Row],[Rate
(L/S)]],"")</f>
        <v>0</v>
      </c>
      <c r="AG220" s="7">
        <f>IFERROR(VLOOKUP(Table1[[#This Row],[Stock]],[2]CUS030!$A$5:$BO$10000,38,0)/Table1[[#This Row],[Rate
(L/S)]],"")</f>
        <v>0</v>
      </c>
      <c r="AH220" s="7">
        <f>IFERROR(VLOOKUP(Table1[[#This Row],[Stock]],[2]CUS030!$A$5:$BO$10000,39,0)/Table1[[#This Row],[Rate
(L/S)]],"")</f>
        <v>0</v>
      </c>
      <c r="AI220" s="7">
        <f>IFERROR(VLOOKUP(Table1[[#This Row],[Stock]],[2]CUS030!$A$5:$BO$10000,40,0)/Table1[[#This Row],[Rate
(L/S)]],"")</f>
        <v>0</v>
      </c>
      <c r="AJ220" s="7">
        <f>IFERROR(VLOOKUP(Table1[[#This Row],[Stock]],[2]CUS030!$A$5:$BO$10000,41,0)/Table1[[#This Row],[Rate
(L/S)]],"")</f>
        <v>0</v>
      </c>
      <c r="AK220" s="7">
        <f>IFERROR(VLOOKUP(Table1[[#This Row],[Stock]],[2]CUS030!$A$5:$BO$10000,42,0)/Table1[[#This Row],[Rate
(L/S)]],"")</f>
        <v>0</v>
      </c>
      <c r="AL220" s="7">
        <f>IFERROR(VLOOKUP(Table1[[#This Row],[Stock]],[2]CUS030!$A$5:$BO$10000,43,0)/Table1[[#This Row],[Rate
(L/S)]],"")</f>
        <v>0</v>
      </c>
      <c r="AM220" s="7">
        <f>IFERROR(VLOOKUP(Table1[[#This Row],[Stock]],[2]CUS030!$A$5:$BO$10000,44,0)/Table1[[#This Row],[Rate
(L/S)]],"")</f>
        <v>0</v>
      </c>
      <c r="AN220" s="7">
        <f>IFERROR(VLOOKUP(Table1[[#This Row],[Stock]],[2]CUS030!$A$5:$BO$10000,45,0)/Table1[[#This Row],[Rate
(L/S)]],"")</f>
        <v>0</v>
      </c>
      <c r="AO220" s="7">
        <f>IFERROR(VLOOKUP(Table1[[#This Row],[Stock]],[2]CUS030!$A$5:$BO$10000,46,0)/Table1[[#This Row],[Rate
(L/S)]],"")</f>
        <v>0</v>
      </c>
      <c r="AP220" s="7">
        <f>IFERROR(VLOOKUP(Table1[[#This Row],[Stock]],[2]CUS030!$A$5:$BO$10000,47,0)/Table1[[#This Row],[Rate
(L/S)]],"")</f>
        <v>0</v>
      </c>
      <c r="AQ220" s="7">
        <f>IFERROR(VLOOKUP(Table1[[#This Row],[Stock]],[2]CUS030!$A$5:$BO$10000,48,0)/Table1[[#This Row],[Rate
(L/S)]],"")</f>
        <v>0</v>
      </c>
      <c r="AR220" s="7">
        <f>IFERROR(VLOOKUP(Table1[[#This Row],[Stock]],[2]CUS030!$A$5:$BO$10000,49,0)/Table1[[#This Row],[Rate
(L/S)]],"")</f>
        <v>0</v>
      </c>
      <c r="AS220" s="7">
        <f>IFERROR(VLOOKUP(Table1[[#This Row],[Stock]],[2]CUS030!$A$5:$BO$10000,50,0)/Table1[[#This Row],[Rate
(L/S)]],"")</f>
        <v>0</v>
      </c>
      <c r="AT220" s="7">
        <f>IFERROR(VLOOKUP(Table1[[#This Row],[Stock]],[2]CUS030!$A$5:$BO$10000,51,0)/Table1[[#This Row],[Rate
(L/S)]],"")</f>
        <v>0</v>
      </c>
      <c r="AU220" s="7">
        <f>IFERROR(VLOOKUP(Table1[[#This Row],[Stock]],[2]CUS030!$A$5:$BO$10000,52,0)/Table1[[#This Row],[Rate
(L/S)]],"")</f>
        <v>0</v>
      </c>
      <c r="AV220" s="7">
        <f>IFERROR(VLOOKUP(Table1[[#This Row],[Stock]],[2]CUS030!$A$5:$BO$10000,53,0)/Table1[[#This Row],[Rate
(L/S)]],"")</f>
        <v>21.666666666666668</v>
      </c>
      <c r="AW220" s="7">
        <f>IFERROR(VLOOKUP(Table1[[#This Row],[Stock]],[2]CUS030!$A$5:$BO$10000,54,0)/Table1[[#This Row],[Rate
(L/S)]],"")</f>
        <v>0</v>
      </c>
      <c r="AX220" s="7">
        <f>IFERROR(VLOOKUP(Table1[[#This Row],[Stock]],[2]CUS030!$A$5:$BO$10000,55,0)/Table1[[#This Row],[Rate
(L/S)]],"")</f>
        <v>21.666666666666668</v>
      </c>
      <c r="AY220" s="7">
        <f>IFERROR(VLOOKUP(Table1[[#This Row],[Stock]],[2]CUS030!$A$5:$BO$10000,56,0)/Table1[[#This Row],[Rate
(L/S)]],"")</f>
        <v>26.666666666666668</v>
      </c>
      <c r="AZ220" s="7">
        <f>IFERROR(VLOOKUP(Table1[[#This Row],[Stock]],[2]CUS030!$A$5:$BO$10000,57,0)/Table1[[#This Row],[Rate
(L/S)]],"")</f>
        <v>16.666666666666668</v>
      </c>
      <c r="BA220" s="7">
        <f>IFERROR(VLOOKUP(Table1[[#This Row],[Stock]],[2]CUS030!$A$5:$BO$10000,58,0)/Table1[[#This Row],[Rate
(L/S)]],"")</f>
        <v>0</v>
      </c>
      <c r="BB220" s="7">
        <f>IFERROR(VLOOKUP(Table1[[#This Row],[Stock]],[2]CUS030!$A$5:$BO$10000,59,0)/Table1[[#This Row],[Rate
(L/S)]],"")</f>
        <v>0</v>
      </c>
      <c r="BC220" s="7">
        <f>IFERROR(VLOOKUP(Table1[[#This Row],[Stock]],[2]CUS030!$A$5:$BO$10000,60,0)/Table1[[#This Row],[Rate
(L/S)]],"")</f>
        <v>0</v>
      </c>
      <c r="BD220" s="7">
        <f>IFERROR(VLOOKUP(Table1[[#This Row],[Stock]],[2]CUS030!$A$5:$BO$10000,61,0)/Table1[[#This Row],[Rate
(L/S)]],"")</f>
        <v>0</v>
      </c>
      <c r="BE220" s="7">
        <f>IFERROR(VLOOKUP(Table1[[#This Row],[Stock]],[2]CUS030!$A$5:$BO$10000,62,0)/Table1[[#This Row],[Rate
(L/S)]],"")</f>
        <v>0</v>
      </c>
      <c r="BF220" s="7">
        <f>IFERROR(VLOOKUP(Table1[[#This Row],[Stock]],[2]CUS030!$A$5:$BO$10000,63,0)/Table1[[#This Row],[Rate
(L/S)]],"")</f>
        <v>0</v>
      </c>
      <c r="BG220" s="7">
        <f>IFERROR(VLOOKUP(Table1[[#This Row],[Stock]],[2]CUS030!$A$5:$BO$10000,64,0)/Table1[[#This Row],[Rate
(L/S)]],"")</f>
        <v>0</v>
      </c>
      <c r="BH220" s="7">
        <f>IFERROR(VLOOKUP(Table1[[#This Row],[Stock]],[2]CUS030!$A$5:$BO$10000,65,0)/Table1[[#This Row],[Rate
(L/S)]],"")</f>
        <v>0</v>
      </c>
      <c r="BI220" s="7" t="s">
        <v>1</v>
      </c>
      <c r="BJ220" s="15">
        <f>IFERROR(IF(Table1[[#This Row],[S.Material]]="S",(Table1[[#This Row],[Total Qty]]+Table1[[#This Row],[N+1]]+Table1[[#This Row],[N+2]]),Table1[[#This Row],[Total Qty]]+Table1[[#This Row],[N+1]]),)</f>
        <v>48.333333333333336</v>
      </c>
      <c r="BK220" s="7" t="str">
        <f>IFERROR(IF(((AVERAGE((Table1[[#This Row],[N+1]],Table1[[#This Row],[N+2]]),Table1[[#This Row],[N+3]])-(Table1[[#This Row],[Total Qty]])))&gt;500,"Fixed&gt;500pcs",""),"")</f>
        <v/>
      </c>
      <c r="BL220" s="7" t="str">
        <f>IF(AND(Table1[[#This Row],[Last Forcast]]=0,Table1[[#This Row],[Total Qty]]&gt;0,Table1[[#This Row],[N+1]]&gt;0),"Check PO again","")</f>
        <v/>
      </c>
    </row>
    <row r="221" spans="2:64" x14ac:dyDescent="0.3">
      <c r="B221">
        <v>219</v>
      </c>
      <c r="C221" t="s">
        <v>231</v>
      </c>
      <c r="D221">
        <f>IFERROR(ROUND((MID(Table1[[#This Row],[Production]],35,(LEN(Table1[[#This Row],[Production]]))-37)/(MID(Table1[[#This Row],[Stock]],35,(LEN(Table1[[#This Row],[Stock]]))-37))),0),"")</f>
        <v>1</v>
      </c>
      <c r="E221" t="s">
        <v>231</v>
      </c>
      <c r="F221" s="16">
        <f>VLOOKUP(LEFT(Table1[[#This Row],[Production]],LEN(Table1[[#This Row],[Production]])-7),Item!$A$5:$Z$1000,26,0)</f>
        <v>0.82899999999999996</v>
      </c>
      <c r="H221" s="8" t="str">
        <f>IFERROR(VLOOKUP(MID(Table1[[#This Row],[Production]],10,2),Special!$B$2:$D$26,3,0),"")</f>
        <v>-</v>
      </c>
      <c r="J221" t="b">
        <f>EXACT(LEFT(Table1[[#This Row],[Stock]],12),LEFT(Table1[[#This Row],[Production]],12))</f>
        <v>1</v>
      </c>
      <c r="K221" t="b">
        <f>EXACT((RIGHT(Table1[[#This Row],[Stock]],3)),((RIGHT(Table1[[#This Row],[Production]],3))))</f>
        <v>1</v>
      </c>
      <c r="L221" s="14">
        <f>IFERROR(VLOOKUP(Table1[[#This Row],[Stock]],[1]Sheet1!$A$7:$N$10000,14,0),"")</f>
        <v>17</v>
      </c>
      <c r="M221" s="14">
        <f>IFERROR(ROUND((Table1[[#This Row],[Stock
(S&amp;L)]]/Table1[[#This Row],[Rate
(L/S)]]),0),"")</f>
        <v>17</v>
      </c>
      <c r="O221" t="str">
        <f>IF(Table1[[#This Row],[Rate
(L/S)]]=1,"P/E","C")</f>
        <v>P/E</v>
      </c>
      <c r="P221" s="7" t="str">
        <f>IFERROR(VLOOKUP(Table1[[#This Row],[Stock]],[2]CUS030!$A$5:$BO$10000,21,0)/Table1[[#This Row],[Rate
(L/S)]],"")</f>
        <v/>
      </c>
      <c r="Q221" s="7" t="str">
        <f>IFERROR(VLOOKUP(Table1[[#This Row],[Stock]],[2]CUS030!$A$5:$BO$10000,22,0)/Table1[[#This Row],[Rate
(L/S)]],"")</f>
        <v/>
      </c>
      <c r="R221" s="7" t="str">
        <f>IFERROR(VLOOKUP(Table1[[#This Row],[Stock]],[2]CUS030!$A$5:$BO$10000,23,0)/Table1[[#This Row],[Rate
(L/S)]],"")</f>
        <v/>
      </c>
      <c r="S221" s="7" t="str">
        <f>IFERROR(VLOOKUP(Table1[[#This Row],[Stock]],[2]CUS030!$A$5:$BO$10000,24,0)/Table1[[#This Row],[Rate
(L/S)]],"")</f>
        <v/>
      </c>
      <c r="T221" s="7" t="str">
        <f>IFERROR(VLOOKUP(Table1[[#This Row],[Stock]],[2]CUS030!$A$5:$BO$10000,25,0)/Table1[[#This Row],[Rate
(L/S)]],"")</f>
        <v/>
      </c>
      <c r="U221" s="7" t="str">
        <f>IFERROR(VLOOKUP(Table1[[#This Row],[Stock]],[2]CUS030!$A$5:$BO$10000,26,0)/Table1[[#This Row],[Rate
(L/S)]],"")</f>
        <v/>
      </c>
      <c r="V221" s="7" t="str">
        <f>IFERROR(VLOOKUP(Table1[[#This Row],[Stock]],[2]CUS030!$A$5:$BO$10000,27,0)/Table1[[#This Row],[Rate
(L/S)]],"")</f>
        <v/>
      </c>
      <c r="W221" s="7" t="str">
        <f>IFERROR(VLOOKUP(Table1[[#This Row],[Stock]],[2]CUS030!$A$5:$BO$10000,28,0)/Table1[[#This Row],[Rate
(L/S)]],"")</f>
        <v/>
      </c>
      <c r="X221" s="7" t="str">
        <f>IFERROR(VLOOKUP(Table1[[#This Row],[Stock]],[2]CUS030!$A$5:$BO$10000,29,0)/Table1[[#This Row],[Rate
(L/S)]],"")</f>
        <v/>
      </c>
      <c r="Y221" s="7" t="str">
        <f>IFERROR(VLOOKUP(Table1[[#This Row],[Stock]],[2]CUS030!$A$5:$BO$10000,30,0)/Table1[[#This Row],[Rate
(L/S)]],"")</f>
        <v/>
      </c>
      <c r="Z221" s="7" t="str">
        <f>IFERROR(VLOOKUP(Table1[[#This Row],[Stock]],[2]CUS030!$A$5:$BO$10000,31,0)/Table1[[#This Row],[Rate
(L/S)]],"")</f>
        <v/>
      </c>
      <c r="AA221" s="7" t="str">
        <f>IFERROR(VLOOKUP(Table1[[#This Row],[Stock]],[2]CUS030!$A$5:$BO$10000,32,0)/Table1[[#This Row],[Rate
(L/S)]],"")</f>
        <v/>
      </c>
      <c r="AB221" s="7" t="str">
        <f>IFERROR(VLOOKUP(Table1[[#This Row],[Stock]],[2]CUS030!$A$5:$BO$10000,33,0)/Table1[[#This Row],[Rate
(L/S)]],"")</f>
        <v/>
      </c>
      <c r="AC221" s="7" t="str">
        <f>IFERROR(VLOOKUP(Table1[[#This Row],[Stock]],[2]CUS030!$A$5:$BO$10000,34,0)/Table1[[#This Row],[Rate
(L/S)]],"")</f>
        <v/>
      </c>
      <c r="AD221" s="7" t="str">
        <f>IFERROR(VLOOKUP(Table1[[#This Row],[Stock]],[2]CUS030!$A$5:$BO$10000,35,0)/Table1[[#This Row],[Rate
(L/S)]],"")</f>
        <v/>
      </c>
      <c r="AE221" s="7" t="str">
        <f>IFERROR(VLOOKUP(Table1[[#This Row],[Stock]],[2]CUS030!$A$5:$BO$10000,36,0)/Table1[[#This Row],[Rate
(L/S)]],"")</f>
        <v/>
      </c>
      <c r="AF221" s="7" t="str">
        <f>IFERROR(VLOOKUP(Table1[[#This Row],[Stock]],[2]CUS030!$A$5:$BO$10000,37,0)/Table1[[#This Row],[Rate
(L/S)]],"")</f>
        <v/>
      </c>
      <c r="AG221" s="7" t="str">
        <f>IFERROR(VLOOKUP(Table1[[#This Row],[Stock]],[2]CUS030!$A$5:$BO$10000,38,0)/Table1[[#This Row],[Rate
(L/S)]],"")</f>
        <v/>
      </c>
      <c r="AH221" s="7" t="str">
        <f>IFERROR(VLOOKUP(Table1[[#This Row],[Stock]],[2]CUS030!$A$5:$BO$10000,39,0)/Table1[[#This Row],[Rate
(L/S)]],"")</f>
        <v/>
      </c>
      <c r="AI221" s="7" t="str">
        <f>IFERROR(VLOOKUP(Table1[[#This Row],[Stock]],[2]CUS030!$A$5:$BO$10000,40,0)/Table1[[#This Row],[Rate
(L/S)]],"")</f>
        <v/>
      </c>
      <c r="AJ221" s="7" t="str">
        <f>IFERROR(VLOOKUP(Table1[[#This Row],[Stock]],[2]CUS030!$A$5:$BO$10000,41,0)/Table1[[#This Row],[Rate
(L/S)]],"")</f>
        <v/>
      </c>
      <c r="AK221" s="7" t="str">
        <f>IFERROR(VLOOKUP(Table1[[#This Row],[Stock]],[2]CUS030!$A$5:$BO$10000,42,0)/Table1[[#This Row],[Rate
(L/S)]],"")</f>
        <v/>
      </c>
      <c r="AL221" s="7" t="str">
        <f>IFERROR(VLOOKUP(Table1[[#This Row],[Stock]],[2]CUS030!$A$5:$BO$10000,43,0)/Table1[[#This Row],[Rate
(L/S)]],"")</f>
        <v/>
      </c>
      <c r="AM221" s="7" t="str">
        <f>IFERROR(VLOOKUP(Table1[[#This Row],[Stock]],[2]CUS030!$A$5:$BO$10000,44,0)/Table1[[#This Row],[Rate
(L/S)]],"")</f>
        <v/>
      </c>
      <c r="AN221" s="7" t="str">
        <f>IFERROR(VLOOKUP(Table1[[#This Row],[Stock]],[2]CUS030!$A$5:$BO$10000,45,0)/Table1[[#This Row],[Rate
(L/S)]],"")</f>
        <v/>
      </c>
      <c r="AO221" s="7" t="str">
        <f>IFERROR(VLOOKUP(Table1[[#This Row],[Stock]],[2]CUS030!$A$5:$BO$10000,46,0)/Table1[[#This Row],[Rate
(L/S)]],"")</f>
        <v/>
      </c>
      <c r="AP221" s="7" t="str">
        <f>IFERROR(VLOOKUP(Table1[[#This Row],[Stock]],[2]CUS030!$A$5:$BO$10000,47,0)/Table1[[#This Row],[Rate
(L/S)]],"")</f>
        <v/>
      </c>
      <c r="AQ221" s="7" t="str">
        <f>IFERROR(VLOOKUP(Table1[[#This Row],[Stock]],[2]CUS030!$A$5:$BO$10000,48,0)/Table1[[#This Row],[Rate
(L/S)]],"")</f>
        <v/>
      </c>
      <c r="AR221" s="7" t="str">
        <f>IFERROR(VLOOKUP(Table1[[#This Row],[Stock]],[2]CUS030!$A$5:$BO$10000,49,0)/Table1[[#This Row],[Rate
(L/S)]],"")</f>
        <v/>
      </c>
      <c r="AS221" s="7" t="str">
        <f>IFERROR(VLOOKUP(Table1[[#This Row],[Stock]],[2]CUS030!$A$5:$BO$10000,50,0)/Table1[[#This Row],[Rate
(L/S)]],"")</f>
        <v/>
      </c>
      <c r="AT221" s="7" t="str">
        <f>IFERROR(VLOOKUP(Table1[[#This Row],[Stock]],[2]CUS030!$A$5:$BO$10000,51,0)/Table1[[#This Row],[Rate
(L/S)]],"")</f>
        <v/>
      </c>
      <c r="AU221" s="7" t="str">
        <f>IFERROR(VLOOKUP(Table1[[#This Row],[Stock]],[2]CUS030!$A$5:$BO$10000,52,0)/Table1[[#This Row],[Rate
(L/S)]],"")</f>
        <v/>
      </c>
      <c r="AV221" s="7" t="str">
        <f>IFERROR(VLOOKUP(Table1[[#This Row],[Stock]],[2]CUS030!$A$5:$BO$10000,53,0)/Table1[[#This Row],[Rate
(L/S)]],"")</f>
        <v/>
      </c>
      <c r="AW221" s="7" t="str">
        <f>IFERROR(VLOOKUP(Table1[[#This Row],[Stock]],[2]CUS030!$A$5:$BO$10000,54,0)/Table1[[#This Row],[Rate
(L/S)]],"")</f>
        <v/>
      </c>
      <c r="AX221" s="7" t="str">
        <f>IFERROR(VLOOKUP(Table1[[#This Row],[Stock]],[2]CUS030!$A$5:$BO$10000,55,0)/Table1[[#This Row],[Rate
(L/S)]],"")</f>
        <v/>
      </c>
      <c r="AY221" s="7" t="str">
        <f>IFERROR(VLOOKUP(Table1[[#This Row],[Stock]],[2]CUS030!$A$5:$BO$10000,56,0)/Table1[[#This Row],[Rate
(L/S)]],"")</f>
        <v/>
      </c>
      <c r="AZ221" s="7" t="str">
        <f>IFERROR(VLOOKUP(Table1[[#This Row],[Stock]],[2]CUS030!$A$5:$BO$10000,57,0)/Table1[[#This Row],[Rate
(L/S)]],"")</f>
        <v/>
      </c>
      <c r="BA221" s="7" t="str">
        <f>IFERROR(VLOOKUP(Table1[[#This Row],[Stock]],[2]CUS030!$A$5:$BO$10000,58,0)/Table1[[#This Row],[Rate
(L/S)]],"")</f>
        <v/>
      </c>
      <c r="BB221" s="7" t="str">
        <f>IFERROR(VLOOKUP(Table1[[#This Row],[Stock]],[2]CUS030!$A$5:$BO$10000,59,0)/Table1[[#This Row],[Rate
(L/S)]],"")</f>
        <v/>
      </c>
      <c r="BC221" s="7" t="str">
        <f>IFERROR(VLOOKUP(Table1[[#This Row],[Stock]],[2]CUS030!$A$5:$BO$10000,60,0)/Table1[[#This Row],[Rate
(L/S)]],"")</f>
        <v/>
      </c>
      <c r="BD221" s="7" t="str">
        <f>IFERROR(VLOOKUP(Table1[[#This Row],[Stock]],[2]CUS030!$A$5:$BO$10000,61,0)/Table1[[#This Row],[Rate
(L/S)]],"")</f>
        <v/>
      </c>
      <c r="BE221" s="7" t="str">
        <f>IFERROR(VLOOKUP(Table1[[#This Row],[Stock]],[2]CUS030!$A$5:$BO$10000,62,0)/Table1[[#This Row],[Rate
(L/S)]],"")</f>
        <v/>
      </c>
      <c r="BF221" s="7" t="str">
        <f>IFERROR(VLOOKUP(Table1[[#This Row],[Stock]],[2]CUS030!$A$5:$BO$10000,63,0)/Table1[[#This Row],[Rate
(L/S)]],"")</f>
        <v/>
      </c>
      <c r="BG221" s="7" t="str">
        <f>IFERROR(VLOOKUP(Table1[[#This Row],[Stock]],[2]CUS030!$A$5:$BO$10000,64,0)/Table1[[#This Row],[Rate
(L/S)]],"")</f>
        <v/>
      </c>
      <c r="BH221" s="7" t="str">
        <f>IFERROR(VLOOKUP(Table1[[#This Row],[Stock]],[2]CUS030!$A$5:$BO$10000,65,0)/Table1[[#This Row],[Rate
(L/S)]],"")</f>
        <v/>
      </c>
      <c r="BI221" s="7" t="s">
        <v>1</v>
      </c>
      <c r="BJ221" s="15">
        <f>IFERROR(IF(Table1[[#This Row],[S.Material]]="S",(Table1[[#This Row],[Total Qty]]+Table1[[#This Row],[N+1]]+Table1[[#This Row],[N+2]]),Table1[[#This Row],[Total Qty]]+Table1[[#This Row],[N+1]]),)</f>
        <v>0</v>
      </c>
      <c r="BK221" s="7" t="str">
        <f>IFERROR(IF(((AVERAGE((Table1[[#This Row],[N+1]],Table1[[#This Row],[N+2]]),Table1[[#This Row],[N+3]])-(Table1[[#This Row],[Total Qty]])))&gt;500,"Fixed&gt;500pcs",""),"")</f>
        <v/>
      </c>
      <c r="BL221" s="7" t="str">
        <f>IF(AND(Table1[[#This Row],[Last Forcast]]=0,Table1[[#This Row],[Total Qty]]&gt;0,Table1[[#This Row],[N+1]]&gt;0),"Check PO again","")</f>
        <v/>
      </c>
    </row>
    <row r="222" spans="2:64" x14ac:dyDescent="0.3">
      <c r="B222">
        <v>220</v>
      </c>
      <c r="C222" t="s">
        <v>223</v>
      </c>
      <c r="D222">
        <f>IFERROR(ROUND((MID(Table1[[#This Row],[Production]],35,(LEN(Table1[[#This Row],[Production]]))-37)/(MID(Table1[[#This Row],[Stock]],35,(LEN(Table1[[#This Row],[Stock]]))-37))),0),"")</f>
        <v>1</v>
      </c>
      <c r="E222" t="s">
        <v>223</v>
      </c>
      <c r="F222" s="16">
        <f>VLOOKUP(LEFT(Table1[[#This Row],[Production]],LEN(Table1[[#This Row],[Production]])-7),Item!$A$5:$Z$1000,26,0)</f>
        <v>0.82899999999999996</v>
      </c>
      <c r="H222" s="8" t="str">
        <f>IFERROR(VLOOKUP(MID(Table1[[#This Row],[Production]],10,2),Special!$B$2:$D$26,3,0),"")</f>
        <v>-</v>
      </c>
      <c r="J222" t="b">
        <f>EXACT(LEFT(Table1[[#This Row],[Stock]],12),LEFT(Table1[[#This Row],[Production]],12))</f>
        <v>1</v>
      </c>
      <c r="K222" t="b">
        <f>EXACT((RIGHT(Table1[[#This Row],[Stock]],3)),((RIGHT(Table1[[#This Row],[Production]],3))))</f>
        <v>1</v>
      </c>
      <c r="L222" s="14">
        <f>IFERROR(VLOOKUP(Table1[[#This Row],[Stock]],[1]Sheet1!$A$7:$N$10000,14,0),"")</f>
        <v>93</v>
      </c>
      <c r="M222" s="14">
        <f>IFERROR(ROUND((Table1[[#This Row],[Stock
(S&amp;L)]]/Table1[[#This Row],[Rate
(L/S)]]),0),"")</f>
        <v>93</v>
      </c>
      <c r="O222" t="str">
        <f>IF(Table1[[#This Row],[Rate
(L/S)]]=1,"P/E","C")</f>
        <v>P/E</v>
      </c>
      <c r="P222" s="7" t="str">
        <f>IFERROR(VLOOKUP(Table1[[#This Row],[Stock]],[2]CUS030!$A$5:$BO$10000,21,0)/Table1[[#This Row],[Rate
(L/S)]],"")</f>
        <v/>
      </c>
      <c r="Q222" s="7" t="str">
        <f>IFERROR(VLOOKUP(Table1[[#This Row],[Stock]],[2]CUS030!$A$5:$BO$10000,22,0)/Table1[[#This Row],[Rate
(L/S)]],"")</f>
        <v/>
      </c>
      <c r="R222" s="7" t="str">
        <f>IFERROR(VLOOKUP(Table1[[#This Row],[Stock]],[2]CUS030!$A$5:$BO$10000,23,0)/Table1[[#This Row],[Rate
(L/S)]],"")</f>
        <v/>
      </c>
      <c r="S222" s="7" t="str">
        <f>IFERROR(VLOOKUP(Table1[[#This Row],[Stock]],[2]CUS030!$A$5:$BO$10000,24,0)/Table1[[#This Row],[Rate
(L/S)]],"")</f>
        <v/>
      </c>
      <c r="T222" s="7" t="str">
        <f>IFERROR(VLOOKUP(Table1[[#This Row],[Stock]],[2]CUS030!$A$5:$BO$10000,25,0)/Table1[[#This Row],[Rate
(L/S)]],"")</f>
        <v/>
      </c>
      <c r="U222" s="7" t="str">
        <f>IFERROR(VLOOKUP(Table1[[#This Row],[Stock]],[2]CUS030!$A$5:$BO$10000,26,0)/Table1[[#This Row],[Rate
(L/S)]],"")</f>
        <v/>
      </c>
      <c r="V222" s="7" t="str">
        <f>IFERROR(VLOOKUP(Table1[[#This Row],[Stock]],[2]CUS030!$A$5:$BO$10000,27,0)/Table1[[#This Row],[Rate
(L/S)]],"")</f>
        <v/>
      </c>
      <c r="W222" s="7" t="str">
        <f>IFERROR(VLOOKUP(Table1[[#This Row],[Stock]],[2]CUS030!$A$5:$BO$10000,28,0)/Table1[[#This Row],[Rate
(L/S)]],"")</f>
        <v/>
      </c>
      <c r="X222" s="7" t="str">
        <f>IFERROR(VLOOKUP(Table1[[#This Row],[Stock]],[2]CUS030!$A$5:$BO$10000,29,0)/Table1[[#This Row],[Rate
(L/S)]],"")</f>
        <v/>
      </c>
      <c r="Y222" s="7" t="str">
        <f>IFERROR(VLOOKUP(Table1[[#This Row],[Stock]],[2]CUS030!$A$5:$BO$10000,30,0)/Table1[[#This Row],[Rate
(L/S)]],"")</f>
        <v/>
      </c>
      <c r="Z222" s="7" t="str">
        <f>IFERROR(VLOOKUP(Table1[[#This Row],[Stock]],[2]CUS030!$A$5:$BO$10000,31,0)/Table1[[#This Row],[Rate
(L/S)]],"")</f>
        <v/>
      </c>
      <c r="AA222" s="7" t="str">
        <f>IFERROR(VLOOKUP(Table1[[#This Row],[Stock]],[2]CUS030!$A$5:$BO$10000,32,0)/Table1[[#This Row],[Rate
(L/S)]],"")</f>
        <v/>
      </c>
      <c r="AB222" s="7" t="str">
        <f>IFERROR(VLOOKUP(Table1[[#This Row],[Stock]],[2]CUS030!$A$5:$BO$10000,33,0)/Table1[[#This Row],[Rate
(L/S)]],"")</f>
        <v/>
      </c>
      <c r="AC222" s="7" t="str">
        <f>IFERROR(VLOOKUP(Table1[[#This Row],[Stock]],[2]CUS030!$A$5:$BO$10000,34,0)/Table1[[#This Row],[Rate
(L/S)]],"")</f>
        <v/>
      </c>
      <c r="AD222" s="7" t="str">
        <f>IFERROR(VLOOKUP(Table1[[#This Row],[Stock]],[2]CUS030!$A$5:$BO$10000,35,0)/Table1[[#This Row],[Rate
(L/S)]],"")</f>
        <v/>
      </c>
      <c r="AE222" s="7" t="str">
        <f>IFERROR(VLOOKUP(Table1[[#This Row],[Stock]],[2]CUS030!$A$5:$BO$10000,36,0)/Table1[[#This Row],[Rate
(L/S)]],"")</f>
        <v/>
      </c>
      <c r="AF222" s="7" t="str">
        <f>IFERROR(VLOOKUP(Table1[[#This Row],[Stock]],[2]CUS030!$A$5:$BO$10000,37,0)/Table1[[#This Row],[Rate
(L/S)]],"")</f>
        <v/>
      </c>
      <c r="AG222" s="7" t="str">
        <f>IFERROR(VLOOKUP(Table1[[#This Row],[Stock]],[2]CUS030!$A$5:$BO$10000,38,0)/Table1[[#This Row],[Rate
(L/S)]],"")</f>
        <v/>
      </c>
      <c r="AH222" s="7" t="str">
        <f>IFERROR(VLOOKUP(Table1[[#This Row],[Stock]],[2]CUS030!$A$5:$BO$10000,39,0)/Table1[[#This Row],[Rate
(L/S)]],"")</f>
        <v/>
      </c>
      <c r="AI222" s="7" t="str">
        <f>IFERROR(VLOOKUP(Table1[[#This Row],[Stock]],[2]CUS030!$A$5:$BO$10000,40,0)/Table1[[#This Row],[Rate
(L/S)]],"")</f>
        <v/>
      </c>
      <c r="AJ222" s="7" t="str">
        <f>IFERROR(VLOOKUP(Table1[[#This Row],[Stock]],[2]CUS030!$A$5:$BO$10000,41,0)/Table1[[#This Row],[Rate
(L/S)]],"")</f>
        <v/>
      </c>
      <c r="AK222" s="7" t="str">
        <f>IFERROR(VLOOKUP(Table1[[#This Row],[Stock]],[2]CUS030!$A$5:$BO$10000,42,0)/Table1[[#This Row],[Rate
(L/S)]],"")</f>
        <v/>
      </c>
      <c r="AL222" s="7" t="str">
        <f>IFERROR(VLOOKUP(Table1[[#This Row],[Stock]],[2]CUS030!$A$5:$BO$10000,43,0)/Table1[[#This Row],[Rate
(L/S)]],"")</f>
        <v/>
      </c>
      <c r="AM222" s="7" t="str">
        <f>IFERROR(VLOOKUP(Table1[[#This Row],[Stock]],[2]CUS030!$A$5:$BO$10000,44,0)/Table1[[#This Row],[Rate
(L/S)]],"")</f>
        <v/>
      </c>
      <c r="AN222" s="7" t="str">
        <f>IFERROR(VLOOKUP(Table1[[#This Row],[Stock]],[2]CUS030!$A$5:$BO$10000,45,0)/Table1[[#This Row],[Rate
(L/S)]],"")</f>
        <v/>
      </c>
      <c r="AO222" s="7" t="str">
        <f>IFERROR(VLOOKUP(Table1[[#This Row],[Stock]],[2]CUS030!$A$5:$BO$10000,46,0)/Table1[[#This Row],[Rate
(L/S)]],"")</f>
        <v/>
      </c>
      <c r="AP222" s="7" t="str">
        <f>IFERROR(VLOOKUP(Table1[[#This Row],[Stock]],[2]CUS030!$A$5:$BO$10000,47,0)/Table1[[#This Row],[Rate
(L/S)]],"")</f>
        <v/>
      </c>
      <c r="AQ222" s="7" t="str">
        <f>IFERROR(VLOOKUP(Table1[[#This Row],[Stock]],[2]CUS030!$A$5:$BO$10000,48,0)/Table1[[#This Row],[Rate
(L/S)]],"")</f>
        <v/>
      </c>
      <c r="AR222" s="7" t="str">
        <f>IFERROR(VLOOKUP(Table1[[#This Row],[Stock]],[2]CUS030!$A$5:$BO$10000,49,0)/Table1[[#This Row],[Rate
(L/S)]],"")</f>
        <v/>
      </c>
      <c r="AS222" s="7" t="str">
        <f>IFERROR(VLOOKUP(Table1[[#This Row],[Stock]],[2]CUS030!$A$5:$BO$10000,50,0)/Table1[[#This Row],[Rate
(L/S)]],"")</f>
        <v/>
      </c>
      <c r="AT222" s="7" t="str">
        <f>IFERROR(VLOOKUP(Table1[[#This Row],[Stock]],[2]CUS030!$A$5:$BO$10000,51,0)/Table1[[#This Row],[Rate
(L/S)]],"")</f>
        <v/>
      </c>
      <c r="AU222" s="7" t="str">
        <f>IFERROR(VLOOKUP(Table1[[#This Row],[Stock]],[2]CUS030!$A$5:$BO$10000,52,0)/Table1[[#This Row],[Rate
(L/S)]],"")</f>
        <v/>
      </c>
      <c r="AV222" s="7" t="str">
        <f>IFERROR(VLOOKUP(Table1[[#This Row],[Stock]],[2]CUS030!$A$5:$BO$10000,53,0)/Table1[[#This Row],[Rate
(L/S)]],"")</f>
        <v/>
      </c>
      <c r="AW222" s="7" t="str">
        <f>IFERROR(VLOOKUP(Table1[[#This Row],[Stock]],[2]CUS030!$A$5:$BO$10000,54,0)/Table1[[#This Row],[Rate
(L/S)]],"")</f>
        <v/>
      </c>
      <c r="AX222" s="7" t="str">
        <f>IFERROR(VLOOKUP(Table1[[#This Row],[Stock]],[2]CUS030!$A$5:$BO$10000,55,0)/Table1[[#This Row],[Rate
(L/S)]],"")</f>
        <v/>
      </c>
      <c r="AY222" s="7" t="str">
        <f>IFERROR(VLOOKUP(Table1[[#This Row],[Stock]],[2]CUS030!$A$5:$BO$10000,56,0)/Table1[[#This Row],[Rate
(L/S)]],"")</f>
        <v/>
      </c>
      <c r="AZ222" s="7" t="str">
        <f>IFERROR(VLOOKUP(Table1[[#This Row],[Stock]],[2]CUS030!$A$5:$BO$10000,57,0)/Table1[[#This Row],[Rate
(L/S)]],"")</f>
        <v/>
      </c>
      <c r="BA222" s="7" t="str">
        <f>IFERROR(VLOOKUP(Table1[[#This Row],[Stock]],[2]CUS030!$A$5:$BO$10000,58,0)/Table1[[#This Row],[Rate
(L/S)]],"")</f>
        <v/>
      </c>
      <c r="BB222" s="7" t="str">
        <f>IFERROR(VLOOKUP(Table1[[#This Row],[Stock]],[2]CUS030!$A$5:$BO$10000,59,0)/Table1[[#This Row],[Rate
(L/S)]],"")</f>
        <v/>
      </c>
      <c r="BC222" s="7" t="str">
        <f>IFERROR(VLOOKUP(Table1[[#This Row],[Stock]],[2]CUS030!$A$5:$BO$10000,60,0)/Table1[[#This Row],[Rate
(L/S)]],"")</f>
        <v/>
      </c>
      <c r="BD222" s="7" t="str">
        <f>IFERROR(VLOOKUP(Table1[[#This Row],[Stock]],[2]CUS030!$A$5:$BO$10000,61,0)/Table1[[#This Row],[Rate
(L/S)]],"")</f>
        <v/>
      </c>
      <c r="BE222" s="7" t="str">
        <f>IFERROR(VLOOKUP(Table1[[#This Row],[Stock]],[2]CUS030!$A$5:$BO$10000,62,0)/Table1[[#This Row],[Rate
(L/S)]],"")</f>
        <v/>
      </c>
      <c r="BF222" s="7" t="str">
        <f>IFERROR(VLOOKUP(Table1[[#This Row],[Stock]],[2]CUS030!$A$5:$BO$10000,63,0)/Table1[[#This Row],[Rate
(L/S)]],"")</f>
        <v/>
      </c>
      <c r="BG222" s="7" t="str">
        <f>IFERROR(VLOOKUP(Table1[[#This Row],[Stock]],[2]CUS030!$A$5:$BO$10000,64,0)/Table1[[#This Row],[Rate
(L/S)]],"")</f>
        <v/>
      </c>
      <c r="BH222" s="7" t="str">
        <f>IFERROR(VLOOKUP(Table1[[#This Row],[Stock]],[2]CUS030!$A$5:$BO$10000,65,0)/Table1[[#This Row],[Rate
(L/S)]],"")</f>
        <v/>
      </c>
      <c r="BI222" s="7" t="s">
        <v>1</v>
      </c>
      <c r="BJ222" s="15">
        <f>IFERROR(IF(Table1[[#This Row],[S.Material]]="S",(Table1[[#This Row],[Total Qty]]+Table1[[#This Row],[N+1]]+Table1[[#This Row],[N+2]]),Table1[[#This Row],[Total Qty]]+Table1[[#This Row],[N+1]]),)</f>
        <v>0</v>
      </c>
      <c r="BK222" s="7" t="str">
        <f>IFERROR(IF(((AVERAGE((Table1[[#This Row],[N+1]],Table1[[#This Row],[N+2]]),Table1[[#This Row],[N+3]])-(Table1[[#This Row],[Total Qty]])))&gt;500,"Fixed&gt;500pcs",""),"")</f>
        <v/>
      </c>
      <c r="BL222" s="7" t="str">
        <f>IF(AND(Table1[[#This Row],[Last Forcast]]=0,Table1[[#This Row],[Total Qty]]&gt;0,Table1[[#This Row],[N+1]]&gt;0),"Check PO again","")</f>
        <v/>
      </c>
    </row>
    <row r="223" spans="2:64" x14ac:dyDescent="0.3">
      <c r="B223">
        <v>221</v>
      </c>
      <c r="C223" t="s">
        <v>221</v>
      </c>
      <c r="D223">
        <f>IFERROR(ROUND((MID(Table1[[#This Row],[Production]],35,(LEN(Table1[[#This Row],[Production]]))-37)/(MID(Table1[[#This Row],[Stock]],35,(LEN(Table1[[#This Row],[Stock]]))-37))),0),"")</f>
        <v>1</v>
      </c>
      <c r="E223" t="s">
        <v>221</v>
      </c>
      <c r="F223" s="16">
        <f>VLOOKUP(LEFT(Table1[[#This Row],[Production]],LEN(Table1[[#This Row],[Production]])-7),Item!$A$5:$Z$1000,26,0)</f>
        <v>0.82899999999999996</v>
      </c>
      <c r="H223" s="8" t="str">
        <f>IFERROR(VLOOKUP(MID(Table1[[#This Row],[Production]],10,2),Special!$B$2:$D$26,3,0),"")</f>
        <v>-</v>
      </c>
      <c r="J223" t="b">
        <f>EXACT(LEFT(Table1[[#This Row],[Stock]],12),LEFT(Table1[[#This Row],[Production]],12))</f>
        <v>1</v>
      </c>
      <c r="K223" t="b">
        <f>EXACT((RIGHT(Table1[[#This Row],[Stock]],3)),((RIGHT(Table1[[#This Row],[Production]],3))))</f>
        <v>1</v>
      </c>
      <c r="L223" s="14">
        <f>IFERROR(VLOOKUP(Table1[[#This Row],[Stock]],[1]Sheet1!$A$7:$N$10000,14,0),"")</f>
        <v>21</v>
      </c>
      <c r="M223" s="14">
        <f>IFERROR(ROUND((Table1[[#This Row],[Stock
(S&amp;L)]]/Table1[[#This Row],[Rate
(L/S)]]),0),"")</f>
        <v>21</v>
      </c>
      <c r="O223" t="str">
        <f>IF(Table1[[#This Row],[Rate
(L/S)]]=1,"P/E","C")</f>
        <v>P/E</v>
      </c>
      <c r="P223" s="7" t="str">
        <f>IFERROR(VLOOKUP(Table1[[#This Row],[Stock]],[2]CUS030!$A$5:$BO$10000,21,0)/Table1[[#This Row],[Rate
(L/S)]],"")</f>
        <v/>
      </c>
      <c r="Q223" s="7" t="str">
        <f>IFERROR(VLOOKUP(Table1[[#This Row],[Stock]],[2]CUS030!$A$5:$BO$10000,22,0)/Table1[[#This Row],[Rate
(L/S)]],"")</f>
        <v/>
      </c>
      <c r="R223" s="7" t="str">
        <f>IFERROR(VLOOKUP(Table1[[#This Row],[Stock]],[2]CUS030!$A$5:$BO$10000,23,0)/Table1[[#This Row],[Rate
(L/S)]],"")</f>
        <v/>
      </c>
      <c r="S223" s="7" t="str">
        <f>IFERROR(VLOOKUP(Table1[[#This Row],[Stock]],[2]CUS030!$A$5:$BO$10000,24,0)/Table1[[#This Row],[Rate
(L/S)]],"")</f>
        <v/>
      </c>
      <c r="T223" s="7" t="str">
        <f>IFERROR(VLOOKUP(Table1[[#This Row],[Stock]],[2]CUS030!$A$5:$BO$10000,25,0)/Table1[[#This Row],[Rate
(L/S)]],"")</f>
        <v/>
      </c>
      <c r="U223" s="7" t="str">
        <f>IFERROR(VLOOKUP(Table1[[#This Row],[Stock]],[2]CUS030!$A$5:$BO$10000,26,0)/Table1[[#This Row],[Rate
(L/S)]],"")</f>
        <v/>
      </c>
      <c r="V223" s="7" t="str">
        <f>IFERROR(VLOOKUP(Table1[[#This Row],[Stock]],[2]CUS030!$A$5:$BO$10000,27,0)/Table1[[#This Row],[Rate
(L/S)]],"")</f>
        <v/>
      </c>
      <c r="W223" s="7" t="str">
        <f>IFERROR(VLOOKUP(Table1[[#This Row],[Stock]],[2]CUS030!$A$5:$BO$10000,28,0)/Table1[[#This Row],[Rate
(L/S)]],"")</f>
        <v/>
      </c>
      <c r="X223" s="7" t="str">
        <f>IFERROR(VLOOKUP(Table1[[#This Row],[Stock]],[2]CUS030!$A$5:$BO$10000,29,0)/Table1[[#This Row],[Rate
(L/S)]],"")</f>
        <v/>
      </c>
      <c r="Y223" s="7" t="str">
        <f>IFERROR(VLOOKUP(Table1[[#This Row],[Stock]],[2]CUS030!$A$5:$BO$10000,30,0)/Table1[[#This Row],[Rate
(L/S)]],"")</f>
        <v/>
      </c>
      <c r="Z223" s="7" t="str">
        <f>IFERROR(VLOOKUP(Table1[[#This Row],[Stock]],[2]CUS030!$A$5:$BO$10000,31,0)/Table1[[#This Row],[Rate
(L/S)]],"")</f>
        <v/>
      </c>
      <c r="AA223" s="7" t="str">
        <f>IFERROR(VLOOKUP(Table1[[#This Row],[Stock]],[2]CUS030!$A$5:$BO$10000,32,0)/Table1[[#This Row],[Rate
(L/S)]],"")</f>
        <v/>
      </c>
      <c r="AB223" s="7" t="str">
        <f>IFERROR(VLOOKUP(Table1[[#This Row],[Stock]],[2]CUS030!$A$5:$BO$10000,33,0)/Table1[[#This Row],[Rate
(L/S)]],"")</f>
        <v/>
      </c>
      <c r="AC223" s="7" t="str">
        <f>IFERROR(VLOOKUP(Table1[[#This Row],[Stock]],[2]CUS030!$A$5:$BO$10000,34,0)/Table1[[#This Row],[Rate
(L/S)]],"")</f>
        <v/>
      </c>
      <c r="AD223" s="7" t="str">
        <f>IFERROR(VLOOKUP(Table1[[#This Row],[Stock]],[2]CUS030!$A$5:$BO$10000,35,0)/Table1[[#This Row],[Rate
(L/S)]],"")</f>
        <v/>
      </c>
      <c r="AE223" s="7" t="str">
        <f>IFERROR(VLOOKUP(Table1[[#This Row],[Stock]],[2]CUS030!$A$5:$BO$10000,36,0)/Table1[[#This Row],[Rate
(L/S)]],"")</f>
        <v/>
      </c>
      <c r="AF223" s="7" t="str">
        <f>IFERROR(VLOOKUP(Table1[[#This Row],[Stock]],[2]CUS030!$A$5:$BO$10000,37,0)/Table1[[#This Row],[Rate
(L/S)]],"")</f>
        <v/>
      </c>
      <c r="AG223" s="7" t="str">
        <f>IFERROR(VLOOKUP(Table1[[#This Row],[Stock]],[2]CUS030!$A$5:$BO$10000,38,0)/Table1[[#This Row],[Rate
(L/S)]],"")</f>
        <v/>
      </c>
      <c r="AH223" s="7" t="str">
        <f>IFERROR(VLOOKUP(Table1[[#This Row],[Stock]],[2]CUS030!$A$5:$BO$10000,39,0)/Table1[[#This Row],[Rate
(L/S)]],"")</f>
        <v/>
      </c>
      <c r="AI223" s="7" t="str">
        <f>IFERROR(VLOOKUP(Table1[[#This Row],[Stock]],[2]CUS030!$A$5:$BO$10000,40,0)/Table1[[#This Row],[Rate
(L/S)]],"")</f>
        <v/>
      </c>
      <c r="AJ223" s="7" t="str">
        <f>IFERROR(VLOOKUP(Table1[[#This Row],[Stock]],[2]CUS030!$A$5:$BO$10000,41,0)/Table1[[#This Row],[Rate
(L/S)]],"")</f>
        <v/>
      </c>
      <c r="AK223" s="7" t="str">
        <f>IFERROR(VLOOKUP(Table1[[#This Row],[Stock]],[2]CUS030!$A$5:$BO$10000,42,0)/Table1[[#This Row],[Rate
(L/S)]],"")</f>
        <v/>
      </c>
      <c r="AL223" s="7" t="str">
        <f>IFERROR(VLOOKUP(Table1[[#This Row],[Stock]],[2]CUS030!$A$5:$BO$10000,43,0)/Table1[[#This Row],[Rate
(L/S)]],"")</f>
        <v/>
      </c>
      <c r="AM223" s="7" t="str">
        <f>IFERROR(VLOOKUP(Table1[[#This Row],[Stock]],[2]CUS030!$A$5:$BO$10000,44,0)/Table1[[#This Row],[Rate
(L/S)]],"")</f>
        <v/>
      </c>
      <c r="AN223" s="7" t="str">
        <f>IFERROR(VLOOKUP(Table1[[#This Row],[Stock]],[2]CUS030!$A$5:$BO$10000,45,0)/Table1[[#This Row],[Rate
(L/S)]],"")</f>
        <v/>
      </c>
      <c r="AO223" s="7" t="str">
        <f>IFERROR(VLOOKUP(Table1[[#This Row],[Stock]],[2]CUS030!$A$5:$BO$10000,46,0)/Table1[[#This Row],[Rate
(L/S)]],"")</f>
        <v/>
      </c>
      <c r="AP223" s="7" t="str">
        <f>IFERROR(VLOOKUP(Table1[[#This Row],[Stock]],[2]CUS030!$A$5:$BO$10000,47,0)/Table1[[#This Row],[Rate
(L/S)]],"")</f>
        <v/>
      </c>
      <c r="AQ223" s="7" t="str">
        <f>IFERROR(VLOOKUP(Table1[[#This Row],[Stock]],[2]CUS030!$A$5:$BO$10000,48,0)/Table1[[#This Row],[Rate
(L/S)]],"")</f>
        <v/>
      </c>
      <c r="AR223" s="7" t="str">
        <f>IFERROR(VLOOKUP(Table1[[#This Row],[Stock]],[2]CUS030!$A$5:$BO$10000,49,0)/Table1[[#This Row],[Rate
(L/S)]],"")</f>
        <v/>
      </c>
      <c r="AS223" s="7" t="str">
        <f>IFERROR(VLOOKUP(Table1[[#This Row],[Stock]],[2]CUS030!$A$5:$BO$10000,50,0)/Table1[[#This Row],[Rate
(L/S)]],"")</f>
        <v/>
      </c>
      <c r="AT223" s="7" t="str">
        <f>IFERROR(VLOOKUP(Table1[[#This Row],[Stock]],[2]CUS030!$A$5:$BO$10000,51,0)/Table1[[#This Row],[Rate
(L/S)]],"")</f>
        <v/>
      </c>
      <c r="AU223" s="7" t="str">
        <f>IFERROR(VLOOKUP(Table1[[#This Row],[Stock]],[2]CUS030!$A$5:$BO$10000,52,0)/Table1[[#This Row],[Rate
(L/S)]],"")</f>
        <v/>
      </c>
      <c r="AV223" s="7" t="str">
        <f>IFERROR(VLOOKUP(Table1[[#This Row],[Stock]],[2]CUS030!$A$5:$BO$10000,53,0)/Table1[[#This Row],[Rate
(L/S)]],"")</f>
        <v/>
      </c>
      <c r="AW223" s="7" t="str">
        <f>IFERROR(VLOOKUP(Table1[[#This Row],[Stock]],[2]CUS030!$A$5:$BO$10000,54,0)/Table1[[#This Row],[Rate
(L/S)]],"")</f>
        <v/>
      </c>
      <c r="AX223" s="7" t="str">
        <f>IFERROR(VLOOKUP(Table1[[#This Row],[Stock]],[2]CUS030!$A$5:$BO$10000,55,0)/Table1[[#This Row],[Rate
(L/S)]],"")</f>
        <v/>
      </c>
      <c r="AY223" s="7" t="str">
        <f>IFERROR(VLOOKUP(Table1[[#This Row],[Stock]],[2]CUS030!$A$5:$BO$10000,56,0)/Table1[[#This Row],[Rate
(L/S)]],"")</f>
        <v/>
      </c>
      <c r="AZ223" s="7" t="str">
        <f>IFERROR(VLOOKUP(Table1[[#This Row],[Stock]],[2]CUS030!$A$5:$BO$10000,57,0)/Table1[[#This Row],[Rate
(L/S)]],"")</f>
        <v/>
      </c>
      <c r="BA223" s="7" t="str">
        <f>IFERROR(VLOOKUP(Table1[[#This Row],[Stock]],[2]CUS030!$A$5:$BO$10000,58,0)/Table1[[#This Row],[Rate
(L/S)]],"")</f>
        <v/>
      </c>
      <c r="BB223" s="7" t="str">
        <f>IFERROR(VLOOKUP(Table1[[#This Row],[Stock]],[2]CUS030!$A$5:$BO$10000,59,0)/Table1[[#This Row],[Rate
(L/S)]],"")</f>
        <v/>
      </c>
      <c r="BC223" s="7" t="str">
        <f>IFERROR(VLOOKUP(Table1[[#This Row],[Stock]],[2]CUS030!$A$5:$BO$10000,60,0)/Table1[[#This Row],[Rate
(L/S)]],"")</f>
        <v/>
      </c>
      <c r="BD223" s="7" t="str">
        <f>IFERROR(VLOOKUP(Table1[[#This Row],[Stock]],[2]CUS030!$A$5:$BO$10000,61,0)/Table1[[#This Row],[Rate
(L/S)]],"")</f>
        <v/>
      </c>
      <c r="BE223" s="7" t="str">
        <f>IFERROR(VLOOKUP(Table1[[#This Row],[Stock]],[2]CUS030!$A$5:$BO$10000,62,0)/Table1[[#This Row],[Rate
(L/S)]],"")</f>
        <v/>
      </c>
      <c r="BF223" s="7" t="str">
        <f>IFERROR(VLOOKUP(Table1[[#This Row],[Stock]],[2]CUS030!$A$5:$BO$10000,63,0)/Table1[[#This Row],[Rate
(L/S)]],"")</f>
        <v/>
      </c>
      <c r="BG223" s="7" t="str">
        <f>IFERROR(VLOOKUP(Table1[[#This Row],[Stock]],[2]CUS030!$A$5:$BO$10000,64,0)/Table1[[#This Row],[Rate
(L/S)]],"")</f>
        <v/>
      </c>
      <c r="BH223" s="7" t="str">
        <f>IFERROR(VLOOKUP(Table1[[#This Row],[Stock]],[2]CUS030!$A$5:$BO$10000,65,0)/Table1[[#This Row],[Rate
(L/S)]],"")</f>
        <v/>
      </c>
      <c r="BI223" s="7" t="s">
        <v>1</v>
      </c>
      <c r="BJ223" s="15">
        <f>IFERROR(IF(Table1[[#This Row],[S.Material]]="S",(Table1[[#This Row],[Total Qty]]+Table1[[#This Row],[N+1]]+Table1[[#This Row],[N+2]]),Table1[[#This Row],[Total Qty]]+Table1[[#This Row],[N+1]]),)</f>
        <v>0</v>
      </c>
      <c r="BK223" s="7" t="str">
        <f>IFERROR(IF(((AVERAGE((Table1[[#This Row],[N+1]],Table1[[#This Row],[N+2]]),Table1[[#This Row],[N+3]])-(Table1[[#This Row],[Total Qty]])))&gt;500,"Fixed&gt;500pcs",""),"")</f>
        <v/>
      </c>
      <c r="BL223" s="7" t="str">
        <f>IF(AND(Table1[[#This Row],[Last Forcast]]=0,Table1[[#This Row],[Total Qty]]&gt;0,Table1[[#This Row],[N+1]]&gt;0),"Check PO again","")</f>
        <v/>
      </c>
    </row>
    <row r="224" spans="2:64" x14ac:dyDescent="0.3">
      <c r="B224">
        <v>222</v>
      </c>
      <c r="C224" t="s">
        <v>227</v>
      </c>
      <c r="D224">
        <f>IFERROR(ROUND((MID(Table1[[#This Row],[Production]],35,(LEN(Table1[[#This Row],[Production]]))-37)/(MID(Table1[[#This Row],[Stock]],35,(LEN(Table1[[#This Row],[Stock]]))-37))),0),"")</f>
        <v>1</v>
      </c>
      <c r="E224" t="s">
        <v>227</v>
      </c>
      <c r="F224" s="16">
        <f>VLOOKUP(LEFT(Table1[[#This Row],[Production]],LEN(Table1[[#This Row],[Production]])-7),Item!$A$5:$Z$1000,26,0)</f>
        <v>0.82899999999999996</v>
      </c>
      <c r="H224" s="8" t="str">
        <f>IFERROR(VLOOKUP(MID(Table1[[#This Row],[Production]],10,2),Special!$B$2:$D$26,3,0),"")</f>
        <v>-</v>
      </c>
      <c r="J224" t="b">
        <f>EXACT(LEFT(Table1[[#This Row],[Stock]],12),LEFT(Table1[[#This Row],[Production]],12))</f>
        <v>1</v>
      </c>
      <c r="K224" t="b">
        <f>EXACT((RIGHT(Table1[[#This Row],[Stock]],3)),((RIGHT(Table1[[#This Row],[Production]],3))))</f>
        <v>1</v>
      </c>
      <c r="L224" s="14">
        <f>IFERROR(VLOOKUP(Table1[[#This Row],[Stock]],[1]Sheet1!$A$7:$N$10000,14,0),"")</f>
        <v>108</v>
      </c>
      <c r="M224" s="14">
        <f>IFERROR(ROUND((Table1[[#This Row],[Stock
(S&amp;L)]]/Table1[[#This Row],[Rate
(L/S)]]),0),"")</f>
        <v>108</v>
      </c>
      <c r="O224" t="str">
        <f>IF(Table1[[#This Row],[Rate
(L/S)]]=1,"P/E","C")</f>
        <v>P/E</v>
      </c>
      <c r="P224" s="7" t="str">
        <f>IFERROR(VLOOKUP(Table1[[#This Row],[Stock]],[2]CUS030!$A$5:$BO$10000,21,0)/Table1[[#This Row],[Rate
(L/S)]],"")</f>
        <v/>
      </c>
      <c r="Q224" s="7" t="str">
        <f>IFERROR(VLOOKUP(Table1[[#This Row],[Stock]],[2]CUS030!$A$5:$BO$10000,22,0)/Table1[[#This Row],[Rate
(L/S)]],"")</f>
        <v/>
      </c>
      <c r="R224" s="7" t="str">
        <f>IFERROR(VLOOKUP(Table1[[#This Row],[Stock]],[2]CUS030!$A$5:$BO$10000,23,0)/Table1[[#This Row],[Rate
(L/S)]],"")</f>
        <v/>
      </c>
      <c r="S224" s="7" t="str">
        <f>IFERROR(VLOOKUP(Table1[[#This Row],[Stock]],[2]CUS030!$A$5:$BO$10000,24,0)/Table1[[#This Row],[Rate
(L/S)]],"")</f>
        <v/>
      </c>
      <c r="T224" s="7" t="str">
        <f>IFERROR(VLOOKUP(Table1[[#This Row],[Stock]],[2]CUS030!$A$5:$BO$10000,25,0)/Table1[[#This Row],[Rate
(L/S)]],"")</f>
        <v/>
      </c>
      <c r="U224" s="7" t="str">
        <f>IFERROR(VLOOKUP(Table1[[#This Row],[Stock]],[2]CUS030!$A$5:$BO$10000,26,0)/Table1[[#This Row],[Rate
(L/S)]],"")</f>
        <v/>
      </c>
      <c r="V224" s="7" t="str">
        <f>IFERROR(VLOOKUP(Table1[[#This Row],[Stock]],[2]CUS030!$A$5:$BO$10000,27,0)/Table1[[#This Row],[Rate
(L/S)]],"")</f>
        <v/>
      </c>
      <c r="W224" s="7" t="str">
        <f>IFERROR(VLOOKUP(Table1[[#This Row],[Stock]],[2]CUS030!$A$5:$BO$10000,28,0)/Table1[[#This Row],[Rate
(L/S)]],"")</f>
        <v/>
      </c>
      <c r="X224" s="7" t="str">
        <f>IFERROR(VLOOKUP(Table1[[#This Row],[Stock]],[2]CUS030!$A$5:$BO$10000,29,0)/Table1[[#This Row],[Rate
(L/S)]],"")</f>
        <v/>
      </c>
      <c r="Y224" s="7" t="str">
        <f>IFERROR(VLOOKUP(Table1[[#This Row],[Stock]],[2]CUS030!$A$5:$BO$10000,30,0)/Table1[[#This Row],[Rate
(L/S)]],"")</f>
        <v/>
      </c>
      <c r="Z224" s="7" t="str">
        <f>IFERROR(VLOOKUP(Table1[[#This Row],[Stock]],[2]CUS030!$A$5:$BO$10000,31,0)/Table1[[#This Row],[Rate
(L/S)]],"")</f>
        <v/>
      </c>
      <c r="AA224" s="7" t="str">
        <f>IFERROR(VLOOKUP(Table1[[#This Row],[Stock]],[2]CUS030!$A$5:$BO$10000,32,0)/Table1[[#This Row],[Rate
(L/S)]],"")</f>
        <v/>
      </c>
      <c r="AB224" s="7" t="str">
        <f>IFERROR(VLOOKUP(Table1[[#This Row],[Stock]],[2]CUS030!$A$5:$BO$10000,33,0)/Table1[[#This Row],[Rate
(L/S)]],"")</f>
        <v/>
      </c>
      <c r="AC224" s="7" t="str">
        <f>IFERROR(VLOOKUP(Table1[[#This Row],[Stock]],[2]CUS030!$A$5:$BO$10000,34,0)/Table1[[#This Row],[Rate
(L/S)]],"")</f>
        <v/>
      </c>
      <c r="AD224" s="7" t="str">
        <f>IFERROR(VLOOKUP(Table1[[#This Row],[Stock]],[2]CUS030!$A$5:$BO$10000,35,0)/Table1[[#This Row],[Rate
(L/S)]],"")</f>
        <v/>
      </c>
      <c r="AE224" s="7" t="str">
        <f>IFERROR(VLOOKUP(Table1[[#This Row],[Stock]],[2]CUS030!$A$5:$BO$10000,36,0)/Table1[[#This Row],[Rate
(L/S)]],"")</f>
        <v/>
      </c>
      <c r="AF224" s="7" t="str">
        <f>IFERROR(VLOOKUP(Table1[[#This Row],[Stock]],[2]CUS030!$A$5:$BO$10000,37,0)/Table1[[#This Row],[Rate
(L/S)]],"")</f>
        <v/>
      </c>
      <c r="AG224" s="7" t="str">
        <f>IFERROR(VLOOKUP(Table1[[#This Row],[Stock]],[2]CUS030!$A$5:$BO$10000,38,0)/Table1[[#This Row],[Rate
(L/S)]],"")</f>
        <v/>
      </c>
      <c r="AH224" s="7" t="str">
        <f>IFERROR(VLOOKUP(Table1[[#This Row],[Stock]],[2]CUS030!$A$5:$BO$10000,39,0)/Table1[[#This Row],[Rate
(L/S)]],"")</f>
        <v/>
      </c>
      <c r="AI224" s="7" t="str">
        <f>IFERROR(VLOOKUP(Table1[[#This Row],[Stock]],[2]CUS030!$A$5:$BO$10000,40,0)/Table1[[#This Row],[Rate
(L/S)]],"")</f>
        <v/>
      </c>
      <c r="AJ224" s="7" t="str">
        <f>IFERROR(VLOOKUP(Table1[[#This Row],[Stock]],[2]CUS030!$A$5:$BO$10000,41,0)/Table1[[#This Row],[Rate
(L/S)]],"")</f>
        <v/>
      </c>
      <c r="AK224" s="7" t="str">
        <f>IFERROR(VLOOKUP(Table1[[#This Row],[Stock]],[2]CUS030!$A$5:$BO$10000,42,0)/Table1[[#This Row],[Rate
(L/S)]],"")</f>
        <v/>
      </c>
      <c r="AL224" s="7" t="str">
        <f>IFERROR(VLOOKUP(Table1[[#This Row],[Stock]],[2]CUS030!$A$5:$BO$10000,43,0)/Table1[[#This Row],[Rate
(L/S)]],"")</f>
        <v/>
      </c>
      <c r="AM224" s="7" t="str">
        <f>IFERROR(VLOOKUP(Table1[[#This Row],[Stock]],[2]CUS030!$A$5:$BO$10000,44,0)/Table1[[#This Row],[Rate
(L/S)]],"")</f>
        <v/>
      </c>
      <c r="AN224" s="7" t="str">
        <f>IFERROR(VLOOKUP(Table1[[#This Row],[Stock]],[2]CUS030!$A$5:$BO$10000,45,0)/Table1[[#This Row],[Rate
(L/S)]],"")</f>
        <v/>
      </c>
      <c r="AO224" s="7" t="str">
        <f>IFERROR(VLOOKUP(Table1[[#This Row],[Stock]],[2]CUS030!$A$5:$BO$10000,46,0)/Table1[[#This Row],[Rate
(L/S)]],"")</f>
        <v/>
      </c>
      <c r="AP224" s="7" t="str">
        <f>IFERROR(VLOOKUP(Table1[[#This Row],[Stock]],[2]CUS030!$A$5:$BO$10000,47,0)/Table1[[#This Row],[Rate
(L/S)]],"")</f>
        <v/>
      </c>
      <c r="AQ224" s="7" t="str">
        <f>IFERROR(VLOOKUP(Table1[[#This Row],[Stock]],[2]CUS030!$A$5:$BO$10000,48,0)/Table1[[#This Row],[Rate
(L/S)]],"")</f>
        <v/>
      </c>
      <c r="AR224" s="7" t="str">
        <f>IFERROR(VLOOKUP(Table1[[#This Row],[Stock]],[2]CUS030!$A$5:$BO$10000,49,0)/Table1[[#This Row],[Rate
(L/S)]],"")</f>
        <v/>
      </c>
      <c r="AS224" s="7" t="str">
        <f>IFERROR(VLOOKUP(Table1[[#This Row],[Stock]],[2]CUS030!$A$5:$BO$10000,50,0)/Table1[[#This Row],[Rate
(L/S)]],"")</f>
        <v/>
      </c>
      <c r="AT224" s="7" t="str">
        <f>IFERROR(VLOOKUP(Table1[[#This Row],[Stock]],[2]CUS030!$A$5:$BO$10000,51,0)/Table1[[#This Row],[Rate
(L/S)]],"")</f>
        <v/>
      </c>
      <c r="AU224" s="7" t="str">
        <f>IFERROR(VLOOKUP(Table1[[#This Row],[Stock]],[2]CUS030!$A$5:$BO$10000,52,0)/Table1[[#This Row],[Rate
(L/S)]],"")</f>
        <v/>
      </c>
      <c r="AV224" s="7" t="str">
        <f>IFERROR(VLOOKUP(Table1[[#This Row],[Stock]],[2]CUS030!$A$5:$BO$10000,53,0)/Table1[[#This Row],[Rate
(L/S)]],"")</f>
        <v/>
      </c>
      <c r="AW224" s="7" t="str">
        <f>IFERROR(VLOOKUP(Table1[[#This Row],[Stock]],[2]CUS030!$A$5:$BO$10000,54,0)/Table1[[#This Row],[Rate
(L/S)]],"")</f>
        <v/>
      </c>
      <c r="AX224" s="7" t="str">
        <f>IFERROR(VLOOKUP(Table1[[#This Row],[Stock]],[2]CUS030!$A$5:$BO$10000,55,0)/Table1[[#This Row],[Rate
(L/S)]],"")</f>
        <v/>
      </c>
      <c r="AY224" s="7" t="str">
        <f>IFERROR(VLOOKUP(Table1[[#This Row],[Stock]],[2]CUS030!$A$5:$BO$10000,56,0)/Table1[[#This Row],[Rate
(L/S)]],"")</f>
        <v/>
      </c>
      <c r="AZ224" s="7" t="str">
        <f>IFERROR(VLOOKUP(Table1[[#This Row],[Stock]],[2]CUS030!$A$5:$BO$10000,57,0)/Table1[[#This Row],[Rate
(L/S)]],"")</f>
        <v/>
      </c>
      <c r="BA224" s="7" t="str">
        <f>IFERROR(VLOOKUP(Table1[[#This Row],[Stock]],[2]CUS030!$A$5:$BO$10000,58,0)/Table1[[#This Row],[Rate
(L/S)]],"")</f>
        <v/>
      </c>
      <c r="BB224" s="7" t="str">
        <f>IFERROR(VLOOKUP(Table1[[#This Row],[Stock]],[2]CUS030!$A$5:$BO$10000,59,0)/Table1[[#This Row],[Rate
(L/S)]],"")</f>
        <v/>
      </c>
      <c r="BC224" s="7" t="str">
        <f>IFERROR(VLOOKUP(Table1[[#This Row],[Stock]],[2]CUS030!$A$5:$BO$10000,60,0)/Table1[[#This Row],[Rate
(L/S)]],"")</f>
        <v/>
      </c>
      <c r="BD224" s="7" t="str">
        <f>IFERROR(VLOOKUP(Table1[[#This Row],[Stock]],[2]CUS030!$A$5:$BO$10000,61,0)/Table1[[#This Row],[Rate
(L/S)]],"")</f>
        <v/>
      </c>
      <c r="BE224" s="7" t="str">
        <f>IFERROR(VLOOKUP(Table1[[#This Row],[Stock]],[2]CUS030!$A$5:$BO$10000,62,0)/Table1[[#This Row],[Rate
(L/S)]],"")</f>
        <v/>
      </c>
      <c r="BF224" s="7" t="str">
        <f>IFERROR(VLOOKUP(Table1[[#This Row],[Stock]],[2]CUS030!$A$5:$BO$10000,63,0)/Table1[[#This Row],[Rate
(L/S)]],"")</f>
        <v/>
      </c>
      <c r="BG224" s="7" t="str">
        <f>IFERROR(VLOOKUP(Table1[[#This Row],[Stock]],[2]CUS030!$A$5:$BO$10000,64,0)/Table1[[#This Row],[Rate
(L/S)]],"")</f>
        <v/>
      </c>
      <c r="BH224" s="7" t="str">
        <f>IFERROR(VLOOKUP(Table1[[#This Row],[Stock]],[2]CUS030!$A$5:$BO$10000,65,0)/Table1[[#This Row],[Rate
(L/S)]],"")</f>
        <v/>
      </c>
      <c r="BI224" s="7" t="s">
        <v>1</v>
      </c>
      <c r="BJ224" s="15">
        <f>IFERROR(IF(Table1[[#This Row],[S.Material]]="S",(Table1[[#This Row],[Total Qty]]+Table1[[#This Row],[N+1]]+Table1[[#This Row],[N+2]]),Table1[[#This Row],[Total Qty]]+Table1[[#This Row],[N+1]]),)</f>
        <v>0</v>
      </c>
      <c r="BK224" s="7" t="str">
        <f>IFERROR(IF(((AVERAGE((Table1[[#This Row],[N+1]],Table1[[#This Row],[N+2]]),Table1[[#This Row],[N+3]])-(Table1[[#This Row],[Total Qty]])))&gt;500,"Fixed&gt;500pcs",""),"")</f>
        <v/>
      </c>
      <c r="BL224" s="7" t="str">
        <f>IF(AND(Table1[[#This Row],[Last Forcast]]=0,Table1[[#This Row],[Total Qty]]&gt;0,Table1[[#This Row],[N+1]]&gt;0),"Check PO again","")</f>
        <v/>
      </c>
    </row>
    <row r="225" spans="2:64" x14ac:dyDescent="0.3">
      <c r="B225">
        <v>223</v>
      </c>
      <c r="C225" t="s">
        <v>232</v>
      </c>
      <c r="D225">
        <f>IFERROR(ROUND((MID(Table1[[#This Row],[Production]],35,(LEN(Table1[[#This Row],[Production]]))-37)/(MID(Table1[[#This Row],[Stock]],35,(LEN(Table1[[#This Row],[Stock]]))-37))),0),"")</f>
        <v>1</v>
      </c>
      <c r="E225" t="s">
        <v>232</v>
      </c>
      <c r="F225" s="16">
        <f>VLOOKUP(LEFT(Table1[[#This Row],[Production]],LEN(Table1[[#This Row],[Production]])-7),Item!$A$5:$Z$1000,26,0)</f>
        <v>0.82899999999999996</v>
      </c>
      <c r="H225" s="8" t="str">
        <f>IFERROR(VLOOKUP(MID(Table1[[#This Row],[Production]],10,2),Special!$B$2:$D$26,3,0),"")</f>
        <v>-</v>
      </c>
      <c r="J225" t="b">
        <f>EXACT(LEFT(Table1[[#This Row],[Stock]],12),LEFT(Table1[[#This Row],[Production]],12))</f>
        <v>1</v>
      </c>
      <c r="K225" t="b">
        <f>EXACT((RIGHT(Table1[[#This Row],[Stock]],3)),((RIGHT(Table1[[#This Row],[Production]],3))))</f>
        <v>1</v>
      </c>
      <c r="L225" s="14">
        <f>IFERROR(VLOOKUP(Table1[[#This Row],[Stock]],[1]Sheet1!$A$7:$N$10000,14,0),"")</f>
        <v>66</v>
      </c>
      <c r="M225" s="14">
        <f>IFERROR(ROUND((Table1[[#This Row],[Stock
(S&amp;L)]]/Table1[[#This Row],[Rate
(L/S)]]),0),"")</f>
        <v>66</v>
      </c>
      <c r="O225" t="str">
        <f>IF(Table1[[#This Row],[Rate
(L/S)]]=1,"P/E","C")</f>
        <v>P/E</v>
      </c>
      <c r="P225" s="7" t="str">
        <f>IFERROR(VLOOKUP(Table1[[#This Row],[Stock]],[2]CUS030!$A$5:$BO$10000,21,0)/Table1[[#This Row],[Rate
(L/S)]],"")</f>
        <v/>
      </c>
      <c r="Q225" s="7" t="str">
        <f>IFERROR(VLOOKUP(Table1[[#This Row],[Stock]],[2]CUS030!$A$5:$BO$10000,22,0)/Table1[[#This Row],[Rate
(L/S)]],"")</f>
        <v/>
      </c>
      <c r="R225" s="7" t="str">
        <f>IFERROR(VLOOKUP(Table1[[#This Row],[Stock]],[2]CUS030!$A$5:$BO$10000,23,0)/Table1[[#This Row],[Rate
(L/S)]],"")</f>
        <v/>
      </c>
      <c r="S225" s="7" t="str">
        <f>IFERROR(VLOOKUP(Table1[[#This Row],[Stock]],[2]CUS030!$A$5:$BO$10000,24,0)/Table1[[#This Row],[Rate
(L/S)]],"")</f>
        <v/>
      </c>
      <c r="T225" s="7" t="str">
        <f>IFERROR(VLOOKUP(Table1[[#This Row],[Stock]],[2]CUS030!$A$5:$BO$10000,25,0)/Table1[[#This Row],[Rate
(L/S)]],"")</f>
        <v/>
      </c>
      <c r="U225" s="7" t="str">
        <f>IFERROR(VLOOKUP(Table1[[#This Row],[Stock]],[2]CUS030!$A$5:$BO$10000,26,0)/Table1[[#This Row],[Rate
(L/S)]],"")</f>
        <v/>
      </c>
      <c r="V225" s="7" t="str">
        <f>IFERROR(VLOOKUP(Table1[[#This Row],[Stock]],[2]CUS030!$A$5:$BO$10000,27,0)/Table1[[#This Row],[Rate
(L/S)]],"")</f>
        <v/>
      </c>
      <c r="W225" s="7" t="str">
        <f>IFERROR(VLOOKUP(Table1[[#This Row],[Stock]],[2]CUS030!$A$5:$BO$10000,28,0)/Table1[[#This Row],[Rate
(L/S)]],"")</f>
        <v/>
      </c>
      <c r="X225" s="7" t="str">
        <f>IFERROR(VLOOKUP(Table1[[#This Row],[Stock]],[2]CUS030!$A$5:$BO$10000,29,0)/Table1[[#This Row],[Rate
(L/S)]],"")</f>
        <v/>
      </c>
      <c r="Y225" s="7" t="str">
        <f>IFERROR(VLOOKUP(Table1[[#This Row],[Stock]],[2]CUS030!$A$5:$BO$10000,30,0)/Table1[[#This Row],[Rate
(L/S)]],"")</f>
        <v/>
      </c>
      <c r="Z225" s="7" t="str">
        <f>IFERROR(VLOOKUP(Table1[[#This Row],[Stock]],[2]CUS030!$A$5:$BO$10000,31,0)/Table1[[#This Row],[Rate
(L/S)]],"")</f>
        <v/>
      </c>
      <c r="AA225" s="7" t="str">
        <f>IFERROR(VLOOKUP(Table1[[#This Row],[Stock]],[2]CUS030!$A$5:$BO$10000,32,0)/Table1[[#This Row],[Rate
(L/S)]],"")</f>
        <v/>
      </c>
      <c r="AB225" s="7" t="str">
        <f>IFERROR(VLOOKUP(Table1[[#This Row],[Stock]],[2]CUS030!$A$5:$BO$10000,33,0)/Table1[[#This Row],[Rate
(L/S)]],"")</f>
        <v/>
      </c>
      <c r="AC225" s="7" t="str">
        <f>IFERROR(VLOOKUP(Table1[[#This Row],[Stock]],[2]CUS030!$A$5:$BO$10000,34,0)/Table1[[#This Row],[Rate
(L/S)]],"")</f>
        <v/>
      </c>
      <c r="AD225" s="7" t="str">
        <f>IFERROR(VLOOKUP(Table1[[#This Row],[Stock]],[2]CUS030!$A$5:$BO$10000,35,0)/Table1[[#This Row],[Rate
(L/S)]],"")</f>
        <v/>
      </c>
      <c r="AE225" s="7" t="str">
        <f>IFERROR(VLOOKUP(Table1[[#This Row],[Stock]],[2]CUS030!$A$5:$BO$10000,36,0)/Table1[[#This Row],[Rate
(L/S)]],"")</f>
        <v/>
      </c>
      <c r="AF225" s="7" t="str">
        <f>IFERROR(VLOOKUP(Table1[[#This Row],[Stock]],[2]CUS030!$A$5:$BO$10000,37,0)/Table1[[#This Row],[Rate
(L/S)]],"")</f>
        <v/>
      </c>
      <c r="AG225" s="7" t="str">
        <f>IFERROR(VLOOKUP(Table1[[#This Row],[Stock]],[2]CUS030!$A$5:$BO$10000,38,0)/Table1[[#This Row],[Rate
(L/S)]],"")</f>
        <v/>
      </c>
      <c r="AH225" s="7" t="str">
        <f>IFERROR(VLOOKUP(Table1[[#This Row],[Stock]],[2]CUS030!$A$5:$BO$10000,39,0)/Table1[[#This Row],[Rate
(L/S)]],"")</f>
        <v/>
      </c>
      <c r="AI225" s="7" t="str">
        <f>IFERROR(VLOOKUP(Table1[[#This Row],[Stock]],[2]CUS030!$A$5:$BO$10000,40,0)/Table1[[#This Row],[Rate
(L/S)]],"")</f>
        <v/>
      </c>
      <c r="AJ225" s="7" t="str">
        <f>IFERROR(VLOOKUP(Table1[[#This Row],[Stock]],[2]CUS030!$A$5:$BO$10000,41,0)/Table1[[#This Row],[Rate
(L/S)]],"")</f>
        <v/>
      </c>
      <c r="AK225" s="7" t="str">
        <f>IFERROR(VLOOKUP(Table1[[#This Row],[Stock]],[2]CUS030!$A$5:$BO$10000,42,0)/Table1[[#This Row],[Rate
(L/S)]],"")</f>
        <v/>
      </c>
      <c r="AL225" s="7" t="str">
        <f>IFERROR(VLOOKUP(Table1[[#This Row],[Stock]],[2]CUS030!$A$5:$BO$10000,43,0)/Table1[[#This Row],[Rate
(L/S)]],"")</f>
        <v/>
      </c>
      <c r="AM225" s="7" t="str">
        <f>IFERROR(VLOOKUP(Table1[[#This Row],[Stock]],[2]CUS030!$A$5:$BO$10000,44,0)/Table1[[#This Row],[Rate
(L/S)]],"")</f>
        <v/>
      </c>
      <c r="AN225" s="7" t="str">
        <f>IFERROR(VLOOKUP(Table1[[#This Row],[Stock]],[2]CUS030!$A$5:$BO$10000,45,0)/Table1[[#This Row],[Rate
(L/S)]],"")</f>
        <v/>
      </c>
      <c r="AO225" s="7" t="str">
        <f>IFERROR(VLOOKUP(Table1[[#This Row],[Stock]],[2]CUS030!$A$5:$BO$10000,46,0)/Table1[[#This Row],[Rate
(L/S)]],"")</f>
        <v/>
      </c>
      <c r="AP225" s="7" t="str">
        <f>IFERROR(VLOOKUP(Table1[[#This Row],[Stock]],[2]CUS030!$A$5:$BO$10000,47,0)/Table1[[#This Row],[Rate
(L/S)]],"")</f>
        <v/>
      </c>
      <c r="AQ225" s="7" t="str">
        <f>IFERROR(VLOOKUP(Table1[[#This Row],[Stock]],[2]CUS030!$A$5:$BO$10000,48,0)/Table1[[#This Row],[Rate
(L/S)]],"")</f>
        <v/>
      </c>
      <c r="AR225" s="7" t="str">
        <f>IFERROR(VLOOKUP(Table1[[#This Row],[Stock]],[2]CUS030!$A$5:$BO$10000,49,0)/Table1[[#This Row],[Rate
(L/S)]],"")</f>
        <v/>
      </c>
      <c r="AS225" s="7" t="str">
        <f>IFERROR(VLOOKUP(Table1[[#This Row],[Stock]],[2]CUS030!$A$5:$BO$10000,50,0)/Table1[[#This Row],[Rate
(L/S)]],"")</f>
        <v/>
      </c>
      <c r="AT225" s="7" t="str">
        <f>IFERROR(VLOOKUP(Table1[[#This Row],[Stock]],[2]CUS030!$A$5:$BO$10000,51,0)/Table1[[#This Row],[Rate
(L/S)]],"")</f>
        <v/>
      </c>
      <c r="AU225" s="7" t="str">
        <f>IFERROR(VLOOKUP(Table1[[#This Row],[Stock]],[2]CUS030!$A$5:$BO$10000,52,0)/Table1[[#This Row],[Rate
(L/S)]],"")</f>
        <v/>
      </c>
      <c r="AV225" s="7" t="str">
        <f>IFERROR(VLOOKUP(Table1[[#This Row],[Stock]],[2]CUS030!$A$5:$BO$10000,53,0)/Table1[[#This Row],[Rate
(L/S)]],"")</f>
        <v/>
      </c>
      <c r="AW225" s="7" t="str">
        <f>IFERROR(VLOOKUP(Table1[[#This Row],[Stock]],[2]CUS030!$A$5:$BO$10000,54,0)/Table1[[#This Row],[Rate
(L/S)]],"")</f>
        <v/>
      </c>
      <c r="AX225" s="7" t="str">
        <f>IFERROR(VLOOKUP(Table1[[#This Row],[Stock]],[2]CUS030!$A$5:$BO$10000,55,0)/Table1[[#This Row],[Rate
(L/S)]],"")</f>
        <v/>
      </c>
      <c r="AY225" s="7" t="str">
        <f>IFERROR(VLOOKUP(Table1[[#This Row],[Stock]],[2]CUS030!$A$5:$BO$10000,56,0)/Table1[[#This Row],[Rate
(L/S)]],"")</f>
        <v/>
      </c>
      <c r="AZ225" s="7" t="str">
        <f>IFERROR(VLOOKUP(Table1[[#This Row],[Stock]],[2]CUS030!$A$5:$BO$10000,57,0)/Table1[[#This Row],[Rate
(L/S)]],"")</f>
        <v/>
      </c>
      <c r="BA225" s="7" t="str">
        <f>IFERROR(VLOOKUP(Table1[[#This Row],[Stock]],[2]CUS030!$A$5:$BO$10000,58,0)/Table1[[#This Row],[Rate
(L/S)]],"")</f>
        <v/>
      </c>
      <c r="BB225" s="7" t="str">
        <f>IFERROR(VLOOKUP(Table1[[#This Row],[Stock]],[2]CUS030!$A$5:$BO$10000,59,0)/Table1[[#This Row],[Rate
(L/S)]],"")</f>
        <v/>
      </c>
      <c r="BC225" s="7" t="str">
        <f>IFERROR(VLOOKUP(Table1[[#This Row],[Stock]],[2]CUS030!$A$5:$BO$10000,60,0)/Table1[[#This Row],[Rate
(L/S)]],"")</f>
        <v/>
      </c>
      <c r="BD225" s="7" t="str">
        <f>IFERROR(VLOOKUP(Table1[[#This Row],[Stock]],[2]CUS030!$A$5:$BO$10000,61,0)/Table1[[#This Row],[Rate
(L/S)]],"")</f>
        <v/>
      </c>
      <c r="BE225" s="7" t="str">
        <f>IFERROR(VLOOKUP(Table1[[#This Row],[Stock]],[2]CUS030!$A$5:$BO$10000,62,0)/Table1[[#This Row],[Rate
(L/S)]],"")</f>
        <v/>
      </c>
      <c r="BF225" s="7" t="str">
        <f>IFERROR(VLOOKUP(Table1[[#This Row],[Stock]],[2]CUS030!$A$5:$BO$10000,63,0)/Table1[[#This Row],[Rate
(L/S)]],"")</f>
        <v/>
      </c>
      <c r="BG225" s="7" t="str">
        <f>IFERROR(VLOOKUP(Table1[[#This Row],[Stock]],[2]CUS030!$A$5:$BO$10000,64,0)/Table1[[#This Row],[Rate
(L/S)]],"")</f>
        <v/>
      </c>
      <c r="BH225" s="7" t="str">
        <f>IFERROR(VLOOKUP(Table1[[#This Row],[Stock]],[2]CUS030!$A$5:$BO$10000,65,0)/Table1[[#This Row],[Rate
(L/S)]],"")</f>
        <v/>
      </c>
      <c r="BI225" s="7" t="s">
        <v>1</v>
      </c>
      <c r="BJ225" s="15">
        <f>IFERROR(IF(Table1[[#This Row],[S.Material]]="S",(Table1[[#This Row],[Total Qty]]+Table1[[#This Row],[N+1]]+Table1[[#This Row],[N+2]]),Table1[[#This Row],[Total Qty]]+Table1[[#This Row],[N+1]]),)</f>
        <v>0</v>
      </c>
      <c r="BK225" s="7" t="str">
        <f>IFERROR(IF(((AVERAGE((Table1[[#This Row],[N+1]],Table1[[#This Row],[N+2]]),Table1[[#This Row],[N+3]])-(Table1[[#This Row],[Total Qty]])))&gt;500,"Fixed&gt;500pcs",""),"")</f>
        <v/>
      </c>
      <c r="BL225" s="7" t="str">
        <f>IF(AND(Table1[[#This Row],[Last Forcast]]=0,Table1[[#This Row],[Total Qty]]&gt;0,Table1[[#This Row],[N+1]]&gt;0),"Check PO again","")</f>
        <v/>
      </c>
    </row>
    <row r="226" spans="2:64" x14ac:dyDescent="0.3">
      <c r="B226">
        <v>224</v>
      </c>
      <c r="C226" t="s">
        <v>225</v>
      </c>
      <c r="D226">
        <f>IFERROR(ROUND((MID(Table1[[#This Row],[Production]],35,(LEN(Table1[[#This Row],[Production]]))-37)/(MID(Table1[[#This Row],[Stock]],35,(LEN(Table1[[#This Row],[Stock]]))-37))),0),"")</f>
        <v>1</v>
      </c>
      <c r="E226" t="s">
        <v>225</v>
      </c>
      <c r="F226" s="16">
        <f>VLOOKUP(LEFT(Table1[[#This Row],[Production]],LEN(Table1[[#This Row],[Production]])-7),Item!$A$5:$Z$1000,26,0)</f>
        <v>0.82899999999999996</v>
      </c>
      <c r="H226" s="8" t="str">
        <f>IFERROR(VLOOKUP(MID(Table1[[#This Row],[Production]],10,2),Special!$B$2:$D$26,3,0),"")</f>
        <v>-</v>
      </c>
      <c r="J226" t="b">
        <f>EXACT(LEFT(Table1[[#This Row],[Stock]],12),LEFT(Table1[[#This Row],[Production]],12))</f>
        <v>1</v>
      </c>
      <c r="K226" t="b">
        <f>EXACT((RIGHT(Table1[[#This Row],[Stock]],3)),((RIGHT(Table1[[#This Row],[Production]],3))))</f>
        <v>1</v>
      </c>
      <c r="L226" s="14">
        <f>IFERROR(VLOOKUP(Table1[[#This Row],[Stock]],[1]Sheet1!$A$7:$N$10000,14,0),"")</f>
        <v>90</v>
      </c>
      <c r="M226" s="14">
        <f>IFERROR(ROUND((Table1[[#This Row],[Stock
(S&amp;L)]]/Table1[[#This Row],[Rate
(L/S)]]),0),"")</f>
        <v>90</v>
      </c>
      <c r="O226" t="str">
        <f>IF(Table1[[#This Row],[Rate
(L/S)]]=1,"P/E","C")</f>
        <v>P/E</v>
      </c>
      <c r="P226" s="7" t="str">
        <f>IFERROR(VLOOKUP(Table1[[#This Row],[Stock]],[2]CUS030!$A$5:$BO$10000,21,0)/Table1[[#This Row],[Rate
(L/S)]],"")</f>
        <v/>
      </c>
      <c r="Q226" s="7" t="str">
        <f>IFERROR(VLOOKUP(Table1[[#This Row],[Stock]],[2]CUS030!$A$5:$BO$10000,22,0)/Table1[[#This Row],[Rate
(L/S)]],"")</f>
        <v/>
      </c>
      <c r="R226" s="7" t="str">
        <f>IFERROR(VLOOKUP(Table1[[#This Row],[Stock]],[2]CUS030!$A$5:$BO$10000,23,0)/Table1[[#This Row],[Rate
(L/S)]],"")</f>
        <v/>
      </c>
      <c r="S226" s="7" t="str">
        <f>IFERROR(VLOOKUP(Table1[[#This Row],[Stock]],[2]CUS030!$A$5:$BO$10000,24,0)/Table1[[#This Row],[Rate
(L/S)]],"")</f>
        <v/>
      </c>
      <c r="T226" s="7" t="str">
        <f>IFERROR(VLOOKUP(Table1[[#This Row],[Stock]],[2]CUS030!$A$5:$BO$10000,25,0)/Table1[[#This Row],[Rate
(L/S)]],"")</f>
        <v/>
      </c>
      <c r="U226" s="7" t="str">
        <f>IFERROR(VLOOKUP(Table1[[#This Row],[Stock]],[2]CUS030!$A$5:$BO$10000,26,0)/Table1[[#This Row],[Rate
(L/S)]],"")</f>
        <v/>
      </c>
      <c r="V226" s="7" t="str">
        <f>IFERROR(VLOOKUP(Table1[[#This Row],[Stock]],[2]CUS030!$A$5:$BO$10000,27,0)/Table1[[#This Row],[Rate
(L/S)]],"")</f>
        <v/>
      </c>
      <c r="W226" s="7" t="str">
        <f>IFERROR(VLOOKUP(Table1[[#This Row],[Stock]],[2]CUS030!$A$5:$BO$10000,28,0)/Table1[[#This Row],[Rate
(L/S)]],"")</f>
        <v/>
      </c>
      <c r="X226" s="7" t="str">
        <f>IFERROR(VLOOKUP(Table1[[#This Row],[Stock]],[2]CUS030!$A$5:$BO$10000,29,0)/Table1[[#This Row],[Rate
(L/S)]],"")</f>
        <v/>
      </c>
      <c r="Y226" s="7" t="str">
        <f>IFERROR(VLOOKUP(Table1[[#This Row],[Stock]],[2]CUS030!$A$5:$BO$10000,30,0)/Table1[[#This Row],[Rate
(L/S)]],"")</f>
        <v/>
      </c>
      <c r="Z226" s="7" t="str">
        <f>IFERROR(VLOOKUP(Table1[[#This Row],[Stock]],[2]CUS030!$A$5:$BO$10000,31,0)/Table1[[#This Row],[Rate
(L/S)]],"")</f>
        <v/>
      </c>
      <c r="AA226" s="7" t="str">
        <f>IFERROR(VLOOKUP(Table1[[#This Row],[Stock]],[2]CUS030!$A$5:$BO$10000,32,0)/Table1[[#This Row],[Rate
(L/S)]],"")</f>
        <v/>
      </c>
      <c r="AB226" s="7" t="str">
        <f>IFERROR(VLOOKUP(Table1[[#This Row],[Stock]],[2]CUS030!$A$5:$BO$10000,33,0)/Table1[[#This Row],[Rate
(L/S)]],"")</f>
        <v/>
      </c>
      <c r="AC226" s="7" t="str">
        <f>IFERROR(VLOOKUP(Table1[[#This Row],[Stock]],[2]CUS030!$A$5:$BO$10000,34,0)/Table1[[#This Row],[Rate
(L/S)]],"")</f>
        <v/>
      </c>
      <c r="AD226" s="7" t="str">
        <f>IFERROR(VLOOKUP(Table1[[#This Row],[Stock]],[2]CUS030!$A$5:$BO$10000,35,0)/Table1[[#This Row],[Rate
(L/S)]],"")</f>
        <v/>
      </c>
      <c r="AE226" s="7" t="str">
        <f>IFERROR(VLOOKUP(Table1[[#This Row],[Stock]],[2]CUS030!$A$5:$BO$10000,36,0)/Table1[[#This Row],[Rate
(L/S)]],"")</f>
        <v/>
      </c>
      <c r="AF226" s="7" t="str">
        <f>IFERROR(VLOOKUP(Table1[[#This Row],[Stock]],[2]CUS030!$A$5:$BO$10000,37,0)/Table1[[#This Row],[Rate
(L/S)]],"")</f>
        <v/>
      </c>
      <c r="AG226" s="7" t="str">
        <f>IFERROR(VLOOKUP(Table1[[#This Row],[Stock]],[2]CUS030!$A$5:$BO$10000,38,0)/Table1[[#This Row],[Rate
(L/S)]],"")</f>
        <v/>
      </c>
      <c r="AH226" s="7" t="str">
        <f>IFERROR(VLOOKUP(Table1[[#This Row],[Stock]],[2]CUS030!$A$5:$BO$10000,39,0)/Table1[[#This Row],[Rate
(L/S)]],"")</f>
        <v/>
      </c>
      <c r="AI226" s="7" t="str">
        <f>IFERROR(VLOOKUP(Table1[[#This Row],[Stock]],[2]CUS030!$A$5:$BO$10000,40,0)/Table1[[#This Row],[Rate
(L/S)]],"")</f>
        <v/>
      </c>
      <c r="AJ226" s="7" t="str">
        <f>IFERROR(VLOOKUP(Table1[[#This Row],[Stock]],[2]CUS030!$A$5:$BO$10000,41,0)/Table1[[#This Row],[Rate
(L/S)]],"")</f>
        <v/>
      </c>
      <c r="AK226" s="7" t="str">
        <f>IFERROR(VLOOKUP(Table1[[#This Row],[Stock]],[2]CUS030!$A$5:$BO$10000,42,0)/Table1[[#This Row],[Rate
(L/S)]],"")</f>
        <v/>
      </c>
      <c r="AL226" s="7" t="str">
        <f>IFERROR(VLOOKUP(Table1[[#This Row],[Stock]],[2]CUS030!$A$5:$BO$10000,43,0)/Table1[[#This Row],[Rate
(L/S)]],"")</f>
        <v/>
      </c>
      <c r="AM226" s="7" t="str">
        <f>IFERROR(VLOOKUP(Table1[[#This Row],[Stock]],[2]CUS030!$A$5:$BO$10000,44,0)/Table1[[#This Row],[Rate
(L/S)]],"")</f>
        <v/>
      </c>
      <c r="AN226" s="7" t="str">
        <f>IFERROR(VLOOKUP(Table1[[#This Row],[Stock]],[2]CUS030!$A$5:$BO$10000,45,0)/Table1[[#This Row],[Rate
(L/S)]],"")</f>
        <v/>
      </c>
      <c r="AO226" s="7" t="str">
        <f>IFERROR(VLOOKUP(Table1[[#This Row],[Stock]],[2]CUS030!$A$5:$BO$10000,46,0)/Table1[[#This Row],[Rate
(L/S)]],"")</f>
        <v/>
      </c>
      <c r="AP226" s="7" t="str">
        <f>IFERROR(VLOOKUP(Table1[[#This Row],[Stock]],[2]CUS030!$A$5:$BO$10000,47,0)/Table1[[#This Row],[Rate
(L/S)]],"")</f>
        <v/>
      </c>
      <c r="AQ226" s="7" t="str">
        <f>IFERROR(VLOOKUP(Table1[[#This Row],[Stock]],[2]CUS030!$A$5:$BO$10000,48,0)/Table1[[#This Row],[Rate
(L/S)]],"")</f>
        <v/>
      </c>
      <c r="AR226" s="7" t="str">
        <f>IFERROR(VLOOKUP(Table1[[#This Row],[Stock]],[2]CUS030!$A$5:$BO$10000,49,0)/Table1[[#This Row],[Rate
(L/S)]],"")</f>
        <v/>
      </c>
      <c r="AS226" s="7" t="str">
        <f>IFERROR(VLOOKUP(Table1[[#This Row],[Stock]],[2]CUS030!$A$5:$BO$10000,50,0)/Table1[[#This Row],[Rate
(L/S)]],"")</f>
        <v/>
      </c>
      <c r="AT226" s="7" t="str">
        <f>IFERROR(VLOOKUP(Table1[[#This Row],[Stock]],[2]CUS030!$A$5:$BO$10000,51,0)/Table1[[#This Row],[Rate
(L/S)]],"")</f>
        <v/>
      </c>
      <c r="AU226" s="7" t="str">
        <f>IFERROR(VLOOKUP(Table1[[#This Row],[Stock]],[2]CUS030!$A$5:$BO$10000,52,0)/Table1[[#This Row],[Rate
(L/S)]],"")</f>
        <v/>
      </c>
      <c r="AV226" s="7" t="str">
        <f>IFERROR(VLOOKUP(Table1[[#This Row],[Stock]],[2]CUS030!$A$5:$BO$10000,53,0)/Table1[[#This Row],[Rate
(L/S)]],"")</f>
        <v/>
      </c>
      <c r="AW226" s="7" t="str">
        <f>IFERROR(VLOOKUP(Table1[[#This Row],[Stock]],[2]CUS030!$A$5:$BO$10000,54,0)/Table1[[#This Row],[Rate
(L/S)]],"")</f>
        <v/>
      </c>
      <c r="AX226" s="7" t="str">
        <f>IFERROR(VLOOKUP(Table1[[#This Row],[Stock]],[2]CUS030!$A$5:$BO$10000,55,0)/Table1[[#This Row],[Rate
(L/S)]],"")</f>
        <v/>
      </c>
      <c r="AY226" s="7" t="str">
        <f>IFERROR(VLOOKUP(Table1[[#This Row],[Stock]],[2]CUS030!$A$5:$BO$10000,56,0)/Table1[[#This Row],[Rate
(L/S)]],"")</f>
        <v/>
      </c>
      <c r="AZ226" s="7" t="str">
        <f>IFERROR(VLOOKUP(Table1[[#This Row],[Stock]],[2]CUS030!$A$5:$BO$10000,57,0)/Table1[[#This Row],[Rate
(L/S)]],"")</f>
        <v/>
      </c>
      <c r="BA226" s="7" t="str">
        <f>IFERROR(VLOOKUP(Table1[[#This Row],[Stock]],[2]CUS030!$A$5:$BO$10000,58,0)/Table1[[#This Row],[Rate
(L/S)]],"")</f>
        <v/>
      </c>
      <c r="BB226" s="7" t="str">
        <f>IFERROR(VLOOKUP(Table1[[#This Row],[Stock]],[2]CUS030!$A$5:$BO$10000,59,0)/Table1[[#This Row],[Rate
(L/S)]],"")</f>
        <v/>
      </c>
      <c r="BC226" s="7" t="str">
        <f>IFERROR(VLOOKUP(Table1[[#This Row],[Stock]],[2]CUS030!$A$5:$BO$10000,60,0)/Table1[[#This Row],[Rate
(L/S)]],"")</f>
        <v/>
      </c>
      <c r="BD226" s="7" t="str">
        <f>IFERROR(VLOOKUP(Table1[[#This Row],[Stock]],[2]CUS030!$A$5:$BO$10000,61,0)/Table1[[#This Row],[Rate
(L/S)]],"")</f>
        <v/>
      </c>
      <c r="BE226" s="7" t="str">
        <f>IFERROR(VLOOKUP(Table1[[#This Row],[Stock]],[2]CUS030!$A$5:$BO$10000,62,0)/Table1[[#This Row],[Rate
(L/S)]],"")</f>
        <v/>
      </c>
      <c r="BF226" s="7" t="str">
        <f>IFERROR(VLOOKUP(Table1[[#This Row],[Stock]],[2]CUS030!$A$5:$BO$10000,63,0)/Table1[[#This Row],[Rate
(L/S)]],"")</f>
        <v/>
      </c>
      <c r="BG226" s="7" t="str">
        <f>IFERROR(VLOOKUP(Table1[[#This Row],[Stock]],[2]CUS030!$A$5:$BO$10000,64,0)/Table1[[#This Row],[Rate
(L/S)]],"")</f>
        <v/>
      </c>
      <c r="BH226" s="7" t="str">
        <f>IFERROR(VLOOKUP(Table1[[#This Row],[Stock]],[2]CUS030!$A$5:$BO$10000,65,0)/Table1[[#This Row],[Rate
(L/S)]],"")</f>
        <v/>
      </c>
      <c r="BI226" s="7" t="s">
        <v>1</v>
      </c>
      <c r="BJ226" s="15">
        <f>IFERROR(IF(Table1[[#This Row],[S.Material]]="S",(Table1[[#This Row],[Total Qty]]+Table1[[#This Row],[N+1]]+Table1[[#This Row],[N+2]]),Table1[[#This Row],[Total Qty]]+Table1[[#This Row],[N+1]]),)</f>
        <v>0</v>
      </c>
      <c r="BK226" s="7" t="str">
        <f>IFERROR(IF(((AVERAGE((Table1[[#This Row],[N+1]],Table1[[#This Row],[N+2]]),Table1[[#This Row],[N+3]])-(Table1[[#This Row],[Total Qty]])))&gt;500,"Fixed&gt;500pcs",""),"")</f>
        <v/>
      </c>
      <c r="BL226" s="7" t="str">
        <f>IF(AND(Table1[[#This Row],[Last Forcast]]=0,Table1[[#This Row],[Total Qty]]&gt;0,Table1[[#This Row],[N+1]]&gt;0),"Check PO again","")</f>
        <v/>
      </c>
    </row>
    <row r="227" spans="2:64" x14ac:dyDescent="0.3">
      <c r="B227">
        <v>225</v>
      </c>
      <c r="C227" t="s">
        <v>229</v>
      </c>
      <c r="D227">
        <f>IFERROR(ROUND((MID(Table1[[#This Row],[Production]],35,(LEN(Table1[[#This Row],[Production]]))-37)/(MID(Table1[[#This Row],[Stock]],35,(LEN(Table1[[#This Row],[Stock]]))-37))),0),"")</f>
        <v>1</v>
      </c>
      <c r="E227" t="s">
        <v>229</v>
      </c>
      <c r="F227" s="16">
        <f>VLOOKUP(LEFT(Table1[[#This Row],[Production]],LEN(Table1[[#This Row],[Production]])-7),Item!$A$5:$Z$1000,26,0)</f>
        <v>0.82899999999999996</v>
      </c>
      <c r="H227" s="8" t="str">
        <f>IFERROR(VLOOKUP(MID(Table1[[#This Row],[Production]],10,2),Special!$B$2:$D$26,3,0),"")</f>
        <v>-</v>
      </c>
      <c r="J227" t="b">
        <f>EXACT(LEFT(Table1[[#This Row],[Stock]],12),LEFT(Table1[[#This Row],[Production]],12))</f>
        <v>1</v>
      </c>
      <c r="K227" t="b">
        <f>EXACT((RIGHT(Table1[[#This Row],[Stock]],3)),((RIGHT(Table1[[#This Row],[Production]],3))))</f>
        <v>1</v>
      </c>
      <c r="L227" s="14">
        <f>IFERROR(VLOOKUP(Table1[[#This Row],[Stock]],[1]Sheet1!$A$7:$N$10000,14,0),"")</f>
        <v>148</v>
      </c>
      <c r="M227" s="14">
        <f>IFERROR(ROUND((Table1[[#This Row],[Stock
(S&amp;L)]]/Table1[[#This Row],[Rate
(L/S)]]),0),"")</f>
        <v>148</v>
      </c>
      <c r="O227" t="str">
        <f>IF(Table1[[#This Row],[Rate
(L/S)]]=1,"P/E","C")</f>
        <v>P/E</v>
      </c>
      <c r="P227" s="7" t="str">
        <f>IFERROR(VLOOKUP(Table1[[#This Row],[Stock]],[2]CUS030!$A$5:$BO$10000,21,0)/Table1[[#This Row],[Rate
(L/S)]],"")</f>
        <v/>
      </c>
      <c r="Q227" s="7" t="str">
        <f>IFERROR(VLOOKUP(Table1[[#This Row],[Stock]],[2]CUS030!$A$5:$BO$10000,22,0)/Table1[[#This Row],[Rate
(L/S)]],"")</f>
        <v/>
      </c>
      <c r="R227" s="7" t="str">
        <f>IFERROR(VLOOKUP(Table1[[#This Row],[Stock]],[2]CUS030!$A$5:$BO$10000,23,0)/Table1[[#This Row],[Rate
(L/S)]],"")</f>
        <v/>
      </c>
      <c r="S227" s="7" t="str">
        <f>IFERROR(VLOOKUP(Table1[[#This Row],[Stock]],[2]CUS030!$A$5:$BO$10000,24,0)/Table1[[#This Row],[Rate
(L/S)]],"")</f>
        <v/>
      </c>
      <c r="T227" s="7" t="str">
        <f>IFERROR(VLOOKUP(Table1[[#This Row],[Stock]],[2]CUS030!$A$5:$BO$10000,25,0)/Table1[[#This Row],[Rate
(L/S)]],"")</f>
        <v/>
      </c>
      <c r="U227" s="7" t="str">
        <f>IFERROR(VLOOKUP(Table1[[#This Row],[Stock]],[2]CUS030!$A$5:$BO$10000,26,0)/Table1[[#This Row],[Rate
(L/S)]],"")</f>
        <v/>
      </c>
      <c r="V227" s="7" t="str">
        <f>IFERROR(VLOOKUP(Table1[[#This Row],[Stock]],[2]CUS030!$A$5:$BO$10000,27,0)/Table1[[#This Row],[Rate
(L/S)]],"")</f>
        <v/>
      </c>
      <c r="W227" s="7" t="str">
        <f>IFERROR(VLOOKUP(Table1[[#This Row],[Stock]],[2]CUS030!$A$5:$BO$10000,28,0)/Table1[[#This Row],[Rate
(L/S)]],"")</f>
        <v/>
      </c>
      <c r="X227" s="7" t="str">
        <f>IFERROR(VLOOKUP(Table1[[#This Row],[Stock]],[2]CUS030!$A$5:$BO$10000,29,0)/Table1[[#This Row],[Rate
(L/S)]],"")</f>
        <v/>
      </c>
      <c r="Y227" s="7" t="str">
        <f>IFERROR(VLOOKUP(Table1[[#This Row],[Stock]],[2]CUS030!$A$5:$BO$10000,30,0)/Table1[[#This Row],[Rate
(L/S)]],"")</f>
        <v/>
      </c>
      <c r="Z227" s="7" t="str">
        <f>IFERROR(VLOOKUP(Table1[[#This Row],[Stock]],[2]CUS030!$A$5:$BO$10000,31,0)/Table1[[#This Row],[Rate
(L/S)]],"")</f>
        <v/>
      </c>
      <c r="AA227" s="7" t="str">
        <f>IFERROR(VLOOKUP(Table1[[#This Row],[Stock]],[2]CUS030!$A$5:$BO$10000,32,0)/Table1[[#This Row],[Rate
(L/S)]],"")</f>
        <v/>
      </c>
      <c r="AB227" s="7" t="str">
        <f>IFERROR(VLOOKUP(Table1[[#This Row],[Stock]],[2]CUS030!$A$5:$BO$10000,33,0)/Table1[[#This Row],[Rate
(L/S)]],"")</f>
        <v/>
      </c>
      <c r="AC227" s="7" t="str">
        <f>IFERROR(VLOOKUP(Table1[[#This Row],[Stock]],[2]CUS030!$A$5:$BO$10000,34,0)/Table1[[#This Row],[Rate
(L/S)]],"")</f>
        <v/>
      </c>
      <c r="AD227" s="7" t="str">
        <f>IFERROR(VLOOKUP(Table1[[#This Row],[Stock]],[2]CUS030!$A$5:$BO$10000,35,0)/Table1[[#This Row],[Rate
(L/S)]],"")</f>
        <v/>
      </c>
      <c r="AE227" s="7" t="str">
        <f>IFERROR(VLOOKUP(Table1[[#This Row],[Stock]],[2]CUS030!$A$5:$BO$10000,36,0)/Table1[[#This Row],[Rate
(L/S)]],"")</f>
        <v/>
      </c>
      <c r="AF227" s="7" t="str">
        <f>IFERROR(VLOOKUP(Table1[[#This Row],[Stock]],[2]CUS030!$A$5:$BO$10000,37,0)/Table1[[#This Row],[Rate
(L/S)]],"")</f>
        <v/>
      </c>
      <c r="AG227" s="7" t="str">
        <f>IFERROR(VLOOKUP(Table1[[#This Row],[Stock]],[2]CUS030!$A$5:$BO$10000,38,0)/Table1[[#This Row],[Rate
(L/S)]],"")</f>
        <v/>
      </c>
      <c r="AH227" s="7" t="str">
        <f>IFERROR(VLOOKUP(Table1[[#This Row],[Stock]],[2]CUS030!$A$5:$BO$10000,39,0)/Table1[[#This Row],[Rate
(L/S)]],"")</f>
        <v/>
      </c>
      <c r="AI227" s="7" t="str">
        <f>IFERROR(VLOOKUP(Table1[[#This Row],[Stock]],[2]CUS030!$A$5:$BO$10000,40,0)/Table1[[#This Row],[Rate
(L/S)]],"")</f>
        <v/>
      </c>
      <c r="AJ227" s="7" t="str">
        <f>IFERROR(VLOOKUP(Table1[[#This Row],[Stock]],[2]CUS030!$A$5:$BO$10000,41,0)/Table1[[#This Row],[Rate
(L/S)]],"")</f>
        <v/>
      </c>
      <c r="AK227" s="7" t="str">
        <f>IFERROR(VLOOKUP(Table1[[#This Row],[Stock]],[2]CUS030!$A$5:$BO$10000,42,0)/Table1[[#This Row],[Rate
(L/S)]],"")</f>
        <v/>
      </c>
      <c r="AL227" s="7" t="str">
        <f>IFERROR(VLOOKUP(Table1[[#This Row],[Stock]],[2]CUS030!$A$5:$BO$10000,43,0)/Table1[[#This Row],[Rate
(L/S)]],"")</f>
        <v/>
      </c>
      <c r="AM227" s="7" t="str">
        <f>IFERROR(VLOOKUP(Table1[[#This Row],[Stock]],[2]CUS030!$A$5:$BO$10000,44,0)/Table1[[#This Row],[Rate
(L/S)]],"")</f>
        <v/>
      </c>
      <c r="AN227" s="7" t="str">
        <f>IFERROR(VLOOKUP(Table1[[#This Row],[Stock]],[2]CUS030!$A$5:$BO$10000,45,0)/Table1[[#This Row],[Rate
(L/S)]],"")</f>
        <v/>
      </c>
      <c r="AO227" s="7" t="str">
        <f>IFERROR(VLOOKUP(Table1[[#This Row],[Stock]],[2]CUS030!$A$5:$BO$10000,46,0)/Table1[[#This Row],[Rate
(L/S)]],"")</f>
        <v/>
      </c>
      <c r="AP227" s="7" t="str">
        <f>IFERROR(VLOOKUP(Table1[[#This Row],[Stock]],[2]CUS030!$A$5:$BO$10000,47,0)/Table1[[#This Row],[Rate
(L/S)]],"")</f>
        <v/>
      </c>
      <c r="AQ227" s="7" t="str">
        <f>IFERROR(VLOOKUP(Table1[[#This Row],[Stock]],[2]CUS030!$A$5:$BO$10000,48,0)/Table1[[#This Row],[Rate
(L/S)]],"")</f>
        <v/>
      </c>
      <c r="AR227" s="7" t="str">
        <f>IFERROR(VLOOKUP(Table1[[#This Row],[Stock]],[2]CUS030!$A$5:$BO$10000,49,0)/Table1[[#This Row],[Rate
(L/S)]],"")</f>
        <v/>
      </c>
      <c r="AS227" s="7" t="str">
        <f>IFERROR(VLOOKUP(Table1[[#This Row],[Stock]],[2]CUS030!$A$5:$BO$10000,50,0)/Table1[[#This Row],[Rate
(L/S)]],"")</f>
        <v/>
      </c>
      <c r="AT227" s="7" t="str">
        <f>IFERROR(VLOOKUP(Table1[[#This Row],[Stock]],[2]CUS030!$A$5:$BO$10000,51,0)/Table1[[#This Row],[Rate
(L/S)]],"")</f>
        <v/>
      </c>
      <c r="AU227" s="7" t="str">
        <f>IFERROR(VLOOKUP(Table1[[#This Row],[Stock]],[2]CUS030!$A$5:$BO$10000,52,0)/Table1[[#This Row],[Rate
(L/S)]],"")</f>
        <v/>
      </c>
      <c r="AV227" s="7" t="str">
        <f>IFERROR(VLOOKUP(Table1[[#This Row],[Stock]],[2]CUS030!$A$5:$BO$10000,53,0)/Table1[[#This Row],[Rate
(L/S)]],"")</f>
        <v/>
      </c>
      <c r="AW227" s="7" t="str">
        <f>IFERROR(VLOOKUP(Table1[[#This Row],[Stock]],[2]CUS030!$A$5:$BO$10000,54,0)/Table1[[#This Row],[Rate
(L/S)]],"")</f>
        <v/>
      </c>
      <c r="AX227" s="7" t="str">
        <f>IFERROR(VLOOKUP(Table1[[#This Row],[Stock]],[2]CUS030!$A$5:$BO$10000,55,0)/Table1[[#This Row],[Rate
(L/S)]],"")</f>
        <v/>
      </c>
      <c r="AY227" s="7" t="str">
        <f>IFERROR(VLOOKUP(Table1[[#This Row],[Stock]],[2]CUS030!$A$5:$BO$10000,56,0)/Table1[[#This Row],[Rate
(L/S)]],"")</f>
        <v/>
      </c>
      <c r="AZ227" s="7" t="str">
        <f>IFERROR(VLOOKUP(Table1[[#This Row],[Stock]],[2]CUS030!$A$5:$BO$10000,57,0)/Table1[[#This Row],[Rate
(L/S)]],"")</f>
        <v/>
      </c>
      <c r="BA227" s="7" t="str">
        <f>IFERROR(VLOOKUP(Table1[[#This Row],[Stock]],[2]CUS030!$A$5:$BO$10000,58,0)/Table1[[#This Row],[Rate
(L/S)]],"")</f>
        <v/>
      </c>
      <c r="BB227" s="7" t="str">
        <f>IFERROR(VLOOKUP(Table1[[#This Row],[Stock]],[2]CUS030!$A$5:$BO$10000,59,0)/Table1[[#This Row],[Rate
(L/S)]],"")</f>
        <v/>
      </c>
      <c r="BC227" s="7" t="str">
        <f>IFERROR(VLOOKUP(Table1[[#This Row],[Stock]],[2]CUS030!$A$5:$BO$10000,60,0)/Table1[[#This Row],[Rate
(L/S)]],"")</f>
        <v/>
      </c>
      <c r="BD227" s="7" t="str">
        <f>IFERROR(VLOOKUP(Table1[[#This Row],[Stock]],[2]CUS030!$A$5:$BO$10000,61,0)/Table1[[#This Row],[Rate
(L/S)]],"")</f>
        <v/>
      </c>
      <c r="BE227" s="7" t="str">
        <f>IFERROR(VLOOKUP(Table1[[#This Row],[Stock]],[2]CUS030!$A$5:$BO$10000,62,0)/Table1[[#This Row],[Rate
(L/S)]],"")</f>
        <v/>
      </c>
      <c r="BF227" s="7" t="str">
        <f>IFERROR(VLOOKUP(Table1[[#This Row],[Stock]],[2]CUS030!$A$5:$BO$10000,63,0)/Table1[[#This Row],[Rate
(L/S)]],"")</f>
        <v/>
      </c>
      <c r="BG227" s="7" t="str">
        <f>IFERROR(VLOOKUP(Table1[[#This Row],[Stock]],[2]CUS030!$A$5:$BO$10000,64,0)/Table1[[#This Row],[Rate
(L/S)]],"")</f>
        <v/>
      </c>
      <c r="BH227" s="7" t="str">
        <f>IFERROR(VLOOKUP(Table1[[#This Row],[Stock]],[2]CUS030!$A$5:$BO$10000,65,0)/Table1[[#This Row],[Rate
(L/S)]],"")</f>
        <v/>
      </c>
      <c r="BI227" s="7" t="s">
        <v>1</v>
      </c>
      <c r="BJ227" s="15">
        <f>IFERROR(IF(Table1[[#This Row],[S.Material]]="S",(Table1[[#This Row],[Total Qty]]+Table1[[#This Row],[N+1]]+Table1[[#This Row],[N+2]]),Table1[[#This Row],[Total Qty]]+Table1[[#This Row],[N+1]]),)</f>
        <v>0</v>
      </c>
      <c r="BK227" s="7" t="str">
        <f>IFERROR(IF(((AVERAGE((Table1[[#This Row],[N+1]],Table1[[#This Row],[N+2]]),Table1[[#This Row],[N+3]])-(Table1[[#This Row],[Total Qty]])))&gt;500,"Fixed&gt;500pcs",""),"")</f>
        <v/>
      </c>
      <c r="BL227" s="7" t="str">
        <f>IF(AND(Table1[[#This Row],[Last Forcast]]=0,Table1[[#This Row],[Total Qty]]&gt;0,Table1[[#This Row],[N+1]]&gt;0),"Check PO again","")</f>
        <v/>
      </c>
    </row>
    <row r="228" spans="2:64" x14ac:dyDescent="0.3">
      <c r="B228">
        <v>226</v>
      </c>
      <c r="C228" t="s">
        <v>233</v>
      </c>
      <c r="D228">
        <f>IFERROR(ROUND((MID(Table1[[#This Row],[Production]],35,(LEN(Table1[[#This Row],[Production]]))-37)/(MID(Table1[[#This Row],[Stock]],35,(LEN(Table1[[#This Row],[Stock]]))-37))),0),"")</f>
        <v>9</v>
      </c>
      <c r="E228" t="s">
        <v>223</v>
      </c>
      <c r="F228" s="16">
        <f>VLOOKUP(LEFT(Table1[[#This Row],[Production]],LEN(Table1[[#This Row],[Production]])-7),Item!$A$5:$Z$1000,26,0)</f>
        <v>0.82899999999999996</v>
      </c>
      <c r="H228" s="8" t="str">
        <f>IFERROR(VLOOKUP(MID(Table1[[#This Row],[Production]],10,2),Special!$B$2:$D$26,3,0),"")</f>
        <v>-</v>
      </c>
      <c r="J228" t="b">
        <f>EXACT(LEFT(Table1[[#This Row],[Stock]],12),LEFT(Table1[[#This Row],[Production]],12))</f>
        <v>1</v>
      </c>
      <c r="K228" t="b">
        <f>EXACT((RIGHT(Table1[[#This Row],[Stock]],3)),((RIGHT(Table1[[#This Row],[Production]],3))))</f>
        <v>1</v>
      </c>
      <c r="L228" s="14">
        <f>IFERROR(VLOOKUP(Table1[[#This Row],[Stock]],[1]Sheet1!$A$7:$N$10000,14,0),"")</f>
        <v>1299</v>
      </c>
      <c r="M228" s="14">
        <f>IFERROR(ROUND((Table1[[#This Row],[Stock
(S&amp;L)]]/Table1[[#This Row],[Rate
(L/S)]]),0),"")</f>
        <v>144</v>
      </c>
      <c r="O228" t="str">
        <f>IF(Table1[[#This Row],[Rate
(L/S)]]=1,"P/E","C")</f>
        <v>C</v>
      </c>
      <c r="P228" s="7">
        <f>IFERROR(VLOOKUP(Table1[[#This Row],[Stock]],[2]CUS030!$A$5:$BO$10000,21,0)/Table1[[#This Row],[Rate
(L/S)]],"")</f>
        <v>22.222222222222221</v>
      </c>
      <c r="Q228" s="7">
        <f>IFERROR(VLOOKUP(Table1[[#This Row],[Stock]],[2]CUS030!$A$5:$BO$10000,22,0)/Table1[[#This Row],[Rate
(L/S)]],"")</f>
        <v>0</v>
      </c>
      <c r="R228" s="7">
        <f>IFERROR(VLOOKUP(Table1[[#This Row],[Stock]],[2]CUS030!$A$5:$BO$10000,23,0)/Table1[[#This Row],[Rate
(L/S)]],"")</f>
        <v>0</v>
      </c>
      <c r="S228" s="7">
        <f>IFERROR(VLOOKUP(Table1[[#This Row],[Stock]],[2]CUS030!$A$5:$BO$10000,24,0)/Table1[[#This Row],[Rate
(L/S)]],"")</f>
        <v>22.222222222222221</v>
      </c>
      <c r="T228" s="7">
        <f>IFERROR(VLOOKUP(Table1[[#This Row],[Stock]],[2]CUS030!$A$5:$BO$10000,25,0)/Table1[[#This Row],[Rate
(L/S)]],"")</f>
        <v>0</v>
      </c>
      <c r="U228" s="7">
        <f>IFERROR(VLOOKUP(Table1[[#This Row],[Stock]],[2]CUS030!$A$5:$BO$10000,26,0)/Table1[[#This Row],[Rate
(L/S)]],"")</f>
        <v>0</v>
      </c>
      <c r="V228" s="7">
        <f>IFERROR(VLOOKUP(Table1[[#This Row],[Stock]],[2]CUS030!$A$5:$BO$10000,27,0)/Table1[[#This Row],[Rate
(L/S)]],"")</f>
        <v>0</v>
      </c>
      <c r="W228" s="7">
        <f>IFERROR(VLOOKUP(Table1[[#This Row],[Stock]],[2]CUS030!$A$5:$BO$10000,28,0)/Table1[[#This Row],[Rate
(L/S)]],"")</f>
        <v>22.222222222222221</v>
      </c>
      <c r="X228" s="7">
        <f>IFERROR(VLOOKUP(Table1[[#This Row],[Stock]],[2]CUS030!$A$5:$BO$10000,29,0)/Table1[[#This Row],[Rate
(L/S)]],"")</f>
        <v>0</v>
      </c>
      <c r="Y228" s="7">
        <f>IFERROR(VLOOKUP(Table1[[#This Row],[Stock]],[2]CUS030!$A$5:$BO$10000,30,0)/Table1[[#This Row],[Rate
(L/S)]],"")</f>
        <v>0</v>
      </c>
      <c r="Z228" s="7">
        <f>IFERROR(VLOOKUP(Table1[[#This Row],[Stock]],[2]CUS030!$A$5:$BO$10000,31,0)/Table1[[#This Row],[Rate
(L/S)]],"")</f>
        <v>0</v>
      </c>
      <c r="AA228" s="7">
        <f>IFERROR(VLOOKUP(Table1[[#This Row],[Stock]],[2]CUS030!$A$5:$BO$10000,32,0)/Table1[[#This Row],[Rate
(L/S)]],"")</f>
        <v>0</v>
      </c>
      <c r="AB228" s="7">
        <f>IFERROR(VLOOKUP(Table1[[#This Row],[Stock]],[2]CUS030!$A$5:$BO$10000,33,0)/Table1[[#This Row],[Rate
(L/S)]],"")</f>
        <v>22.222222222222221</v>
      </c>
      <c r="AC228" s="7">
        <f>IFERROR(VLOOKUP(Table1[[#This Row],[Stock]],[2]CUS030!$A$5:$BO$10000,34,0)/Table1[[#This Row],[Rate
(L/S)]],"")</f>
        <v>0</v>
      </c>
      <c r="AD228" s="7">
        <f>IFERROR(VLOOKUP(Table1[[#This Row],[Stock]],[2]CUS030!$A$5:$BO$10000,35,0)/Table1[[#This Row],[Rate
(L/S)]],"")</f>
        <v>0</v>
      </c>
      <c r="AE228" s="7">
        <f>IFERROR(VLOOKUP(Table1[[#This Row],[Stock]],[2]CUS030!$A$5:$BO$10000,36,0)/Table1[[#This Row],[Rate
(L/S)]],"")</f>
        <v>0</v>
      </c>
      <c r="AF228" s="7">
        <f>IFERROR(VLOOKUP(Table1[[#This Row],[Stock]],[2]CUS030!$A$5:$BO$10000,37,0)/Table1[[#This Row],[Rate
(L/S)]],"")</f>
        <v>0</v>
      </c>
      <c r="AG228" s="7">
        <f>IFERROR(VLOOKUP(Table1[[#This Row],[Stock]],[2]CUS030!$A$5:$BO$10000,38,0)/Table1[[#This Row],[Rate
(L/S)]],"")</f>
        <v>22.222222222222221</v>
      </c>
      <c r="AH228" s="7">
        <f>IFERROR(VLOOKUP(Table1[[#This Row],[Stock]],[2]CUS030!$A$5:$BO$10000,39,0)/Table1[[#This Row],[Rate
(L/S)]],"")</f>
        <v>0</v>
      </c>
      <c r="AI228" s="7">
        <f>IFERROR(VLOOKUP(Table1[[#This Row],[Stock]],[2]CUS030!$A$5:$BO$10000,40,0)/Table1[[#This Row],[Rate
(L/S)]],"")</f>
        <v>0</v>
      </c>
      <c r="AJ228" s="7">
        <f>IFERROR(VLOOKUP(Table1[[#This Row],[Stock]],[2]CUS030!$A$5:$BO$10000,41,0)/Table1[[#This Row],[Rate
(L/S)]],"")</f>
        <v>0</v>
      </c>
      <c r="AK228" s="7">
        <f>IFERROR(VLOOKUP(Table1[[#This Row],[Stock]],[2]CUS030!$A$5:$BO$10000,42,0)/Table1[[#This Row],[Rate
(L/S)]],"")</f>
        <v>22.222222222222221</v>
      </c>
      <c r="AL228" s="7">
        <f>IFERROR(VLOOKUP(Table1[[#This Row],[Stock]],[2]CUS030!$A$5:$BO$10000,43,0)/Table1[[#This Row],[Rate
(L/S)]],"")</f>
        <v>0</v>
      </c>
      <c r="AM228" s="7">
        <f>IFERROR(VLOOKUP(Table1[[#This Row],[Stock]],[2]CUS030!$A$5:$BO$10000,44,0)/Table1[[#This Row],[Rate
(L/S)]],"")</f>
        <v>0</v>
      </c>
      <c r="AN228" s="7">
        <f>IFERROR(VLOOKUP(Table1[[#This Row],[Stock]],[2]CUS030!$A$5:$BO$10000,45,0)/Table1[[#This Row],[Rate
(L/S)]],"")</f>
        <v>0</v>
      </c>
      <c r="AO228" s="7">
        <f>IFERROR(VLOOKUP(Table1[[#This Row],[Stock]],[2]CUS030!$A$5:$BO$10000,46,0)/Table1[[#This Row],[Rate
(L/S)]],"")</f>
        <v>0</v>
      </c>
      <c r="AP228" s="7">
        <f>IFERROR(VLOOKUP(Table1[[#This Row],[Stock]],[2]CUS030!$A$5:$BO$10000,47,0)/Table1[[#This Row],[Rate
(L/S)]],"")</f>
        <v>22.222222222222221</v>
      </c>
      <c r="AQ228" s="7">
        <f>IFERROR(VLOOKUP(Table1[[#This Row],[Stock]],[2]CUS030!$A$5:$BO$10000,48,0)/Table1[[#This Row],[Rate
(L/S)]],"")</f>
        <v>0</v>
      </c>
      <c r="AR228" s="7">
        <f>IFERROR(VLOOKUP(Table1[[#This Row],[Stock]],[2]CUS030!$A$5:$BO$10000,49,0)/Table1[[#This Row],[Rate
(L/S)]],"")</f>
        <v>0</v>
      </c>
      <c r="AS228" s="7">
        <f>IFERROR(VLOOKUP(Table1[[#This Row],[Stock]],[2]CUS030!$A$5:$BO$10000,50,0)/Table1[[#This Row],[Rate
(L/S)]],"")</f>
        <v>0</v>
      </c>
      <c r="AT228" s="7">
        <f>IFERROR(VLOOKUP(Table1[[#This Row],[Stock]],[2]CUS030!$A$5:$BO$10000,51,0)/Table1[[#This Row],[Rate
(L/S)]],"")</f>
        <v>0</v>
      </c>
      <c r="AU228" s="7">
        <f>IFERROR(VLOOKUP(Table1[[#This Row],[Stock]],[2]CUS030!$A$5:$BO$10000,52,0)/Table1[[#This Row],[Rate
(L/S)]],"")</f>
        <v>0</v>
      </c>
      <c r="AV228" s="7">
        <f>IFERROR(VLOOKUP(Table1[[#This Row],[Stock]],[2]CUS030!$A$5:$BO$10000,53,0)/Table1[[#This Row],[Rate
(L/S)]],"")</f>
        <v>155.55555555555554</v>
      </c>
      <c r="AW228" s="7">
        <f>IFERROR(VLOOKUP(Table1[[#This Row],[Stock]],[2]CUS030!$A$5:$BO$10000,54,0)/Table1[[#This Row],[Rate
(L/S)]],"")</f>
        <v>0</v>
      </c>
      <c r="AX228" s="7">
        <f>IFERROR(VLOOKUP(Table1[[#This Row],[Stock]],[2]CUS030!$A$5:$BO$10000,55,0)/Table1[[#This Row],[Rate
(L/S)]],"")</f>
        <v>133.33333333333334</v>
      </c>
      <c r="AY228" s="7">
        <f>IFERROR(VLOOKUP(Table1[[#This Row],[Stock]],[2]CUS030!$A$5:$BO$10000,56,0)/Table1[[#This Row],[Rate
(L/S)]],"")</f>
        <v>44.444444444444443</v>
      </c>
      <c r="AZ228" s="7">
        <f>IFERROR(VLOOKUP(Table1[[#This Row],[Stock]],[2]CUS030!$A$5:$BO$10000,57,0)/Table1[[#This Row],[Rate
(L/S)]],"")</f>
        <v>66.666666666666671</v>
      </c>
      <c r="BA228" s="7">
        <f>IFERROR(VLOOKUP(Table1[[#This Row],[Stock]],[2]CUS030!$A$5:$BO$10000,58,0)/Table1[[#This Row],[Rate
(L/S)]],"")</f>
        <v>88.888888888888886</v>
      </c>
      <c r="BB228" s="7">
        <f>IFERROR(VLOOKUP(Table1[[#This Row],[Stock]],[2]CUS030!$A$5:$BO$10000,59,0)/Table1[[#This Row],[Rate
(L/S)]],"")</f>
        <v>0</v>
      </c>
      <c r="BC228" s="7">
        <f>IFERROR(VLOOKUP(Table1[[#This Row],[Stock]],[2]CUS030!$A$5:$BO$10000,60,0)/Table1[[#This Row],[Rate
(L/S)]],"")</f>
        <v>0</v>
      </c>
      <c r="BD228" s="7">
        <f>IFERROR(VLOOKUP(Table1[[#This Row],[Stock]],[2]CUS030!$A$5:$BO$10000,61,0)/Table1[[#This Row],[Rate
(L/S)]],"")</f>
        <v>0</v>
      </c>
      <c r="BE228" s="7">
        <f>IFERROR(VLOOKUP(Table1[[#This Row],[Stock]],[2]CUS030!$A$5:$BO$10000,62,0)/Table1[[#This Row],[Rate
(L/S)]],"")</f>
        <v>0</v>
      </c>
      <c r="BF228" s="7">
        <f>IFERROR(VLOOKUP(Table1[[#This Row],[Stock]],[2]CUS030!$A$5:$BO$10000,63,0)/Table1[[#This Row],[Rate
(L/S)]],"")</f>
        <v>0</v>
      </c>
      <c r="BG228" s="7">
        <f>IFERROR(VLOOKUP(Table1[[#This Row],[Stock]],[2]CUS030!$A$5:$BO$10000,64,0)/Table1[[#This Row],[Rate
(L/S)]],"")</f>
        <v>0</v>
      </c>
      <c r="BH228" s="7">
        <f>IFERROR(VLOOKUP(Table1[[#This Row],[Stock]],[2]CUS030!$A$5:$BO$10000,65,0)/Table1[[#This Row],[Rate
(L/S)]],"")</f>
        <v>0</v>
      </c>
      <c r="BI228" s="7" t="s">
        <v>1</v>
      </c>
      <c r="BJ228" s="15">
        <f>IFERROR(IF(Table1[[#This Row],[S.Material]]="S",(Table1[[#This Row],[Total Qty]]+Table1[[#This Row],[N+1]]+Table1[[#This Row],[N+2]]),Table1[[#This Row],[Total Qty]]+Table1[[#This Row],[N+1]]),)</f>
        <v>200</v>
      </c>
      <c r="BK228" s="7" t="str">
        <f>IFERROR(IF(((AVERAGE((Table1[[#This Row],[N+1]],Table1[[#This Row],[N+2]]),Table1[[#This Row],[N+3]])-(Table1[[#This Row],[Total Qty]])))&gt;500,"Fixed&gt;500pcs",""),"")</f>
        <v/>
      </c>
      <c r="BL228" s="7" t="str">
        <f>IF(AND(Table1[[#This Row],[Last Forcast]]=0,Table1[[#This Row],[Total Qty]]&gt;0,Table1[[#This Row],[N+1]]&gt;0),"Check PO again","")</f>
        <v/>
      </c>
    </row>
    <row r="229" spans="2:64" x14ac:dyDescent="0.3">
      <c r="B229">
        <v>227</v>
      </c>
      <c r="C229" t="s">
        <v>234</v>
      </c>
      <c r="D229">
        <f>IFERROR(ROUND((MID(Table1[[#This Row],[Production]],35,(LEN(Table1[[#This Row],[Production]]))-37)/(MID(Table1[[#This Row],[Stock]],35,(LEN(Table1[[#This Row],[Stock]]))-37))),0),"")</f>
        <v>11</v>
      </c>
      <c r="E229" t="s">
        <v>235</v>
      </c>
      <c r="F229" s="16">
        <f>VLOOKUP(LEFT(Table1[[#This Row],[Production]],LEN(Table1[[#This Row],[Production]])-7),Item!$A$5:$Z$1000,26,0)</f>
        <v>0.93899999999999995</v>
      </c>
      <c r="H229" s="8" t="str">
        <f>IFERROR(VLOOKUP(MID(Table1[[#This Row],[Production]],10,2),Special!$B$2:$D$26,3,0),"")</f>
        <v>-</v>
      </c>
      <c r="J229" t="b">
        <f>EXACT(LEFT(Table1[[#This Row],[Stock]],12),LEFT(Table1[[#This Row],[Production]],12))</f>
        <v>1</v>
      </c>
      <c r="K229" t="b">
        <f>EXACT((RIGHT(Table1[[#This Row],[Stock]],3)),((RIGHT(Table1[[#This Row],[Production]],3))))</f>
        <v>1</v>
      </c>
      <c r="L229" s="14">
        <f>IFERROR(VLOOKUP(Table1[[#This Row],[Stock]],[1]Sheet1!$A$7:$N$10000,14,0),"")</f>
        <v>16</v>
      </c>
      <c r="M229" s="14">
        <f>IFERROR(ROUND((Table1[[#This Row],[Stock
(S&amp;L)]]/Table1[[#This Row],[Rate
(L/S)]]),0),"")</f>
        <v>1</v>
      </c>
      <c r="O229" t="str">
        <f>IF(Table1[[#This Row],[Rate
(L/S)]]=1,"P/E","C")</f>
        <v>C</v>
      </c>
      <c r="P229" s="7">
        <f>IFERROR(VLOOKUP(Table1[[#This Row],[Stock]],[2]CUS030!$A$5:$BO$10000,21,0)/Table1[[#This Row],[Rate
(L/S)]],"")</f>
        <v>0</v>
      </c>
      <c r="Q229" s="7">
        <f>IFERROR(VLOOKUP(Table1[[#This Row],[Stock]],[2]CUS030!$A$5:$BO$10000,22,0)/Table1[[#This Row],[Rate
(L/S)]],"")</f>
        <v>0</v>
      </c>
      <c r="R229" s="7">
        <f>IFERROR(VLOOKUP(Table1[[#This Row],[Stock]],[2]CUS030!$A$5:$BO$10000,23,0)/Table1[[#This Row],[Rate
(L/S)]],"")</f>
        <v>0</v>
      </c>
      <c r="S229" s="7">
        <f>IFERROR(VLOOKUP(Table1[[#This Row],[Stock]],[2]CUS030!$A$5:$BO$10000,24,0)/Table1[[#This Row],[Rate
(L/S)]],"")</f>
        <v>0</v>
      </c>
      <c r="T229" s="7">
        <f>IFERROR(VLOOKUP(Table1[[#This Row],[Stock]],[2]CUS030!$A$5:$BO$10000,25,0)/Table1[[#This Row],[Rate
(L/S)]],"")</f>
        <v>0</v>
      </c>
      <c r="U229" s="7">
        <f>IFERROR(VLOOKUP(Table1[[#This Row],[Stock]],[2]CUS030!$A$5:$BO$10000,26,0)/Table1[[#This Row],[Rate
(L/S)]],"")</f>
        <v>30.90909090909091</v>
      </c>
      <c r="V229" s="7">
        <f>IFERROR(VLOOKUP(Table1[[#This Row],[Stock]],[2]CUS030!$A$5:$BO$10000,27,0)/Table1[[#This Row],[Rate
(L/S)]],"")</f>
        <v>0</v>
      </c>
      <c r="W229" s="7">
        <f>IFERROR(VLOOKUP(Table1[[#This Row],[Stock]],[2]CUS030!$A$5:$BO$10000,28,0)/Table1[[#This Row],[Rate
(L/S)]],"")</f>
        <v>0</v>
      </c>
      <c r="X229" s="7">
        <f>IFERROR(VLOOKUP(Table1[[#This Row],[Stock]],[2]CUS030!$A$5:$BO$10000,29,0)/Table1[[#This Row],[Rate
(L/S)]],"")</f>
        <v>0</v>
      </c>
      <c r="Y229" s="7">
        <f>IFERROR(VLOOKUP(Table1[[#This Row],[Stock]],[2]CUS030!$A$5:$BO$10000,30,0)/Table1[[#This Row],[Rate
(L/S)]],"")</f>
        <v>0</v>
      </c>
      <c r="Z229" s="7">
        <f>IFERROR(VLOOKUP(Table1[[#This Row],[Stock]],[2]CUS030!$A$5:$BO$10000,31,0)/Table1[[#This Row],[Rate
(L/S)]],"")</f>
        <v>0</v>
      </c>
      <c r="AA229" s="7">
        <f>IFERROR(VLOOKUP(Table1[[#This Row],[Stock]],[2]CUS030!$A$5:$BO$10000,32,0)/Table1[[#This Row],[Rate
(L/S)]],"")</f>
        <v>0</v>
      </c>
      <c r="AB229" s="7">
        <f>IFERROR(VLOOKUP(Table1[[#This Row],[Stock]],[2]CUS030!$A$5:$BO$10000,33,0)/Table1[[#This Row],[Rate
(L/S)]],"")</f>
        <v>0</v>
      </c>
      <c r="AC229" s="7">
        <f>IFERROR(VLOOKUP(Table1[[#This Row],[Stock]],[2]CUS030!$A$5:$BO$10000,34,0)/Table1[[#This Row],[Rate
(L/S)]],"")</f>
        <v>0</v>
      </c>
      <c r="AD229" s="7">
        <f>IFERROR(VLOOKUP(Table1[[#This Row],[Stock]],[2]CUS030!$A$5:$BO$10000,35,0)/Table1[[#This Row],[Rate
(L/S)]],"")</f>
        <v>0</v>
      </c>
      <c r="AE229" s="7">
        <f>IFERROR(VLOOKUP(Table1[[#This Row],[Stock]],[2]CUS030!$A$5:$BO$10000,36,0)/Table1[[#This Row],[Rate
(L/S)]],"")</f>
        <v>0</v>
      </c>
      <c r="AF229" s="7">
        <f>IFERROR(VLOOKUP(Table1[[#This Row],[Stock]],[2]CUS030!$A$5:$BO$10000,37,0)/Table1[[#This Row],[Rate
(L/S)]],"")</f>
        <v>0</v>
      </c>
      <c r="AG229" s="7">
        <f>IFERROR(VLOOKUP(Table1[[#This Row],[Stock]],[2]CUS030!$A$5:$BO$10000,38,0)/Table1[[#This Row],[Rate
(L/S)]],"")</f>
        <v>0</v>
      </c>
      <c r="AH229" s="7">
        <f>IFERROR(VLOOKUP(Table1[[#This Row],[Stock]],[2]CUS030!$A$5:$BO$10000,39,0)/Table1[[#This Row],[Rate
(L/S)]],"")</f>
        <v>0</v>
      </c>
      <c r="AI229" s="7">
        <f>IFERROR(VLOOKUP(Table1[[#This Row],[Stock]],[2]CUS030!$A$5:$BO$10000,40,0)/Table1[[#This Row],[Rate
(L/S)]],"")</f>
        <v>0</v>
      </c>
      <c r="AJ229" s="7">
        <f>IFERROR(VLOOKUP(Table1[[#This Row],[Stock]],[2]CUS030!$A$5:$BO$10000,41,0)/Table1[[#This Row],[Rate
(L/S)]],"")</f>
        <v>0</v>
      </c>
      <c r="AK229" s="7">
        <f>IFERROR(VLOOKUP(Table1[[#This Row],[Stock]],[2]CUS030!$A$5:$BO$10000,42,0)/Table1[[#This Row],[Rate
(L/S)]],"")</f>
        <v>0</v>
      </c>
      <c r="AL229" s="7">
        <f>IFERROR(VLOOKUP(Table1[[#This Row],[Stock]],[2]CUS030!$A$5:$BO$10000,43,0)/Table1[[#This Row],[Rate
(L/S)]],"")</f>
        <v>0</v>
      </c>
      <c r="AM229" s="7">
        <f>IFERROR(VLOOKUP(Table1[[#This Row],[Stock]],[2]CUS030!$A$5:$BO$10000,44,0)/Table1[[#This Row],[Rate
(L/S)]],"")</f>
        <v>0</v>
      </c>
      <c r="AN229" s="7">
        <f>IFERROR(VLOOKUP(Table1[[#This Row],[Stock]],[2]CUS030!$A$5:$BO$10000,45,0)/Table1[[#This Row],[Rate
(L/S)]],"")</f>
        <v>0</v>
      </c>
      <c r="AO229" s="7">
        <f>IFERROR(VLOOKUP(Table1[[#This Row],[Stock]],[2]CUS030!$A$5:$BO$10000,46,0)/Table1[[#This Row],[Rate
(L/S)]],"")</f>
        <v>0</v>
      </c>
      <c r="AP229" s="7">
        <f>IFERROR(VLOOKUP(Table1[[#This Row],[Stock]],[2]CUS030!$A$5:$BO$10000,47,0)/Table1[[#This Row],[Rate
(L/S)]],"")</f>
        <v>0</v>
      </c>
      <c r="AQ229" s="7">
        <f>IFERROR(VLOOKUP(Table1[[#This Row],[Stock]],[2]CUS030!$A$5:$BO$10000,48,0)/Table1[[#This Row],[Rate
(L/S)]],"")</f>
        <v>0</v>
      </c>
      <c r="AR229" s="7">
        <f>IFERROR(VLOOKUP(Table1[[#This Row],[Stock]],[2]CUS030!$A$5:$BO$10000,49,0)/Table1[[#This Row],[Rate
(L/S)]],"")</f>
        <v>0</v>
      </c>
      <c r="AS229" s="7">
        <f>IFERROR(VLOOKUP(Table1[[#This Row],[Stock]],[2]CUS030!$A$5:$BO$10000,50,0)/Table1[[#This Row],[Rate
(L/S)]],"")</f>
        <v>0</v>
      </c>
      <c r="AT229" s="7">
        <f>IFERROR(VLOOKUP(Table1[[#This Row],[Stock]],[2]CUS030!$A$5:$BO$10000,51,0)/Table1[[#This Row],[Rate
(L/S)]],"")</f>
        <v>0</v>
      </c>
      <c r="AU229" s="7">
        <f>IFERROR(VLOOKUP(Table1[[#This Row],[Stock]],[2]CUS030!$A$5:$BO$10000,52,0)/Table1[[#This Row],[Rate
(L/S)]],"")</f>
        <v>0</v>
      </c>
      <c r="AV229" s="7">
        <f>IFERROR(VLOOKUP(Table1[[#This Row],[Stock]],[2]CUS030!$A$5:$BO$10000,53,0)/Table1[[#This Row],[Rate
(L/S)]],"")</f>
        <v>30.90909090909091</v>
      </c>
      <c r="AW229" s="7">
        <f>IFERROR(VLOOKUP(Table1[[#This Row],[Stock]],[2]CUS030!$A$5:$BO$10000,54,0)/Table1[[#This Row],[Rate
(L/S)]],"")</f>
        <v>0</v>
      </c>
      <c r="AX229" s="7">
        <f>IFERROR(VLOOKUP(Table1[[#This Row],[Stock]],[2]CUS030!$A$5:$BO$10000,55,0)/Table1[[#This Row],[Rate
(L/S)]],"")</f>
        <v>23.636363636363637</v>
      </c>
      <c r="AY229" s="7">
        <f>IFERROR(VLOOKUP(Table1[[#This Row],[Stock]],[2]CUS030!$A$5:$BO$10000,56,0)/Table1[[#This Row],[Rate
(L/S)]],"")</f>
        <v>27.272727272727273</v>
      </c>
      <c r="AZ229" s="7">
        <f>IFERROR(VLOOKUP(Table1[[#This Row],[Stock]],[2]CUS030!$A$5:$BO$10000,57,0)/Table1[[#This Row],[Rate
(L/S)]],"")</f>
        <v>20</v>
      </c>
      <c r="BA229" s="7">
        <f>IFERROR(VLOOKUP(Table1[[#This Row],[Stock]],[2]CUS030!$A$5:$BO$10000,58,0)/Table1[[#This Row],[Rate
(L/S)]],"")</f>
        <v>0</v>
      </c>
      <c r="BB229" s="7">
        <f>IFERROR(VLOOKUP(Table1[[#This Row],[Stock]],[2]CUS030!$A$5:$BO$10000,59,0)/Table1[[#This Row],[Rate
(L/S)]],"")</f>
        <v>0</v>
      </c>
      <c r="BC229" s="7">
        <f>IFERROR(VLOOKUP(Table1[[#This Row],[Stock]],[2]CUS030!$A$5:$BO$10000,60,0)/Table1[[#This Row],[Rate
(L/S)]],"")</f>
        <v>0</v>
      </c>
      <c r="BD229" s="7">
        <f>IFERROR(VLOOKUP(Table1[[#This Row],[Stock]],[2]CUS030!$A$5:$BO$10000,61,0)/Table1[[#This Row],[Rate
(L/S)]],"")</f>
        <v>0</v>
      </c>
      <c r="BE229" s="7">
        <f>IFERROR(VLOOKUP(Table1[[#This Row],[Stock]],[2]CUS030!$A$5:$BO$10000,62,0)/Table1[[#This Row],[Rate
(L/S)]],"")</f>
        <v>0</v>
      </c>
      <c r="BF229" s="7">
        <f>IFERROR(VLOOKUP(Table1[[#This Row],[Stock]],[2]CUS030!$A$5:$BO$10000,63,0)/Table1[[#This Row],[Rate
(L/S)]],"")</f>
        <v>0</v>
      </c>
      <c r="BG229" s="7">
        <f>IFERROR(VLOOKUP(Table1[[#This Row],[Stock]],[2]CUS030!$A$5:$BO$10000,64,0)/Table1[[#This Row],[Rate
(L/S)]],"")</f>
        <v>0</v>
      </c>
      <c r="BH229" s="7">
        <f>IFERROR(VLOOKUP(Table1[[#This Row],[Stock]],[2]CUS030!$A$5:$BO$10000,65,0)/Table1[[#This Row],[Rate
(L/S)]],"")</f>
        <v>0</v>
      </c>
      <c r="BI229" s="7" t="s">
        <v>1</v>
      </c>
      <c r="BJ229" s="15">
        <f>IFERROR(IF(Table1[[#This Row],[S.Material]]="S",(Table1[[#This Row],[Total Qty]]+Table1[[#This Row],[N+1]]+Table1[[#This Row],[N+2]]),Table1[[#This Row],[Total Qty]]+Table1[[#This Row],[N+1]]),)</f>
        <v>58.181818181818187</v>
      </c>
      <c r="BK229" s="7" t="str">
        <f>IFERROR(IF(((AVERAGE((Table1[[#This Row],[N+1]],Table1[[#This Row],[N+2]]),Table1[[#This Row],[N+3]])-(Table1[[#This Row],[Total Qty]])))&gt;500,"Fixed&gt;500pcs",""),"")</f>
        <v/>
      </c>
      <c r="BL229" s="7" t="str">
        <f>IF(AND(Table1[[#This Row],[Last Forcast]]=0,Table1[[#This Row],[Total Qty]]&gt;0,Table1[[#This Row],[N+1]]&gt;0),"Check PO again","")</f>
        <v/>
      </c>
    </row>
    <row r="230" spans="2:64" x14ac:dyDescent="0.3">
      <c r="B230">
        <v>228</v>
      </c>
      <c r="C230" t="s">
        <v>236</v>
      </c>
      <c r="D230">
        <f>IFERROR(ROUND((MID(Table1[[#This Row],[Production]],35,(LEN(Table1[[#This Row],[Production]]))-37)/(MID(Table1[[#This Row],[Stock]],35,(LEN(Table1[[#This Row],[Stock]]))-37))),0),"")</f>
        <v>10</v>
      </c>
      <c r="E230" t="s">
        <v>235</v>
      </c>
      <c r="F230" s="16">
        <f>VLOOKUP(LEFT(Table1[[#This Row],[Production]],LEN(Table1[[#This Row],[Production]])-7),Item!$A$5:$Z$1000,26,0)</f>
        <v>0.93899999999999995</v>
      </c>
      <c r="H230" s="8" t="str">
        <f>IFERROR(VLOOKUP(MID(Table1[[#This Row],[Production]],10,2),Special!$B$2:$D$26,3,0),"")</f>
        <v>-</v>
      </c>
      <c r="J230" t="b">
        <f>EXACT(LEFT(Table1[[#This Row],[Stock]],12),LEFT(Table1[[#This Row],[Production]],12))</f>
        <v>1</v>
      </c>
      <c r="K230" t="b">
        <f>EXACT((RIGHT(Table1[[#This Row],[Stock]],3)),((RIGHT(Table1[[#This Row],[Production]],3))))</f>
        <v>1</v>
      </c>
      <c r="L230" s="14">
        <f>IFERROR(VLOOKUP(Table1[[#This Row],[Stock]],[1]Sheet1!$A$7:$N$10000,14,0),"")</f>
        <v>7</v>
      </c>
      <c r="M230" s="14">
        <f>IFERROR(ROUND((Table1[[#This Row],[Stock
(S&amp;L)]]/Table1[[#This Row],[Rate
(L/S)]]),0),"")</f>
        <v>1</v>
      </c>
      <c r="O230" t="str">
        <f>IF(Table1[[#This Row],[Rate
(L/S)]]=1,"P/E","C")</f>
        <v>C</v>
      </c>
      <c r="P230" s="7">
        <f>IFERROR(VLOOKUP(Table1[[#This Row],[Stock]],[2]CUS030!$A$5:$BO$10000,21,0)/Table1[[#This Row],[Rate
(L/S)]],"")</f>
        <v>0</v>
      </c>
      <c r="Q230" s="7">
        <f>IFERROR(VLOOKUP(Table1[[#This Row],[Stock]],[2]CUS030!$A$5:$BO$10000,22,0)/Table1[[#This Row],[Rate
(L/S)]],"")</f>
        <v>0</v>
      </c>
      <c r="R230" s="7">
        <f>IFERROR(VLOOKUP(Table1[[#This Row],[Stock]],[2]CUS030!$A$5:$BO$10000,23,0)/Table1[[#This Row],[Rate
(L/S)]],"")</f>
        <v>0</v>
      </c>
      <c r="S230" s="7">
        <f>IFERROR(VLOOKUP(Table1[[#This Row],[Stock]],[2]CUS030!$A$5:$BO$10000,24,0)/Table1[[#This Row],[Rate
(L/S)]],"")</f>
        <v>0</v>
      </c>
      <c r="T230" s="7">
        <f>IFERROR(VLOOKUP(Table1[[#This Row],[Stock]],[2]CUS030!$A$5:$BO$10000,25,0)/Table1[[#This Row],[Rate
(L/S)]],"")</f>
        <v>0</v>
      </c>
      <c r="U230" s="7">
        <f>IFERROR(VLOOKUP(Table1[[#This Row],[Stock]],[2]CUS030!$A$5:$BO$10000,26,0)/Table1[[#This Row],[Rate
(L/S)]],"")</f>
        <v>11</v>
      </c>
      <c r="V230" s="7">
        <f>IFERROR(VLOOKUP(Table1[[#This Row],[Stock]],[2]CUS030!$A$5:$BO$10000,27,0)/Table1[[#This Row],[Rate
(L/S)]],"")</f>
        <v>0</v>
      </c>
      <c r="W230" s="7">
        <f>IFERROR(VLOOKUP(Table1[[#This Row],[Stock]],[2]CUS030!$A$5:$BO$10000,28,0)/Table1[[#This Row],[Rate
(L/S)]],"")</f>
        <v>0</v>
      </c>
      <c r="X230" s="7">
        <f>IFERROR(VLOOKUP(Table1[[#This Row],[Stock]],[2]CUS030!$A$5:$BO$10000,29,0)/Table1[[#This Row],[Rate
(L/S)]],"")</f>
        <v>0</v>
      </c>
      <c r="Y230" s="7">
        <f>IFERROR(VLOOKUP(Table1[[#This Row],[Stock]],[2]CUS030!$A$5:$BO$10000,30,0)/Table1[[#This Row],[Rate
(L/S)]],"")</f>
        <v>0</v>
      </c>
      <c r="Z230" s="7">
        <f>IFERROR(VLOOKUP(Table1[[#This Row],[Stock]],[2]CUS030!$A$5:$BO$10000,31,0)/Table1[[#This Row],[Rate
(L/S)]],"")</f>
        <v>0</v>
      </c>
      <c r="AA230" s="7">
        <f>IFERROR(VLOOKUP(Table1[[#This Row],[Stock]],[2]CUS030!$A$5:$BO$10000,32,0)/Table1[[#This Row],[Rate
(L/S)]],"")</f>
        <v>0</v>
      </c>
      <c r="AB230" s="7">
        <f>IFERROR(VLOOKUP(Table1[[#This Row],[Stock]],[2]CUS030!$A$5:$BO$10000,33,0)/Table1[[#This Row],[Rate
(L/S)]],"")</f>
        <v>0</v>
      </c>
      <c r="AC230" s="7">
        <f>IFERROR(VLOOKUP(Table1[[#This Row],[Stock]],[2]CUS030!$A$5:$BO$10000,34,0)/Table1[[#This Row],[Rate
(L/S)]],"")</f>
        <v>0</v>
      </c>
      <c r="AD230" s="7">
        <f>IFERROR(VLOOKUP(Table1[[#This Row],[Stock]],[2]CUS030!$A$5:$BO$10000,35,0)/Table1[[#This Row],[Rate
(L/S)]],"")</f>
        <v>0</v>
      </c>
      <c r="AE230" s="7">
        <f>IFERROR(VLOOKUP(Table1[[#This Row],[Stock]],[2]CUS030!$A$5:$BO$10000,36,0)/Table1[[#This Row],[Rate
(L/S)]],"")</f>
        <v>0</v>
      </c>
      <c r="AF230" s="7">
        <f>IFERROR(VLOOKUP(Table1[[#This Row],[Stock]],[2]CUS030!$A$5:$BO$10000,37,0)/Table1[[#This Row],[Rate
(L/S)]],"")</f>
        <v>0</v>
      </c>
      <c r="AG230" s="7">
        <f>IFERROR(VLOOKUP(Table1[[#This Row],[Stock]],[2]CUS030!$A$5:$BO$10000,38,0)/Table1[[#This Row],[Rate
(L/S)]],"")</f>
        <v>0</v>
      </c>
      <c r="AH230" s="7">
        <f>IFERROR(VLOOKUP(Table1[[#This Row],[Stock]],[2]CUS030!$A$5:$BO$10000,39,0)/Table1[[#This Row],[Rate
(L/S)]],"")</f>
        <v>0</v>
      </c>
      <c r="AI230" s="7">
        <f>IFERROR(VLOOKUP(Table1[[#This Row],[Stock]],[2]CUS030!$A$5:$BO$10000,40,0)/Table1[[#This Row],[Rate
(L/S)]],"")</f>
        <v>0</v>
      </c>
      <c r="AJ230" s="7">
        <f>IFERROR(VLOOKUP(Table1[[#This Row],[Stock]],[2]CUS030!$A$5:$BO$10000,41,0)/Table1[[#This Row],[Rate
(L/S)]],"")</f>
        <v>0</v>
      </c>
      <c r="AK230" s="7">
        <f>IFERROR(VLOOKUP(Table1[[#This Row],[Stock]],[2]CUS030!$A$5:$BO$10000,42,0)/Table1[[#This Row],[Rate
(L/S)]],"")</f>
        <v>0</v>
      </c>
      <c r="AL230" s="7">
        <f>IFERROR(VLOOKUP(Table1[[#This Row],[Stock]],[2]CUS030!$A$5:$BO$10000,43,0)/Table1[[#This Row],[Rate
(L/S)]],"")</f>
        <v>0</v>
      </c>
      <c r="AM230" s="7">
        <f>IFERROR(VLOOKUP(Table1[[#This Row],[Stock]],[2]CUS030!$A$5:$BO$10000,44,0)/Table1[[#This Row],[Rate
(L/S)]],"")</f>
        <v>0</v>
      </c>
      <c r="AN230" s="7">
        <f>IFERROR(VLOOKUP(Table1[[#This Row],[Stock]],[2]CUS030!$A$5:$BO$10000,45,0)/Table1[[#This Row],[Rate
(L/S)]],"")</f>
        <v>0</v>
      </c>
      <c r="AO230" s="7">
        <f>IFERROR(VLOOKUP(Table1[[#This Row],[Stock]],[2]CUS030!$A$5:$BO$10000,46,0)/Table1[[#This Row],[Rate
(L/S)]],"")</f>
        <v>0</v>
      </c>
      <c r="AP230" s="7">
        <f>IFERROR(VLOOKUP(Table1[[#This Row],[Stock]],[2]CUS030!$A$5:$BO$10000,47,0)/Table1[[#This Row],[Rate
(L/S)]],"")</f>
        <v>0</v>
      </c>
      <c r="AQ230" s="7">
        <f>IFERROR(VLOOKUP(Table1[[#This Row],[Stock]],[2]CUS030!$A$5:$BO$10000,48,0)/Table1[[#This Row],[Rate
(L/S)]],"")</f>
        <v>0</v>
      </c>
      <c r="AR230" s="7">
        <f>IFERROR(VLOOKUP(Table1[[#This Row],[Stock]],[2]CUS030!$A$5:$BO$10000,49,0)/Table1[[#This Row],[Rate
(L/S)]],"")</f>
        <v>0</v>
      </c>
      <c r="AS230" s="7">
        <f>IFERROR(VLOOKUP(Table1[[#This Row],[Stock]],[2]CUS030!$A$5:$BO$10000,50,0)/Table1[[#This Row],[Rate
(L/S)]],"")</f>
        <v>0</v>
      </c>
      <c r="AT230" s="7">
        <f>IFERROR(VLOOKUP(Table1[[#This Row],[Stock]],[2]CUS030!$A$5:$BO$10000,51,0)/Table1[[#This Row],[Rate
(L/S)]],"")</f>
        <v>0</v>
      </c>
      <c r="AU230" s="7">
        <f>IFERROR(VLOOKUP(Table1[[#This Row],[Stock]],[2]CUS030!$A$5:$BO$10000,52,0)/Table1[[#This Row],[Rate
(L/S)]],"")</f>
        <v>0</v>
      </c>
      <c r="AV230" s="7">
        <f>IFERROR(VLOOKUP(Table1[[#This Row],[Stock]],[2]CUS030!$A$5:$BO$10000,53,0)/Table1[[#This Row],[Rate
(L/S)]],"")</f>
        <v>11</v>
      </c>
      <c r="AW230" s="7">
        <f>IFERROR(VLOOKUP(Table1[[#This Row],[Stock]],[2]CUS030!$A$5:$BO$10000,54,0)/Table1[[#This Row],[Rate
(L/S)]],"")</f>
        <v>0</v>
      </c>
      <c r="AX230" s="7">
        <f>IFERROR(VLOOKUP(Table1[[#This Row],[Stock]],[2]CUS030!$A$5:$BO$10000,55,0)/Table1[[#This Row],[Rate
(L/S)]],"")</f>
        <v>12</v>
      </c>
      <c r="AY230" s="7">
        <f>IFERROR(VLOOKUP(Table1[[#This Row],[Stock]],[2]CUS030!$A$5:$BO$10000,56,0)/Table1[[#This Row],[Rate
(L/S)]],"")</f>
        <v>10</v>
      </c>
      <c r="AZ230" s="7">
        <f>IFERROR(VLOOKUP(Table1[[#This Row],[Stock]],[2]CUS030!$A$5:$BO$10000,57,0)/Table1[[#This Row],[Rate
(L/S)]],"")</f>
        <v>6</v>
      </c>
      <c r="BA230" s="7">
        <f>IFERROR(VLOOKUP(Table1[[#This Row],[Stock]],[2]CUS030!$A$5:$BO$10000,58,0)/Table1[[#This Row],[Rate
(L/S)]],"")</f>
        <v>0</v>
      </c>
      <c r="BB230" s="7">
        <f>IFERROR(VLOOKUP(Table1[[#This Row],[Stock]],[2]CUS030!$A$5:$BO$10000,59,0)/Table1[[#This Row],[Rate
(L/S)]],"")</f>
        <v>0</v>
      </c>
      <c r="BC230" s="7">
        <f>IFERROR(VLOOKUP(Table1[[#This Row],[Stock]],[2]CUS030!$A$5:$BO$10000,60,0)/Table1[[#This Row],[Rate
(L/S)]],"")</f>
        <v>0</v>
      </c>
      <c r="BD230" s="7">
        <f>IFERROR(VLOOKUP(Table1[[#This Row],[Stock]],[2]CUS030!$A$5:$BO$10000,61,0)/Table1[[#This Row],[Rate
(L/S)]],"")</f>
        <v>0</v>
      </c>
      <c r="BE230" s="7">
        <f>IFERROR(VLOOKUP(Table1[[#This Row],[Stock]],[2]CUS030!$A$5:$BO$10000,62,0)/Table1[[#This Row],[Rate
(L/S)]],"")</f>
        <v>0</v>
      </c>
      <c r="BF230" s="7">
        <f>IFERROR(VLOOKUP(Table1[[#This Row],[Stock]],[2]CUS030!$A$5:$BO$10000,63,0)/Table1[[#This Row],[Rate
(L/S)]],"")</f>
        <v>0</v>
      </c>
      <c r="BG230" s="7">
        <f>IFERROR(VLOOKUP(Table1[[#This Row],[Stock]],[2]CUS030!$A$5:$BO$10000,64,0)/Table1[[#This Row],[Rate
(L/S)]],"")</f>
        <v>0</v>
      </c>
      <c r="BH230" s="7">
        <f>IFERROR(VLOOKUP(Table1[[#This Row],[Stock]],[2]CUS030!$A$5:$BO$10000,65,0)/Table1[[#This Row],[Rate
(L/S)]],"")</f>
        <v>0</v>
      </c>
      <c r="BI230" s="7" t="s">
        <v>1</v>
      </c>
      <c r="BJ230" s="15">
        <f>IFERROR(IF(Table1[[#This Row],[S.Material]]="S",(Table1[[#This Row],[Total Qty]]+Table1[[#This Row],[N+1]]+Table1[[#This Row],[N+2]]),Table1[[#This Row],[Total Qty]]+Table1[[#This Row],[N+1]]),)</f>
        <v>21</v>
      </c>
      <c r="BK230" s="7" t="str">
        <f>IFERROR(IF(((AVERAGE((Table1[[#This Row],[N+1]],Table1[[#This Row],[N+2]]),Table1[[#This Row],[N+3]])-(Table1[[#This Row],[Total Qty]])))&gt;500,"Fixed&gt;500pcs",""),"")</f>
        <v/>
      </c>
      <c r="BL230" s="7" t="str">
        <f>IF(AND(Table1[[#This Row],[Last Forcast]]=0,Table1[[#This Row],[Total Qty]]&gt;0,Table1[[#This Row],[N+1]]&gt;0),"Check PO again","")</f>
        <v/>
      </c>
    </row>
    <row r="231" spans="2:64" x14ac:dyDescent="0.3">
      <c r="B231">
        <v>229</v>
      </c>
      <c r="C231" t="s">
        <v>235</v>
      </c>
      <c r="D231">
        <f>IFERROR(ROUND((MID(Table1[[#This Row],[Production]],35,(LEN(Table1[[#This Row],[Production]]))-37)/(MID(Table1[[#This Row],[Stock]],35,(LEN(Table1[[#This Row],[Stock]]))-37))),0),"")</f>
        <v>1</v>
      </c>
      <c r="E231" t="s">
        <v>235</v>
      </c>
      <c r="F231" s="16">
        <f>VLOOKUP(LEFT(Table1[[#This Row],[Production]],LEN(Table1[[#This Row],[Production]])-7),Item!$A$5:$Z$1000,26,0)</f>
        <v>0.93899999999999995</v>
      </c>
      <c r="H231" s="8" t="str">
        <f>IFERROR(VLOOKUP(MID(Table1[[#This Row],[Production]],10,2),Special!$B$2:$D$26,3,0),"")</f>
        <v>-</v>
      </c>
      <c r="J231" t="b">
        <f>EXACT(LEFT(Table1[[#This Row],[Stock]],12),LEFT(Table1[[#This Row],[Production]],12))</f>
        <v>1</v>
      </c>
      <c r="K231" t="b">
        <f>EXACT((RIGHT(Table1[[#This Row],[Stock]],3)),((RIGHT(Table1[[#This Row],[Production]],3))))</f>
        <v>1</v>
      </c>
      <c r="L231" s="14">
        <f>IFERROR(VLOOKUP(Table1[[#This Row],[Stock]],[1]Sheet1!$A$7:$N$10000,14,0),"")</f>
        <v>12</v>
      </c>
      <c r="M231" s="14">
        <f>IFERROR(ROUND((Table1[[#This Row],[Stock
(S&amp;L)]]/Table1[[#This Row],[Rate
(L/S)]]),0),"")</f>
        <v>12</v>
      </c>
      <c r="O231" t="str">
        <f>IF(Table1[[#This Row],[Rate
(L/S)]]=1,"P/E","C")</f>
        <v>P/E</v>
      </c>
      <c r="P231" s="7" t="str">
        <f>IFERROR(VLOOKUP(Table1[[#This Row],[Stock]],[2]CUS030!$A$5:$BO$10000,21,0)/Table1[[#This Row],[Rate
(L/S)]],"")</f>
        <v/>
      </c>
      <c r="Q231" s="7" t="str">
        <f>IFERROR(VLOOKUP(Table1[[#This Row],[Stock]],[2]CUS030!$A$5:$BO$10000,22,0)/Table1[[#This Row],[Rate
(L/S)]],"")</f>
        <v/>
      </c>
      <c r="R231" s="7" t="str">
        <f>IFERROR(VLOOKUP(Table1[[#This Row],[Stock]],[2]CUS030!$A$5:$BO$10000,23,0)/Table1[[#This Row],[Rate
(L/S)]],"")</f>
        <v/>
      </c>
      <c r="S231" s="7" t="str">
        <f>IFERROR(VLOOKUP(Table1[[#This Row],[Stock]],[2]CUS030!$A$5:$BO$10000,24,0)/Table1[[#This Row],[Rate
(L/S)]],"")</f>
        <v/>
      </c>
      <c r="T231" s="7" t="str">
        <f>IFERROR(VLOOKUP(Table1[[#This Row],[Stock]],[2]CUS030!$A$5:$BO$10000,25,0)/Table1[[#This Row],[Rate
(L/S)]],"")</f>
        <v/>
      </c>
      <c r="U231" s="7" t="str">
        <f>IFERROR(VLOOKUP(Table1[[#This Row],[Stock]],[2]CUS030!$A$5:$BO$10000,26,0)/Table1[[#This Row],[Rate
(L/S)]],"")</f>
        <v/>
      </c>
      <c r="V231" s="7" t="str">
        <f>IFERROR(VLOOKUP(Table1[[#This Row],[Stock]],[2]CUS030!$A$5:$BO$10000,27,0)/Table1[[#This Row],[Rate
(L/S)]],"")</f>
        <v/>
      </c>
      <c r="W231" s="7" t="str">
        <f>IFERROR(VLOOKUP(Table1[[#This Row],[Stock]],[2]CUS030!$A$5:$BO$10000,28,0)/Table1[[#This Row],[Rate
(L/S)]],"")</f>
        <v/>
      </c>
      <c r="X231" s="7" t="str">
        <f>IFERROR(VLOOKUP(Table1[[#This Row],[Stock]],[2]CUS030!$A$5:$BO$10000,29,0)/Table1[[#This Row],[Rate
(L/S)]],"")</f>
        <v/>
      </c>
      <c r="Y231" s="7" t="str">
        <f>IFERROR(VLOOKUP(Table1[[#This Row],[Stock]],[2]CUS030!$A$5:$BO$10000,30,0)/Table1[[#This Row],[Rate
(L/S)]],"")</f>
        <v/>
      </c>
      <c r="Z231" s="7" t="str">
        <f>IFERROR(VLOOKUP(Table1[[#This Row],[Stock]],[2]CUS030!$A$5:$BO$10000,31,0)/Table1[[#This Row],[Rate
(L/S)]],"")</f>
        <v/>
      </c>
      <c r="AA231" s="7" t="str">
        <f>IFERROR(VLOOKUP(Table1[[#This Row],[Stock]],[2]CUS030!$A$5:$BO$10000,32,0)/Table1[[#This Row],[Rate
(L/S)]],"")</f>
        <v/>
      </c>
      <c r="AB231" s="7" t="str">
        <f>IFERROR(VLOOKUP(Table1[[#This Row],[Stock]],[2]CUS030!$A$5:$BO$10000,33,0)/Table1[[#This Row],[Rate
(L/S)]],"")</f>
        <v/>
      </c>
      <c r="AC231" s="7" t="str">
        <f>IFERROR(VLOOKUP(Table1[[#This Row],[Stock]],[2]CUS030!$A$5:$BO$10000,34,0)/Table1[[#This Row],[Rate
(L/S)]],"")</f>
        <v/>
      </c>
      <c r="AD231" s="7" t="str">
        <f>IFERROR(VLOOKUP(Table1[[#This Row],[Stock]],[2]CUS030!$A$5:$BO$10000,35,0)/Table1[[#This Row],[Rate
(L/S)]],"")</f>
        <v/>
      </c>
      <c r="AE231" s="7" t="str">
        <f>IFERROR(VLOOKUP(Table1[[#This Row],[Stock]],[2]CUS030!$A$5:$BO$10000,36,0)/Table1[[#This Row],[Rate
(L/S)]],"")</f>
        <v/>
      </c>
      <c r="AF231" s="7" t="str">
        <f>IFERROR(VLOOKUP(Table1[[#This Row],[Stock]],[2]CUS030!$A$5:$BO$10000,37,0)/Table1[[#This Row],[Rate
(L/S)]],"")</f>
        <v/>
      </c>
      <c r="AG231" s="7" t="str">
        <f>IFERROR(VLOOKUP(Table1[[#This Row],[Stock]],[2]CUS030!$A$5:$BO$10000,38,0)/Table1[[#This Row],[Rate
(L/S)]],"")</f>
        <v/>
      </c>
      <c r="AH231" s="7" t="str">
        <f>IFERROR(VLOOKUP(Table1[[#This Row],[Stock]],[2]CUS030!$A$5:$BO$10000,39,0)/Table1[[#This Row],[Rate
(L/S)]],"")</f>
        <v/>
      </c>
      <c r="AI231" s="7" t="str">
        <f>IFERROR(VLOOKUP(Table1[[#This Row],[Stock]],[2]CUS030!$A$5:$BO$10000,40,0)/Table1[[#This Row],[Rate
(L/S)]],"")</f>
        <v/>
      </c>
      <c r="AJ231" s="7" t="str">
        <f>IFERROR(VLOOKUP(Table1[[#This Row],[Stock]],[2]CUS030!$A$5:$BO$10000,41,0)/Table1[[#This Row],[Rate
(L/S)]],"")</f>
        <v/>
      </c>
      <c r="AK231" s="7" t="str">
        <f>IFERROR(VLOOKUP(Table1[[#This Row],[Stock]],[2]CUS030!$A$5:$BO$10000,42,0)/Table1[[#This Row],[Rate
(L/S)]],"")</f>
        <v/>
      </c>
      <c r="AL231" s="7" t="str">
        <f>IFERROR(VLOOKUP(Table1[[#This Row],[Stock]],[2]CUS030!$A$5:$BO$10000,43,0)/Table1[[#This Row],[Rate
(L/S)]],"")</f>
        <v/>
      </c>
      <c r="AM231" s="7" t="str">
        <f>IFERROR(VLOOKUP(Table1[[#This Row],[Stock]],[2]CUS030!$A$5:$BO$10000,44,0)/Table1[[#This Row],[Rate
(L/S)]],"")</f>
        <v/>
      </c>
      <c r="AN231" s="7" t="str">
        <f>IFERROR(VLOOKUP(Table1[[#This Row],[Stock]],[2]CUS030!$A$5:$BO$10000,45,0)/Table1[[#This Row],[Rate
(L/S)]],"")</f>
        <v/>
      </c>
      <c r="AO231" s="7" t="str">
        <f>IFERROR(VLOOKUP(Table1[[#This Row],[Stock]],[2]CUS030!$A$5:$BO$10000,46,0)/Table1[[#This Row],[Rate
(L/S)]],"")</f>
        <v/>
      </c>
      <c r="AP231" s="7" t="str">
        <f>IFERROR(VLOOKUP(Table1[[#This Row],[Stock]],[2]CUS030!$A$5:$BO$10000,47,0)/Table1[[#This Row],[Rate
(L/S)]],"")</f>
        <v/>
      </c>
      <c r="AQ231" s="7" t="str">
        <f>IFERROR(VLOOKUP(Table1[[#This Row],[Stock]],[2]CUS030!$A$5:$BO$10000,48,0)/Table1[[#This Row],[Rate
(L/S)]],"")</f>
        <v/>
      </c>
      <c r="AR231" s="7" t="str">
        <f>IFERROR(VLOOKUP(Table1[[#This Row],[Stock]],[2]CUS030!$A$5:$BO$10000,49,0)/Table1[[#This Row],[Rate
(L/S)]],"")</f>
        <v/>
      </c>
      <c r="AS231" s="7" t="str">
        <f>IFERROR(VLOOKUP(Table1[[#This Row],[Stock]],[2]CUS030!$A$5:$BO$10000,50,0)/Table1[[#This Row],[Rate
(L/S)]],"")</f>
        <v/>
      </c>
      <c r="AT231" s="7" t="str">
        <f>IFERROR(VLOOKUP(Table1[[#This Row],[Stock]],[2]CUS030!$A$5:$BO$10000,51,0)/Table1[[#This Row],[Rate
(L/S)]],"")</f>
        <v/>
      </c>
      <c r="AU231" s="7" t="str">
        <f>IFERROR(VLOOKUP(Table1[[#This Row],[Stock]],[2]CUS030!$A$5:$BO$10000,52,0)/Table1[[#This Row],[Rate
(L/S)]],"")</f>
        <v/>
      </c>
      <c r="AV231" s="7" t="str">
        <f>IFERROR(VLOOKUP(Table1[[#This Row],[Stock]],[2]CUS030!$A$5:$BO$10000,53,0)/Table1[[#This Row],[Rate
(L/S)]],"")</f>
        <v/>
      </c>
      <c r="AW231" s="7" t="str">
        <f>IFERROR(VLOOKUP(Table1[[#This Row],[Stock]],[2]CUS030!$A$5:$BO$10000,54,0)/Table1[[#This Row],[Rate
(L/S)]],"")</f>
        <v/>
      </c>
      <c r="AX231" s="7" t="str">
        <f>IFERROR(VLOOKUP(Table1[[#This Row],[Stock]],[2]CUS030!$A$5:$BO$10000,55,0)/Table1[[#This Row],[Rate
(L/S)]],"")</f>
        <v/>
      </c>
      <c r="AY231" s="7" t="str">
        <f>IFERROR(VLOOKUP(Table1[[#This Row],[Stock]],[2]CUS030!$A$5:$BO$10000,56,0)/Table1[[#This Row],[Rate
(L/S)]],"")</f>
        <v/>
      </c>
      <c r="AZ231" s="7" t="str">
        <f>IFERROR(VLOOKUP(Table1[[#This Row],[Stock]],[2]CUS030!$A$5:$BO$10000,57,0)/Table1[[#This Row],[Rate
(L/S)]],"")</f>
        <v/>
      </c>
      <c r="BA231" s="7" t="str">
        <f>IFERROR(VLOOKUP(Table1[[#This Row],[Stock]],[2]CUS030!$A$5:$BO$10000,58,0)/Table1[[#This Row],[Rate
(L/S)]],"")</f>
        <v/>
      </c>
      <c r="BB231" s="7" t="str">
        <f>IFERROR(VLOOKUP(Table1[[#This Row],[Stock]],[2]CUS030!$A$5:$BO$10000,59,0)/Table1[[#This Row],[Rate
(L/S)]],"")</f>
        <v/>
      </c>
      <c r="BC231" s="7" t="str">
        <f>IFERROR(VLOOKUP(Table1[[#This Row],[Stock]],[2]CUS030!$A$5:$BO$10000,60,0)/Table1[[#This Row],[Rate
(L/S)]],"")</f>
        <v/>
      </c>
      <c r="BD231" s="7" t="str">
        <f>IFERROR(VLOOKUP(Table1[[#This Row],[Stock]],[2]CUS030!$A$5:$BO$10000,61,0)/Table1[[#This Row],[Rate
(L/S)]],"")</f>
        <v/>
      </c>
      <c r="BE231" s="7" t="str">
        <f>IFERROR(VLOOKUP(Table1[[#This Row],[Stock]],[2]CUS030!$A$5:$BO$10000,62,0)/Table1[[#This Row],[Rate
(L/S)]],"")</f>
        <v/>
      </c>
      <c r="BF231" s="7" t="str">
        <f>IFERROR(VLOOKUP(Table1[[#This Row],[Stock]],[2]CUS030!$A$5:$BO$10000,63,0)/Table1[[#This Row],[Rate
(L/S)]],"")</f>
        <v/>
      </c>
      <c r="BG231" s="7" t="str">
        <f>IFERROR(VLOOKUP(Table1[[#This Row],[Stock]],[2]CUS030!$A$5:$BO$10000,64,0)/Table1[[#This Row],[Rate
(L/S)]],"")</f>
        <v/>
      </c>
      <c r="BH231" s="7" t="str">
        <f>IFERROR(VLOOKUP(Table1[[#This Row],[Stock]],[2]CUS030!$A$5:$BO$10000,65,0)/Table1[[#This Row],[Rate
(L/S)]],"")</f>
        <v/>
      </c>
      <c r="BI231" s="7" t="s">
        <v>1</v>
      </c>
      <c r="BJ231" s="15">
        <f>IFERROR(IF(Table1[[#This Row],[S.Material]]="S",(Table1[[#This Row],[Total Qty]]+Table1[[#This Row],[N+1]]+Table1[[#This Row],[N+2]]),Table1[[#This Row],[Total Qty]]+Table1[[#This Row],[N+1]]),)</f>
        <v>0</v>
      </c>
      <c r="BK231" s="7" t="str">
        <f>IFERROR(IF(((AVERAGE((Table1[[#This Row],[N+1]],Table1[[#This Row],[N+2]]),Table1[[#This Row],[N+3]])-(Table1[[#This Row],[Total Qty]])))&gt;500,"Fixed&gt;500pcs",""),"")</f>
        <v/>
      </c>
      <c r="BL231" s="7" t="str">
        <f>IF(AND(Table1[[#This Row],[Last Forcast]]=0,Table1[[#This Row],[Total Qty]]&gt;0,Table1[[#This Row],[N+1]]&gt;0),"Check PO again","")</f>
        <v/>
      </c>
    </row>
    <row r="232" spans="2:64" x14ac:dyDescent="0.3">
      <c r="B232">
        <v>230</v>
      </c>
      <c r="C232" t="s">
        <v>237</v>
      </c>
      <c r="D232">
        <f>IFERROR(ROUND((MID(Table1[[#This Row],[Production]],35,(LEN(Table1[[#This Row],[Production]]))-37)/(MID(Table1[[#This Row],[Stock]],35,(LEN(Table1[[#This Row],[Stock]]))-37))),0),"")</f>
        <v>10</v>
      </c>
      <c r="E232" t="s">
        <v>238</v>
      </c>
      <c r="F232" s="16">
        <f>VLOOKUP(LEFT(Table1[[#This Row],[Production]],LEN(Table1[[#This Row],[Production]])-7),Item!$A$5:$Z$1000,26,0)</f>
        <v>0.93899999999999995</v>
      </c>
      <c r="H232" s="8" t="str">
        <f>IFERROR(VLOOKUP(MID(Table1[[#This Row],[Production]],10,2),Special!$B$2:$D$26,3,0),"")</f>
        <v>-</v>
      </c>
      <c r="J232" t="b">
        <f>EXACT(LEFT(Table1[[#This Row],[Stock]],12),LEFT(Table1[[#This Row],[Production]],12))</f>
        <v>1</v>
      </c>
      <c r="K232" t="b">
        <f>EXACT((RIGHT(Table1[[#This Row],[Stock]],3)),((RIGHT(Table1[[#This Row],[Production]],3))))</f>
        <v>1</v>
      </c>
      <c r="L232" s="14">
        <f>IFERROR(VLOOKUP(Table1[[#This Row],[Stock]],[1]Sheet1!$A$7:$N$10000,14,0),"")</f>
        <v>19</v>
      </c>
      <c r="M232" s="14">
        <f>IFERROR(ROUND((Table1[[#This Row],[Stock
(S&amp;L)]]/Table1[[#This Row],[Rate
(L/S)]]),0),"")</f>
        <v>2</v>
      </c>
      <c r="O232" t="str">
        <f>IF(Table1[[#This Row],[Rate
(L/S)]]=1,"P/E","C")</f>
        <v>C</v>
      </c>
      <c r="P232" s="7">
        <f>IFERROR(VLOOKUP(Table1[[#This Row],[Stock]],[2]CUS030!$A$5:$BO$10000,21,0)/Table1[[#This Row],[Rate
(L/S)]],"")</f>
        <v>0</v>
      </c>
      <c r="Q232" s="7">
        <f>IFERROR(VLOOKUP(Table1[[#This Row],[Stock]],[2]CUS030!$A$5:$BO$10000,22,0)/Table1[[#This Row],[Rate
(L/S)]],"")</f>
        <v>0</v>
      </c>
      <c r="R232" s="7">
        <f>IFERROR(VLOOKUP(Table1[[#This Row],[Stock]],[2]CUS030!$A$5:$BO$10000,23,0)/Table1[[#This Row],[Rate
(L/S)]],"")</f>
        <v>0</v>
      </c>
      <c r="S232" s="7">
        <f>IFERROR(VLOOKUP(Table1[[#This Row],[Stock]],[2]CUS030!$A$5:$BO$10000,24,0)/Table1[[#This Row],[Rate
(L/S)]],"")</f>
        <v>0</v>
      </c>
      <c r="T232" s="7">
        <f>IFERROR(VLOOKUP(Table1[[#This Row],[Stock]],[2]CUS030!$A$5:$BO$10000,25,0)/Table1[[#This Row],[Rate
(L/S)]],"")</f>
        <v>0</v>
      </c>
      <c r="U232" s="7">
        <f>IFERROR(VLOOKUP(Table1[[#This Row],[Stock]],[2]CUS030!$A$5:$BO$10000,26,0)/Table1[[#This Row],[Rate
(L/S)]],"")</f>
        <v>114</v>
      </c>
      <c r="V232" s="7">
        <f>IFERROR(VLOOKUP(Table1[[#This Row],[Stock]],[2]CUS030!$A$5:$BO$10000,27,0)/Table1[[#This Row],[Rate
(L/S)]],"")</f>
        <v>0</v>
      </c>
      <c r="W232" s="7">
        <f>IFERROR(VLOOKUP(Table1[[#This Row],[Stock]],[2]CUS030!$A$5:$BO$10000,28,0)/Table1[[#This Row],[Rate
(L/S)]],"")</f>
        <v>0</v>
      </c>
      <c r="X232" s="7">
        <f>IFERROR(VLOOKUP(Table1[[#This Row],[Stock]],[2]CUS030!$A$5:$BO$10000,29,0)/Table1[[#This Row],[Rate
(L/S)]],"")</f>
        <v>0</v>
      </c>
      <c r="Y232" s="7">
        <f>IFERROR(VLOOKUP(Table1[[#This Row],[Stock]],[2]CUS030!$A$5:$BO$10000,30,0)/Table1[[#This Row],[Rate
(L/S)]],"")</f>
        <v>0</v>
      </c>
      <c r="Z232" s="7">
        <f>IFERROR(VLOOKUP(Table1[[#This Row],[Stock]],[2]CUS030!$A$5:$BO$10000,31,0)/Table1[[#This Row],[Rate
(L/S)]],"")</f>
        <v>0</v>
      </c>
      <c r="AA232" s="7">
        <f>IFERROR(VLOOKUP(Table1[[#This Row],[Stock]],[2]CUS030!$A$5:$BO$10000,32,0)/Table1[[#This Row],[Rate
(L/S)]],"")</f>
        <v>0</v>
      </c>
      <c r="AB232" s="7">
        <f>IFERROR(VLOOKUP(Table1[[#This Row],[Stock]],[2]CUS030!$A$5:$BO$10000,33,0)/Table1[[#This Row],[Rate
(L/S)]],"")</f>
        <v>0</v>
      </c>
      <c r="AC232" s="7">
        <f>IFERROR(VLOOKUP(Table1[[#This Row],[Stock]],[2]CUS030!$A$5:$BO$10000,34,0)/Table1[[#This Row],[Rate
(L/S)]],"")</f>
        <v>0</v>
      </c>
      <c r="AD232" s="7">
        <f>IFERROR(VLOOKUP(Table1[[#This Row],[Stock]],[2]CUS030!$A$5:$BO$10000,35,0)/Table1[[#This Row],[Rate
(L/S)]],"")</f>
        <v>0</v>
      </c>
      <c r="AE232" s="7">
        <f>IFERROR(VLOOKUP(Table1[[#This Row],[Stock]],[2]CUS030!$A$5:$BO$10000,36,0)/Table1[[#This Row],[Rate
(L/S)]],"")</f>
        <v>0</v>
      </c>
      <c r="AF232" s="7">
        <f>IFERROR(VLOOKUP(Table1[[#This Row],[Stock]],[2]CUS030!$A$5:$BO$10000,37,0)/Table1[[#This Row],[Rate
(L/S)]],"")</f>
        <v>0</v>
      </c>
      <c r="AG232" s="7">
        <f>IFERROR(VLOOKUP(Table1[[#This Row],[Stock]],[2]CUS030!$A$5:$BO$10000,38,0)/Table1[[#This Row],[Rate
(L/S)]],"")</f>
        <v>0</v>
      </c>
      <c r="AH232" s="7">
        <f>IFERROR(VLOOKUP(Table1[[#This Row],[Stock]],[2]CUS030!$A$5:$BO$10000,39,0)/Table1[[#This Row],[Rate
(L/S)]],"")</f>
        <v>0</v>
      </c>
      <c r="AI232" s="7">
        <f>IFERROR(VLOOKUP(Table1[[#This Row],[Stock]],[2]CUS030!$A$5:$BO$10000,40,0)/Table1[[#This Row],[Rate
(L/S)]],"")</f>
        <v>0</v>
      </c>
      <c r="AJ232" s="7">
        <f>IFERROR(VLOOKUP(Table1[[#This Row],[Stock]],[2]CUS030!$A$5:$BO$10000,41,0)/Table1[[#This Row],[Rate
(L/S)]],"")</f>
        <v>0</v>
      </c>
      <c r="AK232" s="7">
        <f>IFERROR(VLOOKUP(Table1[[#This Row],[Stock]],[2]CUS030!$A$5:$BO$10000,42,0)/Table1[[#This Row],[Rate
(L/S)]],"")</f>
        <v>0</v>
      </c>
      <c r="AL232" s="7">
        <f>IFERROR(VLOOKUP(Table1[[#This Row],[Stock]],[2]CUS030!$A$5:$BO$10000,43,0)/Table1[[#This Row],[Rate
(L/S)]],"")</f>
        <v>0</v>
      </c>
      <c r="AM232" s="7">
        <f>IFERROR(VLOOKUP(Table1[[#This Row],[Stock]],[2]CUS030!$A$5:$BO$10000,44,0)/Table1[[#This Row],[Rate
(L/S)]],"")</f>
        <v>0</v>
      </c>
      <c r="AN232" s="7">
        <f>IFERROR(VLOOKUP(Table1[[#This Row],[Stock]],[2]CUS030!$A$5:$BO$10000,45,0)/Table1[[#This Row],[Rate
(L/S)]],"")</f>
        <v>0</v>
      </c>
      <c r="AO232" s="7">
        <f>IFERROR(VLOOKUP(Table1[[#This Row],[Stock]],[2]CUS030!$A$5:$BO$10000,46,0)/Table1[[#This Row],[Rate
(L/S)]],"")</f>
        <v>0</v>
      </c>
      <c r="AP232" s="7">
        <f>IFERROR(VLOOKUP(Table1[[#This Row],[Stock]],[2]CUS030!$A$5:$BO$10000,47,0)/Table1[[#This Row],[Rate
(L/S)]],"")</f>
        <v>0</v>
      </c>
      <c r="AQ232" s="7">
        <f>IFERROR(VLOOKUP(Table1[[#This Row],[Stock]],[2]CUS030!$A$5:$BO$10000,48,0)/Table1[[#This Row],[Rate
(L/S)]],"")</f>
        <v>0</v>
      </c>
      <c r="AR232" s="7">
        <f>IFERROR(VLOOKUP(Table1[[#This Row],[Stock]],[2]CUS030!$A$5:$BO$10000,49,0)/Table1[[#This Row],[Rate
(L/S)]],"")</f>
        <v>0</v>
      </c>
      <c r="AS232" s="7">
        <f>IFERROR(VLOOKUP(Table1[[#This Row],[Stock]],[2]CUS030!$A$5:$BO$10000,50,0)/Table1[[#This Row],[Rate
(L/S)]],"")</f>
        <v>0</v>
      </c>
      <c r="AT232" s="7">
        <f>IFERROR(VLOOKUP(Table1[[#This Row],[Stock]],[2]CUS030!$A$5:$BO$10000,51,0)/Table1[[#This Row],[Rate
(L/S)]],"")</f>
        <v>0</v>
      </c>
      <c r="AU232" s="7">
        <f>IFERROR(VLOOKUP(Table1[[#This Row],[Stock]],[2]CUS030!$A$5:$BO$10000,52,0)/Table1[[#This Row],[Rate
(L/S)]],"")</f>
        <v>0</v>
      </c>
      <c r="AV232" s="7">
        <f>IFERROR(VLOOKUP(Table1[[#This Row],[Stock]],[2]CUS030!$A$5:$BO$10000,53,0)/Table1[[#This Row],[Rate
(L/S)]],"")</f>
        <v>114</v>
      </c>
      <c r="AW232" s="7">
        <f>IFERROR(VLOOKUP(Table1[[#This Row],[Stock]],[2]CUS030!$A$5:$BO$10000,54,0)/Table1[[#This Row],[Rate
(L/S)]],"")</f>
        <v>0</v>
      </c>
      <c r="AX232" s="7">
        <f>IFERROR(VLOOKUP(Table1[[#This Row],[Stock]],[2]CUS030!$A$5:$BO$10000,55,0)/Table1[[#This Row],[Rate
(L/S)]],"")</f>
        <v>400</v>
      </c>
      <c r="AY232" s="7">
        <f>IFERROR(VLOOKUP(Table1[[#This Row],[Stock]],[2]CUS030!$A$5:$BO$10000,56,0)/Table1[[#This Row],[Rate
(L/S)]],"")</f>
        <v>120</v>
      </c>
      <c r="AZ232" s="7">
        <f>IFERROR(VLOOKUP(Table1[[#This Row],[Stock]],[2]CUS030!$A$5:$BO$10000,57,0)/Table1[[#This Row],[Rate
(L/S)]],"")</f>
        <v>104</v>
      </c>
      <c r="BA232" s="7">
        <f>IFERROR(VLOOKUP(Table1[[#This Row],[Stock]],[2]CUS030!$A$5:$BO$10000,58,0)/Table1[[#This Row],[Rate
(L/S)]],"")</f>
        <v>0</v>
      </c>
      <c r="BB232" s="7">
        <f>IFERROR(VLOOKUP(Table1[[#This Row],[Stock]],[2]CUS030!$A$5:$BO$10000,59,0)/Table1[[#This Row],[Rate
(L/S)]],"")</f>
        <v>0</v>
      </c>
      <c r="BC232" s="7">
        <f>IFERROR(VLOOKUP(Table1[[#This Row],[Stock]],[2]CUS030!$A$5:$BO$10000,60,0)/Table1[[#This Row],[Rate
(L/S)]],"")</f>
        <v>0</v>
      </c>
      <c r="BD232" s="7">
        <f>IFERROR(VLOOKUP(Table1[[#This Row],[Stock]],[2]CUS030!$A$5:$BO$10000,61,0)/Table1[[#This Row],[Rate
(L/S)]],"")</f>
        <v>0</v>
      </c>
      <c r="BE232" s="7">
        <f>IFERROR(VLOOKUP(Table1[[#This Row],[Stock]],[2]CUS030!$A$5:$BO$10000,62,0)/Table1[[#This Row],[Rate
(L/S)]],"")</f>
        <v>0</v>
      </c>
      <c r="BF232" s="7">
        <f>IFERROR(VLOOKUP(Table1[[#This Row],[Stock]],[2]CUS030!$A$5:$BO$10000,63,0)/Table1[[#This Row],[Rate
(L/S)]],"")</f>
        <v>0</v>
      </c>
      <c r="BG232" s="7">
        <f>IFERROR(VLOOKUP(Table1[[#This Row],[Stock]],[2]CUS030!$A$5:$BO$10000,64,0)/Table1[[#This Row],[Rate
(L/S)]],"")</f>
        <v>0</v>
      </c>
      <c r="BH232" s="7">
        <f>IFERROR(VLOOKUP(Table1[[#This Row],[Stock]],[2]CUS030!$A$5:$BO$10000,65,0)/Table1[[#This Row],[Rate
(L/S)]],"")</f>
        <v>0</v>
      </c>
      <c r="BI232" s="7" t="s">
        <v>1</v>
      </c>
      <c r="BJ232" s="15">
        <f>IFERROR(IF(Table1[[#This Row],[S.Material]]="S",(Table1[[#This Row],[Total Qty]]+Table1[[#This Row],[N+1]]+Table1[[#This Row],[N+2]]),Table1[[#This Row],[Total Qty]]+Table1[[#This Row],[N+1]]),)</f>
        <v>234</v>
      </c>
      <c r="BK232" s="7" t="str">
        <f>IFERROR(IF(((AVERAGE((Table1[[#This Row],[N+1]],Table1[[#This Row],[N+2]]),Table1[[#This Row],[N+3]])-(Table1[[#This Row],[Total Qty]])))&gt;500,"Fixed&gt;500pcs",""),"")</f>
        <v/>
      </c>
      <c r="BL232" s="7" t="str">
        <f>IF(AND(Table1[[#This Row],[Last Forcast]]=0,Table1[[#This Row],[Total Qty]]&gt;0,Table1[[#This Row],[N+1]]&gt;0),"Check PO again","")</f>
        <v/>
      </c>
    </row>
    <row r="233" spans="2:64" x14ac:dyDescent="0.3">
      <c r="B233">
        <v>231</v>
      </c>
      <c r="C233" t="s">
        <v>238</v>
      </c>
      <c r="D233">
        <f>IFERROR(ROUND((MID(Table1[[#This Row],[Production]],35,(LEN(Table1[[#This Row],[Production]]))-37)/(MID(Table1[[#This Row],[Stock]],35,(LEN(Table1[[#This Row],[Stock]]))-37))),0),"")</f>
        <v>1</v>
      </c>
      <c r="E233" t="s">
        <v>238</v>
      </c>
      <c r="F233" s="16">
        <f>VLOOKUP(LEFT(Table1[[#This Row],[Production]],LEN(Table1[[#This Row],[Production]])-7),Item!$A$5:$Z$1000,26,0)</f>
        <v>0.93899999999999995</v>
      </c>
      <c r="H233" s="8" t="str">
        <f>IFERROR(VLOOKUP(MID(Table1[[#This Row],[Production]],10,2),Special!$B$2:$D$26,3,0),"")</f>
        <v>-</v>
      </c>
      <c r="J233" t="b">
        <f>EXACT(LEFT(Table1[[#This Row],[Stock]],12),LEFT(Table1[[#This Row],[Production]],12))</f>
        <v>1</v>
      </c>
      <c r="K233" t="b">
        <f>EXACT((RIGHT(Table1[[#This Row],[Stock]],3)),((RIGHT(Table1[[#This Row],[Production]],3))))</f>
        <v>1</v>
      </c>
      <c r="L233" s="14">
        <f>IFERROR(VLOOKUP(Table1[[#This Row],[Stock]],[1]Sheet1!$A$7:$N$10000,14,0),"")</f>
        <v>708</v>
      </c>
      <c r="M233" s="14">
        <f>IFERROR(ROUND((Table1[[#This Row],[Stock
(S&amp;L)]]/Table1[[#This Row],[Rate
(L/S)]]),0),"")</f>
        <v>708</v>
      </c>
      <c r="O233" t="str">
        <f>IF(Table1[[#This Row],[Rate
(L/S)]]=1,"P/E","C")</f>
        <v>P/E</v>
      </c>
      <c r="P233" s="7" t="str">
        <f>IFERROR(VLOOKUP(Table1[[#This Row],[Stock]],[2]CUS030!$A$5:$BO$10000,21,0)/Table1[[#This Row],[Rate
(L/S)]],"")</f>
        <v/>
      </c>
      <c r="Q233" s="7" t="str">
        <f>IFERROR(VLOOKUP(Table1[[#This Row],[Stock]],[2]CUS030!$A$5:$BO$10000,22,0)/Table1[[#This Row],[Rate
(L/S)]],"")</f>
        <v/>
      </c>
      <c r="R233" s="7" t="str">
        <f>IFERROR(VLOOKUP(Table1[[#This Row],[Stock]],[2]CUS030!$A$5:$BO$10000,23,0)/Table1[[#This Row],[Rate
(L/S)]],"")</f>
        <v/>
      </c>
      <c r="S233" s="7" t="str">
        <f>IFERROR(VLOOKUP(Table1[[#This Row],[Stock]],[2]CUS030!$A$5:$BO$10000,24,0)/Table1[[#This Row],[Rate
(L/S)]],"")</f>
        <v/>
      </c>
      <c r="T233" s="7" t="str">
        <f>IFERROR(VLOOKUP(Table1[[#This Row],[Stock]],[2]CUS030!$A$5:$BO$10000,25,0)/Table1[[#This Row],[Rate
(L/S)]],"")</f>
        <v/>
      </c>
      <c r="U233" s="7" t="str">
        <f>IFERROR(VLOOKUP(Table1[[#This Row],[Stock]],[2]CUS030!$A$5:$BO$10000,26,0)/Table1[[#This Row],[Rate
(L/S)]],"")</f>
        <v/>
      </c>
      <c r="V233" s="7" t="str">
        <f>IFERROR(VLOOKUP(Table1[[#This Row],[Stock]],[2]CUS030!$A$5:$BO$10000,27,0)/Table1[[#This Row],[Rate
(L/S)]],"")</f>
        <v/>
      </c>
      <c r="W233" s="7" t="str">
        <f>IFERROR(VLOOKUP(Table1[[#This Row],[Stock]],[2]CUS030!$A$5:$BO$10000,28,0)/Table1[[#This Row],[Rate
(L/S)]],"")</f>
        <v/>
      </c>
      <c r="X233" s="7" t="str">
        <f>IFERROR(VLOOKUP(Table1[[#This Row],[Stock]],[2]CUS030!$A$5:$BO$10000,29,0)/Table1[[#This Row],[Rate
(L/S)]],"")</f>
        <v/>
      </c>
      <c r="Y233" s="7" t="str">
        <f>IFERROR(VLOOKUP(Table1[[#This Row],[Stock]],[2]CUS030!$A$5:$BO$10000,30,0)/Table1[[#This Row],[Rate
(L/S)]],"")</f>
        <v/>
      </c>
      <c r="Z233" s="7" t="str">
        <f>IFERROR(VLOOKUP(Table1[[#This Row],[Stock]],[2]CUS030!$A$5:$BO$10000,31,0)/Table1[[#This Row],[Rate
(L/S)]],"")</f>
        <v/>
      </c>
      <c r="AA233" s="7" t="str">
        <f>IFERROR(VLOOKUP(Table1[[#This Row],[Stock]],[2]CUS030!$A$5:$BO$10000,32,0)/Table1[[#This Row],[Rate
(L/S)]],"")</f>
        <v/>
      </c>
      <c r="AB233" s="7" t="str">
        <f>IFERROR(VLOOKUP(Table1[[#This Row],[Stock]],[2]CUS030!$A$5:$BO$10000,33,0)/Table1[[#This Row],[Rate
(L/S)]],"")</f>
        <v/>
      </c>
      <c r="AC233" s="7" t="str">
        <f>IFERROR(VLOOKUP(Table1[[#This Row],[Stock]],[2]CUS030!$A$5:$BO$10000,34,0)/Table1[[#This Row],[Rate
(L/S)]],"")</f>
        <v/>
      </c>
      <c r="AD233" s="7" t="str">
        <f>IFERROR(VLOOKUP(Table1[[#This Row],[Stock]],[2]CUS030!$A$5:$BO$10000,35,0)/Table1[[#This Row],[Rate
(L/S)]],"")</f>
        <v/>
      </c>
      <c r="AE233" s="7" t="str">
        <f>IFERROR(VLOOKUP(Table1[[#This Row],[Stock]],[2]CUS030!$A$5:$BO$10000,36,0)/Table1[[#This Row],[Rate
(L/S)]],"")</f>
        <v/>
      </c>
      <c r="AF233" s="7" t="str">
        <f>IFERROR(VLOOKUP(Table1[[#This Row],[Stock]],[2]CUS030!$A$5:$BO$10000,37,0)/Table1[[#This Row],[Rate
(L/S)]],"")</f>
        <v/>
      </c>
      <c r="AG233" s="7" t="str">
        <f>IFERROR(VLOOKUP(Table1[[#This Row],[Stock]],[2]CUS030!$A$5:$BO$10000,38,0)/Table1[[#This Row],[Rate
(L/S)]],"")</f>
        <v/>
      </c>
      <c r="AH233" s="7" t="str">
        <f>IFERROR(VLOOKUP(Table1[[#This Row],[Stock]],[2]CUS030!$A$5:$BO$10000,39,0)/Table1[[#This Row],[Rate
(L/S)]],"")</f>
        <v/>
      </c>
      <c r="AI233" s="7" t="str">
        <f>IFERROR(VLOOKUP(Table1[[#This Row],[Stock]],[2]CUS030!$A$5:$BO$10000,40,0)/Table1[[#This Row],[Rate
(L/S)]],"")</f>
        <v/>
      </c>
      <c r="AJ233" s="7" t="str">
        <f>IFERROR(VLOOKUP(Table1[[#This Row],[Stock]],[2]CUS030!$A$5:$BO$10000,41,0)/Table1[[#This Row],[Rate
(L/S)]],"")</f>
        <v/>
      </c>
      <c r="AK233" s="7" t="str">
        <f>IFERROR(VLOOKUP(Table1[[#This Row],[Stock]],[2]CUS030!$A$5:$BO$10000,42,0)/Table1[[#This Row],[Rate
(L/S)]],"")</f>
        <v/>
      </c>
      <c r="AL233" s="7" t="str">
        <f>IFERROR(VLOOKUP(Table1[[#This Row],[Stock]],[2]CUS030!$A$5:$BO$10000,43,0)/Table1[[#This Row],[Rate
(L/S)]],"")</f>
        <v/>
      </c>
      <c r="AM233" s="7" t="str">
        <f>IFERROR(VLOOKUP(Table1[[#This Row],[Stock]],[2]CUS030!$A$5:$BO$10000,44,0)/Table1[[#This Row],[Rate
(L/S)]],"")</f>
        <v/>
      </c>
      <c r="AN233" s="7" t="str">
        <f>IFERROR(VLOOKUP(Table1[[#This Row],[Stock]],[2]CUS030!$A$5:$BO$10000,45,0)/Table1[[#This Row],[Rate
(L/S)]],"")</f>
        <v/>
      </c>
      <c r="AO233" s="7" t="str">
        <f>IFERROR(VLOOKUP(Table1[[#This Row],[Stock]],[2]CUS030!$A$5:$BO$10000,46,0)/Table1[[#This Row],[Rate
(L/S)]],"")</f>
        <v/>
      </c>
      <c r="AP233" s="7" t="str">
        <f>IFERROR(VLOOKUP(Table1[[#This Row],[Stock]],[2]CUS030!$A$5:$BO$10000,47,0)/Table1[[#This Row],[Rate
(L/S)]],"")</f>
        <v/>
      </c>
      <c r="AQ233" s="7" t="str">
        <f>IFERROR(VLOOKUP(Table1[[#This Row],[Stock]],[2]CUS030!$A$5:$BO$10000,48,0)/Table1[[#This Row],[Rate
(L/S)]],"")</f>
        <v/>
      </c>
      <c r="AR233" s="7" t="str">
        <f>IFERROR(VLOOKUP(Table1[[#This Row],[Stock]],[2]CUS030!$A$5:$BO$10000,49,0)/Table1[[#This Row],[Rate
(L/S)]],"")</f>
        <v/>
      </c>
      <c r="AS233" s="7" t="str">
        <f>IFERROR(VLOOKUP(Table1[[#This Row],[Stock]],[2]CUS030!$A$5:$BO$10000,50,0)/Table1[[#This Row],[Rate
(L/S)]],"")</f>
        <v/>
      </c>
      <c r="AT233" s="7" t="str">
        <f>IFERROR(VLOOKUP(Table1[[#This Row],[Stock]],[2]CUS030!$A$5:$BO$10000,51,0)/Table1[[#This Row],[Rate
(L/S)]],"")</f>
        <v/>
      </c>
      <c r="AU233" s="7" t="str">
        <f>IFERROR(VLOOKUP(Table1[[#This Row],[Stock]],[2]CUS030!$A$5:$BO$10000,52,0)/Table1[[#This Row],[Rate
(L/S)]],"")</f>
        <v/>
      </c>
      <c r="AV233" s="7" t="str">
        <f>IFERROR(VLOOKUP(Table1[[#This Row],[Stock]],[2]CUS030!$A$5:$BO$10000,53,0)/Table1[[#This Row],[Rate
(L/S)]],"")</f>
        <v/>
      </c>
      <c r="AW233" s="7" t="str">
        <f>IFERROR(VLOOKUP(Table1[[#This Row],[Stock]],[2]CUS030!$A$5:$BO$10000,54,0)/Table1[[#This Row],[Rate
(L/S)]],"")</f>
        <v/>
      </c>
      <c r="AX233" s="7" t="str">
        <f>IFERROR(VLOOKUP(Table1[[#This Row],[Stock]],[2]CUS030!$A$5:$BO$10000,55,0)/Table1[[#This Row],[Rate
(L/S)]],"")</f>
        <v/>
      </c>
      <c r="AY233" s="7" t="str">
        <f>IFERROR(VLOOKUP(Table1[[#This Row],[Stock]],[2]CUS030!$A$5:$BO$10000,56,0)/Table1[[#This Row],[Rate
(L/S)]],"")</f>
        <v/>
      </c>
      <c r="AZ233" s="7" t="str">
        <f>IFERROR(VLOOKUP(Table1[[#This Row],[Stock]],[2]CUS030!$A$5:$BO$10000,57,0)/Table1[[#This Row],[Rate
(L/S)]],"")</f>
        <v/>
      </c>
      <c r="BA233" s="7" t="str">
        <f>IFERROR(VLOOKUP(Table1[[#This Row],[Stock]],[2]CUS030!$A$5:$BO$10000,58,0)/Table1[[#This Row],[Rate
(L/S)]],"")</f>
        <v/>
      </c>
      <c r="BB233" s="7" t="str">
        <f>IFERROR(VLOOKUP(Table1[[#This Row],[Stock]],[2]CUS030!$A$5:$BO$10000,59,0)/Table1[[#This Row],[Rate
(L/S)]],"")</f>
        <v/>
      </c>
      <c r="BC233" s="7" t="str">
        <f>IFERROR(VLOOKUP(Table1[[#This Row],[Stock]],[2]CUS030!$A$5:$BO$10000,60,0)/Table1[[#This Row],[Rate
(L/S)]],"")</f>
        <v/>
      </c>
      <c r="BD233" s="7" t="str">
        <f>IFERROR(VLOOKUP(Table1[[#This Row],[Stock]],[2]CUS030!$A$5:$BO$10000,61,0)/Table1[[#This Row],[Rate
(L/S)]],"")</f>
        <v/>
      </c>
      <c r="BE233" s="7" t="str">
        <f>IFERROR(VLOOKUP(Table1[[#This Row],[Stock]],[2]CUS030!$A$5:$BO$10000,62,0)/Table1[[#This Row],[Rate
(L/S)]],"")</f>
        <v/>
      </c>
      <c r="BF233" s="7" t="str">
        <f>IFERROR(VLOOKUP(Table1[[#This Row],[Stock]],[2]CUS030!$A$5:$BO$10000,63,0)/Table1[[#This Row],[Rate
(L/S)]],"")</f>
        <v/>
      </c>
      <c r="BG233" s="7" t="str">
        <f>IFERROR(VLOOKUP(Table1[[#This Row],[Stock]],[2]CUS030!$A$5:$BO$10000,64,0)/Table1[[#This Row],[Rate
(L/S)]],"")</f>
        <v/>
      </c>
      <c r="BH233" s="7" t="str">
        <f>IFERROR(VLOOKUP(Table1[[#This Row],[Stock]],[2]CUS030!$A$5:$BO$10000,65,0)/Table1[[#This Row],[Rate
(L/S)]],"")</f>
        <v/>
      </c>
      <c r="BI233" s="7" t="s">
        <v>1</v>
      </c>
      <c r="BJ233" s="15">
        <f>IFERROR(IF(Table1[[#This Row],[S.Material]]="S",(Table1[[#This Row],[Total Qty]]+Table1[[#This Row],[N+1]]+Table1[[#This Row],[N+2]]),Table1[[#This Row],[Total Qty]]+Table1[[#This Row],[N+1]]),)</f>
        <v>0</v>
      </c>
      <c r="BK233" s="7" t="str">
        <f>IFERROR(IF(((AVERAGE((Table1[[#This Row],[N+1]],Table1[[#This Row],[N+2]]),Table1[[#This Row],[N+3]])-(Table1[[#This Row],[Total Qty]])))&gt;500,"Fixed&gt;500pcs",""),"")</f>
        <v/>
      </c>
      <c r="BL233" s="7" t="str">
        <f>IF(AND(Table1[[#This Row],[Last Forcast]]=0,Table1[[#This Row],[Total Qty]]&gt;0,Table1[[#This Row],[N+1]]&gt;0),"Check PO again","")</f>
        <v/>
      </c>
    </row>
    <row r="234" spans="2:64" x14ac:dyDescent="0.3">
      <c r="B234">
        <v>232</v>
      </c>
      <c r="C234" t="s">
        <v>239</v>
      </c>
      <c r="D234">
        <f>IFERROR(ROUND((MID(Table1[[#This Row],[Production]],35,(LEN(Table1[[#This Row],[Production]]))-37)/(MID(Table1[[#This Row],[Stock]],35,(LEN(Table1[[#This Row],[Stock]]))-37))),0),"")</f>
        <v>8</v>
      </c>
      <c r="E234" t="s">
        <v>238</v>
      </c>
      <c r="F234" s="16">
        <f>VLOOKUP(LEFT(Table1[[#This Row],[Production]],LEN(Table1[[#This Row],[Production]])-7),Item!$A$5:$Z$1000,26,0)</f>
        <v>0.93899999999999995</v>
      </c>
      <c r="H234" s="8" t="str">
        <f>IFERROR(VLOOKUP(MID(Table1[[#This Row],[Production]],10,2),Special!$B$2:$D$26,3,0),"")</f>
        <v>-</v>
      </c>
      <c r="J234" t="b">
        <f>EXACT(LEFT(Table1[[#This Row],[Stock]],12),LEFT(Table1[[#This Row],[Production]],12))</f>
        <v>1</v>
      </c>
      <c r="K234" t="b">
        <f>EXACT((RIGHT(Table1[[#This Row],[Stock]],3)),((RIGHT(Table1[[#This Row],[Production]],3))))</f>
        <v>1</v>
      </c>
      <c r="L234" s="14">
        <f>IFERROR(VLOOKUP(Table1[[#This Row],[Stock]],[1]Sheet1!$A$7:$N$10000,14,0),"")</f>
        <v>0</v>
      </c>
      <c r="M234" s="14">
        <f>IFERROR(ROUND((Table1[[#This Row],[Stock
(S&amp;L)]]/Table1[[#This Row],[Rate
(L/S)]]),0),"")</f>
        <v>0</v>
      </c>
      <c r="O234" t="str">
        <f>IF(Table1[[#This Row],[Rate
(L/S)]]=1,"P/E","C")</f>
        <v>C</v>
      </c>
      <c r="P234" s="7">
        <f>IFERROR(VLOOKUP(Table1[[#This Row],[Stock]],[2]CUS030!$A$5:$BO$10000,21,0)/Table1[[#This Row],[Rate
(L/S)]],"")</f>
        <v>0</v>
      </c>
      <c r="Q234" s="7">
        <f>IFERROR(VLOOKUP(Table1[[#This Row],[Stock]],[2]CUS030!$A$5:$BO$10000,22,0)/Table1[[#This Row],[Rate
(L/S)]],"")</f>
        <v>0</v>
      </c>
      <c r="R234" s="7">
        <f>IFERROR(VLOOKUP(Table1[[#This Row],[Stock]],[2]CUS030!$A$5:$BO$10000,23,0)/Table1[[#This Row],[Rate
(L/S)]],"")</f>
        <v>0</v>
      </c>
      <c r="S234" s="7">
        <f>IFERROR(VLOOKUP(Table1[[#This Row],[Stock]],[2]CUS030!$A$5:$BO$10000,24,0)/Table1[[#This Row],[Rate
(L/S)]],"")</f>
        <v>0</v>
      </c>
      <c r="T234" s="7">
        <f>IFERROR(VLOOKUP(Table1[[#This Row],[Stock]],[2]CUS030!$A$5:$BO$10000,25,0)/Table1[[#This Row],[Rate
(L/S)]],"")</f>
        <v>0</v>
      </c>
      <c r="U234" s="7">
        <f>IFERROR(VLOOKUP(Table1[[#This Row],[Stock]],[2]CUS030!$A$5:$BO$10000,26,0)/Table1[[#This Row],[Rate
(L/S)]],"")</f>
        <v>31.25</v>
      </c>
      <c r="V234" s="7">
        <f>IFERROR(VLOOKUP(Table1[[#This Row],[Stock]],[2]CUS030!$A$5:$BO$10000,27,0)/Table1[[#This Row],[Rate
(L/S)]],"")</f>
        <v>0</v>
      </c>
      <c r="W234" s="7">
        <f>IFERROR(VLOOKUP(Table1[[#This Row],[Stock]],[2]CUS030!$A$5:$BO$10000,28,0)/Table1[[#This Row],[Rate
(L/S)]],"")</f>
        <v>0</v>
      </c>
      <c r="X234" s="7">
        <f>IFERROR(VLOOKUP(Table1[[#This Row],[Stock]],[2]CUS030!$A$5:$BO$10000,29,0)/Table1[[#This Row],[Rate
(L/S)]],"")</f>
        <v>0</v>
      </c>
      <c r="Y234" s="7">
        <f>IFERROR(VLOOKUP(Table1[[#This Row],[Stock]],[2]CUS030!$A$5:$BO$10000,30,0)/Table1[[#This Row],[Rate
(L/S)]],"")</f>
        <v>0</v>
      </c>
      <c r="Z234" s="7">
        <f>IFERROR(VLOOKUP(Table1[[#This Row],[Stock]],[2]CUS030!$A$5:$BO$10000,31,0)/Table1[[#This Row],[Rate
(L/S)]],"")</f>
        <v>0</v>
      </c>
      <c r="AA234" s="7">
        <f>IFERROR(VLOOKUP(Table1[[#This Row],[Stock]],[2]CUS030!$A$5:$BO$10000,32,0)/Table1[[#This Row],[Rate
(L/S)]],"")</f>
        <v>0</v>
      </c>
      <c r="AB234" s="7">
        <f>IFERROR(VLOOKUP(Table1[[#This Row],[Stock]],[2]CUS030!$A$5:$BO$10000,33,0)/Table1[[#This Row],[Rate
(L/S)]],"")</f>
        <v>0</v>
      </c>
      <c r="AC234" s="7">
        <f>IFERROR(VLOOKUP(Table1[[#This Row],[Stock]],[2]CUS030!$A$5:$BO$10000,34,0)/Table1[[#This Row],[Rate
(L/S)]],"")</f>
        <v>0</v>
      </c>
      <c r="AD234" s="7">
        <f>IFERROR(VLOOKUP(Table1[[#This Row],[Stock]],[2]CUS030!$A$5:$BO$10000,35,0)/Table1[[#This Row],[Rate
(L/S)]],"")</f>
        <v>0</v>
      </c>
      <c r="AE234" s="7">
        <f>IFERROR(VLOOKUP(Table1[[#This Row],[Stock]],[2]CUS030!$A$5:$BO$10000,36,0)/Table1[[#This Row],[Rate
(L/S)]],"")</f>
        <v>0</v>
      </c>
      <c r="AF234" s="7">
        <f>IFERROR(VLOOKUP(Table1[[#This Row],[Stock]],[2]CUS030!$A$5:$BO$10000,37,0)/Table1[[#This Row],[Rate
(L/S)]],"")</f>
        <v>0</v>
      </c>
      <c r="AG234" s="7">
        <f>IFERROR(VLOOKUP(Table1[[#This Row],[Stock]],[2]CUS030!$A$5:$BO$10000,38,0)/Table1[[#This Row],[Rate
(L/S)]],"")</f>
        <v>0</v>
      </c>
      <c r="AH234" s="7">
        <f>IFERROR(VLOOKUP(Table1[[#This Row],[Stock]],[2]CUS030!$A$5:$BO$10000,39,0)/Table1[[#This Row],[Rate
(L/S)]],"")</f>
        <v>0</v>
      </c>
      <c r="AI234" s="7">
        <f>IFERROR(VLOOKUP(Table1[[#This Row],[Stock]],[2]CUS030!$A$5:$BO$10000,40,0)/Table1[[#This Row],[Rate
(L/S)]],"")</f>
        <v>0</v>
      </c>
      <c r="AJ234" s="7">
        <f>IFERROR(VLOOKUP(Table1[[#This Row],[Stock]],[2]CUS030!$A$5:$BO$10000,41,0)/Table1[[#This Row],[Rate
(L/S)]],"")</f>
        <v>0</v>
      </c>
      <c r="AK234" s="7">
        <f>IFERROR(VLOOKUP(Table1[[#This Row],[Stock]],[2]CUS030!$A$5:$BO$10000,42,0)/Table1[[#This Row],[Rate
(L/S)]],"")</f>
        <v>0</v>
      </c>
      <c r="AL234" s="7">
        <f>IFERROR(VLOOKUP(Table1[[#This Row],[Stock]],[2]CUS030!$A$5:$BO$10000,43,0)/Table1[[#This Row],[Rate
(L/S)]],"")</f>
        <v>0</v>
      </c>
      <c r="AM234" s="7">
        <f>IFERROR(VLOOKUP(Table1[[#This Row],[Stock]],[2]CUS030!$A$5:$BO$10000,44,0)/Table1[[#This Row],[Rate
(L/S)]],"")</f>
        <v>0</v>
      </c>
      <c r="AN234" s="7">
        <f>IFERROR(VLOOKUP(Table1[[#This Row],[Stock]],[2]CUS030!$A$5:$BO$10000,45,0)/Table1[[#This Row],[Rate
(L/S)]],"")</f>
        <v>0</v>
      </c>
      <c r="AO234" s="7">
        <f>IFERROR(VLOOKUP(Table1[[#This Row],[Stock]],[2]CUS030!$A$5:$BO$10000,46,0)/Table1[[#This Row],[Rate
(L/S)]],"")</f>
        <v>0</v>
      </c>
      <c r="AP234" s="7">
        <f>IFERROR(VLOOKUP(Table1[[#This Row],[Stock]],[2]CUS030!$A$5:$BO$10000,47,0)/Table1[[#This Row],[Rate
(L/S)]],"")</f>
        <v>0</v>
      </c>
      <c r="AQ234" s="7">
        <f>IFERROR(VLOOKUP(Table1[[#This Row],[Stock]],[2]CUS030!$A$5:$BO$10000,48,0)/Table1[[#This Row],[Rate
(L/S)]],"")</f>
        <v>0</v>
      </c>
      <c r="AR234" s="7">
        <f>IFERROR(VLOOKUP(Table1[[#This Row],[Stock]],[2]CUS030!$A$5:$BO$10000,49,0)/Table1[[#This Row],[Rate
(L/S)]],"")</f>
        <v>0</v>
      </c>
      <c r="AS234" s="7">
        <f>IFERROR(VLOOKUP(Table1[[#This Row],[Stock]],[2]CUS030!$A$5:$BO$10000,50,0)/Table1[[#This Row],[Rate
(L/S)]],"")</f>
        <v>0</v>
      </c>
      <c r="AT234" s="7">
        <f>IFERROR(VLOOKUP(Table1[[#This Row],[Stock]],[2]CUS030!$A$5:$BO$10000,51,0)/Table1[[#This Row],[Rate
(L/S)]],"")</f>
        <v>0</v>
      </c>
      <c r="AU234" s="7">
        <f>IFERROR(VLOOKUP(Table1[[#This Row],[Stock]],[2]CUS030!$A$5:$BO$10000,52,0)/Table1[[#This Row],[Rate
(L/S)]],"")</f>
        <v>0</v>
      </c>
      <c r="AV234" s="7">
        <f>IFERROR(VLOOKUP(Table1[[#This Row],[Stock]],[2]CUS030!$A$5:$BO$10000,53,0)/Table1[[#This Row],[Rate
(L/S)]],"")</f>
        <v>31.25</v>
      </c>
      <c r="AW234" s="7">
        <f>IFERROR(VLOOKUP(Table1[[#This Row],[Stock]],[2]CUS030!$A$5:$BO$10000,54,0)/Table1[[#This Row],[Rate
(L/S)]],"")</f>
        <v>0</v>
      </c>
      <c r="AX234" s="7">
        <f>IFERROR(VLOOKUP(Table1[[#This Row],[Stock]],[2]CUS030!$A$5:$BO$10000,55,0)/Table1[[#This Row],[Rate
(L/S)]],"")</f>
        <v>30</v>
      </c>
      <c r="AY234" s="7">
        <f>IFERROR(VLOOKUP(Table1[[#This Row],[Stock]],[2]CUS030!$A$5:$BO$10000,56,0)/Table1[[#This Row],[Rate
(L/S)]],"")</f>
        <v>37.5</v>
      </c>
      <c r="AZ234" s="7">
        <f>IFERROR(VLOOKUP(Table1[[#This Row],[Stock]],[2]CUS030!$A$5:$BO$10000,57,0)/Table1[[#This Row],[Rate
(L/S)]],"")</f>
        <v>27.5</v>
      </c>
      <c r="BA234" s="7">
        <f>IFERROR(VLOOKUP(Table1[[#This Row],[Stock]],[2]CUS030!$A$5:$BO$10000,58,0)/Table1[[#This Row],[Rate
(L/S)]],"")</f>
        <v>0</v>
      </c>
      <c r="BB234" s="7">
        <f>IFERROR(VLOOKUP(Table1[[#This Row],[Stock]],[2]CUS030!$A$5:$BO$10000,59,0)/Table1[[#This Row],[Rate
(L/S)]],"")</f>
        <v>0</v>
      </c>
      <c r="BC234" s="7">
        <f>IFERROR(VLOOKUP(Table1[[#This Row],[Stock]],[2]CUS030!$A$5:$BO$10000,60,0)/Table1[[#This Row],[Rate
(L/S)]],"")</f>
        <v>0</v>
      </c>
      <c r="BD234" s="7">
        <f>IFERROR(VLOOKUP(Table1[[#This Row],[Stock]],[2]CUS030!$A$5:$BO$10000,61,0)/Table1[[#This Row],[Rate
(L/S)]],"")</f>
        <v>0</v>
      </c>
      <c r="BE234" s="7">
        <f>IFERROR(VLOOKUP(Table1[[#This Row],[Stock]],[2]CUS030!$A$5:$BO$10000,62,0)/Table1[[#This Row],[Rate
(L/S)]],"")</f>
        <v>0</v>
      </c>
      <c r="BF234" s="7">
        <f>IFERROR(VLOOKUP(Table1[[#This Row],[Stock]],[2]CUS030!$A$5:$BO$10000,63,0)/Table1[[#This Row],[Rate
(L/S)]],"")</f>
        <v>0</v>
      </c>
      <c r="BG234" s="7">
        <f>IFERROR(VLOOKUP(Table1[[#This Row],[Stock]],[2]CUS030!$A$5:$BO$10000,64,0)/Table1[[#This Row],[Rate
(L/S)]],"")</f>
        <v>0</v>
      </c>
      <c r="BH234" s="7">
        <f>IFERROR(VLOOKUP(Table1[[#This Row],[Stock]],[2]CUS030!$A$5:$BO$10000,65,0)/Table1[[#This Row],[Rate
(L/S)]],"")</f>
        <v>0</v>
      </c>
      <c r="BI234" s="7" t="s">
        <v>1</v>
      </c>
      <c r="BJ234" s="15">
        <f>IFERROR(IF(Table1[[#This Row],[S.Material]]="S",(Table1[[#This Row],[Total Qty]]+Table1[[#This Row],[N+1]]+Table1[[#This Row],[N+2]]),Table1[[#This Row],[Total Qty]]+Table1[[#This Row],[N+1]]),)</f>
        <v>68.75</v>
      </c>
      <c r="BK234" s="7" t="str">
        <f>IFERROR(IF(((AVERAGE((Table1[[#This Row],[N+1]],Table1[[#This Row],[N+2]]),Table1[[#This Row],[N+3]])-(Table1[[#This Row],[Total Qty]])))&gt;500,"Fixed&gt;500pcs",""),"")</f>
        <v/>
      </c>
      <c r="BL234" s="7" t="str">
        <f>IF(AND(Table1[[#This Row],[Last Forcast]]=0,Table1[[#This Row],[Total Qty]]&gt;0,Table1[[#This Row],[N+1]]&gt;0),"Check PO again","")</f>
        <v/>
      </c>
    </row>
    <row r="235" spans="2:64" x14ac:dyDescent="0.3">
      <c r="B235">
        <v>233</v>
      </c>
      <c r="C235" t="s">
        <v>240</v>
      </c>
      <c r="D235">
        <f>IFERROR(ROUND((MID(Table1[[#This Row],[Production]],35,(LEN(Table1[[#This Row],[Production]]))-37)/(MID(Table1[[#This Row],[Stock]],35,(LEN(Table1[[#This Row],[Stock]]))-37))),0),"")</f>
        <v>14</v>
      </c>
      <c r="E235" t="s">
        <v>241</v>
      </c>
      <c r="F235" s="16">
        <f>VLOOKUP(LEFT(Table1[[#This Row],[Production]],LEN(Table1[[#This Row],[Production]])-7),Item!$A$5:$Z$1000,26,0)</f>
        <v>0.60199999999999998</v>
      </c>
      <c r="H235" s="8" t="str">
        <f>IFERROR(VLOOKUP(MID(Table1[[#This Row],[Production]],10,2),Special!$B$2:$D$26,3,0),"")</f>
        <v>-</v>
      </c>
      <c r="J235" t="b">
        <f>EXACT(LEFT(Table1[[#This Row],[Stock]],12),LEFT(Table1[[#This Row],[Production]],12))</f>
        <v>1</v>
      </c>
      <c r="K235" t="b">
        <f>EXACT((RIGHT(Table1[[#This Row],[Stock]],3)),((RIGHT(Table1[[#This Row],[Production]],3))))</f>
        <v>1</v>
      </c>
      <c r="L235" s="14">
        <f>IFERROR(VLOOKUP(Table1[[#This Row],[Stock]],[1]Sheet1!$A$7:$N$10000,14,0),"")</f>
        <v>2550</v>
      </c>
      <c r="M235" s="14">
        <f>IFERROR(ROUND((Table1[[#This Row],[Stock
(S&amp;L)]]/Table1[[#This Row],[Rate
(L/S)]]),0),"")</f>
        <v>182</v>
      </c>
      <c r="O235" t="str">
        <f>IF(Table1[[#This Row],[Rate
(L/S)]]=1,"P/E","C")</f>
        <v>C</v>
      </c>
      <c r="P235" s="7">
        <f>IFERROR(VLOOKUP(Table1[[#This Row],[Stock]],[2]CUS030!$A$5:$BO$10000,21,0)/Table1[[#This Row],[Rate
(L/S)]],"")</f>
        <v>17.857142857142858</v>
      </c>
      <c r="Q235" s="7">
        <f>IFERROR(VLOOKUP(Table1[[#This Row],[Stock]],[2]CUS030!$A$5:$BO$10000,22,0)/Table1[[#This Row],[Rate
(L/S)]],"")</f>
        <v>0</v>
      </c>
      <c r="R235" s="7">
        <f>IFERROR(VLOOKUP(Table1[[#This Row],[Stock]],[2]CUS030!$A$5:$BO$10000,23,0)/Table1[[#This Row],[Rate
(L/S)]],"")</f>
        <v>0</v>
      </c>
      <c r="S235" s="7">
        <f>IFERROR(VLOOKUP(Table1[[#This Row],[Stock]],[2]CUS030!$A$5:$BO$10000,24,0)/Table1[[#This Row],[Rate
(L/S)]],"")</f>
        <v>17.857142857142858</v>
      </c>
      <c r="T235" s="7">
        <f>IFERROR(VLOOKUP(Table1[[#This Row],[Stock]],[2]CUS030!$A$5:$BO$10000,25,0)/Table1[[#This Row],[Rate
(L/S)]],"")</f>
        <v>0</v>
      </c>
      <c r="U235" s="7">
        <f>IFERROR(VLOOKUP(Table1[[#This Row],[Stock]],[2]CUS030!$A$5:$BO$10000,26,0)/Table1[[#This Row],[Rate
(L/S)]],"")</f>
        <v>14.285714285714286</v>
      </c>
      <c r="V235" s="7">
        <f>IFERROR(VLOOKUP(Table1[[#This Row],[Stock]],[2]CUS030!$A$5:$BO$10000,27,0)/Table1[[#This Row],[Rate
(L/S)]],"")</f>
        <v>0</v>
      </c>
      <c r="W235" s="7">
        <f>IFERROR(VLOOKUP(Table1[[#This Row],[Stock]],[2]CUS030!$A$5:$BO$10000,28,0)/Table1[[#This Row],[Rate
(L/S)]],"")</f>
        <v>14.285714285714286</v>
      </c>
      <c r="X235" s="7">
        <f>IFERROR(VLOOKUP(Table1[[#This Row],[Stock]],[2]CUS030!$A$5:$BO$10000,29,0)/Table1[[#This Row],[Rate
(L/S)]],"")</f>
        <v>0</v>
      </c>
      <c r="Y235" s="7">
        <f>IFERROR(VLOOKUP(Table1[[#This Row],[Stock]],[2]CUS030!$A$5:$BO$10000,30,0)/Table1[[#This Row],[Rate
(L/S)]],"")</f>
        <v>0</v>
      </c>
      <c r="Z235" s="7">
        <f>IFERROR(VLOOKUP(Table1[[#This Row],[Stock]],[2]CUS030!$A$5:$BO$10000,31,0)/Table1[[#This Row],[Rate
(L/S)]],"")</f>
        <v>17.857142857142858</v>
      </c>
      <c r="AA235" s="7">
        <f>IFERROR(VLOOKUP(Table1[[#This Row],[Stock]],[2]CUS030!$A$5:$BO$10000,32,0)/Table1[[#This Row],[Rate
(L/S)]],"")</f>
        <v>0</v>
      </c>
      <c r="AB235" s="7">
        <f>IFERROR(VLOOKUP(Table1[[#This Row],[Stock]],[2]CUS030!$A$5:$BO$10000,33,0)/Table1[[#This Row],[Rate
(L/S)]],"")</f>
        <v>14.285714285714286</v>
      </c>
      <c r="AC235" s="7">
        <f>IFERROR(VLOOKUP(Table1[[#This Row],[Stock]],[2]CUS030!$A$5:$BO$10000,34,0)/Table1[[#This Row],[Rate
(L/S)]],"")</f>
        <v>0</v>
      </c>
      <c r="AD235" s="7">
        <f>IFERROR(VLOOKUP(Table1[[#This Row],[Stock]],[2]CUS030!$A$5:$BO$10000,35,0)/Table1[[#This Row],[Rate
(L/S)]],"")</f>
        <v>14.285714285714286</v>
      </c>
      <c r="AE235" s="7">
        <f>IFERROR(VLOOKUP(Table1[[#This Row],[Stock]],[2]CUS030!$A$5:$BO$10000,36,0)/Table1[[#This Row],[Rate
(L/S)]],"")</f>
        <v>0</v>
      </c>
      <c r="AF235" s="7">
        <f>IFERROR(VLOOKUP(Table1[[#This Row],[Stock]],[2]CUS030!$A$5:$BO$10000,37,0)/Table1[[#This Row],[Rate
(L/S)]],"")</f>
        <v>0</v>
      </c>
      <c r="AG235" s="7">
        <f>IFERROR(VLOOKUP(Table1[[#This Row],[Stock]],[2]CUS030!$A$5:$BO$10000,38,0)/Table1[[#This Row],[Rate
(L/S)]],"")</f>
        <v>14.285714285714286</v>
      </c>
      <c r="AH235" s="7">
        <f>IFERROR(VLOOKUP(Table1[[#This Row],[Stock]],[2]CUS030!$A$5:$BO$10000,39,0)/Table1[[#This Row],[Rate
(L/S)]],"")</f>
        <v>0</v>
      </c>
      <c r="AI235" s="7">
        <f>IFERROR(VLOOKUP(Table1[[#This Row],[Stock]],[2]CUS030!$A$5:$BO$10000,40,0)/Table1[[#This Row],[Rate
(L/S)]],"")</f>
        <v>14.285714285714286</v>
      </c>
      <c r="AJ235" s="7">
        <f>IFERROR(VLOOKUP(Table1[[#This Row],[Stock]],[2]CUS030!$A$5:$BO$10000,41,0)/Table1[[#This Row],[Rate
(L/S)]],"")</f>
        <v>0</v>
      </c>
      <c r="AK235" s="7">
        <f>IFERROR(VLOOKUP(Table1[[#This Row],[Stock]],[2]CUS030!$A$5:$BO$10000,42,0)/Table1[[#This Row],[Rate
(L/S)]],"")</f>
        <v>14.285714285714286</v>
      </c>
      <c r="AL235" s="7">
        <f>IFERROR(VLOOKUP(Table1[[#This Row],[Stock]],[2]CUS030!$A$5:$BO$10000,43,0)/Table1[[#This Row],[Rate
(L/S)]],"")</f>
        <v>0</v>
      </c>
      <c r="AM235" s="7">
        <f>IFERROR(VLOOKUP(Table1[[#This Row],[Stock]],[2]CUS030!$A$5:$BO$10000,44,0)/Table1[[#This Row],[Rate
(L/S)]],"")</f>
        <v>0</v>
      </c>
      <c r="AN235" s="7">
        <f>IFERROR(VLOOKUP(Table1[[#This Row],[Stock]],[2]CUS030!$A$5:$BO$10000,45,0)/Table1[[#This Row],[Rate
(L/S)]],"")</f>
        <v>14.285714285714286</v>
      </c>
      <c r="AO235" s="7">
        <f>IFERROR(VLOOKUP(Table1[[#This Row],[Stock]],[2]CUS030!$A$5:$BO$10000,46,0)/Table1[[#This Row],[Rate
(L/S)]],"")</f>
        <v>0</v>
      </c>
      <c r="AP235" s="7">
        <f>IFERROR(VLOOKUP(Table1[[#This Row],[Stock]],[2]CUS030!$A$5:$BO$10000,47,0)/Table1[[#This Row],[Rate
(L/S)]],"")</f>
        <v>14.285714285714286</v>
      </c>
      <c r="AQ235" s="7">
        <f>IFERROR(VLOOKUP(Table1[[#This Row],[Stock]],[2]CUS030!$A$5:$BO$10000,48,0)/Table1[[#This Row],[Rate
(L/S)]],"")</f>
        <v>0</v>
      </c>
      <c r="AR235" s="7">
        <f>IFERROR(VLOOKUP(Table1[[#This Row],[Stock]],[2]CUS030!$A$5:$BO$10000,49,0)/Table1[[#This Row],[Rate
(L/S)]],"")</f>
        <v>0</v>
      </c>
      <c r="AS235" s="7">
        <f>IFERROR(VLOOKUP(Table1[[#This Row],[Stock]],[2]CUS030!$A$5:$BO$10000,50,0)/Table1[[#This Row],[Rate
(L/S)]],"")</f>
        <v>0</v>
      </c>
      <c r="AT235" s="7">
        <f>IFERROR(VLOOKUP(Table1[[#This Row],[Stock]],[2]CUS030!$A$5:$BO$10000,51,0)/Table1[[#This Row],[Rate
(L/S)]],"")</f>
        <v>0</v>
      </c>
      <c r="AU235" s="7">
        <f>IFERROR(VLOOKUP(Table1[[#This Row],[Stock]],[2]CUS030!$A$5:$BO$10000,52,0)/Table1[[#This Row],[Rate
(L/S)]],"")</f>
        <v>0</v>
      </c>
      <c r="AV235" s="7">
        <f>IFERROR(VLOOKUP(Table1[[#This Row],[Stock]],[2]CUS030!$A$5:$BO$10000,53,0)/Table1[[#This Row],[Rate
(L/S)]],"")</f>
        <v>182.14285714285714</v>
      </c>
      <c r="AW235" s="7">
        <f>IFERROR(VLOOKUP(Table1[[#This Row],[Stock]],[2]CUS030!$A$5:$BO$10000,54,0)/Table1[[#This Row],[Rate
(L/S)]],"")</f>
        <v>0</v>
      </c>
      <c r="AX235" s="7">
        <f>IFERROR(VLOOKUP(Table1[[#This Row],[Stock]],[2]CUS030!$A$5:$BO$10000,55,0)/Table1[[#This Row],[Rate
(L/S)]],"")</f>
        <v>175</v>
      </c>
      <c r="AY235" s="7">
        <f>IFERROR(VLOOKUP(Table1[[#This Row],[Stock]],[2]CUS030!$A$5:$BO$10000,56,0)/Table1[[#This Row],[Rate
(L/S)]],"")</f>
        <v>82.142857142857139</v>
      </c>
      <c r="AZ235" s="7">
        <f>IFERROR(VLOOKUP(Table1[[#This Row],[Stock]],[2]CUS030!$A$5:$BO$10000,57,0)/Table1[[#This Row],[Rate
(L/S)]],"")</f>
        <v>78.571428571428569</v>
      </c>
      <c r="BA235" s="7">
        <f>IFERROR(VLOOKUP(Table1[[#This Row],[Stock]],[2]CUS030!$A$5:$BO$10000,58,0)/Table1[[#This Row],[Rate
(L/S)]],"")</f>
        <v>121.42857142857143</v>
      </c>
      <c r="BB235" s="7">
        <f>IFERROR(VLOOKUP(Table1[[#This Row],[Stock]],[2]CUS030!$A$5:$BO$10000,59,0)/Table1[[#This Row],[Rate
(L/S)]],"")</f>
        <v>0</v>
      </c>
      <c r="BC235" s="7">
        <f>IFERROR(VLOOKUP(Table1[[#This Row],[Stock]],[2]CUS030!$A$5:$BO$10000,60,0)/Table1[[#This Row],[Rate
(L/S)]],"")</f>
        <v>0</v>
      </c>
      <c r="BD235" s="7">
        <f>IFERROR(VLOOKUP(Table1[[#This Row],[Stock]],[2]CUS030!$A$5:$BO$10000,61,0)/Table1[[#This Row],[Rate
(L/S)]],"")</f>
        <v>0</v>
      </c>
      <c r="BE235" s="7">
        <f>IFERROR(VLOOKUP(Table1[[#This Row],[Stock]],[2]CUS030!$A$5:$BO$10000,62,0)/Table1[[#This Row],[Rate
(L/S)]],"")</f>
        <v>0</v>
      </c>
      <c r="BF235" s="7">
        <f>IFERROR(VLOOKUP(Table1[[#This Row],[Stock]],[2]CUS030!$A$5:$BO$10000,63,0)/Table1[[#This Row],[Rate
(L/S)]],"")</f>
        <v>0</v>
      </c>
      <c r="BG235" s="7">
        <f>IFERROR(VLOOKUP(Table1[[#This Row],[Stock]],[2]CUS030!$A$5:$BO$10000,64,0)/Table1[[#This Row],[Rate
(L/S)]],"")</f>
        <v>0</v>
      </c>
      <c r="BH235" s="7">
        <f>IFERROR(VLOOKUP(Table1[[#This Row],[Stock]],[2]CUS030!$A$5:$BO$10000,65,0)/Table1[[#This Row],[Rate
(L/S)]],"")</f>
        <v>0</v>
      </c>
      <c r="BI235" s="7" t="s">
        <v>1</v>
      </c>
      <c r="BJ235" s="15">
        <f>IFERROR(IF(Table1[[#This Row],[S.Material]]="S",(Table1[[#This Row],[Total Qty]]+Table1[[#This Row],[N+1]]+Table1[[#This Row],[N+2]]),Table1[[#This Row],[Total Qty]]+Table1[[#This Row],[N+1]]),)</f>
        <v>264.28571428571428</v>
      </c>
      <c r="BK235" s="7" t="str">
        <f>IFERROR(IF(((AVERAGE((Table1[[#This Row],[N+1]],Table1[[#This Row],[N+2]]),Table1[[#This Row],[N+3]])-(Table1[[#This Row],[Total Qty]])))&gt;500,"Fixed&gt;500pcs",""),"")</f>
        <v/>
      </c>
      <c r="BL235" s="7" t="str">
        <f>IF(AND(Table1[[#This Row],[Last Forcast]]=0,Table1[[#This Row],[Total Qty]]&gt;0,Table1[[#This Row],[N+1]]&gt;0),"Check PO again","")</f>
        <v/>
      </c>
    </row>
    <row r="236" spans="2:64" x14ac:dyDescent="0.3">
      <c r="B236">
        <v>234</v>
      </c>
      <c r="C236" t="s">
        <v>242</v>
      </c>
      <c r="D236">
        <f>IFERROR(ROUND((MID(Table1[[#This Row],[Production]],35,(LEN(Table1[[#This Row],[Production]]))-37)/(MID(Table1[[#This Row],[Stock]],35,(LEN(Table1[[#This Row],[Stock]]))-37))),0),"")</f>
        <v>14</v>
      </c>
      <c r="E236" t="s">
        <v>241</v>
      </c>
      <c r="F236" s="16">
        <f>VLOOKUP(LEFT(Table1[[#This Row],[Production]],LEN(Table1[[#This Row],[Production]])-7),Item!$A$5:$Z$1000,26,0)</f>
        <v>0.60199999999999998</v>
      </c>
      <c r="H236" s="8" t="str">
        <f>IFERROR(VLOOKUP(MID(Table1[[#This Row],[Production]],10,2),Special!$B$2:$D$26,3,0),"")</f>
        <v>-</v>
      </c>
      <c r="J236" t="b">
        <f>EXACT(LEFT(Table1[[#This Row],[Stock]],12),LEFT(Table1[[#This Row],[Production]],12))</f>
        <v>1</v>
      </c>
      <c r="K236" t="b">
        <f>EXACT((RIGHT(Table1[[#This Row],[Stock]],3)),((RIGHT(Table1[[#This Row],[Production]],3))))</f>
        <v>1</v>
      </c>
      <c r="L236" s="14">
        <f>IFERROR(VLOOKUP(Table1[[#This Row],[Stock]],[1]Sheet1!$A$7:$N$10000,14,0),"")</f>
        <v>1950</v>
      </c>
      <c r="M236" s="14">
        <f>IFERROR(ROUND((Table1[[#This Row],[Stock
(S&amp;L)]]/Table1[[#This Row],[Rate
(L/S)]]),0),"")</f>
        <v>139</v>
      </c>
      <c r="O236" t="str">
        <f>IF(Table1[[#This Row],[Rate
(L/S)]]=1,"P/E","C")</f>
        <v>C</v>
      </c>
      <c r="P236" s="7">
        <f>IFERROR(VLOOKUP(Table1[[#This Row],[Stock]],[2]CUS030!$A$5:$BO$10000,21,0)/Table1[[#This Row],[Rate
(L/S)]],"")</f>
        <v>14.285714285714286</v>
      </c>
      <c r="Q236" s="7">
        <f>IFERROR(VLOOKUP(Table1[[#This Row],[Stock]],[2]CUS030!$A$5:$BO$10000,22,0)/Table1[[#This Row],[Rate
(L/S)]],"")</f>
        <v>0</v>
      </c>
      <c r="R236" s="7">
        <f>IFERROR(VLOOKUP(Table1[[#This Row],[Stock]],[2]CUS030!$A$5:$BO$10000,23,0)/Table1[[#This Row],[Rate
(L/S)]],"")</f>
        <v>0</v>
      </c>
      <c r="S236" s="7">
        <f>IFERROR(VLOOKUP(Table1[[#This Row],[Stock]],[2]CUS030!$A$5:$BO$10000,24,0)/Table1[[#This Row],[Rate
(L/S)]],"")</f>
        <v>10.714285714285714</v>
      </c>
      <c r="T236" s="7">
        <f>IFERROR(VLOOKUP(Table1[[#This Row],[Stock]],[2]CUS030!$A$5:$BO$10000,25,0)/Table1[[#This Row],[Rate
(L/S)]],"")</f>
        <v>0</v>
      </c>
      <c r="U236" s="7">
        <f>IFERROR(VLOOKUP(Table1[[#This Row],[Stock]],[2]CUS030!$A$5:$BO$10000,26,0)/Table1[[#This Row],[Rate
(L/S)]],"")</f>
        <v>10.714285714285714</v>
      </c>
      <c r="V236" s="7">
        <f>IFERROR(VLOOKUP(Table1[[#This Row],[Stock]],[2]CUS030!$A$5:$BO$10000,27,0)/Table1[[#This Row],[Rate
(L/S)]],"")</f>
        <v>0</v>
      </c>
      <c r="W236" s="7">
        <f>IFERROR(VLOOKUP(Table1[[#This Row],[Stock]],[2]CUS030!$A$5:$BO$10000,28,0)/Table1[[#This Row],[Rate
(L/S)]],"")</f>
        <v>10.714285714285714</v>
      </c>
      <c r="X236" s="7">
        <f>IFERROR(VLOOKUP(Table1[[#This Row],[Stock]],[2]CUS030!$A$5:$BO$10000,29,0)/Table1[[#This Row],[Rate
(L/S)]],"")</f>
        <v>0</v>
      </c>
      <c r="Y236" s="7">
        <f>IFERROR(VLOOKUP(Table1[[#This Row],[Stock]],[2]CUS030!$A$5:$BO$10000,30,0)/Table1[[#This Row],[Rate
(L/S)]],"")</f>
        <v>0</v>
      </c>
      <c r="Z236" s="7">
        <f>IFERROR(VLOOKUP(Table1[[#This Row],[Stock]],[2]CUS030!$A$5:$BO$10000,31,0)/Table1[[#This Row],[Rate
(L/S)]],"")</f>
        <v>10.714285714285714</v>
      </c>
      <c r="AA236" s="7">
        <f>IFERROR(VLOOKUP(Table1[[#This Row],[Stock]],[2]CUS030!$A$5:$BO$10000,32,0)/Table1[[#This Row],[Rate
(L/S)]],"")</f>
        <v>0</v>
      </c>
      <c r="AB236" s="7">
        <f>IFERROR(VLOOKUP(Table1[[#This Row],[Stock]],[2]CUS030!$A$5:$BO$10000,33,0)/Table1[[#This Row],[Rate
(L/S)]],"")</f>
        <v>10.714285714285714</v>
      </c>
      <c r="AC236" s="7">
        <f>IFERROR(VLOOKUP(Table1[[#This Row],[Stock]],[2]CUS030!$A$5:$BO$10000,34,0)/Table1[[#This Row],[Rate
(L/S)]],"")</f>
        <v>0</v>
      </c>
      <c r="AD236" s="7">
        <f>IFERROR(VLOOKUP(Table1[[#This Row],[Stock]],[2]CUS030!$A$5:$BO$10000,35,0)/Table1[[#This Row],[Rate
(L/S)]],"")</f>
        <v>10.714285714285714</v>
      </c>
      <c r="AE236" s="7">
        <f>IFERROR(VLOOKUP(Table1[[#This Row],[Stock]],[2]CUS030!$A$5:$BO$10000,36,0)/Table1[[#This Row],[Rate
(L/S)]],"")</f>
        <v>0</v>
      </c>
      <c r="AF236" s="7">
        <f>IFERROR(VLOOKUP(Table1[[#This Row],[Stock]],[2]CUS030!$A$5:$BO$10000,37,0)/Table1[[#This Row],[Rate
(L/S)]],"")</f>
        <v>0</v>
      </c>
      <c r="AG236" s="7">
        <f>IFERROR(VLOOKUP(Table1[[#This Row],[Stock]],[2]CUS030!$A$5:$BO$10000,38,0)/Table1[[#This Row],[Rate
(L/S)]],"")</f>
        <v>10.714285714285714</v>
      </c>
      <c r="AH236" s="7">
        <f>IFERROR(VLOOKUP(Table1[[#This Row],[Stock]],[2]CUS030!$A$5:$BO$10000,39,0)/Table1[[#This Row],[Rate
(L/S)]],"")</f>
        <v>0</v>
      </c>
      <c r="AI236" s="7">
        <f>IFERROR(VLOOKUP(Table1[[#This Row],[Stock]],[2]CUS030!$A$5:$BO$10000,40,0)/Table1[[#This Row],[Rate
(L/S)]],"")</f>
        <v>10.714285714285714</v>
      </c>
      <c r="AJ236" s="7">
        <f>IFERROR(VLOOKUP(Table1[[#This Row],[Stock]],[2]CUS030!$A$5:$BO$10000,41,0)/Table1[[#This Row],[Rate
(L/S)]],"")</f>
        <v>0</v>
      </c>
      <c r="AK236" s="7">
        <f>IFERROR(VLOOKUP(Table1[[#This Row],[Stock]],[2]CUS030!$A$5:$BO$10000,42,0)/Table1[[#This Row],[Rate
(L/S)]],"")</f>
        <v>10.714285714285714</v>
      </c>
      <c r="AL236" s="7">
        <f>IFERROR(VLOOKUP(Table1[[#This Row],[Stock]],[2]CUS030!$A$5:$BO$10000,43,0)/Table1[[#This Row],[Rate
(L/S)]],"")</f>
        <v>0</v>
      </c>
      <c r="AM236" s="7">
        <f>IFERROR(VLOOKUP(Table1[[#This Row],[Stock]],[2]CUS030!$A$5:$BO$10000,44,0)/Table1[[#This Row],[Rate
(L/S)]],"")</f>
        <v>0</v>
      </c>
      <c r="AN236" s="7">
        <f>IFERROR(VLOOKUP(Table1[[#This Row],[Stock]],[2]CUS030!$A$5:$BO$10000,45,0)/Table1[[#This Row],[Rate
(L/S)]],"")</f>
        <v>10.714285714285714</v>
      </c>
      <c r="AO236" s="7">
        <f>IFERROR(VLOOKUP(Table1[[#This Row],[Stock]],[2]CUS030!$A$5:$BO$10000,46,0)/Table1[[#This Row],[Rate
(L/S)]],"")</f>
        <v>0</v>
      </c>
      <c r="AP236" s="7">
        <f>IFERROR(VLOOKUP(Table1[[#This Row],[Stock]],[2]CUS030!$A$5:$BO$10000,47,0)/Table1[[#This Row],[Rate
(L/S)]],"")</f>
        <v>7.1428571428571432</v>
      </c>
      <c r="AQ236" s="7">
        <f>IFERROR(VLOOKUP(Table1[[#This Row],[Stock]],[2]CUS030!$A$5:$BO$10000,48,0)/Table1[[#This Row],[Rate
(L/S)]],"")</f>
        <v>0</v>
      </c>
      <c r="AR236" s="7">
        <f>IFERROR(VLOOKUP(Table1[[#This Row],[Stock]],[2]CUS030!$A$5:$BO$10000,49,0)/Table1[[#This Row],[Rate
(L/S)]],"")</f>
        <v>0</v>
      </c>
      <c r="AS236" s="7">
        <f>IFERROR(VLOOKUP(Table1[[#This Row],[Stock]],[2]CUS030!$A$5:$BO$10000,50,0)/Table1[[#This Row],[Rate
(L/S)]],"")</f>
        <v>0</v>
      </c>
      <c r="AT236" s="7">
        <f>IFERROR(VLOOKUP(Table1[[#This Row],[Stock]],[2]CUS030!$A$5:$BO$10000,51,0)/Table1[[#This Row],[Rate
(L/S)]],"")</f>
        <v>0</v>
      </c>
      <c r="AU236" s="7">
        <f>IFERROR(VLOOKUP(Table1[[#This Row],[Stock]],[2]CUS030!$A$5:$BO$10000,52,0)/Table1[[#This Row],[Rate
(L/S)]],"")</f>
        <v>0</v>
      </c>
      <c r="AV236" s="7">
        <f>IFERROR(VLOOKUP(Table1[[#This Row],[Stock]],[2]CUS030!$A$5:$BO$10000,53,0)/Table1[[#This Row],[Rate
(L/S)]],"")</f>
        <v>128.57142857142858</v>
      </c>
      <c r="AW236" s="7">
        <f>IFERROR(VLOOKUP(Table1[[#This Row],[Stock]],[2]CUS030!$A$5:$BO$10000,54,0)/Table1[[#This Row],[Rate
(L/S)]],"")</f>
        <v>0</v>
      </c>
      <c r="AX236" s="7">
        <f>IFERROR(VLOOKUP(Table1[[#This Row],[Stock]],[2]CUS030!$A$5:$BO$10000,55,0)/Table1[[#This Row],[Rate
(L/S)]],"")</f>
        <v>132.14285714285714</v>
      </c>
      <c r="AY236" s="7">
        <f>IFERROR(VLOOKUP(Table1[[#This Row],[Stock]],[2]CUS030!$A$5:$BO$10000,56,0)/Table1[[#This Row],[Rate
(L/S)]],"")</f>
        <v>57.142857142857146</v>
      </c>
      <c r="AZ236" s="7">
        <f>IFERROR(VLOOKUP(Table1[[#This Row],[Stock]],[2]CUS030!$A$5:$BO$10000,57,0)/Table1[[#This Row],[Rate
(L/S)]],"")</f>
        <v>50</v>
      </c>
      <c r="BA236" s="7">
        <f>IFERROR(VLOOKUP(Table1[[#This Row],[Stock]],[2]CUS030!$A$5:$BO$10000,58,0)/Table1[[#This Row],[Rate
(L/S)]],"")</f>
        <v>82.142857142857139</v>
      </c>
      <c r="BB236" s="7">
        <f>IFERROR(VLOOKUP(Table1[[#This Row],[Stock]],[2]CUS030!$A$5:$BO$10000,59,0)/Table1[[#This Row],[Rate
(L/S)]],"")</f>
        <v>0</v>
      </c>
      <c r="BC236" s="7">
        <f>IFERROR(VLOOKUP(Table1[[#This Row],[Stock]],[2]CUS030!$A$5:$BO$10000,60,0)/Table1[[#This Row],[Rate
(L/S)]],"")</f>
        <v>0</v>
      </c>
      <c r="BD236" s="7">
        <f>IFERROR(VLOOKUP(Table1[[#This Row],[Stock]],[2]CUS030!$A$5:$BO$10000,61,0)/Table1[[#This Row],[Rate
(L/S)]],"")</f>
        <v>0</v>
      </c>
      <c r="BE236" s="7">
        <f>IFERROR(VLOOKUP(Table1[[#This Row],[Stock]],[2]CUS030!$A$5:$BO$10000,62,0)/Table1[[#This Row],[Rate
(L/S)]],"")</f>
        <v>0</v>
      </c>
      <c r="BF236" s="7">
        <f>IFERROR(VLOOKUP(Table1[[#This Row],[Stock]],[2]CUS030!$A$5:$BO$10000,63,0)/Table1[[#This Row],[Rate
(L/S)]],"")</f>
        <v>0</v>
      </c>
      <c r="BG236" s="7">
        <f>IFERROR(VLOOKUP(Table1[[#This Row],[Stock]],[2]CUS030!$A$5:$BO$10000,64,0)/Table1[[#This Row],[Rate
(L/S)]],"")</f>
        <v>0</v>
      </c>
      <c r="BH236" s="7">
        <f>IFERROR(VLOOKUP(Table1[[#This Row],[Stock]],[2]CUS030!$A$5:$BO$10000,65,0)/Table1[[#This Row],[Rate
(L/S)]],"")</f>
        <v>0</v>
      </c>
      <c r="BI236" s="7" t="s">
        <v>1</v>
      </c>
      <c r="BJ236" s="15">
        <f>IFERROR(IF(Table1[[#This Row],[S.Material]]="S",(Table1[[#This Row],[Total Qty]]+Table1[[#This Row],[N+1]]+Table1[[#This Row],[N+2]]),Table1[[#This Row],[Total Qty]]+Table1[[#This Row],[N+1]]),)</f>
        <v>185.71428571428572</v>
      </c>
      <c r="BK236" s="7" t="str">
        <f>IFERROR(IF(((AVERAGE((Table1[[#This Row],[N+1]],Table1[[#This Row],[N+2]]),Table1[[#This Row],[N+3]])-(Table1[[#This Row],[Total Qty]])))&gt;500,"Fixed&gt;500pcs",""),"")</f>
        <v/>
      </c>
      <c r="BL236" s="7" t="str">
        <f>IF(AND(Table1[[#This Row],[Last Forcast]]=0,Table1[[#This Row],[Total Qty]]&gt;0,Table1[[#This Row],[N+1]]&gt;0),"Check PO again","")</f>
        <v/>
      </c>
    </row>
    <row r="237" spans="2:64" x14ac:dyDescent="0.3">
      <c r="B237">
        <v>235</v>
      </c>
      <c r="C237" t="s">
        <v>241</v>
      </c>
      <c r="D237">
        <f>IFERROR(ROUND((MID(Table1[[#This Row],[Production]],35,(LEN(Table1[[#This Row],[Production]]))-37)/(MID(Table1[[#This Row],[Stock]],35,(LEN(Table1[[#This Row],[Stock]]))-37))),0),"")</f>
        <v>1</v>
      </c>
      <c r="E237" t="s">
        <v>241</v>
      </c>
      <c r="F237" s="16">
        <f>VLOOKUP(LEFT(Table1[[#This Row],[Production]],LEN(Table1[[#This Row],[Production]])-7),Item!$A$5:$Z$1000,26,0)</f>
        <v>0.60199999999999998</v>
      </c>
      <c r="H237" s="8" t="str">
        <f>IFERROR(VLOOKUP(MID(Table1[[#This Row],[Production]],10,2),Special!$B$2:$D$26,3,0),"")</f>
        <v>-</v>
      </c>
      <c r="J237" t="b">
        <f>EXACT(LEFT(Table1[[#This Row],[Stock]],12),LEFT(Table1[[#This Row],[Production]],12))</f>
        <v>1</v>
      </c>
      <c r="K237" t="b">
        <f>EXACT((RIGHT(Table1[[#This Row],[Stock]],3)),((RIGHT(Table1[[#This Row],[Production]],3))))</f>
        <v>1</v>
      </c>
      <c r="L237" s="14">
        <f>IFERROR(VLOOKUP(Table1[[#This Row],[Stock]],[1]Sheet1!$A$7:$N$10000,14,0),"")</f>
        <v>152</v>
      </c>
      <c r="M237" s="14">
        <f>IFERROR(ROUND((Table1[[#This Row],[Stock
(S&amp;L)]]/Table1[[#This Row],[Rate
(L/S)]]),0),"")</f>
        <v>152</v>
      </c>
      <c r="O237" t="str">
        <f>IF(Table1[[#This Row],[Rate
(L/S)]]=1,"P/E","C")</f>
        <v>P/E</v>
      </c>
      <c r="P237" s="7" t="str">
        <f>IFERROR(VLOOKUP(Table1[[#This Row],[Stock]],[2]CUS030!$A$5:$BO$10000,21,0)/Table1[[#This Row],[Rate
(L/S)]],"")</f>
        <v/>
      </c>
      <c r="Q237" s="7" t="str">
        <f>IFERROR(VLOOKUP(Table1[[#This Row],[Stock]],[2]CUS030!$A$5:$BO$10000,22,0)/Table1[[#This Row],[Rate
(L/S)]],"")</f>
        <v/>
      </c>
      <c r="R237" s="7" t="str">
        <f>IFERROR(VLOOKUP(Table1[[#This Row],[Stock]],[2]CUS030!$A$5:$BO$10000,23,0)/Table1[[#This Row],[Rate
(L/S)]],"")</f>
        <v/>
      </c>
      <c r="S237" s="7" t="str">
        <f>IFERROR(VLOOKUP(Table1[[#This Row],[Stock]],[2]CUS030!$A$5:$BO$10000,24,0)/Table1[[#This Row],[Rate
(L/S)]],"")</f>
        <v/>
      </c>
      <c r="T237" s="7" t="str">
        <f>IFERROR(VLOOKUP(Table1[[#This Row],[Stock]],[2]CUS030!$A$5:$BO$10000,25,0)/Table1[[#This Row],[Rate
(L/S)]],"")</f>
        <v/>
      </c>
      <c r="U237" s="7" t="str">
        <f>IFERROR(VLOOKUP(Table1[[#This Row],[Stock]],[2]CUS030!$A$5:$BO$10000,26,0)/Table1[[#This Row],[Rate
(L/S)]],"")</f>
        <v/>
      </c>
      <c r="V237" s="7" t="str">
        <f>IFERROR(VLOOKUP(Table1[[#This Row],[Stock]],[2]CUS030!$A$5:$BO$10000,27,0)/Table1[[#This Row],[Rate
(L/S)]],"")</f>
        <v/>
      </c>
      <c r="W237" s="7" t="str">
        <f>IFERROR(VLOOKUP(Table1[[#This Row],[Stock]],[2]CUS030!$A$5:$BO$10000,28,0)/Table1[[#This Row],[Rate
(L/S)]],"")</f>
        <v/>
      </c>
      <c r="X237" s="7" t="str">
        <f>IFERROR(VLOOKUP(Table1[[#This Row],[Stock]],[2]CUS030!$A$5:$BO$10000,29,0)/Table1[[#This Row],[Rate
(L/S)]],"")</f>
        <v/>
      </c>
      <c r="Y237" s="7" t="str">
        <f>IFERROR(VLOOKUP(Table1[[#This Row],[Stock]],[2]CUS030!$A$5:$BO$10000,30,0)/Table1[[#This Row],[Rate
(L/S)]],"")</f>
        <v/>
      </c>
      <c r="Z237" s="7" t="str">
        <f>IFERROR(VLOOKUP(Table1[[#This Row],[Stock]],[2]CUS030!$A$5:$BO$10000,31,0)/Table1[[#This Row],[Rate
(L/S)]],"")</f>
        <v/>
      </c>
      <c r="AA237" s="7" t="str">
        <f>IFERROR(VLOOKUP(Table1[[#This Row],[Stock]],[2]CUS030!$A$5:$BO$10000,32,0)/Table1[[#This Row],[Rate
(L/S)]],"")</f>
        <v/>
      </c>
      <c r="AB237" s="7" t="str">
        <f>IFERROR(VLOOKUP(Table1[[#This Row],[Stock]],[2]CUS030!$A$5:$BO$10000,33,0)/Table1[[#This Row],[Rate
(L/S)]],"")</f>
        <v/>
      </c>
      <c r="AC237" s="7" t="str">
        <f>IFERROR(VLOOKUP(Table1[[#This Row],[Stock]],[2]CUS030!$A$5:$BO$10000,34,0)/Table1[[#This Row],[Rate
(L/S)]],"")</f>
        <v/>
      </c>
      <c r="AD237" s="7" t="str">
        <f>IFERROR(VLOOKUP(Table1[[#This Row],[Stock]],[2]CUS030!$A$5:$BO$10000,35,0)/Table1[[#This Row],[Rate
(L/S)]],"")</f>
        <v/>
      </c>
      <c r="AE237" s="7" t="str">
        <f>IFERROR(VLOOKUP(Table1[[#This Row],[Stock]],[2]CUS030!$A$5:$BO$10000,36,0)/Table1[[#This Row],[Rate
(L/S)]],"")</f>
        <v/>
      </c>
      <c r="AF237" s="7" t="str">
        <f>IFERROR(VLOOKUP(Table1[[#This Row],[Stock]],[2]CUS030!$A$5:$BO$10000,37,0)/Table1[[#This Row],[Rate
(L/S)]],"")</f>
        <v/>
      </c>
      <c r="AG237" s="7" t="str">
        <f>IFERROR(VLOOKUP(Table1[[#This Row],[Stock]],[2]CUS030!$A$5:$BO$10000,38,0)/Table1[[#This Row],[Rate
(L/S)]],"")</f>
        <v/>
      </c>
      <c r="AH237" s="7" t="str">
        <f>IFERROR(VLOOKUP(Table1[[#This Row],[Stock]],[2]CUS030!$A$5:$BO$10000,39,0)/Table1[[#This Row],[Rate
(L/S)]],"")</f>
        <v/>
      </c>
      <c r="AI237" s="7" t="str">
        <f>IFERROR(VLOOKUP(Table1[[#This Row],[Stock]],[2]CUS030!$A$5:$BO$10000,40,0)/Table1[[#This Row],[Rate
(L/S)]],"")</f>
        <v/>
      </c>
      <c r="AJ237" s="7" t="str">
        <f>IFERROR(VLOOKUP(Table1[[#This Row],[Stock]],[2]CUS030!$A$5:$BO$10000,41,0)/Table1[[#This Row],[Rate
(L/S)]],"")</f>
        <v/>
      </c>
      <c r="AK237" s="7" t="str">
        <f>IFERROR(VLOOKUP(Table1[[#This Row],[Stock]],[2]CUS030!$A$5:$BO$10000,42,0)/Table1[[#This Row],[Rate
(L/S)]],"")</f>
        <v/>
      </c>
      <c r="AL237" s="7" t="str">
        <f>IFERROR(VLOOKUP(Table1[[#This Row],[Stock]],[2]CUS030!$A$5:$BO$10000,43,0)/Table1[[#This Row],[Rate
(L/S)]],"")</f>
        <v/>
      </c>
      <c r="AM237" s="7" t="str">
        <f>IFERROR(VLOOKUP(Table1[[#This Row],[Stock]],[2]CUS030!$A$5:$BO$10000,44,0)/Table1[[#This Row],[Rate
(L/S)]],"")</f>
        <v/>
      </c>
      <c r="AN237" s="7" t="str">
        <f>IFERROR(VLOOKUP(Table1[[#This Row],[Stock]],[2]CUS030!$A$5:$BO$10000,45,0)/Table1[[#This Row],[Rate
(L/S)]],"")</f>
        <v/>
      </c>
      <c r="AO237" s="7" t="str">
        <f>IFERROR(VLOOKUP(Table1[[#This Row],[Stock]],[2]CUS030!$A$5:$BO$10000,46,0)/Table1[[#This Row],[Rate
(L/S)]],"")</f>
        <v/>
      </c>
      <c r="AP237" s="7" t="str">
        <f>IFERROR(VLOOKUP(Table1[[#This Row],[Stock]],[2]CUS030!$A$5:$BO$10000,47,0)/Table1[[#This Row],[Rate
(L/S)]],"")</f>
        <v/>
      </c>
      <c r="AQ237" s="7" t="str">
        <f>IFERROR(VLOOKUP(Table1[[#This Row],[Stock]],[2]CUS030!$A$5:$BO$10000,48,0)/Table1[[#This Row],[Rate
(L/S)]],"")</f>
        <v/>
      </c>
      <c r="AR237" s="7" t="str">
        <f>IFERROR(VLOOKUP(Table1[[#This Row],[Stock]],[2]CUS030!$A$5:$BO$10000,49,0)/Table1[[#This Row],[Rate
(L/S)]],"")</f>
        <v/>
      </c>
      <c r="AS237" s="7" t="str">
        <f>IFERROR(VLOOKUP(Table1[[#This Row],[Stock]],[2]CUS030!$A$5:$BO$10000,50,0)/Table1[[#This Row],[Rate
(L/S)]],"")</f>
        <v/>
      </c>
      <c r="AT237" s="7" t="str">
        <f>IFERROR(VLOOKUP(Table1[[#This Row],[Stock]],[2]CUS030!$A$5:$BO$10000,51,0)/Table1[[#This Row],[Rate
(L/S)]],"")</f>
        <v/>
      </c>
      <c r="AU237" s="7" t="str">
        <f>IFERROR(VLOOKUP(Table1[[#This Row],[Stock]],[2]CUS030!$A$5:$BO$10000,52,0)/Table1[[#This Row],[Rate
(L/S)]],"")</f>
        <v/>
      </c>
      <c r="AV237" s="7" t="str">
        <f>IFERROR(VLOOKUP(Table1[[#This Row],[Stock]],[2]CUS030!$A$5:$BO$10000,53,0)/Table1[[#This Row],[Rate
(L/S)]],"")</f>
        <v/>
      </c>
      <c r="AW237" s="7" t="str">
        <f>IFERROR(VLOOKUP(Table1[[#This Row],[Stock]],[2]CUS030!$A$5:$BO$10000,54,0)/Table1[[#This Row],[Rate
(L/S)]],"")</f>
        <v/>
      </c>
      <c r="AX237" s="7" t="str">
        <f>IFERROR(VLOOKUP(Table1[[#This Row],[Stock]],[2]CUS030!$A$5:$BO$10000,55,0)/Table1[[#This Row],[Rate
(L/S)]],"")</f>
        <v/>
      </c>
      <c r="AY237" s="7" t="str">
        <f>IFERROR(VLOOKUP(Table1[[#This Row],[Stock]],[2]CUS030!$A$5:$BO$10000,56,0)/Table1[[#This Row],[Rate
(L/S)]],"")</f>
        <v/>
      </c>
      <c r="AZ237" s="7" t="str">
        <f>IFERROR(VLOOKUP(Table1[[#This Row],[Stock]],[2]CUS030!$A$5:$BO$10000,57,0)/Table1[[#This Row],[Rate
(L/S)]],"")</f>
        <v/>
      </c>
      <c r="BA237" s="7" t="str">
        <f>IFERROR(VLOOKUP(Table1[[#This Row],[Stock]],[2]CUS030!$A$5:$BO$10000,58,0)/Table1[[#This Row],[Rate
(L/S)]],"")</f>
        <v/>
      </c>
      <c r="BB237" s="7" t="str">
        <f>IFERROR(VLOOKUP(Table1[[#This Row],[Stock]],[2]CUS030!$A$5:$BO$10000,59,0)/Table1[[#This Row],[Rate
(L/S)]],"")</f>
        <v/>
      </c>
      <c r="BC237" s="7" t="str">
        <f>IFERROR(VLOOKUP(Table1[[#This Row],[Stock]],[2]CUS030!$A$5:$BO$10000,60,0)/Table1[[#This Row],[Rate
(L/S)]],"")</f>
        <v/>
      </c>
      <c r="BD237" s="7" t="str">
        <f>IFERROR(VLOOKUP(Table1[[#This Row],[Stock]],[2]CUS030!$A$5:$BO$10000,61,0)/Table1[[#This Row],[Rate
(L/S)]],"")</f>
        <v/>
      </c>
      <c r="BE237" s="7" t="str">
        <f>IFERROR(VLOOKUP(Table1[[#This Row],[Stock]],[2]CUS030!$A$5:$BO$10000,62,0)/Table1[[#This Row],[Rate
(L/S)]],"")</f>
        <v/>
      </c>
      <c r="BF237" s="7" t="str">
        <f>IFERROR(VLOOKUP(Table1[[#This Row],[Stock]],[2]CUS030!$A$5:$BO$10000,63,0)/Table1[[#This Row],[Rate
(L/S)]],"")</f>
        <v/>
      </c>
      <c r="BG237" s="7" t="str">
        <f>IFERROR(VLOOKUP(Table1[[#This Row],[Stock]],[2]CUS030!$A$5:$BO$10000,64,0)/Table1[[#This Row],[Rate
(L/S)]],"")</f>
        <v/>
      </c>
      <c r="BH237" s="7" t="str">
        <f>IFERROR(VLOOKUP(Table1[[#This Row],[Stock]],[2]CUS030!$A$5:$BO$10000,65,0)/Table1[[#This Row],[Rate
(L/S)]],"")</f>
        <v/>
      </c>
      <c r="BI237" s="7" t="s">
        <v>1</v>
      </c>
      <c r="BJ237" s="15">
        <f>IFERROR(IF(Table1[[#This Row],[S.Material]]="S",(Table1[[#This Row],[Total Qty]]+Table1[[#This Row],[N+1]]+Table1[[#This Row],[N+2]]),Table1[[#This Row],[Total Qty]]+Table1[[#This Row],[N+1]]),)</f>
        <v>0</v>
      </c>
      <c r="BK237" s="7" t="str">
        <f>IFERROR(IF(((AVERAGE((Table1[[#This Row],[N+1]],Table1[[#This Row],[N+2]]),Table1[[#This Row],[N+3]])-(Table1[[#This Row],[Total Qty]])))&gt;500,"Fixed&gt;500pcs",""),"")</f>
        <v/>
      </c>
      <c r="BL237" s="7" t="str">
        <f>IF(AND(Table1[[#This Row],[Last Forcast]]=0,Table1[[#This Row],[Total Qty]]&gt;0,Table1[[#This Row],[N+1]]&gt;0),"Check PO again","")</f>
        <v/>
      </c>
    </row>
    <row r="238" spans="2:64" x14ac:dyDescent="0.3">
      <c r="B238">
        <v>236</v>
      </c>
      <c r="C238" t="s">
        <v>243</v>
      </c>
      <c r="D238">
        <f>IFERROR(ROUND((MID(Table1[[#This Row],[Production]],35,(LEN(Table1[[#This Row],[Production]]))-37)/(MID(Table1[[#This Row],[Stock]],35,(LEN(Table1[[#This Row],[Stock]]))-37))),0),"")</f>
        <v>6</v>
      </c>
      <c r="E238" t="s">
        <v>244</v>
      </c>
      <c r="F238" s="16">
        <f>VLOOKUP(LEFT(Table1[[#This Row],[Production]],LEN(Table1[[#This Row],[Production]])-7),Item!$A$5:$Z$1000,26,0)</f>
        <v>1.462</v>
      </c>
      <c r="H238" s="8" t="str">
        <f>IFERROR(VLOOKUP(MID(Table1[[#This Row],[Production]],10,2),Special!$B$2:$D$26,3,0),"")</f>
        <v>-</v>
      </c>
      <c r="J238" t="b">
        <f>EXACT(LEFT(Table1[[#This Row],[Stock]],12),LEFT(Table1[[#This Row],[Production]],12))</f>
        <v>1</v>
      </c>
      <c r="K238" t="b">
        <f>EXACT((RIGHT(Table1[[#This Row],[Stock]],3)),((RIGHT(Table1[[#This Row],[Production]],3))))</f>
        <v>1</v>
      </c>
      <c r="L238" s="14">
        <f>IFERROR(VLOOKUP(Table1[[#This Row],[Stock]],[1]Sheet1!$A$7:$N$10000,14,0),"")</f>
        <v>47</v>
      </c>
      <c r="M238" s="14">
        <f>IFERROR(ROUND((Table1[[#This Row],[Stock
(S&amp;L)]]/Table1[[#This Row],[Rate
(L/S)]]),0),"")</f>
        <v>8</v>
      </c>
      <c r="O238" t="str">
        <f>IF(Table1[[#This Row],[Rate
(L/S)]]=1,"P/E","C")</f>
        <v>C</v>
      </c>
      <c r="P238" s="7">
        <f>IFERROR(VLOOKUP(Table1[[#This Row],[Stock]],[2]CUS030!$A$5:$BO$10000,21,0)/Table1[[#This Row],[Rate
(L/S)]],"")</f>
        <v>0</v>
      </c>
      <c r="Q238" s="7">
        <f>IFERROR(VLOOKUP(Table1[[#This Row],[Stock]],[2]CUS030!$A$5:$BO$10000,22,0)/Table1[[#This Row],[Rate
(L/S)]],"")</f>
        <v>0</v>
      </c>
      <c r="R238" s="7">
        <f>IFERROR(VLOOKUP(Table1[[#This Row],[Stock]],[2]CUS030!$A$5:$BO$10000,23,0)/Table1[[#This Row],[Rate
(L/S)]],"")</f>
        <v>0</v>
      </c>
      <c r="S238" s="7">
        <f>IFERROR(VLOOKUP(Table1[[#This Row],[Stock]],[2]CUS030!$A$5:$BO$10000,24,0)/Table1[[#This Row],[Rate
(L/S)]],"")</f>
        <v>0</v>
      </c>
      <c r="T238" s="7">
        <f>IFERROR(VLOOKUP(Table1[[#This Row],[Stock]],[2]CUS030!$A$5:$BO$10000,25,0)/Table1[[#This Row],[Rate
(L/S)]],"")</f>
        <v>0</v>
      </c>
      <c r="U238" s="7">
        <f>IFERROR(VLOOKUP(Table1[[#This Row],[Stock]],[2]CUS030!$A$5:$BO$10000,26,0)/Table1[[#This Row],[Rate
(L/S)]],"")</f>
        <v>0</v>
      </c>
      <c r="V238" s="7">
        <f>IFERROR(VLOOKUP(Table1[[#This Row],[Stock]],[2]CUS030!$A$5:$BO$10000,27,0)/Table1[[#This Row],[Rate
(L/S)]],"")</f>
        <v>0</v>
      </c>
      <c r="W238" s="7">
        <f>IFERROR(VLOOKUP(Table1[[#This Row],[Stock]],[2]CUS030!$A$5:$BO$10000,28,0)/Table1[[#This Row],[Rate
(L/S)]],"")</f>
        <v>0</v>
      </c>
      <c r="X238" s="7">
        <f>IFERROR(VLOOKUP(Table1[[#This Row],[Stock]],[2]CUS030!$A$5:$BO$10000,29,0)/Table1[[#This Row],[Rate
(L/S)]],"")</f>
        <v>0</v>
      </c>
      <c r="Y238" s="7">
        <f>IFERROR(VLOOKUP(Table1[[#This Row],[Stock]],[2]CUS030!$A$5:$BO$10000,30,0)/Table1[[#This Row],[Rate
(L/S)]],"")</f>
        <v>0</v>
      </c>
      <c r="Z238" s="7">
        <f>IFERROR(VLOOKUP(Table1[[#This Row],[Stock]],[2]CUS030!$A$5:$BO$10000,31,0)/Table1[[#This Row],[Rate
(L/S)]],"")</f>
        <v>0</v>
      </c>
      <c r="AA238" s="7">
        <f>IFERROR(VLOOKUP(Table1[[#This Row],[Stock]],[2]CUS030!$A$5:$BO$10000,32,0)/Table1[[#This Row],[Rate
(L/S)]],"")</f>
        <v>0</v>
      </c>
      <c r="AB238" s="7">
        <f>IFERROR(VLOOKUP(Table1[[#This Row],[Stock]],[2]CUS030!$A$5:$BO$10000,33,0)/Table1[[#This Row],[Rate
(L/S)]],"")</f>
        <v>0</v>
      </c>
      <c r="AC238" s="7">
        <f>IFERROR(VLOOKUP(Table1[[#This Row],[Stock]],[2]CUS030!$A$5:$BO$10000,34,0)/Table1[[#This Row],[Rate
(L/S)]],"")</f>
        <v>0</v>
      </c>
      <c r="AD238" s="7">
        <f>IFERROR(VLOOKUP(Table1[[#This Row],[Stock]],[2]CUS030!$A$5:$BO$10000,35,0)/Table1[[#This Row],[Rate
(L/S)]],"")</f>
        <v>0</v>
      </c>
      <c r="AE238" s="7">
        <f>IFERROR(VLOOKUP(Table1[[#This Row],[Stock]],[2]CUS030!$A$5:$BO$10000,36,0)/Table1[[#This Row],[Rate
(L/S)]],"")</f>
        <v>0</v>
      </c>
      <c r="AF238" s="7">
        <f>IFERROR(VLOOKUP(Table1[[#This Row],[Stock]],[2]CUS030!$A$5:$BO$10000,37,0)/Table1[[#This Row],[Rate
(L/S)]],"")</f>
        <v>0</v>
      </c>
      <c r="AG238" s="7">
        <f>IFERROR(VLOOKUP(Table1[[#This Row],[Stock]],[2]CUS030!$A$5:$BO$10000,38,0)/Table1[[#This Row],[Rate
(L/S)]],"")</f>
        <v>0</v>
      </c>
      <c r="AH238" s="7">
        <f>IFERROR(VLOOKUP(Table1[[#This Row],[Stock]],[2]CUS030!$A$5:$BO$10000,39,0)/Table1[[#This Row],[Rate
(L/S)]],"")</f>
        <v>0</v>
      </c>
      <c r="AI238" s="7">
        <f>IFERROR(VLOOKUP(Table1[[#This Row],[Stock]],[2]CUS030!$A$5:$BO$10000,40,0)/Table1[[#This Row],[Rate
(L/S)]],"")</f>
        <v>0</v>
      </c>
      <c r="AJ238" s="7">
        <f>IFERROR(VLOOKUP(Table1[[#This Row],[Stock]],[2]CUS030!$A$5:$BO$10000,41,0)/Table1[[#This Row],[Rate
(L/S)]],"")</f>
        <v>0</v>
      </c>
      <c r="AK238" s="7">
        <f>IFERROR(VLOOKUP(Table1[[#This Row],[Stock]],[2]CUS030!$A$5:$BO$10000,42,0)/Table1[[#This Row],[Rate
(L/S)]],"")</f>
        <v>0</v>
      </c>
      <c r="AL238" s="7">
        <f>IFERROR(VLOOKUP(Table1[[#This Row],[Stock]],[2]CUS030!$A$5:$BO$10000,43,0)/Table1[[#This Row],[Rate
(L/S)]],"")</f>
        <v>0</v>
      </c>
      <c r="AM238" s="7">
        <f>IFERROR(VLOOKUP(Table1[[#This Row],[Stock]],[2]CUS030!$A$5:$BO$10000,44,0)/Table1[[#This Row],[Rate
(L/S)]],"")</f>
        <v>0</v>
      </c>
      <c r="AN238" s="7">
        <f>IFERROR(VLOOKUP(Table1[[#This Row],[Stock]],[2]CUS030!$A$5:$BO$10000,45,0)/Table1[[#This Row],[Rate
(L/S)]],"")</f>
        <v>0</v>
      </c>
      <c r="AO238" s="7">
        <f>IFERROR(VLOOKUP(Table1[[#This Row],[Stock]],[2]CUS030!$A$5:$BO$10000,46,0)/Table1[[#This Row],[Rate
(L/S)]],"")</f>
        <v>0</v>
      </c>
      <c r="AP238" s="7">
        <f>IFERROR(VLOOKUP(Table1[[#This Row],[Stock]],[2]CUS030!$A$5:$BO$10000,47,0)/Table1[[#This Row],[Rate
(L/S)]],"")</f>
        <v>0</v>
      </c>
      <c r="AQ238" s="7">
        <f>IFERROR(VLOOKUP(Table1[[#This Row],[Stock]],[2]CUS030!$A$5:$BO$10000,48,0)/Table1[[#This Row],[Rate
(L/S)]],"")</f>
        <v>0</v>
      </c>
      <c r="AR238" s="7">
        <f>IFERROR(VLOOKUP(Table1[[#This Row],[Stock]],[2]CUS030!$A$5:$BO$10000,49,0)/Table1[[#This Row],[Rate
(L/S)]],"")</f>
        <v>0</v>
      </c>
      <c r="AS238" s="7">
        <f>IFERROR(VLOOKUP(Table1[[#This Row],[Stock]],[2]CUS030!$A$5:$BO$10000,50,0)/Table1[[#This Row],[Rate
(L/S)]],"")</f>
        <v>0</v>
      </c>
      <c r="AT238" s="7">
        <f>IFERROR(VLOOKUP(Table1[[#This Row],[Stock]],[2]CUS030!$A$5:$BO$10000,51,0)/Table1[[#This Row],[Rate
(L/S)]],"")</f>
        <v>0</v>
      </c>
      <c r="AU238" s="7">
        <f>IFERROR(VLOOKUP(Table1[[#This Row],[Stock]],[2]CUS030!$A$5:$BO$10000,52,0)/Table1[[#This Row],[Rate
(L/S)]],"")</f>
        <v>0</v>
      </c>
      <c r="AV238" s="7">
        <f>IFERROR(VLOOKUP(Table1[[#This Row],[Stock]],[2]CUS030!$A$5:$BO$10000,53,0)/Table1[[#This Row],[Rate
(L/S)]],"")</f>
        <v>0</v>
      </c>
      <c r="AW238" s="7">
        <f>IFERROR(VLOOKUP(Table1[[#This Row],[Stock]],[2]CUS030!$A$5:$BO$10000,54,0)/Table1[[#This Row],[Rate
(L/S)]],"")</f>
        <v>0</v>
      </c>
      <c r="AX238" s="7">
        <f>IFERROR(VLOOKUP(Table1[[#This Row],[Stock]],[2]CUS030!$A$5:$BO$10000,55,0)/Table1[[#This Row],[Rate
(L/S)]],"")</f>
        <v>233.33333333333334</v>
      </c>
      <c r="AY238" s="7">
        <f>IFERROR(VLOOKUP(Table1[[#This Row],[Stock]],[2]CUS030!$A$5:$BO$10000,56,0)/Table1[[#This Row],[Rate
(L/S)]],"")</f>
        <v>0</v>
      </c>
      <c r="AZ238" s="7">
        <f>IFERROR(VLOOKUP(Table1[[#This Row],[Stock]],[2]CUS030!$A$5:$BO$10000,57,0)/Table1[[#This Row],[Rate
(L/S)]],"")</f>
        <v>233.33333333333334</v>
      </c>
      <c r="BA238" s="7">
        <f>IFERROR(VLOOKUP(Table1[[#This Row],[Stock]],[2]CUS030!$A$5:$BO$10000,58,0)/Table1[[#This Row],[Rate
(L/S)]],"")</f>
        <v>0</v>
      </c>
      <c r="BB238" s="7">
        <f>IFERROR(VLOOKUP(Table1[[#This Row],[Stock]],[2]CUS030!$A$5:$BO$10000,59,0)/Table1[[#This Row],[Rate
(L/S)]],"")</f>
        <v>0</v>
      </c>
      <c r="BC238" s="7">
        <f>IFERROR(VLOOKUP(Table1[[#This Row],[Stock]],[2]CUS030!$A$5:$BO$10000,60,0)/Table1[[#This Row],[Rate
(L/S)]],"")</f>
        <v>0</v>
      </c>
      <c r="BD238" s="7">
        <f>IFERROR(VLOOKUP(Table1[[#This Row],[Stock]],[2]CUS030!$A$5:$BO$10000,61,0)/Table1[[#This Row],[Rate
(L/S)]],"")</f>
        <v>0</v>
      </c>
      <c r="BE238" s="7">
        <f>IFERROR(VLOOKUP(Table1[[#This Row],[Stock]],[2]CUS030!$A$5:$BO$10000,62,0)/Table1[[#This Row],[Rate
(L/S)]],"")</f>
        <v>0</v>
      </c>
      <c r="BF238" s="7">
        <f>IFERROR(VLOOKUP(Table1[[#This Row],[Stock]],[2]CUS030!$A$5:$BO$10000,63,0)/Table1[[#This Row],[Rate
(L/S)]],"")</f>
        <v>0</v>
      </c>
      <c r="BG238" s="7">
        <f>IFERROR(VLOOKUP(Table1[[#This Row],[Stock]],[2]CUS030!$A$5:$BO$10000,64,0)/Table1[[#This Row],[Rate
(L/S)]],"")</f>
        <v>0</v>
      </c>
      <c r="BH238" s="7">
        <f>IFERROR(VLOOKUP(Table1[[#This Row],[Stock]],[2]CUS030!$A$5:$BO$10000,65,0)/Table1[[#This Row],[Rate
(L/S)]],"")</f>
        <v>0</v>
      </c>
      <c r="BI238" s="7" t="s">
        <v>1</v>
      </c>
      <c r="BJ238" s="15">
        <f>IFERROR(IF(Table1[[#This Row],[S.Material]]="S",(Table1[[#This Row],[Total Qty]]+Table1[[#This Row],[N+1]]+Table1[[#This Row],[N+2]]),Table1[[#This Row],[Total Qty]]+Table1[[#This Row],[N+1]]),)</f>
        <v>0</v>
      </c>
      <c r="BK238" s="7" t="str">
        <f>IFERROR(IF(((AVERAGE((Table1[[#This Row],[N+1]],Table1[[#This Row],[N+2]]),Table1[[#This Row],[N+3]])-(Table1[[#This Row],[Total Qty]])))&gt;500,"Fixed&gt;500pcs",""),"")</f>
        <v/>
      </c>
      <c r="BL238" s="7" t="str">
        <f>IF(AND(Table1[[#This Row],[Last Forcast]]=0,Table1[[#This Row],[Total Qty]]&gt;0,Table1[[#This Row],[N+1]]&gt;0),"Check PO again","")</f>
        <v/>
      </c>
    </row>
    <row r="239" spans="2:64" x14ac:dyDescent="0.3">
      <c r="B239">
        <v>237</v>
      </c>
      <c r="C239" t="s">
        <v>244</v>
      </c>
      <c r="D239">
        <f>IFERROR(ROUND((MID(Table1[[#This Row],[Production]],35,(LEN(Table1[[#This Row],[Production]]))-37)/(MID(Table1[[#This Row],[Stock]],35,(LEN(Table1[[#This Row],[Stock]]))-37))),0),"")</f>
        <v>1</v>
      </c>
      <c r="E239" t="s">
        <v>244</v>
      </c>
      <c r="F239" s="16">
        <f>VLOOKUP(LEFT(Table1[[#This Row],[Production]],LEN(Table1[[#This Row],[Production]])-7),Item!$A$5:$Z$1000,26,0)</f>
        <v>1.462</v>
      </c>
      <c r="H239" s="8" t="str">
        <f>IFERROR(VLOOKUP(MID(Table1[[#This Row],[Production]],10,2),Special!$B$2:$D$26,3,0),"")</f>
        <v>-</v>
      </c>
      <c r="J239" t="b">
        <f>EXACT(LEFT(Table1[[#This Row],[Stock]],12),LEFT(Table1[[#This Row],[Production]],12))</f>
        <v>1</v>
      </c>
      <c r="K239" t="b">
        <f>EXACT((RIGHT(Table1[[#This Row],[Stock]],3)),((RIGHT(Table1[[#This Row],[Production]],3))))</f>
        <v>1</v>
      </c>
      <c r="L239" s="14">
        <f>IFERROR(VLOOKUP(Table1[[#This Row],[Stock]],[1]Sheet1!$A$7:$N$10000,14,0),"")</f>
        <v>409</v>
      </c>
      <c r="M239" s="14">
        <f>IFERROR(ROUND((Table1[[#This Row],[Stock
(S&amp;L)]]/Table1[[#This Row],[Rate
(L/S)]]),0),"")</f>
        <v>409</v>
      </c>
      <c r="O239" t="str">
        <f>IF(Table1[[#This Row],[Rate
(L/S)]]=1,"P/E","C")</f>
        <v>P/E</v>
      </c>
      <c r="P239" s="7" t="str">
        <f>IFERROR(VLOOKUP(Table1[[#This Row],[Stock]],[2]CUS030!$A$5:$BO$10000,21,0)/Table1[[#This Row],[Rate
(L/S)]],"")</f>
        <v/>
      </c>
      <c r="Q239" s="7" t="str">
        <f>IFERROR(VLOOKUP(Table1[[#This Row],[Stock]],[2]CUS030!$A$5:$BO$10000,22,0)/Table1[[#This Row],[Rate
(L/S)]],"")</f>
        <v/>
      </c>
      <c r="R239" s="7" t="str">
        <f>IFERROR(VLOOKUP(Table1[[#This Row],[Stock]],[2]CUS030!$A$5:$BO$10000,23,0)/Table1[[#This Row],[Rate
(L/S)]],"")</f>
        <v/>
      </c>
      <c r="S239" s="7" t="str">
        <f>IFERROR(VLOOKUP(Table1[[#This Row],[Stock]],[2]CUS030!$A$5:$BO$10000,24,0)/Table1[[#This Row],[Rate
(L/S)]],"")</f>
        <v/>
      </c>
      <c r="T239" s="7" t="str">
        <f>IFERROR(VLOOKUP(Table1[[#This Row],[Stock]],[2]CUS030!$A$5:$BO$10000,25,0)/Table1[[#This Row],[Rate
(L/S)]],"")</f>
        <v/>
      </c>
      <c r="U239" s="7" t="str">
        <f>IFERROR(VLOOKUP(Table1[[#This Row],[Stock]],[2]CUS030!$A$5:$BO$10000,26,0)/Table1[[#This Row],[Rate
(L/S)]],"")</f>
        <v/>
      </c>
      <c r="V239" s="7" t="str">
        <f>IFERROR(VLOOKUP(Table1[[#This Row],[Stock]],[2]CUS030!$A$5:$BO$10000,27,0)/Table1[[#This Row],[Rate
(L/S)]],"")</f>
        <v/>
      </c>
      <c r="W239" s="7" t="str">
        <f>IFERROR(VLOOKUP(Table1[[#This Row],[Stock]],[2]CUS030!$A$5:$BO$10000,28,0)/Table1[[#This Row],[Rate
(L/S)]],"")</f>
        <v/>
      </c>
      <c r="X239" s="7" t="str">
        <f>IFERROR(VLOOKUP(Table1[[#This Row],[Stock]],[2]CUS030!$A$5:$BO$10000,29,0)/Table1[[#This Row],[Rate
(L/S)]],"")</f>
        <v/>
      </c>
      <c r="Y239" s="7" t="str">
        <f>IFERROR(VLOOKUP(Table1[[#This Row],[Stock]],[2]CUS030!$A$5:$BO$10000,30,0)/Table1[[#This Row],[Rate
(L/S)]],"")</f>
        <v/>
      </c>
      <c r="Z239" s="7" t="str">
        <f>IFERROR(VLOOKUP(Table1[[#This Row],[Stock]],[2]CUS030!$A$5:$BO$10000,31,0)/Table1[[#This Row],[Rate
(L/S)]],"")</f>
        <v/>
      </c>
      <c r="AA239" s="7" t="str">
        <f>IFERROR(VLOOKUP(Table1[[#This Row],[Stock]],[2]CUS030!$A$5:$BO$10000,32,0)/Table1[[#This Row],[Rate
(L/S)]],"")</f>
        <v/>
      </c>
      <c r="AB239" s="7" t="str">
        <f>IFERROR(VLOOKUP(Table1[[#This Row],[Stock]],[2]CUS030!$A$5:$BO$10000,33,0)/Table1[[#This Row],[Rate
(L/S)]],"")</f>
        <v/>
      </c>
      <c r="AC239" s="7" t="str">
        <f>IFERROR(VLOOKUP(Table1[[#This Row],[Stock]],[2]CUS030!$A$5:$BO$10000,34,0)/Table1[[#This Row],[Rate
(L/S)]],"")</f>
        <v/>
      </c>
      <c r="AD239" s="7" t="str">
        <f>IFERROR(VLOOKUP(Table1[[#This Row],[Stock]],[2]CUS030!$A$5:$BO$10000,35,0)/Table1[[#This Row],[Rate
(L/S)]],"")</f>
        <v/>
      </c>
      <c r="AE239" s="7" t="str">
        <f>IFERROR(VLOOKUP(Table1[[#This Row],[Stock]],[2]CUS030!$A$5:$BO$10000,36,0)/Table1[[#This Row],[Rate
(L/S)]],"")</f>
        <v/>
      </c>
      <c r="AF239" s="7" t="str">
        <f>IFERROR(VLOOKUP(Table1[[#This Row],[Stock]],[2]CUS030!$A$5:$BO$10000,37,0)/Table1[[#This Row],[Rate
(L/S)]],"")</f>
        <v/>
      </c>
      <c r="AG239" s="7" t="str">
        <f>IFERROR(VLOOKUP(Table1[[#This Row],[Stock]],[2]CUS030!$A$5:$BO$10000,38,0)/Table1[[#This Row],[Rate
(L/S)]],"")</f>
        <v/>
      </c>
      <c r="AH239" s="7" t="str">
        <f>IFERROR(VLOOKUP(Table1[[#This Row],[Stock]],[2]CUS030!$A$5:$BO$10000,39,0)/Table1[[#This Row],[Rate
(L/S)]],"")</f>
        <v/>
      </c>
      <c r="AI239" s="7" t="str">
        <f>IFERROR(VLOOKUP(Table1[[#This Row],[Stock]],[2]CUS030!$A$5:$BO$10000,40,0)/Table1[[#This Row],[Rate
(L/S)]],"")</f>
        <v/>
      </c>
      <c r="AJ239" s="7" t="str">
        <f>IFERROR(VLOOKUP(Table1[[#This Row],[Stock]],[2]CUS030!$A$5:$BO$10000,41,0)/Table1[[#This Row],[Rate
(L/S)]],"")</f>
        <v/>
      </c>
      <c r="AK239" s="7" t="str">
        <f>IFERROR(VLOOKUP(Table1[[#This Row],[Stock]],[2]CUS030!$A$5:$BO$10000,42,0)/Table1[[#This Row],[Rate
(L/S)]],"")</f>
        <v/>
      </c>
      <c r="AL239" s="7" t="str">
        <f>IFERROR(VLOOKUP(Table1[[#This Row],[Stock]],[2]CUS030!$A$5:$BO$10000,43,0)/Table1[[#This Row],[Rate
(L/S)]],"")</f>
        <v/>
      </c>
      <c r="AM239" s="7" t="str">
        <f>IFERROR(VLOOKUP(Table1[[#This Row],[Stock]],[2]CUS030!$A$5:$BO$10000,44,0)/Table1[[#This Row],[Rate
(L/S)]],"")</f>
        <v/>
      </c>
      <c r="AN239" s="7" t="str">
        <f>IFERROR(VLOOKUP(Table1[[#This Row],[Stock]],[2]CUS030!$A$5:$BO$10000,45,0)/Table1[[#This Row],[Rate
(L/S)]],"")</f>
        <v/>
      </c>
      <c r="AO239" s="7" t="str">
        <f>IFERROR(VLOOKUP(Table1[[#This Row],[Stock]],[2]CUS030!$A$5:$BO$10000,46,0)/Table1[[#This Row],[Rate
(L/S)]],"")</f>
        <v/>
      </c>
      <c r="AP239" s="7" t="str">
        <f>IFERROR(VLOOKUP(Table1[[#This Row],[Stock]],[2]CUS030!$A$5:$BO$10000,47,0)/Table1[[#This Row],[Rate
(L/S)]],"")</f>
        <v/>
      </c>
      <c r="AQ239" s="7" t="str">
        <f>IFERROR(VLOOKUP(Table1[[#This Row],[Stock]],[2]CUS030!$A$5:$BO$10000,48,0)/Table1[[#This Row],[Rate
(L/S)]],"")</f>
        <v/>
      </c>
      <c r="AR239" s="7" t="str">
        <f>IFERROR(VLOOKUP(Table1[[#This Row],[Stock]],[2]CUS030!$A$5:$BO$10000,49,0)/Table1[[#This Row],[Rate
(L/S)]],"")</f>
        <v/>
      </c>
      <c r="AS239" s="7" t="str">
        <f>IFERROR(VLOOKUP(Table1[[#This Row],[Stock]],[2]CUS030!$A$5:$BO$10000,50,0)/Table1[[#This Row],[Rate
(L/S)]],"")</f>
        <v/>
      </c>
      <c r="AT239" s="7" t="str">
        <f>IFERROR(VLOOKUP(Table1[[#This Row],[Stock]],[2]CUS030!$A$5:$BO$10000,51,0)/Table1[[#This Row],[Rate
(L/S)]],"")</f>
        <v/>
      </c>
      <c r="AU239" s="7" t="str">
        <f>IFERROR(VLOOKUP(Table1[[#This Row],[Stock]],[2]CUS030!$A$5:$BO$10000,52,0)/Table1[[#This Row],[Rate
(L/S)]],"")</f>
        <v/>
      </c>
      <c r="AV239" s="7" t="str">
        <f>IFERROR(VLOOKUP(Table1[[#This Row],[Stock]],[2]CUS030!$A$5:$BO$10000,53,0)/Table1[[#This Row],[Rate
(L/S)]],"")</f>
        <v/>
      </c>
      <c r="AW239" s="7" t="str">
        <f>IFERROR(VLOOKUP(Table1[[#This Row],[Stock]],[2]CUS030!$A$5:$BO$10000,54,0)/Table1[[#This Row],[Rate
(L/S)]],"")</f>
        <v/>
      </c>
      <c r="AX239" s="7" t="str">
        <f>IFERROR(VLOOKUP(Table1[[#This Row],[Stock]],[2]CUS030!$A$5:$BO$10000,55,0)/Table1[[#This Row],[Rate
(L/S)]],"")</f>
        <v/>
      </c>
      <c r="AY239" s="7" t="str">
        <f>IFERROR(VLOOKUP(Table1[[#This Row],[Stock]],[2]CUS030!$A$5:$BO$10000,56,0)/Table1[[#This Row],[Rate
(L/S)]],"")</f>
        <v/>
      </c>
      <c r="AZ239" s="7" t="str">
        <f>IFERROR(VLOOKUP(Table1[[#This Row],[Stock]],[2]CUS030!$A$5:$BO$10000,57,0)/Table1[[#This Row],[Rate
(L/S)]],"")</f>
        <v/>
      </c>
      <c r="BA239" s="7" t="str">
        <f>IFERROR(VLOOKUP(Table1[[#This Row],[Stock]],[2]CUS030!$A$5:$BO$10000,58,0)/Table1[[#This Row],[Rate
(L/S)]],"")</f>
        <v/>
      </c>
      <c r="BB239" s="7" t="str">
        <f>IFERROR(VLOOKUP(Table1[[#This Row],[Stock]],[2]CUS030!$A$5:$BO$10000,59,0)/Table1[[#This Row],[Rate
(L/S)]],"")</f>
        <v/>
      </c>
      <c r="BC239" s="7" t="str">
        <f>IFERROR(VLOOKUP(Table1[[#This Row],[Stock]],[2]CUS030!$A$5:$BO$10000,60,0)/Table1[[#This Row],[Rate
(L/S)]],"")</f>
        <v/>
      </c>
      <c r="BD239" s="7" t="str">
        <f>IFERROR(VLOOKUP(Table1[[#This Row],[Stock]],[2]CUS030!$A$5:$BO$10000,61,0)/Table1[[#This Row],[Rate
(L/S)]],"")</f>
        <v/>
      </c>
      <c r="BE239" s="7" t="str">
        <f>IFERROR(VLOOKUP(Table1[[#This Row],[Stock]],[2]CUS030!$A$5:$BO$10000,62,0)/Table1[[#This Row],[Rate
(L/S)]],"")</f>
        <v/>
      </c>
      <c r="BF239" s="7" t="str">
        <f>IFERROR(VLOOKUP(Table1[[#This Row],[Stock]],[2]CUS030!$A$5:$BO$10000,63,0)/Table1[[#This Row],[Rate
(L/S)]],"")</f>
        <v/>
      </c>
      <c r="BG239" s="7" t="str">
        <f>IFERROR(VLOOKUP(Table1[[#This Row],[Stock]],[2]CUS030!$A$5:$BO$10000,64,0)/Table1[[#This Row],[Rate
(L/S)]],"")</f>
        <v/>
      </c>
      <c r="BH239" s="7" t="str">
        <f>IFERROR(VLOOKUP(Table1[[#This Row],[Stock]],[2]CUS030!$A$5:$BO$10000,65,0)/Table1[[#This Row],[Rate
(L/S)]],"")</f>
        <v/>
      </c>
      <c r="BI239" s="7" t="s">
        <v>1</v>
      </c>
      <c r="BJ239" s="15">
        <f>IFERROR(IF(Table1[[#This Row],[S.Material]]="S",(Table1[[#This Row],[Total Qty]]+Table1[[#This Row],[N+1]]+Table1[[#This Row],[N+2]]),Table1[[#This Row],[Total Qty]]+Table1[[#This Row],[N+1]]),)</f>
        <v>0</v>
      </c>
      <c r="BK239" s="7" t="str">
        <f>IFERROR(IF(((AVERAGE((Table1[[#This Row],[N+1]],Table1[[#This Row],[N+2]]),Table1[[#This Row],[N+3]])-(Table1[[#This Row],[Total Qty]])))&gt;500,"Fixed&gt;500pcs",""),"")</f>
        <v/>
      </c>
      <c r="BL239" s="7" t="str">
        <f>IF(AND(Table1[[#This Row],[Last Forcast]]=0,Table1[[#This Row],[Total Qty]]&gt;0,Table1[[#This Row],[N+1]]&gt;0),"Check PO again","")</f>
        <v/>
      </c>
    </row>
    <row r="240" spans="2:64" x14ac:dyDescent="0.3">
      <c r="B240">
        <v>238</v>
      </c>
      <c r="C240" t="s">
        <v>245</v>
      </c>
      <c r="D240">
        <f>IFERROR(ROUND((MID(Table1[[#This Row],[Production]],35,(LEN(Table1[[#This Row],[Production]]))-37)/(MID(Table1[[#This Row],[Stock]],35,(LEN(Table1[[#This Row],[Stock]]))-37))),0),"")</f>
        <v>17</v>
      </c>
      <c r="E240" t="s">
        <v>246</v>
      </c>
      <c r="F240" s="16">
        <f>VLOOKUP(LEFT(Table1[[#This Row],[Production]],LEN(Table1[[#This Row],[Production]])-7),Item!$A$5:$Z$1000,26,0)</f>
        <v>1.1539999999999999</v>
      </c>
      <c r="H240" s="8" t="str">
        <f>IFERROR(VLOOKUP(MID(Table1[[#This Row],[Production]],10,2),Special!$B$2:$D$26,3,0),"")</f>
        <v>-</v>
      </c>
      <c r="J240" t="b">
        <f>EXACT(LEFT(Table1[[#This Row],[Stock]],12),LEFT(Table1[[#This Row],[Production]],12))</f>
        <v>1</v>
      </c>
      <c r="K240" t="b">
        <f>EXACT((RIGHT(Table1[[#This Row],[Stock]],3)),((RIGHT(Table1[[#This Row],[Production]],3))))</f>
        <v>1</v>
      </c>
      <c r="L240" s="14">
        <f>IFERROR(VLOOKUP(Table1[[#This Row],[Stock]],[1]Sheet1!$A$7:$N$10000,14,0),"")</f>
        <v>2954</v>
      </c>
      <c r="M240" s="14">
        <f>IFERROR(ROUND((Table1[[#This Row],[Stock
(S&amp;L)]]/Table1[[#This Row],[Rate
(L/S)]]),0),"")</f>
        <v>174</v>
      </c>
      <c r="O240" t="str">
        <f>IF(Table1[[#This Row],[Rate
(L/S)]]=1,"P/E","C")</f>
        <v>C</v>
      </c>
      <c r="P240" s="7">
        <f>IFERROR(VLOOKUP(Table1[[#This Row],[Stock]],[2]CUS030!$A$5:$BO$10000,21,0)/Table1[[#This Row],[Rate
(L/S)]],"")</f>
        <v>0</v>
      </c>
      <c r="Q240" s="7">
        <f>IFERROR(VLOOKUP(Table1[[#This Row],[Stock]],[2]CUS030!$A$5:$BO$10000,22,0)/Table1[[#This Row],[Rate
(L/S)]],"")</f>
        <v>0</v>
      </c>
      <c r="R240" s="7">
        <f>IFERROR(VLOOKUP(Table1[[#This Row],[Stock]],[2]CUS030!$A$5:$BO$10000,23,0)/Table1[[#This Row],[Rate
(L/S)]],"")</f>
        <v>0</v>
      </c>
      <c r="S240" s="7">
        <f>IFERROR(VLOOKUP(Table1[[#This Row],[Stock]],[2]CUS030!$A$5:$BO$10000,24,0)/Table1[[#This Row],[Rate
(L/S)]],"")</f>
        <v>0</v>
      </c>
      <c r="T240" s="7">
        <f>IFERROR(VLOOKUP(Table1[[#This Row],[Stock]],[2]CUS030!$A$5:$BO$10000,25,0)/Table1[[#This Row],[Rate
(L/S)]],"")</f>
        <v>0</v>
      </c>
      <c r="U240" s="7">
        <f>IFERROR(VLOOKUP(Table1[[#This Row],[Stock]],[2]CUS030!$A$5:$BO$10000,26,0)/Table1[[#This Row],[Rate
(L/S)]],"")</f>
        <v>0</v>
      </c>
      <c r="V240" s="7">
        <f>IFERROR(VLOOKUP(Table1[[#This Row],[Stock]],[2]CUS030!$A$5:$BO$10000,27,0)/Table1[[#This Row],[Rate
(L/S)]],"")</f>
        <v>0</v>
      </c>
      <c r="W240" s="7">
        <f>IFERROR(VLOOKUP(Table1[[#This Row],[Stock]],[2]CUS030!$A$5:$BO$10000,28,0)/Table1[[#This Row],[Rate
(L/S)]],"")</f>
        <v>0</v>
      </c>
      <c r="X240" s="7">
        <f>IFERROR(VLOOKUP(Table1[[#This Row],[Stock]],[2]CUS030!$A$5:$BO$10000,29,0)/Table1[[#This Row],[Rate
(L/S)]],"")</f>
        <v>0</v>
      </c>
      <c r="Y240" s="7">
        <f>IFERROR(VLOOKUP(Table1[[#This Row],[Stock]],[2]CUS030!$A$5:$BO$10000,30,0)/Table1[[#This Row],[Rate
(L/S)]],"")</f>
        <v>0</v>
      </c>
      <c r="Z240" s="7">
        <f>IFERROR(VLOOKUP(Table1[[#This Row],[Stock]],[2]CUS030!$A$5:$BO$10000,31,0)/Table1[[#This Row],[Rate
(L/S)]],"")</f>
        <v>0</v>
      </c>
      <c r="AA240" s="7">
        <f>IFERROR(VLOOKUP(Table1[[#This Row],[Stock]],[2]CUS030!$A$5:$BO$10000,32,0)/Table1[[#This Row],[Rate
(L/S)]],"")</f>
        <v>0</v>
      </c>
      <c r="AB240" s="7">
        <f>IFERROR(VLOOKUP(Table1[[#This Row],[Stock]],[2]CUS030!$A$5:$BO$10000,33,0)/Table1[[#This Row],[Rate
(L/S)]],"")</f>
        <v>0</v>
      </c>
      <c r="AC240" s="7">
        <f>IFERROR(VLOOKUP(Table1[[#This Row],[Stock]],[2]CUS030!$A$5:$BO$10000,34,0)/Table1[[#This Row],[Rate
(L/S)]],"")</f>
        <v>0</v>
      </c>
      <c r="AD240" s="7">
        <f>IFERROR(VLOOKUP(Table1[[#This Row],[Stock]],[2]CUS030!$A$5:$BO$10000,35,0)/Table1[[#This Row],[Rate
(L/S)]],"")</f>
        <v>0</v>
      </c>
      <c r="AE240" s="7">
        <f>IFERROR(VLOOKUP(Table1[[#This Row],[Stock]],[2]CUS030!$A$5:$BO$10000,36,0)/Table1[[#This Row],[Rate
(L/S)]],"")</f>
        <v>0</v>
      </c>
      <c r="AF240" s="7">
        <f>IFERROR(VLOOKUP(Table1[[#This Row],[Stock]],[2]CUS030!$A$5:$BO$10000,37,0)/Table1[[#This Row],[Rate
(L/S)]],"")</f>
        <v>0</v>
      </c>
      <c r="AG240" s="7">
        <f>IFERROR(VLOOKUP(Table1[[#This Row],[Stock]],[2]CUS030!$A$5:$BO$10000,38,0)/Table1[[#This Row],[Rate
(L/S)]],"")</f>
        <v>0</v>
      </c>
      <c r="AH240" s="7">
        <f>IFERROR(VLOOKUP(Table1[[#This Row],[Stock]],[2]CUS030!$A$5:$BO$10000,39,0)/Table1[[#This Row],[Rate
(L/S)]],"")</f>
        <v>0</v>
      </c>
      <c r="AI240" s="7">
        <f>IFERROR(VLOOKUP(Table1[[#This Row],[Stock]],[2]CUS030!$A$5:$BO$10000,40,0)/Table1[[#This Row],[Rate
(L/S)]],"")</f>
        <v>0</v>
      </c>
      <c r="AJ240" s="7">
        <f>IFERROR(VLOOKUP(Table1[[#This Row],[Stock]],[2]CUS030!$A$5:$BO$10000,41,0)/Table1[[#This Row],[Rate
(L/S)]],"")</f>
        <v>0</v>
      </c>
      <c r="AK240" s="7">
        <f>IFERROR(VLOOKUP(Table1[[#This Row],[Stock]],[2]CUS030!$A$5:$BO$10000,42,0)/Table1[[#This Row],[Rate
(L/S)]],"")</f>
        <v>0</v>
      </c>
      <c r="AL240" s="7">
        <f>IFERROR(VLOOKUP(Table1[[#This Row],[Stock]],[2]CUS030!$A$5:$BO$10000,43,0)/Table1[[#This Row],[Rate
(L/S)]],"")</f>
        <v>0</v>
      </c>
      <c r="AM240" s="7">
        <f>IFERROR(VLOOKUP(Table1[[#This Row],[Stock]],[2]CUS030!$A$5:$BO$10000,44,0)/Table1[[#This Row],[Rate
(L/S)]],"")</f>
        <v>0</v>
      </c>
      <c r="AN240" s="7">
        <f>IFERROR(VLOOKUP(Table1[[#This Row],[Stock]],[2]CUS030!$A$5:$BO$10000,45,0)/Table1[[#This Row],[Rate
(L/S)]],"")</f>
        <v>0</v>
      </c>
      <c r="AO240" s="7">
        <f>IFERROR(VLOOKUP(Table1[[#This Row],[Stock]],[2]CUS030!$A$5:$BO$10000,46,0)/Table1[[#This Row],[Rate
(L/S)]],"")</f>
        <v>0</v>
      </c>
      <c r="AP240" s="7">
        <f>IFERROR(VLOOKUP(Table1[[#This Row],[Stock]],[2]CUS030!$A$5:$BO$10000,47,0)/Table1[[#This Row],[Rate
(L/S)]],"")</f>
        <v>0</v>
      </c>
      <c r="AQ240" s="7">
        <f>IFERROR(VLOOKUP(Table1[[#This Row],[Stock]],[2]CUS030!$A$5:$BO$10000,48,0)/Table1[[#This Row],[Rate
(L/S)]],"")</f>
        <v>0</v>
      </c>
      <c r="AR240" s="7">
        <f>IFERROR(VLOOKUP(Table1[[#This Row],[Stock]],[2]CUS030!$A$5:$BO$10000,49,0)/Table1[[#This Row],[Rate
(L/S)]],"")</f>
        <v>0</v>
      </c>
      <c r="AS240" s="7">
        <f>IFERROR(VLOOKUP(Table1[[#This Row],[Stock]],[2]CUS030!$A$5:$BO$10000,50,0)/Table1[[#This Row],[Rate
(L/S)]],"")</f>
        <v>0</v>
      </c>
      <c r="AT240" s="7">
        <f>IFERROR(VLOOKUP(Table1[[#This Row],[Stock]],[2]CUS030!$A$5:$BO$10000,51,0)/Table1[[#This Row],[Rate
(L/S)]],"")</f>
        <v>0</v>
      </c>
      <c r="AU240" s="7">
        <f>IFERROR(VLOOKUP(Table1[[#This Row],[Stock]],[2]CUS030!$A$5:$BO$10000,52,0)/Table1[[#This Row],[Rate
(L/S)]],"")</f>
        <v>0</v>
      </c>
      <c r="AV240" s="7">
        <f>IFERROR(VLOOKUP(Table1[[#This Row],[Stock]],[2]CUS030!$A$5:$BO$10000,53,0)/Table1[[#This Row],[Rate
(L/S)]],"")</f>
        <v>0</v>
      </c>
      <c r="AW240" s="7">
        <f>IFERROR(VLOOKUP(Table1[[#This Row],[Stock]],[2]CUS030!$A$5:$BO$10000,54,0)/Table1[[#This Row],[Rate
(L/S)]],"")</f>
        <v>0</v>
      </c>
      <c r="AX240" s="7">
        <f>IFERROR(VLOOKUP(Table1[[#This Row],[Stock]],[2]CUS030!$A$5:$BO$10000,55,0)/Table1[[#This Row],[Rate
(L/S)]],"")</f>
        <v>103.23529411764706</v>
      </c>
      <c r="AY240" s="7">
        <f>IFERROR(VLOOKUP(Table1[[#This Row],[Stock]],[2]CUS030!$A$5:$BO$10000,56,0)/Table1[[#This Row],[Rate
(L/S)]],"")</f>
        <v>202.35294117647058</v>
      </c>
      <c r="AZ240" s="7">
        <f>IFERROR(VLOOKUP(Table1[[#This Row],[Stock]],[2]CUS030!$A$5:$BO$10000,57,0)/Table1[[#This Row],[Rate
(L/S)]],"")</f>
        <v>114</v>
      </c>
      <c r="BA240" s="7">
        <f>IFERROR(VLOOKUP(Table1[[#This Row],[Stock]],[2]CUS030!$A$5:$BO$10000,58,0)/Table1[[#This Row],[Rate
(L/S)]],"")</f>
        <v>194.11764705882354</v>
      </c>
      <c r="BB240" s="7">
        <f>IFERROR(VLOOKUP(Table1[[#This Row],[Stock]],[2]CUS030!$A$5:$BO$10000,59,0)/Table1[[#This Row],[Rate
(L/S)]],"")</f>
        <v>0</v>
      </c>
      <c r="BC240" s="7">
        <f>IFERROR(VLOOKUP(Table1[[#This Row],[Stock]],[2]CUS030!$A$5:$BO$10000,60,0)/Table1[[#This Row],[Rate
(L/S)]],"")</f>
        <v>0</v>
      </c>
      <c r="BD240" s="7">
        <f>IFERROR(VLOOKUP(Table1[[#This Row],[Stock]],[2]CUS030!$A$5:$BO$10000,61,0)/Table1[[#This Row],[Rate
(L/S)]],"")</f>
        <v>0</v>
      </c>
      <c r="BE240" s="7">
        <f>IFERROR(VLOOKUP(Table1[[#This Row],[Stock]],[2]CUS030!$A$5:$BO$10000,62,0)/Table1[[#This Row],[Rate
(L/S)]],"")</f>
        <v>0</v>
      </c>
      <c r="BF240" s="7">
        <f>IFERROR(VLOOKUP(Table1[[#This Row],[Stock]],[2]CUS030!$A$5:$BO$10000,63,0)/Table1[[#This Row],[Rate
(L/S)]],"")</f>
        <v>0</v>
      </c>
      <c r="BG240" s="7">
        <f>IFERROR(VLOOKUP(Table1[[#This Row],[Stock]],[2]CUS030!$A$5:$BO$10000,64,0)/Table1[[#This Row],[Rate
(L/S)]],"")</f>
        <v>0</v>
      </c>
      <c r="BH240" s="7">
        <f>IFERROR(VLOOKUP(Table1[[#This Row],[Stock]],[2]CUS030!$A$5:$BO$10000,65,0)/Table1[[#This Row],[Rate
(L/S)]],"")</f>
        <v>0</v>
      </c>
      <c r="BI240" s="7" t="s">
        <v>1</v>
      </c>
      <c r="BJ240" s="15">
        <f>IFERROR(IF(Table1[[#This Row],[S.Material]]="S",(Table1[[#This Row],[Total Qty]]+Table1[[#This Row],[N+1]]+Table1[[#This Row],[N+2]]),Table1[[#This Row],[Total Qty]]+Table1[[#This Row],[N+1]]),)</f>
        <v>202.35294117647058</v>
      </c>
      <c r="BK240" s="7" t="str">
        <f>IFERROR(IF(((AVERAGE((Table1[[#This Row],[N+1]],Table1[[#This Row],[N+2]]),Table1[[#This Row],[N+3]])-(Table1[[#This Row],[Total Qty]])))&gt;500,"Fixed&gt;500pcs",""),"")</f>
        <v/>
      </c>
      <c r="BL240" s="7" t="str">
        <f>IF(AND(Table1[[#This Row],[Last Forcast]]=0,Table1[[#This Row],[Total Qty]]&gt;0,Table1[[#This Row],[N+1]]&gt;0),"Check PO again","")</f>
        <v/>
      </c>
    </row>
    <row r="241" spans="2:64" x14ac:dyDescent="0.3">
      <c r="B241">
        <v>239</v>
      </c>
      <c r="C241" t="s">
        <v>246</v>
      </c>
      <c r="D241">
        <f>IFERROR(ROUND((MID(Table1[[#This Row],[Production]],35,(LEN(Table1[[#This Row],[Production]]))-37)/(MID(Table1[[#This Row],[Stock]],35,(LEN(Table1[[#This Row],[Stock]]))-37))),0),"")</f>
        <v>1</v>
      </c>
      <c r="E241" t="s">
        <v>246</v>
      </c>
      <c r="F241" s="16">
        <f>VLOOKUP(LEFT(Table1[[#This Row],[Production]],LEN(Table1[[#This Row],[Production]])-7),Item!$A$5:$Z$1000,26,0)</f>
        <v>1.1539999999999999</v>
      </c>
      <c r="H241" s="8" t="str">
        <f>IFERROR(VLOOKUP(MID(Table1[[#This Row],[Production]],10,2),Special!$B$2:$D$26,3,0),"")</f>
        <v>-</v>
      </c>
      <c r="J241" t="b">
        <f>EXACT(LEFT(Table1[[#This Row],[Stock]],12),LEFT(Table1[[#This Row],[Production]],12))</f>
        <v>1</v>
      </c>
      <c r="K241" t="b">
        <f>EXACT((RIGHT(Table1[[#This Row],[Stock]],3)),((RIGHT(Table1[[#This Row],[Production]],3))))</f>
        <v>1</v>
      </c>
      <c r="L241" s="14">
        <f>IFERROR(VLOOKUP(Table1[[#This Row],[Stock]],[1]Sheet1!$A$7:$N$10000,14,0),"")</f>
        <v>182</v>
      </c>
      <c r="M241" s="14">
        <f>IFERROR(ROUND((Table1[[#This Row],[Stock
(S&amp;L)]]/Table1[[#This Row],[Rate
(L/S)]]),0),"")</f>
        <v>182</v>
      </c>
      <c r="O241" t="str">
        <f>IF(Table1[[#This Row],[Rate
(L/S)]]=1,"P/E","C")</f>
        <v>P/E</v>
      </c>
      <c r="P241" s="7" t="str">
        <f>IFERROR(VLOOKUP(Table1[[#This Row],[Stock]],[2]CUS030!$A$5:$BO$10000,21,0)/Table1[[#This Row],[Rate
(L/S)]],"")</f>
        <v/>
      </c>
      <c r="Q241" s="7" t="str">
        <f>IFERROR(VLOOKUP(Table1[[#This Row],[Stock]],[2]CUS030!$A$5:$BO$10000,22,0)/Table1[[#This Row],[Rate
(L/S)]],"")</f>
        <v/>
      </c>
      <c r="R241" s="7" t="str">
        <f>IFERROR(VLOOKUP(Table1[[#This Row],[Stock]],[2]CUS030!$A$5:$BO$10000,23,0)/Table1[[#This Row],[Rate
(L/S)]],"")</f>
        <v/>
      </c>
      <c r="S241" s="7" t="str">
        <f>IFERROR(VLOOKUP(Table1[[#This Row],[Stock]],[2]CUS030!$A$5:$BO$10000,24,0)/Table1[[#This Row],[Rate
(L/S)]],"")</f>
        <v/>
      </c>
      <c r="T241" s="7" t="str">
        <f>IFERROR(VLOOKUP(Table1[[#This Row],[Stock]],[2]CUS030!$A$5:$BO$10000,25,0)/Table1[[#This Row],[Rate
(L/S)]],"")</f>
        <v/>
      </c>
      <c r="U241" s="7" t="str">
        <f>IFERROR(VLOOKUP(Table1[[#This Row],[Stock]],[2]CUS030!$A$5:$BO$10000,26,0)/Table1[[#This Row],[Rate
(L/S)]],"")</f>
        <v/>
      </c>
      <c r="V241" s="7" t="str">
        <f>IFERROR(VLOOKUP(Table1[[#This Row],[Stock]],[2]CUS030!$A$5:$BO$10000,27,0)/Table1[[#This Row],[Rate
(L/S)]],"")</f>
        <v/>
      </c>
      <c r="W241" s="7" t="str">
        <f>IFERROR(VLOOKUP(Table1[[#This Row],[Stock]],[2]CUS030!$A$5:$BO$10000,28,0)/Table1[[#This Row],[Rate
(L/S)]],"")</f>
        <v/>
      </c>
      <c r="X241" s="7" t="str">
        <f>IFERROR(VLOOKUP(Table1[[#This Row],[Stock]],[2]CUS030!$A$5:$BO$10000,29,0)/Table1[[#This Row],[Rate
(L/S)]],"")</f>
        <v/>
      </c>
      <c r="Y241" s="7" t="str">
        <f>IFERROR(VLOOKUP(Table1[[#This Row],[Stock]],[2]CUS030!$A$5:$BO$10000,30,0)/Table1[[#This Row],[Rate
(L/S)]],"")</f>
        <v/>
      </c>
      <c r="Z241" s="7" t="str">
        <f>IFERROR(VLOOKUP(Table1[[#This Row],[Stock]],[2]CUS030!$A$5:$BO$10000,31,0)/Table1[[#This Row],[Rate
(L/S)]],"")</f>
        <v/>
      </c>
      <c r="AA241" s="7" t="str">
        <f>IFERROR(VLOOKUP(Table1[[#This Row],[Stock]],[2]CUS030!$A$5:$BO$10000,32,0)/Table1[[#This Row],[Rate
(L/S)]],"")</f>
        <v/>
      </c>
      <c r="AB241" s="7" t="str">
        <f>IFERROR(VLOOKUP(Table1[[#This Row],[Stock]],[2]CUS030!$A$5:$BO$10000,33,0)/Table1[[#This Row],[Rate
(L/S)]],"")</f>
        <v/>
      </c>
      <c r="AC241" s="7" t="str">
        <f>IFERROR(VLOOKUP(Table1[[#This Row],[Stock]],[2]CUS030!$A$5:$BO$10000,34,0)/Table1[[#This Row],[Rate
(L/S)]],"")</f>
        <v/>
      </c>
      <c r="AD241" s="7" t="str">
        <f>IFERROR(VLOOKUP(Table1[[#This Row],[Stock]],[2]CUS030!$A$5:$BO$10000,35,0)/Table1[[#This Row],[Rate
(L/S)]],"")</f>
        <v/>
      </c>
      <c r="AE241" s="7" t="str">
        <f>IFERROR(VLOOKUP(Table1[[#This Row],[Stock]],[2]CUS030!$A$5:$BO$10000,36,0)/Table1[[#This Row],[Rate
(L/S)]],"")</f>
        <v/>
      </c>
      <c r="AF241" s="7" t="str">
        <f>IFERROR(VLOOKUP(Table1[[#This Row],[Stock]],[2]CUS030!$A$5:$BO$10000,37,0)/Table1[[#This Row],[Rate
(L/S)]],"")</f>
        <v/>
      </c>
      <c r="AG241" s="7" t="str">
        <f>IFERROR(VLOOKUP(Table1[[#This Row],[Stock]],[2]CUS030!$A$5:$BO$10000,38,0)/Table1[[#This Row],[Rate
(L/S)]],"")</f>
        <v/>
      </c>
      <c r="AH241" s="7" t="str">
        <f>IFERROR(VLOOKUP(Table1[[#This Row],[Stock]],[2]CUS030!$A$5:$BO$10000,39,0)/Table1[[#This Row],[Rate
(L/S)]],"")</f>
        <v/>
      </c>
      <c r="AI241" s="7" t="str">
        <f>IFERROR(VLOOKUP(Table1[[#This Row],[Stock]],[2]CUS030!$A$5:$BO$10000,40,0)/Table1[[#This Row],[Rate
(L/S)]],"")</f>
        <v/>
      </c>
      <c r="AJ241" s="7" t="str">
        <f>IFERROR(VLOOKUP(Table1[[#This Row],[Stock]],[2]CUS030!$A$5:$BO$10000,41,0)/Table1[[#This Row],[Rate
(L/S)]],"")</f>
        <v/>
      </c>
      <c r="AK241" s="7" t="str">
        <f>IFERROR(VLOOKUP(Table1[[#This Row],[Stock]],[2]CUS030!$A$5:$BO$10000,42,0)/Table1[[#This Row],[Rate
(L/S)]],"")</f>
        <v/>
      </c>
      <c r="AL241" s="7" t="str">
        <f>IFERROR(VLOOKUP(Table1[[#This Row],[Stock]],[2]CUS030!$A$5:$BO$10000,43,0)/Table1[[#This Row],[Rate
(L/S)]],"")</f>
        <v/>
      </c>
      <c r="AM241" s="7" t="str">
        <f>IFERROR(VLOOKUP(Table1[[#This Row],[Stock]],[2]CUS030!$A$5:$BO$10000,44,0)/Table1[[#This Row],[Rate
(L/S)]],"")</f>
        <v/>
      </c>
      <c r="AN241" s="7" t="str">
        <f>IFERROR(VLOOKUP(Table1[[#This Row],[Stock]],[2]CUS030!$A$5:$BO$10000,45,0)/Table1[[#This Row],[Rate
(L/S)]],"")</f>
        <v/>
      </c>
      <c r="AO241" s="7" t="str">
        <f>IFERROR(VLOOKUP(Table1[[#This Row],[Stock]],[2]CUS030!$A$5:$BO$10000,46,0)/Table1[[#This Row],[Rate
(L/S)]],"")</f>
        <v/>
      </c>
      <c r="AP241" s="7" t="str">
        <f>IFERROR(VLOOKUP(Table1[[#This Row],[Stock]],[2]CUS030!$A$5:$BO$10000,47,0)/Table1[[#This Row],[Rate
(L/S)]],"")</f>
        <v/>
      </c>
      <c r="AQ241" s="7" t="str">
        <f>IFERROR(VLOOKUP(Table1[[#This Row],[Stock]],[2]CUS030!$A$5:$BO$10000,48,0)/Table1[[#This Row],[Rate
(L/S)]],"")</f>
        <v/>
      </c>
      <c r="AR241" s="7" t="str">
        <f>IFERROR(VLOOKUP(Table1[[#This Row],[Stock]],[2]CUS030!$A$5:$BO$10000,49,0)/Table1[[#This Row],[Rate
(L/S)]],"")</f>
        <v/>
      </c>
      <c r="AS241" s="7" t="str">
        <f>IFERROR(VLOOKUP(Table1[[#This Row],[Stock]],[2]CUS030!$A$5:$BO$10000,50,0)/Table1[[#This Row],[Rate
(L/S)]],"")</f>
        <v/>
      </c>
      <c r="AT241" s="7" t="str">
        <f>IFERROR(VLOOKUP(Table1[[#This Row],[Stock]],[2]CUS030!$A$5:$BO$10000,51,0)/Table1[[#This Row],[Rate
(L/S)]],"")</f>
        <v/>
      </c>
      <c r="AU241" s="7" t="str">
        <f>IFERROR(VLOOKUP(Table1[[#This Row],[Stock]],[2]CUS030!$A$5:$BO$10000,52,0)/Table1[[#This Row],[Rate
(L/S)]],"")</f>
        <v/>
      </c>
      <c r="AV241" s="7" t="str">
        <f>IFERROR(VLOOKUP(Table1[[#This Row],[Stock]],[2]CUS030!$A$5:$BO$10000,53,0)/Table1[[#This Row],[Rate
(L/S)]],"")</f>
        <v/>
      </c>
      <c r="AW241" s="7" t="str">
        <f>IFERROR(VLOOKUP(Table1[[#This Row],[Stock]],[2]CUS030!$A$5:$BO$10000,54,0)/Table1[[#This Row],[Rate
(L/S)]],"")</f>
        <v/>
      </c>
      <c r="AX241" s="7" t="str">
        <f>IFERROR(VLOOKUP(Table1[[#This Row],[Stock]],[2]CUS030!$A$5:$BO$10000,55,0)/Table1[[#This Row],[Rate
(L/S)]],"")</f>
        <v/>
      </c>
      <c r="AY241" s="7" t="str">
        <f>IFERROR(VLOOKUP(Table1[[#This Row],[Stock]],[2]CUS030!$A$5:$BO$10000,56,0)/Table1[[#This Row],[Rate
(L/S)]],"")</f>
        <v/>
      </c>
      <c r="AZ241" s="7" t="str">
        <f>IFERROR(VLOOKUP(Table1[[#This Row],[Stock]],[2]CUS030!$A$5:$BO$10000,57,0)/Table1[[#This Row],[Rate
(L/S)]],"")</f>
        <v/>
      </c>
      <c r="BA241" s="7" t="str">
        <f>IFERROR(VLOOKUP(Table1[[#This Row],[Stock]],[2]CUS030!$A$5:$BO$10000,58,0)/Table1[[#This Row],[Rate
(L/S)]],"")</f>
        <v/>
      </c>
      <c r="BB241" s="7" t="str">
        <f>IFERROR(VLOOKUP(Table1[[#This Row],[Stock]],[2]CUS030!$A$5:$BO$10000,59,0)/Table1[[#This Row],[Rate
(L/S)]],"")</f>
        <v/>
      </c>
      <c r="BC241" s="7" t="str">
        <f>IFERROR(VLOOKUP(Table1[[#This Row],[Stock]],[2]CUS030!$A$5:$BO$10000,60,0)/Table1[[#This Row],[Rate
(L/S)]],"")</f>
        <v/>
      </c>
      <c r="BD241" s="7" t="str">
        <f>IFERROR(VLOOKUP(Table1[[#This Row],[Stock]],[2]CUS030!$A$5:$BO$10000,61,0)/Table1[[#This Row],[Rate
(L/S)]],"")</f>
        <v/>
      </c>
      <c r="BE241" s="7" t="str">
        <f>IFERROR(VLOOKUP(Table1[[#This Row],[Stock]],[2]CUS030!$A$5:$BO$10000,62,0)/Table1[[#This Row],[Rate
(L/S)]],"")</f>
        <v/>
      </c>
      <c r="BF241" s="7" t="str">
        <f>IFERROR(VLOOKUP(Table1[[#This Row],[Stock]],[2]CUS030!$A$5:$BO$10000,63,0)/Table1[[#This Row],[Rate
(L/S)]],"")</f>
        <v/>
      </c>
      <c r="BG241" s="7" t="str">
        <f>IFERROR(VLOOKUP(Table1[[#This Row],[Stock]],[2]CUS030!$A$5:$BO$10000,64,0)/Table1[[#This Row],[Rate
(L/S)]],"")</f>
        <v/>
      </c>
      <c r="BH241" s="7" t="str">
        <f>IFERROR(VLOOKUP(Table1[[#This Row],[Stock]],[2]CUS030!$A$5:$BO$10000,65,0)/Table1[[#This Row],[Rate
(L/S)]],"")</f>
        <v/>
      </c>
      <c r="BI241" s="7" t="s">
        <v>1</v>
      </c>
      <c r="BJ241" s="15">
        <f>IFERROR(IF(Table1[[#This Row],[S.Material]]="S",(Table1[[#This Row],[Total Qty]]+Table1[[#This Row],[N+1]]+Table1[[#This Row],[N+2]]),Table1[[#This Row],[Total Qty]]+Table1[[#This Row],[N+1]]),)</f>
        <v>0</v>
      </c>
      <c r="BK241" s="7" t="str">
        <f>IFERROR(IF(((AVERAGE((Table1[[#This Row],[N+1]],Table1[[#This Row],[N+2]]),Table1[[#This Row],[N+3]])-(Table1[[#This Row],[Total Qty]])))&gt;500,"Fixed&gt;500pcs",""),"")</f>
        <v/>
      </c>
      <c r="BL241" s="7" t="str">
        <f>IF(AND(Table1[[#This Row],[Last Forcast]]=0,Table1[[#This Row],[Total Qty]]&gt;0,Table1[[#This Row],[N+1]]&gt;0),"Check PO again","")</f>
        <v/>
      </c>
    </row>
    <row r="242" spans="2:64" x14ac:dyDescent="0.3">
      <c r="B242">
        <v>240</v>
      </c>
      <c r="C242" t="s">
        <v>247</v>
      </c>
      <c r="D242">
        <f>IFERROR(ROUND((MID(Table1[[#This Row],[Production]],35,(LEN(Table1[[#This Row],[Production]]))-37)/(MID(Table1[[#This Row],[Stock]],35,(LEN(Table1[[#This Row],[Stock]]))-37))),0),"")</f>
        <v>4</v>
      </c>
      <c r="E242" t="s">
        <v>248</v>
      </c>
      <c r="F242" s="16">
        <f>VLOOKUP(LEFT(Table1[[#This Row],[Production]],LEN(Table1[[#This Row],[Production]])-7),Item!$A$5:$Z$1000,26,0)</f>
        <v>0.81100000000000005</v>
      </c>
      <c r="H242" s="8" t="str">
        <f>IFERROR(VLOOKUP(MID(Table1[[#This Row],[Production]],10,2),Special!$B$2:$D$26,3,0),"")</f>
        <v>-</v>
      </c>
      <c r="J242" t="b">
        <f>EXACT(LEFT(Table1[[#This Row],[Stock]],12),LEFT(Table1[[#This Row],[Production]],12))</f>
        <v>1</v>
      </c>
      <c r="K242" t="b">
        <f>EXACT((RIGHT(Table1[[#This Row],[Stock]],3)),((RIGHT(Table1[[#This Row],[Production]],3))))</f>
        <v>1</v>
      </c>
      <c r="L242" s="14">
        <f>IFERROR(VLOOKUP(Table1[[#This Row],[Stock]],[1]Sheet1!$A$7:$N$10000,14,0),"")</f>
        <v>12</v>
      </c>
      <c r="M242" s="14">
        <f>IFERROR(ROUND((Table1[[#This Row],[Stock
(S&amp;L)]]/Table1[[#This Row],[Rate
(L/S)]]),0),"")</f>
        <v>3</v>
      </c>
      <c r="O242" t="str">
        <f>IF(Table1[[#This Row],[Rate
(L/S)]]=1,"P/E","C")</f>
        <v>C</v>
      </c>
      <c r="P242" s="7">
        <f>IFERROR(VLOOKUP(Table1[[#This Row],[Stock]],[2]CUS030!$A$5:$BO$10000,21,0)/Table1[[#This Row],[Rate
(L/S)]],"")</f>
        <v>0</v>
      </c>
      <c r="Q242" s="7">
        <f>IFERROR(VLOOKUP(Table1[[#This Row],[Stock]],[2]CUS030!$A$5:$BO$10000,22,0)/Table1[[#This Row],[Rate
(L/S)]],"")</f>
        <v>0</v>
      </c>
      <c r="R242" s="7">
        <f>IFERROR(VLOOKUP(Table1[[#This Row],[Stock]],[2]CUS030!$A$5:$BO$10000,23,0)/Table1[[#This Row],[Rate
(L/S)]],"")</f>
        <v>0</v>
      </c>
      <c r="S242" s="7">
        <f>IFERROR(VLOOKUP(Table1[[#This Row],[Stock]],[2]CUS030!$A$5:$BO$10000,24,0)/Table1[[#This Row],[Rate
(L/S)]],"")</f>
        <v>0</v>
      </c>
      <c r="T242" s="7">
        <f>IFERROR(VLOOKUP(Table1[[#This Row],[Stock]],[2]CUS030!$A$5:$BO$10000,25,0)/Table1[[#This Row],[Rate
(L/S)]],"")</f>
        <v>0</v>
      </c>
      <c r="U242" s="7">
        <f>IFERROR(VLOOKUP(Table1[[#This Row],[Stock]],[2]CUS030!$A$5:$BO$10000,26,0)/Table1[[#This Row],[Rate
(L/S)]],"")</f>
        <v>340</v>
      </c>
      <c r="V242" s="7">
        <f>IFERROR(VLOOKUP(Table1[[#This Row],[Stock]],[2]CUS030!$A$5:$BO$10000,27,0)/Table1[[#This Row],[Rate
(L/S)]],"")</f>
        <v>0</v>
      </c>
      <c r="W242" s="7">
        <f>IFERROR(VLOOKUP(Table1[[#This Row],[Stock]],[2]CUS030!$A$5:$BO$10000,28,0)/Table1[[#This Row],[Rate
(L/S)]],"")</f>
        <v>0</v>
      </c>
      <c r="X242" s="7">
        <f>IFERROR(VLOOKUP(Table1[[#This Row],[Stock]],[2]CUS030!$A$5:$BO$10000,29,0)/Table1[[#This Row],[Rate
(L/S)]],"")</f>
        <v>0</v>
      </c>
      <c r="Y242" s="7">
        <f>IFERROR(VLOOKUP(Table1[[#This Row],[Stock]],[2]CUS030!$A$5:$BO$10000,30,0)/Table1[[#This Row],[Rate
(L/S)]],"")</f>
        <v>0</v>
      </c>
      <c r="Z242" s="7">
        <f>IFERROR(VLOOKUP(Table1[[#This Row],[Stock]],[2]CUS030!$A$5:$BO$10000,31,0)/Table1[[#This Row],[Rate
(L/S)]],"")</f>
        <v>0</v>
      </c>
      <c r="AA242" s="7">
        <f>IFERROR(VLOOKUP(Table1[[#This Row],[Stock]],[2]CUS030!$A$5:$BO$10000,32,0)/Table1[[#This Row],[Rate
(L/S)]],"")</f>
        <v>0</v>
      </c>
      <c r="AB242" s="7">
        <f>IFERROR(VLOOKUP(Table1[[#This Row],[Stock]],[2]CUS030!$A$5:$BO$10000,33,0)/Table1[[#This Row],[Rate
(L/S)]],"")</f>
        <v>0</v>
      </c>
      <c r="AC242" s="7">
        <f>IFERROR(VLOOKUP(Table1[[#This Row],[Stock]],[2]CUS030!$A$5:$BO$10000,34,0)/Table1[[#This Row],[Rate
(L/S)]],"")</f>
        <v>0</v>
      </c>
      <c r="AD242" s="7">
        <f>IFERROR(VLOOKUP(Table1[[#This Row],[Stock]],[2]CUS030!$A$5:$BO$10000,35,0)/Table1[[#This Row],[Rate
(L/S)]],"")</f>
        <v>0</v>
      </c>
      <c r="AE242" s="7">
        <f>IFERROR(VLOOKUP(Table1[[#This Row],[Stock]],[2]CUS030!$A$5:$BO$10000,36,0)/Table1[[#This Row],[Rate
(L/S)]],"")</f>
        <v>0</v>
      </c>
      <c r="AF242" s="7">
        <f>IFERROR(VLOOKUP(Table1[[#This Row],[Stock]],[2]CUS030!$A$5:$BO$10000,37,0)/Table1[[#This Row],[Rate
(L/S)]],"")</f>
        <v>0</v>
      </c>
      <c r="AG242" s="7">
        <f>IFERROR(VLOOKUP(Table1[[#This Row],[Stock]],[2]CUS030!$A$5:$BO$10000,38,0)/Table1[[#This Row],[Rate
(L/S)]],"")</f>
        <v>0</v>
      </c>
      <c r="AH242" s="7">
        <f>IFERROR(VLOOKUP(Table1[[#This Row],[Stock]],[2]CUS030!$A$5:$BO$10000,39,0)/Table1[[#This Row],[Rate
(L/S)]],"")</f>
        <v>0</v>
      </c>
      <c r="AI242" s="7">
        <f>IFERROR(VLOOKUP(Table1[[#This Row],[Stock]],[2]CUS030!$A$5:$BO$10000,40,0)/Table1[[#This Row],[Rate
(L/S)]],"")</f>
        <v>0</v>
      </c>
      <c r="AJ242" s="7">
        <f>IFERROR(VLOOKUP(Table1[[#This Row],[Stock]],[2]CUS030!$A$5:$BO$10000,41,0)/Table1[[#This Row],[Rate
(L/S)]],"")</f>
        <v>0</v>
      </c>
      <c r="AK242" s="7">
        <f>IFERROR(VLOOKUP(Table1[[#This Row],[Stock]],[2]CUS030!$A$5:$BO$10000,42,0)/Table1[[#This Row],[Rate
(L/S)]],"")</f>
        <v>0</v>
      </c>
      <c r="AL242" s="7">
        <f>IFERROR(VLOOKUP(Table1[[#This Row],[Stock]],[2]CUS030!$A$5:$BO$10000,43,0)/Table1[[#This Row],[Rate
(L/S)]],"")</f>
        <v>0</v>
      </c>
      <c r="AM242" s="7">
        <f>IFERROR(VLOOKUP(Table1[[#This Row],[Stock]],[2]CUS030!$A$5:$BO$10000,44,0)/Table1[[#This Row],[Rate
(L/S)]],"")</f>
        <v>0</v>
      </c>
      <c r="AN242" s="7">
        <f>IFERROR(VLOOKUP(Table1[[#This Row],[Stock]],[2]CUS030!$A$5:$BO$10000,45,0)/Table1[[#This Row],[Rate
(L/S)]],"")</f>
        <v>0</v>
      </c>
      <c r="AO242" s="7">
        <f>IFERROR(VLOOKUP(Table1[[#This Row],[Stock]],[2]CUS030!$A$5:$BO$10000,46,0)/Table1[[#This Row],[Rate
(L/S)]],"")</f>
        <v>0</v>
      </c>
      <c r="AP242" s="7">
        <f>IFERROR(VLOOKUP(Table1[[#This Row],[Stock]],[2]CUS030!$A$5:$BO$10000,47,0)/Table1[[#This Row],[Rate
(L/S)]],"")</f>
        <v>0</v>
      </c>
      <c r="AQ242" s="7">
        <f>IFERROR(VLOOKUP(Table1[[#This Row],[Stock]],[2]CUS030!$A$5:$BO$10000,48,0)/Table1[[#This Row],[Rate
(L/S)]],"")</f>
        <v>0</v>
      </c>
      <c r="AR242" s="7">
        <f>IFERROR(VLOOKUP(Table1[[#This Row],[Stock]],[2]CUS030!$A$5:$BO$10000,49,0)/Table1[[#This Row],[Rate
(L/S)]],"")</f>
        <v>0</v>
      </c>
      <c r="AS242" s="7">
        <f>IFERROR(VLOOKUP(Table1[[#This Row],[Stock]],[2]CUS030!$A$5:$BO$10000,50,0)/Table1[[#This Row],[Rate
(L/S)]],"")</f>
        <v>0</v>
      </c>
      <c r="AT242" s="7">
        <f>IFERROR(VLOOKUP(Table1[[#This Row],[Stock]],[2]CUS030!$A$5:$BO$10000,51,0)/Table1[[#This Row],[Rate
(L/S)]],"")</f>
        <v>0</v>
      </c>
      <c r="AU242" s="7">
        <f>IFERROR(VLOOKUP(Table1[[#This Row],[Stock]],[2]CUS030!$A$5:$BO$10000,52,0)/Table1[[#This Row],[Rate
(L/S)]],"")</f>
        <v>0</v>
      </c>
      <c r="AV242" s="7">
        <f>IFERROR(VLOOKUP(Table1[[#This Row],[Stock]],[2]CUS030!$A$5:$BO$10000,53,0)/Table1[[#This Row],[Rate
(L/S)]],"")</f>
        <v>340</v>
      </c>
      <c r="AW242" s="7">
        <f>IFERROR(VLOOKUP(Table1[[#This Row],[Stock]],[2]CUS030!$A$5:$BO$10000,54,0)/Table1[[#This Row],[Rate
(L/S)]],"")</f>
        <v>0</v>
      </c>
      <c r="AX242" s="7">
        <f>IFERROR(VLOOKUP(Table1[[#This Row],[Stock]],[2]CUS030!$A$5:$BO$10000,55,0)/Table1[[#This Row],[Rate
(L/S)]],"")</f>
        <v>510</v>
      </c>
      <c r="AY242" s="7">
        <f>IFERROR(VLOOKUP(Table1[[#This Row],[Stock]],[2]CUS030!$A$5:$BO$10000,56,0)/Table1[[#This Row],[Rate
(L/S)]],"")</f>
        <v>180</v>
      </c>
      <c r="AZ242" s="7">
        <f>IFERROR(VLOOKUP(Table1[[#This Row],[Stock]],[2]CUS030!$A$5:$BO$10000,57,0)/Table1[[#This Row],[Rate
(L/S)]],"")</f>
        <v>135</v>
      </c>
      <c r="BA242" s="7">
        <f>IFERROR(VLOOKUP(Table1[[#This Row],[Stock]],[2]CUS030!$A$5:$BO$10000,58,0)/Table1[[#This Row],[Rate
(L/S)]],"")</f>
        <v>0</v>
      </c>
      <c r="BB242" s="7">
        <f>IFERROR(VLOOKUP(Table1[[#This Row],[Stock]],[2]CUS030!$A$5:$BO$10000,59,0)/Table1[[#This Row],[Rate
(L/S)]],"")</f>
        <v>0</v>
      </c>
      <c r="BC242" s="7">
        <f>IFERROR(VLOOKUP(Table1[[#This Row],[Stock]],[2]CUS030!$A$5:$BO$10000,60,0)/Table1[[#This Row],[Rate
(L/S)]],"")</f>
        <v>0</v>
      </c>
      <c r="BD242" s="7">
        <f>IFERROR(VLOOKUP(Table1[[#This Row],[Stock]],[2]CUS030!$A$5:$BO$10000,61,0)/Table1[[#This Row],[Rate
(L/S)]],"")</f>
        <v>0</v>
      </c>
      <c r="BE242" s="7">
        <f>IFERROR(VLOOKUP(Table1[[#This Row],[Stock]],[2]CUS030!$A$5:$BO$10000,62,0)/Table1[[#This Row],[Rate
(L/S)]],"")</f>
        <v>0</v>
      </c>
      <c r="BF242" s="7">
        <f>IFERROR(VLOOKUP(Table1[[#This Row],[Stock]],[2]CUS030!$A$5:$BO$10000,63,0)/Table1[[#This Row],[Rate
(L/S)]],"")</f>
        <v>0</v>
      </c>
      <c r="BG242" s="7">
        <f>IFERROR(VLOOKUP(Table1[[#This Row],[Stock]],[2]CUS030!$A$5:$BO$10000,64,0)/Table1[[#This Row],[Rate
(L/S)]],"")</f>
        <v>0</v>
      </c>
      <c r="BH242" s="7">
        <f>IFERROR(VLOOKUP(Table1[[#This Row],[Stock]],[2]CUS030!$A$5:$BO$10000,65,0)/Table1[[#This Row],[Rate
(L/S)]],"")</f>
        <v>0</v>
      </c>
      <c r="BI242" s="7" t="s">
        <v>1</v>
      </c>
      <c r="BJ242" s="15">
        <f>IFERROR(IF(Table1[[#This Row],[S.Material]]="S",(Table1[[#This Row],[Total Qty]]+Table1[[#This Row],[N+1]]+Table1[[#This Row],[N+2]]),Table1[[#This Row],[Total Qty]]+Table1[[#This Row],[N+1]]),)</f>
        <v>520</v>
      </c>
      <c r="BK242" s="7" t="str">
        <f>IFERROR(IF(((AVERAGE((Table1[[#This Row],[N+1]],Table1[[#This Row],[N+2]]),Table1[[#This Row],[N+3]])-(Table1[[#This Row],[Total Qty]])))&gt;500,"Fixed&gt;500pcs",""),"")</f>
        <v/>
      </c>
      <c r="BL242" s="7" t="str">
        <f>IF(AND(Table1[[#This Row],[Last Forcast]]=0,Table1[[#This Row],[Total Qty]]&gt;0,Table1[[#This Row],[N+1]]&gt;0),"Check PO again","")</f>
        <v/>
      </c>
    </row>
    <row r="243" spans="2:64" x14ac:dyDescent="0.3">
      <c r="B243">
        <v>241</v>
      </c>
      <c r="C243" t="s">
        <v>249</v>
      </c>
      <c r="D243">
        <f>IFERROR(ROUND((MID(Table1[[#This Row],[Production]],35,(LEN(Table1[[#This Row],[Production]]))-37)/(MID(Table1[[#This Row],[Stock]],35,(LEN(Table1[[#This Row],[Stock]]))-37))),0),"")</f>
        <v>14</v>
      </c>
      <c r="E243" t="s">
        <v>250</v>
      </c>
      <c r="F243" s="16">
        <f>VLOOKUP(LEFT(Table1[[#This Row],[Production]],LEN(Table1[[#This Row],[Production]])-7),Item!$A$5:$Z$1000,26,0)</f>
        <v>0.81100000000000005</v>
      </c>
      <c r="H243" s="8" t="str">
        <f>IFERROR(VLOOKUP(MID(Table1[[#This Row],[Production]],10,2),Special!$B$2:$D$26,3,0),"")</f>
        <v>-</v>
      </c>
      <c r="J243" t="b">
        <f>EXACT(LEFT(Table1[[#This Row],[Stock]],12),LEFT(Table1[[#This Row],[Production]],12))</f>
        <v>1</v>
      </c>
      <c r="K243" t="b">
        <f>EXACT((RIGHT(Table1[[#This Row],[Stock]],3)),((RIGHT(Table1[[#This Row],[Production]],3))))</f>
        <v>1</v>
      </c>
      <c r="L243" s="14">
        <f>IFERROR(VLOOKUP(Table1[[#This Row],[Stock]],[1]Sheet1!$A$7:$N$10000,14,0),"")</f>
        <v>1622</v>
      </c>
      <c r="M243" s="14">
        <f>IFERROR(ROUND((Table1[[#This Row],[Stock
(S&amp;L)]]/Table1[[#This Row],[Rate
(L/S)]]),0),"")</f>
        <v>116</v>
      </c>
      <c r="O243" t="str">
        <f>IF(Table1[[#This Row],[Rate
(L/S)]]=1,"P/E","C")</f>
        <v>C</v>
      </c>
      <c r="P243" s="7">
        <f>IFERROR(VLOOKUP(Table1[[#This Row],[Stock]],[2]CUS030!$A$5:$BO$10000,21,0)/Table1[[#This Row],[Rate
(L/S)]],"")</f>
        <v>10.714285714285714</v>
      </c>
      <c r="Q243" s="7">
        <f>IFERROR(VLOOKUP(Table1[[#This Row],[Stock]],[2]CUS030!$A$5:$BO$10000,22,0)/Table1[[#This Row],[Rate
(L/S)]],"")</f>
        <v>0</v>
      </c>
      <c r="R243" s="7">
        <f>IFERROR(VLOOKUP(Table1[[#This Row],[Stock]],[2]CUS030!$A$5:$BO$10000,23,0)/Table1[[#This Row],[Rate
(L/S)]],"")</f>
        <v>0</v>
      </c>
      <c r="S243" s="7">
        <f>IFERROR(VLOOKUP(Table1[[#This Row],[Stock]],[2]CUS030!$A$5:$BO$10000,24,0)/Table1[[#This Row],[Rate
(L/S)]],"")</f>
        <v>10.714285714285714</v>
      </c>
      <c r="T243" s="7">
        <f>IFERROR(VLOOKUP(Table1[[#This Row],[Stock]],[2]CUS030!$A$5:$BO$10000,25,0)/Table1[[#This Row],[Rate
(L/S)]],"")</f>
        <v>0</v>
      </c>
      <c r="U243" s="7">
        <f>IFERROR(VLOOKUP(Table1[[#This Row],[Stock]],[2]CUS030!$A$5:$BO$10000,26,0)/Table1[[#This Row],[Rate
(L/S)]],"")</f>
        <v>10.714285714285714</v>
      </c>
      <c r="V243" s="7">
        <f>IFERROR(VLOOKUP(Table1[[#This Row],[Stock]],[2]CUS030!$A$5:$BO$10000,27,0)/Table1[[#This Row],[Rate
(L/S)]],"")</f>
        <v>0</v>
      </c>
      <c r="W243" s="7">
        <f>IFERROR(VLOOKUP(Table1[[#This Row],[Stock]],[2]CUS030!$A$5:$BO$10000,28,0)/Table1[[#This Row],[Rate
(L/S)]],"")</f>
        <v>7.1428571428571432</v>
      </c>
      <c r="X243" s="7">
        <f>IFERROR(VLOOKUP(Table1[[#This Row],[Stock]],[2]CUS030!$A$5:$BO$10000,29,0)/Table1[[#This Row],[Rate
(L/S)]],"")</f>
        <v>0</v>
      </c>
      <c r="Y243" s="7">
        <f>IFERROR(VLOOKUP(Table1[[#This Row],[Stock]],[2]CUS030!$A$5:$BO$10000,30,0)/Table1[[#This Row],[Rate
(L/S)]],"")</f>
        <v>0</v>
      </c>
      <c r="Z243" s="7">
        <f>IFERROR(VLOOKUP(Table1[[#This Row],[Stock]],[2]CUS030!$A$5:$BO$10000,31,0)/Table1[[#This Row],[Rate
(L/S)]],"")</f>
        <v>10.714285714285714</v>
      </c>
      <c r="AA243" s="7">
        <f>IFERROR(VLOOKUP(Table1[[#This Row],[Stock]],[2]CUS030!$A$5:$BO$10000,32,0)/Table1[[#This Row],[Rate
(L/S)]],"")</f>
        <v>0</v>
      </c>
      <c r="AB243" s="7">
        <f>IFERROR(VLOOKUP(Table1[[#This Row],[Stock]],[2]CUS030!$A$5:$BO$10000,33,0)/Table1[[#This Row],[Rate
(L/S)]],"")</f>
        <v>10.714285714285714</v>
      </c>
      <c r="AC243" s="7">
        <f>IFERROR(VLOOKUP(Table1[[#This Row],[Stock]],[2]CUS030!$A$5:$BO$10000,34,0)/Table1[[#This Row],[Rate
(L/S)]],"")</f>
        <v>0</v>
      </c>
      <c r="AD243" s="7">
        <f>IFERROR(VLOOKUP(Table1[[#This Row],[Stock]],[2]CUS030!$A$5:$BO$10000,35,0)/Table1[[#This Row],[Rate
(L/S)]],"")</f>
        <v>7.1428571428571432</v>
      </c>
      <c r="AE243" s="7">
        <f>IFERROR(VLOOKUP(Table1[[#This Row],[Stock]],[2]CUS030!$A$5:$BO$10000,36,0)/Table1[[#This Row],[Rate
(L/S)]],"")</f>
        <v>0</v>
      </c>
      <c r="AF243" s="7">
        <f>IFERROR(VLOOKUP(Table1[[#This Row],[Stock]],[2]CUS030!$A$5:$BO$10000,37,0)/Table1[[#This Row],[Rate
(L/S)]],"")</f>
        <v>0</v>
      </c>
      <c r="AG243" s="7">
        <f>IFERROR(VLOOKUP(Table1[[#This Row],[Stock]],[2]CUS030!$A$5:$BO$10000,38,0)/Table1[[#This Row],[Rate
(L/S)]],"")</f>
        <v>10.714285714285714</v>
      </c>
      <c r="AH243" s="7">
        <f>IFERROR(VLOOKUP(Table1[[#This Row],[Stock]],[2]CUS030!$A$5:$BO$10000,39,0)/Table1[[#This Row],[Rate
(L/S)]],"")</f>
        <v>0</v>
      </c>
      <c r="AI243" s="7">
        <f>IFERROR(VLOOKUP(Table1[[#This Row],[Stock]],[2]CUS030!$A$5:$BO$10000,40,0)/Table1[[#This Row],[Rate
(L/S)]],"")</f>
        <v>10.714285714285714</v>
      </c>
      <c r="AJ243" s="7">
        <f>IFERROR(VLOOKUP(Table1[[#This Row],[Stock]],[2]CUS030!$A$5:$BO$10000,41,0)/Table1[[#This Row],[Rate
(L/S)]],"")</f>
        <v>0</v>
      </c>
      <c r="AK243" s="7">
        <f>IFERROR(VLOOKUP(Table1[[#This Row],[Stock]],[2]CUS030!$A$5:$BO$10000,42,0)/Table1[[#This Row],[Rate
(L/S)]],"")</f>
        <v>7.1428571428571432</v>
      </c>
      <c r="AL243" s="7">
        <f>IFERROR(VLOOKUP(Table1[[#This Row],[Stock]],[2]CUS030!$A$5:$BO$10000,43,0)/Table1[[#This Row],[Rate
(L/S)]],"")</f>
        <v>0</v>
      </c>
      <c r="AM243" s="7">
        <f>IFERROR(VLOOKUP(Table1[[#This Row],[Stock]],[2]CUS030!$A$5:$BO$10000,44,0)/Table1[[#This Row],[Rate
(L/S)]],"")</f>
        <v>0</v>
      </c>
      <c r="AN243" s="7">
        <f>IFERROR(VLOOKUP(Table1[[#This Row],[Stock]],[2]CUS030!$A$5:$BO$10000,45,0)/Table1[[#This Row],[Rate
(L/S)]],"")</f>
        <v>7.1428571428571432</v>
      </c>
      <c r="AO243" s="7">
        <f>IFERROR(VLOOKUP(Table1[[#This Row],[Stock]],[2]CUS030!$A$5:$BO$10000,46,0)/Table1[[#This Row],[Rate
(L/S)]],"")</f>
        <v>0</v>
      </c>
      <c r="AP243" s="7">
        <f>IFERROR(VLOOKUP(Table1[[#This Row],[Stock]],[2]CUS030!$A$5:$BO$10000,47,0)/Table1[[#This Row],[Rate
(L/S)]],"")</f>
        <v>7.1428571428571432</v>
      </c>
      <c r="AQ243" s="7">
        <f>IFERROR(VLOOKUP(Table1[[#This Row],[Stock]],[2]CUS030!$A$5:$BO$10000,48,0)/Table1[[#This Row],[Rate
(L/S)]],"")</f>
        <v>0</v>
      </c>
      <c r="AR243" s="7">
        <f>IFERROR(VLOOKUP(Table1[[#This Row],[Stock]],[2]CUS030!$A$5:$BO$10000,49,0)/Table1[[#This Row],[Rate
(L/S)]],"")</f>
        <v>0</v>
      </c>
      <c r="AS243" s="7">
        <f>IFERROR(VLOOKUP(Table1[[#This Row],[Stock]],[2]CUS030!$A$5:$BO$10000,50,0)/Table1[[#This Row],[Rate
(L/S)]],"")</f>
        <v>0</v>
      </c>
      <c r="AT243" s="7">
        <f>IFERROR(VLOOKUP(Table1[[#This Row],[Stock]],[2]CUS030!$A$5:$BO$10000,51,0)/Table1[[#This Row],[Rate
(L/S)]],"")</f>
        <v>0</v>
      </c>
      <c r="AU243" s="7">
        <f>IFERROR(VLOOKUP(Table1[[#This Row],[Stock]],[2]CUS030!$A$5:$BO$10000,52,0)/Table1[[#This Row],[Rate
(L/S)]],"")</f>
        <v>0</v>
      </c>
      <c r="AV243" s="7">
        <f>IFERROR(VLOOKUP(Table1[[#This Row],[Stock]],[2]CUS030!$A$5:$BO$10000,53,0)/Table1[[#This Row],[Rate
(L/S)]],"")</f>
        <v>110.71428571428571</v>
      </c>
      <c r="AW243" s="7">
        <f>IFERROR(VLOOKUP(Table1[[#This Row],[Stock]],[2]CUS030!$A$5:$BO$10000,54,0)/Table1[[#This Row],[Rate
(L/S)]],"")</f>
        <v>0</v>
      </c>
      <c r="AX243" s="7">
        <f>IFERROR(VLOOKUP(Table1[[#This Row],[Stock]],[2]CUS030!$A$5:$BO$10000,55,0)/Table1[[#This Row],[Rate
(L/S)]],"")</f>
        <v>142.85714285714286</v>
      </c>
      <c r="AY243" s="7">
        <f>IFERROR(VLOOKUP(Table1[[#This Row],[Stock]],[2]CUS030!$A$5:$BO$10000,56,0)/Table1[[#This Row],[Rate
(L/S)]],"")</f>
        <v>53.571428571428569</v>
      </c>
      <c r="AZ243" s="7">
        <f>IFERROR(VLOOKUP(Table1[[#This Row],[Stock]],[2]CUS030!$A$5:$BO$10000,57,0)/Table1[[#This Row],[Rate
(L/S)]],"")</f>
        <v>35.714285714285715</v>
      </c>
      <c r="BA243" s="7">
        <f>IFERROR(VLOOKUP(Table1[[#This Row],[Stock]],[2]CUS030!$A$5:$BO$10000,58,0)/Table1[[#This Row],[Rate
(L/S)]],"")</f>
        <v>67.857142857142861</v>
      </c>
      <c r="BB243" s="7">
        <f>IFERROR(VLOOKUP(Table1[[#This Row],[Stock]],[2]CUS030!$A$5:$BO$10000,59,0)/Table1[[#This Row],[Rate
(L/S)]],"")</f>
        <v>0</v>
      </c>
      <c r="BC243" s="7">
        <f>IFERROR(VLOOKUP(Table1[[#This Row],[Stock]],[2]CUS030!$A$5:$BO$10000,60,0)/Table1[[#This Row],[Rate
(L/S)]],"")</f>
        <v>0</v>
      </c>
      <c r="BD243" s="7">
        <f>IFERROR(VLOOKUP(Table1[[#This Row],[Stock]],[2]CUS030!$A$5:$BO$10000,61,0)/Table1[[#This Row],[Rate
(L/S)]],"")</f>
        <v>0</v>
      </c>
      <c r="BE243" s="7">
        <f>IFERROR(VLOOKUP(Table1[[#This Row],[Stock]],[2]CUS030!$A$5:$BO$10000,62,0)/Table1[[#This Row],[Rate
(L/S)]],"")</f>
        <v>0</v>
      </c>
      <c r="BF243" s="7">
        <f>IFERROR(VLOOKUP(Table1[[#This Row],[Stock]],[2]CUS030!$A$5:$BO$10000,63,0)/Table1[[#This Row],[Rate
(L/S)]],"")</f>
        <v>0</v>
      </c>
      <c r="BG243" s="7">
        <f>IFERROR(VLOOKUP(Table1[[#This Row],[Stock]],[2]CUS030!$A$5:$BO$10000,64,0)/Table1[[#This Row],[Rate
(L/S)]],"")</f>
        <v>0</v>
      </c>
      <c r="BH243" s="7">
        <f>IFERROR(VLOOKUP(Table1[[#This Row],[Stock]],[2]CUS030!$A$5:$BO$10000,65,0)/Table1[[#This Row],[Rate
(L/S)]],"")</f>
        <v>0</v>
      </c>
      <c r="BI243" s="7" t="s">
        <v>1</v>
      </c>
      <c r="BJ243" s="15">
        <f>IFERROR(IF(Table1[[#This Row],[S.Material]]="S",(Table1[[#This Row],[Total Qty]]+Table1[[#This Row],[N+1]]+Table1[[#This Row],[N+2]]),Table1[[#This Row],[Total Qty]]+Table1[[#This Row],[N+1]]),)</f>
        <v>164.28571428571428</v>
      </c>
      <c r="BK243" s="7" t="str">
        <f>IFERROR(IF(((AVERAGE((Table1[[#This Row],[N+1]],Table1[[#This Row],[N+2]]),Table1[[#This Row],[N+3]])-(Table1[[#This Row],[Total Qty]])))&gt;500,"Fixed&gt;500pcs",""),"")</f>
        <v/>
      </c>
      <c r="BL243" s="7" t="str">
        <f>IF(AND(Table1[[#This Row],[Last Forcast]]=0,Table1[[#This Row],[Total Qty]]&gt;0,Table1[[#This Row],[N+1]]&gt;0),"Check PO again","")</f>
        <v/>
      </c>
    </row>
    <row r="244" spans="2:64" x14ac:dyDescent="0.3">
      <c r="B244">
        <v>242</v>
      </c>
      <c r="C244" t="s">
        <v>248</v>
      </c>
      <c r="D244">
        <f>IFERROR(ROUND((MID(Table1[[#This Row],[Production]],35,(LEN(Table1[[#This Row],[Production]]))-37)/(MID(Table1[[#This Row],[Stock]],35,(LEN(Table1[[#This Row],[Stock]]))-37))),0),"")</f>
        <v>1</v>
      </c>
      <c r="E244" t="s">
        <v>248</v>
      </c>
      <c r="F244" s="16">
        <f>VLOOKUP(LEFT(Table1[[#This Row],[Production]],LEN(Table1[[#This Row],[Production]])-7),Item!$A$5:$Z$1000,26,0)</f>
        <v>0.81100000000000005</v>
      </c>
      <c r="H244" s="8" t="str">
        <f>IFERROR(VLOOKUP(MID(Table1[[#This Row],[Production]],10,2),Special!$B$2:$D$26,3,0),"")</f>
        <v>-</v>
      </c>
      <c r="J244" t="b">
        <f>EXACT(LEFT(Table1[[#This Row],[Stock]],12),LEFT(Table1[[#This Row],[Production]],12))</f>
        <v>1</v>
      </c>
      <c r="K244" t="b">
        <f>EXACT((RIGHT(Table1[[#This Row],[Stock]],3)),((RIGHT(Table1[[#This Row],[Production]],3))))</f>
        <v>1</v>
      </c>
      <c r="L244" s="14">
        <f>IFERROR(VLOOKUP(Table1[[#This Row],[Stock]],[1]Sheet1!$A$7:$N$10000,14,0),"")</f>
        <v>843</v>
      </c>
      <c r="M244" s="14">
        <f>IFERROR(ROUND((Table1[[#This Row],[Stock
(S&amp;L)]]/Table1[[#This Row],[Rate
(L/S)]]),0),"")</f>
        <v>843</v>
      </c>
      <c r="O244" t="str">
        <f>IF(Table1[[#This Row],[Rate
(L/S)]]=1,"P/E","C")</f>
        <v>P/E</v>
      </c>
      <c r="P244" s="7" t="str">
        <f>IFERROR(VLOOKUP(Table1[[#This Row],[Stock]],[2]CUS030!$A$5:$BO$10000,21,0)/Table1[[#This Row],[Rate
(L/S)]],"")</f>
        <v/>
      </c>
      <c r="Q244" s="7" t="str">
        <f>IFERROR(VLOOKUP(Table1[[#This Row],[Stock]],[2]CUS030!$A$5:$BO$10000,22,0)/Table1[[#This Row],[Rate
(L/S)]],"")</f>
        <v/>
      </c>
      <c r="R244" s="7" t="str">
        <f>IFERROR(VLOOKUP(Table1[[#This Row],[Stock]],[2]CUS030!$A$5:$BO$10000,23,0)/Table1[[#This Row],[Rate
(L/S)]],"")</f>
        <v/>
      </c>
      <c r="S244" s="7" t="str">
        <f>IFERROR(VLOOKUP(Table1[[#This Row],[Stock]],[2]CUS030!$A$5:$BO$10000,24,0)/Table1[[#This Row],[Rate
(L/S)]],"")</f>
        <v/>
      </c>
      <c r="T244" s="7" t="str">
        <f>IFERROR(VLOOKUP(Table1[[#This Row],[Stock]],[2]CUS030!$A$5:$BO$10000,25,0)/Table1[[#This Row],[Rate
(L/S)]],"")</f>
        <v/>
      </c>
      <c r="U244" s="7" t="str">
        <f>IFERROR(VLOOKUP(Table1[[#This Row],[Stock]],[2]CUS030!$A$5:$BO$10000,26,0)/Table1[[#This Row],[Rate
(L/S)]],"")</f>
        <v/>
      </c>
      <c r="V244" s="7" t="str">
        <f>IFERROR(VLOOKUP(Table1[[#This Row],[Stock]],[2]CUS030!$A$5:$BO$10000,27,0)/Table1[[#This Row],[Rate
(L/S)]],"")</f>
        <v/>
      </c>
      <c r="W244" s="7" t="str">
        <f>IFERROR(VLOOKUP(Table1[[#This Row],[Stock]],[2]CUS030!$A$5:$BO$10000,28,0)/Table1[[#This Row],[Rate
(L/S)]],"")</f>
        <v/>
      </c>
      <c r="X244" s="7" t="str">
        <f>IFERROR(VLOOKUP(Table1[[#This Row],[Stock]],[2]CUS030!$A$5:$BO$10000,29,0)/Table1[[#This Row],[Rate
(L/S)]],"")</f>
        <v/>
      </c>
      <c r="Y244" s="7" t="str">
        <f>IFERROR(VLOOKUP(Table1[[#This Row],[Stock]],[2]CUS030!$A$5:$BO$10000,30,0)/Table1[[#This Row],[Rate
(L/S)]],"")</f>
        <v/>
      </c>
      <c r="Z244" s="7" t="str">
        <f>IFERROR(VLOOKUP(Table1[[#This Row],[Stock]],[2]CUS030!$A$5:$BO$10000,31,0)/Table1[[#This Row],[Rate
(L/S)]],"")</f>
        <v/>
      </c>
      <c r="AA244" s="7" t="str">
        <f>IFERROR(VLOOKUP(Table1[[#This Row],[Stock]],[2]CUS030!$A$5:$BO$10000,32,0)/Table1[[#This Row],[Rate
(L/S)]],"")</f>
        <v/>
      </c>
      <c r="AB244" s="7" t="str">
        <f>IFERROR(VLOOKUP(Table1[[#This Row],[Stock]],[2]CUS030!$A$5:$BO$10000,33,0)/Table1[[#This Row],[Rate
(L/S)]],"")</f>
        <v/>
      </c>
      <c r="AC244" s="7" t="str">
        <f>IFERROR(VLOOKUP(Table1[[#This Row],[Stock]],[2]CUS030!$A$5:$BO$10000,34,0)/Table1[[#This Row],[Rate
(L/S)]],"")</f>
        <v/>
      </c>
      <c r="AD244" s="7" t="str">
        <f>IFERROR(VLOOKUP(Table1[[#This Row],[Stock]],[2]CUS030!$A$5:$BO$10000,35,0)/Table1[[#This Row],[Rate
(L/S)]],"")</f>
        <v/>
      </c>
      <c r="AE244" s="7" t="str">
        <f>IFERROR(VLOOKUP(Table1[[#This Row],[Stock]],[2]CUS030!$A$5:$BO$10000,36,0)/Table1[[#This Row],[Rate
(L/S)]],"")</f>
        <v/>
      </c>
      <c r="AF244" s="7" t="str">
        <f>IFERROR(VLOOKUP(Table1[[#This Row],[Stock]],[2]CUS030!$A$5:$BO$10000,37,0)/Table1[[#This Row],[Rate
(L/S)]],"")</f>
        <v/>
      </c>
      <c r="AG244" s="7" t="str">
        <f>IFERROR(VLOOKUP(Table1[[#This Row],[Stock]],[2]CUS030!$A$5:$BO$10000,38,0)/Table1[[#This Row],[Rate
(L/S)]],"")</f>
        <v/>
      </c>
      <c r="AH244" s="7" t="str">
        <f>IFERROR(VLOOKUP(Table1[[#This Row],[Stock]],[2]CUS030!$A$5:$BO$10000,39,0)/Table1[[#This Row],[Rate
(L/S)]],"")</f>
        <v/>
      </c>
      <c r="AI244" s="7" t="str">
        <f>IFERROR(VLOOKUP(Table1[[#This Row],[Stock]],[2]CUS030!$A$5:$BO$10000,40,0)/Table1[[#This Row],[Rate
(L/S)]],"")</f>
        <v/>
      </c>
      <c r="AJ244" s="7" t="str">
        <f>IFERROR(VLOOKUP(Table1[[#This Row],[Stock]],[2]CUS030!$A$5:$BO$10000,41,0)/Table1[[#This Row],[Rate
(L/S)]],"")</f>
        <v/>
      </c>
      <c r="AK244" s="7" t="str">
        <f>IFERROR(VLOOKUP(Table1[[#This Row],[Stock]],[2]CUS030!$A$5:$BO$10000,42,0)/Table1[[#This Row],[Rate
(L/S)]],"")</f>
        <v/>
      </c>
      <c r="AL244" s="7" t="str">
        <f>IFERROR(VLOOKUP(Table1[[#This Row],[Stock]],[2]CUS030!$A$5:$BO$10000,43,0)/Table1[[#This Row],[Rate
(L/S)]],"")</f>
        <v/>
      </c>
      <c r="AM244" s="7" t="str">
        <f>IFERROR(VLOOKUP(Table1[[#This Row],[Stock]],[2]CUS030!$A$5:$BO$10000,44,0)/Table1[[#This Row],[Rate
(L/S)]],"")</f>
        <v/>
      </c>
      <c r="AN244" s="7" t="str">
        <f>IFERROR(VLOOKUP(Table1[[#This Row],[Stock]],[2]CUS030!$A$5:$BO$10000,45,0)/Table1[[#This Row],[Rate
(L/S)]],"")</f>
        <v/>
      </c>
      <c r="AO244" s="7" t="str">
        <f>IFERROR(VLOOKUP(Table1[[#This Row],[Stock]],[2]CUS030!$A$5:$BO$10000,46,0)/Table1[[#This Row],[Rate
(L/S)]],"")</f>
        <v/>
      </c>
      <c r="AP244" s="7" t="str">
        <f>IFERROR(VLOOKUP(Table1[[#This Row],[Stock]],[2]CUS030!$A$5:$BO$10000,47,0)/Table1[[#This Row],[Rate
(L/S)]],"")</f>
        <v/>
      </c>
      <c r="AQ244" s="7" t="str">
        <f>IFERROR(VLOOKUP(Table1[[#This Row],[Stock]],[2]CUS030!$A$5:$BO$10000,48,0)/Table1[[#This Row],[Rate
(L/S)]],"")</f>
        <v/>
      </c>
      <c r="AR244" s="7" t="str">
        <f>IFERROR(VLOOKUP(Table1[[#This Row],[Stock]],[2]CUS030!$A$5:$BO$10000,49,0)/Table1[[#This Row],[Rate
(L/S)]],"")</f>
        <v/>
      </c>
      <c r="AS244" s="7" t="str">
        <f>IFERROR(VLOOKUP(Table1[[#This Row],[Stock]],[2]CUS030!$A$5:$BO$10000,50,0)/Table1[[#This Row],[Rate
(L/S)]],"")</f>
        <v/>
      </c>
      <c r="AT244" s="7" t="str">
        <f>IFERROR(VLOOKUP(Table1[[#This Row],[Stock]],[2]CUS030!$A$5:$BO$10000,51,0)/Table1[[#This Row],[Rate
(L/S)]],"")</f>
        <v/>
      </c>
      <c r="AU244" s="7" t="str">
        <f>IFERROR(VLOOKUP(Table1[[#This Row],[Stock]],[2]CUS030!$A$5:$BO$10000,52,0)/Table1[[#This Row],[Rate
(L/S)]],"")</f>
        <v/>
      </c>
      <c r="AV244" s="7" t="str">
        <f>IFERROR(VLOOKUP(Table1[[#This Row],[Stock]],[2]CUS030!$A$5:$BO$10000,53,0)/Table1[[#This Row],[Rate
(L/S)]],"")</f>
        <v/>
      </c>
      <c r="AW244" s="7" t="str">
        <f>IFERROR(VLOOKUP(Table1[[#This Row],[Stock]],[2]CUS030!$A$5:$BO$10000,54,0)/Table1[[#This Row],[Rate
(L/S)]],"")</f>
        <v/>
      </c>
      <c r="AX244" s="7" t="str">
        <f>IFERROR(VLOOKUP(Table1[[#This Row],[Stock]],[2]CUS030!$A$5:$BO$10000,55,0)/Table1[[#This Row],[Rate
(L/S)]],"")</f>
        <v/>
      </c>
      <c r="AY244" s="7" t="str">
        <f>IFERROR(VLOOKUP(Table1[[#This Row],[Stock]],[2]CUS030!$A$5:$BO$10000,56,0)/Table1[[#This Row],[Rate
(L/S)]],"")</f>
        <v/>
      </c>
      <c r="AZ244" s="7" t="str">
        <f>IFERROR(VLOOKUP(Table1[[#This Row],[Stock]],[2]CUS030!$A$5:$BO$10000,57,0)/Table1[[#This Row],[Rate
(L/S)]],"")</f>
        <v/>
      </c>
      <c r="BA244" s="7" t="str">
        <f>IFERROR(VLOOKUP(Table1[[#This Row],[Stock]],[2]CUS030!$A$5:$BO$10000,58,0)/Table1[[#This Row],[Rate
(L/S)]],"")</f>
        <v/>
      </c>
      <c r="BB244" s="7" t="str">
        <f>IFERROR(VLOOKUP(Table1[[#This Row],[Stock]],[2]CUS030!$A$5:$BO$10000,59,0)/Table1[[#This Row],[Rate
(L/S)]],"")</f>
        <v/>
      </c>
      <c r="BC244" s="7" t="str">
        <f>IFERROR(VLOOKUP(Table1[[#This Row],[Stock]],[2]CUS030!$A$5:$BO$10000,60,0)/Table1[[#This Row],[Rate
(L/S)]],"")</f>
        <v/>
      </c>
      <c r="BD244" s="7" t="str">
        <f>IFERROR(VLOOKUP(Table1[[#This Row],[Stock]],[2]CUS030!$A$5:$BO$10000,61,0)/Table1[[#This Row],[Rate
(L/S)]],"")</f>
        <v/>
      </c>
      <c r="BE244" s="7" t="str">
        <f>IFERROR(VLOOKUP(Table1[[#This Row],[Stock]],[2]CUS030!$A$5:$BO$10000,62,0)/Table1[[#This Row],[Rate
(L/S)]],"")</f>
        <v/>
      </c>
      <c r="BF244" s="7" t="str">
        <f>IFERROR(VLOOKUP(Table1[[#This Row],[Stock]],[2]CUS030!$A$5:$BO$10000,63,0)/Table1[[#This Row],[Rate
(L/S)]],"")</f>
        <v/>
      </c>
      <c r="BG244" s="7" t="str">
        <f>IFERROR(VLOOKUP(Table1[[#This Row],[Stock]],[2]CUS030!$A$5:$BO$10000,64,0)/Table1[[#This Row],[Rate
(L/S)]],"")</f>
        <v/>
      </c>
      <c r="BH244" s="7" t="str">
        <f>IFERROR(VLOOKUP(Table1[[#This Row],[Stock]],[2]CUS030!$A$5:$BO$10000,65,0)/Table1[[#This Row],[Rate
(L/S)]],"")</f>
        <v/>
      </c>
      <c r="BI244" s="7" t="s">
        <v>1</v>
      </c>
      <c r="BJ244" s="15">
        <f>IFERROR(IF(Table1[[#This Row],[S.Material]]="S",(Table1[[#This Row],[Total Qty]]+Table1[[#This Row],[N+1]]+Table1[[#This Row],[N+2]]),Table1[[#This Row],[Total Qty]]+Table1[[#This Row],[N+1]]),)</f>
        <v>0</v>
      </c>
      <c r="BK244" s="7" t="str">
        <f>IFERROR(IF(((AVERAGE((Table1[[#This Row],[N+1]],Table1[[#This Row],[N+2]]),Table1[[#This Row],[N+3]])-(Table1[[#This Row],[Total Qty]])))&gt;500,"Fixed&gt;500pcs",""),"")</f>
        <v/>
      </c>
      <c r="BL244" s="7" t="str">
        <f>IF(AND(Table1[[#This Row],[Last Forcast]]=0,Table1[[#This Row],[Total Qty]]&gt;0,Table1[[#This Row],[N+1]]&gt;0),"Check PO again","")</f>
        <v/>
      </c>
    </row>
    <row r="245" spans="2:64" x14ac:dyDescent="0.3">
      <c r="B245">
        <v>243</v>
      </c>
      <c r="C245" t="s">
        <v>251</v>
      </c>
      <c r="D245">
        <f>IFERROR(ROUND((MID(Table1[[#This Row],[Production]],35,(LEN(Table1[[#This Row],[Production]]))-37)/(MID(Table1[[#This Row],[Stock]],35,(LEN(Table1[[#This Row],[Stock]]))-37))),0),"")</f>
        <v>1</v>
      </c>
      <c r="E245" t="s">
        <v>251</v>
      </c>
      <c r="F245" s="16">
        <f>VLOOKUP(LEFT(Table1[[#This Row],[Production]],LEN(Table1[[#This Row],[Production]])-7),Item!$A$5:$Z$1000,26,0)</f>
        <v>0.81100000000000005</v>
      </c>
      <c r="H245" s="8" t="str">
        <f>IFERROR(VLOOKUP(MID(Table1[[#This Row],[Production]],10,2),Special!$B$2:$D$26,3,0),"")</f>
        <v>-</v>
      </c>
      <c r="J245" t="b">
        <f>EXACT(LEFT(Table1[[#This Row],[Stock]],12),LEFT(Table1[[#This Row],[Production]],12))</f>
        <v>1</v>
      </c>
      <c r="K245" t="b">
        <f>EXACT((RIGHT(Table1[[#This Row],[Stock]],3)),((RIGHT(Table1[[#This Row],[Production]],3))))</f>
        <v>1</v>
      </c>
      <c r="L245" s="14">
        <f>IFERROR(VLOOKUP(Table1[[#This Row],[Stock]],[1]Sheet1!$A$7:$N$10000,14,0),"")</f>
        <v>95</v>
      </c>
      <c r="M245" s="14">
        <f>IFERROR(ROUND((Table1[[#This Row],[Stock
(S&amp;L)]]/Table1[[#This Row],[Rate
(L/S)]]),0),"")</f>
        <v>95</v>
      </c>
      <c r="O245" t="str">
        <f>IF(Table1[[#This Row],[Rate
(L/S)]]=1,"P/E","C")</f>
        <v>P/E</v>
      </c>
      <c r="P245" s="7" t="str">
        <f>IFERROR(VLOOKUP(Table1[[#This Row],[Stock]],[2]CUS030!$A$5:$BO$10000,21,0)/Table1[[#This Row],[Rate
(L/S)]],"")</f>
        <v/>
      </c>
      <c r="Q245" s="7" t="str">
        <f>IFERROR(VLOOKUP(Table1[[#This Row],[Stock]],[2]CUS030!$A$5:$BO$10000,22,0)/Table1[[#This Row],[Rate
(L/S)]],"")</f>
        <v/>
      </c>
      <c r="R245" s="7" t="str">
        <f>IFERROR(VLOOKUP(Table1[[#This Row],[Stock]],[2]CUS030!$A$5:$BO$10000,23,0)/Table1[[#This Row],[Rate
(L/S)]],"")</f>
        <v/>
      </c>
      <c r="S245" s="7" t="str">
        <f>IFERROR(VLOOKUP(Table1[[#This Row],[Stock]],[2]CUS030!$A$5:$BO$10000,24,0)/Table1[[#This Row],[Rate
(L/S)]],"")</f>
        <v/>
      </c>
      <c r="T245" s="7" t="str">
        <f>IFERROR(VLOOKUP(Table1[[#This Row],[Stock]],[2]CUS030!$A$5:$BO$10000,25,0)/Table1[[#This Row],[Rate
(L/S)]],"")</f>
        <v/>
      </c>
      <c r="U245" s="7" t="str">
        <f>IFERROR(VLOOKUP(Table1[[#This Row],[Stock]],[2]CUS030!$A$5:$BO$10000,26,0)/Table1[[#This Row],[Rate
(L/S)]],"")</f>
        <v/>
      </c>
      <c r="V245" s="7" t="str">
        <f>IFERROR(VLOOKUP(Table1[[#This Row],[Stock]],[2]CUS030!$A$5:$BO$10000,27,0)/Table1[[#This Row],[Rate
(L/S)]],"")</f>
        <v/>
      </c>
      <c r="W245" s="7" t="str">
        <f>IFERROR(VLOOKUP(Table1[[#This Row],[Stock]],[2]CUS030!$A$5:$BO$10000,28,0)/Table1[[#This Row],[Rate
(L/S)]],"")</f>
        <v/>
      </c>
      <c r="X245" s="7" t="str">
        <f>IFERROR(VLOOKUP(Table1[[#This Row],[Stock]],[2]CUS030!$A$5:$BO$10000,29,0)/Table1[[#This Row],[Rate
(L/S)]],"")</f>
        <v/>
      </c>
      <c r="Y245" s="7" t="str">
        <f>IFERROR(VLOOKUP(Table1[[#This Row],[Stock]],[2]CUS030!$A$5:$BO$10000,30,0)/Table1[[#This Row],[Rate
(L/S)]],"")</f>
        <v/>
      </c>
      <c r="Z245" s="7" t="str">
        <f>IFERROR(VLOOKUP(Table1[[#This Row],[Stock]],[2]CUS030!$A$5:$BO$10000,31,0)/Table1[[#This Row],[Rate
(L/S)]],"")</f>
        <v/>
      </c>
      <c r="AA245" s="7" t="str">
        <f>IFERROR(VLOOKUP(Table1[[#This Row],[Stock]],[2]CUS030!$A$5:$BO$10000,32,0)/Table1[[#This Row],[Rate
(L/S)]],"")</f>
        <v/>
      </c>
      <c r="AB245" s="7" t="str">
        <f>IFERROR(VLOOKUP(Table1[[#This Row],[Stock]],[2]CUS030!$A$5:$BO$10000,33,0)/Table1[[#This Row],[Rate
(L/S)]],"")</f>
        <v/>
      </c>
      <c r="AC245" s="7" t="str">
        <f>IFERROR(VLOOKUP(Table1[[#This Row],[Stock]],[2]CUS030!$A$5:$BO$10000,34,0)/Table1[[#This Row],[Rate
(L/S)]],"")</f>
        <v/>
      </c>
      <c r="AD245" s="7" t="str">
        <f>IFERROR(VLOOKUP(Table1[[#This Row],[Stock]],[2]CUS030!$A$5:$BO$10000,35,0)/Table1[[#This Row],[Rate
(L/S)]],"")</f>
        <v/>
      </c>
      <c r="AE245" s="7" t="str">
        <f>IFERROR(VLOOKUP(Table1[[#This Row],[Stock]],[2]CUS030!$A$5:$BO$10000,36,0)/Table1[[#This Row],[Rate
(L/S)]],"")</f>
        <v/>
      </c>
      <c r="AF245" s="7" t="str">
        <f>IFERROR(VLOOKUP(Table1[[#This Row],[Stock]],[2]CUS030!$A$5:$BO$10000,37,0)/Table1[[#This Row],[Rate
(L/S)]],"")</f>
        <v/>
      </c>
      <c r="AG245" s="7" t="str">
        <f>IFERROR(VLOOKUP(Table1[[#This Row],[Stock]],[2]CUS030!$A$5:$BO$10000,38,0)/Table1[[#This Row],[Rate
(L/S)]],"")</f>
        <v/>
      </c>
      <c r="AH245" s="7" t="str">
        <f>IFERROR(VLOOKUP(Table1[[#This Row],[Stock]],[2]CUS030!$A$5:$BO$10000,39,0)/Table1[[#This Row],[Rate
(L/S)]],"")</f>
        <v/>
      </c>
      <c r="AI245" s="7" t="str">
        <f>IFERROR(VLOOKUP(Table1[[#This Row],[Stock]],[2]CUS030!$A$5:$BO$10000,40,0)/Table1[[#This Row],[Rate
(L/S)]],"")</f>
        <v/>
      </c>
      <c r="AJ245" s="7" t="str">
        <f>IFERROR(VLOOKUP(Table1[[#This Row],[Stock]],[2]CUS030!$A$5:$BO$10000,41,0)/Table1[[#This Row],[Rate
(L/S)]],"")</f>
        <v/>
      </c>
      <c r="AK245" s="7" t="str">
        <f>IFERROR(VLOOKUP(Table1[[#This Row],[Stock]],[2]CUS030!$A$5:$BO$10000,42,0)/Table1[[#This Row],[Rate
(L/S)]],"")</f>
        <v/>
      </c>
      <c r="AL245" s="7" t="str">
        <f>IFERROR(VLOOKUP(Table1[[#This Row],[Stock]],[2]CUS030!$A$5:$BO$10000,43,0)/Table1[[#This Row],[Rate
(L/S)]],"")</f>
        <v/>
      </c>
      <c r="AM245" s="7" t="str">
        <f>IFERROR(VLOOKUP(Table1[[#This Row],[Stock]],[2]CUS030!$A$5:$BO$10000,44,0)/Table1[[#This Row],[Rate
(L/S)]],"")</f>
        <v/>
      </c>
      <c r="AN245" s="7" t="str">
        <f>IFERROR(VLOOKUP(Table1[[#This Row],[Stock]],[2]CUS030!$A$5:$BO$10000,45,0)/Table1[[#This Row],[Rate
(L/S)]],"")</f>
        <v/>
      </c>
      <c r="AO245" s="7" t="str">
        <f>IFERROR(VLOOKUP(Table1[[#This Row],[Stock]],[2]CUS030!$A$5:$BO$10000,46,0)/Table1[[#This Row],[Rate
(L/S)]],"")</f>
        <v/>
      </c>
      <c r="AP245" s="7" t="str">
        <f>IFERROR(VLOOKUP(Table1[[#This Row],[Stock]],[2]CUS030!$A$5:$BO$10000,47,0)/Table1[[#This Row],[Rate
(L/S)]],"")</f>
        <v/>
      </c>
      <c r="AQ245" s="7" t="str">
        <f>IFERROR(VLOOKUP(Table1[[#This Row],[Stock]],[2]CUS030!$A$5:$BO$10000,48,0)/Table1[[#This Row],[Rate
(L/S)]],"")</f>
        <v/>
      </c>
      <c r="AR245" s="7" t="str">
        <f>IFERROR(VLOOKUP(Table1[[#This Row],[Stock]],[2]CUS030!$A$5:$BO$10000,49,0)/Table1[[#This Row],[Rate
(L/S)]],"")</f>
        <v/>
      </c>
      <c r="AS245" s="7" t="str">
        <f>IFERROR(VLOOKUP(Table1[[#This Row],[Stock]],[2]CUS030!$A$5:$BO$10000,50,0)/Table1[[#This Row],[Rate
(L/S)]],"")</f>
        <v/>
      </c>
      <c r="AT245" s="7" t="str">
        <f>IFERROR(VLOOKUP(Table1[[#This Row],[Stock]],[2]CUS030!$A$5:$BO$10000,51,0)/Table1[[#This Row],[Rate
(L/S)]],"")</f>
        <v/>
      </c>
      <c r="AU245" s="7" t="str">
        <f>IFERROR(VLOOKUP(Table1[[#This Row],[Stock]],[2]CUS030!$A$5:$BO$10000,52,0)/Table1[[#This Row],[Rate
(L/S)]],"")</f>
        <v/>
      </c>
      <c r="AV245" s="7" t="str">
        <f>IFERROR(VLOOKUP(Table1[[#This Row],[Stock]],[2]CUS030!$A$5:$BO$10000,53,0)/Table1[[#This Row],[Rate
(L/S)]],"")</f>
        <v/>
      </c>
      <c r="AW245" s="7" t="str">
        <f>IFERROR(VLOOKUP(Table1[[#This Row],[Stock]],[2]CUS030!$A$5:$BO$10000,54,0)/Table1[[#This Row],[Rate
(L/S)]],"")</f>
        <v/>
      </c>
      <c r="AX245" s="7" t="str">
        <f>IFERROR(VLOOKUP(Table1[[#This Row],[Stock]],[2]CUS030!$A$5:$BO$10000,55,0)/Table1[[#This Row],[Rate
(L/S)]],"")</f>
        <v/>
      </c>
      <c r="AY245" s="7" t="str">
        <f>IFERROR(VLOOKUP(Table1[[#This Row],[Stock]],[2]CUS030!$A$5:$BO$10000,56,0)/Table1[[#This Row],[Rate
(L/S)]],"")</f>
        <v/>
      </c>
      <c r="AZ245" s="7" t="str">
        <f>IFERROR(VLOOKUP(Table1[[#This Row],[Stock]],[2]CUS030!$A$5:$BO$10000,57,0)/Table1[[#This Row],[Rate
(L/S)]],"")</f>
        <v/>
      </c>
      <c r="BA245" s="7" t="str">
        <f>IFERROR(VLOOKUP(Table1[[#This Row],[Stock]],[2]CUS030!$A$5:$BO$10000,58,0)/Table1[[#This Row],[Rate
(L/S)]],"")</f>
        <v/>
      </c>
      <c r="BB245" s="7" t="str">
        <f>IFERROR(VLOOKUP(Table1[[#This Row],[Stock]],[2]CUS030!$A$5:$BO$10000,59,0)/Table1[[#This Row],[Rate
(L/S)]],"")</f>
        <v/>
      </c>
      <c r="BC245" s="7" t="str">
        <f>IFERROR(VLOOKUP(Table1[[#This Row],[Stock]],[2]CUS030!$A$5:$BO$10000,60,0)/Table1[[#This Row],[Rate
(L/S)]],"")</f>
        <v/>
      </c>
      <c r="BD245" s="7" t="str">
        <f>IFERROR(VLOOKUP(Table1[[#This Row],[Stock]],[2]CUS030!$A$5:$BO$10000,61,0)/Table1[[#This Row],[Rate
(L/S)]],"")</f>
        <v/>
      </c>
      <c r="BE245" s="7" t="str">
        <f>IFERROR(VLOOKUP(Table1[[#This Row],[Stock]],[2]CUS030!$A$5:$BO$10000,62,0)/Table1[[#This Row],[Rate
(L/S)]],"")</f>
        <v/>
      </c>
      <c r="BF245" s="7" t="str">
        <f>IFERROR(VLOOKUP(Table1[[#This Row],[Stock]],[2]CUS030!$A$5:$BO$10000,63,0)/Table1[[#This Row],[Rate
(L/S)]],"")</f>
        <v/>
      </c>
      <c r="BG245" s="7" t="str">
        <f>IFERROR(VLOOKUP(Table1[[#This Row],[Stock]],[2]CUS030!$A$5:$BO$10000,64,0)/Table1[[#This Row],[Rate
(L/S)]],"")</f>
        <v/>
      </c>
      <c r="BH245" s="7" t="str">
        <f>IFERROR(VLOOKUP(Table1[[#This Row],[Stock]],[2]CUS030!$A$5:$BO$10000,65,0)/Table1[[#This Row],[Rate
(L/S)]],"")</f>
        <v/>
      </c>
      <c r="BI245" s="7" t="s">
        <v>1</v>
      </c>
      <c r="BJ245" s="15">
        <f>IFERROR(IF(Table1[[#This Row],[S.Material]]="S",(Table1[[#This Row],[Total Qty]]+Table1[[#This Row],[N+1]]+Table1[[#This Row],[N+2]]),Table1[[#This Row],[Total Qty]]+Table1[[#This Row],[N+1]]),)</f>
        <v>0</v>
      </c>
      <c r="BK245" s="7" t="str">
        <f>IFERROR(IF(((AVERAGE((Table1[[#This Row],[N+1]],Table1[[#This Row],[N+2]]),Table1[[#This Row],[N+3]])-(Table1[[#This Row],[Total Qty]])))&gt;500,"Fixed&gt;500pcs",""),"")</f>
        <v/>
      </c>
      <c r="BL245" s="7" t="str">
        <f>IF(AND(Table1[[#This Row],[Last Forcast]]=0,Table1[[#This Row],[Total Qty]]&gt;0,Table1[[#This Row],[N+1]]&gt;0),"Check PO again","")</f>
        <v/>
      </c>
    </row>
    <row r="246" spans="2:64" x14ac:dyDescent="0.3">
      <c r="B246">
        <v>244</v>
      </c>
      <c r="C246" t="s">
        <v>250</v>
      </c>
      <c r="D246">
        <f>IFERROR(ROUND((MID(Table1[[#This Row],[Production]],35,(LEN(Table1[[#This Row],[Production]]))-37)/(MID(Table1[[#This Row],[Stock]],35,(LEN(Table1[[#This Row],[Stock]]))-37))),0),"")</f>
        <v>1</v>
      </c>
      <c r="E246" t="s">
        <v>250</v>
      </c>
      <c r="F246" s="16">
        <f>VLOOKUP(LEFT(Table1[[#This Row],[Production]],LEN(Table1[[#This Row],[Production]])-7),Item!$A$5:$Z$1000,26,0)</f>
        <v>0.81100000000000005</v>
      </c>
      <c r="H246" s="8" t="str">
        <f>IFERROR(VLOOKUP(MID(Table1[[#This Row],[Production]],10,2),Special!$B$2:$D$26,3,0),"")</f>
        <v>-</v>
      </c>
      <c r="J246" t="b">
        <f>EXACT(LEFT(Table1[[#This Row],[Stock]],12),LEFT(Table1[[#This Row],[Production]],12))</f>
        <v>1</v>
      </c>
      <c r="K246" t="b">
        <f>EXACT((RIGHT(Table1[[#This Row],[Stock]],3)),((RIGHT(Table1[[#This Row],[Production]],3))))</f>
        <v>1</v>
      </c>
      <c r="L246" s="14">
        <f>IFERROR(VLOOKUP(Table1[[#This Row],[Stock]],[1]Sheet1!$A$7:$N$10000,14,0),"")</f>
        <v>63</v>
      </c>
      <c r="M246" s="14">
        <f>IFERROR(ROUND((Table1[[#This Row],[Stock
(S&amp;L)]]/Table1[[#This Row],[Rate
(L/S)]]),0),"")</f>
        <v>63</v>
      </c>
      <c r="O246" t="str">
        <f>IF(Table1[[#This Row],[Rate
(L/S)]]=1,"P/E","C")</f>
        <v>P/E</v>
      </c>
      <c r="P246" s="7" t="str">
        <f>IFERROR(VLOOKUP(Table1[[#This Row],[Stock]],[2]CUS030!$A$5:$BO$10000,21,0)/Table1[[#This Row],[Rate
(L/S)]],"")</f>
        <v/>
      </c>
      <c r="Q246" s="7" t="str">
        <f>IFERROR(VLOOKUP(Table1[[#This Row],[Stock]],[2]CUS030!$A$5:$BO$10000,22,0)/Table1[[#This Row],[Rate
(L/S)]],"")</f>
        <v/>
      </c>
      <c r="R246" s="7" t="str">
        <f>IFERROR(VLOOKUP(Table1[[#This Row],[Stock]],[2]CUS030!$A$5:$BO$10000,23,0)/Table1[[#This Row],[Rate
(L/S)]],"")</f>
        <v/>
      </c>
      <c r="S246" s="7" t="str">
        <f>IFERROR(VLOOKUP(Table1[[#This Row],[Stock]],[2]CUS030!$A$5:$BO$10000,24,0)/Table1[[#This Row],[Rate
(L/S)]],"")</f>
        <v/>
      </c>
      <c r="T246" s="7" t="str">
        <f>IFERROR(VLOOKUP(Table1[[#This Row],[Stock]],[2]CUS030!$A$5:$BO$10000,25,0)/Table1[[#This Row],[Rate
(L/S)]],"")</f>
        <v/>
      </c>
      <c r="U246" s="7" t="str">
        <f>IFERROR(VLOOKUP(Table1[[#This Row],[Stock]],[2]CUS030!$A$5:$BO$10000,26,0)/Table1[[#This Row],[Rate
(L/S)]],"")</f>
        <v/>
      </c>
      <c r="V246" s="7" t="str">
        <f>IFERROR(VLOOKUP(Table1[[#This Row],[Stock]],[2]CUS030!$A$5:$BO$10000,27,0)/Table1[[#This Row],[Rate
(L/S)]],"")</f>
        <v/>
      </c>
      <c r="W246" s="7" t="str">
        <f>IFERROR(VLOOKUP(Table1[[#This Row],[Stock]],[2]CUS030!$A$5:$BO$10000,28,0)/Table1[[#This Row],[Rate
(L/S)]],"")</f>
        <v/>
      </c>
      <c r="X246" s="7" t="str">
        <f>IFERROR(VLOOKUP(Table1[[#This Row],[Stock]],[2]CUS030!$A$5:$BO$10000,29,0)/Table1[[#This Row],[Rate
(L/S)]],"")</f>
        <v/>
      </c>
      <c r="Y246" s="7" t="str">
        <f>IFERROR(VLOOKUP(Table1[[#This Row],[Stock]],[2]CUS030!$A$5:$BO$10000,30,0)/Table1[[#This Row],[Rate
(L/S)]],"")</f>
        <v/>
      </c>
      <c r="Z246" s="7" t="str">
        <f>IFERROR(VLOOKUP(Table1[[#This Row],[Stock]],[2]CUS030!$A$5:$BO$10000,31,0)/Table1[[#This Row],[Rate
(L/S)]],"")</f>
        <v/>
      </c>
      <c r="AA246" s="7" t="str">
        <f>IFERROR(VLOOKUP(Table1[[#This Row],[Stock]],[2]CUS030!$A$5:$BO$10000,32,0)/Table1[[#This Row],[Rate
(L/S)]],"")</f>
        <v/>
      </c>
      <c r="AB246" s="7" t="str">
        <f>IFERROR(VLOOKUP(Table1[[#This Row],[Stock]],[2]CUS030!$A$5:$BO$10000,33,0)/Table1[[#This Row],[Rate
(L/S)]],"")</f>
        <v/>
      </c>
      <c r="AC246" s="7" t="str">
        <f>IFERROR(VLOOKUP(Table1[[#This Row],[Stock]],[2]CUS030!$A$5:$BO$10000,34,0)/Table1[[#This Row],[Rate
(L/S)]],"")</f>
        <v/>
      </c>
      <c r="AD246" s="7" t="str">
        <f>IFERROR(VLOOKUP(Table1[[#This Row],[Stock]],[2]CUS030!$A$5:$BO$10000,35,0)/Table1[[#This Row],[Rate
(L/S)]],"")</f>
        <v/>
      </c>
      <c r="AE246" s="7" t="str">
        <f>IFERROR(VLOOKUP(Table1[[#This Row],[Stock]],[2]CUS030!$A$5:$BO$10000,36,0)/Table1[[#This Row],[Rate
(L/S)]],"")</f>
        <v/>
      </c>
      <c r="AF246" s="7" t="str">
        <f>IFERROR(VLOOKUP(Table1[[#This Row],[Stock]],[2]CUS030!$A$5:$BO$10000,37,0)/Table1[[#This Row],[Rate
(L/S)]],"")</f>
        <v/>
      </c>
      <c r="AG246" s="7" t="str">
        <f>IFERROR(VLOOKUP(Table1[[#This Row],[Stock]],[2]CUS030!$A$5:$BO$10000,38,0)/Table1[[#This Row],[Rate
(L/S)]],"")</f>
        <v/>
      </c>
      <c r="AH246" s="7" t="str">
        <f>IFERROR(VLOOKUP(Table1[[#This Row],[Stock]],[2]CUS030!$A$5:$BO$10000,39,0)/Table1[[#This Row],[Rate
(L/S)]],"")</f>
        <v/>
      </c>
      <c r="AI246" s="7" t="str">
        <f>IFERROR(VLOOKUP(Table1[[#This Row],[Stock]],[2]CUS030!$A$5:$BO$10000,40,0)/Table1[[#This Row],[Rate
(L/S)]],"")</f>
        <v/>
      </c>
      <c r="AJ246" s="7" t="str">
        <f>IFERROR(VLOOKUP(Table1[[#This Row],[Stock]],[2]CUS030!$A$5:$BO$10000,41,0)/Table1[[#This Row],[Rate
(L/S)]],"")</f>
        <v/>
      </c>
      <c r="AK246" s="7" t="str">
        <f>IFERROR(VLOOKUP(Table1[[#This Row],[Stock]],[2]CUS030!$A$5:$BO$10000,42,0)/Table1[[#This Row],[Rate
(L/S)]],"")</f>
        <v/>
      </c>
      <c r="AL246" s="7" t="str">
        <f>IFERROR(VLOOKUP(Table1[[#This Row],[Stock]],[2]CUS030!$A$5:$BO$10000,43,0)/Table1[[#This Row],[Rate
(L/S)]],"")</f>
        <v/>
      </c>
      <c r="AM246" s="7" t="str">
        <f>IFERROR(VLOOKUP(Table1[[#This Row],[Stock]],[2]CUS030!$A$5:$BO$10000,44,0)/Table1[[#This Row],[Rate
(L/S)]],"")</f>
        <v/>
      </c>
      <c r="AN246" s="7" t="str">
        <f>IFERROR(VLOOKUP(Table1[[#This Row],[Stock]],[2]CUS030!$A$5:$BO$10000,45,0)/Table1[[#This Row],[Rate
(L/S)]],"")</f>
        <v/>
      </c>
      <c r="AO246" s="7" t="str">
        <f>IFERROR(VLOOKUP(Table1[[#This Row],[Stock]],[2]CUS030!$A$5:$BO$10000,46,0)/Table1[[#This Row],[Rate
(L/S)]],"")</f>
        <v/>
      </c>
      <c r="AP246" s="7" t="str">
        <f>IFERROR(VLOOKUP(Table1[[#This Row],[Stock]],[2]CUS030!$A$5:$BO$10000,47,0)/Table1[[#This Row],[Rate
(L/S)]],"")</f>
        <v/>
      </c>
      <c r="AQ246" s="7" t="str">
        <f>IFERROR(VLOOKUP(Table1[[#This Row],[Stock]],[2]CUS030!$A$5:$BO$10000,48,0)/Table1[[#This Row],[Rate
(L/S)]],"")</f>
        <v/>
      </c>
      <c r="AR246" s="7" t="str">
        <f>IFERROR(VLOOKUP(Table1[[#This Row],[Stock]],[2]CUS030!$A$5:$BO$10000,49,0)/Table1[[#This Row],[Rate
(L/S)]],"")</f>
        <v/>
      </c>
      <c r="AS246" s="7" t="str">
        <f>IFERROR(VLOOKUP(Table1[[#This Row],[Stock]],[2]CUS030!$A$5:$BO$10000,50,0)/Table1[[#This Row],[Rate
(L/S)]],"")</f>
        <v/>
      </c>
      <c r="AT246" s="7" t="str">
        <f>IFERROR(VLOOKUP(Table1[[#This Row],[Stock]],[2]CUS030!$A$5:$BO$10000,51,0)/Table1[[#This Row],[Rate
(L/S)]],"")</f>
        <v/>
      </c>
      <c r="AU246" s="7" t="str">
        <f>IFERROR(VLOOKUP(Table1[[#This Row],[Stock]],[2]CUS030!$A$5:$BO$10000,52,0)/Table1[[#This Row],[Rate
(L/S)]],"")</f>
        <v/>
      </c>
      <c r="AV246" s="7" t="str">
        <f>IFERROR(VLOOKUP(Table1[[#This Row],[Stock]],[2]CUS030!$A$5:$BO$10000,53,0)/Table1[[#This Row],[Rate
(L/S)]],"")</f>
        <v/>
      </c>
      <c r="AW246" s="7" t="str">
        <f>IFERROR(VLOOKUP(Table1[[#This Row],[Stock]],[2]CUS030!$A$5:$BO$10000,54,0)/Table1[[#This Row],[Rate
(L/S)]],"")</f>
        <v/>
      </c>
      <c r="AX246" s="7" t="str">
        <f>IFERROR(VLOOKUP(Table1[[#This Row],[Stock]],[2]CUS030!$A$5:$BO$10000,55,0)/Table1[[#This Row],[Rate
(L/S)]],"")</f>
        <v/>
      </c>
      <c r="AY246" s="7" t="str">
        <f>IFERROR(VLOOKUP(Table1[[#This Row],[Stock]],[2]CUS030!$A$5:$BO$10000,56,0)/Table1[[#This Row],[Rate
(L/S)]],"")</f>
        <v/>
      </c>
      <c r="AZ246" s="7" t="str">
        <f>IFERROR(VLOOKUP(Table1[[#This Row],[Stock]],[2]CUS030!$A$5:$BO$10000,57,0)/Table1[[#This Row],[Rate
(L/S)]],"")</f>
        <v/>
      </c>
      <c r="BA246" s="7" t="str">
        <f>IFERROR(VLOOKUP(Table1[[#This Row],[Stock]],[2]CUS030!$A$5:$BO$10000,58,0)/Table1[[#This Row],[Rate
(L/S)]],"")</f>
        <v/>
      </c>
      <c r="BB246" s="7" t="str">
        <f>IFERROR(VLOOKUP(Table1[[#This Row],[Stock]],[2]CUS030!$A$5:$BO$10000,59,0)/Table1[[#This Row],[Rate
(L/S)]],"")</f>
        <v/>
      </c>
      <c r="BC246" s="7" t="str">
        <f>IFERROR(VLOOKUP(Table1[[#This Row],[Stock]],[2]CUS030!$A$5:$BO$10000,60,0)/Table1[[#This Row],[Rate
(L/S)]],"")</f>
        <v/>
      </c>
      <c r="BD246" s="7" t="str">
        <f>IFERROR(VLOOKUP(Table1[[#This Row],[Stock]],[2]CUS030!$A$5:$BO$10000,61,0)/Table1[[#This Row],[Rate
(L/S)]],"")</f>
        <v/>
      </c>
      <c r="BE246" s="7" t="str">
        <f>IFERROR(VLOOKUP(Table1[[#This Row],[Stock]],[2]CUS030!$A$5:$BO$10000,62,0)/Table1[[#This Row],[Rate
(L/S)]],"")</f>
        <v/>
      </c>
      <c r="BF246" s="7" t="str">
        <f>IFERROR(VLOOKUP(Table1[[#This Row],[Stock]],[2]CUS030!$A$5:$BO$10000,63,0)/Table1[[#This Row],[Rate
(L/S)]],"")</f>
        <v/>
      </c>
      <c r="BG246" s="7" t="str">
        <f>IFERROR(VLOOKUP(Table1[[#This Row],[Stock]],[2]CUS030!$A$5:$BO$10000,64,0)/Table1[[#This Row],[Rate
(L/S)]],"")</f>
        <v/>
      </c>
      <c r="BH246" s="7" t="str">
        <f>IFERROR(VLOOKUP(Table1[[#This Row],[Stock]],[2]CUS030!$A$5:$BO$10000,65,0)/Table1[[#This Row],[Rate
(L/S)]],"")</f>
        <v/>
      </c>
      <c r="BI246" s="7" t="s">
        <v>1</v>
      </c>
      <c r="BJ246" s="15">
        <f>IFERROR(IF(Table1[[#This Row],[S.Material]]="S",(Table1[[#This Row],[Total Qty]]+Table1[[#This Row],[N+1]]+Table1[[#This Row],[N+2]]),Table1[[#This Row],[Total Qty]]+Table1[[#This Row],[N+1]]),)</f>
        <v>0</v>
      </c>
      <c r="BK246" s="7" t="str">
        <f>IFERROR(IF(((AVERAGE((Table1[[#This Row],[N+1]],Table1[[#This Row],[N+2]]),Table1[[#This Row],[N+3]])-(Table1[[#This Row],[Total Qty]])))&gt;500,"Fixed&gt;500pcs",""),"")</f>
        <v/>
      </c>
      <c r="BL246" s="7" t="str">
        <f>IF(AND(Table1[[#This Row],[Last Forcast]]=0,Table1[[#This Row],[Total Qty]]&gt;0,Table1[[#This Row],[N+1]]&gt;0),"Check PO again","")</f>
        <v/>
      </c>
    </row>
    <row r="247" spans="2:64" x14ac:dyDescent="0.3">
      <c r="B247">
        <v>245</v>
      </c>
      <c r="C247" t="s">
        <v>252</v>
      </c>
      <c r="D247">
        <f>IFERROR(ROUND((MID(Table1[[#This Row],[Production]],35,(LEN(Table1[[#This Row],[Production]]))-37)/(MID(Table1[[#This Row],[Stock]],35,(LEN(Table1[[#This Row],[Stock]]))-37))),0),"")</f>
        <v>9</v>
      </c>
      <c r="E247" t="s">
        <v>251</v>
      </c>
      <c r="F247" s="16">
        <f>VLOOKUP(LEFT(Table1[[#This Row],[Production]],LEN(Table1[[#This Row],[Production]])-7),Item!$A$5:$Z$1000,26,0)</f>
        <v>0.81100000000000005</v>
      </c>
      <c r="H247" s="8" t="str">
        <f>IFERROR(VLOOKUP(MID(Table1[[#This Row],[Production]],10,2),Special!$B$2:$D$26,3,0),"")</f>
        <v>-</v>
      </c>
      <c r="J247" t="b">
        <f>EXACT(LEFT(Table1[[#This Row],[Stock]],12),LEFT(Table1[[#This Row],[Production]],12))</f>
        <v>1</v>
      </c>
      <c r="K247" t="b">
        <f>EXACT((RIGHT(Table1[[#This Row],[Stock]],3)),((RIGHT(Table1[[#This Row],[Production]],3))))</f>
        <v>1</v>
      </c>
      <c r="L247" s="14">
        <f>IFERROR(VLOOKUP(Table1[[#This Row],[Stock]],[1]Sheet1!$A$7:$N$10000,14,0),"")</f>
        <v>1835</v>
      </c>
      <c r="M247" s="14">
        <f>IFERROR(ROUND((Table1[[#This Row],[Stock
(S&amp;L)]]/Table1[[#This Row],[Rate
(L/S)]]),0),"")</f>
        <v>204</v>
      </c>
      <c r="O247" t="str">
        <f>IF(Table1[[#This Row],[Rate
(L/S)]]=1,"P/E","C")</f>
        <v>C</v>
      </c>
      <c r="P247" s="7">
        <f>IFERROR(VLOOKUP(Table1[[#This Row],[Stock]],[2]CUS030!$A$5:$BO$10000,21,0)/Table1[[#This Row],[Rate
(L/S)]],"")</f>
        <v>22.222222222222221</v>
      </c>
      <c r="Q247" s="7">
        <f>IFERROR(VLOOKUP(Table1[[#This Row],[Stock]],[2]CUS030!$A$5:$BO$10000,22,0)/Table1[[#This Row],[Rate
(L/S)]],"")</f>
        <v>0</v>
      </c>
      <c r="R247" s="7">
        <f>IFERROR(VLOOKUP(Table1[[#This Row],[Stock]],[2]CUS030!$A$5:$BO$10000,23,0)/Table1[[#This Row],[Rate
(L/S)]],"")</f>
        <v>0</v>
      </c>
      <c r="S247" s="7">
        <f>IFERROR(VLOOKUP(Table1[[#This Row],[Stock]],[2]CUS030!$A$5:$BO$10000,24,0)/Table1[[#This Row],[Rate
(L/S)]],"")</f>
        <v>22.222222222222221</v>
      </c>
      <c r="T247" s="7">
        <f>IFERROR(VLOOKUP(Table1[[#This Row],[Stock]],[2]CUS030!$A$5:$BO$10000,25,0)/Table1[[#This Row],[Rate
(L/S)]],"")</f>
        <v>0</v>
      </c>
      <c r="U247" s="7">
        <f>IFERROR(VLOOKUP(Table1[[#This Row],[Stock]],[2]CUS030!$A$5:$BO$10000,26,0)/Table1[[#This Row],[Rate
(L/S)]],"")</f>
        <v>22.222222222222221</v>
      </c>
      <c r="V247" s="7">
        <f>IFERROR(VLOOKUP(Table1[[#This Row],[Stock]],[2]CUS030!$A$5:$BO$10000,27,0)/Table1[[#This Row],[Rate
(L/S)]],"")</f>
        <v>0</v>
      </c>
      <c r="W247" s="7">
        <f>IFERROR(VLOOKUP(Table1[[#This Row],[Stock]],[2]CUS030!$A$5:$BO$10000,28,0)/Table1[[#This Row],[Rate
(L/S)]],"")</f>
        <v>22.222222222222221</v>
      </c>
      <c r="X247" s="7">
        <f>IFERROR(VLOOKUP(Table1[[#This Row],[Stock]],[2]CUS030!$A$5:$BO$10000,29,0)/Table1[[#This Row],[Rate
(L/S)]],"")</f>
        <v>0</v>
      </c>
      <c r="Y247" s="7">
        <f>IFERROR(VLOOKUP(Table1[[#This Row],[Stock]],[2]CUS030!$A$5:$BO$10000,30,0)/Table1[[#This Row],[Rate
(L/S)]],"")</f>
        <v>0</v>
      </c>
      <c r="Z247" s="7">
        <f>IFERROR(VLOOKUP(Table1[[#This Row],[Stock]],[2]CUS030!$A$5:$BO$10000,31,0)/Table1[[#This Row],[Rate
(L/S)]],"")</f>
        <v>22.222222222222221</v>
      </c>
      <c r="AA247" s="7">
        <f>IFERROR(VLOOKUP(Table1[[#This Row],[Stock]],[2]CUS030!$A$5:$BO$10000,32,0)/Table1[[#This Row],[Rate
(L/S)]],"")</f>
        <v>0</v>
      </c>
      <c r="AB247" s="7">
        <f>IFERROR(VLOOKUP(Table1[[#This Row],[Stock]],[2]CUS030!$A$5:$BO$10000,33,0)/Table1[[#This Row],[Rate
(L/S)]],"")</f>
        <v>0</v>
      </c>
      <c r="AC247" s="7">
        <f>IFERROR(VLOOKUP(Table1[[#This Row],[Stock]],[2]CUS030!$A$5:$BO$10000,34,0)/Table1[[#This Row],[Rate
(L/S)]],"")</f>
        <v>0</v>
      </c>
      <c r="AD247" s="7">
        <f>IFERROR(VLOOKUP(Table1[[#This Row],[Stock]],[2]CUS030!$A$5:$BO$10000,35,0)/Table1[[#This Row],[Rate
(L/S)]],"")</f>
        <v>22.222222222222221</v>
      </c>
      <c r="AE247" s="7">
        <f>IFERROR(VLOOKUP(Table1[[#This Row],[Stock]],[2]CUS030!$A$5:$BO$10000,36,0)/Table1[[#This Row],[Rate
(L/S)]],"")</f>
        <v>0</v>
      </c>
      <c r="AF247" s="7">
        <f>IFERROR(VLOOKUP(Table1[[#This Row],[Stock]],[2]CUS030!$A$5:$BO$10000,37,0)/Table1[[#This Row],[Rate
(L/S)]],"")</f>
        <v>0</v>
      </c>
      <c r="AG247" s="7">
        <f>IFERROR(VLOOKUP(Table1[[#This Row],[Stock]],[2]CUS030!$A$5:$BO$10000,38,0)/Table1[[#This Row],[Rate
(L/S)]],"")</f>
        <v>22.222222222222221</v>
      </c>
      <c r="AH247" s="7">
        <f>IFERROR(VLOOKUP(Table1[[#This Row],[Stock]],[2]CUS030!$A$5:$BO$10000,39,0)/Table1[[#This Row],[Rate
(L/S)]],"")</f>
        <v>0</v>
      </c>
      <c r="AI247" s="7">
        <f>IFERROR(VLOOKUP(Table1[[#This Row],[Stock]],[2]CUS030!$A$5:$BO$10000,40,0)/Table1[[#This Row],[Rate
(L/S)]],"")</f>
        <v>22.222222222222221</v>
      </c>
      <c r="AJ247" s="7">
        <f>IFERROR(VLOOKUP(Table1[[#This Row],[Stock]],[2]CUS030!$A$5:$BO$10000,41,0)/Table1[[#This Row],[Rate
(L/S)]],"")</f>
        <v>0</v>
      </c>
      <c r="AK247" s="7">
        <f>IFERROR(VLOOKUP(Table1[[#This Row],[Stock]],[2]CUS030!$A$5:$BO$10000,42,0)/Table1[[#This Row],[Rate
(L/S)]],"")</f>
        <v>0</v>
      </c>
      <c r="AL247" s="7">
        <f>IFERROR(VLOOKUP(Table1[[#This Row],[Stock]],[2]CUS030!$A$5:$BO$10000,43,0)/Table1[[#This Row],[Rate
(L/S)]],"")</f>
        <v>0</v>
      </c>
      <c r="AM247" s="7">
        <f>IFERROR(VLOOKUP(Table1[[#This Row],[Stock]],[2]CUS030!$A$5:$BO$10000,44,0)/Table1[[#This Row],[Rate
(L/S)]],"")</f>
        <v>0</v>
      </c>
      <c r="AN247" s="7">
        <f>IFERROR(VLOOKUP(Table1[[#This Row],[Stock]],[2]CUS030!$A$5:$BO$10000,45,0)/Table1[[#This Row],[Rate
(L/S)]],"")</f>
        <v>22.222222222222221</v>
      </c>
      <c r="AO247" s="7">
        <f>IFERROR(VLOOKUP(Table1[[#This Row],[Stock]],[2]CUS030!$A$5:$BO$10000,46,0)/Table1[[#This Row],[Rate
(L/S)]],"")</f>
        <v>0</v>
      </c>
      <c r="AP247" s="7">
        <f>IFERROR(VLOOKUP(Table1[[#This Row],[Stock]],[2]CUS030!$A$5:$BO$10000,47,0)/Table1[[#This Row],[Rate
(L/S)]],"")</f>
        <v>0</v>
      </c>
      <c r="AQ247" s="7">
        <f>IFERROR(VLOOKUP(Table1[[#This Row],[Stock]],[2]CUS030!$A$5:$BO$10000,48,0)/Table1[[#This Row],[Rate
(L/S)]],"")</f>
        <v>0</v>
      </c>
      <c r="AR247" s="7">
        <f>IFERROR(VLOOKUP(Table1[[#This Row],[Stock]],[2]CUS030!$A$5:$BO$10000,49,0)/Table1[[#This Row],[Rate
(L/S)]],"")</f>
        <v>0</v>
      </c>
      <c r="AS247" s="7">
        <f>IFERROR(VLOOKUP(Table1[[#This Row],[Stock]],[2]CUS030!$A$5:$BO$10000,50,0)/Table1[[#This Row],[Rate
(L/S)]],"")</f>
        <v>0</v>
      </c>
      <c r="AT247" s="7">
        <f>IFERROR(VLOOKUP(Table1[[#This Row],[Stock]],[2]CUS030!$A$5:$BO$10000,51,0)/Table1[[#This Row],[Rate
(L/S)]],"")</f>
        <v>0</v>
      </c>
      <c r="AU247" s="7">
        <f>IFERROR(VLOOKUP(Table1[[#This Row],[Stock]],[2]CUS030!$A$5:$BO$10000,52,0)/Table1[[#This Row],[Rate
(L/S)]],"")</f>
        <v>0</v>
      </c>
      <c r="AV247" s="7">
        <f>IFERROR(VLOOKUP(Table1[[#This Row],[Stock]],[2]CUS030!$A$5:$BO$10000,53,0)/Table1[[#This Row],[Rate
(L/S)]],"")</f>
        <v>200</v>
      </c>
      <c r="AW247" s="7">
        <f>IFERROR(VLOOKUP(Table1[[#This Row],[Stock]],[2]CUS030!$A$5:$BO$10000,54,0)/Table1[[#This Row],[Rate
(L/S)]],"")</f>
        <v>0</v>
      </c>
      <c r="AX247" s="7">
        <f>IFERROR(VLOOKUP(Table1[[#This Row],[Stock]],[2]CUS030!$A$5:$BO$10000,55,0)/Table1[[#This Row],[Rate
(L/S)]],"")</f>
        <v>222.22222222222223</v>
      </c>
      <c r="AY247" s="7">
        <f>IFERROR(VLOOKUP(Table1[[#This Row],[Stock]],[2]CUS030!$A$5:$BO$10000,56,0)/Table1[[#This Row],[Rate
(L/S)]],"")</f>
        <v>88.888888888888886</v>
      </c>
      <c r="AZ247" s="7">
        <f>IFERROR(VLOOKUP(Table1[[#This Row],[Stock]],[2]CUS030!$A$5:$BO$10000,57,0)/Table1[[#This Row],[Rate
(L/S)]],"")</f>
        <v>66.666666666666671</v>
      </c>
      <c r="BA247" s="7">
        <f>IFERROR(VLOOKUP(Table1[[#This Row],[Stock]],[2]CUS030!$A$5:$BO$10000,58,0)/Table1[[#This Row],[Rate
(L/S)]],"")</f>
        <v>88.888888888888886</v>
      </c>
      <c r="BB247" s="7">
        <f>IFERROR(VLOOKUP(Table1[[#This Row],[Stock]],[2]CUS030!$A$5:$BO$10000,59,0)/Table1[[#This Row],[Rate
(L/S)]],"")</f>
        <v>0</v>
      </c>
      <c r="BC247" s="7">
        <f>IFERROR(VLOOKUP(Table1[[#This Row],[Stock]],[2]CUS030!$A$5:$BO$10000,60,0)/Table1[[#This Row],[Rate
(L/S)]],"")</f>
        <v>0</v>
      </c>
      <c r="BD247" s="7">
        <f>IFERROR(VLOOKUP(Table1[[#This Row],[Stock]],[2]CUS030!$A$5:$BO$10000,61,0)/Table1[[#This Row],[Rate
(L/S)]],"")</f>
        <v>0</v>
      </c>
      <c r="BE247" s="7">
        <f>IFERROR(VLOOKUP(Table1[[#This Row],[Stock]],[2]CUS030!$A$5:$BO$10000,62,0)/Table1[[#This Row],[Rate
(L/S)]],"")</f>
        <v>0</v>
      </c>
      <c r="BF247" s="7">
        <f>IFERROR(VLOOKUP(Table1[[#This Row],[Stock]],[2]CUS030!$A$5:$BO$10000,63,0)/Table1[[#This Row],[Rate
(L/S)]],"")</f>
        <v>0</v>
      </c>
      <c r="BG247" s="7">
        <f>IFERROR(VLOOKUP(Table1[[#This Row],[Stock]],[2]CUS030!$A$5:$BO$10000,64,0)/Table1[[#This Row],[Rate
(L/S)]],"")</f>
        <v>0</v>
      </c>
      <c r="BH247" s="7">
        <f>IFERROR(VLOOKUP(Table1[[#This Row],[Stock]],[2]CUS030!$A$5:$BO$10000,65,0)/Table1[[#This Row],[Rate
(L/S)]],"")</f>
        <v>0</v>
      </c>
      <c r="BI247" s="7" t="s">
        <v>1</v>
      </c>
      <c r="BJ247" s="15">
        <f>IFERROR(IF(Table1[[#This Row],[S.Material]]="S",(Table1[[#This Row],[Total Qty]]+Table1[[#This Row],[N+1]]+Table1[[#This Row],[N+2]]),Table1[[#This Row],[Total Qty]]+Table1[[#This Row],[N+1]]),)</f>
        <v>288.88888888888891</v>
      </c>
      <c r="BK247" s="7" t="str">
        <f>IFERROR(IF(((AVERAGE((Table1[[#This Row],[N+1]],Table1[[#This Row],[N+2]]),Table1[[#This Row],[N+3]])-(Table1[[#This Row],[Total Qty]])))&gt;500,"Fixed&gt;500pcs",""),"")</f>
        <v/>
      </c>
      <c r="BL247" s="7" t="str">
        <f>IF(AND(Table1[[#This Row],[Last Forcast]]=0,Table1[[#This Row],[Total Qty]]&gt;0,Table1[[#This Row],[N+1]]&gt;0),"Check PO again","")</f>
        <v/>
      </c>
    </row>
    <row r="248" spans="2:64" x14ac:dyDescent="0.3">
      <c r="B248">
        <v>246</v>
      </c>
      <c r="C248" t="s">
        <v>253</v>
      </c>
      <c r="D248">
        <f>IFERROR(ROUND((MID(Table1[[#This Row],[Production]],35,(LEN(Table1[[#This Row],[Production]]))-37)/(MID(Table1[[#This Row],[Stock]],35,(LEN(Table1[[#This Row],[Stock]]))-37))),0),"")</f>
        <v>22</v>
      </c>
      <c r="E248" t="s">
        <v>254</v>
      </c>
      <c r="F248" s="16">
        <f>VLOOKUP(LEFT(Table1[[#This Row],[Production]],LEN(Table1[[#This Row],[Production]])-7),Item!$A$5:$Z$1000,26,0)</f>
        <v>0.93899999999999995</v>
      </c>
      <c r="H248" s="8" t="str">
        <f>IFERROR(VLOOKUP(MID(Table1[[#This Row],[Production]],10,2),Special!$B$2:$D$26,3,0),"")</f>
        <v>-</v>
      </c>
      <c r="J248" t="b">
        <f>EXACT(LEFT(Table1[[#This Row],[Stock]],12),LEFT(Table1[[#This Row],[Production]],12))</f>
        <v>1</v>
      </c>
      <c r="K248" t="b">
        <f>EXACT((RIGHT(Table1[[#This Row],[Stock]],3)),((RIGHT(Table1[[#This Row],[Production]],3))))</f>
        <v>1</v>
      </c>
      <c r="L248" s="14">
        <f>IFERROR(VLOOKUP(Table1[[#This Row],[Stock]],[1]Sheet1!$A$7:$N$10000,14,0),"")</f>
        <v>26</v>
      </c>
      <c r="M248" s="14">
        <f>IFERROR(ROUND((Table1[[#This Row],[Stock
(S&amp;L)]]/Table1[[#This Row],[Rate
(L/S)]]),0),"")</f>
        <v>1</v>
      </c>
      <c r="O248" t="str">
        <f>IF(Table1[[#This Row],[Rate
(L/S)]]=1,"P/E","C")</f>
        <v>C</v>
      </c>
      <c r="P248" s="7">
        <f>IFERROR(VLOOKUP(Table1[[#This Row],[Stock]],[2]CUS030!$A$5:$BO$10000,21,0)/Table1[[#This Row],[Rate
(L/S)]],"")</f>
        <v>0</v>
      </c>
      <c r="Q248" s="7">
        <f>IFERROR(VLOOKUP(Table1[[#This Row],[Stock]],[2]CUS030!$A$5:$BO$10000,22,0)/Table1[[#This Row],[Rate
(L/S)]],"")</f>
        <v>0</v>
      </c>
      <c r="R248" s="7">
        <f>IFERROR(VLOOKUP(Table1[[#This Row],[Stock]],[2]CUS030!$A$5:$BO$10000,23,0)/Table1[[#This Row],[Rate
(L/S)]],"")</f>
        <v>0</v>
      </c>
      <c r="S248" s="7">
        <f>IFERROR(VLOOKUP(Table1[[#This Row],[Stock]],[2]CUS030!$A$5:$BO$10000,24,0)/Table1[[#This Row],[Rate
(L/S)]],"")</f>
        <v>0</v>
      </c>
      <c r="T248" s="7">
        <f>IFERROR(VLOOKUP(Table1[[#This Row],[Stock]],[2]CUS030!$A$5:$BO$10000,25,0)/Table1[[#This Row],[Rate
(L/S)]],"")</f>
        <v>0</v>
      </c>
      <c r="U248" s="7">
        <f>IFERROR(VLOOKUP(Table1[[#This Row],[Stock]],[2]CUS030!$A$5:$BO$10000,26,0)/Table1[[#This Row],[Rate
(L/S)]],"")</f>
        <v>0</v>
      </c>
      <c r="V248" s="7">
        <f>IFERROR(VLOOKUP(Table1[[#This Row],[Stock]],[2]CUS030!$A$5:$BO$10000,27,0)/Table1[[#This Row],[Rate
(L/S)]],"")</f>
        <v>0</v>
      </c>
      <c r="W248" s="7">
        <f>IFERROR(VLOOKUP(Table1[[#This Row],[Stock]],[2]CUS030!$A$5:$BO$10000,28,0)/Table1[[#This Row],[Rate
(L/S)]],"")</f>
        <v>0</v>
      </c>
      <c r="X248" s="7">
        <f>IFERROR(VLOOKUP(Table1[[#This Row],[Stock]],[2]CUS030!$A$5:$BO$10000,29,0)/Table1[[#This Row],[Rate
(L/S)]],"")</f>
        <v>0</v>
      </c>
      <c r="Y248" s="7">
        <f>IFERROR(VLOOKUP(Table1[[#This Row],[Stock]],[2]CUS030!$A$5:$BO$10000,30,0)/Table1[[#This Row],[Rate
(L/S)]],"")</f>
        <v>0</v>
      </c>
      <c r="Z248" s="7">
        <f>IFERROR(VLOOKUP(Table1[[#This Row],[Stock]],[2]CUS030!$A$5:$BO$10000,31,0)/Table1[[#This Row],[Rate
(L/S)]],"")</f>
        <v>0</v>
      </c>
      <c r="AA248" s="7">
        <f>IFERROR(VLOOKUP(Table1[[#This Row],[Stock]],[2]CUS030!$A$5:$BO$10000,32,0)/Table1[[#This Row],[Rate
(L/S)]],"")</f>
        <v>0</v>
      </c>
      <c r="AB248" s="7">
        <f>IFERROR(VLOOKUP(Table1[[#This Row],[Stock]],[2]CUS030!$A$5:$BO$10000,33,0)/Table1[[#This Row],[Rate
(L/S)]],"")</f>
        <v>0</v>
      </c>
      <c r="AC248" s="7">
        <f>IFERROR(VLOOKUP(Table1[[#This Row],[Stock]],[2]CUS030!$A$5:$BO$10000,34,0)/Table1[[#This Row],[Rate
(L/S)]],"")</f>
        <v>0</v>
      </c>
      <c r="AD248" s="7">
        <f>IFERROR(VLOOKUP(Table1[[#This Row],[Stock]],[2]CUS030!$A$5:$BO$10000,35,0)/Table1[[#This Row],[Rate
(L/S)]],"")</f>
        <v>0</v>
      </c>
      <c r="AE248" s="7">
        <f>IFERROR(VLOOKUP(Table1[[#This Row],[Stock]],[2]CUS030!$A$5:$BO$10000,36,0)/Table1[[#This Row],[Rate
(L/S)]],"")</f>
        <v>0</v>
      </c>
      <c r="AF248" s="7">
        <f>IFERROR(VLOOKUP(Table1[[#This Row],[Stock]],[2]CUS030!$A$5:$BO$10000,37,0)/Table1[[#This Row],[Rate
(L/S)]],"")</f>
        <v>0</v>
      </c>
      <c r="AG248" s="7">
        <f>IFERROR(VLOOKUP(Table1[[#This Row],[Stock]],[2]CUS030!$A$5:$BO$10000,38,0)/Table1[[#This Row],[Rate
(L/S)]],"")</f>
        <v>0</v>
      </c>
      <c r="AH248" s="7">
        <f>IFERROR(VLOOKUP(Table1[[#This Row],[Stock]],[2]CUS030!$A$5:$BO$10000,39,0)/Table1[[#This Row],[Rate
(L/S)]],"")</f>
        <v>0</v>
      </c>
      <c r="AI248" s="7">
        <f>IFERROR(VLOOKUP(Table1[[#This Row],[Stock]],[2]CUS030!$A$5:$BO$10000,40,0)/Table1[[#This Row],[Rate
(L/S)]],"")</f>
        <v>0</v>
      </c>
      <c r="AJ248" s="7">
        <f>IFERROR(VLOOKUP(Table1[[#This Row],[Stock]],[2]CUS030!$A$5:$BO$10000,41,0)/Table1[[#This Row],[Rate
(L/S)]],"")</f>
        <v>0</v>
      </c>
      <c r="AK248" s="7">
        <f>IFERROR(VLOOKUP(Table1[[#This Row],[Stock]],[2]CUS030!$A$5:$BO$10000,42,0)/Table1[[#This Row],[Rate
(L/S)]],"")</f>
        <v>0</v>
      </c>
      <c r="AL248" s="7">
        <f>IFERROR(VLOOKUP(Table1[[#This Row],[Stock]],[2]CUS030!$A$5:$BO$10000,43,0)/Table1[[#This Row],[Rate
(L/S)]],"")</f>
        <v>0</v>
      </c>
      <c r="AM248" s="7">
        <f>IFERROR(VLOOKUP(Table1[[#This Row],[Stock]],[2]CUS030!$A$5:$BO$10000,44,0)/Table1[[#This Row],[Rate
(L/S)]],"")</f>
        <v>0</v>
      </c>
      <c r="AN248" s="7">
        <f>IFERROR(VLOOKUP(Table1[[#This Row],[Stock]],[2]CUS030!$A$5:$BO$10000,45,0)/Table1[[#This Row],[Rate
(L/S)]],"")</f>
        <v>0</v>
      </c>
      <c r="AO248" s="7">
        <f>IFERROR(VLOOKUP(Table1[[#This Row],[Stock]],[2]CUS030!$A$5:$BO$10000,46,0)/Table1[[#This Row],[Rate
(L/S)]],"")</f>
        <v>0</v>
      </c>
      <c r="AP248" s="7">
        <f>IFERROR(VLOOKUP(Table1[[#This Row],[Stock]],[2]CUS030!$A$5:$BO$10000,47,0)/Table1[[#This Row],[Rate
(L/S)]],"")</f>
        <v>0</v>
      </c>
      <c r="AQ248" s="7">
        <f>IFERROR(VLOOKUP(Table1[[#This Row],[Stock]],[2]CUS030!$A$5:$BO$10000,48,0)/Table1[[#This Row],[Rate
(L/S)]],"")</f>
        <v>0</v>
      </c>
      <c r="AR248" s="7">
        <f>IFERROR(VLOOKUP(Table1[[#This Row],[Stock]],[2]CUS030!$A$5:$BO$10000,49,0)/Table1[[#This Row],[Rate
(L/S)]],"")</f>
        <v>0</v>
      </c>
      <c r="AS248" s="7">
        <f>IFERROR(VLOOKUP(Table1[[#This Row],[Stock]],[2]CUS030!$A$5:$BO$10000,50,0)/Table1[[#This Row],[Rate
(L/S)]],"")</f>
        <v>0</v>
      </c>
      <c r="AT248" s="7">
        <f>IFERROR(VLOOKUP(Table1[[#This Row],[Stock]],[2]CUS030!$A$5:$BO$10000,51,0)/Table1[[#This Row],[Rate
(L/S)]],"")</f>
        <v>0</v>
      </c>
      <c r="AU248" s="7">
        <f>IFERROR(VLOOKUP(Table1[[#This Row],[Stock]],[2]CUS030!$A$5:$BO$10000,52,0)/Table1[[#This Row],[Rate
(L/S)]],"")</f>
        <v>0</v>
      </c>
      <c r="AV248" s="7">
        <f>IFERROR(VLOOKUP(Table1[[#This Row],[Stock]],[2]CUS030!$A$5:$BO$10000,53,0)/Table1[[#This Row],[Rate
(L/S)]],"")</f>
        <v>0</v>
      </c>
      <c r="AW248" s="7">
        <f>IFERROR(VLOOKUP(Table1[[#This Row],[Stock]],[2]CUS030!$A$5:$BO$10000,54,0)/Table1[[#This Row],[Rate
(L/S)]],"")</f>
        <v>0</v>
      </c>
      <c r="AX248" s="7">
        <f>IFERROR(VLOOKUP(Table1[[#This Row],[Stock]],[2]CUS030!$A$5:$BO$10000,55,0)/Table1[[#This Row],[Rate
(L/S)]],"")</f>
        <v>0</v>
      </c>
      <c r="AY248" s="7">
        <f>IFERROR(VLOOKUP(Table1[[#This Row],[Stock]],[2]CUS030!$A$5:$BO$10000,56,0)/Table1[[#This Row],[Rate
(L/S)]],"")</f>
        <v>34.363636363636367</v>
      </c>
      <c r="AZ248" s="7">
        <f>IFERROR(VLOOKUP(Table1[[#This Row],[Stock]],[2]CUS030!$A$5:$BO$10000,57,0)/Table1[[#This Row],[Rate
(L/S)]],"")</f>
        <v>35.090909090909093</v>
      </c>
      <c r="BA248" s="7">
        <f>IFERROR(VLOOKUP(Table1[[#This Row],[Stock]],[2]CUS030!$A$5:$BO$10000,58,0)/Table1[[#This Row],[Rate
(L/S)]],"")</f>
        <v>35.090909090909093</v>
      </c>
      <c r="BB248" s="7">
        <f>IFERROR(VLOOKUP(Table1[[#This Row],[Stock]],[2]CUS030!$A$5:$BO$10000,59,0)/Table1[[#This Row],[Rate
(L/S)]],"")</f>
        <v>0</v>
      </c>
      <c r="BC248" s="7">
        <f>IFERROR(VLOOKUP(Table1[[#This Row],[Stock]],[2]CUS030!$A$5:$BO$10000,60,0)/Table1[[#This Row],[Rate
(L/S)]],"")</f>
        <v>0</v>
      </c>
      <c r="BD248" s="7">
        <f>IFERROR(VLOOKUP(Table1[[#This Row],[Stock]],[2]CUS030!$A$5:$BO$10000,61,0)/Table1[[#This Row],[Rate
(L/S)]],"")</f>
        <v>0</v>
      </c>
      <c r="BE248" s="7">
        <f>IFERROR(VLOOKUP(Table1[[#This Row],[Stock]],[2]CUS030!$A$5:$BO$10000,62,0)/Table1[[#This Row],[Rate
(L/S)]],"")</f>
        <v>0</v>
      </c>
      <c r="BF248" s="7">
        <f>IFERROR(VLOOKUP(Table1[[#This Row],[Stock]],[2]CUS030!$A$5:$BO$10000,63,0)/Table1[[#This Row],[Rate
(L/S)]],"")</f>
        <v>0</v>
      </c>
      <c r="BG248" s="7">
        <f>IFERROR(VLOOKUP(Table1[[#This Row],[Stock]],[2]CUS030!$A$5:$BO$10000,64,0)/Table1[[#This Row],[Rate
(L/S)]],"")</f>
        <v>0</v>
      </c>
      <c r="BH248" s="7">
        <f>IFERROR(VLOOKUP(Table1[[#This Row],[Stock]],[2]CUS030!$A$5:$BO$10000,65,0)/Table1[[#This Row],[Rate
(L/S)]],"")</f>
        <v>0</v>
      </c>
      <c r="BI248" s="7" t="s">
        <v>1</v>
      </c>
      <c r="BJ248" s="15">
        <f>IFERROR(IF(Table1[[#This Row],[S.Material]]="S",(Table1[[#This Row],[Total Qty]]+Table1[[#This Row],[N+1]]+Table1[[#This Row],[N+2]]),Table1[[#This Row],[Total Qty]]+Table1[[#This Row],[N+1]]),)</f>
        <v>34.363636363636367</v>
      </c>
      <c r="BK248" s="7" t="str">
        <f>IFERROR(IF(((AVERAGE((Table1[[#This Row],[N+1]],Table1[[#This Row],[N+2]]),Table1[[#This Row],[N+3]])-(Table1[[#This Row],[Total Qty]])))&gt;500,"Fixed&gt;500pcs",""),"")</f>
        <v/>
      </c>
      <c r="BL248" s="7" t="str">
        <f>IF(AND(Table1[[#This Row],[Last Forcast]]=0,Table1[[#This Row],[Total Qty]]&gt;0,Table1[[#This Row],[N+1]]&gt;0),"Check PO again","")</f>
        <v/>
      </c>
    </row>
    <row r="249" spans="2:64" x14ac:dyDescent="0.3">
      <c r="B249">
        <v>247</v>
      </c>
      <c r="C249" t="s">
        <v>255</v>
      </c>
      <c r="D249">
        <f>IFERROR(ROUND((MID(Table1[[#This Row],[Production]],35,(LEN(Table1[[#This Row],[Production]]))-37)/(MID(Table1[[#This Row],[Stock]],35,(LEN(Table1[[#This Row],[Stock]]))-37))),0),"")</f>
        <v>22</v>
      </c>
      <c r="E249" t="s">
        <v>254</v>
      </c>
      <c r="F249" s="16">
        <f>VLOOKUP(LEFT(Table1[[#This Row],[Production]],LEN(Table1[[#This Row],[Production]])-7),Item!$A$5:$Z$1000,26,0)</f>
        <v>0.93899999999999995</v>
      </c>
      <c r="H249" s="8" t="str">
        <f>IFERROR(VLOOKUP(MID(Table1[[#This Row],[Production]],10,2),Special!$B$2:$D$26,3,0),"")</f>
        <v>-</v>
      </c>
      <c r="J249" t="b">
        <f>EXACT(LEFT(Table1[[#This Row],[Stock]],12),LEFT(Table1[[#This Row],[Production]],12))</f>
        <v>1</v>
      </c>
      <c r="K249" t="b">
        <f>EXACT((RIGHT(Table1[[#This Row],[Stock]],3)),((RIGHT(Table1[[#This Row],[Production]],3))))</f>
        <v>1</v>
      </c>
      <c r="L249" s="14">
        <f>IFERROR(VLOOKUP(Table1[[#This Row],[Stock]],[1]Sheet1!$A$7:$N$10000,14,0),"")</f>
        <v>0</v>
      </c>
      <c r="M249" s="14">
        <f>IFERROR(ROUND((Table1[[#This Row],[Stock
(S&amp;L)]]/Table1[[#This Row],[Rate
(L/S)]]),0),"")</f>
        <v>0</v>
      </c>
      <c r="O249" t="str">
        <f>IF(Table1[[#This Row],[Rate
(L/S)]]=1,"P/E","C")</f>
        <v>C</v>
      </c>
      <c r="P249" s="7" t="str">
        <f>IFERROR(VLOOKUP(Table1[[#This Row],[Stock]],[2]CUS030!$A$5:$BO$10000,21,0)/Table1[[#This Row],[Rate
(L/S)]],"")</f>
        <v/>
      </c>
      <c r="Q249" s="7" t="str">
        <f>IFERROR(VLOOKUP(Table1[[#This Row],[Stock]],[2]CUS030!$A$5:$BO$10000,22,0)/Table1[[#This Row],[Rate
(L/S)]],"")</f>
        <v/>
      </c>
      <c r="R249" s="7" t="str">
        <f>IFERROR(VLOOKUP(Table1[[#This Row],[Stock]],[2]CUS030!$A$5:$BO$10000,23,0)/Table1[[#This Row],[Rate
(L/S)]],"")</f>
        <v/>
      </c>
      <c r="S249" s="7" t="str">
        <f>IFERROR(VLOOKUP(Table1[[#This Row],[Stock]],[2]CUS030!$A$5:$BO$10000,24,0)/Table1[[#This Row],[Rate
(L/S)]],"")</f>
        <v/>
      </c>
      <c r="T249" s="7" t="str">
        <f>IFERROR(VLOOKUP(Table1[[#This Row],[Stock]],[2]CUS030!$A$5:$BO$10000,25,0)/Table1[[#This Row],[Rate
(L/S)]],"")</f>
        <v/>
      </c>
      <c r="U249" s="7" t="str">
        <f>IFERROR(VLOOKUP(Table1[[#This Row],[Stock]],[2]CUS030!$A$5:$BO$10000,26,0)/Table1[[#This Row],[Rate
(L/S)]],"")</f>
        <v/>
      </c>
      <c r="V249" s="7" t="str">
        <f>IFERROR(VLOOKUP(Table1[[#This Row],[Stock]],[2]CUS030!$A$5:$BO$10000,27,0)/Table1[[#This Row],[Rate
(L/S)]],"")</f>
        <v/>
      </c>
      <c r="W249" s="7" t="str">
        <f>IFERROR(VLOOKUP(Table1[[#This Row],[Stock]],[2]CUS030!$A$5:$BO$10000,28,0)/Table1[[#This Row],[Rate
(L/S)]],"")</f>
        <v/>
      </c>
      <c r="X249" s="7" t="str">
        <f>IFERROR(VLOOKUP(Table1[[#This Row],[Stock]],[2]CUS030!$A$5:$BO$10000,29,0)/Table1[[#This Row],[Rate
(L/S)]],"")</f>
        <v/>
      </c>
      <c r="Y249" s="7" t="str">
        <f>IFERROR(VLOOKUP(Table1[[#This Row],[Stock]],[2]CUS030!$A$5:$BO$10000,30,0)/Table1[[#This Row],[Rate
(L/S)]],"")</f>
        <v/>
      </c>
      <c r="Z249" s="7" t="str">
        <f>IFERROR(VLOOKUP(Table1[[#This Row],[Stock]],[2]CUS030!$A$5:$BO$10000,31,0)/Table1[[#This Row],[Rate
(L/S)]],"")</f>
        <v/>
      </c>
      <c r="AA249" s="7" t="str">
        <f>IFERROR(VLOOKUP(Table1[[#This Row],[Stock]],[2]CUS030!$A$5:$BO$10000,32,0)/Table1[[#This Row],[Rate
(L/S)]],"")</f>
        <v/>
      </c>
      <c r="AB249" s="7" t="str">
        <f>IFERROR(VLOOKUP(Table1[[#This Row],[Stock]],[2]CUS030!$A$5:$BO$10000,33,0)/Table1[[#This Row],[Rate
(L/S)]],"")</f>
        <v/>
      </c>
      <c r="AC249" s="7" t="str">
        <f>IFERROR(VLOOKUP(Table1[[#This Row],[Stock]],[2]CUS030!$A$5:$BO$10000,34,0)/Table1[[#This Row],[Rate
(L/S)]],"")</f>
        <v/>
      </c>
      <c r="AD249" s="7" t="str">
        <f>IFERROR(VLOOKUP(Table1[[#This Row],[Stock]],[2]CUS030!$A$5:$BO$10000,35,0)/Table1[[#This Row],[Rate
(L/S)]],"")</f>
        <v/>
      </c>
      <c r="AE249" s="7" t="str">
        <f>IFERROR(VLOOKUP(Table1[[#This Row],[Stock]],[2]CUS030!$A$5:$BO$10000,36,0)/Table1[[#This Row],[Rate
(L/S)]],"")</f>
        <v/>
      </c>
      <c r="AF249" s="7" t="str">
        <f>IFERROR(VLOOKUP(Table1[[#This Row],[Stock]],[2]CUS030!$A$5:$BO$10000,37,0)/Table1[[#This Row],[Rate
(L/S)]],"")</f>
        <v/>
      </c>
      <c r="AG249" s="7" t="str">
        <f>IFERROR(VLOOKUP(Table1[[#This Row],[Stock]],[2]CUS030!$A$5:$BO$10000,38,0)/Table1[[#This Row],[Rate
(L/S)]],"")</f>
        <v/>
      </c>
      <c r="AH249" s="7" t="str">
        <f>IFERROR(VLOOKUP(Table1[[#This Row],[Stock]],[2]CUS030!$A$5:$BO$10000,39,0)/Table1[[#This Row],[Rate
(L/S)]],"")</f>
        <v/>
      </c>
      <c r="AI249" s="7" t="str">
        <f>IFERROR(VLOOKUP(Table1[[#This Row],[Stock]],[2]CUS030!$A$5:$BO$10000,40,0)/Table1[[#This Row],[Rate
(L/S)]],"")</f>
        <v/>
      </c>
      <c r="AJ249" s="7" t="str">
        <f>IFERROR(VLOOKUP(Table1[[#This Row],[Stock]],[2]CUS030!$A$5:$BO$10000,41,0)/Table1[[#This Row],[Rate
(L/S)]],"")</f>
        <v/>
      </c>
      <c r="AK249" s="7" t="str">
        <f>IFERROR(VLOOKUP(Table1[[#This Row],[Stock]],[2]CUS030!$A$5:$BO$10000,42,0)/Table1[[#This Row],[Rate
(L/S)]],"")</f>
        <v/>
      </c>
      <c r="AL249" s="7" t="str">
        <f>IFERROR(VLOOKUP(Table1[[#This Row],[Stock]],[2]CUS030!$A$5:$BO$10000,43,0)/Table1[[#This Row],[Rate
(L/S)]],"")</f>
        <v/>
      </c>
      <c r="AM249" s="7" t="str">
        <f>IFERROR(VLOOKUP(Table1[[#This Row],[Stock]],[2]CUS030!$A$5:$BO$10000,44,0)/Table1[[#This Row],[Rate
(L/S)]],"")</f>
        <v/>
      </c>
      <c r="AN249" s="7" t="str">
        <f>IFERROR(VLOOKUP(Table1[[#This Row],[Stock]],[2]CUS030!$A$5:$BO$10000,45,0)/Table1[[#This Row],[Rate
(L/S)]],"")</f>
        <v/>
      </c>
      <c r="AO249" s="7" t="str">
        <f>IFERROR(VLOOKUP(Table1[[#This Row],[Stock]],[2]CUS030!$A$5:$BO$10000,46,0)/Table1[[#This Row],[Rate
(L/S)]],"")</f>
        <v/>
      </c>
      <c r="AP249" s="7" t="str">
        <f>IFERROR(VLOOKUP(Table1[[#This Row],[Stock]],[2]CUS030!$A$5:$BO$10000,47,0)/Table1[[#This Row],[Rate
(L/S)]],"")</f>
        <v/>
      </c>
      <c r="AQ249" s="7" t="str">
        <f>IFERROR(VLOOKUP(Table1[[#This Row],[Stock]],[2]CUS030!$A$5:$BO$10000,48,0)/Table1[[#This Row],[Rate
(L/S)]],"")</f>
        <v/>
      </c>
      <c r="AR249" s="7" t="str">
        <f>IFERROR(VLOOKUP(Table1[[#This Row],[Stock]],[2]CUS030!$A$5:$BO$10000,49,0)/Table1[[#This Row],[Rate
(L/S)]],"")</f>
        <v/>
      </c>
      <c r="AS249" s="7" t="str">
        <f>IFERROR(VLOOKUP(Table1[[#This Row],[Stock]],[2]CUS030!$A$5:$BO$10000,50,0)/Table1[[#This Row],[Rate
(L/S)]],"")</f>
        <v/>
      </c>
      <c r="AT249" s="7" t="str">
        <f>IFERROR(VLOOKUP(Table1[[#This Row],[Stock]],[2]CUS030!$A$5:$BO$10000,51,0)/Table1[[#This Row],[Rate
(L/S)]],"")</f>
        <v/>
      </c>
      <c r="AU249" s="7" t="str">
        <f>IFERROR(VLOOKUP(Table1[[#This Row],[Stock]],[2]CUS030!$A$5:$BO$10000,52,0)/Table1[[#This Row],[Rate
(L/S)]],"")</f>
        <v/>
      </c>
      <c r="AV249" s="7" t="str">
        <f>IFERROR(VLOOKUP(Table1[[#This Row],[Stock]],[2]CUS030!$A$5:$BO$10000,53,0)/Table1[[#This Row],[Rate
(L/S)]],"")</f>
        <v/>
      </c>
      <c r="AW249" s="7" t="str">
        <f>IFERROR(VLOOKUP(Table1[[#This Row],[Stock]],[2]CUS030!$A$5:$BO$10000,54,0)/Table1[[#This Row],[Rate
(L/S)]],"")</f>
        <v/>
      </c>
      <c r="AX249" s="7" t="str">
        <f>IFERROR(VLOOKUP(Table1[[#This Row],[Stock]],[2]CUS030!$A$5:$BO$10000,55,0)/Table1[[#This Row],[Rate
(L/S)]],"")</f>
        <v/>
      </c>
      <c r="AY249" s="7" t="str">
        <f>IFERROR(VLOOKUP(Table1[[#This Row],[Stock]],[2]CUS030!$A$5:$BO$10000,56,0)/Table1[[#This Row],[Rate
(L/S)]],"")</f>
        <v/>
      </c>
      <c r="AZ249" s="7" t="str">
        <f>IFERROR(VLOOKUP(Table1[[#This Row],[Stock]],[2]CUS030!$A$5:$BO$10000,57,0)/Table1[[#This Row],[Rate
(L/S)]],"")</f>
        <v/>
      </c>
      <c r="BA249" s="7" t="str">
        <f>IFERROR(VLOOKUP(Table1[[#This Row],[Stock]],[2]CUS030!$A$5:$BO$10000,58,0)/Table1[[#This Row],[Rate
(L/S)]],"")</f>
        <v/>
      </c>
      <c r="BB249" s="7" t="str">
        <f>IFERROR(VLOOKUP(Table1[[#This Row],[Stock]],[2]CUS030!$A$5:$BO$10000,59,0)/Table1[[#This Row],[Rate
(L/S)]],"")</f>
        <v/>
      </c>
      <c r="BC249" s="7" t="str">
        <f>IFERROR(VLOOKUP(Table1[[#This Row],[Stock]],[2]CUS030!$A$5:$BO$10000,60,0)/Table1[[#This Row],[Rate
(L/S)]],"")</f>
        <v/>
      </c>
      <c r="BD249" s="7" t="str">
        <f>IFERROR(VLOOKUP(Table1[[#This Row],[Stock]],[2]CUS030!$A$5:$BO$10000,61,0)/Table1[[#This Row],[Rate
(L/S)]],"")</f>
        <v/>
      </c>
      <c r="BE249" s="7" t="str">
        <f>IFERROR(VLOOKUP(Table1[[#This Row],[Stock]],[2]CUS030!$A$5:$BO$10000,62,0)/Table1[[#This Row],[Rate
(L/S)]],"")</f>
        <v/>
      </c>
      <c r="BF249" s="7" t="str">
        <f>IFERROR(VLOOKUP(Table1[[#This Row],[Stock]],[2]CUS030!$A$5:$BO$10000,63,0)/Table1[[#This Row],[Rate
(L/S)]],"")</f>
        <v/>
      </c>
      <c r="BG249" s="7" t="str">
        <f>IFERROR(VLOOKUP(Table1[[#This Row],[Stock]],[2]CUS030!$A$5:$BO$10000,64,0)/Table1[[#This Row],[Rate
(L/S)]],"")</f>
        <v/>
      </c>
      <c r="BH249" s="7" t="str">
        <f>IFERROR(VLOOKUP(Table1[[#This Row],[Stock]],[2]CUS030!$A$5:$BO$10000,65,0)/Table1[[#This Row],[Rate
(L/S)]],"")</f>
        <v/>
      </c>
      <c r="BI249" s="7" t="s">
        <v>1</v>
      </c>
      <c r="BJ249" s="15">
        <f>IFERROR(IF(Table1[[#This Row],[S.Material]]="S",(Table1[[#This Row],[Total Qty]]+Table1[[#This Row],[N+1]]+Table1[[#This Row],[N+2]]),Table1[[#This Row],[Total Qty]]+Table1[[#This Row],[N+1]]),)</f>
        <v>0</v>
      </c>
      <c r="BK249" s="7" t="str">
        <f>IFERROR(IF(((AVERAGE((Table1[[#This Row],[N+1]],Table1[[#This Row],[N+2]]),Table1[[#This Row],[N+3]])-(Table1[[#This Row],[Total Qty]])))&gt;500,"Fixed&gt;500pcs",""),"")</f>
        <v/>
      </c>
      <c r="BL249" s="7" t="str">
        <f>IF(AND(Table1[[#This Row],[Last Forcast]]=0,Table1[[#This Row],[Total Qty]]&gt;0,Table1[[#This Row],[N+1]]&gt;0),"Check PO again","")</f>
        <v/>
      </c>
    </row>
    <row r="250" spans="2:64" x14ac:dyDescent="0.3">
      <c r="B250">
        <v>248</v>
      </c>
      <c r="C250" t="s">
        <v>254</v>
      </c>
      <c r="D250">
        <f>IFERROR(ROUND((MID(Table1[[#This Row],[Production]],35,(LEN(Table1[[#This Row],[Production]]))-37)/(MID(Table1[[#This Row],[Stock]],35,(LEN(Table1[[#This Row],[Stock]]))-37))),0),"")</f>
        <v>1</v>
      </c>
      <c r="E250" t="s">
        <v>254</v>
      </c>
      <c r="F250" s="16">
        <f>VLOOKUP(LEFT(Table1[[#This Row],[Production]],LEN(Table1[[#This Row],[Production]])-7),Item!$A$5:$Z$1000,26,0)</f>
        <v>0.93899999999999995</v>
      </c>
      <c r="H250" s="8" t="str">
        <f>IFERROR(VLOOKUP(MID(Table1[[#This Row],[Production]],10,2),Special!$B$2:$D$26,3,0),"")</f>
        <v>-</v>
      </c>
      <c r="J250" t="b">
        <f>EXACT(LEFT(Table1[[#This Row],[Stock]],12),LEFT(Table1[[#This Row],[Production]],12))</f>
        <v>1</v>
      </c>
      <c r="K250" t="b">
        <f>EXACT((RIGHT(Table1[[#This Row],[Stock]],3)),((RIGHT(Table1[[#This Row],[Production]],3))))</f>
        <v>1</v>
      </c>
      <c r="L250" s="14">
        <f>IFERROR(VLOOKUP(Table1[[#This Row],[Stock]],[1]Sheet1!$A$7:$N$10000,14,0),"")</f>
        <v>164</v>
      </c>
      <c r="M250" s="14">
        <f>IFERROR(ROUND((Table1[[#This Row],[Stock
(S&amp;L)]]/Table1[[#This Row],[Rate
(L/S)]]),0),"")</f>
        <v>164</v>
      </c>
      <c r="O250" t="str">
        <f>IF(Table1[[#This Row],[Rate
(L/S)]]=1,"P/E","C")</f>
        <v>P/E</v>
      </c>
      <c r="P250" s="7" t="str">
        <f>IFERROR(VLOOKUP(Table1[[#This Row],[Stock]],[2]CUS030!$A$5:$BO$10000,21,0)/Table1[[#This Row],[Rate
(L/S)]],"")</f>
        <v/>
      </c>
      <c r="Q250" s="7" t="str">
        <f>IFERROR(VLOOKUP(Table1[[#This Row],[Stock]],[2]CUS030!$A$5:$BO$10000,22,0)/Table1[[#This Row],[Rate
(L/S)]],"")</f>
        <v/>
      </c>
      <c r="R250" s="7" t="str">
        <f>IFERROR(VLOOKUP(Table1[[#This Row],[Stock]],[2]CUS030!$A$5:$BO$10000,23,0)/Table1[[#This Row],[Rate
(L/S)]],"")</f>
        <v/>
      </c>
      <c r="S250" s="7" t="str">
        <f>IFERROR(VLOOKUP(Table1[[#This Row],[Stock]],[2]CUS030!$A$5:$BO$10000,24,0)/Table1[[#This Row],[Rate
(L/S)]],"")</f>
        <v/>
      </c>
      <c r="T250" s="7" t="str">
        <f>IFERROR(VLOOKUP(Table1[[#This Row],[Stock]],[2]CUS030!$A$5:$BO$10000,25,0)/Table1[[#This Row],[Rate
(L/S)]],"")</f>
        <v/>
      </c>
      <c r="U250" s="7" t="str">
        <f>IFERROR(VLOOKUP(Table1[[#This Row],[Stock]],[2]CUS030!$A$5:$BO$10000,26,0)/Table1[[#This Row],[Rate
(L/S)]],"")</f>
        <v/>
      </c>
      <c r="V250" s="7" t="str">
        <f>IFERROR(VLOOKUP(Table1[[#This Row],[Stock]],[2]CUS030!$A$5:$BO$10000,27,0)/Table1[[#This Row],[Rate
(L/S)]],"")</f>
        <v/>
      </c>
      <c r="W250" s="7" t="str">
        <f>IFERROR(VLOOKUP(Table1[[#This Row],[Stock]],[2]CUS030!$A$5:$BO$10000,28,0)/Table1[[#This Row],[Rate
(L/S)]],"")</f>
        <v/>
      </c>
      <c r="X250" s="7" t="str">
        <f>IFERROR(VLOOKUP(Table1[[#This Row],[Stock]],[2]CUS030!$A$5:$BO$10000,29,0)/Table1[[#This Row],[Rate
(L/S)]],"")</f>
        <v/>
      </c>
      <c r="Y250" s="7" t="str">
        <f>IFERROR(VLOOKUP(Table1[[#This Row],[Stock]],[2]CUS030!$A$5:$BO$10000,30,0)/Table1[[#This Row],[Rate
(L/S)]],"")</f>
        <v/>
      </c>
      <c r="Z250" s="7" t="str">
        <f>IFERROR(VLOOKUP(Table1[[#This Row],[Stock]],[2]CUS030!$A$5:$BO$10000,31,0)/Table1[[#This Row],[Rate
(L/S)]],"")</f>
        <v/>
      </c>
      <c r="AA250" s="7" t="str">
        <f>IFERROR(VLOOKUP(Table1[[#This Row],[Stock]],[2]CUS030!$A$5:$BO$10000,32,0)/Table1[[#This Row],[Rate
(L/S)]],"")</f>
        <v/>
      </c>
      <c r="AB250" s="7" t="str">
        <f>IFERROR(VLOOKUP(Table1[[#This Row],[Stock]],[2]CUS030!$A$5:$BO$10000,33,0)/Table1[[#This Row],[Rate
(L/S)]],"")</f>
        <v/>
      </c>
      <c r="AC250" s="7" t="str">
        <f>IFERROR(VLOOKUP(Table1[[#This Row],[Stock]],[2]CUS030!$A$5:$BO$10000,34,0)/Table1[[#This Row],[Rate
(L/S)]],"")</f>
        <v/>
      </c>
      <c r="AD250" s="7" t="str">
        <f>IFERROR(VLOOKUP(Table1[[#This Row],[Stock]],[2]CUS030!$A$5:$BO$10000,35,0)/Table1[[#This Row],[Rate
(L/S)]],"")</f>
        <v/>
      </c>
      <c r="AE250" s="7" t="str">
        <f>IFERROR(VLOOKUP(Table1[[#This Row],[Stock]],[2]CUS030!$A$5:$BO$10000,36,0)/Table1[[#This Row],[Rate
(L/S)]],"")</f>
        <v/>
      </c>
      <c r="AF250" s="7" t="str">
        <f>IFERROR(VLOOKUP(Table1[[#This Row],[Stock]],[2]CUS030!$A$5:$BO$10000,37,0)/Table1[[#This Row],[Rate
(L/S)]],"")</f>
        <v/>
      </c>
      <c r="AG250" s="7" t="str">
        <f>IFERROR(VLOOKUP(Table1[[#This Row],[Stock]],[2]CUS030!$A$5:$BO$10000,38,0)/Table1[[#This Row],[Rate
(L/S)]],"")</f>
        <v/>
      </c>
      <c r="AH250" s="7" t="str">
        <f>IFERROR(VLOOKUP(Table1[[#This Row],[Stock]],[2]CUS030!$A$5:$BO$10000,39,0)/Table1[[#This Row],[Rate
(L/S)]],"")</f>
        <v/>
      </c>
      <c r="AI250" s="7" t="str">
        <f>IFERROR(VLOOKUP(Table1[[#This Row],[Stock]],[2]CUS030!$A$5:$BO$10000,40,0)/Table1[[#This Row],[Rate
(L/S)]],"")</f>
        <v/>
      </c>
      <c r="AJ250" s="7" t="str">
        <f>IFERROR(VLOOKUP(Table1[[#This Row],[Stock]],[2]CUS030!$A$5:$BO$10000,41,0)/Table1[[#This Row],[Rate
(L/S)]],"")</f>
        <v/>
      </c>
      <c r="AK250" s="7" t="str">
        <f>IFERROR(VLOOKUP(Table1[[#This Row],[Stock]],[2]CUS030!$A$5:$BO$10000,42,0)/Table1[[#This Row],[Rate
(L/S)]],"")</f>
        <v/>
      </c>
      <c r="AL250" s="7" t="str">
        <f>IFERROR(VLOOKUP(Table1[[#This Row],[Stock]],[2]CUS030!$A$5:$BO$10000,43,0)/Table1[[#This Row],[Rate
(L/S)]],"")</f>
        <v/>
      </c>
      <c r="AM250" s="7" t="str">
        <f>IFERROR(VLOOKUP(Table1[[#This Row],[Stock]],[2]CUS030!$A$5:$BO$10000,44,0)/Table1[[#This Row],[Rate
(L/S)]],"")</f>
        <v/>
      </c>
      <c r="AN250" s="7" t="str">
        <f>IFERROR(VLOOKUP(Table1[[#This Row],[Stock]],[2]CUS030!$A$5:$BO$10000,45,0)/Table1[[#This Row],[Rate
(L/S)]],"")</f>
        <v/>
      </c>
      <c r="AO250" s="7" t="str">
        <f>IFERROR(VLOOKUP(Table1[[#This Row],[Stock]],[2]CUS030!$A$5:$BO$10000,46,0)/Table1[[#This Row],[Rate
(L/S)]],"")</f>
        <v/>
      </c>
      <c r="AP250" s="7" t="str">
        <f>IFERROR(VLOOKUP(Table1[[#This Row],[Stock]],[2]CUS030!$A$5:$BO$10000,47,0)/Table1[[#This Row],[Rate
(L/S)]],"")</f>
        <v/>
      </c>
      <c r="AQ250" s="7" t="str">
        <f>IFERROR(VLOOKUP(Table1[[#This Row],[Stock]],[2]CUS030!$A$5:$BO$10000,48,0)/Table1[[#This Row],[Rate
(L/S)]],"")</f>
        <v/>
      </c>
      <c r="AR250" s="7" t="str">
        <f>IFERROR(VLOOKUP(Table1[[#This Row],[Stock]],[2]CUS030!$A$5:$BO$10000,49,0)/Table1[[#This Row],[Rate
(L/S)]],"")</f>
        <v/>
      </c>
      <c r="AS250" s="7" t="str">
        <f>IFERROR(VLOOKUP(Table1[[#This Row],[Stock]],[2]CUS030!$A$5:$BO$10000,50,0)/Table1[[#This Row],[Rate
(L/S)]],"")</f>
        <v/>
      </c>
      <c r="AT250" s="7" t="str">
        <f>IFERROR(VLOOKUP(Table1[[#This Row],[Stock]],[2]CUS030!$A$5:$BO$10000,51,0)/Table1[[#This Row],[Rate
(L/S)]],"")</f>
        <v/>
      </c>
      <c r="AU250" s="7" t="str">
        <f>IFERROR(VLOOKUP(Table1[[#This Row],[Stock]],[2]CUS030!$A$5:$BO$10000,52,0)/Table1[[#This Row],[Rate
(L/S)]],"")</f>
        <v/>
      </c>
      <c r="AV250" s="7" t="str">
        <f>IFERROR(VLOOKUP(Table1[[#This Row],[Stock]],[2]CUS030!$A$5:$BO$10000,53,0)/Table1[[#This Row],[Rate
(L/S)]],"")</f>
        <v/>
      </c>
      <c r="AW250" s="7" t="str">
        <f>IFERROR(VLOOKUP(Table1[[#This Row],[Stock]],[2]CUS030!$A$5:$BO$10000,54,0)/Table1[[#This Row],[Rate
(L/S)]],"")</f>
        <v/>
      </c>
      <c r="AX250" s="7" t="str">
        <f>IFERROR(VLOOKUP(Table1[[#This Row],[Stock]],[2]CUS030!$A$5:$BO$10000,55,0)/Table1[[#This Row],[Rate
(L/S)]],"")</f>
        <v/>
      </c>
      <c r="AY250" s="7" t="str">
        <f>IFERROR(VLOOKUP(Table1[[#This Row],[Stock]],[2]CUS030!$A$5:$BO$10000,56,0)/Table1[[#This Row],[Rate
(L/S)]],"")</f>
        <v/>
      </c>
      <c r="AZ250" s="7" t="str">
        <f>IFERROR(VLOOKUP(Table1[[#This Row],[Stock]],[2]CUS030!$A$5:$BO$10000,57,0)/Table1[[#This Row],[Rate
(L/S)]],"")</f>
        <v/>
      </c>
      <c r="BA250" s="7" t="str">
        <f>IFERROR(VLOOKUP(Table1[[#This Row],[Stock]],[2]CUS030!$A$5:$BO$10000,58,0)/Table1[[#This Row],[Rate
(L/S)]],"")</f>
        <v/>
      </c>
      <c r="BB250" s="7" t="str">
        <f>IFERROR(VLOOKUP(Table1[[#This Row],[Stock]],[2]CUS030!$A$5:$BO$10000,59,0)/Table1[[#This Row],[Rate
(L/S)]],"")</f>
        <v/>
      </c>
      <c r="BC250" s="7" t="str">
        <f>IFERROR(VLOOKUP(Table1[[#This Row],[Stock]],[2]CUS030!$A$5:$BO$10000,60,0)/Table1[[#This Row],[Rate
(L/S)]],"")</f>
        <v/>
      </c>
      <c r="BD250" s="7" t="str">
        <f>IFERROR(VLOOKUP(Table1[[#This Row],[Stock]],[2]CUS030!$A$5:$BO$10000,61,0)/Table1[[#This Row],[Rate
(L/S)]],"")</f>
        <v/>
      </c>
      <c r="BE250" s="7" t="str">
        <f>IFERROR(VLOOKUP(Table1[[#This Row],[Stock]],[2]CUS030!$A$5:$BO$10000,62,0)/Table1[[#This Row],[Rate
(L/S)]],"")</f>
        <v/>
      </c>
      <c r="BF250" s="7" t="str">
        <f>IFERROR(VLOOKUP(Table1[[#This Row],[Stock]],[2]CUS030!$A$5:$BO$10000,63,0)/Table1[[#This Row],[Rate
(L/S)]],"")</f>
        <v/>
      </c>
      <c r="BG250" s="7" t="str">
        <f>IFERROR(VLOOKUP(Table1[[#This Row],[Stock]],[2]CUS030!$A$5:$BO$10000,64,0)/Table1[[#This Row],[Rate
(L/S)]],"")</f>
        <v/>
      </c>
      <c r="BH250" s="7" t="str">
        <f>IFERROR(VLOOKUP(Table1[[#This Row],[Stock]],[2]CUS030!$A$5:$BO$10000,65,0)/Table1[[#This Row],[Rate
(L/S)]],"")</f>
        <v/>
      </c>
      <c r="BI250" s="7" t="s">
        <v>1</v>
      </c>
      <c r="BJ250" s="15">
        <f>IFERROR(IF(Table1[[#This Row],[S.Material]]="S",(Table1[[#This Row],[Total Qty]]+Table1[[#This Row],[N+1]]+Table1[[#This Row],[N+2]]),Table1[[#This Row],[Total Qty]]+Table1[[#This Row],[N+1]]),)</f>
        <v>0</v>
      </c>
      <c r="BK250" s="7" t="str">
        <f>IFERROR(IF(((AVERAGE((Table1[[#This Row],[N+1]],Table1[[#This Row],[N+2]]),Table1[[#This Row],[N+3]])-(Table1[[#This Row],[Total Qty]])))&gt;500,"Fixed&gt;500pcs",""),"")</f>
        <v/>
      </c>
      <c r="BL250" s="7" t="str">
        <f>IF(AND(Table1[[#This Row],[Last Forcast]]=0,Table1[[#This Row],[Total Qty]]&gt;0,Table1[[#This Row],[N+1]]&gt;0),"Check PO again","")</f>
        <v/>
      </c>
    </row>
    <row r="251" spans="2:64" x14ac:dyDescent="0.3">
      <c r="B251">
        <v>249</v>
      </c>
      <c r="C251" t="s">
        <v>256</v>
      </c>
      <c r="D251">
        <f>IFERROR(ROUND((MID(Table1[[#This Row],[Production]],35,(LEN(Table1[[#This Row],[Production]]))-37)/(MID(Table1[[#This Row],[Stock]],35,(LEN(Table1[[#This Row],[Stock]]))-37))),0),"")</f>
        <v>1</v>
      </c>
      <c r="E251" t="s">
        <v>256</v>
      </c>
      <c r="F251" s="16">
        <f>VLOOKUP(LEFT(Table1[[#This Row],[Production]],LEN(Table1[[#This Row],[Production]])-7),Item!$A$5:$Z$1000,26,0)</f>
        <v>2.004</v>
      </c>
      <c r="H251" s="8" t="str">
        <f>IFERROR(VLOOKUP(MID(Table1[[#This Row],[Production]],10,2),Special!$B$2:$D$26,3,0),"")</f>
        <v>-</v>
      </c>
      <c r="J251" t="b">
        <f>EXACT(LEFT(Table1[[#This Row],[Stock]],12),LEFT(Table1[[#This Row],[Production]],12))</f>
        <v>1</v>
      </c>
      <c r="K251" t="b">
        <f>EXACT((RIGHT(Table1[[#This Row],[Stock]],3)),((RIGHT(Table1[[#This Row],[Production]],3))))</f>
        <v>1</v>
      </c>
      <c r="L251" s="14">
        <f>IFERROR(VLOOKUP(Table1[[#This Row],[Stock]],[1]Sheet1!$A$7:$N$10000,14,0),"")</f>
        <v>76.599999999999994</v>
      </c>
      <c r="M251" s="14">
        <f>IFERROR(ROUND((Table1[[#This Row],[Stock
(S&amp;L)]]/Table1[[#This Row],[Rate
(L/S)]]),0),"")</f>
        <v>77</v>
      </c>
      <c r="O251" t="str">
        <f>IF(Table1[[#This Row],[Rate
(L/S)]]=1,"P/E","C")</f>
        <v>P/E</v>
      </c>
      <c r="P251" s="7" t="str">
        <f>IFERROR(VLOOKUP(Table1[[#This Row],[Stock]],[2]CUS030!$A$5:$BO$10000,21,0)/Table1[[#This Row],[Rate
(L/S)]],"")</f>
        <v/>
      </c>
      <c r="Q251" s="7" t="str">
        <f>IFERROR(VLOOKUP(Table1[[#This Row],[Stock]],[2]CUS030!$A$5:$BO$10000,22,0)/Table1[[#This Row],[Rate
(L/S)]],"")</f>
        <v/>
      </c>
      <c r="R251" s="7" t="str">
        <f>IFERROR(VLOOKUP(Table1[[#This Row],[Stock]],[2]CUS030!$A$5:$BO$10000,23,0)/Table1[[#This Row],[Rate
(L/S)]],"")</f>
        <v/>
      </c>
      <c r="S251" s="7" t="str">
        <f>IFERROR(VLOOKUP(Table1[[#This Row],[Stock]],[2]CUS030!$A$5:$BO$10000,24,0)/Table1[[#This Row],[Rate
(L/S)]],"")</f>
        <v/>
      </c>
      <c r="T251" s="7" t="str">
        <f>IFERROR(VLOOKUP(Table1[[#This Row],[Stock]],[2]CUS030!$A$5:$BO$10000,25,0)/Table1[[#This Row],[Rate
(L/S)]],"")</f>
        <v/>
      </c>
      <c r="U251" s="7" t="str">
        <f>IFERROR(VLOOKUP(Table1[[#This Row],[Stock]],[2]CUS030!$A$5:$BO$10000,26,0)/Table1[[#This Row],[Rate
(L/S)]],"")</f>
        <v/>
      </c>
      <c r="V251" s="7" t="str">
        <f>IFERROR(VLOOKUP(Table1[[#This Row],[Stock]],[2]CUS030!$A$5:$BO$10000,27,0)/Table1[[#This Row],[Rate
(L/S)]],"")</f>
        <v/>
      </c>
      <c r="W251" s="7" t="str">
        <f>IFERROR(VLOOKUP(Table1[[#This Row],[Stock]],[2]CUS030!$A$5:$BO$10000,28,0)/Table1[[#This Row],[Rate
(L/S)]],"")</f>
        <v/>
      </c>
      <c r="X251" s="7" t="str">
        <f>IFERROR(VLOOKUP(Table1[[#This Row],[Stock]],[2]CUS030!$A$5:$BO$10000,29,0)/Table1[[#This Row],[Rate
(L/S)]],"")</f>
        <v/>
      </c>
      <c r="Y251" s="7" t="str">
        <f>IFERROR(VLOOKUP(Table1[[#This Row],[Stock]],[2]CUS030!$A$5:$BO$10000,30,0)/Table1[[#This Row],[Rate
(L/S)]],"")</f>
        <v/>
      </c>
      <c r="Z251" s="7" t="str">
        <f>IFERROR(VLOOKUP(Table1[[#This Row],[Stock]],[2]CUS030!$A$5:$BO$10000,31,0)/Table1[[#This Row],[Rate
(L/S)]],"")</f>
        <v/>
      </c>
      <c r="AA251" s="7" t="str">
        <f>IFERROR(VLOOKUP(Table1[[#This Row],[Stock]],[2]CUS030!$A$5:$BO$10000,32,0)/Table1[[#This Row],[Rate
(L/S)]],"")</f>
        <v/>
      </c>
      <c r="AB251" s="7" t="str">
        <f>IFERROR(VLOOKUP(Table1[[#This Row],[Stock]],[2]CUS030!$A$5:$BO$10000,33,0)/Table1[[#This Row],[Rate
(L/S)]],"")</f>
        <v/>
      </c>
      <c r="AC251" s="7" t="str">
        <f>IFERROR(VLOOKUP(Table1[[#This Row],[Stock]],[2]CUS030!$A$5:$BO$10000,34,0)/Table1[[#This Row],[Rate
(L/S)]],"")</f>
        <v/>
      </c>
      <c r="AD251" s="7" t="str">
        <f>IFERROR(VLOOKUP(Table1[[#This Row],[Stock]],[2]CUS030!$A$5:$BO$10000,35,0)/Table1[[#This Row],[Rate
(L/S)]],"")</f>
        <v/>
      </c>
      <c r="AE251" s="7" t="str">
        <f>IFERROR(VLOOKUP(Table1[[#This Row],[Stock]],[2]CUS030!$A$5:$BO$10000,36,0)/Table1[[#This Row],[Rate
(L/S)]],"")</f>
        <v/>
      </c>
      <c r="AF251" s="7" t="str">
        <f>IFERROR(VLOOKUP(Table1[[#This Row],[Stock]],[2]CUS030!$A$5:$BO$10000,37,0)/Table1[[#This Row],[Rate
(L/S)]],"")</f>
        <v/>
      </c>
      <c r="AG251" s="7" t="str">
        <f>IFERROR(VLOOKUP(Table1[[#This Row],[Stock]],[2]CUS030!$A$5:$BO$10000,38,0)/Table1[[#This Row],[Rate
(L/S)]],"")</f>
        <v/>
      </c>
      <c r="AH251" s="7" t="str">
        <f>IFERROR(VLOOKUP(Table1[[#This Row],[Stock]],[2]CUS030!$A$5:$BO$10000,39,0)/Table1[[#This Row],[Rate
(L/S)]],"")</f>
        <v/>
      </c>
      <c r="AI251" s="7" t="str">
        <f>IFERROR(VLOOKUP(Table1[[#This Row],[Stock]],[2]CUS030!$A$5:$BO$10000,40,0)/Table1[[#This Row],[Rate
(L/S)]],"")</f>
        <v/>
      </c>
      <c r="AJ251" s="7" t="str">
        <f>IFERROR(VLOOKUP(Table1[[#This Row],[Stock]],[2]CUS030!$A$5:$BO$10000,41,0)/Table1[[#This Row],[Rate
(L/S)]],"")</f>
        <v/>
      </c>
      <c r="AK251" s="7" t="str">
        <f>IFERROR(VLOOKUP(Table1[[#This Row],[Stock]],[2]CUS030!$A$5:$BO$10000,42,0)/Table1[[#This Row],[Rate
(L/S)]],"")</f>
        <v/>
      </c>
      <c r="AL251" s="7" t="str">
        <f>IFERROR(VLOOKUP(Table1[[#This Row],[Stock]],[2]CUS030!$A$5:$BO$10000,43,0)/Table1[[#This Row],[Rate
(L/S)]],"")</f>
        <v/>
      </c>
      <c r="AM251" s="7" t="str">
        <f>IFERROR(VLOOKUP(Table1[[#This Row],[Stock]],[2]CUS030!$A$5:$BO$10000,44,0)/Table1[[#This Row],[Rate
(L/S)]],"")</f>
        <v/>
      </c>
      <c r="AN251" s="7" t="str">
        <f>IFERROR(VLOOKUP(Table1[[#This Row],[Stock]],[2]CUS030!$A$5:$BO$10000,45,0)/Table1[[#This Row],[Rate
(L/S)]],"")</f>
        <v/>
      </c>
      <c r="AO251" s="7" t="str">
        <f>IFERROR(VLOOKUP(Table1[[#This Row],[Stock]],[2]CUS030!$A$5:$BO$10000,46,0)/Table1[[#This Row],[Rate
(L/S)]],"")</f>
        <v/>
      </c>
      <c r="AP251" s="7" t="str">
        <f>IFERROR(VLOOKUP(Table1[[#This Row],[Stock]],[2]CUS030!$A$5:$BO$10000,47,0)/Table1[[#This Row],[Rate
(L/S)]],"")</f>
        <v/>
      </c>
      <c r="AQ251" s="7" t="str">
        <f>IFERROR(VLOOKUP(Table1[[#This Row],[Stock]],[2]CUS030!$A$5:$BO$10000,48,0)/Table1[[#This Row],[Rate
(L/S)]],"")</f>
        <v/>
      </c>
      <c r="AR251" s="7" t="str">
        <f>IFERROR(VLOOKUP(Table1[[#This Row],[Stock]],[2]CUS030!$A$5:$BO$10000,49,0)/Table1[[#This Row],[Rate
(L/S)]],"")</f>
        <v/>
      </c>
      <c r="AS251" s="7" t="str">
        <f>IFERROR(VLOOKUP(Table1[[#This Row],[Stock]],[2]CUS030!$A$5:$BO$10000,50,0)/Table1[[#This Row],[Rate
(L/S)]],"")</f>
        <v/>
      </c>
      <c r="AT251" s="7" t="str">
        <f>IFERROR(VLOOKUP(Table1[[#This Row],[Stock]],[2]CUS030!$A$5:$BO$10000,51,0)/Table1[[#This Row],[Rate
(L/S)]],"")</f>
        <v/>
      </c>
      <c r="AU251" s="7" t="str">
        <f>IFERROR(VLOOKUP(Table1[[#This Row],[Stock]],[2]CUS030!$A$5:$BO$10000,52,0)/Table1[[#This Row],[Rate
(L/S)]],"")</f>
        <v/>
      </c>
      <c r="AV251" s="7" t="str">
        <f>IFERROR(VLOOKUP(Table1[[#This Row],[Stock]],[2]CUS030!$A$5:$BO$10000,53,0)/Table1[[#This Row],[Rate
(L/S)]],"")</f>
        <v/>
      </c>
      <c r="AW251" s="7" t="str">
        <f>IFERROR(VLOOKUP(Table1[[#This Row],[Stock]],[2]CUS030!$A$5:$BO$10000,54,0)/Table1[[#This Row],[Rate
(L/S)]],"")</f>
        <v/>
      </c>
      <c r="AX251" s="7" t="str">
        <f>IFERROR(VLOOKUP(Table1[[#This Row],[Stock]],[2]CUS030!$A$5:$BO$10000,55,0)/Table1[[#This Row],[Rate
(L/S)]],"")</f>
        <v/>
      </c>
      <c r="AY251" s="7" t="str">
        <f>IFERROR(VLOOKUP(Table1[[#This Row],[Stock]],[2]CUS030!$A$5:$BO$10000,56,0)/Table1[[#This Row],[Rate
(L/S)]],"")</f>
        <v/>
      </c>
      <c r="AZ251" s="7" t="str">
        <f>IFERROR(VLOOKUP(Table1[[#This Row],[Stock]],[2]CUS030!$A$5:$BO$10000,57,0)/Table1[[#This Row],[Rate
(L/S)]],"")</f>
        <v/>
      </c>
      <c r="BA251" s="7" t="str">
        <f>IFERROR(VLOOKUP(Table1[[#This Row],[Stock]],[2]CUS030!$A$5:$BO$10000,58,0)/Table1[[#This Row],[Rate
(L/S)]],"")</f>
        <v/>
      </c>
      <c r="BB251" s="7" t="str">
        <f>IFERROR(VLOOKUP(Table1[[#This Row],[Stock]],[2]CUS030!$A$5:$BO$10000,59,0)/Table1[[#This Row],[Rate
(L/S)]],"")</f>
        <v/>
      </c>
      <c r="BC251" s="7" t="str">
        <f>IFERROR(VLOOKUP(Table1[[#This Row],[Stock]],[2]CUS030!$A$5:$BO$10000,60,0)/Table1[[#This Row],[Rate
(L/S)]],"")</f>
        <v/>
      </c>
      <c r="BD251" s="7" t="str">
        <f>IFERROR(VLOOKUP(Table1[[#This Row],[Stock]],[2]CUS030!$A$5:$BO$10000,61,0)/Table1[[#This Row],[Rate
(L/S)]],"")</f>
        <v/>
      </c>
      <c r="BE251" s="7" t="str">
        <f>IFERROR(VLOOKUP(Table1[[#This Row],[Stock]],[2]CUS030!$A$5:$BO$10000,62,0)/Table1[[#This Row],[Rate
(L/S)]],"")</f>
        <v/>
      </c>
      <c r="BF251" s="7" t="str">
        <f>IFERROR(VLOOKUP(Table1[[#This Row],[Stock]],[2]CUS030!$A$5:$BO$10000,63,0)/Table1[[#This Row],[Rate
(L/S)]],"")</f>
        <v/>
      </c>
      <c r="BG251" s="7" t="str">
        <f>IFERROR(VLOOKUP(Table1[[#This Row],[Stock]],[2]CUS030!$A$5:$BO$10000,64,0)/Table1[[#This Row],[Rate
(L/S)]],"")</f>
        <v/>
      </c>
      <c r="BH251" s="7" t="str">
        <f>IFERROR(VLOOKUP(Table1[[#This Row],[Stock]],[2]CUS030!$A$5:$BO$10000,65,0)/Table1[[#This Row],[Rate
(L/S)]],"")</f>
        <v/>
      </c>
      <c r="BI251" s="7" t="s">
        <v>1</v>
      </c>
      <c r="BJ251" s="15">
        <f>IFERROR(IF(Table1[[#This Row],[S.Material]]="S",(Table1[[#This Row],[Total Qty]]+Table1[[#This Row],[N+1]]+Table1[[#This Row],[N+2]]),Table1[[#This Row],[Total Qty]]+Table1[[#This Row],[N+1]]),)</f>
        <v>0</v>
      </c>
      <c r="BK251" s="7" t="str">
        <f>IFERROR(IF(((AVERAGE((Table1[[#This Row],[N+1]],Table1[[#This Row],[N+2]]),Table1[[#This Row],[N+3]])-(Table1[[#This Row],[Total Qty]])))&gt;500,"Fixed&gt;500pcs",""),"")</f>
        <v/>
      </c>
      <c r="BL251" s="7" t="str">
        <f>IF(AND(Table1[[#This Row],[Last Forcast]]=0,Table1[[#This Row],[Total Qty]]&gt;0,Table1[[#This Row],[N+1]]&gt;0),"Check PO again","")</f>
        <v/>
      </c>
    </row>
    <row r="252" spans="2:64" x14ac:dyDescent="0.3">
      <c r="B252">
        <v>250</v>
      </c>
      <c r="C252" t="s">
        <v>257</v>
      </c>
      <c r="D252">
        <f>IFERROR(ROUND((MID(Table1[[#This Row],[Production]],35,(LEN(Table1[[#This Row],[Production]]))-37)/(MID(Table1[[#This Row],[Stock]],35,(LEN(Table1[[#This Row],[Stock]]))-37))),0),"")</f>
        <v>5</v>
      </c>
      <c r="E252" t="s">
        <v>258</v>
      </c>
      <c r="F252" s="16">
        <f>VLOOKUP(LEFT(Table1[[#This Row],[Production]],LEN(Table1[[#This Row],[Production]])-7),Item!$A$5:$Z$1000,26,0)</f>
        <v>1.1919999999999999</v>
      </c>
      <c r="H252" s="8" t="str">
        <f>IFERROR(VLOOKUP(MID(Table1[[#This Row],[Production]],10,2),Special!$B$2:$D$26,3,0),"")</f>
        <v>-</v>
      </c>
      <c r="J252" t="b">
        <f>EXACT(LEFT(Table1[[#This Row],[Stock]],12),LEFT(Table1[[#This Row],[Production]],12))</f>
        <v>1</v>
      </c>
      <c r="K252" t="b">
        <f>EXACT((RIGHT(Table1[[#This Row],[Stock]],3)),((RIGHT(Table1[[#This Row],[Production]],3))))</f>
        <v>1</v>
      </c>
      <c r="L252" s="14">
        <f>IFERROR(VLOOKUP(Table1[[#This Row],[Stock]],[1]Sheet1!$A$7:$N$10000,14,0),"")</f>
        <v>57</v>
      </c>
      <c r="M252" s="14">
        <f>IFERROR(ROUND((Table1[[#This Row],[Stock
(S&amp;L)]]/Table1[[#This Row],[Rate
(L/S)]]),0),"")</f>
        <v>11</v>
      </c>
      <c r="O252" t="str">
        <f>IF(Table1[[#This Row],[Rate
(L/S)]]=1,"P/E","C")</f>
        <v>C</v>
      </c>
      <c r="P252" s="7">
        <f>IFERROR(VLOOKUP(Table1[[#This Row],[Stock]],[2]CUS030!$A$5:$BO$10000,21,0)/Table1[[#This Row],[Rate
(L/S)]],"")</f>
        <v>0</v>
      </c>
      <c r="Q252" s="7">
        <f>IFERROR(VLOOKUP(Table1[[#This Row],[Stock]],[2]CUS030!$A$5:$BO$10000,22,0)/Table1[[#This Row],[Rate
(L/S)]],"")</f>
        <v>0</v>
      </c>
      <c r="R252" s="7">
        <f>IFERROR(VLOOKUP(Table1[[#This Row],[Stock]],[2]CUS030!$A$5:$BO$10000,23,0)/Table1[[#This Row],[Rate
(L/S)]],"")</f>
        <v>0</v>
      </c>
      <c r="S252" s="7">
        <f>IFERROR(VLOOKUP(Table1[[#This Row],[Stock]],[2]CUS030!$A$5:$BO$10000,24,0)/Table1[[#This Row],[Rate
(L/S)]],"")</f>
        <v>0</v>
      </c>
      <c r="T252" s="7">
        <f>IFERROR(VLOOKUP(Table1[[#This Row],[Stock]],[2]CUS030!$A$5:$BO$10000,25,0)/Table1[[#This Row],[Rate
(L/S)]],"")</f>
        <v>0</v>
      </c>
      <c r="U252" s="7">
        <f>IFERROR(VLOOKUP(Table1[[#This Row],[Stock]],[2]CUS030!$A$5:$BO$10000,26,0)/Table1[[#This Row],[Rate
(L/S)]],"")</f>
        <v>0</v>
      </c>
      <c r="V252" s="7">
        <f>IFERROR(VLOOKUP(Table1[[#This Row],[Stock]],[2]CUS030!$A$5:$BO$10000,27,0)/Table1[[#This Row],[Rate
(L/S)]],"")</f>
        <v>0</v>
      </c>
      <c r="W252" s="7">
        <f>IFERROR(VLOOKUP(Table1[[#This Row],[Stock]],[2]CUS030!$A$5:$BO$10000,28,0)/Table1[[#This Row],[Rate
(L/S)]],"")</f>
        <v>0</v>
      </c>
      <c r="X252" s="7">
        <f>IFERROR(VLOOKUP(Table1[[#This Row],[Stock]],[2]CUS030!$A$5:$BO$10000,29,0)/Table1[[#This Row],[Rate
(L/S)]],"")</f>
        <v>0</v>
      </c>
      <c r="Y252" s="7">
        <f>IFERROR(VLOOKUP(Table1[[#This Row],[Stock]],[2]CUS030!$A$5:$BO$10000,30,0)/Table1[[#This Row],[Rate
(L/S)]],"")</f>
        <v>0</v>
      </c>
      <c r="Z252" s="7">
        <f>IFERROR(VLOOKUP(Table1[[#This Row],[Stock]],[2]CUS030!$A$5:$BO$10000,31,0)/Table1[[#This Row],[Rate
(L/S)]],"")</f>
        <v>0</v>
      </c>
      <c r="AA252" s="7">
        <f>IFERROR(VLOOKUP(Table1[[#This Row],[Stock]],[2]CUS030!$A$5:$BO$10000,32,0)/Table1[[#This Row],[Rate
(L/S)]],"")</f>
        <v>0</v>
      </c>
      <c r="AB252" s="7">
        <f>IFERROR(VLOOKUP(Table1[[#This Row],[Stock]],[2]CUS030!$A$5:$BO$10000,33,0)/Table1[[#This Row],[Rate
(L/S)]],"")</f>
        <v>0</v>
      </c>
      <c r="AC252" s="7">
        <f>IFERROR(VLOOKUP(Table1[[#This Row],[Stock]],[2]CUS030!$A$5:$BO$10000,34,0)/Table1[[#This Row],[Rate
(L/S)]],"")</f>
        <v>0</v>
      </c>
      <c r="AD252" s="7">
        <f>IFERROR(VLOOKUP(Table1[[#This Row],[Stock]],[2]CUS030!$A$5:$BO$10000,35,0)/Table1[[#This Row],[Rate
(L/S)]],"")</f>
        <v>0</v>
      </c>
      <c r="AE252" s="7">
        <f>IFERROR(VLOOKUP(Table1[[#This Row],[Stock]],[2]CUS030!$A$5:$BO$10000,36,0)/Table1[[#This Row],[Rate
(L/S)]],"")</f>
        <v>0</v>
      </c>
      <c r="AF252" s="7">
        <f>IFERROR(VLOOKUP(Table1[[#This Row],[Stock]],[2]CUS030!$A$5:$BO$10000,37,0)/Table1[[#This Row],[Rate
(L/S)]],"")</f>
        <v>0</v>
      </c>
      <c r="AG252" s="7">
        <f>IFERROR(VLOOKUP(Table1[[#This Row],[Stock]],[2]CUS030!$A$5:$BO$10000,38,0)/Table1[[#This Row],[Rate
(L/S)]],"")</f>
        <v>0</v>
      </c>
      <c r="AH252" s="7">
        <f>IFERROR(VLOOKUP(Table1[[#This Row],[Stock]],[2]CUS030!$A$5:$BO$10000,39,0)/Table1[[#This Row],[Rate
(L/S)]],"")</f>
        <v>0</v>
      </c>
      <c r="AI252" s="7">
        <f>IFERROR(VLOOKUP(Table1[[#This Row],[Stock]],[2]CUS030!$A$5:$BO$10000,40,0)/Table1[[#This Row],[Rate
(L/S)]],"")</f>
        <v>0</v>
      </c>
      <c r="AJ252" s="7">
        <f>IFERROR(VLOOKUP(Table1[[#This Row],[Stock]],[2]CUS030!$A$5:$BO$10000,41,0)/Table1[[#This Row],[Rate
(L/S)]],"")</f>
        <v>0</v>
      </c>
      <c r="AK252" s="7">
        <f>IFERROR(VLOOKUP(Table1[[#This Row],[Stock]],[2]CUS030!$A$5:$BO$10000,42,0)/Table1[[#This Row],[Rate
(L/S)]],"")</f>
        <v>0</v>
      </c>
      <c r="AL252" s="7">
        <f>IFERROR(VLOOKUP(Table1[[#This Row],[Stock]],[2]CUS030!$A$5:$BO$10000,43,0)/Table1[[#This Row],[Rate
(L/S)]],"")</f>
        <v>0</v>
      </c>
      <c r="AM252" s="7">
        <f>IFERROR(VLOOKUP(Table1[[#This Row],[Stock]],[2]CUS030!$A$5:$BO$10000,44,0)/Table1[[#This Row],[Rate
(L/S)]],"")</f>
        <v>0</v>
      </c>
      <c r="AN252" s="7">
        <f>IFERROR(VLOOKUP(Table1[[#This Row],[Stock]],[2]CUS030!$A$5:$BO$10000,45,0)/Table1[[#This Row],[Rate
(L/S)]],"")</f>
        <v>0</v>
      </c>
      <c r="AO252" s="7">
        <f>IFERROR(VLOOKUP(Table1[[#This Row],[Stock]],[2]CUS030!$A$5:$BO$10000,46,0)/Table1[[#This Row],[Rate
(L/S)]],"")</f>
        <v>0</v>
      </c>
      <c r="AP252" s="7">
        <f>IFERROR(VLOOKUP(Table1[[#This Row],[Stock]],[2]CUS030!$A$5:$BO$10000,47,0)/Table1[[#This Row],[Rate
(L/S)]],"")</f>
        <v>0</v>
      </c>
      <c r="AQ252" s="7">
        <f>IFERROR(VLOOKUP(Table1[[#This Row],[Stock]],[2]CUS030!$A$5:$BO$10000,48,0)/Table1[[#This Row],[Rate
(L/S)]],"")</f>
        <v>0</v>
      </c>
      <c r="AR252" s="7">
        <f>IFERROR(VLOOKUP(Table1[[#This Row],[Stock]],[2]CUS030!$A$5:$BO$10000,49,0)/Table1[[#This Row],[Rate
(L/S)]],"")</f>
        <v>0</v>
      </c>
      <c r="AS252" s="7">
        <f>IFERROR(VLOOKUP(Table1[[#This Row],[Stock]],[2]CUS030!$A$5:$BO$10000,50,0)/Table1[[#This Row],[Rate
(L/S)]],"")</f>
        <v>0</v>
      </c>
      <c r="AT252" s="7">
        <f>IFERROR(VLOOKUP(Table1[[#This Row],[Stock]],[2]CUS030!$A$5:$BO$10000,51,0)/Table1[[#This Row],[Rate
(L/S)]],"")</f>
        <v>0</v>
      </c>
      <c r="AU252" s="7">
        <f>IFERROR(VLOOKUP(Table1[[#This Row],[Stock]],[2]CUS030!$A$5:$BO$10000,52,0)/Table1[[#This Row],[Rate
(L/S)]],"")</f>
        <v>0</v>
      </c>
      <c r="AV252" s="7">
        <f>IFERROR(VLOOKUP(Table1[[#This Row],[Stock]],[2]CUS030!$A$5:$BO$10000,53,0)/Table1[[#This Row],[Rate
(L/S)]],"")</f>
        <v>0</v>
      </c>
      <c r="AW252" s="7">
        <f>IFERROR(VLOOKUP(Table1[[#This Row],[Stock]],[2]CUS030!$A$5:$BO$10000,54,0)/Table1[[#This Row],[Rate
(L/S)]],"")</f>
        <v>0</v>
      </c>
      <c r="AX252" s="7">
        <f>IFERROR(VLOOKUP(Table1[[#This Row],[Stock]],[2]CUS030!$A$5:$BO$10000,55,0)/Table1[[#This Row],[Rate
(L/S)]],"")</f>
        <v>0</v>
      </c>
      <c r="AY252" s="7">
        <f>IFERROR(VLOOKUP(Table1[[#This Row],[Stock]],[2]CUS030!$A$5:$BO$10000,56,0)/Table1[[#This Row],[Rate
(L/S)]],"")</f>
        <v>75</v>
      </c>
      <c r="AZ252" s="7">
        <f>IFERROR(VLOOKUP(Table1[[#This Row],[Stock]],[2]CUS030!$A$5:$BO$10000,57,0)/Table1[[#This Row],[Rate
(L/S)]],"")</f>
        <v>77.2</v>
      </c>
      <c r="BA252" s="7">
        <f>IFERROR(VLOOKUP(Table1[[#This Row],[Stock]],[2]CUS030!$A$5:$BO$10000,58,0)/Table1[[#This Row],[Rate
(L/S)]],"")</f>
        <v>77.2</v>
      </c>
      <c r="BB252" s="7">
        <f>IFERROR(VLOOKUP(Table1[[#This Row],[Stock]],[2]CUS030!$A$5:$BO$10000,59,0)/Table1[[#This Row],[Rate
(L/S)]],"")</f>
        <v>0</v>
      </c>
      <c r="BC252" s="7">
        <f>IFERROR(VLOOKUP(Table1[[#This Row],[Stock]],[2]CUS030!$A$5:$BO$10000,60,0)/Table1[[#This Row],[Rate
(L/S)]],"")</f>
        <v>0</v>
      </c>
      <c r="BD252" s="7">
        <f>IFERROR(VLOOKUP(Table1[[#This Row],[Stock]],[2]CUS030!$A$5:$BO$10000,61,0)/Table1[[#This Row],[Rate
(L/S)]],"")</f>
        <v>0</v>
      </c>
      <c r="BE252" s="7">
        <f>IFERROR(VLOOKUP(Table1[[#This Row],[Stock]],[2]CUS030!$A$5:$BO$10000,62,0)/Table1[[#This Row],[Rate
(L/S)]],"")</f>
        <v>0</v>
      </c>
      <c r="BF252" s="7">
        <f>IFERROR(VLOOKUP(Table1[[#This Row],[Stock]],[2]CUS030!$A$5:$BO$10000,63,0)/Table1[[#This Row],[Rate
(L/S)]],"")</f>
        <v>0</v>
      </c>
      <c r="BG252" s="7">
        <f>IFERROR(VLOOKUP(Table1[[#This Row],[Stock]],[2]CUS030!$A$5:$BO$10000,64,0)/Table1[[#This Row],[Rate
(L/S)]],"")</f>
        <v>0</v>
      </c>
      <c r="BH252" s="7">
        <f>IFERROR(VLOOKUP(Table1[[#This Row],[Stock]],[2]CUS030!$A$5:$BO$10000,65,0)/Table1[[#This Row],[Rate
(L/S)]],"")</f>
        <v>0</v>
      </c>
      <c r="BI252" s="7" t="s">
        <v>1</v>
      </c>
      <c r="BJ252" s="15">
        <f>IFERROR(IF(Table1[[#This Row],[S.Material]]="S",(Table1[[#This Row],[Total Qty]]+Table1[[#This Row],[N+1]]+Table1[[#This Row],[N+2]]),Table1[[#This Row],[Total Qty]]+Table1[[#This Row],[N+1]]),)</f>
        <v>75</v>
      </c>
      <c r="BK252" s="7" t="str">
        <f>IFERROR(IF(((AVERAGE((Table1[[#This Row],[N+1]],Table1[[#This Row],[N+2]]),Table1[[#This Row],[N+3]])-(Table1[[#This Row],[Total Qty]])))&gt;500,"Fixed&gt;500pcs",""),"")</f>
        <v/>
      </c>
      <c r="BL252" s="7" t="str">
        <f>IF(AND(Table1[[#This Row],[Last Forcast]]=0,Table1[[#This Row],[Total Qty]]&gt;0,Table1[[#This Row],[N+1]]&gt;0),"Check PO again","")</f>
        <v/>
      </c>
    </row>
    <row r="253" spans="2:64" x14ac:dyDescent="0.3">
      <c r="B253">
        <v>251</v>
      </c>
      <c r="C253" t="s">
        <v>259</v>
      </c>
      <c r="D253">
        <f>IFERROR(ROUND((MID(Table1[[#This Row],[Production]],35,(LEN(Table1[[#This Row],[Production]]))-37)/(MID(Table1[[#This Row],[Stock]],35,(LEN(Table1[[#This Row],[Stock]]))-37))),0),"")</f>
        <v>21</v>
      </c>
      <c r="E253" t="s">
        <v>260</v>
      </c>
      <c r="F253" s="16">
        <f>VLOOKUP(LEFT(Table1[[#This Row],[Production]],LEN(Table1[[#This Row],[Production]])-7),Item!$A$5:$Z$1000,26,0)</f>
        <v>1.1919999999999999</v>
      </c>
      <c r="H253" s="8" t="str">
        <f>IFERROR(VLOOKUP(MID(Table1[[#This Row],[Production]],10,2),Special!$B$2:$D$26,3,0),"")</f>
        <v>-</v>
      </c>
      <c r="J253" t="b">
        <f>EXACT(LEFT(Table1[[#This Row],[Stock]],12),LEFT(Table1[[#This Row],[Production]],12))</f>
        <v>1</v>
      </c>
      <c r="K253" t="b">
        <f>EXACT((RIGHT(Table1[[#This Row],[Stock]],3)),((RIGHT(Table1[[#This Row],[Production]],3))))</f>
        <v>1</v>
      </c>
      <c r="L253" s="14">
        <f>IFERROR(VLOOKUP(Table1[[#This Row],[Stock]],[1]Sheet1!$A$7:$N$10000,14,0),"")</f>
        <v>31</v>
      </c>
      <c r="M253" s="14">
        <f>IFERROR(ROUND((Table1[[#This Row],[Stock
(S&amp;L)]]/Table1[[#This Row],[Rate
(L/S)]]),0),"")</f>
        <v>1</v>
      </c>
      <c r="O253" t="str">
        <f>IF(Table1[[#This Row],[Rate
(L/S)]]=1,"P/E","C")</f>
        <v>C</v>
      </c>
      <c r="P253" s="7">
        <f>IFERROR(VLOOKUP(Table1[[#This Row],[Stock]],[2]CUS030!$A$5:$BO$10000,21,0)/Table1[[#This Row],[Rate
(L/S)]],"")</f>
        <v>0</v>
      </c>
      <c r="Q253" s="7">
        <f>IFERROR(VLOOKUP(Table1[[#This Row],[Stock]],[2]CUS030!$A$5:$BO$10000,22,0)/Table1[[#This Row],[Rate
(L/S)]],"")</f>
        <v>0</v>
      </c>
      <c r="R253" s="7">
        <f>IFERROR(VLOOKUP(Table1[[#This Row],[Stock]],[2]CUS030!$A$5:$BO$10000,23,0)/Table1[[#This Row],[Rate
(L/S)]],"")</f>
        <v>0</v>
      </c>
      <c r="S253" s="7">
        <f>IFERROR(VLOOKUP(Table1[[#This Row],[Stock]],[2]CUS030!$A$5:$BO$10000,24,0)/Table1[[#This Row],[Rate
(L/S)]],"")</f>
        <v>0</v>
      </c>
      <c r="T253" s="7">
        <f>IFERROR(VLOOKUP(Table1[[#This Row],[Stock]],[2]CUS030!$A$5:$BO$10000,25,0)/Table1[[#This Row],[Rate
(L/S)]],"")</f>
        <v>0</v>
      </c>
      <c r="U253" s="7">
        <f>IFERROR(VLOOKUP(Table1[[#This Row],[Stock]],[2]CUS030!$A$5:$BO$10000,26,0)/Table1[[#This Row],[Rate
(L/S)]],"")</f>
        <v>0</v>
      </c>
      <c r="V253" s="7">
        <f>IFERROR(VLOOKUP(Table1[[#This Row],[Stock]],[2]CUS030!$A$5:$BO$10000,27,0)/Table1[[#This Row],[Rate
(L/S)]],"")</f>
        <v>0</v>
      </c>
      <c r="W253" s="7">
        <f>IFERROR(VLOOKUP(Table1[[#This Row],[Stock]],[2]CUS030!$A$5:$BO$10000,28,0)/Table1[[#This Row],[Rate
(L/S)]],"")</f>
        <v>0</v>
      </c>
      <c r="X253" s="7">
        <f>IFERROR(VLOOKUP(Table1[[#This Row],[Stock]],[2]CUS030!$A$5:$BO$10000,29,0)/Table1[[#This Row],[Rate
(L/S)]],"")</f>
        <v>0</v>
      </c>
      <c r="Y253" s="7">
        <f>IFERROR(VLOOKUP(Table1[[#This Row],[Stock]],[2]CUS030!$A$5:$BO$10000,30,0)/Table1[[#This Row],[Rate
(L/S)]],"")</f>
        <v>0</v>
      </c>
      <c r="Z253" s="7">
        <f>IFERROR(VLOOKUP(Table1[[#This Row],[Stock]],[2]CUS030!$A$5:$BO$10000,31,0)/Table1[[#This Row],[Rate
(L/S)]],"")</f>
        <v>0</v>
      </c>
      <c r="AA253" s="7">
        <f>IFERROR(VLOOKUP(Table1[[#This Row],[Stock]],[2]CUS030!$A$5:$BO$10000,32,0)/Table1[[#This Row],[Rate
(L/S)]],"")</f>
        <v>0</v>
      </c>
      <c r="AB253" s="7">
        <f>IFERROR(VLOOKUP(Table1[[#This Row],[Stock]],[2]CUS030!$A$5:$BO$10000,33,0)/Table1[[#This Row],[Rate
(L/S)]],"")</f>
        <v>0</v>
      </c>
      <c r="AC253" s="7">
        <f>IFERROR(VLOOKUP(Table1[[#This Row],[Stock]],[2]CUS030!$A$5:$BO$10000,34,0)/Table1[[#This Row],[Rate
(L/S)]],"")</f>
        <v>0</v>
      </c>
      <c r="AD253" s="7">
        <f>IFERROR(VLOOKUP(Table1[[#This Row],[Stock]],[2]CUS030!$A$5:$BO$10000,35,0)/Table1[[#This Row],[Rate
(L/S)]],"")</f>
        <v>0</v>
      </c>
      <c r="AE253" s="7">
        <f>IFERROR(VLOOKUP(Table1[[#This Row],[Stock]],[2]CUS030!$A$5:$BO$10000,36,0)/Table1[[#This Row],[Rate
(L/S)]],"")</f>
        <v>0</v>
      </c>
      <c r="AF253" s="7">
        <f>IFERROR(VLOOKUP(Table1[[#This Row],[Stock]],[2]CUS030!$A$5:$BO$10000,37,0)/Table1[[#This Row],[Rate
(L/S)]],"")</f>
        <v>0</v>
      </c>
      <c r="AG253" s="7">
        <f>IFERROR(VLOOKUP(Table1[[#This Row],[Stock]],[2]CUS030!$A$5:$BO$10000,38,0)/Table1[[#This Row],[Rate
(L/S)]],"")</f>
        <v>0</v>
      </c>
      <c r="AH253" s="7">
        <f>IFERROR(VLOOKUP(Table1[[#This Row],[Stock]],[2]CUS030!$A$5:$BO$10000,39,0)/Table1[[#This Row],[Rate
(L/S)]],"")</f>
        <v>0</v>
      </c>
      <c r="AI253" s="7">
        <f>IFERROR(VLOOKUP(Table1[[#This Row],[Stock]],[2]CUS030!$A$5:$BO$10000,40,0)/Table1[[#This Row],[Rate
(L/S)]],"")</f>
        <v>0</v>
      </c>
      <c r="AJ253" s="7">
        <f>IFERROR(VLOOKUP(Table1[[#This Row],[Stock]],[2]CUS030!$A$5:$BO$10000,41,0)/Table1[[#This Row],[Rate
(L/S)]],"")</f>
        <v>0</v>
      </c>
      <c r="AK253" s="7">
        <f>IFERROR(VLOOKUP(Table1[[#This Row],[Stock]],[2]CUS030!$A$5:$BO$10000,42,0)/Table1[[#This Row],[Rate
(L/S)]],"")</f>
        <v>0</v>
      </c>
      <c r="AL253" s="7">
        <f>IFERROR(VLOOKUP(Table1[[#This Row],[Stock]],[2]CUS030!$A$5:$BO$10000,43,0)/Table1[[#This Row],[Rate
(L/S)]],"")</f>
        <v>0</v>
      </c>
      <c r="AM253" s="7">
        <f>IFERROR(VLOOKUP(Table1[[#This Row],[Stock]],[2]CUS030!$A$5:$BO$10000,44,0)/Table1[[#This Row],[Rate
(L/S)]],"")</f>
        <v>0</v>
      </c>
      <c r="AN253" s="7">
        <f>IFERROR(VLOOKUP(Table1[[#This Row],[Stock]],[2]CUS030!$A$5:$BO$10000,45,0)/Table1[[#This Row],[Rate
(L/S)]],"")</f>
        <v>0</v>
      </c>
      <c r="AO253" s="7">
        <f>IFERROR(VLOOKUP(Table1[[#This Row],[Stock]],[2]CUS030!$A$5:$BO$10000,46,0)/Table1[[#This Row],[Rate
(L/S)]],"")</f>
        <v>0</v>
      </c>
      <c r="AP253" s="7">
        <f>IFERROR(VLOOKUP(Table1[[#This Row],[Stock]],[2]CUS030!$A$5:$BO$10000,47,0)/Table1[[#This Row],[Rate
(L/S)]],"")</f>
        <v>0</v>
      </c>
      <c r="AQ253" s="7">
        <f>IFERROR(VLOOKUP(Table1[[#This Row],[Stock]],[2]CUS030!$A$5:$BO$10000,48,0)/Table1[[#This Row],[Rate
(L/S)]],"")</f>
        <v>0</v>
      </c>
      <c r="AR253" s="7">
        <f>IFERROR(VLOOKUP(Table1[[#This Row],[Stock]],[2]CUS030!$A$5:$BO$10000,49,0)/Table1[[#This Row],[Rate
(L/S)]],"")</f>
        <v>0</v>
      </c>
      <c r="AS253" s="7">
        <f>IFERROR(VLOOKUP(Table1[[#This Row],[Stock]],[2]CUS030!$A$5:$BO$10000,50,0)/Table1[[#This Row],[Rate
(L/S)]],"")</f>
        <v>0</v>
      </c>
      <c r="AT253" s="7">
        <f>IFERROR(VLOOKUP(Table1[[#This Row],[Stock]],[2]CUS030!$A$5:$BO$10000,51,0)/Table1[[#This Row],[Rate
(L/S)]],"")</f>
        <v>0</v>
      </c>
      <c r="AU253" s="7">
        <f>IFERROR(VLOOKUP(Table1[[#This Row],[Stock]],[2]CUS030!$A$5:$BO$10000,52,0)/Table1[[#This Row],[Rate
(L/S)]],"")</f>
        <v>0</v>
      </c>
      <c r="AV253" s="7">
        <f>IFERROR(VLOOKUP(Table1[[#This Row],[Stock]],[2]CUS030!$A$5:$BO$10000,53,0)/Table1[[#This Row],[Rate
(L/S)]],"")</f>
        <v>0</v>
      </c>
      <c r="AW253" s="7">
        <f>IFERROR(VLOOKUP(Table1[[#This Row],[Stock]],[2]CUS030!$A$5:$BO$10000,54,0)/Table1[[#This Row],[Rate
(L/S)]],"")</f>
        <v>0</v>
      </c>
      <c r="AX253" s="7">
        <f>IFERROR(VLOOKUP(Table1[[#This Row],[Stock]],[2]CUS030!$A$5:$BO$10000,55,0)/Table1[[#This Row],[Rate
(L/S)]],"")</f>
        <v>0</v>
      </c>
      <c r="AY253" s="7">
        <f>IFERROR(VLOOKUP(Table1[[#This Row],[Stock]],[2]CUS030!$A$5:$BO$10000,56,0)/Table1[[#This Row],[Rate
(L/S)]],"")</f>
        <v>0</v>
      </c>
      <c r="AZ253" s="7">
        <f>IFERROR(VLOOKUP(Table1[[#This Row],[Stock]],[2]CUS030!$A$5:$BO$10000,57,0)/Table1[[#This Row],[Rate
(L/S)]],"")</f>
        <v>50.523809523809526</v>
      </c>
      <c r="BA253" s="7">
        <f>IFERROR(VLOOKUP(Table1[[#This Row],[Stock]],[2]CUS030!$A$5:$BO$10000,58,0)/Table1[[#This Row],[Rate
(L/S)]],"")</f>
        <v>0</v>
      </c>
      <c r="BB253" s="7">
        <f>IFERROR(VLOOKUP(Table1[[#This Row],[Stock]],[2]CUS030!$A$5:$BO$10000,59,0)/Table1[[#This Row],[Rate
(L/S)]],"")</f>
        <v>0</v>
      </c>
      <c r="BC253" s="7">
        <f>IFERROR(VLOOKUP(Table1[[#This Row],[Stock]],[2]CUS030!$A$5:$BO$10000,60,0)/Table1[[#This Row],[Rate
(L/S)]],"")</f>
        <v>0</v>
      </c>
      <c r="BD253" s="7">
        <f>IFERROR(VLOOKUP(Table1[[#This Row],[Stock]],[2]CUS030!$A$5:$BO$10000,61,0)/Table1[[#This Row],[Rate
(L/S)]],"")</f>
        <v>0</v>
      </c>
      <c r="BE253" s="7">
        <f>IFERROR(VLOOKUP(Table1[[#This Row],[Stock]],[2]CUS030!$A$5:$BO$10000,62,0)/Table1[[#This Row],[Rate
(L/S)]],"")</f>
        <v>0</v>
      </c>
      <c r="BF253" s="7">
        <f>IFERROR(VLOOKUP(Table1[[#This Row],[Stock]],[2]CUS030!$A$5:$BO$10000,63,0)/Table1[[#This Row],[Rate
(L/S)]],"")</f>
        <v>0</v>
      </c>
      <c r="BG253" s="7">
        <f>IFERROR(VLOOKUP(Table1[[#This Row],[Stock]],[2]CUS030!$A$5:$BO$10000,64,0)/Table1[[#This Row],[Rate
(L/S)]],"")</f>
        <v>0</v>
      </c>
      <c r="BH253" s="7">
        <f>IFERROR(VLOOKUP(Table1[[#This Row],[Stock]],[2]CUS030!$A$5:$BO$10000,65,0)/Table1[[#This Row],[Rate
(L/S)]],"")</f>
        <v>0</v>
      </c>
      <c r="BI253" s="7" t="s">
        <v>1</v>
      </c>
      <c r="BJ253" s="15">
        <f>IFERROR(IF(Table1[[#This Row],[S.Material]]="S",(Table1[[#This Row],[Total Qty]]+Table1[[#This Row],[N+1]]+Table1[[#This Row],[N+2]]),Table1[[#This Row],[Total Qty]]+Table1[[#This Row],[N+1]]),)</f>
        <v>0</v>
      </c>
      <c r="BK253" s="7" t="str">
        <f>IFERROR(IF(((AVERAGE((Table1[[#This Row],[N+1]],Table1[[#This Row],[N+2]]),Table1[[#This Row],[N+3]])-(Table1[[#This Row],[Total Qty]])))&gt;500,"Fixed&gt;500pcs",""),"")</f>
        <v/>
      </c>
      <c r="BL253" s="7" t="str">
        <f>IF(AND(Table1[[#This Row],[Last Forcast]]=0,Table1[[#This Row],[Total Qty]]&gt;0,Table1[[#This Row],[N+1]]&gt;0),"Check PO again","")</f>
        <v/>
      </c>
    </row>
    <row r="254" spans="2:64" x14ac:dyDescent="0.3">
      <c r="B254">
        <v>252</v>
      </c>
      <c r="C254" t="s">
        <v>258</v>
      </c>
      <c r="D254">
        <f>IFERROR(ROUND((MID(Table1[[#This Row],[Production]],35,(LEN(Table1[[#This Row],[Production]]))-37)/(MID(Table1[[#This Row],[Stock]],35,(LEN(Table1[[#This Row],[Stock]]))-37))),0),"")</f>
        <v>1</v>
      </c>
      <c r="E254" t="s">
        <v>258</v>
      </c>
      <c r="F254" s="16">
        <f>VLOOKUP(LEFT(Table1[[#This Row],[Production]],LEN(Table1[[#This Row],[Production]])-7),Item!$A$5:$Z$1000,26,0)</f>
        <v>1.1919999999999999</v>
      </c>
      <c r="H254" s="8" t="str">
        <f>IFERROR(VLOOKUP(MID(Table1[[#This Row],[Production]],10,2),Special!$B$2:$D$26,3,0),"")</f>
        <v>-</v>
      </c>
      <c r="J254" t="b">
        <f>EXACT(LEFT(Table1[[#This Row],[Stock]],12),LEFT(Table1[[#This Row],[Production]],12))</f>
        <v>1</v>
      </c>
      <c r="K254" t="b">
        <f>EXACT((RIGHT(Table1[[#This Row],[Stock]],3)),((RIGHT(Table1[[#This Row],[Production]],3))))</f>
        <v>1</v>
      </c>
      <c r="L254" s="14">
        <f>IFERROR(VLOOKUP(Table1[[#This Row],[Stock]],[1]Sheet1!$A$7:$N$10000,14,0),"")</f>
        <v>224</v>
      </c>
      <c r="M254" s="14">
        <f>IFERROR(ROUND((Table1[[#This Row],[Stock
(S&amp;L)]]/Table1[[#This Row],[Rate
(L/S)]]),0),"")</f>
        <v>224</v>
      </c>
      <c r="O254" t="str">
        <f>IF(Table1[[#This Row],[Rate
(L/S)]]=1,"P/E","C")</f>
        <v>P/E</v>
      </c>
      <c r="P254" s="7" t="str">
        <f>IFERROR(VLOOKUP(Table1[[#This Row],[Stock]],[2]CUS030!$A$5:$BO$10000,21,0)/Table1[[#This Row],[Rate
(L/S)]],"")</f>
        <v/>
      </c>
      <c r="Q254" s="7" t="str">
        <f>IFERROR(VLOOKUP(Table1[[#This Row],[Stock]],[2]CUS030!$A$5:$BO$10000,22,0)/Table1[[#This Row],[Rate
(L/S)]],"")</f>
        <v/>
      </c>
      <c r="R254" s="7" t="str">
        <f>IFERROR(VLOOKUP(Table1[[#This Row],[Stock]],[2]CUS030!$A$5:$BO$10000,23,0)/Table1[[#This Row],[Rate
(L/S)]],"")</f>
        <v/>
      </c>
      <c r="S254" s="7" t="str">
        <f>IFERROR(VLOOKUP(Table1[[#This Row],[Stock]],[2]CUS030!$A$5:$BO$10000,24,0)/Table1[[#This Row],[Rate
(L/S)]],"")</f>
        <v/>
      </c>
      <c r="T254" s="7" t="str">
        <f>IFERROR(VLOOKUP(Table1[[#This Row],[Stock]],[2]CUS030!$A$5:$BO$10000,25,0)/Table1[[#This Row],[Rate
(L/S)]],"")</f>
        <v/>
      </c>
      <c r="U254" s="7" t="str">
        <f>IFERROR(VLOOKUP(Table1[[#This Row],[Stock]],[2]CUS030!$A$5:$BO$10000,26,0)/Table1[[#This Row],[Rate
(L/S)]],"")</f>
        <v/>
      </c>
      <c r="V254" s="7" t="str">
        <f>IFERROR(VLOOKUP(Table1[[#This Row],[Stock]],[2]CUS030!$A$5:$BO$10000,27,0)/Table1[[#This Row],[Rate
(L/S)]],"")</f>
        <v/>
      </c>
      <c r="W254" s="7" t="str">
        <f>IFERROR(VLOOKUP(Table1[[#This Row],[Stock]],[2]CUS030!$A$5:$BO$10000,28,0)/Table1[[#This Row],[Rate
(L/S)]],"")</f>
        <v/>
      </c>
      <c r="X254" s="7" t="str">
        <f>IFERROR(VLOOKUP(Table1[[#This Row],[Stock]],[2]CUS030!$A$5:$BO$10000,29,0)/Table1[[#This Row],[Rate
(L/S)]],"")</f>
        <v/>
      </c>
      <c r="Y254" s="7" t="str">
        <f>IFERROR(VLOOKUP(Table1[[#This Row],[Stock]],[2]CUS030!$A$5:$BO$10000,30,0)/Table1[[#This Row],[Rate
(L/S)]],"")</f>
        <v/>
      </c>
      <c r="Z254" s="7" t="str">
        <f>IFERROR(VLOOKUP(Table1[[#This Row],[Stock]],[2]CUS030!$A$5:$BO$10000,31,0)/Table1[[#This Row],[Rate
(L/S)]],"")</f>
        <v/>
      </c>
      <c r="AA254" s="7" t="str">
        <f>IFERROR(VLOOKUP(Table1[[#This Row],[Stock]],[2]CUS030!$A$5:$BO$10000,32,0)/Table1[[#This Row],[Rate
(L/S)]],"")</f>
        <v/>
      </c>
      <c r="AB254" s="7" t="str">
        <f>IFERROR(VLOOKUP(Table1[[#This Row],[Stock]],[2]CUS030!$A$5:$BO$10000,33,0)/Table1[[#This Row],[Rate
(L/S)]],"")</f>
        <v/>
      </c>
      <c r="AC254" s="7" t="str">
        <f>IFERROR(VLOOKUP(Table1[[#This Row],[Stock]],[2]CUS030!$A$5:$BO$10000,34,0)/Table1[[#This Row],[Rate
(L/S)]],"")</f>
        <v/>
      </c>
      <c r="AD254" s="7" t="str">
        <f>IFERROR(VLOOKUP(Table1[[#This Row],[Stock]],[2]CUS030!$A$5:$BO$10000,35,0)/Table1[[#This Row],[Rate
(L/S)]],"")</f>
        <v/>
      </c>
      <c r="AE254" s="7" t="str">
        <f>IFERROR(VLOOKUP(Table1[[#This Row],[Stock]],[2]CUS030!$A$5:$BO$10000,36,0)/Table1[[#This Row],[Rate
(L/S)]],"")</f>
        <v/>
      </c>
      <c r="AF254" s="7" t="str">
        <f>IFERROR(VLOOKUP(Table1[[#This Row],[Stock]],[2]CUS030!$A$5:$BO$10000,37,0)/Table1[[#This Row],[Rate
(L/S)]],"")</f>
        <v/>
      </c>
      <c r="AG254" s="7" t="str">
        <f>IFERROR(VLOOKUP(Table1[[#This Row],[Stock]],[2]CUS030!$A$5:$BO$10000,38,0)/Table1[[#This Row],[Rate
(L/S)]],"")</f>
        <v/>
      </c>
      <c r="AH254" s="7" t="str">
        <f>IFERROR(VLOOKUP(Table1[[#This Row],[Stock]],[2]CUS030!$A$5:$BO$10000,39,0)/Table1[[#This Row],[Rate
(L/S)]],"")</f>
        <v/>
      </c>
      <c r="AI254" s="7" t="str">
        <f>IFERROR(VLOOKUP(Table1[[#This Row],[Stock]],[2]CUS030!$A$5:$BO$10000,40,0)/Table1[[#This Row],[Rate
(L/S)]],"")</f>
        <v/>
      </c>
      <c r="AJ254" s="7" t="str">
        <f>IFERROR(VLOOKUP(Table1[[#This Row],[Stock]],[2]CUS030!$A$5:$BO$10000,41,0)/Table1[[#This Row],[Rate
(L/S)]],"")</f>
        <v/>
      </c>
      <c r="AK254" s="7" t="str">
        <f>IFERROR(VLOOKUP(Table1[[#This Row],[Stock]],[2]CUS030!$A$5:$BO$10000,42,0)/Table1[[#This Row],[Rate
(L/S)]],"")</f>
        <v/>
      </c>
      <c r="AL254" s="7" t="str">
        <f>IFERROR(VLOOKUP(Table1[[#This Row],[Stock]],[2]CUS030!$A$5:$BO$10000,43,0)/Table1[[#This Row],[Rate
(L/S)]],"")</f>
        <v/>
      </c>
      <c r="AM254" s="7" t="str">
        <f>IFERROR(VLOOKUP(Table1[[#This Row],[Stock]],[2]CUS030!$A$5:$BO$10000,44,0)/Table1[[#This Row],[Rate
(L/S)]],"")</f>
        <v/>
      </c>
      <c r="AN254" s="7" t="str">
        <f>IFERROR(VLOOKUP(Table1[[#This Row],[Stock]],[2]CUS030!$A$5:$BO$10000,45,0)/Table1[[#This Row],[Rate
(L/S)]],"")</f>
        <v/>
      </c>
      <c r="AO254" s="7" t="str">
        <f>IFERROR(VLOOKUP(Table1[[#This Row],[Stock]],[2]CUS030!$A$5:$BO$10000,46,0)/Table1[[#This Row],[Rate
(L/S)]],"")</f>
        <v/>
      </c>
      <c r="AP254" s="7" t="str">
        <f>IFERROR(VLOOKUP(Table1[[#This Row],[Stock]],[2]CUS030!$A$5:$BO$10000,47,0)/Table1[[#This Row],[Rate
(L/S)]],"")</f>
        <v/>
      </c>
      <c r="AQ254" s="7" t="str">
        <f>IFERROR(VLOOKUP(Table1[[#This Row],[Stock]],[2]CUS030!$A$5:$BO$10000,48,0)/Table1[[#This Row],[Rate
(L/S)]],"")</f>
        <v/>
      </c>
      <c r="AR254" s="7" t="str">
        <f>IFERROR(VLOOKUP(Table1[[#This Row],[Stock]],[2]CUS030!$A$5:$BO$10000,49,0)/Table1[[#This Row],[Rate
(L/S)]],"")</f>
        <v/>
      </c>
      <c r="AS254" s="7" t="str">
        <f>IFERROR(VLOOKUP(Table1[[#This Row],[Stock]],[2]CUS030!$A$5:$BO$10000,50,0)/Table1[[#This Row],[Rate
(L/S)]],"")</f>
        <v/>
      </c>
      <c r="AT254" s="7" t="str">
        <f>IFERROR(VLOOKUP(Table1[[#This Row],[Stock]],[2]CUS030!$A$5:$BO$10000,51,0)/Table1[[#This Row],[Rate
(L/S)]],"")</f>
        <v/>
      </c>
      <c r="AU254" s="7" t="str">
        <f>IFERROR(VLOOKUP(Table1[[#This Row],[Stock]],[2]CUS030!$A$5:$BO$10000,52,0)/Table1[[#This Row],[Rate
(L/S)]],"")</f>
        <v/>
      </c>
      <c r="AV254" s="7" t="str">
        <f>IFERROR(VLOOKUP(Table1[[#This Row],[Stock]],[2]CUS030!$A$5:$BO$10000,53,0)/Table1[[#This Row],[Rate
(L/S)]],"")</f>
        <v/>
      </c>
      <c r="AW254" s="7" t="str">
        <f>IFERROR(VLOOKUP(Table1[[#This Row],[Stock]],[2]CUS030!$A$5:$BO$10000,54,0)/Table1[[#This Row],[Rate
(L/S)]],"")</f>
        <v/>
      </c>
      <c r="AX254" s="7" t="str">
        <f>IFERROR(VLOOKUP(Table1[[#This Row],[Stock]],[2]CUS030!$A$5:$BO$10000,55,0)/Table1[[#This Row],[Rate
(L/S)]],"")</f>
        <v/>
      </c>
      <c r="AY254" s="7" t="str">
        <f>IFERROR(VLOOKUP(Table1[[#This Row],[Stock]],[2]CUS030!$A$5:$BO$10000,56,0)/Table1[[#This Row],[Rate
(L/S)]],"")</f>
        <v/>
      </c>
      <c r="AZ254" s="7" t="str">
        <f>IFERROR(VLOOKUP(Table1[[#This Row],[Stock]],[2]CUS030!$A$5:$BO$10000,57,0)/Table1[[#This Row],[Rate
(L/S)]],"")</f>
        <v/>
      </c>
      <c r="BA254" s="7" t="str">
        <f>IFERROR(VLOOKUP(Table1[[#This Row],[Stock]],[2]CUS030!$A$5:$BO$10000,58,0)/Table1[[#This Row],[Rate
(L/S)]],"")</f>
        <v/>
      </c>
      <c r="BB254" s="7" t="str">
        <f>IFERROR(VLOOKUP(Table1[[#This Row],[Stock]],[2]CUS030!$A$5:$BO$10000,59,0)/Table1[[#This Row],[Rate
(L/S)]],"")</f>
        <v/>
      </c>
      <c r="BC254" s="7" t="str">
        <f>IFERROR(VLOOKUP(Table1[[#This Row],[Stock]],[2]CUS030!$A$5:$BO$10000,60,0)/Table1[[#This Row],[Rate
(L/S)]],"")</f>
        <v/>
      </c>
      <c r="BD254" s="7" t="str">
        <f>IFERROR(VLOOKUP(Table1[[#This Row],[Stock]],[2]CUS030!$A$5:$BO$10000,61,0)/Table1[[#This Row],[Rate
(L/S)]],"")</f>
        <v/>
      </c>
      <c r="BE254" s="7" t="str">
        <f>IFERROR(VLOOKUP(Table1[[#This Row],[Stock]],[2]CUS030!$A$5:$BO$10000,62,0)/Table1[[#This Row],[Rate
(L/S)]],"")</f>
        <v/>
      </c>
      <c r="BF254" s="7" t="str">
        <f>IFERROR(VLOOKUP(Table1[[#This Row],[Stock]],[2]CUS030!$A$5:$BO$10000,63,0)/Table1[[#This Row],[Rate
(L/S)]],"")</f>
        <v/>
      </c>
      <c r="BG254" s="7" t="str">
        <f>IFERROR(VLOOKUP(Table1[[#This Row],[Stock]],[2]CUS030!$A$5:$BO$10000,64,0)/Table1[[#This Row],[Rate
(L/S)]],"")</f>
        <v/>
      </c>
      <c r="BH254" s="7" t="str">
        <f>IFERROR(VLOOKUP(Table1[[#This Row],[Stock]],[2]CUS030!$A$5:$BO$10000,65,0)/Table1[[#This Row],[Rate
(L/S)]],"")</f>
        <v/>
      </c>
      <c r="BI254" s="7" t="s">
        <v>1</v>
      </c>
      <c r="BJ254" s="15">
        <f>IFERROR(IF(Table1[[#This Row],[S.Material]]="S",(Table1[[#This Row],[Total Qty]]+Table1[[#This Row],[N+1]]+Table1[[#This Row],[N+2]]),Table1[[#This Row],[Total Qty]]+Table1[[#This Row],[N+1]]),)</f>
        <v>0</v>
      </c>
      <c r="BK254" s="7" t="str">
        <f>IFERROR(IF(((AVERAGE((Table1[[#This Row],[N+1]],Table1[[#This Row],[N+2]]),Table1[[#This Row],[N+3]])-(Table1[[#This Row],[Total Qty]])))&gt;500,"Fixed&gt;500pcs",""),"")</f>
        <v/>
      </c>
      <c r="BL254" s="7" t="str">
        <f>IF(AND(Table1[[#This Row],[Last Forcast]]=0,Table1[[#This Row],[Total Qty]]&gt;0,Table1[[#This Row],[N+1]]&gt;0),"Check PO again","")</f>
        <v/>
      </c>
    </row>
    <row r="255" spans="2:64" x14ac:dyDescent="0.3">
      <c r="B255">
        <v>253</v>
      </c>
      <c r="C255" t="s">
        <v>260</v>
      </c>
      <c r="D255">
        <f>IFERROR(ROUND((MID(Table1[[#This Row],[Production]],35,(LEN(Table1[[#This Row],[Production]]))-37)/(MID(Table1[[#This Row],[Stock]],35,(LEN(Table1[[#This Row],[Stock]]))-37))),0),"")</f>
        <v>1</v>
      </c>
      <c r="E255" t="s">
        <v>260</v>
      </c>
      <c r="F255" s="16">
        <f>VLOOKUP(LEFT(Table1[[#This Row],[Production]],LEN(Table1[[#This Row],[Production]])-7),Item!$A$5:$Z$1000,26,0)</f>
        <v>1.1919999999999999</v>
      </c>
      <c r="H255" s="8" t="str">
        <f>IFERROR(VLOOKUP(MID(Table1[[#This Row],[Production]],10,2),Special!$B$2:$D$26,3,0),"")</f>
        <v>-</v>
      </c>
      <c r="J255" t="b">
        <f>EXACT(LEFT(Table1[[#This Row],[Stock]],12),LEFT(Table1[[#This Row],[Production]],12))</f>
        <v>1</v>
      </c>
      <c r="K255" t="b">
        <f>EXACT((RIGHT(Table1[[#This Row],[Stock]],3)),((RIGHT(Table1[[#This Row],[Production]],3))))</f>
        <v>1</v>
      </c>
      <c r="L255" s="14">
        <f>IFERROR(VLOOKUP(Table1[[#This Row],[Stock]],[1]Sheet1!$A$7:$N$10000,14,0),"")</f>
        <v>169</v>
      </c>
      <c r="M255" s="14">
        <f>IFERROR(ROUND((Table1[[#This Row],[Stock
(S&amp;L)]]/Table1[[#This Row],[Rate
(L/S)]]),0),"")</f>
        <v>169</v>
      </c>
      <c r="O255" t="str">
        <f>IF(Table1[[#This Row],[Rate
(L/S)]]=1,"P/E","C")</f>
        <v>P/E</v>
      </c>
      <c r="P255" s="7" t="str">
        <f>IFERROR(VLOOKUP(Table1[[#This Row],[Stock]],[2]CUS030!$A$5:$BO$10000,21,0)/Table1[[#This Row],[Rate
(L/S)]],"")</f>
        <v/>
      </c>
      <c r="Q255" s="7" t="str">
        <f>IFERROR(VLOOKUP(Table1[[#This Row],[Stock]],[2]CUS030!$A$5:$BO$10000,22,0)/Table1[[#This Row],[Rate
(L/S)]],"")</f>
        <v/>
      </c>
      <c r="R255" s="7" t="str">
        <f>IFERROR(VLOOKUP(Table1[[#This Row],[Stock]],[2]CUS030!$A$5:$BO$10000,23,0)/Table1[[#This Row],[Rate
(L/S)]],"")</f>
        <v/>
      </c>
      <c r="S255" s="7" t="str">
        <f>IFERROR(VLOOKUP(Table1[[#This Row],[Stock]],[2]CUS030!$A$5:$BO$10000,24,0)/Table1[[#This Row],[Rate
(L/S)]],"")</f>
        <v/>
      </c>
      <c r="T255" s="7" t="str">
        <f>IFERROR(VLOOKUP(Table1[[#This Row],[Stock]],[2]CUS030!$A$5:$BO$10000,25,0)/Table1[[#This Row],[Rate
(L/S)]],"")</f>
        <v/>
      </c>
      <c r="U255" s="7" t="str">
        <f>IFERROR(VLOOKUP(Table1[[#This Row],[Stock]],[2]CUS030!$A$5:$BO$10000,26,0)/Table1[[#This Row],[Rate
(L/S)]],"")</f>
        <v/>
      </c>
      <c r="V255" s="7" t="str">
        <f>IFERROR(VLOOKUP(Table1[[#This Row],[Stock]],[2]CUS030!$A$5:$BO$10000,27,0)/Table1[[#This Row],[Rate
(L/S)]],"")</f>
        <v/>
      </c>
      <c r="W255" s="7" t="str">
        <f>IFERROR(VLOOKUP(Table1[[#This Row],[Stock]],[2]CUS030!$A$5:$BO$10000,28,0)/Table1[[#This Row],[Rate
(L/S)]],"")</f>
        <v/>
      </c>
      <c r="X255" s="7" t="str">
        <f>IFERROR(VLOOKUP(Table1[[#This Row],[Stock]],[2]CUS030!$A$5:$BO$10000,29,0)/Table1[[#This Row],[Rate
(L/S)]],"")</f>
        <v/>
      </c>
      <c r="Y255" s="7" t="str">
        <f>IFERROR(VLOOKUP(Table1[[#This Row],[Stock]],[2]CUS030!$A$5:$BO$10000,30,0)/Table1[[#This Row],[Rate
(L/S)]],"")</f>
        <v/>
      </c>
      <c r="Z255" s="7" t="str">
        <f>IFERROR(VLOOKUP(Table1[[#This Row],[Stock]],[2]CUS030!$A$5:$BO$10000,31,0)/Table1[[#This Row],[Rate
(L/S)]],"")</f>
        <v/>
      </c>
      <c r="AA255" s="7" t="str">
        <f>IFERROR(VLOOKUP(Table1[[#This Row],[Stock]],[2]CUS030!$A$5:$BO$10000,32,0)/Table1[[#This Row],[Rate
(L/S)]],"")</f>
        <v/>
      </c>
      <c r="AB255" s="7" t="str">
        <f>IFERROR(VLOOKUP(Table1[[#This Row],[Stock]],[2]CUS030!$A$5:$BO$10000,33,0)/Table1[[#This Row],[Rate
(L/S)]],"")</f>
        <v/>
      </c>
      <c r="AC255" s="7" t="str">
        <f>IFERROR(VLOOKUP(Table1[[#This Row],[Stock]],[2]CUS030!$A$5:$BO$10000,34,0)/Table1[[#This Row],[Rate
(L/S)]],"")</f>
        <v/>
      </c>
      <c r="AD255" s="7" t="str">
        <f>IFERROR(VLOOKUP(Table1[[#This Row],[Stock]],[2]CUS030!$A$5:$BO$10000,35,0)/Table1[[#This Row],[Rate
(L/S)]],"")</f>
        <v/>
      </c>
      <c r="AE255" s="7" t="str">
        <f>IFERROR(VLOOKUP(Table1[[#This Row],[Stock]],[2]CUS030!$A$5:$BO$10000,36,0)/Table1[[#This Row],[Rate
(L/S)]],"")</f>
        <v/>
      </c>
      <c r="AF255" s="7" t="str">
        <f>IFERROR(VLOOKUP(Table1[[#This Row],[Stock]],[2]CUS030!$A$5:$BO$10000,37,0)/Table1[[#This Row],[Rate
(L/S)]],"")</f>
        <v/>
      </c>
      <c r="AG255" s="7" t="str">
        <f>IFERROR(VLOOKUP(Table1[[#This Row],[Stock]],[2]CUS030!$A$5:$BO$10000,38,0)/Table1[[#This Row],[Rate
(L/S)]],"")</f>
        <v/>
      </c>
      <c r="AH255" s="7" t="str">
        <f>IFERROR(VLOOKUP(Table1[[#This Row],[Stock]],[2]CUS030!$A$5:$BO$10000,39,0)/Table1[[#This Row],[Rate
(L/S)]],"")</f>
        <v/>
      </c>
      <c r="AI255" s="7" t="str">
        <f>IFERROR(VLOOKUP(Table1[[#This Row],[Stock]],[2]CUS030!$A$5:$BO$10000,40,0)/Table1[[#This Row],[Rate
(L/S)]],"")</f>
        <v/>
      </c>
      <c r="AJ255" s="7" t="str">
        <f>IFERROR(VLOOKUP(Table1[[#This Row],[Stock]],[2]CUS030!$A$5:$BO$10000,41,0)/Table1[[#This Row],[Rate
(L/S)]],"")</f>
        <v/>
      </c>
      <c r="AK255" s="7" t="str">
        <f>IFERROR(VLOOKUP(Table1[[#This Row],[Stock]],[2]CUS030!$A$5:$BO$10000,42,0)/Table1[[#This Row],[Rate
(L/S)]],"")</f>
        <v/>
      </c>
      <c r="AL255" s="7" t="str">
        <f>IFERROR(VLOOKUP(Table1[[#This Row],[Stock]],[2]CUS030!$A$5:$BO$10000,43,0)/Table1[[#This Row],[Rate
(L/S)]],"")</f>
        <v/>
      </c>
      <c r="AM255" s="7" t="str">
        <f>IFERROR(VLOOKUP(Table1[[#This Row],[Stock]],[2]CUS030!$A$5:$BO$10000,44,0)/Table1[[#This Row],[Rate
(L/S)]],"")</f>
        <v/>
      </c>
      <c r="AN255" s="7" t="str">
        <f>IFERROR(VLOOKUP(Table1[[#This Row],[Stock]],[2]CUS030!$A$5:$BO$10000,45,0)/Table1[[#This Row],[Rate
(L/S)]],"")</f>
        <v/>
      </c>
      <c r="AO255" s="7" t="str">
        <f>IFERROR(VLOOKUP(Table1[[#This Row],[Stock]],[2]CUS030!$A$5:$BO$10000,46,0)/Table1[[#This Row],[Rate
(L/S)]],"")</f>
        <v/>
      </c>
      <c r="AP255" s="7" t="str">
        <f>IFERROR(VLOOKUP(Table1[[#This Row],[Stock]],[2]CUS030!$A$5:$BO$10000,47,0)/Table1[[#This Row],[Rate
(L/S)]],"")</f>
        <v/>
      </c>
      <c r="AQ255" s="7" t="str">
        <f>IFERROR(VLOOKUP(Table1[[#This Row],[Stock]],[2]CUS030!$A$5:$BO$10000,48,0)/Table1[[#This Row],[Rate
(L/S)]],"")</f>
        <v/>
      </c>
      <c r="AR255" s="7" t="str">
        <f>IFERROR(VLOOKUP(Table1[[#This Row],[Stock]],[2]CUS030!$A$5:$BO$10000,49,0)/Table1[[#This Row],[Rate
(L/S)]],"")</f>
        <v/>
      </c>
      <c r="AS255" s="7" t="str">
        <f>IFERROR(VLOOKUP(Table1[[#This Row],[Stock]],[2]CUS030!$A$5:$BO$10000,50,0)/Table1[[#This Row],[Rate
(L/S)]],"")</f>
        <v/>
      </c>
      <c r="AT255" s="7" t="str">
        <f>IFERROR(VLOOKUP(Table1[[#This Row],[Stock]],[2]CUS030!$A$5:$BO$10000,51,0)/Table1[[#This Row],[Rate
(L/S)]],"")</f>
        <v/>
      </c>
      <c r="AU255" s="7" t="str">
        <f>IFERROR(VLOOKUP(Table1[[#This Row],[Stock]],[2]CUS030!$A$5:$BO$10000,52,0)/Table1[[#This Row],[Rate
(L/S)]],"")</f>
        <v/>
      </c>
      <c r="AV255" s="7" t="str">
        <f>IFERROR(VLOOKUP(Table1[[#This Row],[Stock]],[2]CUS030!$A$5:$BO$10000,53,0)/Table1[[#This Row],[Rate
(L/S)]],"")</f>
        <v/>
      </c>
      <c r="AW255" s="7" t="str">
        <f>IFERROR(VLOOKUP(Table1[[#This Row],[Stock]],[2]CUS030!$A$5:$BO$10000,54,0)/Table1[[#This Row],[Rate
(L/S)]],"")</f>
        <v/>
      </c>
      <c r="AX255" s="7" t="str">
        <f>IFERROR(VLOOKUP(Table1[[#This Row],[Stock]],[2]CUS030!$A$5:$BO$10000,55,0)/Table1[[#This Row],[Rate
(L/S)]],"")</f>
        <v/>
      </c>
      <c r="AY255" s="7" t="str">
        <f>IFERROR(VLOOKUP(Table1[[#This Row],[Stock]],[2]CUS030!$A$5:$BO$10000,56,0)/Table1[[#This Row],[Rate
(L/S)]],"")</f>
        <v/>
      </c>
      <c r="AZ255" s="7" t="str">
        <f>IFERROR(VLOOKUP(Table1[[#This Row],[Stock]],[2]CUS030!$A$5:$BO$10000,57,0)/Table1[[#This Row],[Rate
(L/S)]],"")</f>
        <v/>
      </c>
      <c r="BA255" s="7" t="str">
        <f>IFERROR(VLOOKUP(Table1[[#This Row],[Stock]],[2]CUS030!$A$5:$BO$10000,58,0)/Table1[[#This Row],[Rate
(L/S)]],"")</f>
        <v/>
      </c>
      <c r="BB255" s="7" t="str">
        <f>IFERROR(VLOOKUP(Table1[[#This Row],[Stock]],[2]CUS030!$A$5:$BO$10000,59,0)/Table1[[#This Row],[Rate
(L/S)]],"")</f>
        <v/>
      </c>
      <c r="BC255" s="7" t="str">
        <f>IFERROR(VLOOKUP(Table1[[#This Row],[Stock]],[2]CUS030!$A$5:$BO$10000,60,0)/Table1[[#This Row],[Rate
(L/S)]],"")</f>
        <v/>
      </c>
      <c r="BD255" s="7" t="str">
        <f>IFERROR(VLOOKUP(Table1[[#This Row],[Stock]],[2]CUS030!$A$5:$BO$10000,61,0)/Table1[[#This Row],[Rate
(L/S)]],"")</f>
        <v/>
      </c>
      <c r="BE255" s="7" t="str">
        <f>IFERROR(VLOOKUP(Table1[[#This Row],[Stock]],[2]CUS030!$A$5:$BO$10000,62,0)/Table1[[#This Row],[Rate
(L/S)]],"")</f>
        <v/>
      </c>
      <c r="BF255" s="7" t="str">
        <f>IFERROR(VLOOKUP(Table1[[#This Row],[Stock]],[2]CUS030!$A$5:$BO$10000,63,0)/Table1[[#This Row],[Rate
(L/S)]],"")</f>
        <v/>
      </c>
      <c r="BG255" s="7" t="str">
        <f>IFERROR(VLOOKUP(Table1[[#This Row],[Stock]],[2]CUS030!$A$5:$BO$10000,64,0)/Table1[[#This Row],[Rate
(L/S)]],"")</f>
        <v/>
      </c>
      <c r="BH255" s="7" t="str">
        <f>IFERROR(VLOOKUP(Table1[[#This Row],[Stock]],[2]CUS030!$A$5:$BO$10000,65,0)/Table1[[#This Row],[Rate
(L/S)]],"")</f>
        <v/>
      </c>
      <c r="BI255" s="7" t="s">
        <v>1</v>
      </c>
      <c r="BJ255" s="15">
        <f>IFERROR(IF(Table1[[#This Row],[S.Material]]="S",(Table1[[#This Row],[Total Qty]]+Table1[[#This Row],[N+1]]+Table1[[#This Row],[N+2]]),Table1[[#This Row],[Total Qty]]+Table1[[#This Row],[N+1]]),)</f>
        <v>0</v>
      </c>
      <c r="BK255" s="7" t="str">
        <f>IFERROR(IF(((AVERAGE((Table1[[#This Row],[N+1]],Table1[[#This Row],[N+2]]),Table1[[#This Row],[N+3]])-(Table1[[#This Row],[Total Qty]])))&gt;500,"Fixed&gt;500pcs",""),"")</f>
        <v/>
      </c>
      <c r="BL255" s="7" t="str">
        <f>IF(AND(Table1[[#This Row],[Last Forcast]]=0,Table1[[#This Row],[Total Qty]]&gt;0,Table1[[#This Row],[N+1]]&gt;0),"Check PO again","")</f>
        <v/>
      </c>
    </row>
    <row r="256" spans="2:64" x14ac:dyDescent="0.3">
      <c r="B256">
        <v>254</v>
      </c>
      <c r="C256" t="s">
        <v>261</v>
      </c>
      <c r="D256">
        <f>IFERROR(ROUND((MID(Table1[[#This Row],[Production]],35,(LEN(Table1[[#This Row],[Production]]))-37)/(MID(Table1[[#This Row],[Stock]],35,(LEN(Table1[[#This Row],[Stock]]))-37))),0),"")</f>
        <v>9</v>
      </c>
      <c r="E256" t="s">
        <v>260</v>
      </c>
      <c r="F256" s="16">
        <f>VLOOKUP(LEFT(Table1[[#This Row],[Production]],LEN(Table1[[#This Row],[Production]])-7),Item!$A$5:$Z$1000,26,0)</f>
        <v>1.1919999999999999</v>
      </c>
      <c r="H256" s="8" t="str">
        <f>IFERROR(VLOOKUP(MID(Table1[[#This Row],[Production]],10,2),Special!$B$2:$D$26,3,0),"")</f>
        <v>-</v>
      </c>
      <c r="J256" t="b">
        <f>EXACT(LEFT(Table1[[#This Row],[Stock]],12),LEFT(Table1[[#This Row],[Production]],12))</f>
        <v>1</v>
      </c>
      <c r="K256" t="b">
        <f>EXACT((RIGHT(Table1[[#This Row],[Stock]],3)),((RIGHT(Table1[[#This Row],[Production]],3))))</f>
        <v>1</v>
      </c>
      <c r="L256" s="14">
        <f>IFERROR(VLOOKUP(Table1[[#This Row],[Stock]],[1]Sheet1!$A$7:$N$10000,14,0),"")</f>
        <v>874</v>
      </c>
      <c r="M256" s="14">
        <f>IFERROR(ROUND((Table1[[#This Row],[Stock
(S&amp;L)]]/Table1[[#This Row],[Rate
(L/S)]]),0),"")</f>
        <v>97</v>
      </c>
      <c r="O256" t="str">
        <f>IF(Table1[[#This Row],[Rate
(L/S)]]=1,"P/E","C")</f>
        <v>C</v>
      </c>
      <c r="P256" s="7">
        <f>IFERROR(VLOOKUP(Table1[[#This Row],[Stock]],[2]CUS030!$A$5:$BO$10000,21,0)/Table1[[#This Row],[Rate
(L/S)]],"")</f>
        <v>0</v>
      </c>
      <c r="Q256" s="7">
        <f>IFERROR(VLOOKUP(Table1[[#This Row],[Stock]],[2]CUS030!$A$5:$BO$10000,22,0)/Table1[[#This Row],[Rate
(L/S)]],"")</f>
        <v>35.555555555555557</v>
      </c>
      <c r="R256" s="7">
        <f>IFERROR(VLOOKUP(Table1[[#This Row],[Stock]],[2]CUS030!$A$5:$BO$10000,23,0)/Table1[[#This Row],[Rate
(L/S)]],"")</f>
        <v>0</v>
      </c>
      <c r="S256" s="7">
        <f>IFERROR(VLOOKUP(Table1[[#This Row],[Stock]],[2]CUS030!$A$5:$BO$10000,24,0)/Table1[[#This Row],[Rate
(L/S)]],"")</f>
        <v>0</v>
      </c>
      <c r="T256" s="7">
        <f>IFERROR(VLOOKUP(Table1[[#This Row],[Stock]],[2]CUS030!$A$5:$BO$10000,25,0)/Table1[[#This Row],[Rate
(L/S)]],"")</f>
        <v>0</v>
      </c>
      <c r="U256" s="7">
        <f>IFERROR(VLOOKUP(Table1[[#This Row],[Stock]],[2]CUS030!$A$5:$BO$10000,26,0)/Table1[[#This Row],[Rate
(L/S)]],"")</f>
        <v>0</v>
      </c>
      <c r="V256" s="7">
        <f>IFERROR(VLOOKUP(Table1[[#This Row],[Stock]],[2]CUS030!$A$5:$BO$10000,27,0)/Table1[[#This Row],[Rate
(L/S)]],"")</f>
        <v>0</v>
      </c>
      <c r="W256" s="7">
        <f>IFERROR(VLOOKUP(Table1[[#This Row],[Stock]],[2]CUS030!$A$5:$BO$10000,28,0)/Table1[[#This Row],[Rate
(L/S)]],"")</f>
        <v>0</v>
      </c>
      <c r="X256" s="7">
        <f>IFERROR(VLOOKUP(Table1[[#This Row],[Stock]],[2]CUS030!$A$5:$BO$10000,29,0)/Table1[[#This Row],[Rate
(L/S)]],"")</f>
        <v>0</v>
      </c>
      <c r="Y256" s="7">
        <f>IFERROR(VLOOKUP(Table1[[#This Row],[Stock]],[2]CUS030!$A$5:$BO$10000,30,0)/Table1[[#This Row],[Rate
(L/S)]],"")</f>
        <v>0</v>
      </c>
      <c r="Z256" s="7">
        <f>IFERROR(VLOOKUP(Table1[[#This Row],[Stock]],[2]CUS030!$A$5:$BO$10000,31,0)/Table1[[#This Row],[Rate
(L/S)]],"")</f>
        <v>0</v>
      </c>
      <c r="AA256" s="7">
        <f>IFERROR(VLOOKUP(Table1[[#This Row],[Stock]],[2]CUS030!$A$5:$BO$10000,32,0)/Table1[[#This Row],[Rate
(L/S)]],"")</f>
        <v>0</v>
      </c>
      <c r="AB256" s="7">
        <f>IFERROR(VLOOKUP(Table1[[#This Row],[Stock]],[2]CUS030!$A$5:$BO$10000,33,0)/Table1[[#This Row],[Rate
(L/S)]],"")</f>
        <v>0</v>
      </c>
      <c r="AC256" s="7">
        <f>IFERROR(VLOOKUP(Table1[[#This Row],[Stock]],[2]CUS030!$A$5:$BO$10000,34,0)/Table1[[#This Row],[Rate
(L/S)]],"")</f>
        <v>0</v>
      </c>
      <c r="AD256" s="7">
        <f>IFERROR(VLOOKUP(Table1[[#This Row],[Stock]],[2]CUS030!$A$5:$BO$10000,35,0)/Table1[[#This Row],[Rate
(L/S)]],"")</f>
        <v>0</v>
      </c>
      <c r="AE256" s="7">
        <f>IFERROR(VLOOKUP(Table1[[#This Row],[Stock]],[2]CUS030!$A$5:$BO$10000,36,0)/Table1[[#This Row],[Rate
(L/S)]],"")</f>
        <v>0</v>
      </c>
      <c r="AF256" s="7">
        <f>IFERROR(VLOOKUP(Table1[[#This Row],[Stock]],[2]CUS030!$A$5:$BO$10000,37,0)/Table1[[#This Row],[Rate
(L/S)]],"")</f>
        <v>0</v>
      </c>
      <c r="AG256" s="7">
        <f>IFERROR(VLOOKUP(Table1[[#This Row],[Stock]],[2]CUS030!$A$5:$BO$10000,38,0)/Table1[[#This Row],[Rate
(L/S)]],"")</f>
        <v>0</v>
      </c>
      <c r="AH256" s="7">
        <f>IFERROR(VLOOKUP(Table1[[#This Row],[Stock]],[2]CUS030!$A$5:$BO$10000,39,0)/Table1[[#This Row],[Rate
(L/S)]],"")</f>
        <v>0</v>
      </c>
      <c r="AI256" s="7">
        <f>IFERROR(VLOOKUP(Table1[[#This Row],[Stock]],[2]CUS030!$A$5:$BO$10000,40,0)/Table1[[#This Row],[Rate
(L/S)]],"")</f>
        <v>0</v>
      </c>
      <c r="AJ256" s="7">
        <f>IFERROR(VLOOKUP(Table1[[#This Row],[Stock]],[2]CUS030!$A$5:$BO$10000,41,0)/Table1[[#This Row],[Rate
(L/S)]],"")</f>
        <v>0</v>
      </c>
      <c r="AK256" s="7">
        <f>IFERROR(VLOOKUP(Table1[[#This Row],[Stock]],[2]CUS030!$A$5:$BO$10000,42,0)/Table1[[#This Row],[Rate
(L/S)]],"")</f>
        <v>0</v>
      </c>
      <c r="AL256" s="7">
        <f>IFERROR(VLOOKUP(Table1[[#This Row],[Stock]],[2]CUS030!$A$5:$BO$10000,43,0)/Table1[[#This Row],[Rate
(L/S)]],"")</f>
        <v>0</v>
      </c>
      <c r="AM256" s="7">
        <f>IFERROR(VLOOKUP(Table1[[#This Row],[Stock]],[2]CUS030!$A$5:$BO$10000,44,0)/Table1[[#This Row],[Rate
(L/S)]],"")</f>
        <v>0</v>
      </c>
      <c r="AN256" s="7">
        <f>IFERROR(VLOOKUP(Table1[[#This Row],[Stock]],[2]CUS030!$A$5:$BO$10000,45,0)/Table1[[#This Row],[Rate
(L/S)]],"")</f>
        <v>0</v>
      </c>
      <c r="AO256" s="7">
        <f>IFERROR(VLOOKUP(Table1[[#This Row],[Stock]],[2]CUS030!$A$5:$BO$10000,46,0)/Table1[[#This Row],[Rate
(L/S)]],"")</f>
        <v>0</v>
      </c>
      <c r="AP256" s="7">
        <f>IFERROR(VLOOKUP(Table1[[#This Row],[Stock]],[2]CUS030!$A$5:$BO$10000,47,0)/Table1[[#This Row],[Rate
(L/S)]],"")</f>
        <v>0</v>
      </c>
      <c r="AQ256" s="7">
        <f>IFERROR(VLOOKUP(Table1[[#This Row],[Stock]],[2]CUS030!$A$5:$BO$10000,48,0)/Table1[[#This Row],[Rate
(L/S)]],"")</f>
        <v>0</v>
      </c>
      <c r="AR256" s="7">
        <f>IFERROR(VLOOKUP(Table1[[#This Row],[Stock]],[2]CUS030!$A$5:$BO$10000,49,0)/Table1[[#This Row],[Rate
(L/S)]],"")</f>
        <v>0</v>
      </c>
      <c r="AS256" s="7">
        <f>IFERROR(VLOOKUP(Table1[[#This Row],[Stock]],[2]CUS030!$A$5:$BO$10000,50,0)/Table1[[#This Row],[Rate
(L/S)]],"")</f>
        <v>0</v>
      </c>
      <c r="AT256" s="7">
        <f>IFERROR(VLOOKUP(Table1[[#This Row],[Stock]],[2]CUS030!$A$5:$BO$10000,51,0)/Table1[[#This Row],[Rate
(L/S)]],"")</f>
        <v>0</v>
      </c>
      <c r="AU256" s="7">
        <f>IFERROR(VLOOKUP(Table1[[#This Row],[Stock]],[2]CUS030!$A$5:$BO$10000,52,0)/Table1[[#This Row],[Rate
(L/S)]],"")</f>
        <v>0</v>
      </c>
      <c r="AV256" s="7">
        <f>IFERROR(VLOOKUP(Table1[[#This Row],[Stock]],[2]CUS030!$A$5:$BO$10000,53,0)/Table1[[#This Row],[Rate
(L/S)]],"")</f>
        <v>35.555555555555557</v>
      </c>
      <c r="AW256" s="7">
        <f>IFERROR(VLOOKUP(Table1[[#This Row],[Stock]],[2]CUS030!$A$5:$BO$10000,54,0)/Table1[[#This Row],[Rate
(L/S)]],"")</f>
        <v>0</v>
      </c>
      <c r="AX256" s="7">
        <f>IFERROR(VLOOKUP(Table1[[#This Row],[Stock]],[2]CUS030!$A$5:$BO$10000,55,0)/Table1[[#This Row],[Rate
(L/S)]],"")</f>
        <v>71.111111111111114</v>
      </c>
      <c r="AY256" s="7">
        <f>IFERROR(VLOOKUP(Table1[[#This Row],[Stock]],[2]CUS030!$A$5:$BO$10000,56,0)/Table1[[#This Row],[Rate
(L/S)]],"")</f>
        <v>147.55555555555554</v>
      </c>
      <c r="AZ256" s="7">
        <f>IFERROR(VLOOKUP(Table1[[#This Row],[Stock]],[2]CUS030!$A$5:$BO$10000,57,0)/Table1[[#This Row],[Rate
(L/S)]],"")</f>
        <v>79.444444444444443</v>
      </c>
      <c r="BA256" s="7">
        <f>IFERROR(VLOOKUP(Table1[[#This Row],[Stock]],[2]CUS030!$A$5:$BO$10000,58,0)/Table1[[#This Row],[Rate
(L/S)]],"")</f>
        <v>188.44444444444446</v>
      </c>
      <c r="BB256" s="7">
        <f>IFERROR(VLOOKUP(Table1[[#This Row],[Stock]],[2]CUS030!$A$5:$BO$10000,59,0)/Table1[[#This Row],[Rate
(L/S)]],"")</f>
        <v>0</v>
      </c>
      <c r="BC256" s="7">
        <f>IFERROR(VLOOKUP(Table1[[#This Row],[Stock]],[2]CUS030!$A$5:$BO$10000,60,0)/Table1[[#This Row],[Rate
(L/S)]],"")</f>
        <v>0</v>
      </c>
      <c r="BD256" s="7">
        <f>IFERROR(VLOOKUP(Table1[[#This Row],[Stock]],[2]CUS030!$A$5:$BO$10000,61,0)/Table1[[#This Row],[Rate
(L/S)]],"")</f>
        <v>0</v>
      </c>
      <c r="BE256" s="7">
        <f>IFERROR(VLOOKUP(Table1[[#This Row],[Stock]],[2]CUS030!$A$5:$BO$10000,62,0)/Table1[[#This Row],[Rate
(L/S)]],"")</f>
        <v>0</v>
      </c>
      <c r="BF256" s="7">
        <f>IFERROR(VLOOKUP(Table1[[#This Row],[Stock]],[2]CUS030!$A$5:$BO$10000,63,0)/Table1[[#This Row],[Rate
(L/S)]],"")</f>
        <v>0</v>
      </c>
      <c r="BG256" s="7">
        <f>IFERROR(VLOOKUP(Table1[[#This Row],[Stock]],[2]CUS030!$A$5:$BO$10000,64,0)/Table1[[#This Row],[Rate
(L/S)]],"")</f>
        <v>0</v>
      </c>
      <c r="BH256" s="7">
        <f>IFERROR(VLOOKUP(Table1[[#This Row],[Stock]],[2]CUS030!$A$5:$BO$10000,65,0)/Table1[[#This Row],[Rate
(L/S)]],"")</f>
        <v>0</v>
      </c>
      <c r="BI256" s="7" t="s">
        <v>1</v>
      </c>
      <c r="BJ256" s="15">
        <f>IFERROR(IF(Table1[[#This Row],[S.Material]]="S",(Table1[[#This Row],[Total Qty]]+Table1[[#This Row],[N+1]]+Table1[[#This Row],[N+2]]),Table1[[#This Row],[Total Qty]]+Table1[[#This Row],[N+1]]),)</f>
        <v>183.11111111111109</v>
      </c>
      <c r="BK256" s="7" t="str">
        <f>IFERROR(IF(((AVERAGE((Table1[[#This Row],[N+1]],Table1[[#This Row],[N+2]]),Table1[[#This Row],[N+3]])-(Table1[[#This Row],[Total Qty]])))&gt;500,"Fixed&gt;500pcs",""),"")</f>
        <v/>
      </c>
      <c r="BL256" s="7" t="str">
        <f>IF(AND(Table1[[#This Row],[Last Forcast]]=0,Table1[[#This Row],[Total Qty]]&gt;0,Table1[[#This Row],[N+1]]&gt;0),"Check PO again","")</f>
        <v/>
      </c>
    </row>
    <row r="257" spans="2:64" x14ac:dyDescent="0.3">
      <c r="B257">
        <v>255</v>
      </c>
      <c r="C257" s="1" t="s">
        <v>262</v>
      </c>
      <c r="D257">
        <f>IFERROR(ROUND((MID(Table1[[#This Row],[Production]],35,(LEN(Table1[[#This Row],[Production]]))-37)/(MID(Table1[[#This Row],[Stock]],35,(LEN(Table1[[#This Row],[Stock]]))-37))),0),"")</f>
        <v>7</v>
      </c>
      <c r="E257" s="1" t="s">
        <v>263</v>
      </c>
      <c r="F257" s="16">
        <f>VLOOKUP(LEFT(Table1[[#This Row],[Production]],LEN(Table1[[#This Row],[Production]])-7),Item!$A$5:$Z$1000,26,0)</f>
        <v>1.673</v>
      </c>
      <c r="H257" s="8" t="str">
        <f>IFERROR(VLOOKUP(MID(Table1[[#This Row],[Production]],10,2),Special!$B$2:$D$26,3,0),"")</f>
        <v>-</v>
      </c>
      <c r="J257" t="b">
        <f>EXACT(LEFT(Table1[[#This Row],[Stock]],12),LEFT(Table1[[#This Row],[Production]],12))</f>
        <v>0</v>
      </c>
      <c r="K257" t="b">
        <f>EXACT((RIGHT(Table1[[#This Row],[Stock]],3)),((RIGHT(Table1[[#This Row],[Production]],3))))</f>
        <v>1</v>
      </c>
      <c r="L257" s="14">
        <f>IFERROR(VLOOKUP(Table1[[#This Row],[Stock]],[1]Sheet1!$A$7:$N$10000,14,0),"")</f>
        <v>26</v>
      </c>
      <c r="M257" s="14">
        <f>IFERROR(ROUND((Table1[[#This Row],[Stock
(S&amp;L)]]/Table1[[#This Row],[Rate
(L/S)]]),0),"")</f>
        <v>4</v>
      </c>
      <c r="O257" t="str">
        <f>IF(Table1[[#This Row],[Rate
(L/S)]]=1,"P/E","C")</f>
        <v>C</v>
      </c>
      <c r="P257" s="7">
        <f>IFERROR(VLOOKUP(Table1[[#This Row],[Stock]],[2]CUS030!$A$5:$BO$10000,21,0)/Table1[[#This Row],[Rate
(L/S)]],"")</f>
        <v>0</v>
      </c>
      <c r="Q257" s="7">
        <f>IFERROR(VLOOKUP(Table1[[#This Row],[Stock]],[2]CUS030!$A$5:$BO$10000,22,0)/Table1[[#This Row],[Rate
(L/S)]],"")</f>
        <v>0</v>
      </c>
      <c r="R257" s="7">
        <f>IFERROR(VLOOKUP(Table1[[#This Row],[Stock]],[2]CUS030!$A$5:$BO$10000,23,0)/Table1[[#This Row],[Rate
(L/S)]],"")</f>
        <v>0</v>
      </c>
      <c r="S257" s="7">
        <f>IFERROR(VLOOKUP(Table1[[#This Row],[Stock]],[2]CUS030!$A$5:$BO$10000,24,0)/Table1[[#This Row],[Rate
(L/S)]],"")</f>
        <v>0</v>
      </c>
      <c r="T257" s="7">
        <f>IFERROR(VLOOKUP(Table1[[#This Row],[Stock]],[2]CUS030!$A$5:$BO$10000,25,0)/Table1[[#This Row],[Rate
(L/S)]],"")</f>
        <v>0</v>
      </c>
      <c r="U257" s="7">
        <f>IFERROR(VLOOKUP(Table1[[#This Row],[Stock]],[2]CUS030!$A$5:$BO$10000,26,0)/Table1[[#This Row],[Rate
(L/S)]],"")</f>
        <v>0</v>
      </c>
      <c r="V257" s="7">
        <f>IFERROR(VLOOKUP(Table1[[#This Row],[Stock]],[2]CUS030!$A$5:$BO$10000,27,0)/Table1[[#This Row],[Rate
(L/S)]],"")</f>
        <v>0</v>
      </c>
      <c r="W257" s="7">
        <f>IFERROR(VLOOKUP(Table1[[#This Row],[Stock]],[2]CUS030!$A$5:$BO$10000,28,0)/Table1[[#This Row],[Rate
(L/S)]],"")</f>
        <v>0</v>
      </c>
      <c r="X257" s="7">
        <f>IFERROR(VLOOKUP(Table1[[#This Row],[Stock]],[2]CUS030!$A$5:$BO$10000,29,0)/Table1[[#This Row],[Rate
(L/S)]],"")</f>
        <v>0</v>
      </c>
      <c r="Y257" s="7">
        <f>IFERROR(VLOOKUP(Table1[[#This Row],[Stock]],[2]CUS030!$A$5:$BO$10000,30,0)/Table1[[#This Row],[Rate
(L/S)]],"")</f>
        <v>0</v>
      </c>
      <c r="Z257" s="7">
        <f>IFERROR(VLOOKUP(Table1[[#This Row],[Stock]],[2]CUS030!$A$5:$BO$10000,31,0)/Table1[[#This Row],[Rate
(L/S)]],"")</f>
        <v>0</v>
      </c>
      <c r="AA257" s="7">
        <f>IFERROR(VLOOKUP(Table1[[#This Row],[Stock]],[2]CUS030!$A$5:$BO$10000,32,0)/Table1[[#This Row],[Rate
(L/S)]],"")</f>
        <v>0</v>
      </c>
      <c r="AB257" s="7">
        <f>IFERROR(VLOOKUP(Table1[[#This Row],[Stock]],[2]CUS030!$A$5:$BO$10000,33,0)/Table1[[#This Row],[Rate
(L/S)]],"")</f>
        <v>0</v>
      </c>
      <c r="AC257" s="7">
        <f>IFERROR(VLOOKUP(Table1[[#This Row],[Stock]],[2]CUS030!$A$5:$BO$10000,34,0)/Table1[[#This Row],[Rate
(L/S)]],"")</f>
        <v>0</v>
      </c>
      <c r="AD257" s="7">
        <f>IFERROR(VLOOKUP(Table1[[#This Row],[Stock]],[2]CUS030!$A$5:$BO$10000,35,0)/Table1[[#This Row],[Rate
(L/S)]],"")</f>
        <v>0</v>
      </c>
      <c r="AE257" s="7">
        <f>IFERROR(VLOOKUP(Table1[[#This Row],[Stock]],[2]CUS030!$A$5:$BO$10000,36,0)/Table1[[#This Row],[Rate
(L/S)]],"")</f>
        <v>0</v>
      </c>
      <c r="AF257" s="7">
        <f>IFERROR(VLOOKUP(Table1[[#This Row],[Stock]],[2]CUS030!$A$5:$BO$10000,37,0)/Table1[[#This Row],[Rate
(L/S)]],"")</f>
        <v>0</v>
      </c>
      <c r="AG257" s="7">
        <f>IFERROR(VLOOKUP(Table1[[#This Row],[Stock]],[2]CUS030!$A$5:$BO$10000,38,0)/Table1[[#This Row],[Rate
(L/S)]],"")</f>
        <v>0</v>
      </c>
      <c r="AH257" s="7">
        <f>IFERROR(VLOOKUP(Table1[[#This Row],[Stock]],[2]CUS030!$A$5:$BO$10000,39,0)/Table1[[#This Row],[Rate
(L/S)]],"")</f>
        <v>0</v>
      </c>
      <c r="AI257" s="7">
        <f>IFERROR(VLOOKUP(Table1[[#This Row],[Stock]],[2]CUS030!$A$5:$BO$10000,40,0)/Table1[[#This Row],[Rate
(L/S)]],"")</f>
        <v>0</v>
      </c>
      <c r="AJ257" s="7">
        <f>IFERROR(VLOOKUP(Table1[[#This Row],[Stock]],[2]CUS030!$A$5:$BO$10000,41,0)/Table1[[#This Row],[Rate
(L/S)]],"")</f>
        <v>0</v>
      </c>
      <c r="AK257" s="7">
        <f>IFERROR(VLOOKUP(Table1[[#This Row],[Stock]],[2]CUS030!$A$5:$BO$10000,42,0)/Table1[[#This Row],[Rate
(L/S)]],"")</f>
        <v>0</v>
      </c>
      <c r="AL257" s="7">
        <f>IFERROR(VLOOKUP(Table1[[#This Row],[Stock]],[2]CUS030!$A$5:$BO$10000,43,0)/Table1[[#This Row],[Rate
(L/S)]],"")</f>
        <v>0</v>
      </c>
      <c r="AM257" s="7">
        <f>IFERROR(VLOOKUP(Table1[[#This Row],[Stock]],[2]CUS030!$A$5:$BO$10000,44,0)/Table1[[#This Row],[Rate
(L/S)]],"")</f>
        <v>0</v>
      </c>
      <c r="AN257" s="7">
        <f>IFERROR(VLOOKUP(Table1[[#This Row],[Stock]],[2]CUS030!$A$5:$BO$10000,45,0)/Table1[[#This Row],[Rate
(L/S)]],"")</f>
        <v>0</v>
      </c>
      <c r="AO257" s="7">
        <f>IFERROR(VLOOKUP(Table1[[#This Row],[Stock]],[2]CUS030!$A$5:$BO$10000,46,0)/Table1[[#This Row],[Rate
(L/S)]],"")</f>
        <v>0</v>
      </c>
      <c r="AP257" s="7">
        <f>IFERROR(VLOOKUP(Table1[[#This Row],[Stock]],[2]CUS030!$A$5:$BO$10000,47,0)/Table1[[#This Row],[Rate
(L/S)]],"")</f>
        <v>0</v>
      </c>
      <c r="AQ257" s="7">
        <f>IFERROR(VLOOKUP(Table1[[#This Row],[Stock]],[2]CUS030!$A$5:$BO$10000,48,0)/Table1[[#This Row],[Rate
(L/S)]],"")</f>
        <v>0</v>
      </c>
      <c r="AR257" s="7">
        <f>IFERROR(VLOOKUP(Table1[[#This Row],[Stock]],[2]CUS030!$A$5:$BO$10000,49,0)/Table1[[#This Row],[Rate
(L/S)]],"")</f>
        <v>0</v>
      </c>
      <c r="AS257" s="7">
        <f>IFERROR(VLOOKUP(Table1[[#This Row],[Stock]],[2]CUS030!$A$5:$BO$10000,50,0)/Table1[[#This Row],[Rate
(L/S)]],"")</f>
        <v>0</v>
      </c>
      <c r="AT257" s="7">
        <f>IFERROR(VLOOKUP(Table1[[#This Row],[Stock]],[2]CUS030!$A$5:$BO$10000,51,0)/Table1[[#This Row],[Rate
(L/S)]],"")</f>
        <v>0</v>
      </c>
      <c r="AU257" s="7">
        <f>IFERROR(VLOOKUP(Table1[[#This Row],[Stock]],[2]CUS030!$A$5:$BO$10000,52,0)/Table1[[#This Row],[Rate
(L/S)]],"")</f>
        <v>0</v>
      </c>
      <c r="AV257" s="7">
        <f>IFERROR(VLOOKUP(Table1[[#This Row],[Stock]],[2]CUS030!$A$5:$BO$10000,53,0)/Table1[[#This Row],[Rate
(L/S)]],"")</f>
        <v>0</v>
      </c>
      <c r="AW257" s="7">
        <f>IFERROR(VLOOKUP(Table1[[#This Row],[Stock]],[2]CUS030!$A$5:$BO$10000,54,0)/Table1[[#This Row],[Rate
(L/S)]],"")</f>
        <v>0</v>
      </c>
      <c r="AX257" s="7">
        <f>IFERROR(VLOOKUP(Table1[[#This Row],[Stock]],[2]CUS030!$A$5:$BO$10000,55,0)/Table1[[#This Row],[Rate
(L/S)]],"")</f>
        <v>0</v>
      </c>
      <c r="AY257" s="7">
        <f>IFERROR(VLOOKUP(Table1[[#This Row],[Stock]],[2]CUS030!$A$5:$BO$10000,56,0)/Table1[[#This Row],[Rate
(L/S)]],"")</f>
        <v>51.428571428571431</v>
      </c>
      <c r="AZ257" s="7">
        <f>IFERROR(VLOOKUP(Table1[[#This Row],[Stock]],[2]CUS030!$A$5:$BO$10000,57,0)/Table1[[#This Row],[Rate
(L/S)]],"")</f>
        <v>51.428571428571431</v>
      </c>
      <c r="BA257" s="7">
        <f>IFERROR(VLOOKUP(Table1[[#This Row],[Stock]],[2]CUS030!$A$5:$BO$10000,58,0)/Table1[[#This Row],[Rate
(L/S)]],"")</f>
        <v>51.428571428571431</v>
      </c>
      <c r="BB257" s="7">
        <f>IFERROR(VLOOKUP(Table1[[#This Row],[Stock]],[2]CUS030!$A$5:$BO$10000,59,0)/Table1[[#This Row],[Rate
(L/S)]],"")</f>
        <v>0</v>
      </c>
      <c r="BC257" s="7">
        <f>IFERROR(VLOOKUP(Table1[[#This Row],[Stock]],[2]CUS030!$A$5:$BO$10000,60,0)/Table1[[#This Row],[Rate
(L/S)]],"")</f>
        <v>0</v>
      </c>
      <c r="BD257" s="7">
        <f>IFERROR(VLOOKUP(Table1[[#This Row],[Stock]],[2]CUS030!$A$5:$BO$10000,61,0)/Table1[[#This Row],[Rate
(L/S)]],"")</f>
        <v>0</v>
      </c>
      <c r="BE257" s="7">
        <f>IFERROR(VLOOKUP(Table1[[#This Row],[Stock]],[2]CUS030!$A$5:$BO$10000,62,0)/Table1[[#This Row],[Rate
(L/S)]],"")</f>
        <v>0</v>
      </c>
      <c r="BF257" s="7">
        <f>IFERROR(VLOOKUP(Table1[[#This Row],[Stock]],[2]CUS030!$A$5:$BO$10000,63,0)/Table1[[#This Row],[Rate
(L/S)]],"")</f>
        <v>0</v>
      </c>
      <c r="BG257" s="7">
        <f>IFERROR(VLOOKUP(Table1[[#This Row],[Stock]],[2]CUS030!$A$5:$BO$10000,64,0)/Table1[[#This Row],[Rate
(L/S)]],"")</f>
        <v>0</v>
      </c>
      <c r="BH257" s="7">
        <f>IFERROR(VLOOKUP(Table1[[#This Row],[Stock]],[2]CUS030!$A$5:$BO$10000,65,0)/Table1[[#This Row],[Rate
(L/S)]],"")</f>
        <v>0</v>
      </c>
      <c r="BI257" s="7" t="s">
        <v>1</v>
      </c>
      <c r="BJ257" s="15">
        <f>IFERROR(IF(Table1[[#This Row],[S.Material]]="S",(Table1[[#This Row],[Total Qty]]+Table1[[#This Row],[N+1]]+Table1[[#This Row],[N+2]]),Table1[[#This Row],[Total Qty]]+Table1[[#This Row],[N+1]]),)</f>
        <v>51.428571428571431</v>
      </c>
      <c r="BK257" s="7" t="str">
        <f>IFERROR(IF(((AVERAGE((Table1[[#This Row],[N+1]],Table1[[#This Row],[N+2]]),Table1[[#This Row],[N+3]])-(Table1[[#This Row],[Total Qty]])))&gt;500,"Fixed&gt;500pcs",""),"")</f>
        <v/>
      </c>
      <c r="BL257" s="7" t="str">
        <f>IF(AND(Table1[[#This Row],[Last Forcast]]=0,Table1[[#This Row],[Total Qty]]&gt;0,Table1[[#This Row],[N+1]]&gt;0),"Check PO again","")</f>
        <v/>
      </c>
    </row>
    <row r="258" spans="2:64" x14ac:dyDescent="0.3">
      <c r="B258">
        <v>256</v>
      </c>
      <c r="C258" t="s">
        <v>264</v>
      </c>
      <c r="D258">
        <f>IFERROR(ROUND((MID(Table1[[#This Row],[Production]],35,(LEN(Table1[[#This Row],[Production]]))-37)/(MID(Table1[[#This Row],[Stock]],35,(LEN(Table1[[#This Row],[Stock]]))-37))),0),"")</f>
        <v>17</v>
      </c>
      <c r="E258" t="s">
        <v>265</v>
      </c>
      <c r="F258" s="16">
        <f>VLOOKUP(LEFT(Table1[[#This Row],[Production]],LEN(Table1[[#This Row],[Production]])-7),Item!$A$5:$Z$1000,26,0)</f>
        <v>1.8720000000000001</v>
      </c>
      <c r="H258" s="8" t="str">
        <f>IFERROR(VLOOKUP(MID(Table1[[#This Row],[Production]],10,2),Special!$B$2:$D$26,3,0),"")</f>
        <v>-</v>
      </c>
      <c r="J258" t="b">
        <f>EXACT(LEFT(Table1[[#This Row],[Stock]],12),LEFT(Table1[[#This Row],[Production]],12))</f>
        <v>1</v>
      </c>
      <c r="K258" t="b">
        <f>EXACT((RIGHT(Table1[[#This Row],[Stock]],3)),((RIGHT(Table1[[#This Row],[Production]],3))))</f>
        <v>1</v>
      </c>
      <c r="L258" s="14">
        <f>IFERROR(VLOOKUP(Table1[[#This Row],[Stock]],[1]Sheet1!$A$7:$N$10000,14,0),"")</f>
        <v>392</v>
      </c>
      <c r="M258" s="14">
        <f>IFERROR(ROUND((Table1[[#This Row],[Stock
(S&amp;L)]]/Table1[[#This Row],[Rate
(L/S)]]),0),"")</f>
        <v>23</v>
      </c>
      <c r="O258" t="str">
        <f>IF(Table1[[#This Row],[Rate
(L/S)]]=1,"P/E","C")</f>
        <v>C</v>
      </c>
      <c r="P258" s="7">
        <f>IFERROR(VLOOKUP(Table1[[#This Row],[Stock]],[2]CUS030!$A$5:$BO$10000,21,0)/Table1[[#This Row],[Rate
(L/S)]],"")</f>
        <v>0</v>
      </c>
      <c r="Q258" s="7">
        <f>IFERROR(VLOOKUP(Table1[[#This Row],[Stock]],[2]CUS030!$A$5:$BO$10000,22,0)/Table1[[#This Row],[Rate
(L/S)]],"")</f>
        <v>6.2941176470588234</v>
      </c>
      <c r="R258" s="7">
        <f>IFERROR(VLOOKUP(Table1[[#This Row],[Stock]],[2]CUS030!$A$5:$BO$10000,23,0)/Table1[[#This Row],[Rate
(L/S)]],"")</f>
        <v>0</v>
      </c>
      <c r="S258" s="7">
        <f>IFERROR(VLOOKUP(Table1[[#This Row],[Stock]],[2]CUS030!$A$5:$BO$10000,24,0)/Table1[[#This Row],[Rate
(L/S)]],"")</f>
        <v>0</v>
      </c>
      <c r="T258" s="7">
        <f>IFERROR(VLOOKUP(Table1[[#This Row],[Stock]],[2]CUS030!$A$5:$BO$10000,25,0)/Table1[[#This Row],[Rate
(L/S)]],"")</f>
        <v>0</v>
      </c>
      <c r="U258" s="7">
        <f>IFERROR(VLOOKUP(Table1[[#This Row],[Stock]],[2]CUS030!$A$5:$BO$10000,26,0)/Table1[[#This Row],[Rate
(L/S)]],"")</f>
        <v>0</v>
      </c>
      <c r="V258" s="7">
        <f>IFERROR(VLOOKUP(Table1[[#This Row],[Stock]],[2]CUS030!$A$5:$BO$10000,27,0)/Table1[[#This Row],[Rate
(L/S)]],"")</f>
        <v>0</v>
      </c>
      <c r="W258" s="7">
        <f>IFERROR(VLOOKUP(Table1[[#This Row],[Stock]],[2]CUS030!$A$5:$BO$10000,28,0)/Table1[[#This Row],[Rate
(L/S)]],"")</f>
        <v>0</v>
      </c>
      <c r="X258" s="7">
        <f>IFERROR(VLOOKUP(Table1[[#This Row],[Stock]],[2]CUS030!$A$5:$BO$10000,29,0)/Table1[[#This Row],[Rate
(L/S)]],"")</f>
        <v>0</v>
      </c>
      <c r="Y258" s="7">
        <f>IFERROR(VLOOKUP(Table1[[#This Row],[Stock]],[2]CUS030!$A$5:$BO$10000,30,0)/Table1[[#This Row],[Rate
(L/S)]],"")</f>
        <v>0</v>
      </c>
      <c r="Z258" s="7">
        <f>IFERROR(VLOOKUP(Table1[[#This Row],[Stock]],[2]CUS030!$A$5:$BO$10000,31,0)/Table1[[#This Row],[Rate
(L/S)]],"")</f>
        <v>0</v>
      </c>
      <c r="AA258" s="7">
        <f>IFERROR(VLOOKUP(Table1[[#This Row],[Stock]],[2]CUS030!$A$5:$BO$10000,32,0)/Table1[[#This Row],[Rate
(L/S)]],"")</f>
        <v>0</v>
      </c>
      <c r="AB258" s="7">
        <f>IFERROR(VLOOKUP(Table1[[#This Row],[Stock]],[2]CUS030!$A$5:$BO$10000,33,0)/Table1[[#This Row],[Rate
(L/S)]],"")</f>
        <v>0</v>
      </c>
      <c r="AC258" s="7">
        <f>IFERROR(VLOOKUP(Table1[[#This Row],[Stock]],[2]CUS030!$A$5:$BO$10000,34,0)/Table1[[#This Row],[Rate
(L/S)]],"")</f>
        <v>0</v>
      </c>
      <c r="AD258" s="7">
        <f>IFERROR(VLOOKUP(Table1[[#This Row],[Stock]],[2]CUS030!$A$5:$BO$10000,35,0)/Table1[[#This Row],[Rate
(L/S)]],"")</f>
        <v>0</v>
      </c>
      <c r="AE258" s="7">
        <f>IFERROR(VLOOKUP(Table1[[#This Row],[Stock]],[2]CUS030!$A$5:$BO$10000,36,0)/Table1[[#This Row],[Rate
(L/S)]],"")</f>
        <v>0</v>
      </c>
      <c r="AF258" s="7">
        <f>IFERROR(VLOOKUP(Table1[[#This Row],[Stock]],[2]CUS030!$A$5:$BO$10000,37,0)/Table1[[#This Row],[Rate
(L/S)]],"")</f>
        <v>0</v>
      </c>
      <c r="AG258" s="7">
        <f>IFERROR(VLOOKUP(Table1[[#This Row],[Stock]],[2]CUS030!$A$5:$BO$10000,38,0)/Table1[[#This Row],[Rate
(L/S)]],"")</f>
        <v>0</v>
      </c>
      <c r="AH258" s="7">
        <f>IFERROR(VLOOKUP(Table1[[#This Row],[Stock]],[2]CUS030!$A$5:$BO$10000,39,0)/Table1[[#This Row],[Rate
(L/S)]],"")</f>
        <v>0</v>
      </c>
      <c r="AI258" s="7">
        <f>IFERROR(VLOOKUP(Table1[[#This Row],[Stock]],[2]CUS030!$A$5:$BO$10000,40,0)/Table1[[#This Row],[Rate
(L/S)]],"")</f>
        <v>0</v>
      </c>
      <c r="AJ258" s="7">
        <f>IFERROR(VLOOKUP(Table1[[#This Row],[Stock]],[2]CUS030!$A$5:$BO$10000,41,0)/Table1[[#This Row],[Rate
(L/S)]],"")</f>
        <v>0</v>
      </c>
      <c r="AK258" s="7">
        <f>IFERROR(VLOOKUP(Table1[[#This Row],[Stock]],[2]CUS030!$A$5:$BO$10000,42,0)/Table1[[#This Row],[Rate
(L/S)]],"")</f>
        <v>0</v>
      </c>
      <c r="AL258" s="7">
        <f>IFERROR(VLOOKUP(Table1[[#This Row],[Stock]],[2]CUS030!$A$5:$BO$10000,43,0)/Table1[[#This Row],[Rate
(L/S)]],"")</f>
        <v>0</v>
      </c>
      <c r="AM258" s="7">
        <f>IFERROR(VLOOKUP(Table1[[#This Row],[Stock]],[2]CUS030!$A$5:$BO$10000,44,0)/Table1[[#This Row],[Rate
(L/S)]],"")</f>
        <v>0</v>
      </c>
      <c r="AN258" s="7">
        <f>IFERROR(VLOOKUP(Table1[[#This Row],[Stock]],[2]CUS030!$A$5:$BO$10000,45,0)/Table1[[#This Row],[Rate
(L/S)]],"")</f>
        <v>0</v>
      </c>
      <c r="AO258" s="7">
        <f>IFERROR(VLOOKUP(Table1[[#This Row],[Stock]],[2]CUS030!$A$5:$BO$10000,46,0)/Table1[[#This Row],[Rate
(L/S)]],"")</f>
        <v>0</v>
      </c>
      <c r="AP258" s="7">
        <f>IFERROR(VLOOKUP(Table1[[#This Row],[Stock]],[2]CUS030!$A$5:$BO$10000,47,0)/Table1[[#This Row],[Rate
(L/S)]],"")</f>
        <v>0</v>
      </c>
      <c r="AQ258" s="7">
        <f>IFERROR(VLOOKUP(Table1[[#This Row],[Stock]],[2]CUS030!$A$5:$BO$10000,48,0)/Table1[[#This Row],[Rate
(L/S)]],"")</f>
        <v>0</v>
      </c>
      <c r="AR258" s="7">
        <f>IFERROR(VLOOKUP(Table1[[#This Row],[Stock]],[2]CUS030!$A$5:$BO$10000,49,0)/Table1[[#This Row],[Rate
(L/S)]],"")</f>
        <v>0</v>
      </c>
      <c r="AS258" s="7">
        <f>IFERROR(VLOOKUP(Table1[[#This Row],[Stock]],[2]CUS030!$A$5:$BO$10000,50,0)/Table1[[#This Row],[Rate
(L/S)]],"")</f>
        <v>0</v>
      </c>
      <c r="AT258" s="7">
        <f>IFERROR(VLOOKUP(Table1[[#This Row],[Stock]],[2]CUS030!$A$5:$BO$10000,51,0)/Table1[[#This Row],[Rate
(L/S)]],"")</f>
        <v>0</v>
      </c>
      <c r="AU258" s="7">
        <f>IFERROR(VLOOKUP(Table1[[#This Row],[Stock]],[2]CUS030!$A$5:$BO$10000,52,0)/Table1[[#This Row],[Rate
(L/S)]],"")</f>
        <v>0</v>
      </c>
      <c r="AV258" s="7">
        <f>IFERROR(VLOOKUP(Table1[[#This Row],[Stock]],[2]CUS030!$A$5:$BO$10000,53,0)/Table1[[#This Row],[Rate
(L/S)]],"")</f>
        <v>6.2941176470588234</v>
      </c>
      <c r="AW258" s="7">
        <f>IFERROR(VLOOKUP(Table1[[#This Row],[Stock]],[2]CUS030!$A$5:$BO$10000,54,0)/Table1[[#This Row],[Rate
(L/S)]],"")</f>
        <v>0</v>
      </c>
      <c r="AX258" s="7">
        <f>IFERROR(VLOOKUP(Table1[[#This Row],[Stock]],[2]CUS030!$A$5:$BO$10000,55,0)/Table1[[#This Row],[Rate
(L/S)]],"")</f>
        <v>6.2941176470588234</v>
      </c>
      <c r="AY258" s="7">
        <f>IFERROR(VLOOKUP(Table1[[#This Row],[Stock]],[2]CUS030!$A$5:$BO$10000,56,0)/Table1[[#This Row],[Rate
(L/S)]],"")</f>
        <v>0</v>
      </c>
      <c r="AZ258" s="7">
        <f>IFERROR(VLOOKUP(Table1[[#This Row],[Stock]],[2]CUS030!$A$5:$BO$10000,57,0)/Table1[[#This Row],[Rate
(L/S)]],"")</f>
        <v>0</v>
      </c>
      <c r="BA258" s="7">
        <f>IFERROR(VLOOKUP(Table1[[#This Row],[Stock]],[2]CUS030!$A$5:$BO$10000,58,0)/Table1[[#This Row],[Rate
(L/S)]],"")</f>
        <v>22.352941176470587</v>
      </c>
      <c r="BB258" s="7">
        <f>IFERROR(VLOOKUP(Table1[[#This Row],[Stock]],[2]CUS030!$A$5:$BO$10000,59,0)/Table1[[#This Row],[Rate
(L/S)]],"")</f>
        <v>0</v>
      </c>
      <c r="BC258" s="7">
        <f>IFERROR(VLOOKUP(Table1[[#This Row],[Stock]],[2]CUS030!$A$5:$BO$10000,60,0)/Table1[[#This Row],[Rate
(L/S)]],"")</f>
        <v>0</v>
      </c>
      <c r="BD258" s="7">
        <f>IFERROR(VLOOKUP(Table1[[#This Row],[Stock]],[2]CUS030!$A$5:$BO$10000,61,0)/Table1[[#This Row],[Rate
(L/S)]],"")</f>
        <v>0</v>
      </c>
      <c r="BE258" s="7">
        <f>IFERROR(VLOOKUP(Table1[[#This Row],[Stock]],[2]CUS030!$A$5:$BO$10000,62,0)/Table1[[#This Row],[Rate
(L/S)]],"")</f>
        <v>0</v>
      </c>
      <c r="BF258" s="7">
        <f>IFERROR(VLOOKUP(Table1[[#This Row],[Stock]],[2]CUS030!$A$5:$BO$10000,63,0)/Table1[[#This Row],[Rate
(L/S)]],"")</f>
        <v>0</v>
      </c>
      <c r="BG258" s="7">
        <f>IFERROR(VLOOKUP(Table1[[#This Row],[Stock]],[2]CUS030!$A$5:$BO$10000,64,0)/Table1[[#This Row],[Rate
(L/S)]],"")</f>
        <v>0</v>
      </c>
      <c r="BH258" s="7">
        <f>IFERROR(VLOOKUP(Table1[[#This Row],[Stock]],[2]CUS030!$A$5:$BO$10000,65,0)/Table1[[#This Row],[Rate
(L/S)]],"")</f>
        <v>0</v>
      </c>
      <c r="BI258" s="7" t="s">
        <v>1</v>
      </c>
      <c r="BJ258" s="15">
        <f>IFERROR(IF(Table1[[#This Row],[S.Material]]="S",(Table1[[#This Row],[Total Qty]]+Table1[[#This Row],[N+1]]+Table1[[#This Row],[N+2]]),Table1[[#This Row],[Total Qty]]+Table1[[#This Row],[N+1]]),)</f>
        <v>6.2941176470588234</v>
      </c>
      <c r="BK258" s="7" t="str">
        <f>IFERROR(IF(((AVERAGE((Table1[[#This Row],[N+1]],Table1[[#This Row],[N+2]]),Table1[[#This Row],[N+3]])-(Table1[[#This Row],[Total Qty]])))&gt;500,"Fixed&gt;500pcs",""),"")</f>
        <v/>
      </c>
      <c r="BL258" s="7" t="str">
        <f>IF(AND(Table1[[#This Row],[Last Forcast]]=0,Table1[[#This Row],[Total Qty]]&gt;0,Table1[[#This Row],[N+1]]&gt;0),"Check PO again","")</f>
        <v/>
      </c>
    </row>
    <row r="259" spans="2:64" x14ac:dyDescent="0.3">
      <c r="B259">
        <v>257</v>
      </c>
      <c r="C259" t="s">
        <v>265</v>
      </c>
      <c r="D259">
        <f>IFERROR(ROUND((MID(Table1[[#This Row],[Production]],35,(LEN(Table1[[#This Row],[Production]]))-37)/(MID(Table1[[#This Row],[Stock]],35,(LEN(Table1[[#This Row],[Stock]]))-37))),0),"")</f>
        <v>1</v>
      </c>
      <c r="E259" t="s">
        <v>265</v>
      </c>
      <c r="F259" s="16">
        <f>VLOOKUP(LEFT(Table1[[#This Row],[Production]],LEN(Table1[[#This Row],[Production]])-7),Item!$A$5:$Z$1000,26,0)</f>
        <v>1.8720000000000001</v>
      </c>
      <c r="H259" s="8" t="str">
        <f>IFERROR(VLOOKUP(MID(Table1[[#This Row],[Production]],10,2),Special!$B$2:$D$26,3,0),"")</f>
        <v>-</v>
      </c>
      <c r="J259" t="b">
        <f>EXACT(LEFT(Table1[[#This Row],[Stock]],12),LEFT(Table1[[#This Row],[Production]],12))</f>
        <v>1</v>
      </c>
      <c r="K259" t="b">
        <f>EXACT((RIGHT(Table1[[#This Row],[Stock]],3)),((RIGHT(Table1[[#This Row],[Production]],3))))</f>
        <v>1</v>
      </c>
      <c r="L259" s="14">
        <f>IFERROR(VLOOKUP(Table1[[#This Row],[Stock]],[1]Sheet1!$A$7:$N$10000,14,0),"")</f>
        <v>87</v>
      </c>
      <c r="M259" s="14">
        <f>IFERROR(ROUND((Table1[[#This Row],[Stock
(S&amp;L)]]/Table1[[#This Row],[Rate
(L/S)]]),0),"")</f>
        <v>87</v>
      </c>
      <c r="O259" t="str">
        <f>IF(Table1[[#This Row],[Rate
(L/S)]]=1,"P/E","C")</f>
        <v>P/E</v>
      </c>
      <c r="P259" s="7" t="str">
        <f>IFERROR(VLOOKUP(Table1[[#This Row],[Stock]],[2]CUS030!$A$5:$BO$10000,21,0)/Table1[[#This Row],[Rate
(L/S)]],"")</f>
        <v/>
      </c>
      <c r="Q259" s="7" t="str">
        <f>IFERROR(VLOOKUP(Table1[[#This Row],[Stock]],[2]CUS030!$A$5:$BO$10000,22,0)/Table1[[#This Row],[Rate
(L/S)]],"")</f>
        <v/>
      </c>
      <c r="R259" s="7" t="str">
        <f>IFERROR(VLOOKUP(Table1[[#This Row],[Stock]],[2]CUS030!$A$5:$BO$10000,23,0)/Table1[[#This Row],[Rate
(L/S)]],"")</f>
        <v/>
      </c>
      <c r="S259" s="7" t="str">
        <f>IFERROR(VLOOKUP(Table1[[#This Row],[Stock]],[2]CUS030!$A$5:$BO$10000,24,0)/Table1[[#This Row],[Rate
(L/S)]],"")</f>
        <v/>
      </c>
      <c r="T259" s="7" t="str">
        <f>IFERROR(VLOOKUP(Table1[[#This Row],[Stock]],[2]CUS030!$A$5:$BO$10000,25,0)/Table1[[#This Row],[Rate
(L/S)]],"")</f>
        <v/>
      </c>
      <c r="U259" s="7" t="str">
        <f>IFERROR(VLOOKUP(Table1[[#This Row],[Stock]],[2]CUS030!$A$5:$BO$10000,26,0)/Table1[[#This Row],[Rate
(L/S)]],"")</f>
        <v/>
      </c>
      <c r="V259" s="7" t="str">
        <f>IFERROR(VLOOKUP(Table1[[#This Row],[Stock]],[2]CUS030!$A$5:$BO$10000,27,0)/Table1[[#This Row],[Rate
(L/S)]],"")</f>
        <v/>
      </c>
      <c r="W259" s="7" t="str">
        <f>IFERROR(VLOOKUP(Table1[[#This Row],[Stock]],[2]CUS030!$A$5:$BO$10000,28,0)/Table1[[#This Row],[Rate
(L/S)]],"")</f>
        <v/>
      </c>
      <c r="X259" s="7" t="str">
        <f>IFERROR(VLOOKUP(Table1[[#This Row],[Stock]],[2]CUS030!$A$5:$BO$10000,29,0)/Table1[[#This Row],[Rate
(L/S)]],"")</f>
        <v/>
      </c>
      <c r="Y259" s="7" t="str">
        <f>IFERROR(VLOOKUP(Table1[[#This Row],[Stock]],[2]CUS030!$A$5:$BO$10000,30,0)/Table1[[#This Row],[Rate
(L/S)]],"")</f>
        <v/>
      </c>
      <c r="Z259" s="7" t="str">
        <f>IFERROR(VLOOKUP(Table1[[#This Row],[Stock]],[2]CUS030!$A$5:$BO$10000,31,0)/Table1[[#This Row],[Rate
(L/S)]],"")</f>
        <v/>
      </c>
      <c r="AA259" s="7" t="str">
        <f>IFERROR(VLOOKUP(Table1[[#This Row],[Stock]],[2]CUS030!$A$5:$BO$10000,32,0)/Table1[[#This Row],[Rate
(L/S)]],"")</f>
        <v/>
      </c>
      <c r="AB259" s="7" t="str">
        <f>IFERROR(VLOOKUP(Table1[[#This Row],[Stock]],[2]CUS030!$A$5:$BO$10000,33,0)/Table1[[#This Row],[Rate
(L/S)]],"")</f>
        <v/>
      </c>
      <c r="AC259" s="7" t="str">
        <f>IFERROR(VLOOKUP(Table1[[#This Row],[Stock]],[2]CUS030!$A$5:$BO$10000,34,0)/Table1[[#This Row],[Rate
(L/S)]],"")</f>
        <v/>
      </c>
      <c r="AD259" s="7" t="str">
        <f>IFERROR(VLOOKUP(Table1[[#This Row],[Stock]],[2]CUS030!$A$5:$BO$10000,35,0)/Table1[[#This Row],[Rate
(L/S)]],"")</f>
        <v/>
      </c>
      <c r="AE259" s="7" t="str">
        <f>IFERROR(VLOOKUP(Table1[[#This Row],[Stock]],[2]CUS030!$A$5:$BO$10000,36,0)/Table1[[#This Row],[Rate
(L/S)]],"")</f>
        <v/>
      </c>
      <c r="AF259" s="7" t="str">
        <f>IFERROR(VLOOKUP(Table1[[#This Row],[Stock]],[2]CUS030!$A$5:$BO$10000,37,0)/Table1[[#This Row],[Rate
(L/S)]],"")</f>
        <v/>
      </c>
      <c r="AG259" s="7" t="str">
        <f>IFERROR(VLOOKUP(Table1[[#This Row],[Stock]],[2]CUS030!$A$5:$BO$10000,38,0)/Table1[[#This Row],[Rate
(L/S)]],"")</f>
        <v/>
      </c>
      <c r="AH259" s="7" t="str">
        <f>IFERROR(VLOOKUP(Table1[[#This Row],[Stock]],[2]CUS030!$A$5:$BO$10000,39,0)/Table1[[#This Row],[Rate
(L/S)]],"")</f>
        <v/>
      </c>
      <c r="AI259" s="7" t="str">
        <f>IFERROR(VLOOKUP(Table1[[#This Row],[Stock]],[2]CUS030!$A$5:$BO$10000,40,0)/Table1[[#This Row],[Rate
(L/S)]],"")</f>
        <v/>
      </c>
      <c r="AJ259" s="7" t="str">
        <f>IFERROR(VLOOKUP(Table1[[#This Row],[Stock]],[2]CUS030!$A$5:$BO$10000,41,0)/Table1[[#This Row],[Rate
(L/S)]],"")</f>
        <v/>
      </c>
      <c r="AK259" s="7" t="str">
        <f>IFERROR(VLOOKUP(Table1[[#This Row],[Stock]],[2]CUS030!$A$5:$BO$10000,42,0)/Table1[[#This Row],[Rate
(L/S)]],"")</f>
        <v/>
      </c>
      <c r="AL259" s="7" t="str">
        <f>IFERROR(VLOOKUP(Table1[[#This Row],[Stock]],[2]CUS030!$A$5:$BO$10000,43,0)/Table1[[#This Row],[Rate
(L/S)]],"")</f>
        <v/>
      </c>
      <c r="AM259" s="7" t="str">
        <f>IFERROR(VLOOKUP(Table1[[#This Row],[Stock]],[2]CUS030!$A$5:$BO$10000,44,0)/Table1[[#This Row],[Rate
(L/S)]],"")</f>
        <v/>
      </c>
      <c r="AN259" s="7" t="str">
        <f>IFERROR(VLOOKUP(Table1[[#This Row],[Stock]],[2]CUS030!$A$5:$BO$10000,45,0)/Table1[[#This Row],[Rate
(L/S)]],"")</f>
        <v/>
      </c>
      <c r="AO259" s="7" t="str">
        <f>IFERROR(VLOOKUP(Table1[[#This Row],[Stock]],[2]CUS030!$A$5:$BO$10000,46,0)/Table1[[#This Row],[Rate
(L/S)]],"")</f>
        <v/>
      </c>
      <c r="AP259" s="7" t="str">
        <f>IFERROR(VLOOKUP(Table1[[#This Row],[Stock]],[2]CUS030!$A$5:$BO$10000,47,0)/Table1[[#This Row],[Rate
(L/S)]],"")</f>
        <v/>
      </c>
      <c r="AQ259" s="7" t="str">
        <f>IFERROR(VLOOKUP(Table1[[#This Row],[Stock]],[2]CUS030!$A$5:$BO$10000,48,0)/Table1[[#This Row],[Rate
(L/S)]],"")</f>
        <v/>
      </c>
      <c r="AR259" s="7" t="str">
        <f>IFERROR(VLOOKUP(Table1[[#This Row],[Stock]],[2]CUS030!$A$5:$BO$10000,49,0)/Table1[[#This Row],[Rate
(L/S)]],"")</f>
        <v/>
      </c>
      <c r="AS259" s="7" t="str">
        <f>IFERROR(VLOOKUP(Table1[[#This Row],[Stock]],[2]CUS030!$A$5:$BO$10000,50,0)/Table1[[#This Row],[Rate
(L/S)]],"")</f>
        <v/>
      </c>
      <c r="AT259" s="7" t="str">
        <f>IFERROR(VLOOKUP(Table1[[#This Row],[Stock]],[2]CUS030!$A$5:$BO$10000,51,0)/Table1[[#This Row],[Rate
(L/S)]],"")</f>
        <v/>
      </c>
      <c r="AU259" s="7" t="str">
        <f>IFERROR(VLOOKUP(Table1[[#This Row],[Stock]],[2]CUS030!$A$5:$BO$10000,52,0)/Table1[[#This Row],[Rate
(L/S)]],"")</f>
        <v/>
      </c>
      <c r="AV259" s="7" t="str">
        <f>IFERROR(VLOOKUP(Table1[[#This Row],[Stock]],[2]CUS030!$A$5:$BO$10000,53,0)/Table1[[#This Row],[Rate
(L/S)]],"")</f>
        <v/>
      </c>
      <c r="AW259" s="7" t="str">
        <f>IFERROR(VLOOKUP(Table1[[#This Row],[Stock]],[2]CUS030!$A$5:$BO$10000,54,0)/Table1[[#This Row],[Rate
(L/S)]],"")</f>
        <v/>
      </c>
      <c r="AX259" s="7" t="str">
        <f>IFERROR(VLOOKUP(Table1[[#This Row],[Stock]],[2]CUS030!$A$5:$BO$10000,55,0)/Table1[[#This Row],[Rate
(L/S)]],"")</f>
        <v/>
      </c>
      <c r="AY259" s="7" t="str">
        <f>IFERROR(VLOOKUP(Table1[[#This Row],[Stock]],[2]CUS030!$A$5:$BO$10000,56,0)/Table1[[#This Row],[Rate
(L/S)]],"")</f>
        <v/>
      </c>
      <c r="AZ259" s="7" t="str">
        <f>IFERROR(VLOOKUP(Table1[[#This Row],[Stock]],[2]CUS030!$A$5:$BO$10000,57,0)/Table1[[#This Row],[Rate
(L/S)]],"")</f>
        <v/>
      </c>
      <c r="BA259" s="7" t="str">
        <f>IFERROR(VLOOKUP(Table1[[#This Row],[Stock]],[2]CUS030!$A$5:$BO$10000,58,0)/Table1[[#This Row],[Rate
(L/S)]],"")</f>
        <v/>
      </c>
      <c r="BB259" s="7" t="str">
        <f>IFERROR(VLOOKUP(Table1[[#This Row],[Stock]],[2]CUS030!$A$5:$BO$10000,59,0)/Table1[[#This Row],[Rate
(L/S)]],"")</f>
        <v/>
      </c>
      <c r="BC259" s="7" t="str">
        <f>IFERROR(VLOOKUP(Table1[[#This Row],[Stock]],[2]CUS030!$A$5:$BO$10000,60,0)/Table1[[#This Row],[Rate
(L/S)]],"")</f>
        <v/>
      </c>
      <c r="BD259" s="7" t="str">
        <f>IFERROR(VLOOKUP(Table1[[#This Row],[Stock]],[2]CUS030!$A$5:$BO$10000,61,0)/Table1[[#This Row],[Rate
(L/S)]],"")</f>
        <v/>
      </c>
      <c r="BE259" s="7" t="str">
        <f>IFERROR(VLOOKUP(Table1[[#This Row],[Stock]],[2]CUS030!$A$5:$BO$10000,62,0)/Table1[[#This Row],[Rate
(L/S)]],"")</f>
        <v/>
      </c>
      <c r="BF259" s="7" t="str">
        <f>IFERROR(VLOOKUP(Table1[[#This Row],[Stock]],[2]CUS030!$A$5:$BO$10000,63,0)/Table1[[#This Row],[Rate
(L/S)]],"")</f>
        <v/>
      </c>
      <c r="BG259" s="7" t="str">
        <f>IFERROR(VLOOKUP(Table1[[#This Row],[Stock]],[2]CUS030!$A$5:$BO$10000,64,0)/Table1[[#This Row],[Rate
(L/S)]],"")</f>
        <v/>
      </c>
      <c r="BH259" s="7" t="str">
        <f>IFERROR(VLOOKUP(Table1[[#This Row],[Stock]],[2]CUS030!$A$5:$BO$10000,65,0)/Table1[[#This Row],[Rate
(L/S)]],"")</f>
        <v/>
      </c>
      <c r="BI259" s="7" t="s">
        <v>1</v>
      </c>
      <c r="BJ259" s="15">
        <f>IFERROR(IF(Table1[[#This Row],[S.Material]]="S",(Table1[[#This Row],[Total Qty]]+Table1[[#This Row],[N+1]]+Table1[[#This Row],[N+2]]),Table1[[#This Row],[Total Qty]]+Table1[[#This Row],[N+1]]),)</f>
        <v>0</v>
      </c>
      <c r="BK259" s="7" t="str">
        <f>IFERROR(IF(((AVERAGE((Table1[[#This Row],[N+1]],Table1[[#This Row],[N+2]]),Table1[[#This Row],[N+3]])-(Table1[[#This Row],[Total Qty]])))&gt;500,"Fixed&gt;500pcs",""),"")</f>
        <v/>
      </c>
      <c r="BL259" s="7" t="str">
        <f>IF(AND(Table1[[#This Row],[Last Forcast]]=0,Table1[[#This Row],[Total Qty]]&gt;0,Table1[[#This Row],[N+1]]&gt;0),"Check PO again","")</f>
        <v/>
      </c>
    </row>
    <row r="260" spans="2:64" x14ac:dyDescent="0.3">
      <c r="B260">
        <v>258</v>
      </c>
      <c r="C260" t="s">
        <v>266</v>
      </c>
      <c r="D260">
        <f>IFERROR(ROUND((MID(Table1[[#This Row],[Production]],35,(LEN(Table1[[#This Row],[Production]]))-37)/(MID(Table1[[#This Row],[Stock]],35,(LEN(Table1[[#This Row],[Stock]]))-37))),0),"")</f>
        <v>5</v>
      </c>
      <c r="E260" t="s">
        <v>267</v>
      </c>
      <c r="F260" s="16">
        <f>VLOOKUP(LEFT(Table1[[#This Row],[Production]],LEN(Table1[[#This Row],[Production]])-7),Item!$A$5:$Z$1000,26,0)</f>
        <v>2.1949999999999998</v>
      </c>
      <c r="H260" s="8" t="str">
        <f>IFERROR(VLOOKUP(MID(Table1[[#This Row],[Production]],10,2),Special!$B$2:$D$26,3,0),"")</f>
        <v>-</v>
      </c>
      <c r="J260" t="b">
        <f>EXACT(LEFT(Table1[[#This Row],[Stock]],12),LEFT(Table1[[#This Row],[Production]],12))</f>
        <v>1</v>
      </c>
      <c r="K260" t="b">
        <f>EXACT((RIGHT(Table1[[#This Row],[Stock]],3)),((RIGHT(Table1[[#This Row],[Production]],3))))</f>
        <v>1</v>
      </c>
      <c r="L260" s="14">
        <f>IFERROR(VLOOKUP(Table1[[#This Row],[Stock]],[1]Sheet1!$A$7:$N$10000,14,0),"")</f>
        <v>55</v>
      </c>
      <c r="M260" s="14">
        <f>IFERROR(ROUND((Table1[[#This Row],[Stock
(S&amp;L)]]/Table1[[#This Row],[Rate
(L/S)]]),0),"")</f>
        <v>11</v>
      </c>
      <c r="O260" t="str">
        <f>IF(Table1[[#This Row],[Rate
(L/S)]]=1,"P/E","C")</f>
        <v>C</v>
      </c>
      <c r="P260" s="7">
        <f>IFERROR(VLOOKUP(Table1[[#This Row],[Stock]],[2]CUS030!$A$5:$BO$10000,21,0)/Table1[[#This Row],[Rate
(L/S)]],"")</f>
        <v>0</v>
      </c>
      <c r="Q260" s="7">
        <f>IFERROR(VLOOKUP(Table1[[#This Row],[Stock]],[2]CUS030!$A$5:$BO$10000,22,0)/Table1[[#This Row],[Rate
(L/S)]],"")</f>
        <v>0</v>
      </c>
      <c r="R260" s="7">
        <f>IFERROR(VLOOKUP(Table1[[#This Row],[Stock]],[2]CUS030!$A$5:$BO$10000,23,0)/Table1[[#This Row],[Rate
(L/S)]],"")</f>
        <v>0</v>
      </c>
      <c r="S260" s="7">
        <f>IFERROR(VLOOKUP(Table1[[#This Row],[Stock]],[2]CUS030!$A$5:$BO$10000,24,0)/Table1[[#This Row],[Rate
(L/S)]],"")</f>
        <v>0</v>
      </c>
      <c r="T260" s="7">
        <f>IFERROR(VLOOKUP(Table1[[#This Row],[Stock]],[2]CUS030!$A$5:$BO$10000,25,0)/Table1[[#This Row],[Rate
(L/S)]],"")</f>
        <v>0</v>
      </c>
      <c r="U260" s="7">
        <f>IFERROR(VLOOKUP(Table1[[#This Row],[Stock]],[2]CUS030!$A$5:$BO$10000,26,0)/Table1[[#This Row],[Rate
(L/S)]],"")</f>
        <v>0</v>
      </c>
      <c r="V260" s="7">
        <f>IFERROR(VLOOKUP(Table1[[#This Row],[Stock]],[2]CUS030!$A$5:$BO$10000,27,0)/Table1[[#This Row],[Rate
(L/S)]],"")</f>
        <v>0</v>
      </c>
      <c r="W260" s="7">
        <f>IFERROR(VLOOKUP(Table1[[#This Row],[Stock]],[2]CUS030!$A$5:$BO$10000,28,0)/Table1[[#This Row],[Rate
(L/S)]],"")</f>
        <v>0</v>
      </c>
      <c r="X260" s="7">
        <f>IFERROR(VLOOKUP(Table1[[#This Row],[Stock]],[2]CUS030!$A$5:$BO$10000,29,0)/Table1[[#This Row],[Rate
(L/S)]],"")</f>
        <v>0</v>
      </c>
      <c r="Y260" s="7">
        <f>IFERROR(VLOOKUP(Table1[[#This Row],[Stock]],[2]CUS030!$A$5:$BO$10000,30,0)/Table1[[#This Row],[Rate
(L/S)]],"")</f>
        <v>0</v>
      </c>
      <c r="Z260" s="7">
        <f>IFERROR(VLOOKUP(Table1[[#This Row],[Stock]],[2]CUS030!$A$5:$BO$10000,31,0)/Table1[[#This Row],[Rate
(L/S)]],"")</f>
        <v>0</v>
      </c>
      <c r="AA260" s="7">
        <f>IFERROR(VLOOKUP(Table1[[#This Row],[Stock]],[2]CUS030!$A$5:$BO$10000,32,0)/Table1[[#This Row],[Rate
(L/S)]],"")</f>
        <v>0</v>
      </c>
      <c r="AB260" s="7">
        <f>IFERROR(VLOOKUP(Table1[[#This Row],[Stock]],[2]CUS030!$A$5:$BO$10000,33,0)/Table1[[#This Row],[Rate
(L/S)]],"")</f>
        <v>0</v>
      </c>
      <c r="AC260" s="7">
        <f>IFERROR(VLOOKUP(Table1[[#This Row],[Stock]],[2]CUS030!$A$5:$BO$10000,34,0)/Table1[[#This Row],[Rate
(L/S)]],"")</f>
        <v>0</v>
      </c>
      <c r="AD260" s="7">
        <f>IFERROR(VLOOKUP(Table1[[#This Row],[Stock]],[2]CUS030!$A$5:$BO$10000,35,0)/Table1[[#This Row],[Rate
(L/S)]],"")</f>
        <v>0</v>
      </c>
      <c r="AE260" s="7">
        <f>IFERROR(VLOOKUP(Table1[[#This Row],[Stock]],[2]CUS030!$A$5:$BO$10000,36,0)/Table1[[#This Row],[Rate
(L/S)]],"")</f>
        <v>0</v>
      </c>
      <c r="AF260" s="7">
        <f>IFERROR(VLOOKUP(Table1[[#This Row],[Stock]],[2]CUS030!$A$5:$BO$10000,37,0)/Table1[[#This Row],[Rate
(L/S)]],"")</f>
        <v>0</v>
      </c>
      <c r="AG260" s="7">
        <f>IFERROR(VLOOKUP(Table1[[#This Row],[Stock]],[2]CUS030!$A$5:$BO$10000,38,0)/Table1[[#This Row],[Rate
(L/S)]],"")</f>
        <v>0</v>
      </c>
      <c r="AH260" s="7">
        <f>IFERROR(VLOOKUP(Table1[[#This Row],[Stock]],[2]CUS030!$A$5:$BO$10000,39,0)/Table1[[#This Row],[Rate
(L/S)]],"")</f>
        <v>0</v>
      </c>
      <c r="AI260" s="7">
        <f>IFERROR(VLOOKUP(Table1[[#This Row],[Stock]],[2]CUS030!$A$5:$BO$10000,40,0)/Table1[[#This Row],[Rate
(L/S)]],"")</f>
        <v>0</v>
      </c>
      <c r="AJ260" s="7">
        <f>IFERROR(VLOOKUP(Table1[[#This Row],[Stock]],[2]CUS030!$A$5:$BO$10000,41,0)/Table1[[#This Row],[Rate
(L/S)]],"")</f>
        <v>0</v>
      </c>
      <c r="AK260" s="7">
        <f>IFERROR(VLOOKUP(Table1[[#This Row],[Stock]],[2]CUS030!$A$5:$BO$10000,42,0)/Table1[[#This Row],[Rate
(L/S)]],"")</f>
        <v>0</v>
      </c>
      <c r="AL260" s="7">
        <f>IFERROR(VLOOKUP(Table1[[#This Row],[Stock]],[2]CUS030!$A$5:$BO$10000,43,0)/Table1[[#This Row],[Rate
(L/S)]],"")</f>
        <v>0</v>
      </c>
      <c r="AM260" s="7">
        <f>IFERROR(VLOOKUP(Table1[[#This Row],[Stock]],[2]CUS030!$A$5:$BO$10000,44,0)/Table1[[#This Row],[Rate
(L/S)]],"")</f>
        <v>0</v>
      </c>
      <c r="AN260" s="7">
        <f>IFERROR(VLOOKUP(Table1[[#This Row],[Stock]],[2]CUS030!$A$5:$BO$10000,45,0)/Table1[[#This Row],[Rate
(L/S)]],"")</f>
        <v>0</v>
      </c>
      <c r="AO260" s="7">
        <f>IFERROR(VLOOKUP(Table1[[#This Row],[Stock]],[2]CUS030!$A$5:$BO$10000,46,0)/Table1[[#This Row],[Rate
(L/S)]],"")</f>
        <v>0</v>
      </c>
      <c r="AP260" s="7">
        <f>IFERROR(VLOOKUP(Table1[[#This Row],[Stock]],[2]CUS030!$A$5:$BO$10000,47,0)/Table1[[#This Row],[Rate
(L/S)]],"")</f>
        <v>0</v>
      </c>
      <c r="AQ260" s="7">
        <f>IFERROR(VLOOKUP(Table1[[#This Row],[Stock]],[2]CUS030!$A$5:$BO$10000,48,0)/Table1[[#This Row],[Rate
(L/S)]],"")</f>
        <v>0</v>
      </c>
      <c r="AR260" s="7">
        <f>IFERROR(VLOOKUP(Table1[[#This Row],[Stock]],[2]CUS030!$A$5:$BO$10000,49,0)/Table1[[#This Row],[Rate
(L/S)]],"")</f>
        <v>0</v>
      </c>
      <c r="AS260" s="7">
        <f>IFERROR(VLOOKUP(Table1[[#This Row],[Stock]],[2]CUS030!$A$5:$BO$10000,50,0)/Table1[[#This Row],[Rate
(L/S)]],"")</f>
        <v>0</v>
      </c>
      <c r="AT260" s="7">
        <f>IFERROR(VLOOKUP(Table1[[#This Row],[Stock]],[2]CUS030!$A$5:$BO$10000,51,0)/Table1[[#This Row],[Rate
(L/S)]],"")</f>
        <v>0</v>
      </c>
      <c r="AU260" s="7">
        <f>IFERROR(VLOOKUP(Table1[[#This Row],[Stock]],[2]CUS030!$A$5:$BO$10000,52,0)/Table1[[#This Row],[Rate
(L/S)]],"")</f>
        <v>0</v>
      </c>
      <c r="AV260" s="7">
        <f>IFERROR(VLOOKUP(Table1[[#This Row],[Stock]],[2]CUS030!$A$5:$BO$10000,53,0)/Table1[[#This Row],[Rate
(L/S)]],"")</f>
        <v>0</v>
      </c>
      <c r="AW260" s="7">
        <f>IFERROR(VLOOKUP(Table1[[#This Row],[Stock]],[2]CUS030!$A$5:$BO$10000,54,0)/Table1[[#This Row],[Rate
(L/S)]],"")</f>
        <v>0</v>
      </c>
      <c r="AX260" s="7">
        <f>IFERROR(VLOOKUP(Table1[[#This Row],[Stock]],[2]CUS030!$A$5:$BO$10000,55,0)/Table1[[#This Row],[Rate
(L/S)]],"")</f>
        <v>0</v>
      </c>
      <c r="AY260" s="7">
        <f>IFERROR(VLOOKUP(Table1[[#This Row],[Stock]],[2]CUS030!$A$5:$BO$10000,56,0)/Table1[[#This Row],[Rate
(L/S)]],"")</f>
        <v>0</v>
      </c>
      <c r="AZ260" s="7">
        <f>IFERROR(VLOOKUP(Table1[[#This Row],[Stock]],[2]CUS030!$A$5:$BO$10000,57,0)/Table1[[#This Row],[Rate
(L/S)]],"")</f>
        <v>0</v>
      </c>
      <c r="BA260" s="7">
        <f>IFERROR(VLOOKUP(Table1[[#This Row],[Stock]],[2]CUS030!$A$5:$BO$10000,58,0)/Table1[[#This Row],[Rate
(L/S)]],"")</f>
        <v>0</v>
      </c>
      <c r="BB260" s="7">
        <f>IFERROR(VLOOKUP(Table1[[#This Row],[Stock]],[2]CUS030!$A$5:$BO$10000,59,0)/Table1[[#This Row],[Rate
(L/S)]],"")</f>
        <v>0</v>
      </c>
      <c r="BC260" s="7">
        <f>IFERROR(VLOOKUP(Table1[[#This Row],[Stock]],[2]CUS030!$A$5:$BO$10000,60,0)/Table1[[#This Row],[Rate
(L/S)]],"")</f>
        <v>0</v>
      </c>
      <c r="BD260" s="7">
        <f>IFERROR(VLOOKUP(Table1[[#This Row],[Stock]],[2]CUS030!$A$5:$BO$10000,61,0)/Table1[[#This Row],[Rate
(L/S)]],"")</f>
        <v>0</v>
      </c>
      <c r="BE260" s="7">
        <f>IFERROR(VLOOKUP(Table1[[#This Row],[Stock]],[2]CUS030!$A$5:$BO$10000,62,0)/Table1[[#This Row],[Rate
(L/S)]],"")</f>
        <v>0</v>
      </c>
      <c r="BF260" s="7">
        <f>IFERROR(VLOOKUP(Table1[[#This Row],[Stock]],[2]CUS030!$A$5:$BO$10000,63,0)/Table1[[#This Row],[Rate
(L/S)]],"")</f>
        <v>0</v>
      </c>
      <c r="BG260" s="7">
        <f>IFERROR(VLOOKUP(Table1[[#This Row],[Stock]],[2]CUS030!$A$5:$BO$10000,64,0)/Table1[[#This Row],[Rate
(L/S)]],"")</f>
        <v>0</v>
      </c>
      <c r="BH260" s="7">
        <f>IFERROR(VLOOKUP(Table1[[#This Row],[Stock]],[2]CUS030!$A$5:$BO$10000,65,0)/Table1[[#This Row],[Rate
(L/S)]],"")</f>
        <v>0</v>
      </c>
      <c r="BI260" s="7" t="s">
        <v>1</v>
      </c>
      <c r="BJ260" s="15">
        <f>IFERROR(IF(Table1[[#This Row],[S.Material]]="S",(Table1[[#This Row],[Total Qty]]+Table1[[#This Row],[N+1]]+Table1[[#This Row],[N+2]]),Table1[[#This Row],[Total Qty]]+Table1[[#This Row],[N+1]]),)</f>
        <v>0</v>
      </c>
      <c r="BK260" s="7" t="str">
        <f>IFERROR(IF(((AVERAGE((Table1[[#This Row],[N+1]],Table1[[#This Row],[N+2]]),Table1[[#This Row],[N+3]])-(Table1[[#This Row],[Total Qty]])))&gt;500,"Fixed&gt;500pcs",""),"")</f>
        <v/>
      </c>
      <c r="BL260" s="7" t="str">
        <f>IF(AND(Table1[[#This Row],[Last Forcast]]=0,Table1[[#This Row],[Total Qty]]&gt;0,Table1[[#This Row],[N+1]]&gt;0),"Check PO again","")</f>
        <v/>
      </c>
    </row>
    <row r="261" spans="2:64" x14ac:dyDescent="0.3">
      <c r="B261">
        <v>259</v>
      </c>
      <c r="C261" t="s">
        <v>267</v>
      </c>
      <c r="D261">
        <f>IFERROR(ROUND((MID(Table1[[#This Row],[Production]],35,(LEN(Table1[[#This Row],[Production]]))-37)/(MID(Table1[[#This Row],[Stock]],35,(LEN(Table1[[#This Row],[Stock]]))-37))),0),"")</f>
        <v>1</v>
      </c>
      <c r="E261" t="s">
        <v>267</v>
      </c>
      <c r="F261" s="16">
        <f>VLOOKUP(LEFT(Table1[[#This Row],[Production]],LEN(Table1[[#This Row],[Production]])-7),Item!$A$5:$Z$1000,26,0)</f>
        <v>2.1949999999999998</v>
      </c>
      <c r="H261" s="8" t="str">
        <f>IFERROR(VLOOKUP(MID(Table1[[#This Row],[Production]],10,2),Special!$B$2:$D$26,3,0),"")</f>
        <v>-</v>
      </c>
      <c r="J261" t="b">
        <f>EXACT(LEFT(Table1[[#This Row],[Stock]],12),LEFT(Table1[[#This Row],[Production]],12))</f>
        <v>1</v>
      </c>
      <c r="K261" t="b">
        <f>EXACT((RIGHT(Table1[[#This Row],[Stock]],3)),((RIGHT(Table1[[#This Row],[Production]],3))))</f>
        <v>1</v>
      </c>
      <c r="L261" s="14" t="str">
        <f>IFERROR(VLOOKUP(Table1[[#This Row],[Stock]],[1]Sheet1!$A$7:$N$10000,14,0),"")</f>
        <v/>
      </c>
      <c r="M261" s="14" t="str">
        <f>IFERROR(ROUND((Table1[[#This Row],[Stock
(S&amp;L)]]/Table1[[#This Row],[Rate
(L/S)]]),0),"")</f>
        <v/>
      </c>
      <c r="O261" t="str">
        <f>IF(Table1[[#This Row],[Rate
(L/S)]]=1,"P/E","C")</f>
        <v>P/E</v>
      </c>
      <c r="P261" s="7" t="str">
        <f>IFERROR(VLOOKUP(Table1[[#This Row],[Stock]],[2]CUS030!$A$5:$BO$10000,21,0)/Table1[[#This Row],[Rate
(L/S)]],"")</f>
        <v/>
      </c>
      <c r="Q261" s="7" t="str">
        <f>IFERROR(VLOOKUP(Table1[[#This Row],[Stock]],[2]CUS030!$A$5:$BO$10000,22,0)/Table1[[#This Row],[Rate
(L/S)]],"")</f>
        <v/>
      </c>
      <c r="R261" s="7" t="str">
        <f>IFERROR(VLOOKUP(Table1[[#This Row],[Stock]],[2]CUS030!$A$5:$BO$10000,23,0)/Table1[[#This Row],[Rate
(L/S)]],"")</f>
        <v/>
      </c>
      <c r="S261" s="7" t="str">
        <f>IFERROR(VLOOKUP(Table1[[#This Row],[Stock]],[2]CUS030!$A$5:$BO$10000,24,0)/Table1[[#This Row],[Rate
(L/S)]],"")</f>
        <v/>
      </c>
      <c r="T261" s="7" t="str">
        <f>IFERROR(VLOOKUP(Table1[[#This Row],[Stock]],[2]CUS030!$A$5:$BO$10000,25,0)/Table1[[#This Row],[Rate
(L/S)]],"")</f>
        <v/>
      </c>
      <c r="U261" s="7" t="str">
        <f>IFERROR(VLOOKUP(Table1[[#This Row],[Stock]],[2]CUS030!$A$5:$BO$10000,26,0)/Table1[[#This Row],[Rate
(L/S)]],"")</f>
        <v/>
      </c>
      <c r="V261" s="7" t="str">
        <f>IFERROR(VLOOKUP(Table1[[#This Row],[Stock]],[2]CUS030!$A$5:$BO$10000,27,0)/Table1[[#This Row],[Rate
(L/S)]],"")</f>
        <v/>
      </c>
      <c r="W261" s="7" t="str">
        <f>IFERROR(VLOOKUP(Table1[[#This Row],[Stock]],[2]CUS030!$A$5:$BO$10000,28,0)/Table1[[#This Row],[Rate
(L/S)]],"")</f>
        <v/>
      </c>
      <c r="X261" s="7" t="str">
        <f>IFERROR(VLOOKUP(Table1[[#This Row],[Stock]],[2]CUS030!$A$5:$BO$10000,29,0)/Table1[[#This Row],[Rate
(L/S)]],"")</f>
        <v/>
      </c>
      <c r="Y261" s="7" t="str">
        <f>IFERROR(VLOOKUP(Table1[[#This Row],[Stock]],[2]CUS030!$A$5:$BO$10000,30,0)/Table1[[#This Row],[Rate
(L/S)]],"")</f>
        <v/>
      </c>
      <c r="Z261" s="7" t="str">
        <f>IFERROR(VLOOKUP(Table1[[#This Row],[Stock]],[2]CUS030!$A$5:$BO$10000,31,0)/Table1[[#This Row],[Rate
(L/S)]],"")</f>
        <v/>
      </c>
      <c r="AA261" s="7" t="str">
        <f>IFERROR(VLOOKUP(Table1[[#This Row],[Stock]],[2]CUS030!$A$5:$BO$10000,32,0)/Table1[[#This Row],[Rate
(L/S)]],"")</f>
        <v/>
      </c>
      <c r="AB261" s="7" t="str">
        <f>IFERROR(VLOOKUP(Table1[[#This Row],[Stock]],[2]CUS030!$A$5:$BO$10000,33,0)/Table1[[#This Row],[Rate
(L/S)]],"")</f>
        <v/>
      </c>
      <c r="AC261" s="7" t="str">
        <f>IFERROR(VLOOKUP(Table1[[#This Row],[Stock]],[2]CUS030!$A$5:$BO$10000,34,0)/Table1[[#This Row],[Rate
(L/S)]],"")</f>
        <v/>
      </c>
      <c r="AD261" s="7" t="str">
        <f>IFERROR(VLOOKUP(Table1[[#This Row],[Stock]],[2]CUS030!$A$5:$BO$10000,35,0)/Table1[[#This Row],[Rate
(L/S)]],"")</f>
        <v/>
      </c>
      <c r="AE261" s="7" t="str">
        <f>IFERROR(VLOOKUP(Table1[[#This Row],[Stock]],[2]CUS030!$A$5:$BO$10000,36,0)/Table1[[#This Row],[Rate
(L/S)]],"")</f>
        <v/>
      </c>
      <c r="AF261" s="7" t="str">
        <f>IFERROR(VLOOKUP(Table1[[#This Row],[Stock]],[2]CUS030!$A$5:$BO$10000,37,0)/Table1[[#This Row],[Rate
(L/S)]],"")</f>
        <v/>
      </c>
      <c r="AG261" s="7" t="str">
        <f>IFERROR(VLOOKUP(Table1[[#This Row],[Stock]],[2]CUS030!$A$5:$BO$10000,38,0)/Table1[[#This Row],[Rate
(L/S)]],"")</f>
        <v/>
      </c>
      <c r="AH261" s="7" t="str">
        <f>IFERROR(VLOOKUP(Table1[[#This Row],[Stock]],[2]CUS030!$A$5:$BO$10000,39,0)/Table1[[#This Row],[Rate
(L/S)]],"")</f>
        <v/>
      </c>
      <c r="AI261" s="7" t="str">
        <f>IFERROR(VLOOKUP(Table1[[#This Row],[Stock]],[2]CUS030!$A$5:$BO$10000,40,0)/Table1[[#This Row],[Rate
(L/S)]],"")</f>
        <v/>
      </c>
      <c r="AJ261" s="7" t="str">
        <f>IFERROR(VLOOKUP(Table1[[#This Row],[Stock]],[2]CUS030!$A$5:$BO$10000,41,0)/Table1[[#This Row],[Rate
(L/S)]],"")</f>
        <v/>
      </c>
      <c r="AK261" s="7" t="str">
        <f>IFERROR(VLOOKUP(Table1[[#This Row],[Stock]],[2]CUS030!$A$5:$BO$10000,42,0)/Table1[[#This Row],[Rate
(L/S)]],"")</f>
        <v/>
      </c>
      <c r="AL261" s="7" t="str">
        <f>IFERROR(VLOOKUP(Table1[[#This Row],[Stock]],[2]CUS030!$A$5:$BO$10000,43,0)/Table1[[#This Row],[Rate
(L/S)]],"")</f>
        <v/>
      </c>
      <c r="AM261" s="7" t="str">
        <f>IFERROR(VLOOKUP(Table1[[#This Row],[Stock]],[2]CUS030!$A$5:$BO$10000,44,0)/Table1[[#This Row],[Rate
(L/S)]],"")</f>
        <v/>
      </c>
      <c r="AN261" s="7" t="str">
        <f>IFERROR(VLOOKUP(Table1[[#This Row],[Stock]],[2]CUS030!$A$5:$BO$10000,45,0)/Table1[[#This Row],[Rate
(L/S)]],"")</f>
        <v/>
      </c>
      <c r="AO261" s="7" t="str">
        <f>IFERROR(VLOOKUP(Table1[[#This Row],[Stock]],[2]CUS030!$A$5:$BO$10000,46,0)/Table1[[#This Row],[Rate
(L/S)]],"")</f>
        <v/>
      </c>
      <c r="AP261" s="7" t="str">
        <f>IFERROR(VLOOKUP(Table1[[#This Row],[Stock]],[2]CUS030!$A$5:$BO$10000,47,0)/Table1[[#This Row],[Rate
(L/S)]],"")</f>
        <v/>
      </c>
      <c r="AQ261" s="7" t="str">
        <f>IFERROR(VLOOKUP(Table1[[#This Row],[Stock]],[2]CUS030!$A$5:$BO$10000,48,0)/Table1[[#This Row],[Rate
(L/S)]],"")</f>
        <v/>
      </c>
      <c r="AR261" s="7" t="str">
        <f>IFERROR(VLOOKUP(Table1[[#This Row],[Stock]],[2]CUS030!$A$5:$BO$10000,49,0)/Table1[[#This Row],[Rate
(L/S)]],"")</f>
        <v/>
      </c>
      <c r="AS261" s="7" t="str">
        <f>IFERROR(VLOOKUP(Table1[[#This Row],[Stock]],[2]CUS030!$A$5:$BO$10000,50,0)/Table1[[#This Row],[Rate
(L/S)]],"")</f>
        <v/>
      </c>
      <c r="AT261" s="7" t="str">
        <f>IFERROR(VLOOKUP(Table1[[#This Row],[Stock]],[2]CUS030!$A$5:$BO$10000,51,0)/Table1[[#This Row],[Rate
(L/S)]],"")</f>
        <v/>
      </c>
      <c r="AU261" s="7" t="str">
        <f>IFERROR(VLOOKUP(Table1[[#This Row],[Stock]],[2]CUS030!$A$5:$BO$10000,52,0)/Table1[[#This Row],[Rate
(L/S)]],"")</f>
        <v/>
      </c>
      <c r="AV261" s="7" t="str">
        <f>IFERROR(VLOOKUP(Table1[[#This Row],[Stock]],[2]CUS030!$A$5:$BO$10000,53,0)/Table1[[#This Row],[Rate
(L/S)]],"")</f>
        <v/>
      </c>
      <c r="AW261" s="7" t="str">
        <f>IFERROR(VLOOKUP(Table1[[#This Row],[Stock]],[2]CUS030!$A$5:$BO$10000,54,0)/Table1[[#This Row],[Rate
(L/S)]],"")</f>
        <v/>
      </c>
      <c r="AX261" s="7" t="str">
        <f>IFERROR(VLOOKUP(Table1[[#This Row],[Stock]],[2]CUS030!$A$5:$BO$10000,55,0)/Table1[[#This Row],[Rate
(L/S)]],"")</f>
        <v/>
      </c>
      <c r="AY261" s="7" t="str">
        <f>IFERROR(VLOOKUP(Table1[[#This Row],[Stock]],[2]CUS030!$A$5:$BO$10000,56,0)/Table1[[#This Row],[Rate
(L/S)]],"")</f>
        <v/>
      </c>
      <c r="AZ261" s="7" t="str">
        <f>IFERROR(VLOOKUP(Table1[[#This Row],[Stock]],[2]CUS030!$A$5:$BO$10000,57,0)/Table1[[#This Row],[Rate
(L/S)]],"")</f>
        <v/>
      </c>
      <c r="BA261" s="7" t="str">
        <f>IFERROR(VLOOKUP(Table1[[#This Row],[Stock]],[2]CUS030!$A$5:$BO$10000,58,0)/Table1[[#This Row],[Rate
(L/S)]],"")</f>
        <v/>
      </c>
      <c r="BB261" s="7" t="str">
        <f>IFERROR(VLOOKUP(Table1[[#This Row],[Stock]],[2]CUS030!$A$5:$BO$10000,59,0)/Table1[[#This Row],[Rate
(L/S)]],"")</f>
        <v/>
      </c>
      <c r="BC261" s="7" t="str">
        <f>IFERROR(VLOOKUP(Table1[[#This Row],[Stock]],[2]CUS030!$A$5:$BO$10000,60,0)/Table1[[#This Row],[Rate
(L/S)]],"")</f>
        <v/>
      </c>
      <c r="BD261" s="7" t="str">
        <f>IFERROR(VLOOKUP(Table1[[#This Row],[Stock]],[2]CUS030!$A$5:$BO$10000,61,0)/Table1[[#This Row],[Rate
(L/S)]],"")</f>
        <v/>
      </c>
      <c r="BE261" s="7" t="str">
        <f>IFERROR(VLOOKUP(Table1[[#This Row],[Stock]],[2]CUS030!$A$5:$BO$10000,62,0)/Table1[[#This Row],[Rate
(L/S)]],"")</f>
        <v/>
      </c>
      <c r="BF261" s="7" t="str">
        <f>IFERROR(VLOOKUP(Table1[[#This Row],[Stock]],[2]CUS030!$A$5:$BO$10000,63,0)/Table1[[#This Row],[Rate
(L/S)]],"")</f>
        <v/>
      </c>
      <c r="BG261" s="7" t="str">
        <f>IFERROR(VLOOKUP(Table1[[#This Row],[Stock]],[2]CUS030!$A$5:$BO$10000,64,0)/Table1[[#This Row],[Rate
(L/S)]],"")</f>
        <v/>
      </c>
      <c r="BH261" s="7" t="str">
        <f>IFERROR(VLOOKUP(Table1[[#This Row],[Stock]],[2]CUS030!$A$5:$BO$10000,65,0)/Table1[[#This Row],[Rate
(L/S)]],"")</f>
        <v/>
      </c>
      <c r="BI261" s="7" t="s">
        <v>1</v>
      </c>
      <c r="BJ261" s="15">
        <f>IFERROR(IF(Table1[[#This Row],[S.Material]]="S",(Table1[[#This Row],[Total Qty]]+Table1[[#This Row],[N+1]]+Table1[[#This Row],[N+2]]),Table1[[#This Row],[Total Qty]]+Table1[[#This Row],[N+1]]),)</f>
        <v>0</v>
      </c>
      <c r="BK261" s="7" t="str">
        <f>IFERROR(IF(((AVERAGE((Table1[[#This Row],[N+1]],Table1[[#This Row],[N+2]]),Table1[[#This Row],[N+3]])-(Table1[[#This Row],[Total Qty]])))&gt;500,"Fixed&gt;500pcs",""),"")</f>
        <v/>
      </c>
      <c r="BL261" s="7" t="str">
        <f>IF(AND(Table1[[#This Row],[Last Forcast]]=0,Table1[[#This Row],[Total Qty]]&gt;0,Table1[[#This Row],[N+1]]&gt;0),"Check PO again","")</f>
        <v/>
      </c>
    </row>
    <row r="262" spans="2:64" x14ac:dyDescent="0.3">
      <c r="B262">
        <v>260</v>
      </c>
      <c r="C262" t="s">
        <v>268</v>
      </c>
      <c r="D262">
        <f>IFERROR(ROUND((MID(Table1[[#This Row],[Production]],35,(LEN(Table1[[#This Row],[Production]]))-37)/(MID(Table1[[#This Row],[Stock]],35,(LEN(Table1[[#This Row],[Stock]]))-37))),0),"")</f>
        <v>1</v>
      </c>
      <c r="E262" t="s">
        <v>268</v>
      </c>
      <c r="F262" s="16">
        <f>VLOOKUP(LEFT(Table1[[#This Row],[Production]],LEN(Table1[[#This Row],[Production]])-7),Item!$A$5:$Z$1000,26,0)</f>
        <v>2.0129999999999999</v>
      </c>
      <c r="H262" s="8" t="str">
        <f>IFERROR(VLOOKUP(MID(Table1[[#This Row],[Production]],10,2),Special!$B$2:$D$26,3,0),"")</f>
        <v>-</v>
      </c>
      <c r="J262" t="b">
        <f>EXACT(LEFT(Table1[[#This Row],[Stock]],12),LEFT(Table1[[#This Row],[Production]],12))</f>
        <v>1</v>
      </c>
      <c r="K262" t="b">
        <f>EXACT((RIGHT(Table1[[#This Row],[Stock]],3)),((RIGHT(Table1[[#This Row],[Production]],3))))</f>
        <v>1</v>
      </c>
      <c r="L262" s="14">
        <f>IFERROR(VLOOKUP(Table1[[#This Row],[Stock]],[1]Sheet1!$A$7:$N$10000,14,0),"")</f>
        <v>0</v>
      </c>
      <c r="M262" s="14">
        <f>IFERROR(ROUND((Table1[[#This Row],[Stock
(S&amp;L)]]/Table1[[#This Row],[Rate
(L/S)]]),0),"")</f>
        <v>0</v>
      </c>
      <c r="O262" t="str">
        <f>IF(Table1[[#This Row],[Rate
(L/S)]]=1,"P/E","C")</f>
        <v>P/E</v>
      </c>
      <c r="P262" s="7">
        <f>IFERROR(VLOOKUP(Table1[[#This Row],[Stock]],[2]CUS030!$A$5:$BO$10000,21,0)/Table1[[#This Row],[Rate
(L/S)]],"")</f>
        <v>0</v>
      </c>
      <c r="Q262" s="7">
        <f>IFERROR(VLOOKUP(Table1[[#This Row],[Stock]],[2]CUS030!$A$5:$BO$10000,22,0)/Table1[[#This Row],[Rate
(L/S)]],"")</f>
        <v>0</v>
      </c>
      <c r="R262" s="7">
        <f>IFERROR(VLOOKUP(Table1[[#This Row],[Stock]],[2]CUS030!$A$5:$BO$10000,23,0)/Table1[[#This Row],[Rate
(L/S)]],"")</f>
        <v>0</v>
      </c>
      <c r="S262" s="7">
        <f>IFERROR(VLOOKUP(Table1[[#This Row],[Stock]],[2]CUS030!$A$5:$BO$10000,24,0)/Table1[[#This Row],[Rate
(L/S)]],"")</f>
        <v>0</v>
      </c>
      <c r="T262" s="7">
        <f>IFERROR(VLOOKUP(Table1[[#This Row],[Stock]],[2]CUS030!$A$5:$BO$10000,25,0)/Table1[[#This Row],[Rate
(L/S)]],"")</f>
        <v>0</v>
      </c>
      <c r="U262" s="7">
        <f>IFERROR(VLOOKUP(Table1[[#This Row],[Stock]],[2]CUS030!$A$5:$BO$10000,26,0)/Table1[[#This Row],[Rate
(L/S)]],"")</f>
        <v>0</v>
      </c>
      <c r="V262" s="7">
        <f>IFERROR(VLOOKUP(Table1[[#This Row],[Stock]],[2]CUS030!$A$5:$BO$10000,27,0)/Table1[[#This Row],[Rate
(L/S)]],"")</f>
        <v>0</v>
      </c>
      <c r="W262" s="7">
        <f>IFERROR(VLOOKUP(Table1[[#This Row],[Stock]],[2]CUS030!$A$5:$BO$10000,28,0)/Table1[[#This Row],[Rate
(L/S)]],"")</f>
        <v>0</v>
      </c>
      <c r="X262" s="7">
        <f>IFERROR(VLOOKUP(Table1[[#This Row],[Stock]],[2]CUS030!$A$5:$BO$10000,29,0)/Table1[[#This Row],[Rate
(L/S)]],"")</f>
        <v>0</v>
      </c>
      <c r="Y262" s="7">
        <f>IFERROR(VLOOKUP(Table1[[#This Row],[Stock]],[2]CUS030!$A$5:$BO$10000,30,0)/Table1[[#This Row],[Rate
(L/S)]],"")</f>
        <v>0</v>
      </c>
      <c r="Z262" s="7">
        <f>IFERROR(VLOOKUP(Table1[[#This Row],[Stock]],[2]CUS030!$A$5:$BO$10000,31,0)/Table1[[#This Row],[Rate
(L/S)]],"")</f>
        <v>0</v>
      </c>
      <c r="AA262" s="7">
        <f>IFERROR(VLOOKUP(Table1[[#This Row],[Stock]],[2]CUS030!$A$5:$BO$10000,32,0)/Table1[[#This Row],[Rate
(L/S)]],"")</f>
        <v>0</v>
      </c>
      <c r="AB262" s="7">
        <f>IFERROR(VLOOKUP(Table1[[#This Row],[Stock]],[2]CUS030!$A$5:$BO$10000,33,0)/Table1[[#This Row],[Rate
(L/S)]],"")</f>
        <v>0</v>
      </c>
      <c r="AC262" s="7">
        <f>IFERROR(VLOOKUP(Table1[[#This Row],[Stock]],[2]CUS030!$A$5:$BO$10000,34,0)/Table1[[#This Row],[Rate
(L/S)]],"")</f>
        <v>0</v>
      </c>
      <c r="AD262" s="7">
        <f>IFERROR(VLOOKUP(Table1[[#This Row],[Stock]],[2]CUS030!$A$5:$BO$10000,35,0)/Table1[[#This Row],[Rate
(L/S)]],"")</f>
        <v>0</v>
      </c>
      <c r="AE262" s="7">
        <f>IFERROR(VLOOKUP(Table1[[#This Row],[Stock]],[2]CUS030!$A$5:$BO$10000,36,0)/Table1[[#This Row],[Rate
(L/S)]],"")</f>
        <v>0</v>
      </c>
      <c r="AF262" s="7">
        <f>IFERROR(VLOOKUP(Table1[[#This Row],[Stock]],[2]CUS030!$A$5:$BO$10000,37,0)/Table1[[#This Row],[Rate
(L/S)]],"")</f>
        <v>0</v>
      </c>
      <c r="AG262" s="7">
        <f>IFERROR(VLOOKUP(Table1[[#This Row],[Stock]],[2]CUS030!$A$5:$BO$10000,38,0)/Table1[[#This Row],[Rate
(L/S)]],"")</f>
        <v>0</v>
      </c>
      <c r="AH262" s="7">
        <f>IFERROR(VLOOKUP(Table1[[#This Row],[Stock]],[2]CUS030!$A$5:$BO$10000,39,0)/Table1[[#This Row],[Rate
(L/S)]],"")</f>
        <v>0</v>
      </c>
      <c r="AI262" s="7">
        <f>IFERROR(VLOOKUP(Table1[[#This Row],[Stock]],[2]CUS030!$A$5:$BO$10000,40,0)/Table1[[#This Row],[Rate
(L/S)]],"")</f>
        <v>0</v>
      </c>
      <c r="AJ262" s="7">
        <f>IFERROR(VLOOKUP(Table1[[#This Row],[Stock]],[2]CUS030!$A$5:$BO$10000,41,0)/Table1[[#This Row],[Rate
(L/S)]],"")</f>
        <v>0</v>
      </c>
      <c r="AK262" s="7">
        <f>IFERROR(VLOOKUP(Table1[[#This Row],[Stock]],[2]CUS030!$A$5:$BO$10000,42,0)/Table1[[#This Row],[Rate
(L/S)]],"")</f>
        <v>0</v>
      </c>
      <c r="AL262" s="7">
        <f>IFERROR(VLOOKUP(Table1[[#This Row],[Stock]],[2]CUS030!$A$5:$BO$10000,43,0)/Table1[[#This Row],[Rate
(L/S)]],"")</f>
        <v>0</v>
      </c>
      <c r="AM262" s="7">
        <f>IFERROR(VLOOKUP(Table1[[#This Row],[Stock]],[2]CUS030!$A$5:$BO$10000,44,0)/Table1[[#This Row],[Rate
(L/S)]],"")</f>
        <v>0</v>
      </c>
      <c r="AN262" s="7">
        <f>IFERROR(VLOOKUP(Table1[[#This Row],[Stock]],[2]CUS030!$A$5:$BO$10000,45,0)/Table1[[#This Row],[Rate
(L/S)]],"")</f>
        <v>0</v>
      </c>
      <c r="AO262" s="7">
        <f>IFERROR(VLOOKUP(Table1[[#This Row],[Stock]],[2]CUS030!$A$5:$BO$10000,46,0)/Table1[[#This Row],[Rate
(L/S)]],"")</f>
        <v>0</v>
      </c>
      <c r="AP262" s="7">
        <f>IFERROR(VLOOKUP(Table1[[#This Row],[Stock]],[2]CUS030!$A$5:$BO$10000,47,0)/Table1[[#This Row],[Rate
(L/S)]],"")</f>
        <v>0</v>
      </c>
      <c r="AQ262" s="7">
        <f>IFERROR(VLOOKUP(Table1[[#This Row],[Stock]],[2]CUS030!$A$5:$BO$10000,48,0)/Table1[[#This Row],[Rate
(L/S)]],"")</f>
        <v>0</v>
      </c>
      <c r="AR262" s="7">
        <f>IFERROR(VLOOKUP(Table1[[#This Row],[Stock]],[2]CUS030!$A$5:$BO$10000,49,0)/Table1[[#This Row],[Rate
(L/S)]],"")</f>
        <v>0</v>
      </c>
      <c r="AS262" s="7">
        <f>IFERROR(VLOOKUP(Table1[[#This Row],[Stock]],[2]CUS030!$A$5:$BO$10000,50,0)/Table1[[#This Row],[Rate
(L/S)]],"")</f>
        <v>0</v>
      </c>
      <c r="AT262" s="7">
        <f>IFERROR(VLOOKUP(Table1[[#This Row],[Stock]],[2]CUS030!$A$5:$BO$10000,51,0)/Table1[[#This Row],[Rate
(L/S)]],"")</f>
        <v>0</v>
      </c>
      <c r="AU262" s="7">
        <f>IFERROR(VLOOKUP(Table1[[#This Row],[Stock]],[2]CUS030!$A$5:$BO$10000,52,0)/Table1[[#This Row],[Rate
(L/S)]],"")</f>
        <v>0</v>
      </c>
      <c r="AV262" s="7">
        <f>IFERROR(VLOOKUP(Table1[[#This Row],[Stock]],[2]CUS030!$A$5:$BO$10000,53,0)/Table1[[#This Row],[Rate
(L/S)]],"")</f>
        <v>0</v>
      </c>
      <c r="AW262" s="7">
        <f>IFERROR(VLOOKUP(Table1[[#This Row],[Stock]],[2]CUS030!$A$5:$BO$10000,54,0)/Table1[[#This Row],[Rate
(L/S)]],"")</f>
        <v>0</v>
      </c>
      <c r="AX262" s="7">
        <f>IFERROR(VLOOKUP(Table1[[#This Row],[Stock]],[2]CUS030!$A$5:$BO$10000,55,0)/Table1[[#This Row],[Rate
(L/S)]],"")</f>
        <v>0</v>
      </c>
      <c r="AY262" s="7">
        <f>IFERROR(VLOOKUP(Table1[[#This Row],[Stock]],[2]CUS030!$A$5:$BO$10000,56,0)/Table1[[#This Row],[Rate
(L/S)]],"")</f>
        <v>0</v>
      </c>
      <c r="AZ262" s="7">
        <f>IFERROR(VLOOKUP(Table1[[#This Row],[Stock]],[2]CUS030!$A$5:$BO$10000,57,0)/Table1[[#This Row],[Rate
(L/S)]],"")</f>
        <v>0</v>
      </c>
      <c r="BA262" s="7">
        <f>IFERROR(VLOOKUP(Table1[[#This Row],[Stock]],[2]CUS030!$A$5:$BO$10000,58,0)/Table1[[#This Row],[Rate
(L/S)]],"")</f>
        <v>0</v>
      </c>
      <c r="BB262" s="7">
        <f>IFERROR(VLOOKUP(Table1[[#This Row],[Stock]],[2]CUS030!$A$5:$BO$10000,59,0)/Table1[[#This Row],[Rate
(L/S)]],"")</f>
        <v>0</v>
      </c>
      <c r="BC262" s="7">
        <f>IFERROR(VLOOKUP(Table1[[#This Row],[Stock]],[2]CUS030!$A$5:$BO$10000,60,0)/Table1[[#This Row],[Rate
(L/S)]],"")</f>
        <v>0</v>
      </c>
      <c r="BD262" s="7">
        <f>IFERROR(VLOOKUP(Table1[[#This Row],[Stock]],[2]CUS030!$A$5:$BO$10000,61,0)/Table1[[#This Row],[Rate
(L/S)]],"")</f>
        <v>0</v>
      </c>
      <c r="BE262" s="7">
        <f>IFERROR(VLOOKUP(Table1[[#This Row],[Stock]],[2]CUS030!$A$5:$BO$10000,62,0)/Table1[[#This Row],[Rate
(L/S)]],"")</f>
        <v>0</v>
      </c>
      <c r="BF262" s="7">
        <f>IFERROR(VLOOKUP(Table1[[#This Row],[Stock]],[2]CUS030!$A$5:$BO$10000,63,0)/Table1[[#This Row],[Rate
(L/S)]],"")</f>
        <v>0</v>
      </c>
      <c r="BG262" s="7">
        <f>IFERROR(VLOOKUP(Table1[[#This Row],[Stock]],[2]CUS030!$A$5:$BO$10000,64,0)/Table1[[#This Row],[Rate
(L/S)]],"")</f>
        <v>0</v>
      </c>
      <c r="BH262" s="7">
        <f>IFERROR(VLOOKUP(Table1[[#This Row],[Stock]],[2]CUS030!$A$5:$BO$10000,65,0)/Table1[[#This Row],[Rate
(L/S)]],"")</f>
        <v>0</v>
      </c>
      <c r="BI262" s="7" t="s">
        <v>1</v>
      </c>
      <c r="BJ262" s="15">
        <f>IFERROR(IF(Table1[[#This Row],[S.Material]]="S",(Table1[[#This Row],[Total Qty]]+Table1[[#This Row],[N+1]]+Table1[[#This Row],[N+2]]),Table1[[#This Row],[Total Qty]]+Table1[[#This Row],[N+1]]),)</f>
        <v>0</v>
      </c>
      <c r="BK262" s="7" t="str">
        <f>IFERROR(IF(((AVERAGE((Table1[[#This Row],[N+1]],Table1[[#This Row],[N+2]]),Table1[[#This Row],[N+3]])-(Table1[[#This Row],[Total Qty]])))&gt;500,"Fixed&gt;500pcs",""),"")</f>
        <v/>
      </c>
      <c r="BL262" s="7" t="str">
        <f>IF(AND(Table1[[#This Row],[Last Forcast]]=0,Table1[[#This Row],[Total Qty]]&gt;0,Table1[[#This Row],[N+1]]&gt;0),"Check PO again","")</f>
        <v/>
      </c>
    </row>
    <row r="263" spans="2:64" x14ac:dyDescent="0.3">
      <c r="B263">
        <v>261</v>
      </c>
      <c r="C263" t="s">
        <v>269</v>
      </c>
      <c r="D263">
        <f>IFERROR(ROUND((MID(Table1[[#This Row],[Production]],35,(LEN(Table1[[#This Row],[Production]]))-37)/(MID(Table1[[#This Row],[Stock]],35,(LEN(Table1[[#This Row],[Stock]]))-37))),0),"")</f>
        <v>1</v>
      </c>
      <c r="E263" t="s">
        <v>269</v>
      </c>
      <c r="F263" s="16">
        <f>VLOOKUP(LEFT(Table1[[#This Row],[Production]],LEN(Table1[[#This Row],[Production]])-7),Item!$A$5:$Z$1000,26,0)</f>
        <v>1.5780000000000001</v>
      </c>
      <c r="H263" s="8" t="str">
        <f>IFERROR(VLOOKUP(MID(Table1[[#This Row],[Production]],10,2),Special!$B$2:$D$26,3,0),"")</f>
        <v>-</v>
      </c>
      <c r="J263" t="b">
        <f>EXACT(LEFT(Table1[[#This Row],[Stock]],12),LEFT(Table1[[#This Row],[Production]],12))</f>
        <v>1</v>
      </c>
      <c r="K263" t="b">
        <f>EXACT((RIGHT(Table1[[#This Row],[Stock]],3)),((RIGHT(Table1[[#This Row],[Production]],3))))</f>
        <v>1</v>
      </c>
      <c r="L263" s="14">
        <f>IFERROR(VLOOKUP(Table1[[#This Row],[Stock]],[1]Sheet1!$A$7:$N$10000,14,0),"")</f>
        <v>914</v>
      </c>
      <c r="M263" s="14">
        <f>IFERROR(ROUND((Table1[[#This Row],[Stock
(S&amp;L)]]/Table1[[#This Row],[Rate
(L/S)]]),0),"")</f>
        <v>914</v>
      </c>
      <c r="O263" t="str">
        <f>IF(Table1[[#This Row],[Rate
(L/S)]]=1,"P/E","C")</f>
        <v>P/E</v>
      </c>
      <c r="P263" s="7" t="str">
        <f>IFERROR(VLOOKUP(Table1[[#This Row],[Stock]],[2]CUS030!$A$5:$BO$10000,21,0)/Table1[[#This Row],[Rate
(L/S)]],"")</f>
        <v/>
      </c>
      <c r="Q263" s="7" t="str">
        <f>IFERROR(VLOOKUP(Table1[[#This Row],[Stock]],[2]CUS030!$A$5:$BO$10000,22,0)/Table1[[#This Row],[Rate
(L/S)]],"")</f>
        <v/>
      </c>
      <c r="R263" s="7" t="str">
        <f>IFERROR(VLOOKUP(Table1[[#This Row],[Stock]],[2]CUS030!$A$5:$BO$10000,23,0)/Table1[[#This Row],[Rate
(L/S)]],"")</f>
        <v/>
      </c>
      <c r="S263" s="7" t="str">
        <f>IFERROR(VLOOKUP(Table1[[#This Row],[Stock]],[2]CUS030!$A$5:$BO$10000,24,0)/Table1[[#This Row],[Rate
(L/S)]],"")</f>
        <v/>
      </c>
      <c r="T263" s="7" t="str">
        <f>IFERROR(VLOOKUP(Table1[[#This Row],[Stock]],[2]CUS030!$A$5:$BO$10000,25,0)/Table1[[#This Row],[Rate
(L/S)]],"")</f>
        <v/>
      </c>
      <c r="U263" s="7" t="str">
        <f>IFERROR(VLOOKUP(Table1[[#This Row],[Stock]],[2]CUS030!$A$5:$BO$10000,26,0)/Table1[[#This Row],[Rate
(L/S)]],"")</f>
        <v/>
      </c>
      <c r="V263" s="7" t="str">
        <f>IFERROR(VLOOKUP(Table1[[#This Row],[Stock]],[2]CUS030!$A$5:$BO$10000,27,0)/Table1[[#This Row],[Rate
(L/S)]],"")</f>
        <v/>
      </c>
      <c r="W263" s="7" t="str">
        <f>IFERROR(VLOOKUP(Table1[[#This Row],[Stock]],[2]CUS030!$A$5:$BO$10000,28,0)/Table1[[#This Row],[Rate
(L/S)]],"")</f>
        <v/>
      </c>
      <c r="X263" s="7" t="str">
        <f>IFERROR(VLOOKUP(Table1[[#This Row],[Stock]],[2]CUS030!$A$5:$BO$10000,29,0)/Table1[[#This Row],[Rate
(L/S)]],"")</f>
        <v/>
      </c>
      <c r="Y263" s="7" t="str">
        <f>IFERROR(VLOOKUP(Table1[[#This Row],[Stock]],[2]CUS030!$A$5:$BO$10000,30,0)/Table1[[#This Row],[Rate
(L/S)]],"")</f>
        <v/>
      </c>
      <c r="Z263" s="7" t="str">
        <f>IFERROR(VLOOKUP(Table1[[#This Row],[Stock]],[2]CUS030!$A$5:$BO$10000,31,0)/Table1[[#This Row],[Rate
(L/S)]],"")</f>
        <v/>
      </c>
      <c r="AA263" s="7" t="str">
        <f>IFERROR(VLOOKUP(Table1[[#This Row],[Stock]],[2]CUS030!$A$5:$BO$10000,32,0)/Table1[[#This Row],[Rate
(L/S)]],"")</f>
        <v/>
      </c>
      <c r="AB263" s="7" t="str">
        <f>IFERROR(VLOOKUP(Table1[[#This Row],[Stock]],[2]CUS030!$A$5:$BO$10000,33,0)/Table1[[#This Row],[Rate
(L/S)]],"")</f>
        <v/>
      </c>
      <c r="AC263" s="7" t="str">
        <f>IFERROR(VLOOKUP(Table1[[#This Row],[Stock]],[2]CUS030!$A$5:$BO$10000,34,0)/Table1[[#This Row],[Rate
(L/S)]],"")</f>
        <v/>
      </c>
      <c r="AD263" s="7" t="str">
        <f>IFERROR(VLOOKUP(Table1[[#This Row],[Stock]],[2]CUS030!$A$5:$BO$10000,35,0)/Table1[[#This Row],[Rate
(L/S)]],"")</f>
        <v/>
      </c>
      <c r="AE263" s="7" t="str">
        <f>IFERROR(VLOOKUP(Table1[[#This Row],[Stock]],[2]CUS030!$A$5:$BO$10000,36,0)/Table1[[#This Row],[Rate
(L/S)]],"")</f>
        <v/>
      </c>
      <c r="AF263" s="7" t="str">
        <f>IFERROR(VLOOKUP(Table1[[#This Row],[Stock]],[2]CUS030!$A$5:$BO$10000,37,0)/Table1[[#This Row],[Rate
(L/S)]],"")</f>
        <v/>
      </c>
      <c r="AG263" s="7" t="str">
        <f>IFERROR(VLOOKUP(Table1[[#This Row],[Stock]],[2]CUS030!$A$5:$BO$10000,38,0)/Table1[[#This Row],[Rate
(L/S)]],"")</f>
        <v/>
      </c>
      <c r="AH263" s="7" t="str">
        <f>IFERROR(VLOOKUP(Table1[[#This Row],[Stock]],[2]CUS030!$A$5:$BO$10000,39,0)/Table1[[#This Row],[Rate
(L/S)]],"")</f>
        <v/>
      </c>
      <c r="AI263" s="7" t="str">
        <f>IFERROR(VLOOKUP(Table1[[#This Row],[Stock]],[2]CUS030!$A$5:$BO$10000,40,0)/Table1[[#This Row],[Rate
(L/S)]],"")</f>
        <v/>
      </c>
      <c r="AJ263" s="7" t="str">
        <f>IFERROR(VLOOKUP(Table1[[#This Row],[Stock]],[2]CUS030!$A$5:$BO$10000,41,0)/Table1[[#This Row],[Rate
(L/S)]],"")</f>
        <v/>
      </c>
      <c r="AK263" s="7" t="str">
        <f>IFERROR(VLOOKUP(Table1[[#This Row],[Stock]],[2]CUS030!$A$5:$BO$10000,42,0)/Table1[[#This Row],[Rate
(L/S)]],"")</f>
        <v/>
      </c>
      <c r="AL263" s="7" t="str">
        <f>IFERROR(VLOOKUP(Table1[[#This Row],[Stock]],[2]CUS030!$A$5:$BO$10000,43,0)/Table1[[#This Row],[Rate
(L/S)]],"")</f>
        <v/>
      </c>
      <c r="AM263" s="7" t="str">
        <f>IFERROR(VLOOKUP(Table1[[#This Row],[Stock]],[2]CUS030!$A$5:$BO$10000,44,0)/Table1[[#This Row],[Rate
(L/S)]],"")</f>
        <v/>
      </c>
      <c r="AN263" s="7" t="str">
        <f>IFERROR(VLOOKUP(Table1[[#This Row],[Stock]],[2]CUS030!$A$5:$BO$10000,45,0)/Table1[[#This Row],[Rate
(L/S)]],"")</f>
        <v/>
      </c>
      <c r="AO263" s="7" t="str">
        <f>IFERROR(VLOOKUP(Table1[[#This Row],[Stock]],[2]CUS030!$A$5:$BO$10000,46,0)/Table1[[#This Row],[Rate
(L/S)]],"")</f>
        <v/>
      </c>
      <c r="AP263" s="7" t="str">
        <f>IFERROR(VLOOKUP(Table1[[#This Row],[Stock]],[2]CUS030!$A$5:$BO$10000,47,0)/Table1[[#This Row],[Rate
(L/S)]],"")</f>
        <v/>
      </c>
      <c r="AQ263" s="7" t="str">
        <f>IFERROR(VLOOKUP(Table1[[#This Row],[Stock]],[2]CUS030!$A$5:$BO$10000,48,0)/Table1[[#This Row],[Rate
(L/S)]],"")</f>
        <v/>
      </c>
      <c r="AR263" s="7" t="str">
        <f>IFERROR(VLOOKUP(Table1[[#This Row],[Stock]],[2]CUS030!$A$5:$BO$10000,49,0)/Table1[[#This Row],[Rate
(L/S)]],"")</f>
        <v/>
      </c>
      <c r="AS263" s="7" t="str">
        <f>IFERROR(VLOOKUP(Table1[[#This Row],[Stock]],[2]CUS030!$A$5:$BO$10000,50,0)/Table1[[#This Row],[Rate
(L/S)]],"")</f>
        <v/>
      </c>
      <c r="AT263" s="7" t="str">
        <f>IFERROR(VLOOKUP(Table1[[#This Row],[Stock]],[2]CUS030!$A$5:$BO$10000,51,0)/Table1[[#This Row],[Rate
(L/S)]],"")</f>
        <v/>
      </c>
      <c r="AU263" s="7" t="str">
        <f>IFERROR(VLOOKUP(Table1[[#This Row],[Stock]],[2]CUS030!$A$5:$BO$10000,52,0)/Table1[[#This Row],[Rate
(L/S)]],"")</f>
        <v/>
      </c>
      <c r="AV263" s="7" t="str">
        <f>IFERROR(VLOOKUP(Table1[[#This Row],[Stock]],[2]CUS030!$A$5:$BO$10000,53,0)/Table1[[#This Row],[Rate
(L/S)]],"")</f>
        <v/>
      </c>
      <c r="AW263" s="7" t="str">
        <f>IFERROR(VLOOKUP(Table1[[#This Row],[Stock]],[2]CUS030!$A$5:$BO$10000,54,0)/Table1[[#This Row],[Rate
(L/S)]],"")</f>
        <v/>
      </c>
      <c r="AX263" s="7" t="str">
        <f>IFERROR(VLOOKUP(Table1[[#This Row],[Stock]],[2]CUS030!$A$5:$BO$10000,55,0)/Table1[[#This Row],[Rate
(L/S)]],"")</f>
        <v/>
      </c>
      <c r="AY263" s="7" t="str">
        <f>IFERROR(VLOOKUP(Table1[[#This Row],[Stock]],[2]CUS030!$A$5:$BO$10000,56,0)/Table1[[#This Row],[Rate
(L/S)]],"")</f>
        <v/>
      </c>
      <c r="AZ263" s="7" t="str">
        <f>IFERROR(VLOOKUP(Table1[[#This Row],[Stock]],[2]CUS030!$A$5:$BO$10000,57,0)/Table1[[#This Row],[Rate
(L/S)]],"")</f>
        <v/>
      </c>
      <c r="BA263" s="7" t="str">
        <f>IFERROR(VLOOKUP(Table1[[#This Row],[Stock]],[2]CUS030!$A$5:$BO$10000,58,0)/Table1[[#This Row],[Rate
(L/S)]],"")</f>
        <v/>
      </c>
      <c r="BB263" s="7" t="str">
        <f>IFERROR(VLOOKUP(Table1[[#This Row],[Stock]],[2]CUS030!$A$5:$BO$10000,59,0)/Table1[[#This Row],[Rate
(L/S)]],"")</f>
        <v/>
      </c>
      <c r="BC263" s="7" t="str">
        <f>IFERROR(VLOOKUP(Table1[[#This Row],[Stock]],[2]CUS030!$A$5:$BO$10000,60,0)/Table1[[#This Row],[Rate
(L/S)]],"")</f>
        <v/>
      </c>
      <c r="BD263" s="7" t="str">
        <f>IFERROR(VLOOKUP(Table1[[#This Row],[Stock]],[2]CUS030!$A$5:$BO$10000,61,0)/Table1[[#This Row],[Rate
(L/S)]],"")</f>
        <v/>
      </c>
      <c r="BE263" s="7" t="str">
        <f>IFERROR(VLOOKUP(Table1[[#This Row],[Stock]],[2]CUS030!$A$5:$BO$10000,62,0)/Table1[[#This Row],[Rate
(L/S)]],"")</f>
        <v/>
      </c>
      <c r="BF263" s="7" t="str">
        <f>IFERROR(VLOOKUP(Table1[[#This Row],[Stock]],[2]CUS030!$A$5:$BO$10000,63,0)/Table1[[#This Row],[Rate
(L/S)]],"")</f>
        <v/>
      </c>
      <c r="BG263" s="7" t="str">
        <f>IFERROR(VLOOKUP(Table1[[#This Row],[Stock]],[2]CUS030!$A$5:$BO$10000,64,0)/Table1[[#This Row],[Rate
(L/S)]],"")</f>
        <v/>
      </c>
      <c r="BH263" s="7" t="str">
        <f>IFERROR(VLOOKUP(Table1[[#This Row],[Stock]],[2]CUS030!$A$5:$BO$10000,65,0)/Table1[[#This Row],[Rate
(L/S)]],"")</f>
        <v/>
      </c>
      <c r="BI263" s="7" t="s">
        <v>1</v>
      </c>
      <c r="BJ263" s="15">
        <f>IFERROR(IF(Table1[[#This Row],[S.Material]]="S",(Table1[[#This Row],[Total Qty]]+Table1[[#This Row],[N+1]]+Table1[[#This Row],[N+2]]),Table1[[#This Row],[Total Qty]]+Table1[[#This Row],[N+1]]),)</f>
        <v>0</v>
      </c>
      <c r="BK263" s="7" t="str">
        <f>IFERROR(IF(((AVERAGE((Table1[[#This Row],[N+1]],Table1[[#This Row],[N+2]]),Table1[[#This Row],[N+3]])-(Table1[[#This Row],[Total Qty]])))&gt;500,"Fixed&gt;500pcs",""),"")</f>
        <v/>
      </c>
      <c r="BL263" s="7" t="str">
        <f>IF(AND(Table1[[#This Row],[Last Forcast]]=0,Table1[[#This Row],[Total Qty]]&gt;0,Table1[[#This Row],[N+1]]&gt;0),"Check PO again","")</f>
        <v/>
      </c>
    </row>
    <row r="264" spans="2:64" x14ac:dyDescent="0.3">
      <c r="B264">
        <v>262</v>
      </c>
      <c r="C264" t="s">
        <v>270</v>
      </c>
      <c r="D264">
        <f>IFERROR(ROUND((MID(Table1[[#This Row],[Production]],35,(LEN(Table1[[#This Row],[Production]]))-37)/(MID(Table1[[#This Row],[Stock]],35,(LEN(Table1[[#This Row],[Stock]]))-37))),0),"")</f>
        <v>9</v>
      </c>
      <c r="E264" t="s">
        <v>271</v>
      </c>
      <c r="F264" s="16">
        <f>VLOOKUP(LEFT(Table1[[#This Row],[Production]],LEN(Table1[[#This Row],[Production]])-7),Item!$A$5:$Z$1000,26,0)</f>
        <v>1.5780000000000001</v>
      </c>
      <c r="H264" s="8" t="str">
        <f>IFERROR(VLOOKUP(MID(Table1[[#This Row],[Production]],10,2),Special!$B$2:$D$26,3,0),"")</f>
        <v>-</v>
      </c>
      <c r="J264" t="b">
        <f>EXACT(LEFT(Table1[[#This Row],[Stock]],12),LEFT(Table1[[#This Row],[Production]],12))</f>
        <v>1</v>
      </c>
      <c r="K264" t="b">
        <f>EXACT((RIGHT(Table1[[#This Row],[Stock]],3)),((RIGHT(Table1[[#This Row],[Production]],3))))</f>
        <v>1</v>
      </c>
      <c r="L264" s="14">
        <f>IFERROR(VLOOKUP(Table1[[#This Row],[Stock]],[1]Sheet1!$A$7:$N$10000,14,0),"")</f>
        <v>17437</v>
      </c>
      <c r="M264" s="14">
        <f>IFERROR(ROUND((Table1[[#This Row],[Stock
(S&amp;L)]]/Table1[[#This Row],[Rate
(L/S)]]),0),"")</f>
        <v>1937</v>
      </c>
      <c r="O264" t="str">
        <f>IF(Table1[[#This Row],[Rate
(L/S)]]=1,"P/E","C")</f>
        <v>C</v>
      </c>
      <c r="P264" s="7">
        <f>IFERROR(VLOOKUP(Table1[[#This Row],[Stock]],[2]CUS030!$A$5:$BO$10000,21,0)/Table1[[#This Row],[Rate
(L/S)]],"")</f>
        <v>0</v>
      </c>
      <c r="Q264" s="7">
        <f>IFERROR(VLOOKUP(Table1[[#This Row],[Stock]],[2]CUS030!$A$5:$BO$10000,22,0)/Table1[[#This Row],[Rate
(L/S)]],"")</f>
        <v>0</v>
      </c>
      <c r="R264" s="7">
        <f>IFERROR(VLOOKUP(Table1[[#This Row],[Stock]],[2]CUS030!$A$5:$BO$10000,23,0)/Table1[[#This Row],[Rate
(L/S)]],"")</f>
        <v>0</v>
      </c>
      <c r="S264" s="7">
        <f>IFERROR(VLOOKUP(Table1[[#This Row],[Stock]],[2]CUS030!$A$5:$BO$10000,24,0)/Table1[[#This Row],[Rate
(L/S)]],"")</f>
        <v>0</v>
      </c>
      <c r="T264" s="7">
        <f>IFERROR(VLOOKUP(Table1[[#This Row],[Stock]],[2]CUS030!$A$5:$BO$10000,25,0)/Table1[[#This Row],[Rate
(L/S)]],"")</f>
        <v>0</v>
      </c>
      <c r="U264" s="7">
        <f>IFERROR(VLOOKUP(Table1[[#This Row],[Stock]],[2]CUS030!$A$5:$BO$10000,26,0)/Table1[[#This Row],[Rate
(L/S)]],"")</f>
        <v>0</v>
      </c>
      <c r="V264" s="7">
        <f>IFERROR(VLOOKUP(Table1[[#This Row],[Stock]],[2]CUS030!$A$5:$BO$10000,27,0)/Table1[[#This Row],[Rate
(L/S)]],"")</f>
        <v>0</v>
      </c>
      <c r="W264" s="7">
        <f>IFERROR(VLOOKUP(Table1[[#This Row],[Stock]],[2]CUS030!$A$5:$BO$10000,28,0)/Table1[[#This Row],[Rate
(L/S)]],"")</f>
        <v>0</v>
      </c>
      <c r="X264" s="7">
        <f>IFERROR(VLOOKUP(Table1[[#This Row],[Stock]],[2]CUS030!$A$5:$BO$10000,29,0)/Table1[[#This Row],[Rate
(L/S)]],"")</f>
        <v>0</v>
      </c>
      <c r="Y264" s="7">
        <f>IFERROR(VLOOKUP(Table1[[#This Row],[Stock]],[2]CUS030!$A$5:$BO$10000,30,0)/Table1[[#This Row],[Rate
(L/S)]],"")</f>
        <v>0</v>
      </c>
      <c r="Z264" s="7">
        <f>IFERROR(VLOOKUP(Table1[[#This Row],[Stock]],[2]CUS030!$A$5:$BO$10000,31,0)/Table1[[#This Row],[Rate
(L/S)]],"")</f>
        <v>0</v>
      </c>
      <c r="AA264" s="7">
        <f>IFERROR(VLOOKUP(Table1[[#This Row],[Stock]],[2]CUS030!$A$5:$BO$10000,32,0)/Table1[[#This Row],[Rate
(L/S)]],"")</f>
        <v>0</v>
      </c>
      <c r="AB264" s="7">
        <f>IFERROR(VLOOKUP(Table1[[#This Row],[Stock]],[2]CUS030!$A$5:$BO$10000,33,0)/Table1[[#This Row],[Rate
(L/S)]],"")</f>
        <v>0</v>
      </c>
      <c r="AC264" s="7">
        <f>IFERROR(VLOOKUP(Table1[[#This Row],[Stock]],[2]CUS030!$A$5:$BO$10000,34,0)/Table1[[#This Row],[Rate
(L/S)]],"")</f>
        <v>0</v>
      </c>
      <c r="AD264" s="7">
        <f>IFERROR(VLOOKUP(Table1[[#This Row],[Stock]],[2]CUS030!$A$5:$BO$10000,35,0)/Table1[[#This Row],[Rate
(L/S)]],"")</f>
        <v>0</v>
      </c>
      <c r="AE264" s="7">
        <f>IFERROR(VLOOKUP(Table1[[#This Row],[Stock]],[2]CUS030!$A$5:$BO$10000,36,0)/Table1[[#This Row],[Rate
(L/S)]],"")</f>
        <v>0</v>
      </c>
      <c r="AF264" s="7">
        <f>IFERROR(VLOOKUP(Table1[[#This Row],[Stock]],[2]CUS030!$A$5:$BO$10000,37,0)/Table1[[#This Row],[Rate
(L/S)]],"")</f>
        <v>0</v>
      </c>
      <c r="AG264" s="7">
        <f>IFERROR(VLOOKUP(Table1[[#This Row],[Stock]],[2]CUS030!$A$5:$BO$10000,38,0)/Table1[[#This Row],[Rate
(L/S)]],"")</f>
        <v>0</v>
      </c>
      <c r="AH264" s="7">
        <f>IFERROR(VLOOKUP(Table1[[#This Row],[Stock]],[2]CUS030!$A$5:$BO$10000,39,0)/Table1[[#This Row],[Rate
(L/S)]],"")</f>
        <v>0</v>
      </c>
      <c r="AI264" s="7">
        <f>IFERROR(VLOOKUP(Table1[[#This Row],[Stock]],[2]CUS030!$A$5:$BO$10000,40,0)/Table1[[#This Row],[Rate
(L/S)]],"")</f>
        <v>0</v>
      </c>
      <c r="AJ264" s="7">
        <f>IFERROR(VLOOKUP(Table1[[#This Row],[Stock]],[2]CUS030!$A$5:$BO$10000,41,0)/Table1[[#This Row],[Rate
(L/S)]],"")</f>
        <v>0</v>
      </c>
      <c r="AK264" s="7">
        <f>IFERROR(VLOOKUP(Table1[[#This Row],[Stock]],[2]CUS030!$A$5:$BO$10000,42,0)/Table1[[#This Row],[Rate
(L/S)]],"")</f>
        <v>0</v>
      </c>
      <c r="AL264" s="7">
        <f>IFERROR(VLOOKUP(Table1[[#This Row],[Stock]],[2]CUS030!$A$5:$BO$10000,43,0)/Table1[[#This Row],[Rate
(L/S)]],"")</f>
        <v>0</v>
      </c>
      <c r="AM264" s="7">
        <f>IFERROR(VLOOKUP(Table1[[#This Row],[Stock]],[2]CUS030!$A$5:$BO$10000,44,0)/Table1[[#This Row],[Rate
(L/S)]],"")</f>
        <v>0</v>
      </c>
      <c r="AN264" s="7">
        <f>IFERROR(VLOOKUP(Table1[[#This Row],[Stock]],[2]CUS030!$A$5:$BO$10000,45,0)/Table1[[#This Row],[Rate
(L/S)]],"")</f>
        <v>0</v>
      </c>
      <c r="AO264" s="7">
        <f>IFERROR(VLOOKUP(Table1[[#This Row],[Stock]],[2]CUS030!$A$5:$BO$10000,46,0)/Table1[[#This Row],[Rate
(L/S)]],"")</f>
        <v>0</v>
      </c>
      <c r="AP264" s="7">
        <f>IFERROR(VLOOKUP(Table1[[#This Row],[Stock]],[2]CUS030!$A$5:$BO$10000,47,0)/Table1[[#This Row],[Rate
(L/S)]],"")</f>
        <v>0</v>
      </c>
      <c r="AQ264" s="7">
        <f>IFERROR(VLOOKUP(Table1[[#This Row],[Stock]],[2]CUS030!$A$5:$BO$10000,48,0)/Table1[[#This Row],[Rate
(L/S)]],"")</f>
        <v>0</v>
      </c>
      <c r="AR264" s="7">
        <f>IFERROR(VLOOKUP(Table1[[#This Row],[Stock]],[2]CUS030!$A$5:$BO$10000,49,0)/Table1[[#This Row],[Rate
(L/S)]],"")</f>
        <v>0</v>
      </c>
      <c r="AS264" s="7">
        <f>IFERROR(VLOOKUP(Table1[[#This Row],[Stock]],[2]CUS030!$A$5:$BO$10000,50,0)/Table1[[#This Row],[Rate
(L/S)]],"")</f>
        <v>0</v>
      </c>
      <c r="AT264" s="7">
        <f>IFERROR(VLOOKUP(Table1[[#This Row],[Stock]],[2]CUS030!$A$5:$BO$10000,51,0)/Table1[[#This Row],[Rate
(L/S)]],"")</f>
        <v>0</v>
      </c>
      <c r="AU264" s="7">
        <f>IFERROR(VLOOKUP(Table1[[#This Row],[Stock]],[2]CUS030!$A$5:$BO$10000,52,0)/Table1[[#This Row],[Rate
(L/S)]],"")</f>
        <v>0</v>
      </c>
      <c r="AV264" s="7">
        <f>IFERROR(VLOOKUP(Table1[[#This Row],[Stock]],[2]CUS030!$A$5:$BO$10000,53,0)/Table1[[#This Row],[Rate
(L/S)]],"")</f>
        <v>0</v>
      </c>
      <c r="AW264" s="7">
        <f>IFERROR(VLOOKUP(Table1[[#This Row],[Stock]],[2]CUS030!$A$5:$BO$10000,54,0)/Table1[[#This Row],[Rate
(L/S)]],"")</f>
        <v>0</v>
      </c>
      <c r="AX264" s="7">
        <f>IFERROR(VLOOKUP(Table1[[#This Row],[Stock]],[2]CUS030!$A$5:$BO$10000,55,0)/Table1[[#This Row],[Rate
(L/S)]],"")</f>
        <v>0</v>
      </c>
      <c r="AY264" s="7">
        <f>IFERROR(VLOOKUP(Table1[[#This Row],[Stock]],[2]CUS030!$A$5:$BO$10000,56,0)/Table1[[#This Row],[Rate
(L/S)]],"")</f>
        <v>0</v>
      </c>
      <c r="AZ264" s="7">
        <f>IFERROR(VLOOKUP(Table1[[#This Row],[Stock]],[2]CUS030!$A$5:$BO$10000,57,0)/Table1[[#This Row],[Rate
(L/S)]],"")</f>
        <v>0</v>
      </c>
      <c r="BA264" s="7">
        <f>IFERROR(VLOOKUP(Table1[[#This Row],[Stock]],[2]CUS030!$A$5:$BO$10000,58,0)/Table1[[#This Row],[Rate
(L/S)]],"")</f>
        <v>0</v>
      </c>
      <c r="BB264" s="7">
        <f>IFERROR(VLOOKUP(Table1[[#This Row],[Stock]],[2]CUS030!$A$5:$BO$10000,59,0)/Table1[[#This Row],[Rate
(L/S)]],"")</f>
        <v>0</v>
      </c>
      <c r="BC264" s="7">
        <f>IFERROR(VLOOKUP(Table1[[#This Row],[Stock]],[2]CUS030!$A$5:$BO$10000,60,0)/Table1[[#This Row],[Rate
(L/S)]],"")</f>
        <v>0</v>
      </c>
      <c r="BD264" s="7">
        <f>IFERROR(VLOOKUP(Table1[[#This Row],[Stock]],[2]CUS030!$A$5:$BO$10000,61,0)/Table1[[#This Row],[Rate
(L/S)]],"")</f>
        <v>0</v>
      </c>
      <c r="BE264" s="7">
        <f>IFERROR(VLOOKUP(Table1[[#This Row],[Stock]],[2]CUS030!$A$5:$BO$10000,62,0)/Table1[[#This Row],[Rate
(L/S)]],"")</f>
        <v>0</v>
      </c>
      <c r="BF264" s="7">
        <f>IFERROR(VLOOKUP(Table1[[#This Row],[Stock]],[2]CUS030!$A$5:$BO$10000,63,0)/Table1[[#This Row],[Rate
(L/S)]],"")</f>
        <v>0</v>
      </c>
      <c r="BG264" s="7">
        <f>IFERROR(VLOOKUP(Table1[[#This Row],[Stock]],[2]CUS030!$A$5:$BO$10000,64,0)/Table1[[#This Row],[Rate
(L/S)]],"")</f>
        <v>0</v>
      </c>
      <c r="BH264" s="7">
        <f>IFERROR(VLOOKUP(Table1[[#This Row],[Stock]],[2]CUS030!$A$5:$BO$10000,65,0)/Table1[[#This Row],[Rate
(L/S)]],"")</f>
        <v>0</v>
      </c>
      <c r="BI264" s="7" t="s">
        <v>1</v>
      </c>
      <c r="BJ264" s="15">
        <f>IFERROR(IF(Table1[[#This Row],[S.Material]]="S",(Table1[[#This Row],[Total Qty]]+Table1[[#This Row],[N+1]]+Table1[[#This Row],[N+2]]),Table1[[#This Row],[Total Qty]]+Table1[[#This Row],[N+1]]),)</f>
        <v>0</v>
      </c>
      <c r="BK264" s="7" t="str">
        <f>IFERROR(IF(((AVERAGE((Table1[[#This Row],[N+1]],Table1[[#This Row],[N+2]]),Table1[[#This Row],[N+3]])-(Table1[[#This Row],[Total Qty]])))&gt;500,"Fixed&gt;500pcs",""),"")</f>
        <v/>
      </c>
      <c r="BL264" s="7" t="str">
        <f>IF(AND(Table1[[#This Row],[Last Forcast]]=0,Table1[[#This Row],[Total Qty]]&gt;0,Table1[[#This Row],[N+1]]&gt;0),"Check PO again","")</f>
        <v/>
      </c>
    </row>
    <row r="265" spans="2:64" x14ac:dyDescent="0.3">
      <c r="B265">
        <v>263</v>
      </c>
      <c r="C265" t="s">
        <v>272</v>
      </c>
      <c r="D265">
        <f>IFERROR(ROUND((MID(Table1[[#This Row],[Production]],35,(LEN(Table1[[#This Row],[Production]]))-37)/(MID(Table1[[#This Row],[Stock]],35,(LEN(Table1[[#This Row],[Stock]]))-37))),0),"")</f>
        <v>8</v>
      </c>
      <c r="E265" t="s">
        <v>269</v>
      </c>
      <c r="F265" s="16">
        <f>VLOOKUP(LEFT(Table1[[#This Row],[Production]],LEN(Table1[[#This Row],[Production]])-7),Item!$A$5:$Z$1000,26,0)</f>
        <v>1.5780000000000001</v>
      </c>
      <c r="H265" s="8" t="str">
        <f>IFERROR(VLOOKUP(MID(Table1[[#This Row],[Production]],10,2),Special!$B$2:$D$26,3,0),"")</f>
        <v>-</v>
      </c>
      <c r="J265" t="b">
        <f>EXACT(LEFT(Table1[[#This Row],[Stock]],12),LEFT(Table1[[#This Row],[Production]],12))</f>
        <v>1</v>
      </c>
      <c r="K265" t="b">
        <f>EXACT((RIGHT(Table1[[#This Row],[Stock]],3)),((RIGHT(Table1[[#This Row],[Production]],3))))</f>
        <v>1</v>
      </c>
      <c r="L265" s="14">
        <f>IFERROR(VLOOKUP(Table1[[#This Row],[Stock]],[1]Sheet1!$A$7:$N$10000,14,0),"")</f>
        <v>17404</v>
      </c>
      <c r="M265" s="14">
        <f>IFERROR(ROUND((Table1[[#This Row],[Stock
(S&amp;L)]]/Table1[[#This Row],[Rate
(L/S)]]),0),"")</f>
        <v>2176</v>
      </c>
      <c r="O265" t="str">
        <f>IF(Table1[[#This Row],[Rate
(L/S)]]=1,"P/E","C")</f>
        <v>C</v>
      </c>
      <c r="P265" s="7">
        <f>IFERROR(VLOOKUP(Table1[[#This Row],[Stock]],[2]CUS030!$A$5:$BO$10000,21,0)/Table1[[#This Row],[Rate
(L/S)]],"")</f>
        <v>0</v>
      </c>
      <c r="Q265" s="7">
        <f>IFERROR(VLOOKUP(Table1[[#This Row],[Stock]],[2]CUS030!$A$5:$BO$10000,22,0)/Table1[[#This Row],[Rate
(L/S)]],"")</f>
        <v>0</v>
      </c>
      <c r="R265" s="7">
        <f>IFERROR(VLOOKUP(Table1[[#This Row],[Stock]],[2]CUS030!$A$5:$BO$10000,23,0)/Table1[[#This Row],[Rate
(L/S)]],"")</f>
        <v>0</v>
      </c>
      <c r="S265" s="7">
        <f>IFERROR(VLOOKUP(Table1[[#This Row],[Stock]],[2]CUS030!$A$5:$BO$10000,24,0)/Table1[[#This Row],[Rate
(L/S)]],"")</f>
        <v>0</v>
      </c>
      <c r="T265" s="7">
        <f>IFERROR(VLOOKUP(Table1[[#This Row],[Stock]],[2]CUS030!$A$5:$BO$10000,25,0)/Table1[[#This Row],[Rate
(L/S)]],"")</f>
        <v>0</v>
      </c>
      <c r="U265" s="7">
        <f>IFERROR(VLOOKUP(Table1[[#This Row],[Stock]],[2]CUS030!$A$5:$BO$10000,26,0)/Table1[[#This Row],[Rate
(L/S)]],"")</f>
        <v>0</v>
      </c>
      <c r="V265" s="7">
        <f>IFERROR(VLOOKUP(Table1[[#This Row],[Stock]],[2]CUS030!$A$5:$BO$10000,27,0)/Table1[[#This Row],[Rate
(L/S)]],"")</f>
        <v>0</v>
      </c>
      <c r="W265" s="7">
        <f>IFERROR(VLOOKUP(Table1[[#This Row],[Stock]],[2]CUS030!$A$5:$BO$10000,28,0)/Table1[[#This Row],[Rate
(L/S)]],"")</f>
        <v>0</v>
      </c>
      <c r="X265" s="7">
        <f>IFERROR(VLOOKUP(Table1[[#This Row],[Stock]],[2]CUS030!$A$5:$BO$10000,29,0)/Table1[[#This Row],[Rate
(L/S)]],"")</f>
        <v>0</v>
      </c>
      <c r="Y265" s="7">
        <f>IFERROR(VLOOKUP(Table1[[#This Row],[Stock]],[2]CUS030!$A$5:$BO$10000,30,0)/Table1[[#This Row],[Rate
(L/S)]],"")</f>
        <v>0</v>
      </c>
      <c r="Z265" s="7">
        <f>IFERROR(VLOOKUP(Table1[[#This Row],[Stock]],[2]CUS030!$A$5:$BO$10000,31,0)/Table1[[#This Row],[Rate
(L/S)]],"")</f>
        <v>0</v>
      </c>
      <c r="AA265" s="7">
        <f>IFERROR(VLOOKUP(Table1[[#This Row],[Stock]],[2]CUS030!$A$5:$BO$10000,32,0)/Table1[[#This Row],[Rate
(L/S)]],"")</f>
        <v>0</v>
      </c>
      <c r="AB265" s="7">
        <f>IFERROR(VLOOKUP(Table1[[#This Row],[Stock]],[2]CUS030!$A$5:$BO$10000,33,0)/Table1[[#This Row],[Rate
(L/S)]],"")</f>
        <v>0</v>
      </c>
      <c r="AC265" s="7">
        <f>IFERROR(VLOOKUP(Table1[[#This Row],[Stock]],[2]CUS030!$A$5:$BO$10000,34,0)/Table1[[#This Row],[Rate
(L/S)]],"")</f>
        <v>0</v>
      </c>
      <c r="AD265" s="7">
        <f>IFERROR(VLOOKUP(Table1[[#This Row],[Stock]],[2]CUS030!$A$5:$BO$10000,35,0)/Table1[[#This Row],[Rate
(L/S)]],"")</f>
        <v>0</v>
      </c>
      <c r="AE265" s="7">
        <f>IFERROR(VLOOKUP(Table1[[#This Row],[Stock]],[2]CUS030!$A$5:$BO$10000,36,0)/Table1[[#This Row],[Rate
(L/S)]],"")</f>
        <v>0</v>
      </c>
      <c r="AF265" s="7">
        <f>IFERROR(VLOOKUP(Table1[[#This Row],[Stock]],[2]CUS030!$A$5:$BO$10000,37,0)/Table1[[#This Row],[Rate
(L/S)]],"")</f>
        <v>0</v>
      </c>
      <c r="AG265" s="7">
        <f>IFERROR(VLOOKUP(Table1[[#This Row],[Stock]],[2]CUS030!$A$5:$BO$10000,38,0)/Table1[[#This Row],[Rate
(L/S)]],"")</f>
        <v>0</v>
      </c>
      <c r="AH265" s="7">
        <f>IFERROR(VLOOKUP(Table1[[#This Row],[Stock]],[2]CUS030!$A$5:$BO$10000,39,0)/Table1[[#This Row],[Rate
(L/S)]],"")</f>
        <v>0</v>
      </c>
      <c r="AI265" s="7">
        <f>IFERROR(VLOOKUP(Table1[[#This Row],[Stock]],[2]CUS030!$A$5:$BO$10000,40,0)/Table1[[#This Row],[Rate
(L/S)]],"")</f>
        <v>0</v>
      </c>
      <c r="AJ265" s="7">
        <f>IFERROR(VLOOKUP(Table1[[#This Row],[Stock]],[2]CUS030!$A$5:$BO$10000,41,0)/Table1[[#This Row],[Rate
(L/S)]],"")</f>
        <v>0</v>
      </c>
      <c r="AK265" s="7">
        <f>IFERROR(VLOOKUP(Table1[[#This Row],[Stock]],[2]CUS030!$A$5:$BO$10000,42,0)/Table1[[#This Row],[Rate
(L/S)]],"")</f>
        <v>0</v>
      </c>
      <c r="AL265" s="7">
        <f>IFERROR(VLOOKUP(Table1[[#This Row],[Stock]],[2]CUS030!$A$5:$BO$10000,43,0)/Table1[[#This Row],[Rate
(L/S)]],"")</f>
        <v>0</v>
      </c>
      <c r="AM265" s="7">
        <f>IFERROR(VLOOKUP(Table1[[#This Row],[Stock]],[2]CUS030!$A$5:$BO$10000,44,0)/Table1[[#This Row],[Rate
(L/S)]],"")</f>
        <v>0</v>
      </c>
      <c r="AN265" s="7">
        <f>IFERROR(VLOOKUP(Table1[[#This Row],[Stock]],[2]CUS030!$A$5:$BO$10000,45,0)/Table1[[#This Row],[Rate
(L/S)]],"")</f>
        <v>0</v>
      </c>
      <c r="AO265" s="7">
        <f>IFERROR(VLOOKUP(Table1[[#This Row],[Stock]],[2]CUS030!$A$5:$BO$10000,46,0)/Table1[[#This Row],[Rate
(L/S)]],"")</f>
        <v>0</v>
      </c>
      <c r="AP265" s="7">
        <f>IFERROR(VLOOKUP(Table1[[#This Row],[Stock]],[2]CUS030!$A$5:$BO$10000,47,0)/Table1[[#This Row],[Rate
(L/S)]],"")</f>
        <v>0</v>
      </c>
      <c r="AQ265" s="7">
        <f>IFERROR(VLOOKUP(Table1[[#This Row],[Stock]],[2]CUS030!$A$5:$BO$10000,48,0)/Table1[[#This Row],[Rate
(L/S)]],"")</f>
        <v>0</v>
      </c>
      <c r="AR265" s="7">
        <f>IFERROR(VLOOKUP(Table1[[#This Row],[Stock]],[2]CUS030!$A$5:$BO$10000,49,0)/Table1[[#This Row],[Rate
(L/S)]],"")</f>
        <v>0</v>
      </c>
      <c r="AS265" s="7">
        <f>IFERROR(VLOOKUP(Table1[[#This Row],[Stock]],[2]CUS030!$A$5:$BO$10000,50,0)/Table1[[#This Row],[Rate
(L/S)]],"")</f>
        <v>0</v>
      </c>
      <c r="AT265" s="7">
        <f>IFERROR(VLOOKUP(Table1[[#This Row],[Stock]],[2]CUS030!$A$5:$BO$10000,51,0)/Table1[[#This Row],[Rate
(L/S)]],"")</f>
        <v>0</v>
      </c>
      <c r="AU265" s="7">
        <f>IFERROR(VLOOKUP(Table1[[#This Row],[Stock]],[2]CUS030!$A$5:$BO$10000,52,0)/Table1[[#This Row],[Rate
(L/S)]],"")</f>
        <v>0</v>
      </c>
      <c r="AV265" s="7">
        <f>IFERROR(VLOOKUP(Table1[[#This Row],[Stock]],[2]CUS030!$A$5:$BO$10000,53,0)/Table1[[#This Row],[Rate
(L/S)]],"")</f>
        <v>0</v>
      </c>
      <c r="AW265" s="7">
        <f>IFERROR(VLOOKUP(Table1[[#This Row],[Stock]],[2]CUS030!$A$5:$BO$10000,54,0)/Table1[[#This Row],[Rate
(L/S)]],"")</f>
        <v>0</v>
      </c>
      <c r="AX265" s="7">
        <f>IFERROR(VLOOKUP(Table1[[#This Row],[Stock]],[2]CUS030!$A$5:$BO$10000,55,0)/Table1[[#This Row],[Rate
(L/S)]],"")</f>
        <v>1250</v>
      </c>
      <c r="AY265" s="7">
        <f>IFERROR(VLOOKUP(Table1[[#This Row],[Stock]],[2]CUS030!$A$5:$BO$10000,56,0)/Table1[[#This Row],[Rate
(L/S)]],"")</f>
        <v>2176.375</v>
      </c>
      <c r="AZ265" s="7">
        <f>IFERROR(VLOOKUP(Table1[[#This Row],[Stock]],[2]CUS030!$A$5:$BO$10000,57,0)/Table1[[#This Row],[Rate
(L/S)]],"")</f>
        <v>1500</v>
      </c>
      <c r="BA265" s="7">
        <f>IFERROR(VLOOKUP(Table1[[#This Row],[Stock]],[2]CUS030!$A$5:$BO$10000,58,0)/Table1[[#This Row],[Rate
(L/S)]],"")</f>
        <v>1000</v>
      </c>
      <c r="BB265" s="7">
        <f>IFERROR(VLOOKUP(Table1[[#This Row],[Stock]],[2]CUS030!$A$5:$BO$10000,59,0)/Table1[[#This Row],[Rate
(L/S)]],"")</f>
        <v>250</v>
      </c>
      <c r="BC265" s="7">
        <f>IFERROR(VLOOKUP(Table1[[#This Row],[Stock]],[2]CUS030!$A$5:$BO$10000,60,0)/Table1[[#This Row],[Rate
(L/S)]],"")</f>
        <v>0</v>
      </c>
      <c r="BD265" s="7">
        <f>IFERROR(VLOOKUP(Table1[[#This Row],[Stock]],[2]CUS030!$A$5:$BO$10000,61,0)/Table1[[#This Row],[Rate
(L/S)]],"")</f>
        <v>250</v>
      </c>
      <c r="BE265" s="7">
        <f>IFERROR(VLOOKUP(Table1[[#This Row],[Stock]],[2]CUS030!$A$5:$BO$10000,62,0)/Table1[[#This Row],[Rate
(L/S)]],"")</f>
        <v>250</v>
      </c>
      <c r="BF265" s="7">
        <f>IFERROR(VLOOKUP(Table1[[#This Row],[Stock]],[2]CUS030!$A$5:$BO$10000,63,0)/Table1[[#This Row],[Rate
(L/S)]],"")</f>
        <v>250</v>
      </c>
      <c r="BG265" s="7">
        <f>IFERROR(VLOOKUP(Table1[[#This Row],[Stock]],[2]CUS030!$A$5:$BO$10000,64,0)/Table1[[#This Row],[Rate
(L/S)]],"")</f>
        <v>500</v>
      </c>
      <c r="BH265" s="7">
        <f>IFERROR(VLOOKUP(Table1[[#This Row],[Stock]],[2]CUS030!$A$5:$BO$10000,65,0)/Table1[[#This Row],[Rate
(L/S)]],"")</f>
        <v>500</v>
      </c>
      <c r="BI265" s="7" t="s">
        <v>1</v>
      </c>
      <c r="BJ265" s="15">
        <f>IFERROR(IF(Table1[[#This Row],[S.Material]]="S",(Table1[[#This Row],[Total Qty]]+Table1[[#This Row],[N+1]]+Table1[[#This Row],[N+2]]),Table1[[#This Row],[Total Qty]]+Table1[[#This Row],[N+1]]),)</f>
        <v>2176.375</v>
      </c>
      <c r="BK265" s="7" t="str">
        <f>IFERROR(IF(((AVERAGE((Table1[[#This Row],[N+1]],Table1[[#This Row],[N+2]]),Table1[[#This Row],[N+3]])-(Table1[[#This Row],[Total Qty]])))&gt;500,"Fixed&gt;500pcs",""),"")</f>
        <v>Fixed&gt;500pcs</v>
      </c>
      <c r="BL265" s="7" t="str">
        <f>IF(AND(Table1[[#This Row],[Last Forcast]]=0,Table1[[#This Row],[Total Qty]]&gt;0,Table1[[#This Row],[N+1]]&gt;0),"Check PO again","")</f>
        <v/>
      </c>
    </row>
    <row r="266" spans="2:64" x14ac:dyDescent="0.3">
      <c r="B266">
        <v>264</v>
      </c>
      <c r="C266" t="s">
        <v>273</v>
      </c>
      <c r="D266">
        <f>IFERROR(ROUND((MID(Table1[[#This Row],[Production]],35,(LEN(Table1[[#This Row],[Production]]))-37)/(MID(Table1[[#This Row],[Stock]],35,(LEN(Table1[[#This Row],[Stock]]))-37))),0),"")</f>
        <v>5</v>
      </c>
      <c r="E266" t="s">
        <v>274</v>
      </c>
      <c r="F266" s="16">
        <f>VLOOKUP(LEFT(Table1[[#This Row],[Production]],LEN(Table1[[#This Row],[Production]])-7),Item!$A$5:$Z$1000,26,0)</f>
        <v>2.0310000000000001</v>
      </c>
      <c r="H266" s="8" t="str">
        <f>IFERROR(VLOOKUP(MID(Table1[[#This Row],[Production]],10,2),Special!$B$2:$D$26,3,0),"")</f>
        <v>-</v>
      </c>
      <c r="J266" t="b">
        <f>EXACT(LEFT(Table1[[#This Row],[Stock]],12),LEFT(Table1[[#This Row],[Production]],12))</f>
        <v>1</v>
      </c>
      <c r="K266" t="b">
        <f>EXACT((RIGHT(Table1[[#This Row],[Stock]],3)),((RIGHT(Table1[[#This Row],[Production]],3))))</f>
        <v>1</v>
      </c>
      <c r="L266" s="14">
        <f>IFERROR(VLOOKUP(Table1[[#This Row],[Stock]],[1]Sheet1!$A$7:$N$10000,14,0),"")</f>
        <v>0</v>
      </c>
      <c r="M266" s="14">
        <f>IFERROR(ROUND((Table1[[#This Row],[Stock
(S&amp;L)]]/Table1[[#This Row],[Rate
(L/S)]]),0),"")</f>
        <v>0</v>
      </c>
      <c r="O266" t="str">
        <f>IF(Table1[[#This Row],[Rate
(L/S)]]=1,"P/E","C")</f>
        <v>C</v>
      </c>
      <c r="P266" s="7">
        <f>IFERROR(VLOOKUP(Table1[[#This Row],[Stock]],[2]CUS030!$A$5:$BO$10000,21,0)/Table1[[#This Row],[Rate
(L/S)]],"")</f>
        <v>0</v>
      </c>
      <c r="Q266" s="7">
        <f>IFERROR(VLOOKUP(Table1[[#This Row],[Stock]],[2]CUS030!$A$5:$BO$10000,22,0)/Table1[[#This Row],[Rate
(L/S)]],"")</f>
        <v>0</v>
      </c>
      <c r="R266" s="7">
        <f>IFERROR(VLOOKUP(Table1[[#This Row],[Stock]],[2]CUS030!$A$5:$BO$10000,23,0)/Table1[[#This Row],[Rate
(L/S)]],"")</f>
        <v>0</v>
      </c>
      <c r="S266" s="7">
        <f>IFERROR(VLOOKUP(Table1[[#This Row],[Stock]],[2]CUS030!$A$5:$BO$10000,24,0)/Table1[[#This Row],[Rate
(L/S)]],"")</f>
        <v>0</v>
      </c>
      <c r="T266" s="7">
        <f>IFERROR(VLOOKUP(Table1[[#This Row],[Stock]],[2]CUS030!$A$5:$BO$10000,25,0)/Table1[[#This Row],[Rate
(L/S)]],"")</f>
        <v>0</v>
      </c>
      <c r="U266" s="7">
        <f>IFERROR(VLOOKUP(Table1[[#This Row],[Stock]],[2]CUS030!$A$5:$BO$10000,26,0)/Table1[[#This Row],[Rate
(L/S)]],"")</f>
        <v>0</v>
      </c>
      <c r="V266" s="7">
        <f>IFERROR(VLOOKUP(Table1[[#This Row],[Stock]],[2]CUS030!$A$5:$BO$10000,27,0)/Table1[[#This Row],[Rate
(L/S)]],"")</f>
        <v>0</v>
      </c>
      <c r="W266" s="7">
        <f>IFERROR(VLOOKUP(Table1[[#This Row],[Stock]],[2]CUS030!$A$5:$BO$10000,28,0)/Table1[[#This Row],[Rate
(L/S)]],"")</f>
        <v>0</v>
      </c>
      <c r="X266" s="7">
        <f>IFERROR(VLOOKUP(Table1[[#This Row],[Stock]],[2]CUS030!$A$5:$BO$10000,29,0)/Table1[[#This Row],[Rate
(L/S)]],"")</f>
        <v>0</v>
      </c>
      <c r="Y266" s="7">
        <f>IFERROR(VLOOKUP(Table1[[#This Row],[Stock]],[2]CUS030!$A$5:$BO$10000,30,0)/Table1[[#This Row],[Rate
(L/S)]],"")</f>
        <v>0</v>
      </c>
      <c r="Z266" s="7">
        <f>IFERROR(VLOOKUP(Table1[[#This Row],[Stock]],[2]CUS030!$A$5:$BO$10000,31,0)/Table1[[#This Row],[Rate
(L/S)]],"")</f>
        <v>0</v>
      </c>
      <c r="AA266" s="7">
        <f>IFERROR(VLOOKUP(Table1[[#This Row],[Stock]],[2]CUS030!$A$5:$BO$10000,32,0)/Table1[[#This Row],[Rate
(L/S)]],"")</f>
        <v>0</v>
      </c>
      <c r="AB266" s="7">
        <f>IFERROR(VLOOKUP(Table1[[#This Row],[Stock]],[2]CUS030!$A$5:$BO$10000,33,0)/Table1[[#This Row],[Rate
(L/S)]],"")</f>
        <v>0</v>
      </c>
      <c r="AC266" s="7">
        <f>IFERROR(VLOOKUP(Table1[[#This Row],[Stock]],[2]CUS030!$A$5:$BO$10000,34,0)/Table1[[#This Row],[Rate
(L/S)]],"")</f>
        <v>0</v>
      </c>
      <c r="AD266" s="7">
        <f>IFERROR(VLOOKUP(Table1[[#This Row],[Stock]],[2]CUS030!$A$5:$BO$10000,35,0)/Table1[[#This Row],[Rate
(L/S)]],"")</f>
        <v>0</v>
      </c>
      <c r="AE266" s="7">
        <f>IFERROR(VLOOKUP(Table1[[#This Row],[Stock]],[2]CUS030!$A$5:$BO$10000,36,0)/Table1[[#This Row],[Rate
(L/S)]],"")</f>
        <v>0</v>
      </c>
      <c r="AF266" s="7">
        <f>IFERROR(VLOOKUP(Table1[[#This Row],[Stock]],[2]CUS030!$A$5:$BO$10000,37,0)/Table1[[#This Row],[Rate
(L/S)]],"")</f>
        <v>0</v>
      </c>
      <c r="AG266" s="7">
        <f>IFERROR(VLOOKUP(Table1[[#This Row],[Stock]],[2]CUS030!$A$5:$BO$10000,38,0)/Table1[[#This Row],[Rate
(L/S)]],"")</f>
        <v>0</v>
      </c>
      <c r="AH266" s="7">
        <f>IFERROR(VLOOKUP(Table1[[#This Row],[Stock]],[2]CUS030!$A$5:$BO$10000,39,0)/Table1[[#This Row],[Rate
(L/S)]],"")</f>
        <v>0</v>
      </c>
      <c r="AI266" s="7">
        <f>IFERROR(VLOOKUP(Table1[[#This Row],[Stock]],[2]CUS030!$A$5:$BO$10000,40,0)/Table1[[#This Row],[Rate
(L/S)]],"")</f>
        <v>0</v>
      </c>
      <c r="AJ266" s="7">
        <f>IFERROR(VLOOKUP(Table1[[#This Row],[Stock]],[2]CUS030!$A$5:$BO$10000,41,0)/Table1[[#This Row],[Rate
(L/S)]],"")</f>
        <v>0</v>
      </c>
      <c r="AK266" s="7">
        <f>IFERROR(VLOOKUP(Table1[[#This Row],[Stock]],[2]CUS030!$A$5:$BO$10000,42,0)/Table1[[#This Row],[Rate
(L/S)]],"")</f>
        <v>0</v>
      </c>
      <c r="AL266" s="7">
        <f>IFERROR(VLOOKUP(Table1[[#This Row],[Stock]],[2]CUS030!$A$5:$BO$10000,43,0)/Table1[[#This Row],[Rate
(L/S)]],"")</f>
        <v>0</v>
      </c>
      <c r="AM266" s="7">
        <f>IFERROR(VLOOKUP(Table1[[#This Row],[Stock]],[2]CUS030!$A$5:$BO$10000,44,0)/Table1[[#This Row],[Rate
(L/S)]],"")</f>
        <v>0</v>
      </c>
      <c r="AN266" s="7">
        <f>IFERROR(VLOOKUP(Table1[[#This Row],[Stock]],[2]CUS030!$A$5:$BO$10000,45,0)/Table1[[#This Row],[Rate
(L/S)]],"")</f>
        <v>0</v>
      </c>
      <c r="AO266" s="7">
        <f>IFERROR(VLOOKUP(Table1[[#This Row],[Stock]],[2]CUS030!$A$5:$BO$10000,46,0)/Table1[[#This Row],[Rate
(L/S)]],"")</f>
        <v>0</v>
      </c>
      <c r="AP266" s="7">
        <f>IFERROR(VLOOKUP(Table1[[#This Row],[Stock]],[2]CUS030!$A$5:$BO$10000,47,0)/Table1[[#This Row],[Rate
(L/S)]],"")</f>
        <v>0</v>
      </c>
      <c r="AQ266" s="7">
        <f>IFERROR(VLOOKUP(Table1[[#This Row],[Stock]],[2]CUS030!$A$5:$BO$10000,48,0)/Table1[[#This Row],[Rate
(L/S)]],"")</f>
        <v>0</v>
      </c>
      <c r="AR266" s="7">
        <f>IFERROR(VLOOKUP(Table1[[#This Row],[Stock]],[2]CUS030!$A$5:$BO$10000,49,0)/Table1[[#This Row],[Rate
(L/S)]],"")</f>
        <v>0</v>
      </c>
      <c r="AS266" s="7">
        <f>IFERROR(VLOOKUP(Table1[[#This Row],[Stock]],[2]CUS030!$A$5:$BO$10000,50,0)/Table1[[#This Row],[Rate
(L/S)]],"")</f>
        <v>0</v>
      </c>
      <c r="AT266" s="7">
        <f>IFERROR(VLOOKUP(Table1[[#This Row],[Stock]],[2]CUS030!$A$5:$BO$10000,51,0)/Table1[[#This Row],[Rate
(L/S)]],"")</f>
        <v>0</v>
      </c>
      <c r="AU266" s="7">
        <f>IFERROR(VLOOKUP(Table1[[#This Row],[Stock]],[2]CUS030!$A$5:$BO$10000,52,0)/Table1[[#This Row],[Rate
(L/S)]],"")</f>
        <v>0</v>
      </c>
      <c r="AV266" s="7">
        <f>IFERROR(VLOOKUP(Table1[[#This Row],[Stock]],[2]CUS030!$A$5:$BO$10000,53,0)/Table1[[#This Row],[Rate
(L/S)]],"")</f>
        <v>0</v>
      </c>
      <c r="AW266" s="7">
        <f>IFERROR(VLOOKUP(Table1[[#This Row],[Stock]],[2]CUS030!$A$5:$BO$10000,54,0)/Table1[[#This Row],[Rate
(L/S)]],"")</f>
        <v>0</v>
      </c>
      <c r="AX266" s="7">
        <f>IFERROR(VLOOKUP(Table1[[#This Row],[Stock]],[2]CUS030!$A$5:$BO$10000,55,0)/Table1[[#This Row],[Rate
(L/S)]],"")</f>
        <v>0</v>
      </c>
      <c r="AY266" s="7">
        <f>IFERROR(VLOOKUP(Table1[[#This Row],[Stock]],[2]CUS030!$A$5:$BO$10000,56,0)/Table1[[#This Row],[Rate
(L/S)]],"")</f>
        <v>0</v>
      </c>
      <c r="AZ266" s="7">
        <f>IFERROR(VLOOKUP(Table1[[#This Row],[Stock]],[2]CUS030!$A$5:$BO$10000,57,0)/Table1[[#This Row],[Rate
(L/S)]],"")</f>
        <v>0</v>
      </c>
      <c r="BA266" s="7">
        <f>IFERROR(VLOOKUP(Table1[[#This Row],[Stock]],[2]CUS030!$A$5:$BO$10000,58,0)/Table1[[#This Row],[Rate
(L/S)]],"")</f>
        <v>0</v>
      </c>
      <c r="BB266" s="7">
        <f>IFERROR(VLOOKUP(Table1[[#This Row],[Stock]],[2]CUS030!$A$5:$BO$10000,59,0)/Table1[[#This Row],[Rate
(L/S)]],"")</f>
        <v>0</v>
      </c>
      <c r="BC266" s="7">
        <f>IFERROR(VLOOKUP(Table1[[#This Row],[Stock]],[2]CUS030!$A$5:$BO$10000,60,0)/Table1[[#This Row],[Rate
(L/S)]],"")</f>
        <v>0</v>
      </c>
      <c r="BD266" s="7">
        <f>IFERROR(VLOOKUP(Table1[[#This Row],[Stock]],[2]CUS030!$A$5:$BO$10000,61,0)/Table1[[#This Row],[Rate
(L/S)]],"")</f>
        <v>0</v>
      </c>
      <c r="BE266" s="7">
        <f>IFERROR(VLOOKUP(Table1[[#This Row],[Stock]],[2]CUS030!$A$5:$BO$10000,62,0)/Table1[[#This Row],[Rate
(L/S)]],"")</f>
        <v>0</v>
      </c>
      <c r="BF266" s="7">
        <f>IFERROR(VLOOKUP(Table1[[#This Row],[Stock]],[2]CUS030!$A$5:$BO$10000,63,0)/Table1[[#This Row],[Rate
(L/S)]],"")</f>
        <v>0</v>
      </c>
      <c r="BG266" s="7">
        <f>IFERROR(VLOOKUP(Table1[[#This Row],[Stock]],[2]CUS030!$A$5:$BO$10000,64,0)/Table1[[#This Row],[Rate
(L/S)]],"")</f>
        <v>0</v>
      </c>
      <c r="BH266" s="7">
        <f>IFERROR(VLOOKUP(Table1[[#This Row],[Stock]],[2]CUS030!$A$5:$BO$10000,65,0)/Table1[[#This Row],[Rate
(L/S)]],"")</f>
        <v>0</v>
      </c>
      <c r="BI266" s="7" t="s">
        <v>1</v>
      </c>
      <c r="BJ266" s="15">
        <f>IFERROR(IF(Table1[[#This Row],[S.Material]]="S",(Table1[[#This Row],[Total Qty]]+Table1[[#This Row],[N+1]]+Table1[[#This Row],[N+2]]),Table1[[#This Row],[Total Qty]]+Table1[[#This Row],[N+1]]),)</f>
        <v>0</v>
      </c>
      <c r="BK266" s="7" t="str">
        <f>IFERROR(IF(((AVERAGE((Table1[[#This Row],[N+1]],Table1[[#This Row],[N+2]]),Table1[[#This Row],[N+3]])-(Table1[[#This Row],[Total Qty]])))&gt;500,"Fixed&gt;500pcs",""),"")</f>
        <v/>
      </c>
      <c r="BL266" s="7" t="str">
        <f>IF(AND(Table1[[#This Row],[Last Forcast]]=0,Table1[[#This Row],[Total Qty]]&gt;0,Table1[[#This Row],[N+1]]&gt;0),"Check PO again","")</f>
        <v/>
      </c>
    </row>
    <row r="267" spans="2:64" x14ac:dyDescent="0.3">
      <c r="B267">
        <v>265</v>
      </c>
      <c r="C267" t="s">
        <v>275</v>
      </c>
      <c r="D267">
        <f>IFERROR(ROUND((MID(Table1[[#This Row],[Production]],35,(LEN(Table1[[#This Row],[Production]]))-37)/(MID(Table1[[#This Row],[Stock]],35,(LEN(Table1[[#This Row],[Stock]]))-37))),0),"")</f>
        <v>17</v>
      </c>
      <c r="E267" t="s">
        <v>274</v>
      </c>
      <c r="F267" s="16">
        <f>VLOOKUP(LEFT(Table1[[#This Row],[Production]],LEN(Table1[[#This Row],[Production]])-7),Item!$A$5:$Z$1000,26,0)</f>
        <v>2.0310000000000001</v>
      </c>
      <c r="H267" s="8" t="str">
        <f>IFERROR(VLOOKUP(MID(Table1[[#This Row],[Production]],10,2),Special!$B$2:$D$26,3,0),"")</f>
        <v>-</v>
      </c>
      <c r="J267" t="b">
        <f>EXACT(LEFT(Table1[[#This Row],[Stock]],12),LEFT(Table1[[#This Row],[Production]],12))</f>
        <v>1</v>
      </c>
      <c r="K267" t="b">
        <f>EXACT((RIGHT(Table1[[#This Row],[Stock]],3)),((RIGHT(Table1[[#This Row],[Production]],3))))</f>
        <v>1</v>
      </c>
      <c r="L267" s="14">
        <f>IFERROR(VLOOKUP(Table1[[#This Row],[Stock]],[1]Sheet1!$A$7:$N$10000,14,0),"")</f>
        <v>76</v>
      </c>
      <c r="M267" s="14">
        <f>IFERROR(ROUND((Table1[[#This Row],[Stock
(S&amp;L)]]/Table1[[#This Row],[Rate
(L/S)]]),0),"")</f>
        <v>4</v>
      </c>
      <c r="O267" t="str">
        <f>IF(Table1[[#This Row],[Rate
(L/S)]]=1,"P/E","C")</f>
        <v>C</v>
      </c>
      <c r="P267" s="7">
        <f>IFERROR(VLOOKUP(Table1[[#This Row],[Stock]],[2]CUS030!$A$5:$BO$10000,21,0)/Table1[[#This Row],[Rate
(L/S)]],"")</f>
        <v>0</v>
      </c>
      <c r="Q267" s="7">
        <f>IFERROR(VLOOKUP(Table1[[#This Row],[Stock]],[2]CUS030!$A$5:$BO$10000,22,0)/Table1[[#This Row],[Rate
(L/S)]],"")</f>
        <v>0</v>
      </c>
      <c r="R267" s="7">
        <f>IFERROR(VLOOKUP(Table1[[#This Row],[Stock]],[2]CUS030!$A$5:$BO$10000,23,0)/Table1[[#This Row],[Rate
(L/S)]],"")</f>
        <v>0</v>
      </c>
      <c r="S267" s="7">
        <f>IFERROR(VLOOKUP(Table1[[#This Row],[Stock]],[2]CUS030!$A$5:$BO$10000,24,0)/Table1[[#This Row],[Rate
(L/S)]],"")</f>
        <v>0</v>
      </c>
      <c r="T267" s="7">
        <f>IFERROR(VLOOKUP(Table1[[#This Row],[Stock]],[2]CUS030!$A$5:$BO$10000,25,0)/Table1[[#This Row],[Rate
(L/S)]],"")</f>
        <v>0</v>
      </c>
      <c r="U267" s="7">
        <f>IFERROR(VLOOKUP(Table1[[#This Row],[Stock]],[2]CUS030!$A$5:$BO$10000,26,0)/Table1[[#This Row],[Rate
(L/S)]],"")</f>
        <v>0</v>
      </c>
      <c r="V267" s="7">
        <f>IFERROR(VLOOKUP(Table1[[#This Row],[Stock]],[2]CUS030!$A$5:$BO$10000,27,0)/Table1[[#This Row],[Rate
(L/S)]],"")</f>
        <v>0</v>
      </c>
      <c r="W267" s="7">
        <f>IFERROR(VLOOKUP(Table1[[#This Row],[Stock]],[2]CUS030!$A$5:$BO$10000,28,0)/Table1[[#This Row],[Rate
(L/S)]],"")</f>
        <v>0</v>
      </c>
      <c r="X267" s="7">
        <f>IFERROR(VLOOKUP(Table1[[#This Row],[Stock]],[2]CUS030!$A$5:$BO$10000,29,0)/Table1[[#This Row],[Rate
(L/S)]],"")</f>
        <v>0</v>
      </c>
      <c r="Y267" s="7">
        <f>IFERROR(VLOOKUP(Table1[[#This Row],[Stock]],[2]CUS030!$A$5:$BO$10000,30,0)/Table1[[#This Row],[Rate
(L/S)]],"")</f>
        <v>0</v>
      </c>
      <c r="Z267" s="7">
        <f>IFERROR(VLOOKUP(Table1[[#This Row],[Stock]],[2]CUS030!$A$5:$BO$10000,31,0)/Table1[[#This Row],[Rate
(L/S)]],"")</f>
        <v>0</v>
      </c>
      <c r="AA267" s="7">
        <f>IFERROR(VLOOKUP(Table1[[#This Row],[Stock]],[2]CUS030!$A$5:$BO$10000,32,0)/Table1[[#This Row],[Rate
(L/S)]],"")</f>
        <v>0</v>
      </c>
      <c r="AB267" s="7">
        <f>IFERROR(VLOOKUP(Table1[[#This Row],[Stock]],[2]CUS030!$A$5:$BO$10000,33,0)/Table1[[#This Row],[Rate
(L/S)]],"")</f>
        <v>0</v>
      </c>
      <c r="AC267" s="7">
        <f>IFERROR(VLOOKUP(Table1[[#This Row],[Stock]],[2]CUS030!$A$5:$BO$10000,34,0)/Table1[[#This Row],[Rate
(L/S)]],"")</f>
        <v>0</v>
      </c>
      <c r="AD267" s="7">
        <f>IFERROR(VLOOKUP(Table1[[#This Row],[Stock]],[2]CUS030!$A$5:$BO$10000,35,0)/Table1[[#This Row],[Rate
(L/S)]],"")</f>
        <v>0</v>
      </c>
      <c r="AE267" s="7">
        <f>IFERROR(VLOOKUP(Table1[[#This Row],[Stock]],[2]CUS030!$A$5:$BO$10000,36,0)/Table1[[#This Row],[Rate
(L/S)]],"")</f>
        <v>0</v>
      </c>
      <c r="AF267" s="7">
        <f>IFERROR(VLOOKUP(Table1[[#This Row],[Stock]],[2]CUS030!$A$5:$BO$10000,37,0)/Table1[[#This Row],[Rate
(L/S)]],"")</f>
        <v>0</v>
      </c>
      <c r="AG267" s="7">
        <f>IFERROR(VLOOKUP(Table1[[#This Row],[Stock]],[2]CUS030!$A$5:$BO$10000,38,0)/Table1[[#This Row],[Rate
(L/S)]],"")</f>
        <v>0</v>
      </c>
      <c r="AH267" s="7">
        <f>IFERROR(VLOOKUP(Table1[[#This Row],[Stock]],[2]CUS030!$A$5:$BO$10000,39,0)/Table1[[#This Row],[Rate
(L/S)]],"")</f>
        <v>0</v>
      </c>
      <c r="AI267" s="7">
        <f>IFERROR(VLOOKUP(Table1[[#This Row],[Stock]],[2]CUS030!$A$5:$BO$10000,40,0)/Table1[[#This Row],[Rate
(L/S)]],"")</f>
        <v>0</v>
      </c>
      <c r="AJ267" s="7">
        <f>IFERROR(VLOOKUP(Table1[[#This Row],[Stock]],[2]CUS030!$A$5:$BO$10000,41,0)/Table1[[#This Row],[Rate
(L/S)]],"")</f>
        <v>0</v>
      </c>
      <c r="AK267" s="7">
        <f>IFERROR(VLOOKUP(Table1[[#This Row],[Stock]],[2]CUS030!$A$5:$BO$10000,42,0)/Table1[[#This Row],[Rate
(L/S)]],"")</f>
        <v>0</v>
      </c>
      <c r="AL267" s="7">
        <f>IFERROR(VLOOKUP(Table1[[#This Row],[Stock]],[2]CUS030!$A$5:$BO$10000,43,0)/Table1[[#This Row],[Rate
(L/S)]],"")</f>
        <v>0</v>
      </c>
      <c r="AM267" s="7">
        <f>IFERROR(VLOOKUP(Table1[[#This Row],[Stock]],[2]CUS030!$A$5:$BO$10000,44,0)/Table1[[#This Row],[Rate
(L/S)]],"")</f>
        <v>0</v>
      </c>
      <c r="AN267" s="7">
        <f>IFERROR(VLOOKUP(Table1[[#This Row],[Stock]],[2]CUS030!$A$5:$BO$10000,45,0)/Table1[[#This Row],[Rate
(L/S)]],"")</f>
        <v>0</v>
      </c>
      <c r="AO267" s="7">
        <f>IFERROR(VLOOKUP(Table1[[#This Row],[Stock]],[2]CUS030!$A$5:$BO$10000,46,0)/Table1[[#This Row],[Rate
(L/S)]],"")</f>
        <v>0</v>
      </c>
      <c r="AP267" s="7">
        <f>IFERROR(VLOOKUP(Table1[[#This Row],[Stock]],[2]CUS030!$A$5:$BO$10000,47,0)/Table1[[#This Row],[Rate
(L/S)]],"")</f>
        <v>0</v>
      </c>
      <c r="AQ267" s="7">
        <f>IFERROR(VLOOKUP(Table1[[#This Row],[Stock]],[2]CUS030!$A$5:$BO$10000,48,0)/Table1[[#This Row],[Rate
(L/S)]],"")</f>
        <v>0</v>
      </c>
      <c r="AR267" s="7">
        <f>IFERROR(VLOOKUP(Table1[[#This Row],[Stock]],[2]CUS030!$A$5:$BO$10000,49,0)/Table1[[#This Row],[Rate
(L/S)]],"")</f>
        <v>0</v>
      </c>
      <c r="AS267" s="7">
        <f>IFERROR(VLOOKUP(Table1[[#This Row],[Stock]],[2]CUS030!$A$5:$BO$10000,50,0)/Table1[[#This Row],[Rate
(L/S)]],"")</f>
        <v>0</v>
      </c>
      <c r="AT267" s="7">
        <f>IFERROR(VLOOKUP(Table1[[#This Row],[Stock]],[2]CUS030!$A$5:$BO$10000,51,0)/Table1[[#This Row],[Rate
(L/S)]],"")</f>
        <v>0</v>
      </c>
      <c r="AU267" s="7">
        <f>IFERROR(VLOOKUP(Table1[[#This Row],[Stock]],[2]CUS030!$A$5:$BO$10000,52,0)/Table1[[#This Row],[Rate
(L/S)]],"")</f>
        <v>0</v>
      </c>
      <c r="AV267" s="7">
        <f>IFERROR(VLOOKUP(Table1[[#This Row],[Stock]],[2]CUS030!$A$5:$BO$10000,53,0)/Table1[[#This Row],[Rate
(L/S)]],"")</f>
        <v>0</v>
      </c>
      <c r="AW267" s="7">
        <f>IFERROR(VLOOKUP(Table1[[#This Row],[Stock]],[2]CUS030!$A$5:$BO$10000,54,0)/Table1[[#This Row],[Rate
(L/S)]],"")</f>
        <v>0</v>
      </c>
      <c r="AX267" s="7">
        <f>IFERROR(VLOOKUP(Table1[[#This Row],[Stock]],[2]CUS030!$A$5:$BO$10000,55,0)/Table1[[#This Row],[Rate
(L/S)]],"")</f>
        <v>0</v>
      </c>
      <c r="AY267" s="7">
        <f>IFERROR(VLOOKUP(Table1[[#This Row],[Stock]],[2]CUS030!$A$5:$BO$10000,56,0)/Table1[[#This Row],[Rate
(L/S)]],"")</f>
        <v>35.294117647058826</v>
      </c>
      <c r="AZ267" s="7">
        <f>IFERROR(VLOOKUP(Table1[[#This Row],[Stock]],[2]CUS030!$A$5:$BO$10000,57,0)/Table1[[#This Row],[Rate
(L/S)]],"")</f>
        <v>35.294117647058826</v>
      </c>
      <c r="BA267" s="7">
        <f>IFERROR(VLOOKUP(Table1[[#This Row],[Stock]],[2]CUS030!$A$5:$BO$10000,58,0)/Table1[[#This Row],[Rate
(L/S)]],"")</f>
        <v>70.588235294117652</v>
      </c>
      <c r="BB267" s="7">
        <f>IFERROR(VLOOKUP(Table1[[#This Row],[Stock]],[2]CUS030!$A$5:$BO$10000,59,0)/Table1[[#This Row],[Rate
(L/S)]],"")</f>
        <v>0</v>
      </c>
      <c r="BC267" s="7">
        <f>IFERROR(VLOOKUP(Table1[[#This Row],[Stock]],[2]CUS030!$A$5:$BO$10000,60,0)/Table1[[#This Row],[Rate
(L/S)]],"")</f>
        <v>0</v>
      </c>
      <c r="BD267" s="7">
        <f>IFERROR(VLOOKUP(Table1[[#This Row],[Stock]],[2]CUS030!$A$5:$BO$10000,61,0)/Table1[[#This Row],[Rate
(L/S)]],"")</f>
        <v>0</v>
      </c>
      <c r="BE267" s="7">
        <f>IFERROR(VLOOKUP(Table1[[#This Row],[Stock]],[2]CUS030!$A$5:$BO$10000,62,0)/Table1[[#This Row],[Rate
(L/S)]],"")</f>
        <v>0</v>
      </c>
      <c r="BF267" s="7">
        <f>IFERROR(VLOOKUP(Table1[[#This Row],[Stock]],[2]CUS030!$A$5:$BO$10000,63,0)/Table1[[#This Row],[Rate
(L/S)]],"")</f>
        <v>0</v>
      </c>
      <c r="BG267" s="7">
        <f>IFERROR(VLOOKUP(Table1[[#This Row],[Stock]],[2]CUS030!$A$5:$BO$10000,64,0)/Table1[[#This Row],[Rate
(L/S)]],"")</f>
        <v>0</v>
      </c>
      <c r="BH267" s="7">
        <f>IFERROR(VLOOKUP(Table1[[#This Row],[Stock]],[2]CUS030!$A$5:$BO$10000,65,0)/Table1[[#This Row],[Rate
(L/S)]],"")</f>
        <v>0</v>
      </c>
      <c r="BI267" s="7" t="s">
        <v>1</v>
      </c>
      <c r="BJ267" s="15">
        <f>IFERROR(IF(Table1[[#This Row],[S.Material]]="S",(Table1[[#This Row],[Total Qty]]+Table1[[#This Row],[N+1]]+Table1[[#This Row],[N+2]]),Table1[[#This Row],[Total Qty]]+Table1[[#This Row],[N+1]]),)</f>
        <v>35.294117647058826</v>
      </c>
      <c r="BK267" s="7" t="str">
        <f>IFERROR(IF(((AVERAGE((Table1[[#This Row],[N+1]],Table1[[#This Row],[N+2]]),Table1[[#This Row],[N+3]])-(Table1[[#This Row],[Total Qty]])))&gt;500,"Fixed&gt;500pcs",""),"")</f>
        <v/>
      </c>
      <c r="BL267" s="7" t="str">
        <f>IF(AND(Table1[[#This Row],[Last Forcast]]=0,Table1[[#This Row],[Total Qty]]&gt;0,Table1[[#This Row],[N+1]]&gt;0),"Check PO again","")</f>
        <v/>
      </c>
    </row>
    <row r="268" spans="2:64" x14ac:dyDescent="0.3">
      <c r="B268">
        <v>266</v>
      </c>
      <c r="C268" t="s">
        <v>276</v>
      </c>
      <c r="D268">
        <f>IFERROR(ROUND((MID(Table1[[#This Row],[Production]],35,(LEN(Table1[[#This Row],[Production]]))-37)/(MID(Table1[[#This Row],[Stock]],35,(LEN(Table1[[#This Row],[Stock]]))-37))),0),"")</f>
        <v>15</v>
      </c>
      <c r="E268" t="s">
        <v>274</v>
      </c>
      <c r="F268" s="16">
        <f>VLOOKUP(LEFT(Table1[[#This Row],[Production]],LEN(Table1[[#This Row],[Production]])-7),Item!$A$5:$Z$1000,26,0)</f>
        <v>2.0310000000000001</v>
      </c>
      <c r="H268" s="8" t="str">
        <f>IFERROR(VLOOKUP(MID(Table1[[#This Row],[Production]],10,2),Special!$B$2:$D$26,3,0),"")</f>
        <v>-</v>
      </c>
      <c r="J268" t="b">
        <f>EXACT(LEFT(Table1[[#This Row],[Stock]],12),LEFT(Table1[[#This Row],[Production]],12))</f>
        <v>1</v>
      </c>
      <c r="K268" t="b">
        <f>EXACT((RIGHT(Table1[[#This Row],[Stock]],3)),((RIGHT(Table1[[#This Row],[Production]],3))))</f>
        <v>1</v>
      </c>
      <c r="L268" s="14">
        <f>IFERROR(VLOOKUP(Table1[[#This Row],[Stock]],[1]Sheet1!$A$7:$N$10000,14,0),"")</f>
        <v>52</v>
      </c>
      <c r="M268" s="14">
        <f>IFERROR(ROUND((Table1[[#This Row],[Stock
(S&amp;L)]]/Table1[[#This Row],[Rate
(L/S)]]),0),"")</f>
        <v>3</v>
      </c>
      <c r="O268" t="str">
        <f>IF(Table1[[#This Row],[Rate
(L/S)]]=1,"P/E","C")</f>
        <v>C</v>
      </c>
      <c r="P268" s="7">
        <f>IFERROR(VLOOKUP(Table1[[#This Row],[Stock]],[2]CUS030!$A$5:$BO$10000,21,0)/Table1[[#This Row],[Rate
(L/S)]],"")</f>
        <v>0</v>
      </c>
      <c r="Q268" s="7">
        <f>IFERROR(VLOOKUP(Table1[[#This Row],[Stock]],[2]CUS030!$A$5:$BO$10000,22,0)/Table1[[#This Row],[Rate
(L/S)]],"")</f>
        <v>0</v>
      </c>
      <c r="R268" s="7">
        <f>IFERROR(VLOOKUP(Table1[[#This Row],[Stock]],[2]CUS030!$A$5:$BO$10000,23,0)/Table1[[#This Row],[Rate
(L/S)]],"")</f>
        <v>0</v>
      </c>
      <c r="S268" s="7">
        <f>IFERROR(VLOOKUP(Table1[[#This Row],[Stock]],[2]CUS030!$A$5:$BO$10000,24,0)/Table1[[#This Row],[Rate
(L/S)]],"")</f>
        <v>0</v>
      </c>
      <c r="T268" s="7">
        <f>IFERROR(VLOOKUP(Table1[[#This Row],[Stock]],[2]CUS030!$A$5:$BO$10000,25,0)/Table1[[#This Row],[Rate
(L/S)]],"")</f>
        <v>0</v>
      </c>
      <c r="U268" s="7">
        <f>IFERROR(VLOOKUP(Table1[[#This Row],[Stock]],[2]CUS030!$A$5:$BO$10000,26,0)/Table1[[#This Row],[Rate
(L/S)]],"")</f>
        <v>0</v>
      </c>
      <c r="V268" s="7">
        <f>IFERROR(VLOOKUP(Table1[[#This Row],[Stock]],[2]CUS030!$A$5:$BO$10000,27,0)/Table1[[#This Row],[Rate
(L/S)]],"")</f>
        <v>0</v>
      </c>
      <c r="W268" s="7">
        <f>IFERROR(VLOOKUP(Table1[[#This Row],[Stock]],[2]CUS030!$A$5:$BO$10000,28,0)/Table1[[#This Row],[Rate
(L/S)]],"")</f>
        <v>0</v>
      </c>
      <c r="X268" s="7">
        <f>IFERROR(VLOOKUP(Table1[[#This Row],[Stock]],[2]CUS030!$A$5:$BO$10000,29,0)/Table1[[#This Row],[Rate
(L/S)]],"")</f>
        <v>0</v>
      </c>
      <c r="Y268" s="7">
        <f>IFERROR(VLOOKUP(Table1[[#This Row],[Stock]],[2]CUS030!$A$5:$BO$10000,30,0)/Table1[[#This Row],[Rate
(L/S)]],"")</f>
        <v>0</v>
      </c>
      <c r="Z268" s="7">
        <f>IFERROR(VLOOKUP(Table1[[#This Row],[Stock]],[2]CUS030!$A$5:$BO$10000,31,0)/Table1[[#This Row],[Rate
(L/S)]],"")</f>
        <v>0</v>
      </c>
      <c r="AA268" s="7">
        <f>IFERROR(VLOOKUP(Table1[[#This Row],[Stock]],[2]CUS030!$A$5:$BO$10000,32,0)/Table1[[#This Row],[Rate
(L/S)]],"")</f>
        <v>0</v>
      </c>
      <c r="AB268" s="7">
        <f>IFERROR(VLOOKUP(Table1[[#This Row],[Stock]],[2]CUS030!$A$5:$BO$10000,33,0)/Table1[[#This Row],[Rate
(L/S)]],"")</f>
        <v>0</v>
      </c>
      <c r="AC268" s="7">
        <f>IFERROR(VLOOKUP(Table1[[#This Row],[Stock]],[2]CUS030!$A$5:$BO$10000,34,0)/Table1[[#This Row],[Rate
(L/S)]],"")</f>
        <v>0</v>
      </c>
      <c r="AD268" s="7">
        <f>IFERROR(VLOOKUP(Table1[[#This Row],[Stock]],[2]CUS030!$A$5:$BO$10000,35,0)/Table1[[#This Row],[Rate
(L/S)]],"")</f>
        <v>0</v>
      </c>
      <c r="AE268" s="7">
        <f>IFERROR(VLOOKUP(Table1[[#This Row],[Stock]],[2]CUS030!$A$5:$BO$10000,36,0)/Table1[[#This Row],[Rate
(L/S)]],"")</f>
        <v>0</v>
      </c>
      <c r="AF268" s="7">
        <f>IFERROR(VLOOKUP(Table1[[#This Row],[Stock]],[2]CUS030!$A$5:$BO$10000,37,0)/Table1[[#This Row],[Rate
(L/S)]],"")</f>
        <v>0</v>
      </c>
      <c r="AG268" s="7">
        <f>IFERROR(VLOOKUP(Table1[[#This Row],[Stock]],[2]CUS030!$A$5:$BO$10000,38,0)/Table1[[#This Row],[Rate
(L/S)]],"")</f>
        <v>0</v>
      </c>
      <c r="AH268" s="7">
        <f>IFERROR(VLOOKUP(Table1[[#This Row],[Stock]],[2]CUS030!$A$5:$BO$10000,39,0)/Table1[[#This Row],[Rate
(L/S)]],"")</f>
        <v>0</v>
      </c>
      <c r="AI268" s="7">
        <f>IFERROR(VLOOKUP(Table1[[#This Row],[Stock]],[2]CUS030!$A$5:$BO$10000,40,0)/Table1[[#This Row],[Rate
(L/S)]],"")</f>
        <v>0</v>
      </c>
      <c r="AJ268" s="7">
        <f>IFERROR(VLOOKUP(Table1[[#This Row],[Stock]],[2]CUS030!$A$5:$BO$10000,41,0)/Table1[[#This Row],[Rate
(L/S)]],"")</f>
        <v>0</v>
      </c>
      <c r="AK268" s="7">
        <f>IFERROR(VLOOKUP(Table1[[#This Row],[Stock]],[2]CUS030!$A$5:$BO$10000,42,0)/Table1[[#This Row],[Rate
(L/S)]],"")</f>
        <v>0</v>
      </c>
      <c r="AL268" s="7">
        <f>IFERROR(VLOOKUP(Table1[[#This Row],[Stock]],[2]CUS030!$A$5:$BO$10000,43,0)/Table1[[#This Row],[Rate
(L/S)]],"")</f>
        <v>0</v>
      </c>
      <c r="AM268" s="7">
        <f>IFERROR(VLOOKUP(Table1[[#This Row],[Stock]],[2]CUS030!$A$5:$BO$10000,44,0)/Table1[[#This Row],[Rate
(L/S)]],"")</f>
        <v>0</v>
      </c>
      <c r="AN268" s="7">
        <f>IFERROR(VLOOKUP(Table1[[#This Row],[Stock]],[2]CUS030!$A$5:$BO$10000,45,0)/Table1[[#This Row],[Rate
(L/S)]],"")</f>
        <v>0</v>
      </c>
      <c r="AO268" s="7">
        <f>IFERROR(VLOOKUP(Table1[[#This Row],[Stock]],[2]CUS030!$A$5:$BO$10000,46,0)/Table1[[#This Row],[Rate
(L/S)]],"")</f>
        <v>0</v>
      </c>
      <c r="AP268" s="7">
        <f>IFERROR(VLOOKUP(Table1[[#This Row],[Stock]],[2]CUS030!$A$5:$BO$10000,47,0)/Table1[[#This Row],[Rate
(L/S)]],"")</f>
        <v>0</v>
      </c>
      <c r="AQ268" s="7">
        <f>IFERROR(VLOOKUP(Table1[[#This Row],[Stock]],[2]CUS030!$A$5:$BO$10000,48,0)/Table1[[#This Row],[Rate
(L/S)]],"")</f>
        <v>0</v>
      </c>
      <c r="AR268" s="7">
        <f>IFERROR(VLOOKUP(Table1[[#This Row],[Stock]],[2]CUS030!$A$5:$BO$10000,49,0)/Table1[[#This Row],[Rate
(L/S)]],"")</f>
        <v>0</v>
      </c>
      <c r="AS268" s="7">
        <f>IFERROR(VLOOKUP(Table1[[#This Row],[Stock]],[2]CUS030!$A$5:$BO$10000,50,0)/Table1[[#This Row],[Rate
(L/S)]],"")</f>
        <v>0</v>
      </c>
      <c r="AT268" s="7">
        <f>IFERROR(VLOOKUP(Table1[[#This Row],[Stock]],[2]CUS030!$A$5:$BO$10000,51,0)/Table1[[#This Row],[Rate
(L/S)]],"")</f>
        <v>0</v>
      </c>
      <c r="AU268" s="7">
        <f>IFERROR(VLOOKUP(Table1[[#This Row],[Stock]],[2]CUS030!$A$5:$BO$10000,52,0)/Table1[[#This Row],[Rate
(L/S)]],"")</f>
        <v>0</v>
      </c>
      <c r="AV268" s="7">
        <f>IFERROR(VLOOKUP(Table1[[#This Row],[Stock]],[2]CUS030!$A$5:$BO$10000,53,0)/Table1[[#This Row],[Rate
(L/S)]],"")</f>
        <v>0</v>
      </c>
      <c r="AW268" s="7">
        <f>IFERROR(VLOOKUP(Table1[[#This Row],[Stock]],[2]CUS030!$A$5:$BO$10000,54,0)/Table1[[#This Row],[Rate
(L/S)]],"")</f>
        <v>0</v>
      </c>
      <c r="AX268" s="7">
        <f>IFERROR(VLOOKUP(Table1[[#This Row],[Stock]],[2]CUS030!$A$5:$BO$10000,55,0)/Table1[[#This Row],[Rate
(L/S)]],"")</f>
        <v>17.333333333333332</v>
      </c>
      <c r="AY268" s="7">
        <f>IFERROR(VLOOKUP(Table1[[#This Row],[Stock]],[2]CUS030!$A$5:$BO$10000,56,0)/Table1[[#This Row],[Rate
(L/S)]],"")</f>
        <v>64</v>
      </c>
      <c r="AZ268" s="7">
        <f>IFERROR(VLOOKUP(Table1[[#This Row],[Stock]],[2]CUS030!$A$5:$BO$10000,57,0)/Table1[[#This Row],[Rate
(L/S)]],"")</f>
        <v>90.666666666666671</v>
      </c>
      <c r="BA268" s="7">
        <f>IFERROR(VLOOKUP(Table1[[#This Row],[Stock]],[2]CUS030!$A$5:$BO$10000,58,0)/Table1[[#This Row],[Rate
(L/S)]],"")</f>
        <v>50.666666666666664</v>
      </c>
      <c r="BB268" s="7">
        <f>IFERROR(VLOOKUP(Table1[[#This Row],[Stock]],[2]CUS030!$A$5:$BO$10000,59,0)/Table1[[#This Row],[Rate
(L/S)]],"")</f>
        <v>0</v>
      </c>
      <c r="BC268" s="7">
        <f>IFERROR(VLOOKUP(Table1[[#This Row],[Stock]],[2]CUS030!$A$5:$BO$10000,60,0)/Table1[[#This Row],[Rate
(L/S)]],"")</f>
        <v>0</v>
      </c>
      <c r="BD268" s="7">
        <f>IFERROR(VLOOKUP(Table1[[#This Row],[Stock]],[2]CUS030!$A$5:$BO$10000,61,0)/Table1[[#This Row],[Rate
(L/S)]],"")</f>
        <v>0</v>
      </c>
      <c r="BE268" s="7">
        <f>IFERROR(VLOOKUP(Table1[[#This Row],[Stock]],[2]CUS030!$A$5:$BO$10000,62,0)/Table1[[#This Row],[Rate
(L/S)]],"")</f>
        <v>0</v>
      </c>
      <c r="BF268" s="7">
        <f>IFERROR(VLOOKUP(Table1[[#This Row],[Stock]],[2]CUS030!$A$5:$BO$10000,63,0)/Table1[[#This Row],[Rate
(L/S)]],"")</f>
        <v>0</v>
      </c>
      <c r="BG268" s="7">
        <f>IFERROR(VLOOKUP(Table1[[#This Row],[Stock]],[2]CUS030!$A$5:$BO$10000,64,0)/Table1[[#This Row],[Rate
(L/S)]],"")</f>
        <v>0</v>
      </c>
      <c r="BH268" s="7">
        <f>IFERROR(VLOOKUP(Table1[[#This Row],[Stock]],[2]CUS030!$A$5:$BO$10000,65,0)/Table1[[#This Row],[Rate
(L/S)]],"")</f>
        <v>0</v>
      </c>
      <c r="BI268" s="7" t="s">
        <v>1</v>
      </c>
      <c r="BJ268" s="15">
        <f>IFERROR(IF(Table1[[#This Row],[S.Material]]="S",(Table1[[#This Row],[Total Qty]]+Table1[[#This Row],[N+1]]+Table1[[#This Row],[N+2]]),Table1[[#This Row],[Total Qty]]+Table1[[#This Row],[N+1]]),)</f>
        <v>64</v>
      </c>
      <c r="BK268" s="7" t="str">
        <f>IFERROR(IF(((AVERAGE((Table1[[#This Row],[N+1]],Table1[[#This Row],[N+2]]),Table1[[#This Row],[N+3]])-(Table1[[#This Row],[Total Qty]])))&gt;500,"Fixed&gt;500pcs",""),"")</f>
        <v/>
      </c>
      <c r="BL268" s="7" t="str">
        <f>IF(AND(Table1[[#This Row],[Last Forcast]]=0,Table1[[#This Row],[Total Qty]]&gt;0,Table1[[#This Row],[N+1]]&gt;0),"Check PO again","")</f>
        <v/>
      </c>
    </row>
    <row r="269" spans="2:64" x14ac:dyDescent="0.3">
      <c r="B269">
        <v>267</v>
      </c>
      <c r="C269" t="s">
        <v>274</v>
      </c>
      <c r="D269">
        <f>IFERROR(ROUND((MID(Table1[[#This Row],[Production]],35,(LEN(Table1[[#This Row],[Production]]))-37)/(MID(Table1[[#This Row],[Stock]],35,(LEN(Table1[[#This Row],[Stock]]))-37))),0),"")</f>
        <v>1</v>
      </c>
      <c r="E269" t="s">
        <v>274</v>
      </c>
      <c r="F269" s="16">
        <f>VLOOKUP(LEFT(Table1[[#This Row],[Production]],LEN(Table1[[#This Row],[Production]])-7),Item!$A$5:$Z$1000,26,0)</f>
        <v>2.0310000000000001</v>
      </c>
      <c r="H269" s="8" t="str">
        <f>IFERROR(VLOOKUP(MID(Table1[[#This Row],[Production]],10,2),Special!$B$2:$D$26,3,0),"")</f>
        <v>-</v>
      </c>
      <c r="J269" t="b">
        <f>EXACT(LEFT(Table1[[#This Row],[Stock]],12),LEFT(Table1[[#This Row],[Production]],12))</f>
        <v>1</v>
      </c>
      <c r="K269" t="b">
        <f>EXACT((RIGHT(Table1[[#This Row],[Stock]],3)),((RIGHT(Table1[[#This Row],[Production]],3))))</f>
        <v>1</v>
      </c>
      <c r="L269" s="14">
        <f>IFERROR(VLOOKUP(Table1[[#This Row],[Stock]],[1]Sheet1!$A$7:$N$10000,14,0),"")</f>
        <v>411</v>
      </c>
      <c r="M269" s="14">
        <f>IFERROR(ROUND((Table1[[#This Row],[Stock
(S&amp;L)]]/Table1[[#This Row],[Rate
(L/S)]]),0),"")</f>
        <v>411</v>
      </c>
      <c r="O269" t="str">
        <f>IF(Table1[[#This Row],[Rate
(L/S)]]=1,"P/E","C")</f>
        <v>P/E</v>
      </c>
      <c r="P269" s="7" t="str">
        <f>IFERROR(VLOOKUP(Table1[[#This Row],[Stock]],[2]CUS030!$A$5:$BO$10000,21,0)/Table1[[#This Row],[Rate
(L/S)]],"")</f>
        <v/>
      </c>
      <c r="Q269" s="7" t="str">
        <f>IFERROR(VLOOKUP(Table1[[#This Row],[Stock]],[2]CUS030!$A$5:$BO$10000,22,0)/Table1[[#This Row],[Rate
(L/S)]],"")</f>
        <v/>
      </c>
      <c r="R269" s="7" t="str">
        <f>IFERROR(VLOOKUP(Table1[[#This Row],[Stock]],[2]CUS030!$A$5:$BO$10000,23,0)/Table1[[#This Row],[Rate
(L/S)]],"")</f>
        <v/>
      </c>
      <c r="S269" s="7" t="str">
        <f>IFERROR(VLOOKUP(Table1[[#This Row],[Stock]],[2]CUS030!$A$5:$BO$10000,24,0)/Table1[[#This Row],[Rate
(L/S)]],"")</f>
        <v/>
      </c>
      <c r="T269" s="7" t="str">
        <f>IFERROR(VLOOKUP(Table1[[#This Row],[Stock]],[2]CUS030!$A$5:$BO$10000,25,0)/Table1[[#This Row],[Rate
(L/S)]],"")</f>
        <v/>
      </c>
      <c r="U269" s="7" t="str">
        <f>IFERROR(VLOOKUP(Table1[[#This Row],[Stock]],[2]CUS030!$A$5:$BO$10000,26,0)/Table1[[#This Row],[Rate
(L/S)]],"")</f>
        <v/>
      </c>
      <c r="V269" s="7" t="str">
        <f>IFERROR(VLOOKUP(Table1[[#This Row],[Stock]],[2]CUS030!$A$5:$BO$10000,27,0)/Table1[[#This Row],[Rate
(L/S)]],"")</f>
        <v/>
      </c>
      <c r="W269" s="7" t="str">
        <f>IFERROR(VLOOKUP(Table1[[#This Row],[Stock]],[2]CUS030!$A$5:$BO$10000,28,0)/Table1[[#This Row],[Rate
(L/S)]],"")</f>
        <v/>
      </c>
      <c r="X269" s="7" t="str">
        <f>IFERROR(VLOOKUP(Table1[[#This Row],[Stock]],[2]CUS030!$A$5:$BO$10000,29,0)/Table1[[#This Row],[Rate
(L/S)]],"")</f>
        <v/>
      </c>
      <c r="Y269" s="7" t="str">
        <f>IFERROR(VLOOKUP(Table1[[#This Row],[Stock]],[2]CUS030!$A$5:$BO$10000,30,0)/Table1[[#This Row],[Rate
(L/S)]],"")</f>
        <v/>
      </c>
      <c r="Z269" s="7" t="str">
        <f>IFERROR(VLOOKUP(Table1[[#This Row],[Stock]],[2]CUS030!$A$5:$BO$10000,31,0)/Table1[[#This Row],[Rate
(L/S)]],"")</f>
        <v/>
      </c>
      <c r="AA269" s="7" t="str">
        <f>IFERROR(VLOOKUP(Table1[[#This Row],[Stock]],[2]CUS030!$A$5:$BO$10000,32,0)/Table1[[#This Row],[Rate
(L/S)]],"")</f>
        <v/>
      </c>
      <c r="AB269" s="7" t="str">
        <f>IFERROR(VLOOKUP(Table1[[#This Row],[Stock]],[2]CUS030!$A$5:$BO$10000,33,0)/Table1[[#This Row],[Rate
(L/S)]],"")</f>
        <v/>
      </c>
      <c r="AC269" s="7" t="str">
        <f>IFERROR(VLOOKUP(Table1[[#This Row],[Stock]],[2]CUS030!$A$5:$BO$10000,34,0)/Table1[[#This Row],[Rate
(L/S)]],"")</f>
        <v/>
      </c>
      <c r="AD269" s="7" t="str">
        <f>IFERROR(VLOOKUP(Table1[[#This Row],[Stock]],[2]CUS030!$A$5:$BO$10000,35,0)/Table1[[#This Row],[Rate
(L/S)]],"")</f>
        <v/>
      </c>
      <c r="AE269" s="7" t="str">
        <f>IFERROR(VLOOKUP(Table1[[#This Row],[Stock]],[2]CUS030!$A$5:$BO$10000,36,0)/Table1[[#This Row],[Rate
(L/S)]],"")</f>
        <v/>
      </c>
      <c r="AF269" s="7" t="str">
        <f>IFERROR(VLOOKUP(Table1[[#This Row],[Stock]],[2]CUS030!$A$5:$BO$10000,37,0)/Table1[[#This Row],[Rate
(L/S)]],"")</f>
        <v/>
      </c>
      <c r="AG269" s="7" t="str">
        <f>IFERROR(VLOOKUP(Table1[[#This Row],[Stock]],[2]CUS030!$A$5:$BO$10000,38,0)/Table1[[#This Row],[Rate
(L/S)]],"")</f>
        <v/>
      </c>
      <c r="AH269" s="7" t="str">
        <f>IFERROR(VLOOKUP(Table1[[#This Row],[Stock]],[2]CUS030!$A$5:$BO$10000,39,0)/Table1[[#This Row],[Rate
(L/S)]],"")</f>
        <v/>
      </c>
      <c r="AI269" s="7" t="str">
        <f>IFERROR(VLOOKUP(Table1[[#This Row],[Stock]],[2]CUS030!$A$5:$BO$10000,40,0)/Table1[[#This Row],[Rate
(L/S)]],"")</f>
        <v/>
      </c>
      <c r="AJ269" s="7" t="str">
        <f>IFERROR(VLOOKUP(Table1[[#This Row],[Stock]],[2]CUS030!$A$5:$BO$10000,41,0)/Table1[[#This Row],[Rate
(L/S)]],"")</f>
        <v/>
      </c>
      <c r="AK269" s="7" t="str">
        <f>IFERROR(VLOOKUP(Table1[[#This Row],[Stock]],[2]CUS030!$A$5:$BO$10000,42,0)/Table1[[#This Row],[Rate
(L/S)]],"")</f>
        <v/>
      </c>
      <c r="AL269" s="7" t="str">
        <f>IFERROR(VLOOKUP(Table1[[#This Row],[Stock]],[2]CUS030!$A$5:$BO$10000,43,0)/Table1[[#This Row],[Rate
(L/S)]],"")</f>
        <v/>
      </c>
      <c r="AM269" s="7" t="str">
        <f>IFERROR(VLOOKUP(Table1[[#This Row],[Stock]],[2]CUS030!$A$5:$BO$10000,44,0)/Table1[[#This Row],[Rate
(L/S)]],"")</f>
        <v/>
      </c>
      <c r="AN269" s="7" t="str">
        <f>IFERROR(VLOOKUP(Table1[[#This Row],[Stock]],[2]CUS030!$A$5:$BO$10000,45,0)/Table1[[#This Row],[Rate
(L/S)]],"")</f>
        <v/>
      </c>
      <c r="AO269" s="7" t="str">
        <f>IFERROR(VLOOKUP(Table1[[#This Row],[Stock]],[2]CUS030!$A$5:$BO$10000,46,0)/Table1[[#This Row],[Rate
(L/S)]],"")</f>
        <v/>
      </c>
      <c r="AP269" s="7" t="str">
        <f>IFERROR(VLOOKUP(Table1[[#This Row],[Stock]],[2]CUS030!$A$5:$BO$10000,47,0)/Table1[[#This Row],[Rate
(L/S)]],"")</f>
        <v/>
      </c>
      <c r="AQ269" s="7" t="str">
        <f>IFERROR(VLOOKUP(Table1[[#This Row],[Stock]],[2]CUS030!$A$5:$BO$10000,48,0)/Table1[[#This Row],[Rate
(L/S)]],"")</f>
        <v/>
      </c>
      <c r="AR269" s="7" t="str">
        <f>IFERROR(VLOOKUP(Table1[[#This Row],[Stock]],[2]CUS030!$A$5:$BO$10000,49,0)/Table1[[#This Row],[Rate
(L/S)]],"")</f>
        <v/>
      </c>
      <c r="AS269" s="7" t="str">
        <f>IFERROR(VLOOKUP(Table1[[#This Row],[Stock]],[2]CUS030!$A$5:$BO$10000,50,0)/Table1[[#This Row],[Rate
(L/S)]],"")</f>
        <v/>
      </c>
      <c r="AT269" s="7" t="str">
        <f>IFERROR(VLOOKUP(Table1[[#This Row],[Stock]],[2]CUS030!$A$5:$BO$10000,51,0)/Table1[[#This Row],[Rate
(L/S)]],"")</f>
        <v/>
      </c>
      <c r="AU269" s="7" t="str">
        <f>IFERROR(VLOOKUP(Table1[[#This Row],[Stock]],[2]CUS030!$A$5:$BO$10000,52,0)/Table1[[#This Row],[Rate
(L/S)]],"")</f>
        <v/>
      </c>
      <c r="AV269" s="7" t="str">
        <f>IFERROR(VLOOKUP(Table1[[#This Row],[Stock]],[2]CUS030!$A$5:$BO$10000,53,0)/Table1[[#This Row],[Rate
(L/S)]],"")</f>
        <v/>
      </c>
      <c r="AW269" s="7" t="str">
        <f>IFERROR(VLOOKUP(Table1[[#This Row],[Stock]],[2]CUS030!$A$5:$BO$10000,54,0)/Table1[[#This Row],[Rate
(L/S)]],"")</f>
        <v/>
      </c>
      <c r="AX269" s="7" t="str">
        <f>IFERROR(VLOOKUP(Table1[[#This Row],[Stock]],[2]CUS030!$A$5:$BO$10000,55,0)/Table1[[#This Row],[Rate
(L/S)]],"")</f>
        <v/>
      </c>
      <c r="AY269" s="7" t="str">
        <f>IFERROR(VLOOKUP(Table1[[#This Row],[Stock]],[2]CUS030!$A$5:$BO$10000,56,0)/Table1[[#This Row],[Rate
(L/S)]],"")</f>
        <v/>
      </c>
      <c r="AZ269" s="7" t="str">
        <f>IFERROR(VLOOKUP(Table1[[#This Row],[Stock]],[2]CUS030!$A$5:$BO$10000,57,0)/Table1[[#This Row],[Rate
(L/S)]],"")</f>
        <v/>
      </c>
      <c r="BA269" s="7" t="str">
        <f>IFERROR(VLOOKUP(Table1[[#This Row],[Stock]],[2]CUS030!$A$5:$BO$10000,58,0)/Table1[[#This Row],[Rate
(L/S)]],"")</f>
        <v/>
      </c>
      <c r="BB269" s="7" t="str">
        <f>IFERROR(VLOOKUP(Table1[[#This Row],[Stock]],[2]CUS030!$A$5:$BO$10000,59,0)/Table1[[#This Row],[Rate
(L/S)]],"")</f>
        <v/>
      </c>
      <c r="BC269" s="7" t="str">
        <f>IFERROR(VLOOKUP(Table1[[#This Row],[Stock]],[2]CUS030!$A$5:$BO$10000,60,0)/Table1[[#This Row],[Rate
(L/S)]],"")</f>
        <v/>
      </c>
      <c r="BD269" s="7" t="str">
        <f>IFERROR(VLOOKUP(Table1[[#This Row],[Stock]],[2]CUS030!$A$5:$BO$10000,61,0)/Table1[[#This Row],[Rate
(L/S)]],"")</f>
        <v/>
      </c>
      <c r="BE269" s="7" t="str">
        <f>IFERROR(VLOOKUP(Table1[[#This Row],[Stock]],[2]CUS030!$A$5:$BO$10000,62,0)/Table1[[#This Row],[Rate
(L/S)]],"")</f>
        <v/>
      </c>
      <c r="BF269" s="7" t="str">
        <f>IFERROR(VLOOKUP(Table1[[#This Row],[Stock]],[2]CUS030!$A$5:$BO$10000,63,0)/Table1[[#This Row],[Rate
(L/S)]],"")</f>
        <v/>
      </c>
      <c r="BG269" s="7" t="str">
        <f>IFERROR(VLOOKUP(Table1[[#This Row],[Stock]],[2]CUS030!$A$5:$BO$10000,64,0)/Table1[[#This Row],[Rate
(L/S)]],"")</f>
        <v/>
      </c>
      <c r="BH269" s="7" t="str">
        <f>IFERROR(VLOOKUP(Table1[[#This Row],[Stock]],[2]CUS030!$A$5:$BO$10000,65,0)/Table1[[#This Row],[Rate
(L/S)]],"")</f>
        <v/>
      </c>
      <c r="BI269" s="7" t="s">
        <v>1</v>
      </c>
      <c r="BJ269" s="15">
        <f>IFERROR(IF(Table1[[#This Row],[S.Material]]="S",(Table1[[#This Row],[Total Qty]]+Table1[[#This Row],[N+1]]+Table1[[#This Row],[N+2]]),Table1[[#This Row],[Total Qty]]+Table1[[#This Row],[N+1]]),)</f>
        <v>0</v>
      </c>
      <c r="BK269" s="7" t="str">
        <f>IFERROR(IF(((AVERAGE((Table1[[#This Row],[N+1]],Table1[[#This Row],[N+2]]),Table1[[#This Row],[N+3]])-(Table1[[#This Row],[Total Qty]])))&gt;500,"Fixed&gt;500pcs",""),"")</f>
        <v/>
      </c>
      <c r="BL269" s="7" t="str">
        <f>IF(AND(Table1[[#This Row],[Last Forcast]]=0,Table1[[#This Row],[Total Qty]]&gt;0,Table1[[#This Row],[N+1]]&gt;0),"Check PO again","")</f>
        <v/>
      </c>
    </row>
    <row r="270" spans="2:64" x14ac:dyDescent="0.3">
      <c r="B270">
        <v>268</v>
      </c>
      <c r="C270" t="s">
        <v>277</v>
      </c>
      <c r="D270">
        <f>IFERROR(ROUND((MID(Table1[[#This Row],[Production]],35,(LEN(Table1[[#This Row],[Production]]))-37)/(MID(Table1[[#This Row],[Stock]],35,(LEN(Table1[[#This Row],[Stock]]))-37))),0),"")</f>
        <v>13</v>
      </c>
      <c r="E270" t="s">
        <v>278</v>
      </c>
      <c r="F270" s="16">
        <f>VLOOKUP(LEFT(Table1[[#This Row],[Production]],LEN(Table1[[#This Row],[Production]])-7),Item!$A$5:$Z$1000,26,0)</f>
        <v>2.2759999999999998</v>
      </c>
      <c r="H270" s="8" t="str">
        <f>IFERROR(VLOOKUP(MID(Table1[[#This Row],[Production]],10,2),Special!$B$2:$D$26,3,0),"")</f>
        <v>-</v>
      </c>
      <c r="J270" t="b">
        <f>EXACT(LEFT(Table1[[#This Row],[Stock]],12),LEFT(Table1[[#This Row],[Production]],12))</f>
        <v>1</v>
      </c>
      <c r="K270" t="b">
        <f>EXACT((RIGHT(Table1[[#This Row],[Stock]],3)),((RIGHT(Table1[[#This Row],[Production]],3))))</f>
        <v>1</v>
      </c>
      <c r="L270" s="14">
        <f>IFERROR(VLOOKUP(Table1[[#This Row],[Stock]],[1]Sheet1!$A$7:$N$10000,14,0),"")</f>
        <v>115</v>
      </c>
      <c r="M270" s="14">
        <f>IFERROR(ROUND((Table1[[#This Row],[Stock
(S&amp;L)]]/Table1[[#This Row],[Rate
(L/S)]]),0),"")</f>
        <v>9</v>
      </c>
      <c r="O270" t="str">
        <f>IF(Table1[[#This Row],[Rate
(L/S)]]=1,"P/E","C")</f>
        <v>C</v>
      </c>
      <c r="P270" s="7">
        <f>IFERROR(VLOOKUP(Table1[[#This Row],[Stock]],[2]CUS030!$A$5:$BO$10000,21,0)/Table1[[#This Row],[Rate
(L/S)]],"")</f>
        <v>1.9230769230769231</v>
      </c>
      <c r="Q270" s="7">
        <f>IFERROR(VLOOKUP(Table1[[#This Row],[Stock]],[2]CUS030!$A$5:$BO$10000,22,0)/Table1[[#This Row],[Rate
(L/S)]],"")</f>
        <v>0</v>
      </c>
      <c r="R270" s="7">
        <f>IFERROR(VLOOKUP(Table1[[#This Row],[Stock]],[2]CUS030!$A$5:$BO$10000,23,0)/Table1[[#This Row],[Rate
(L/S)]],"")</f>
        <v>0</v>
      </c>
      <c r="S270" s="7">
        <f>IFERROR(VLOOKUP(Table1[[#This Row],[Stock]],[2]CUS030!$A$5:$BO$10000,24,0)/Table1[[#This Row],[Rate
(L/S)]],"")</f>
        <v>0</v>
      </c>
      <c r="T270" s="7">
        <f>IFERROR(VLOOKUP(Table1[[#This Row],[Stock]],[2]CUS030!$A$5:$BO$10000,25,0)/Table1[[#This Row],[Rate
(L/S)]],"")</f>
        <v>0</v>
      </c>
      <c r="U270" s="7">
        <f>IFERROR(VLOOKUP(Table1[[#This Row],[Stock]],[2]CUS030!$A$5:$BO$10000,26,0)/Table1[[#This Row],[Rate
(L/S)]],"")</f>
        <v>1.9230769230769231</v>
      </c>
      <c r="V270" s="7">
        <f>IFERROR(VLOOKUP(Table1[[#This Row],[Stock]],[2]CUS030!$A$5:$BO$10000,27,0)/Table1[[#This Row],[Rate
(L/S)]],"")</f>
        <v>0</v>
      </c>
      <c r="W270" s="7">
        <f>IFERROR(VLOOKUP(Table1[[#This Row],[Stock]],[2]CUS030!$A$5:$BO$10000,28,0)/Table1[[#This Row],[Rate
(L/S)]],"")</f>
        <v>0</v>
      </c>
      <c r="X270" s="7">
        <f>IFERROR(VLOOKUP(Table1[[#This Row],[Stock]],[2]CUS030!$A$5:$BO$10000,29,0)/Table1[[#This Row],[Rate
(L/S)]],"")</f>
        <v>0</v>
      </c>
      <c r="Y270" s="7">
        <f>IFERROR(VLOOKUP(Table1[[#This Row],[Stock]],[2]CUS030!$A$5:$BO$10000,30,0)/Table1[[#This Row],[Rate
(L/S)]],"")</f>
        <v>0</v>
      </c>
      <c r="Z270" s="7">
        <f>IFERROR(VLOOKUP(Table1[[#This Row],[Stock]],[2]CUS030!$A$5:$BO$10000,31,0)/Table1[[#This Row],[Rate
(L/S)]],"")</f>
        <v>1.9230769230769231</v>
      </c>
      <c r="AA270" s="7">
        <f>IFERROR(VLOOKUP(Table1[[#This Row],[Stock]],[2]CUS030!$A$5:$BO$10000,32,0)/Table1[[#This Row],[Rate
(L/S)]],"")</f>
        <v>0</v>
      </c>
      <c r="AB270" s="7">
        <f>IFERROR(VLOOKUP(Table1[[#This Row],[Stock]],[2]CUS030!$A$5:$BO$10000,33,0)/Table1[[#This Row],[Rate
(L/S)]],"")</f>
        <v>0</v>
      </c>
      <c r="AC270" s="7">
        <f>IFERROR(VLOOKUP(Table1[[#This Row],[Stock]],[2]CUS030!$A$5:$BO$10000,34,0)/Table1[[#This Row],[Rate
(L/S)]],"")</f>
        <v>0</v>
      </c>
      <c r="AD270" s="7">
        <f>IFERROR(VLOOKUP(Table1[[#This Row],[Stock]],[2]CUS030!$A$5:$BO$10000,35,0)/Table1[[#This Row],[Rate
(L/S)]],"")</f>
        <v>1.9230769230769231</v>
      </c>
      <c r="AE270" s="7">
        <f>IFERROR(VLOOKUP(Table1[[#This Row],[Stock]],[2]CUS030!$A$5:$BO$10000,36,0)/Table1[[#This Row],[Rate
(L/S)]],"")</f>
        <v>0</v>
      </c>
      <c r="AF270" s="7">
        <f>IFERROR(VLOOKUP(Table1[[#This Row],[Stock]],[2]CUS030!$A$5:$BO$10000,37,0)/Table1[[#This Row],[Rate
(L/S)]],"")</f>
        <v>0</v>
      </c>
      <c r="AG270" s="7">
        <f>IFERROR(VLOOKUP(Table1[[#This Row],[Stock]],[2]CUS030!$A$5:$BO$10000,38,0)/Table1[[#This Row],[Rate
(L/S)]],"")</f>
        <v>0</v>
      </c>
      <c r="AH270" s="7">
        <f>IFERROR(VLOOKUP(Table1[[#This Row],[Stock]],[2]CUS030!$A$5:$BO$10000,39,0)/Table1[[#This Row],[Rate
(L/S)]],"")</f>
        <v>0</v>
      </c>
      <c r="AI270" s="7">
        <f>IFERROR(VLOOKUP(Table1[[#This Row],[Stock]],[2]CUS030!$A$5:$BO$10000,40,0)/Table1[[#This Row],[Rate
(L/S)]],"")</f>
        <v>1.9230769230769231</v>
      </c>
      <c r="AJ270" s="7">
        <f>IFERROR(VLOOKUP(Table1[[#This Row],[Stock]],[2]CUS030!$A$5:$BO$10000,41,0)/Table1[[#This Row],[Rate
(L/S)]],"")</f>
        <v>0</v>
      </c>
      <c r="AK270" s="7">
        <f>IFERROR(VLOOKUP(Table1[[#This Row],[Stock]],[2]CUS030!$A$5:$BO$10000,42,0)/Table1[[#This Row],[Rate
(L/S)]],"")</f>
        <v>0</v>
      </c>
      <c r="AL270" s="7">
        <f>IFERROR(VLOOKUP(Table1[[#This Row],[Stock]],[2]CUS030!$A$5:$BO$10000,43,0)/Table1[[#This Row],[Rate
(L/S)]],"")</f>
        <v>0</v>
      </c>
      <c r="AM270" s="7">
        <f>IFERROR(VLOOKUP(Table1[[#This Row],[Stock]],[2]CUS030!$A$5:$BO$10000,44,0)/Table1[[#This Row],[Rate
(L/S)]],"")</f>
        <v>0</v>
      </c>
      <c r="AN270" s="7">
        <f>IFERROR(VLOOKUP(Table1[[#This Row],[Stock]],[2]CUS030!$A$5:$BO$10000,45,0)/Table1[[#This Row],[Rate
(L/S)]],"")</f>
        <v>0</v>
      </c>
      <c r="AO270" s="7">
        <f>IFERROR(VLOOKUP(Table1[[#This Row],[Stock]],[2]CUS030!$A$5:$BO$10000,46,0)/Table1[[#This Row],[Rate
(L/S)]],"")</f>
        <v>0</v>
      </c>
      <c r="AP270" s="7">
        <f>IFERROR(VLOOKUP(Table1[[#This Row],[Stock]],[2]CUS030!$A$5:$BO$10000,47,0)/Table1[[#This Row],[Rate
(L/S)]],"")</f>
        <v>0</v>
      </c>
      <c r="AQ270" s="7">
        <f>IFERROR(VLOOKUP(Table1[[#This Row],[Stock]],[2]CUS030!$A$5:$BO$10000,48,0)/Table1[[#This Row],[Rate
(L/S)]],"")</f>
        <v>0</v>
      </c>
      <c r="AR270" s="7">
        <f>IFERROR(VLOOKUP(Table1[[#This Row],[Stock]],[2]CUS030!$A$5:$BO$10000,49,0)/Table1[[#This Row],[Rate
(L/S)]],"")</f>
        <v>0</v>
      </c>
      <c r="AS270" s="7">
        <f>IFERROR(VLOOKUP(Table1[[#This Row],[Stock]],[2]CUS030!$A$5:$BO$10000,50,0)/Table1[[#This Row],[Rate
(L/S)]],"")</f>
        <v>0</v>
      </c>
      <c r="AT270" s="7">
        <f>IFERROR(VLOOKUP(Table1[[#This Row],[Stock]],[2]CUS030!$A$5:$BO$10000,51,0)/Table1[[#This Row],[Rate
(L/S)]],"")</f>
        <v>0</v>
      </c>
      <c r="AU270" s="7">
        <f>IFERROR(VLOOKUP(Table1[[#This Row],[Stock]],[2]CUS030!$A$5:$BO$10000,52,0)/Table1[[#This Row],[Rate
(L/S)]],"")</f>
        <v>0</v>
      </c>
      <c r="AV270" s="7">
        <f>IFERROR(VLOOKUP(Table1[[#This Row],[Stock]],[2]CUS030!$A$5:$BO$10000,53,0)/Table1[[#This Row],[Rate
(L/S)]],"")</f>
        <v>9.615384615384615</v>
      </c>
      <c r="AW270" s="7">
        <f>IFERROR(VLOOKUP(Table1[[#This Row],[Stock]],[2]CUS030!$A$5:$BO$10000,54,0)/Table1[[#This Row],[Rate
(L/S)]],"")</f>
        <v>0</v>
      </c>
      <c r="AX270" s="7">
        <f>IFERROR(VLOOKUP(Table1[[#This Row],[Stock]],[2]CUS030!$A$5:$BO$10000,55,0)/Table1[[#This Row],[Rate
(L/S)]],"")</f>
        <v>9.615384615384615</v>
      </c>
      <c r="AY270" s="7">
        <f>IFERROR(VLOOKUP(Table1[[#This Row],[Stock]],[2]CUS030!$A$5:$BO$10000,56,0)/Table1[[#This Row],[Rate
(L/S)]],"")</f>
        <v>11.538461538461538</v>
      </c>
      <c r="AZ270" s="7">
        <f>IFERROR(VLOOKUP(Table1[[#This Row],[Stock]],[2]CUS030!$A$5:$BO$10000,57,0)/Table1[[#This Row],[Rate
(L/S)]],"")</f>
        <v>7.6923076923076925</v>
      </c>
      <c r="BA270" s="7">
        <f>IFERROR(VLOOKUP(Table1[[#This Row],[Stock]],[2]CUS030!$A$5:$BO$10000,58,0)/Table1[[#This Row],[Rate
(L/S)]],"")</f>
        <v>9.615384615384615</v>
      </c>
      <c r="BB270" s="7">
        <f>IFERROR(VLOOKUP(Table1[[#This Row],[Stock]],[2]CUS030!$A$5:$BO$10000,59,0)/Table1[[#This Row],[Rate
(L/S)]],"")</f>
        <v>0</v>
      </c>
      <c r="BC270" s="7">
        <f>IFERROR(VLOOKUP(Table1[[#This Row],[Stock]],[2]CUS030!$A$5:$BO$10000,60,0)/Table1[[#This Row],[Rate
(L/S)]],"")</f>
        <v>0</v>
      </c>
      <c r="BD270" s="7">
        <f>IFERROR(VLOOKUP(Table1[[#This Row],[Stock]],[2]CUS030!$A$5:$BO$10000,61,0)/Table1[[#This Row],[Rate
(L/S)]],"")</f>
        <v>0</v>
      </c>
      <c r="BE270" s="7">
        <f>IFERROR(VLOOKUP(Table1[[#This Row],[Stock]],[2]CUS030!$A$5:$BO$10000,62,0)/Table1[[#This Row],[Rate
(L/S)]],"")</f>
        <v>0</v>
      </c>
      <c r="BF270" s="7">
        <f>IFERROR(VLOOKUP(Table1[[#This Row],[Stock]],[2]CUS030!$A$5:$BO$10000,63,0)/Table1[[#This Row],[Rate
(L/S)]],"")</f>
        <v>0</v>
      </c>
      <c r="BG270" s="7">
        <f>IFERROR(VLOOKUP(Table1[[#This Row],[Stock]],[2]CUS030!$A$5:$BO$10000,64,0)/Table1[[#This Row],[Rate
(L/S)]],"")</f>
        <v>0</v>
      </c>
      <c r="BH270" s="7">
        <f>IFERROR(VLOOKUP(Table1[[#This Row],[Stock]],[2]CUS030!$A$5:$BO$10000,65,0)/Table1[[#This Row],[Rate
(L/S)]],"")</f>
        <v>0</v>
      </c>
      <c r="BI270" s="7" t="s">
        <v>1</v>
      </c>
      <c r="BJ270" s="15">
        <f>IFERROR(IF(Table1[[#This Row],[S.Material]]="S",(Table1[[#This Row],[Total Qty]]+Table1[[#This Row],[N+1]]+Table1[[#This Row],[N+2]]),Table1[[#This Row],[Total Qty]]+Table1[[#This Row],[N+1]]),)</f>
        <v>21.153846153846153</v>
      </c>
      <c r="BK270" s="7" t="str">
        <f>IFERROR(IF(((AVERAGE((Table1[[#This Row],[N+1]],Table1[[#This Row],[N+2]]),Table1[[#This Row],[N+3]])-(Table1[[#This Row],[Total Qty]])))&gt;500,"Fixed&gt;500pcs",""),"")</f>
        <v/>
      </c>
      <c r="BL270" s="7" t="str">
        <f>IF(AND(Table1[[#This Row],[Last Forcast]]=0,Table1[[#This Row],[Total Qty]]&gt;0,Table1[[#This Row],[N+1]]&gt;0),"Check PO again","")</f>
        <v/>
      </c>
    </row>
    <row r="271" spans="2:64" x14ac:dyDescent="0.3">
      <c r="B271">
        <v>269</v>
      </c>
      <c r="C271" t="s">
        <v>279</v>
      </c>
      <c r="D271">
        <f>IFERROR(ROUND((MID(Table1[[#This Row],[Production]],35,(LEN(Table1[[#This Row],[Production]]))-37)/(MID(Table1[[#This Row],[Stock]],35,(LEN(Table1[[#This Row],[Stock]]))-37))),0),"")</f>
        <v>1</v>
      </c>
      <c r="E271" t="s">
        <v>279</v>
      </c>
      <c r="F271" s="16">
        <f>VLOOKUP(LEFT(Table1[[#This Row],[Production]],LEN(Table1[[#This Row],[Production]])-7),Item!$A$5:$Z$1000,26,0)</f>
        <v>2.2759999999999998</v>
      </c>
      <c r="H271" s="8" t="str">
        <f>IFERROR(VLOOKUP(MID(Table1[[#This Row],[Production]],10,2),Special!$B$2:$D$26,3,0),"")</f>
        <v>-</v>
      </c>
      <c r="J271" t="b">
        <f>EXACT(LEFT(Table1[[#This Row],[Stock]],12),LEFT(Table1[[#This Row],[Production]],12))</f>
        <v>1</v>
      </c>
      <c r="K271" t="b">
        <f>EXACT((RIGHT(Table1[[#This Row],[Stock]],3)),((RIGHT(Table1[[#This Row],[Production]],3))))</f>
        <v>1</v>
      </c>
      <c r="L271" s="14">
        <f>IFERROR(VLOOKUP(Table1[[#This Row],[Stock]],[1]Sheet1!$A$7:$N$10000,14,0),"")</f>
        <v>0</v>
      </c>
      <c r="M271" s="14">
        <f>IFERROR(ROUND((Table1[[#This Row],[Stock
(S&amp;L)]]/Table1[[#This Row],[Rate
(L/S)]]),0),"")</f>
        <v>0</v>
      </c>
      <c r="O271" t="str">
        <f>IF(Table1[[#This Row],[Rate
(L/S)]]=1,"P/E","C")</f>
        <v>P/E</v>
      </c>
      <c r="P271" s="7" t="str">
        <f>IFERROR(VLOOKUP(Table1[[#This Row],[Stock]],[2]CUS030!$A$5:$BO$10000,21,0)/Table1[[#This Row],[Rate
(L/S)]],"")</f>
        <v/>
      </c>
      <c r="Q271" s="7" t="str">
        <f>IFERROR(VLOOKUP(Table1[[#This Row],[Stock]],[2]CUS030!$A$5:$BO$10000,22,0)/Table1[[#This Row],[Rate
(L/S)]],"")</f>
        <v/>
      </c>
      <c r="R271" s="7" t="str">
        <f>IFERROR(VLOOKUP(Table1[[#This Row],[Stock]],[2]CUS030!$A$5:$BO$10000,23,0)/Table1[[#This Row],[Rate
(L/S)]],"")</f>
        <v/>
      </c>
      <c r="S271" s="7" t="str">
        <f>IFERROR(VLOOKUP(Table1[[#This Row],[Stock]],[2]CUS030!$A$5:$BO$10000,24,0)/Table1[[#This Row],[Rate
(L/S)]],"")</f>
        <v/>
      </c>
      <c r="T271" s="7" t="str">
        <f>IFERROR(VLOOKUP(Table1[[#This Row],[Stock]],[2]CUS030!$A$5:$BO$10000,25,0)/Table1[[#This Row],[Rate
(L/S)]],"")</f>
        <v/>
      </c>
      <c r="U271" s="7" t="str">
        <f>IFERROR(VLOOKUP(Table1[[#This Row],[Stock]],[2]CUS030!$A$5:$BO$10000,26,0)/Table1[[#This Row],[Rate
(L/S)]],"")</f>
        <v/>
      </c>
      <c r="V271" s="7" t="str">
        <f>IFERROR(VLOOKUP(Table1[[#This Row],[Stock]],[2]CUS030!$A$5:$BO$10000,27,0)/Table1[[#This Row],[Rate
(L/S)]],"")</f>
        <v/>
      </c>
      <c r="W271" s="7" t="str">
        <f>IFERROR(VLOOKUP(Table1[[#This Row],[Stock]],[2]CUS030!$A$5:$BO$10000,28,0)/Table1[[#This Row],[Rate
(L/S)]],"")</f>
        <v/>
      </c>
      <c r="X271" s="7" t="str">
        <f>IFERROR(VLOOKUP(Table1[[#This Row],[Stock]],[2]CUS030!$A$5:$BO$10000,29,0)/Table1[[#This Row],[Rate
(L/S)]],"")</f>
        <v/>
      </c>
      <c r="Y271" s="7" t="str">
        <f>IFERROR(VLOOKUP(Table1[[#This Row],[Stock]],[2]CUS030!$A$5:$BO$10000,30,0)/Table1[[#This Row],[Rate
(L/S)]],"")</f>
        <v/>
      </c>
      <c r="Z271" s="7" t="str">
        <f>IFERROR(VLOOKUP(Table1[[#This Row],[Stock]],[2]CUS030!$A$5:$BO$10000,31,0)/Table1[[#This Row],[Rate
(L/S)]],"")</f>
        <v/>
      </c>
      <c r="AA271" s="7" t="str">
        <f>IFERROR(VLOOKUP(Table1[[#This Row],[Stock]],[2]CUS030!$A$5:$BO$10000,32,0)/Table1[[#This Row],[Rate
(L/S)]],"")</f>
        <v/>
      </c>
      <c r="AB271" s="7" t="str">
        <f>IFERROR(VLOOKUP(Table1[[#This Row],[Stock]],[2]CUS030!$A$5:$BO$10000,33,0)/Table1[[#This Row],[Rate
(L/S)]],"")</f>
        <v/>
      </c>
      <c r="AC271" s="7" t="str">
        <f>IFERROR(VLOOKUP(Table1[[#This Row],[Stock]],[2]CUS030!$A$5:$BO$10000,34,0)/Table1[[#This Row],[Rate
(L/S)]],"")</f>
        <v/>
      </c>
      <c r="AD271" s="7" t="str">
        <f>IFERROR(VLOOKUP(Table1[[#This Row],[Stock]],[2]CUS030!$A$5:$BO$10000,35,0)/Table1[[#This Row],[Rate
(L/S)]],"")</f>
        <v/>
      </c>
      <c r="AE271" s="7" t="str">
        <f>IFERROR(VLOOKUP(Table1[[#This Row],[Stock]],[2]CUS030!$A$5:$BO$10000,36,0)/Table1[[#This Row],[Rate
(L/S)]],"")</f>
        <v/>
      </c>
      <c r="AF271" s="7" t="str">
        <f>IFERROR(VLOOKUP(Table1[[#This Row],[Stock]],[2]CUS030!$A$5:$BO$10000,37,0)/Table1[[#This Row],[Rate
(L/S)]],"")</f>
        <v/>
      </c>
      <c r="AG271" s="7" t="str">
        <f>IFERROR(VLOOKUP(Table1[[#This Row],[Stock]],[2]CUS030!$A$5:$BO$10000,38,0)/Table1[[#This Row],[Rate
(L/S)]],"")</f>
        <v/>
      </c>
      <c r="AH271" s="7" t="str">
        <f>IFERROR(VLOOKUP(Table1[[#This Row],[Stock]],[2]CUS030!$A$5:$BO$10000,39,0)/Table1[[#This Row],[Rate
(L/S)]],"")</f>
        <v/>
      </c>
      <c r="AI271" s="7" t="str">
        <f>IFERROR(VLOOKUP(Table1[[#This Row],[Stock]],[2]CUS030!$A$5:$BO$10000,40,0)/Table1[[#This Row],[Rate
(L/S)]],"")</f>
        <v/>
      </c>
      <c r="AJ271" s="7" t="str">
        <f>IFERROR(VLOOKUP(Table1[[#This Row],[Stock]],[2]CUS030!$A$5:$BO$10000,41,0)/Table1[[#This Row],[Rate
(L/S)]],"")</f>
        <v/>
      </c>
      <c r="AK271" s="7" t="str">
        <f>IFERROR(VLOOKUP(Table1[[#This Row],[Stock]],[2]CUS030!$A$5:$BO$10000,42,0)/Table1[[#This Row],[Rate
(L/S)]],"")</f>
        <v/>
      </c>
      <c r="AL271" s="7" t="str">
        <f>IFERROR(VLOOKUP(Table1[[#This Row],[Stock]],[2]CUS030!$A$5:$BO$10000,43,0)/Table1[[#This Row],[Rate
(L/S)]],"")</f>
        <v/>
      </c>
      <c r="AM271" s="7" t="str">
        <f>IFERROR(VLOOKUP(Table1[[#This Row],[Stock]],[2]CUS030!$A$5:$BO$10000,44,0)/Table1[[#This Row],[Rate
(L/S)]],"")</f>
        <v/>
      </c>
      <c r="AN271" s="7" t="str">
        <f>IFERROR(VLOOKUP(Table1[[#This Row],[Stock]],[2]CUS030!$A$5:$BO$10000,45,0)/Table1[[#This Row],[Rate
(L/S)]],"")</f>
        <v/>
      </c>
      <c r="AO271" s="7" t="str">
        <f>IFERROR(VLOOKUP(Table1[[#This Row],[Stock]],[2]CUS030!$A$5:$BO$10000,46,0)/Table1[[#This Row],[Rate
(L/S)]],"")</f>
        <v/>
      </c>
      <c r="AP271" s="7" t="str">
        <f>IFERROR(VLOOKUP(Table1[[#This Row],[Stock]],[2]CUS030!$A$5:$BO$10000,47,0)/Table1[[#This Row],[Rate
(L/S)]],"")</f>
        <v/>
      </c>
      <c r="AQ271" s="7" t="str">
        <f>IFERROR(VLOOKUP(Table1[[#This Row],[Stock]],[2]CUS030!$A$5:$BO$10000,48,0)/Table1[[#This Row],[Rate
(L/S)]],"")</f>
        <v/>
      </c>
      <c r="AR271" s="7" t="str">
        <f>IFERROR(VLOOKUP(Table1[[#This Row],[Stock]],[2]CUS030!$A$5:$BO$10000,49,0)/Table1[[#This Row],[Rate
(L/S)]],"")</f>
        <v/>
      </c>
      <c r="AS271" s="7" t="str">
        <f>IFERROR(VLOOKUP(Table1[[#This Row],[Stock]],[2]CUS030!$A$5:$BO$10000,50,0)/Table1[[#This Row],[Rate
(L/S)]],"")</f>
        <v/>
      </c>
      <c r="AT271" s="7" t="str">
        <f>IFERROR(VLOOKUP(Table1[[#This Row],[Stock]],[2]CUS030!$A$5:$BO$10000,51,0)/Table1[[#This Row],[Rate
(L/S)]],"")</f>
        <v/>
      </c>
      <c r="AU271" s="7" t="str">
        <f>IFERROR(VLOOKUP(Table1[[#This Row],[Stock]],[2]CUS030!$A$5:$BO$10000,52,0)/Table1[[#This Row],[Rate
(L/S)]],"")</f>
        <v/>
      </c>
      <c r="AV271" s="7" t="str">
        <f>IFERROR(VLOOKUP(Table1[[#This Row],[Stock]],[2]CUS030!$A$5:$BO$10000,53,0)/Table1[[#This Row],[Rate
(L/S)]],"")</f>
        <v/>
      </c>
      <c r="AW271" s="7" t="str">
        <f>IFERROR(VLOOKUP(Table1[[#This Row],[Stock]],[2]CUS030!$A$5:$BO$10000,54,0)/Table1[[#This Row],[Rate
(L/S)]],"")</f>
        <v/>
      </c>
      <c r="AX271" s="7" t="str">
        <f>IFERROR(VLOOKUP(Table1[[#This Row],[Stock]],[2]CUS030!$A$5:$BO$10000,55,0)/Table1[[#This Row],[Rate
(L/S)]],"")</f>
        <v/>
      </c>
      <c r="AY271" s="7" t="str">
        <f>IFERROR(VLOOKUP(Table1[[#This Row],[Stock]],[2]CUS030!$A$5:$BO$10000,56,0)/Table1[[#This Row],[Rate
(L/S)]],"")</f>
        <v/>
      </c>
      <c r="AZ271" s="7" t="str">
        <f>IFERROR(VLOOKUP(Table1[[#This Row],[Stock]],[2]CUS030!$A$5:$BO$10000,57,0)/Table1[[#This Row],[Rate
(L/S)]],"")</f>
        <v/>
      </c>
      <c r="BA271" s="7" t="str">
        <f>IFERROR(VLOOKUP(Table1[[#This Row],[Stock]],[2]CUS030!$A$5:$BO$10000,58,0)/Table1[[#This Row],[Rate
(L/S)]],"")</f>
        <v/>
      </c>
      <c r="BB271" s="7" t="str">
        <f>IFERROR(VLOOKUP(Table1[[#This Row],[Stock]],[2]CUS030!$A$5:$BO$10000,59,0)/Table1[[#This Row],[Rate
(L/S)]],"")</f>
        <v/>
      </c>
      <c r="BC271" s="7" t="str">
        <f>IFERROR(VLOOKUP(Table1[[#This Row],[Stock]],[2]CUS030!$A$5:$BO$10000,60,0)/Table1[[#This Row],[Rate
(L/S)]],"")</f>
        <v/>
      </c>
      <c r="BD271" s="7" t="str">
        <f>IFERROR(VLOOKUP(Table1[[#This Row],[Stock]],[2]CUS030!$A$5:$BO$10000,61,0)/Table1[[#This Row],[Rate
(L/S)]],"")</f>
        <v/>
      </c>
      <c r="BE271" s="7" t="str">
        <f>IFERROR(VLOOKUP(Table1[[#This Row],[Stock]],[2]CUS030!$A$5:$BO$10000,62,0)/Table1[[#This Row],[Rate
(L/S)]],"")</f>
        <v/>
      </c>
      <c r="BF271" s="7" t="str">
        <f>IFERROR(VLOOKUP(Table1[[#This Row],[Stock]],[2]CUS030!$A$5:$BO$10000,63,0)/Table1[[#This Row],[Rate
(L/S)]],"")</f>
        <v/>
      </c>
      <c r="BG271" s="7" t="str">
        <f>IFERROR(VLOOKUP(Table1[[#This Row],[Stock]],[2]CUS030!$A$5:$BO$10000,64,0)/Table1[[#This Row],[Rate
(L/S)]],"")</f>
        <v/>
      </c>
      <c r="BH271" s="7" t="str">
        <f>IFERROR(VLOOKUP(Table1[[#This Row],[Stock]],[2]CUS030!$A$5:$BO$10000,65,0)/Table1[[#This Row],[Rate
(L/S)]],"")</f>
        <v/>
      </c>
      <c r="BI271" s="7" t="s">
        <v>1</v>
      </c>
      <c r="BJ271" s="15">
        <f>IFERROR(IF(Table1[[#This Row],[S.Material]]="S",(Table1[[#This Row],[Total Qty]]+Table1[[#This Row],[N+1]]+Table1[[#This Row],[N+2]]),Table1[[#This Row],[Total Qty]]+Table1[[#This Row],[N+1]]),)</f>
        <v>0</v>
      </c>
      <c r="BK271" s="7" t="str">
        <f>IFERROR(IF(((AVERAGE((Table1[[#This Row],[N+1]],Table1[[#This Row],[N+2]]),Table1[[#This Row],[N+3]])-(Table1[[#This Row],[Total Qty]])))&gt;500,"Fixed&gt;500pcs",""),"")</f>
        <v/>
      </c>
      <c r="BL271" s="7" t="str">
        <f>IF(AND(Table1[[#This Row],[Last Forcast]]=0,Table1[[#This Row],[Total Qty]]&gt;0,Table1[[#This Row],[N+1]]&gt;0),"Check PO again","")</f>
        <v/>
      </c>
    </row>
    <row r="272" spans="2:64" x14ac:dyDescent="0.3">
      <c r="B272">
        <v>270</v>
      </c>
      <c r="C272" t="s">
        <v>278</v>
      </c>
      <c r="D272">
        <f>IFERROR(ROUND((MID(Table1[[#This Row],[Production]],35,(LEN(Table1[[#This Row],[Production]]))-37)/(MID(Table1[[#This Row],[Stock]],35,(LEN(Table1[[#This Row],[Stock]]))-37))),0),"")</f>
        <v>1</v>
      </c>
      <c r="E272" t="s">
        <v>278</v>
      </c>
      <c r="F272" s="16">
        <f>VLOOKUP(LEFT(Table1[[#This Row],[Production]],LEN(Table1[[#This Row],[Production]])-7),Item!$A$5:$Z$1000,26,0)</f>
        <v>2.2759999999999998</v>
      </c>
      <c r="H272" s="8" t="str">
        <f>IFERROR(VLOOKUP(MID(Table1[[#This Row],[Production]],10,2),Special!$B$2:$D$26,3,0),"")</f>
        <v>-</v>
      </c>
      <c r="J272" t="b">
        <f>EXACT(LEFT(Table1[[#This Row],[Stock]],12),LEFT(Table1[[#This Row],[Production]],12))</f>
        <v>1</v>
      </c>
      <c r="K272" t="b">
        <f>EXACT((RIGHT(Table1[[#This Row],[Stock]],3)),((RIGHT(Table1[[#This Row],[Production]],3))))</f>
        <v>1</v>
      </c>
      <c r="L272" s="14">
        <f>IFERROR(VLOOKUP(Table1[[#This Row],[Stock]],[1]Sheet1!$A$7:$N$10000,14,0),"")</f>
        <v>29</v>
      </c>
      <c r="M272" s="14">
        <f>IFERROR(ROUND((Table1[[#This Row],[Stock
(S&amp;L)]]/Table1[[#This Row],[Rate
(L/S)]]),0),"")</f>
        <v>29</v>
      </c>
      <c r="O272" t="str">
        <f>IF(Table1[[#This Row],[Rate
(L/S)]]=1,"P/E","C")</f>
        <v>P/E</v>
      </c>
      <c r="P272" s="7" t="str">
        <f>IFERROR(VLOOKUP(Table1[[#This Row],[Stock]],[2]CUS030!$A$5:$BO$10000,21,0)/Table1[[#This Row],[Rate
(L/S)]],"")</f>
        <v/>
      </c>
      <c r="Q272" s="7" t="str">
        <f>IFERROR(VLOOKUP(Table1[[#This Row],[Stock]],[2]CUS030!$A$5:$BO$10000,22,0)/Table1[[#This Row],[Rate
(L/S)]],"")</f>
        <v/>
      </c>
      <c r="R272" s="7" t="str">
        <f>IFERROR(VLOOKUP(Table1[[#This Row],[Stock]],[2]CUS030!$A$5:$BO$10000,23,0)/Table1[[#This Row],[Rate
(L/S)]],"")</f>
        <v/>
      </c>
      <c r="S272" s="7" t="str">
        <f>IFERROR(VLOOKUP(Table1[[#This Row],[Stock]],[2]CUS030!$A$5:$BO$10000,24,0)/Table1[[#This Row],[Rate
(L/S)]],"")</f>
        <v/>
      </c>
      <c r="T272" s="7" t="str">
        <f>IFERROR(VLOOKUP(Table1[[#This Row],[Stock]],[2]CUS030!$A$5:$BO$10000,25,0)/Table1[[#This Row],[Rate
(L/S)]],"")</f>
        <v/>
      </c>
      <c r="U272" s="7" t="str">
        <f>IFERROR(VLOOKUP(Table1[[#This Row],[Stock]],[2]CUS030!$A$5:$BO$10000,26,0)/Table1[[#This Row],[Rate
(L/S)]],"")</f>
        <v/>
      </c>
      <c r="V272" s="7" t="str">
        <f>IFERROR(VLOOKUP(Table1[[#This Row],[Stock]],[2]CUS030!$A$5:$BO$10000,27,0)/Table1[[#This Row],[Rate
(L/S)]],"")</f>
        <v/>
      </c>
      <c r="W272" s="7" t="str">
        <f>IFERROR(VLOOKUP(Table1[[#This Row],[Stock]],[2]CUS030!$A$5:$BO$10000,28,0)/Table1[[#This Row],[Rate
(L/S)]],"")</f>
        <v/>
      </c>
      <c r="X272" s="7" t="str">
        <f>IFERROR(VLOOKUP(Table1[[#This Row],[Stock]],[2]CUS030!$A$5:$BO$10000,29,0)/Table1[[#This Row],[Rate
(L/S)]],"")</f>
        <v/>
      </c>
      <c r="Y272" s="7" t="str">
        <f>IFERROR(VLOOKUP(Table1[[#This Row],[Stock]],[2]CUS030!$A$5:$BO$10000,30,0)/Table1[[#This Row],[Rate
(L/S)]],"")</f>
        <v/>
      </c>
      <c r="Z272" s="7" t="str">
        <f>IFERROR(VLOOKUP(Table1[[#This Row],[Stock]],[2]CUS030!$A$5:$BO$10000,31,0)/Table1[[#This Row],[Rate
(L/S)]],"")</f>
        <v/>
      </c>
      <c r="AA272" s="7" t="str">
        <f>IFERROR(VLOOKUP(Table1[[#This Row],[Stock]],[2]CUS030!$A$5:$BO$10000,32,0)/Table1[[#This Row],[Rate
(L/S)]],"")</f>
        <v/>
      </c>
      <c r="AB272" s="7" t="str">
        <f>IFERROR(VLOOKUP(Table1[[#This Row],[Stock]],[2]CUS030!$A$5:$BO$10000,33,0)/Table1[[#This Row],[Rate
(L/S)]],"")</f>
        <v/>
      </c>
      <c r="AC272" s="7" t="str">
        <f>IFERROR(VLOOKUP(Table1[[#This Row],[Stock]],[2]CUS030!$A$5:$BO$10000,34,0)/Table1[[#This Row],[Rate
(L/S)]],"")</f>
        <v/>
      </c>
      <c r="AD272" s="7" t="str">
        <f>IFERROR(VLOOKUP(Table1[[#This Row],[Stock]],[2]CUS030!$A$5:$BO$10000,35,0)/Table1[[#This Row],[Rate
(L/S)]],"")</f>
        <v/>
      </c>
      <c r="AE272" s="7" t="str">
        <f>IFERROR(VLOOKUP(Table1[[#This Row],[Stock]],[2]CUS030!$A$5:$BO$10000,36,0)/Table1[[#This Row],[Rate
(L/S)]],"")</f>
        <v/>
      </c>
      <c r="AF272" s="7" t="str">
        <f>IFERROR(VLOOKUP(Table1[[#This Row],[Stock]],[2]CUS030!$A$5:$BO$10000,37,0)/Table1[[#This Row],[Rate
(L/S)]],"")</f>
        <v/>
      </c>
      <c r="AG272" s="7" t="str">
        <f>IFERROR(VLOOKUP(Table1[[#This Row],[Stock]],[2]CUS030!$A$5:$BO$10000,38,0)/Table1[[#This Row],[Rate
(L/S)]],"")</f>
        <v/>
      </c>
      <c r="AH272" s="7" t="str">
        <f>IFERROR(VLOOKUP(Table1[[#This Row],[Stock]],[2]CUS030!$A$5:$BO$10000,39,0)/Table1[[#This Row],[Rate
(L/S)]],"")</f>
        <v/>
      </c>
      <c r="AI272" s="7" t="str">
        <f>IFERROR(VLOOKUP(Table1[[#This Row],[Stock]],[2]CUS030!$A$5:$BO$10000,40,0)/Table1[[#This Row],[Rate
(L/S)]],"")</f>
        <v/>
      </c>
      <c r="AJ272" s="7" t="str">
        <f>IFERROR(VLOOKUP(Table1[[#This Row],[Stock]],[2]CUS030!$A$5:$BO$10000,41,0)/Table1[[#This Row],[Rate
(L/S)]],"")</f>
        <v/>
      </c>
      <c r="AK272" s="7" t="str">
        <f>IFERROR(VLOOKUP(Table1[[#This Row],[Stock]],[2]CUS030!$A$5:$BO$10000,42,0)/Table1[[#This Row],[Rate
(L/S)]],"")</f>
        <v/>
      </c>
      <c r="AL272" s="7" t="str">
        <f>IFERROR(VLOOKUP(Table1[[#This Row],[Stock]],[2]CUS030!$A$5:$BO$10000,43,0)/Table1[[#This Row],[Rate
(L/S)]],"")</f>
        <v/>
      </c>
      <c r="AM272" s="7" t="str">
        <f>IFERROR(VLOOKUP(Table1[[#This Row],[Stock]],[2]CUS030!$A$5:$BO$10000,44,0)/Table1[[#This Row],[Rate
(L/S)]],"")</f>
        <v/>
      </c>
      <c r="AN272" s="7" t="str">
        <f>IFERROR(VLOOKUP(Table1[[#This Row],[Stock]],[2]CUS030!$A$5:$BO$10000,45,0)/Table1[[#This Row],[Rate
(L/S)]],"")</f>
        <v/>
      </c>
      <c r="AO272" s="7" t="str">
        <f>IFERROR(VLOOKUP(Table1[[#This Row],[Stock]],[2]CUS030!$A$5:$BO$10000,46,0)/Table1[[#This Row],[Rate
(L/S)]],"")</f>
        <v/>
      </c>
      <c r="AP272" s="7" t="str">
        <f>IFERROR(VLOOKUP(Table1[[#This Row],[Stock]],[2]CUS030!$A$5:$BO$10000,47,0)/Table1[[#This Row],[Rate
(L/S)]],"")</f>
        <v/>
      </c>
      <c r="AQ272" s="7" t="str">
        <f>IFERROR(VLOOKUP(Table1[[#This Row],[Stock]],[2]CUS030!$A$5:$BO$10000,48,0)/Table1[[#This Row],[Rate
(L/S)]],"")</f>
        <v/>
      </c>
      <c r="AR272" s="7" t="str">
        <f>IFERROR(VLOOKUP(Table1[[#This Row],[Stock]],[2]CUS030!$A$5:$BO$10000,49,0)/Table1[[#This Row],[Rate
(L/S)]],"")</f>
        <v/>
      </c>
      <c r="AS272" s="7" t="str">
        <f>IFERROR(VLOOKUP(Table1[[#This Row],[Stock]],[2]CUS030!$A$5:$BO$10000,50,0)/Table1[[#This Row],[Rate
(L/S)]],"")</f>
        <v/>
      </c>
      <c r="AT272" s="7" t="str">
        <f>IFERROR(VLOOKUP(Table1[[#This Row],[Stock]],[2]CUS030!$A$5:$BO$10000,51,0)/Table1[[#This Row],[Rate
(L/S)]],"")</f>
        <v/>
      </c>
      <c r="AU272" s="7" t="str">
        <f>IFERROR(VLOOKUP(Table1[[#This Row],[Stock]],[2]CUS030!$A$5:$BO$10000,52,0)/Table1[[#This Row],[Rate
(L/S)]],"")</f>
        <v/>
      </c>
      <c r="AV272" s="7" t="str">
        <f>IFERROR(VLOOKUP(Table1[[#This Row],[Stock]],[2]CUS030!$A$5:$BO$10000,53,0)/Table1[[#This Row],[Rate
(L/S)]],"")</f>
        <v/>
      </c>
      <c r="AW272" s="7" t="str">
        <f>IFERROR(VLOOKUP(Table1[[#This Row],[Stock]],[2]CUS030!$A$5:$BO$10000,54,0)/Table1[[#This Row],[Rate
(L/S)]],"")</f>
        <v/>
      </c>
      <c r="AX272" s="7" t="str">
        <f>IFERROR(VLOOKUP(Table1[[#This Row],[Stock]],[2]CUS030!$A$5:$BO$10000,55,0)/Table1[[#This Row],[Rate
(L/S)]],"")</f>
        <v/>
      </c>
      <c r="AY272" s="7" t="str">
        <f>IFERROR(VLOOKUP(Table1[[#This Row],[Stock]],[2]CUS030!$A$5:$BO$10000,56,0)/Table1[[#This Row],[Rate
(L/S)]],"")</f>
        <v/>
      </c>
      <c r="AZ272" s="7" t="str">
        <f>IFERROR(VLOOKUP(Table1[[#This Row],[Stock]],[2]CUS030!$A$5:$BO$10000,57,0)/Table1[[#This Row],[Rate
(L/S)]],"")</f>
        <v/>
      </c>
      <c r="BA272" s="7" t="str">
        <f>IFERROR(VLOOKUP(Table1[[#This Row],[Stock]],[2]CUS030!$A$5:$BO$10000,58,0)/Table1[[#This Row],[Rate
(L/S)]],"")</f>
        <v/>
      </c>
      <c r="BB272" s="7" t="str">
        <f>IFERROR(VLOOKUP(Table1[[#This Row],[Stock]],[2]CUS030!$A$5:$BO$10000,59,0)/Table1[[#This Row],[Rate
(L/S)]],"")</f>
        <v/>
      </c>
      <c r="BC272" s="7" t="str">
        <f>IFERROR(VLOOKUP(Table1[[#This Row],[Stock]],[2]CUS030!$A$5:$BO$10000,60,0)/Table1[[#This Row],[Rate
(L/S)]],"")</f>
        <v/>
      </c>
      <c r="BD272" s="7" t="str">
        <f>IFERROR(VLOOKUP(Table1[[#This Row],[Stock]],[2]CUS030!$A$5:$BO$10000,61,0)/Table1[[#This Row],[Rate
(L/S)]],"")</f>
        <v/>
      </c>
      <c r="BE272" s="7" t="str">
        <f>IFERROR(VLOOKUP(Table1[[#This Row],[Stock]],[2]CUS030!$A$5:$BO$10000,62,0)/Table1[[#This Row],[Rate
(L/S)]],"")</f>
        <v/>
      </c>
      <c r="BF272" s="7" t="str">
        <f>IFERROR(VLOOKUP(Table1[[#This Row],[Stock]],[2]CUS030!$A$5:$BO$10000,63,0)/Table1[[#This Row],[Rate
(L/S)]],"")</f>
        <v/>
      </c>
      <c r="BG272" s="7" t="str">
        <f>IFERROR(VLOOKUP(Table1[[#This Row],[Stock]],[2]CUS030!$A$5:$BO$10000,64,0)/Table1[[#This Row],[Rate
(L/S)]],"")</f>
        <v/>
      </c>
      <c r="BH272" s="7" t="str">
        <f>IFERROR(VLOOKUP(Table1[[#This Row],[Stock]],[2]CUS030!$A$5:$BO$10000,65,0)/Table1[[#This Row],[Rate
(L/S)]],"")</f>
        <v/>
      </c>
      <c r="BI272" s="7" t="s">
        <v>1</v>
      </c>
      <c r="BJ272" s="15">
        <f>IFERROR(IF(Table1[[#This Row],[S.Material]]="S",(Table1[[#This Row],[Total Qty]]+Table1[[#This Row],[N+1]]+Table1[[#This Row],[N+2]]),Table1[[#This Row],[Total Qty]]+Table1[[#This Row],[N+1]]),)</f>
        <v>0</v>
      </c>
      <c r="BK272" s="7" t="str">
        <f>IFERROR(IF(((AVERAGE((Table1[[#This Row],[N+1]],Table1[[#This Row],[N+2]]),Table1[[#This Row],[N+3]])-(Table1[[#This Row],[Total Qty]])))&gt;500,"Fixed&gt;500pcs",""),"")</f>
        <v/>
      </c>
      <c r="BL272" s="7" t="str">
        <f>IF(AND(Table1[[#This Row],[Last Forcast]]=0,Table1[[#This Row],[Total Qty]]&gt;0,Table1[[#This Row],[N+1]]&gt;0),"Check PO again","")</f>
        <v/>
      </c>
    </row>
    <row r="273" spans="2:64" x14ac:dyDescent="0.3">
      <c r="B273">
        <v>271</v>
      </c>
      <c r="C273" t="s">
        <v>280</v>
      </c>
      <c r="D273">
        <f>IFERROR(ROUND((MID(Table1[[#This Row],[Production]],35,(LEN(Table1[[#This Row],[Production]]))-37)/(MID(Table1[[#This Row],[Stock]],35,(LEN(Table1[[#This Row],[Stock]]))-37))),0),"")</f>
        <v>9</v>
      </c>
      <c r="E273" t="s">
        <v>278</v>
      </c>
      <c r="F273" s="16">
        <f>VLOOKUP(LEFT(Table1[[#This Row],[Production]],LEN(Table1[[#This Row],[Production]])-7),Item!$A$5:$Z$1000,26,0)</f>
        <v>2.2759999999999998</v>
      </c>
      <c r="H273" s="8" t="str">
        <f>IFERROR(VLOOKUP(MID(Table1[[#This Row],[Production]],10,2),Special!$B$2:$D$26,3,0),"")</f>
        <v>-</v>
      </c>
      <c r="J273" t="b">
        <f>EXACT(LEFT(Table1[[#This Row],[Stock]],12),LEFT(Table1[[#This Row],[Production]],12))</f>
        <v>1</v>
      </c>
      <c r="K273" t="b">
        <f>EXACT((RIGHT(Table1[[#This Row],[Stock]],3)),((RIGHT(Table1[[#This Row],[Production]],3))))</f>
        <v>1</v>
      </c>
      <c r="L273" s="14">
        <f>IFERROR(VLOOKUP(Table1[[#This Row],[Stock]],[1]Sheet1!$A$7:$N$10000,14,0),"")</f>
        <v>38</v>
      </c>
      <c r="M273" s="14">
        <f>IFERROR(ROUND((Table1[[#This Row],[Stock
(S&amp;L)]]/Table1[[#This Row],[Rate
(L/S)]]),0),"")</f>
        <v>4</v>
      </c>
      <c r="O273" t="str">
        <f>IF(Table1[[#This Row],[Rate
(L/S)]]=1,"P/E","C")</f>
        <v>C</v>
      </c>
      <c r="P273" s="7">
        <f>IFERROR(VLOOKUP(Table1[[#This Row],[Stock]],[2]CUS030!$A$5:$BO$10000,21,0)/Table1[[#This Row],[Rate
(L/S)]],"")</f>
        <v>0</v>
      </c>
      <c r="Q273" s="7">
        <f>IFERROR(VLOOKUP(Table1[[#This Row],[Stock]],[2]CUS030!$A$5:$BO$10000,22,0)/Table1[[#This Row],[Rate
(L/S)]],"")</f>
        <v>0</v>
      </c>
      <c r="R273" s="7">
        <f>IFERROR(VLOOKUP(Table1[[#This Row],[Stock]],[2]CUS030!$A$5:$BO$10000,23,0)/Table1[[#This Row],[Rate
(L/S)]],"")</f>
        <v>0</v>
      </c>
      <c r="S273" s="7">
        <f>IFERROR(VLOOKUP(Table1[[#This Row],[Stock]],[2]CUS030!$A$5:$BO$10000,24,0)/Table1[[#This Row],[Rate
(L/S)]],"")</f>
        <v>0</v>
      </c>
      <c r="T273" s="7">
        <f>IFERROR(VLOOKUP(Table1[[#This Row],[Stock]],[2]CUS030!$A$5:$BO$10000,25,0)/Table1[[#This Row],[Rate
(L/S)]],"")</f>
        <v>0</v>
      </c>
      <c r="U273" s="7">
        <f>IFERROR(VLOOKUP(Table1[[#This Row],[Stock]],[2]CUS030!$A$5:$BO$10000,26,0)/Table1[[#This Row],[Rate
(L/S)]],"")</f>
        <v>0</v>
      </c>
      <c r="V273" s="7">
        <f>IFERROR(VLOOKUP(Table1[[#This Row],[Stock]],[2]CUS030!$A$5:$BO$10000,27,0)/Table1[[#This Row],[Rate
(L/S)]],"")</f>
        <v>0</v>
      </c>
      <c r="W273" s="7">
        <f>IFERROR(VLOOKUP(Table1[[#This Row],[Stock]],[2]CUS030!$A$5:$BO$10000,28,0)/Table1[[#This Row],[Rate
(L/S)]],"")</f>
        <v>0</v>
      </c>
      <c r="X273" s="7">
        <f>IFERROR(VLOOKUP(Table1[[#This Row],[Stock]],[2]CUS030!$A$5:$BO$10000,29,0)/Table1[[#This Row],[Rate
(L/S)]],"")</f>
        <v>0</v>
      </c>
      <c r="Y273" s="7">
        <f>IFERROR(VLOOKUP(Table1[[#This Row],[Stock]],[2]CUS030!$A$5:$BO$10000,30,0)/Table1[[#This Row],[Rate
(L/S)]],"")</f>
        <v>0</v>
      </c>
      <c r="Z273" s="7">
        <f>IFERROR(VLOOKUP(Table1[[#This Row],[Stock]],[2]CUS030!$A$5:$BO$10000,31,0)/Table1[[#This Row],[Rate
(L/S)]],"")</f>
        <v>0</v>
      </c>
      <c r="AA273" s="7">
        <f>IFERROR(VLOOKUP(Table1[[#This Row],[Stock]],[2]CUS030!$A$5:$BO$10000,32,0)/Table1[[#This Row],[Rate
(L/S)]],"")</f>
        <v>0</v>
      </c>
      <c r="AB273" s="7">
        <f>IFERROR(VLOOKUP(Table1[[#This Row],[Stock]],[2]CUS030!$A$5:$BO$10000,33,0)/Table1[[#This Row],[Rate
(L/S)]],"")</f>
        <v>0</v>
      </c>
      <c r="AC273" s="7">
        <f>IFERROR(VLOOKUP(Table1[[#This Row],[Stock]],[2]CUS030!$A$5:$BO$10000,34,0)/Table1[[#This Row],[Rate
(L/S)]],"")</f>
        <v>0</v>
      </c>
      <c r="AD273" s="7">
        <f>IFERROR(VLOOKUP(Table1[[#This Row],[Stock]],[2]CUS030!$A$5:$BO$10000,35,0)/Table1[[#This Row],[Rate
(L/S)]],"")</f>
        <v>0</v>
      </c>
      <c r="AE273" s="7">
        <f>IFERROR(VLOOKUP(Table1[[#This Row],[Stock]],[2]CUS030!$A$5:$BO$10000,36,0)/Table1[[#This Row],[Rate
(L/S)]],"")</f>
        <v>0</v>
      </c>
      <c r="AF273" s="7">
        <f>IFERROR(VLOOKUP(Table1[[#This Row],[Stock]],[2]CUS030!$A$5:$BO$10000,37,0)/Table1[[#This Row],[Rate
(L/S)]],"")</f>
        <v>0</v>
      </c>
      <c r="AG273" s="7">
        <f>IFERROR(VLOOKUP(Table1[[#This Row],[Stock]],[2]CUS030!$A$5:$BO$10000,38,0)/Table1[[#This Row],[Rate
(L/S)]],"")</f>
        <v>0</v>
      </c>
      <c r="AH273" s="7">
        <f>IFERROR(VLOOKUP(Table1[[#This Row],[Stock]],[2]CUS030!$A$5:$BO$10000,39,0)/Table1[[#This Row],[Rate
(L/S)]],"")</f>
        <v>0</v>
      </c>
      <c r="AI273" s="7">
        <f>IFERROR(VLOOKUP(Table1[[#This Row],[Stock]],[2]CUS030!$A$5:$BO$10000,40,0)/Table1[[#This Row],[Rate
(L/S)]],"")</f>
        <v>0</v>
      </c>
      <c r="AJ273" s="7">
        <f>IFERROR(VLOOKUP(Table1[[#This Row],[Stock]],[2]CUS030!$A$5:$BO$10000,41,0)/Table1[[#This Row],[Rate
(L/S)]],"")</f>
        <v>0</v>
      </c>
      <c r="AK273" s="7">
        <f>IFERROR(VLOOKUP(Table1[[#This Row],[Stock]],[2]CUS030!$A$5:$BO$10000,42,0)/Table1[[#This Row],[Rate
(L/S)]],"")</f>
        <v>0</v>
      </c>
      <c r="AL273" s="7">
        <f>IFERROR(VLOOKUP(Table1[[#This Row],[Stock]],[2]CUS030!$A$5:$BO$10000,43,0)/Table1[[#This Row],[Rate
(L/S)]],"")</f>
        <v>0</v>
      </c>
      <c r="AM273" s="7">
        <f>IFERROR(VLOOKUP(Table1[[#This Row],[Stock]],[2]CUS030!$A$5:$BO$10000,44,0)/Table1[[#This Row],[Rate
(L/S)]],"")</f>
        <v>0</v>
      </c>
      <c r="AN273" s="7">
        <f>IFERROR(VLOOKUP(Table1[[#This Row],[Stock]],[2]CUS030!$A$5:$BO$10000,45,0)/Table1[[#This Row],[Rate
(L/S)]],"")</f>
        <v>0</v>
      </c>
      <c r="AO273" s="7">
        <f>IFERROR(VLOOKUP(Table1[[#This Row],[Stock]],[2]CUS030!$A$5:$BO$10000,46,0)/Table1[[#This Row],[Rate
(L/S)]],"")</f>
        <v>0</v>
      </c>
      <c r="AP273" s="7">
        <f>IFERROR(VLOOKUP(Table1[[#This Row],[Stock]],[2]CUS030!$A$5:$BO$10000,47,0)/Table1[[#This Row],[Rate
(L/S)]],"")</f>
        <v>0</v>
      </c>
      <c r="AQ273" s="7">
        <f>IFERROR(VLOOKUP(Table1[[#This Row],[Stock]],[2]CUS030!$A$5:$BO$10000,48,0)/Table1[[#This Row],[Rate
(L/S)]],"")</f>
        <v>0</v>
      </c>
      <c r="AR273" s="7">
        <f>IFERROR(VLOOKUP(Table1[[#This Row],[Stock]],[2]CUS030!$A$5:$BO$10000,49,0)/Table1[[#This Row],[Rate
(L/S)]],"")</f>
        <v>0</v>
      </c>
      <c r="AS273" s="7">
        <f>IFERROR(VLOOKUP(Table1[[#This Row],[Stock]],[2]CUS030!$A$5:$BO$10000,50,0)/Table1[[#This Row],[Rate
(L/S)]],"")</f>
        <v>0</v>
      </c>
      <c r="AT273" s="7">
        <f>IFERROR(VLOOKUP(Table1[[#This Row],[Stock]],[2]CUS030!$A$5:$BO$10000,51,0)/Table1[[#This Row],[Rate
(L/S)]],"")</f>
        <v>0</v>
      </c>
      <c r="AU273" s="7">
        <f>IFERROR(VLOOKUP(Table1[[#This Row],[Stock]],[2]CUS030!$A$5:$BO$10000,52,0)/Table1[[#This Row],[Rate
(L/S)]],"")</f>
        <v>0</v>
      </c>
      <c r="AV273" s="7">
        <f>IFERROR(VLOOKUP(Table1[[#This Row],[Stock]],[2]CUS030!$A$5:$BO$10000,53,0)/Table1[[#This Row],[Rate
(L/S)]],"")</f>
        <v>0</v>
      </c>
      <c r="AW273" s="7">
        <f>IFERROR(VLOOKUP(Table1[[#This Row],[Stock]],[2]CUS030!$A$5:$BO$10000,54,0)/Table1[[#This Row],[Rate
(L/S)]],"")</f>
        <v>0</v>
      </c>
      <c r="AX273" s="7">
        <f>IFERROR(VLOOKUP(Table1[[#This Row],[Stock]],[2]CUS030!$A$5:$BO$10000,55,0)/Table1[[#This Row],[Rate
(L/S)]],"")</f>
        <v>0</v>
      </c>
      <c r="AY273" s="7">
        <f>IFERROR(VLOOKUP(Table1[[#This Row],[Stock]],[2]CUS030!$A$5:$BO$10000,56,0)/Table1[[#This Row],[Rate
(L/S)]],"")</f>
        <v>22.222222222222221</v>
      </c>
      <c r="AZ273" s="7">
        <f>IFERROR(VLOOKUP(Table1[[#This Row],[Stock]],[2]CUS030!$A$5:$BO$10000,57,0)/Table1[[#This Row],[Rate
(L/S)]],"")</f>
        <v>0</v>
      </c>
      <c r="BA273" s="7">
        <f>IFERROR(VLOOKUP(Table1[[#This Row],[Stock]],[2]CUS030!$A$5:$BO$10000,58,0)/Table1[[#This Row],[Rate
(L/S)]],"")</f>
        <v>22.222222222222221</v>
      </c>
      <c r="BB273" s="7">
        <f>IFERROR(VLOOKUP(Table1[[#This Row],[Stock]],[2]CUS030!$A$5:$BO$10000,59,0)/Table1[[#This Row],[Rate
(L/S)]],"")</f>
        <v>0</v>
      </c>
      <c r="BC273" s="7">
        <f>IFERROR(VLOOKUP(Table1[[#This Row],[Stock]],[2]CUS030!$A$5:$BO$10000,60,0)/Table1[[#This Row],[Rate
(L/S)]],"")</f>
        <v>0</v>
      </c>
      <c r="BD273" s="7">
        <f>IFERROR(VLOOKUP(Table1[[#This Row],[Stock]],[2]CUS030!$A$5:$BO$10000,61,0)/Table1[[#This Row],[Rate
(L/S)]],"")</f>
        <v>0</v>
      </c>
      <c r="BE273" s="7">
        <f>IFERROR(VLOOKUP(Table1[[#This Row],[Stock]],[2]CUS030!$A$5:$BO$10000,62,0)/Table1[[#This Row],[Rate
(L/S)]],"")</f>
        <v>0</v>
      </c>
      <c r="BF273" s="7">
        <f>IFERROR(VLOOKUP(Table1[[#This Row],[Stock]],[2]CUS030!$A$5:$BO$10000,63,0)/Table1[[#This Row],[Rate
(L/S)]],"")</f>
        <v>0</v>
      </c>
      <c r="BG273" s="7">
        <f>IFERROR(VLOOKUP(Table1[[#This Row],[Stock]],[2]CUS030!$A$5:$BO$10000,64,0)/Table1[[#This Row],[Rate
(L/S)]],"")</f>
        <v>0</v>
      </c>
      <c r="BH273" s="7">
        <f>IFERROR(VLOOKUP(Table1[[#This Row],[Stock]],[2]CUS030!$A$5:$BO$10000,65,0)/Table1[[#This Row],[Rate
(L/S)]],"")</f>
        <v>0</v>
      </c>
      <c r="BI273" s="7" t="s">
        <v>1</v>
      </c>
      <c r="BJ273" s="15">
        <f>IFERROR(IF(Table1[[#This Row],[S.Material]]="S",(Table1[[#This Row],[Total Qty]]+Table1[[#This Row],[N+1]]+Table1[[#This Row],[N+2]]),Table1[[#This Row],[Total Qty]]+Table1[[#This Row],[N+1]]),)</f>
        <v>22.222222222222221</v>
      </c>
      <c r="BK273" s="7" t="str">
        <f>IFERROR(IF(((AVERAGE((Table1[[#This Row],[N+1]],Table1[[#This Row],[N+2]]),Table1[[#This Row],[N+3]])-(Table1[[#This Row],[Total Qty]])))&gt;500,"Fixed&gt;500pcs",""),"")</f>
        <v/>
      </c>
      <c r="BL273" s="7" t="str">
        <f>IF(AND(Table1[[#This Row],[Last Forcast]]=0,Table1[[#This Row],[Total Qty]]&gt;0,Table1[[#This Row],[N+1]]&gt;0),"Check PO again","")</f>
        <v/>
      </c>
    </row>
    <row r="274" spans="2:64" x14ac:dyDescent="0.3">
      <c r="B274">
        <v>272</v>
      </c>
      <c r="C274" t="s">
        <v>281</v>
      </c>
      <c r="D274">
        <f>IFERROR(ROUND((MID(Table1[[#This Row],[Production]],35,(LEN(Table1[[#This Row],[Production]]))-37)/(MID(Table1[[#This Row],[Stock]],35,(LEN(Table1[[#This Row],[Stock]]))-37))),0),"")</f>
        <v>7</v>
      </c>
      <c r="E274" t="s">
        <v>279</v>
      </c>
      <c r="F274" s="16">
        <f>VLOOKUP(LEFT(Table1[[#This Row],[Production]],LEN(Table1[[#This Row],[Production]])-7),Item!$A$5:$Z$1000,26,0)</f>
        <v>2.2759999999999998</v>
      </c>
      <c r="H274" s="8" t="str">
        <f>IFERROR(VLOOKUP(MID(Table1[[#This Row],[Production]],10,2),Special!$B$2:$D$26,3,0),"")</f>
        <v>-</v>
      </c>
      <c r="J274" t="b">
        <f>EXACT(LEFT(Table1[[#This Row],[Stock]],12),LEFT(Table1[[#This Row],[Production]],12))</f>
        <v>1</v>
      </c>
      <c r="K274" t="b">
        <f>EXACT((RIGHT(Table1[[#This Row],[Stock]],3)),((RIGHT(Table1[[#This Row],[Production]],3))))</f>
        <v>1</v>
      </c>
      <c r="L274" s="14">
        <f>IFERROR(VLOOKUP(Table1[[#This Row],[Stock]],[1]Sheet1!$A$7:$N$10000,14,0),"")</f>
        <v>216</v>
      </c>
      <c r="M274" s="14">
        <f>IFERROR(ROUND((Table1[[#This Row],[Stock
(S&amp;L)]]/Table1[[#This Row],[Rate
(L/S)]]),0),"")</f>
        <v>31</v>
      </c>
      <c r="O274" t="str">
        <f>IF(Table1[[#This Row],[Rate
(L/S)]]=1,"P/E","C")</f>
        <v>C</v>
      </c>
      <c r="P274" s="7">
        <f>IFERROR(VLOOKUP(Table1[[#This Row],[Stock]],[2]CUS030!$A$5:$BO$10000,21,0)/Table1[[#This Row],[Rate
(L/S)]],"")</f>
        <v>0</v>
      </c>
      <c r="Q274" s="7">
        <f>IFERROR(VLOOKUP(Table1[[#This Row],[Stock]],[2]CUS030!$A$5:$BO$10000,22,0)/Table1[[#This Row],[Rate
(L/S)]],"")</f>
        <v>0</v>
      </c>
      <c r="R274" s="7">
        <f>IFERROR(VLOOKUP(Table1[[#This Row],[Stock]],[2]CUS030!$A$5:$BO$10000,23,0)/Table1[[#This Row],[Rate
(L/S)]],"")</f>
        <v>0</v>
      </c>
      <c r="S274" s="7">
        <f>IFERROR(VLOOKUP(Table1[[#This Row],[Stock]],[2]CUS030!$A$5:$BO$10000,24,0)/Table1[[#This Row],[Rate
(L/S)]],"")</f>
        <v>0</v>
      </c>
      <c r="T274" s="7">
        <f>IFERROR(VLOOKUP(Table1[[#This Row],[Stock]],[2]CUS030!$A$5:$BO$10000,25,0)/Table1[[#This Row],[Rate
(L/S)]],"")</f>
        <v>0</v>
      </c>
      <c r="U274" s="7">
        <f>IFERROR(VLOOKUP(Table1[[#This Row],[Stock]],[2]CUS030!$A$5:$BO$10000,26,0)/Table1[[#This Row],[Rate
(L/S)]],"")</f>
        <v>0</v>
      </c>
      <c r="V274" s="7">
        <f>IFERROR(VLOOKUP(Table1[[#This Row],[Stock]],[2]CUS030!$A$5:$BO$10000,27,0)/Table1[[#This Row],[Rate
(L/S)]],"")</f>
        <v>0</v>
      </c>
      <c r="W274" s="7">
        <f>IFERROR(VLOOKUP(Table1[[#This Row],[Stock]],[2]CUS030!$A$5:$BO$10000,28,0)/Table1[[#This Row],[Rate
(L/S)]],"")</f>
        <v>0</v>
      </c>
      <c r="X274" s="7">
        <f>IFERROR(VLOOKUP(Table1[[#This Row],[Stock]],[2]CUS030!$A$5:$BO$10000,29,0)/Table1[[#This Row],[Rate
(L/S)]],"")</f>
        <v>0</v>
      </c>
      <c r="Y274" s="7">
        <f>IFERROR(VLOOKUP(Table1[[#This Row],[Stock]],[2]CUS030!$A$5:$BO$10000,30,0)/Table1[[#This Row],[Rate
(L/S)]],"")</f>
        <v>0</v>
      </c>
      <c r="Z274" s="7">
        <f>IFERROR(VLOOKUP(Table1[[#This Row],[Stock]],[2]CUS030!$A$5:$BO$10000,31,0)/Table1[[#This Row],[Rate
(L/S)]],"")</f>
        <v>0</v>
      </c>
      <c r="AA274" s="7">
        <f>IFERROR(VLOOKUP(Table1[[#This Row],[Stock]],[2]CUS030!$A$5:$BO$10000,32,0)/Table1[[#This Row],[Rate
(L/S)]],"")</f>
        <v>0</v>
      </c>
      <c r="AB274" s="7">
        <f>IFERROR(VLOOKUP(Table1[[#This Row],[Stock]],[2]CUS030!$A$5:$BO$10000,33,0)/Table1[[#This Row],[Rate
(L/S)]],"")</f>
        <v>0</v>
      </c>
      <c r="AC274" s="7">
        <f>IFERROR(VLOOKUP(Table1[[#This Row],[Stock]],[2]CUS030!$A$5:$BO$10000,34,0)/Table1[[#This Row],[Rate
(L/S)]],"")</f>
        <v>0</v>
      </c>
      <c r="AD274" s="7">
        <f>IFERROR(VLOOKUP(Table1[[#This Row],[Stock]],[2]CUS030!$A$5:$BO$10000,35,0)/Table1[[#This Row],[Rate
(L/S)]],"")</f>
        <v>0</v>
      </c>
      <c r="AE274" s="7">
        <f>IFERROR(VLOOKUP(Table1[[#This Row],[Stock]],[2]CUS030!$A$5:$BO$10000,36,0)/Table1[[#This Row],[Rate
(L/S)]],"")</f>
        <v>0</v>
      </c>
      <c r="AF274" s="7">
        <f>IFERROR(VLOOKUP(Table1[[#This Row],[Stock]],[2]CUS030!$A$5:$BO$10000,37,0)/Table1[[#This Row],[Rate
(L/S)]],"")</f>
        <v>0</v>
      </c>
      <c r="AG274" s="7">
        <f>IFERROR(VLOOKUP(Table1[[#This Row],[Stock]],[2]CUS030!$A$5:$BO$10000,38,0)/Table1[[#This Row],[Rate
(L/S)]],"")</f>
        <v>0</v>
      </c>
      <c r="AH274" s="7">
        <f>IFERROR(VLOOKUP(Table1[[#This Row],[Stock]],[2]CUS030!$A$5:$BO$10000,39,0)/Table1[[#This Row],[Rate
(L/S)]],"")</f>
        <v>0</v>
      </c>
      <c r="AI274" s="7">
        <f>IFERROR(VLOOKUP(Table1[[#This Row],[Stock]],[2]CUS030!$A$5:$BO$10000,40,0)/Table1[[#This Row],[Rate
(L/S)]],"")</f>
        <v>0</v>
      </c>
      <c r="AJ274" s="7">
        <f>IFERROR(VLOOKUP(Table1[[#This Row],[Stock]],[2]CUS030!$A$5:$BO$10000,41,0)/Table1[[#This Row],[Rate
(L/S)]],"")</f>
        <v>0</v>
      </c>
      <c r="AK274" s="7">
        <f>IFERROR(VLOOKUP(Table1[[#This Row],[Stock]],[2]CUS030!$A$5:$BO$10000,42,0)/Table1[[#This Row],[Rate
(L/S)]],"")</f>
        <v>0</v>
      </c>
      <c r="AL274" s="7">
        <f>IFERROR(VLOOKUP(Table1[[#This Row],[Stock]],[2]CUS030!$A$5:$BO$10000,43,0)/Table1[[#This Row],[Rate
(L/S)]],"")</f>
        <v>0</v>
      </c>
      <c r="AM274" s="7">
        <f>IFERROR(VLOOKUP(Table1[[#This Row],[Stock]],[2]CUS030!$A$5:$BO$10000,44,0)/Table1[[#This Row],[Rate
(L/S)]],"")</f>
        <v>0</v>
      </c>
      <c r="AN274" s="7">
        <f>IFERROR(VLOOKUP(Table1[[#This Row],[Stock]],[2]CUS030!$A$5:$BO$10000,45,0)/Table1[[#This Row],[Rate
(L/S)]],"")</f>
        <v>0</v>
      </c>
      <c r="AO274" s="7">
        <f>IFERROR(VLOOKUP(Table1[[#This Row],[Stock]],[2]CUS030!$A$5:$BO$10000,46,0)/Table1[[#This Row],[Rate
(L/S)]],"")</f>
        <v>0</v>
      </c>
      <c r="AP274" s="7">
        <f>IFERROR(VLOOKUP(Table1[[#This Row],[Stock]],[2]CUS030!$A$5:$BO$10000,47,0)/Table1[[#This Row],[Rate
(L/S)]],"")</f>
        <v>0</v>
      </c>
      <c r="AQ274" s="7">
        <f>IFERROR(VLOOKUP(Table1[[#This Row],[Stock]],[2]CUS030!$A$5:$BO$10000,48,0)/Table1[[#This Row],[Rate
(L/S)]],"")</f>
        <v>0</v>
      </c>
      <c r="AR274" s="7">
        <f>IFERROR(VLOOKUP(Table1[[#This Row],[Stock]],[2]CUS030!$A$5:$BO$10000,49,0)/Table1[[#This Row],[Rate
(L/S)]],"")</f>
        <v>0</v>
      </c>
      <c r="AS274" s="7">
        <f>IFERROR(VLOOKUP(Table1[[#This Row],[Stock]],[2]CUS030!$A$5:$BO$10000,50,0)/Table1[[#This Row],[Rate
(L/S)]],"")</f>
        <v>0</v>
      </c>
      <c r="AT274" s="7">
        <f>IFERROR(VLOOKUP(Table1[[#This Row],[Stock]],[2]CUS030!$A$5:$BO$10000,51,0)/Table1[[#This Row],[Rate
(L/S)]],"")</f>
        <v>0</v>
      </c>
      <c r="AU274" s="7">
        <f>IFERROR(VLOOKUP(Table1[[#This Row],[Stock]],[2]CUS030!$A$5:$BO$10000,52,0)/Table1[[#This Row],[Rate
(L/S)]],"")</f>
        <v>0</v>
      </c>
      <c r="AV274" s="7">
        <f>IFERROR(VLOOKUP(Table1[[#This Row],[Stock]],[2]CUS030!$A$5:$BO$10000,53,0)/Table1[[#This Row],[Rate
(L/S)]],"")</f>
        <v>0</v>
      </c>
      <c r="AW274" s="7">
        <f>IFERROR(VLOOKUP(Table1[[#This Row],[Stock]],[2]CUS030!$A$5:$BO$10000,54,0)/Table1[[#This Row],[Rate
(L/S)]],"")</f>
        <v>0</v>
      </c>
      <c r="AX274" s="7">
        <f>IFERROR(VLOOKUP(Table1[[#This Row],[Stock]],[2]CUS030!$A$5:$BO$10000,55,0)/Table1[[#This Row],[Rate
(L/S)]],"")</f>
        <v>7.1428571428571432</v>
      </c>
      <c r="AY274" s="7">
        <f>IFERROR(VLOOKUP(Table1[[#This Row],[Stock]],[2]CUS030!$A$5:$BO$10000,56,0)/Table1[[#This Row],[Rate
(L/S)]],"")</f>
        <v>0</v>
      </c>
      <c r="AZ274" s="7">
        <f>IFERROR(VLOOKUP(Table1[[#This Row],[Stock]],[2]CUS030!$A$5:$BO$10000,57,0)/Table1[[#This Row],[Rate
(L/S)]],"")</f>
        <v>0</v>
      </c>
      <c r="BA274" s="7">
        <f>IFERROR(VLOOKUP(Table1[[#This Row],[Stock]],[2]CUS030!$A$5:$BO$10000,58,0)/Table1[[#This Row],[Rate
(L/S)]],"")</f>
        <v>27</v>
      </c>
      <c r="BB274" s="7">
        <f>IFERROR(VLOOKUP(Table1[[#This Row],[Stock]],[2]CUS030!$A$5:$BO$10000,59,0)/Table1[[#This Row],[Rate
(L/S)]],"")</f>
        <v>0</v>
      </c>
      <c r="BC274" s="7">
        <f>IFERROR(VLOOKUP(Table1[[#This Row],[Stock]],[2]CUS030!$A$5:$BO$10000,60,0)/Table1[[#This Row],[Rate
(L/S)]],"")</f>
        <v>0</v>
      </c>
      <c r="BD274" s="7">
        <f>IFERROR(VLOOKUP(Table1[[#This Row],[Stock]],[2]CUS030!$A$5:$BO$10000,61,0)/Table1[[#This Row],[Rate
(L/S)]],"")</f>
        <v>0</v>
      </c>
      <c r="BE274" s="7">
        <f>IFERROR(VLOOKUP(Table1[[#This Row],[Stock]],[2]CUS030!$A$5:$BO$10000,62,0)/Table1[[#This Row],[Rate
(L/S)]],"")</f>
        <v>0</v>
      </c>
      <c r="BF274" s="7">
        <f>IFERROR(VLOOKUP(Table1[[#This Row],[Stock]],[2]CUS030!$A$5:$BO$10000,63,0)/Table1[[#This Row],[Rate
(L/S)]],"")</f>
        <v>0</v>
      </c>
      <c r="BG274" s="7">
        <f>IFERROR(VLOOKUP(Table1[[#This Row],[Stock]],[2]CUS030!$A$5:$BO$10000,64,0)/Table1[[#This Row],[Rate
(L/S)]],"")</f>
        <v>0</v>
      </c>
      <c r="BH274" s="7">
        <f>IFERROR(VLOOKUP(Table1[[#This Row],[Stock]],[2]CUS030!$A$5:$BO$10000,65,0)/Table1[[#This Row],[Rate
(L/S)]],"")</f>
        <v>0</v>
      </c>
      <c r="BI274" s="7" t="s">
        <v>1</v>
      </c>
      <c r="BJ274" s="15">
        <f>IFERROR(IF(Table1[[#This Row],[S.Material]]="S",(Table1[[#This Row],[Total Qty]]+Table1[[#This Row],[N+1]]+Table1[[#This Row],[N+2]]),Table1[[#This Row],[Total Qty]]+Table1[[#This Row],[N+1]]),)</f>
        <v>0</v>
      </c>
      <c r="BK274" s="7" t="str">
        <f>IFERROR(IF(((AVERAGE((Table1[[#This Row],[N+1]],Table1[[#This Row],[N+2]]),Table1[[#This Row],[N+3]])-(Table1[[#This Row],[Total Qty]])))&gt;500,"Fixed&gt;500pcs",""),"")</f>
        <v/>
      </c>
      <c r="BL274" s="7" t="str">
        <f>IF(AND(Table1[[#This Row],[Last Forcast]]=0,Table1[[#This Row],[Total Qty]]&gt;0,Table1[[#This Row],[N+1]]&gt;0),"Check PO again","")</f>
        <v/>
      </c>
    </row>
    <row r="275" spans="2:64" x14ac:dyDescent="0.3">
      <c r="B275">
        <v>273</v>
      </c>
      <c r="C275" t="s">
        <v>282</v>
      </c>
      <c r="D275">
        <f>IFERROR(ROUND((MID(Table1[[#This Row],[Production]],35,(LEN(Table1[[#This Row],[Production]]))-37)/(MID(Table1[[#This Row],[Stock]],35,(LEN(Table1[[#This Row],[Stock]]))-37))),0),"")</f>
        <v>5</v>
      </c>
      <c r="E275" t="s">
        <v>283</v>
      </c>
      <c r="F275" s="16">
        <f>VLOOKUP(LEFT(Table1[[#This Row],[Production]],LEN(Table1[[#This Row],[Production]])-7),Item!$A$5:$Z$1000,26,0)</f>
        <v>1.78</v>
      </c>
      <c r="H275" s="8" t="str">
        <f>IFERROR(VLOOKUP(MID(Table1[[#This Row],[Production]],10,2),Special!$B$2:$D$26,3,0),"")</f>
        <v>-</v>
      </c>
      <c r="J275" t="b">
        <f>EXACT(LEFT(Table1[[#This Row],[Stock]],12),LEFT(Table1[[#This Row],[Production]],12))</f>
        <v>1</v>
      </c>
      <c r="K275" t="b">
        <f>EXACT((RIGHT(Table1[[#This Row],[Stock]],3)),((RIGHT(Table1[[#This Row],[Production]],3))))</f>
        <v>1</v>
      </c>
      <c r="L275" s="14">
        <f>IFERROR(VLOOKUP(Table1[[#This Row],[Stock]],[1]Sheet1!$A$7:$N$10000,14,0),"")</f>
        <v>13834</v>
      </c>
      <c r="M275" s="14">
        <f>IFERROR(ROUND((Table1[[#This Row],[Stock
(S&amp;L)]]/Table1[[#This Row],[Rate
(L/S)]]),0),"")</f>
        <v>2767</v>
      </c>
      <c r="O275" t="str">
        <f>IF(Table1[[#This Row],[Rate
(L/S)]]=1,"P/E","C")</f>
        <v>C</v>
      </c>
      <c r="P275" s="7">
        <f>IFERROR(VLOOKUP(Table1[[#This Row],[Stock]],[2]CUS030!$A$5:$BO$10000,21,0)/Table1[[#This Row],[Rate
(L/S)]],"")</f>
        <v>0</v>
      </c>
      <c r="Q275" s="7">
        <f>IFERROR(VLOOKUP(Table1[[#This Row],[Stock]],[2]CUS030!$A$5:$BO$10000,22,0)/Table1[[#This Row],[Rate
(L/S)]],"")</f>
        <v>0</v>
      </c>
      <c r="R275" s="7">
        <f>IFERROR(VLOOKUP(Table1[[#This Row],[Stock]],[2]CUS030!$A$5:$BO$10000,23,0)/Table1[[#This Row],[Rate
(L/S)]],"")</f>
        <v>0</v>
      </c>
      <c r="S275" s="7">
        <f>IFERROR(VLOOKUP(Table1[[#This Row],[Stock]],[2]CUS030!$A$5:$BO$10000,24,0)/Table1[[#This Row],[Rate
(L/S)]],"")</f>
        <v>0</v>
      </c>
      <c r="T275" s="7">
        <f>IFERROR(VLOOKUP(Table1[[#This Row],[Stock]],[2]CUS030!$A$5:$BO$10000,25,0)/Table1[[#This Row],[Rate
(L/S)]],"")</f>
        <v>0</v>
      </c>
      <c r="U275" s="7">
        <f>IFERROR(VLOOKUP(Table1[[#This Row],[Stock]],[2]CUS030!$A$5:$BO$10000,26,0)/Table1[[#This Row],[Rate
(L/S)]],"")</f>
        <v>0</v>
      </c>
      <c r="V275" s="7">
        <f>IFERROR(VLOOKUP(Table1[[#This Row],[Stock]],[2]CUS030!$A$5:$BO$10000,27,0)/Table1[[#This Row],[Rate
(L/S)]],"")</f>
        <v>0</v>
      </c>
      <c r="W275" s="7">
        <f>IFERROR(VLOOKUP(Table1[[#This Row],[Stock]],[2]CUS030!$A$5:$BO$10000,28,0)/Table1[[#This Row],[Rate
(L/S)]],"")</f>
        <v>0</v>
      </c>
      <c r="X275" s="7">
        <f>IFERROR(VLOOKUP(Table1[[#This Row],[Stock]],[2]CUS030!$A$5:$BO$10000,29,0)/Table1[[#This Row],[Rate
(L/S)]],"")</f>
        <v>0</v>
      </c>
      <c r="Y275" s="7">
        <f>IFERROR(VLOOKUP(Table1[[#This Row],[Stock]],[2]CUS030!$A$5:$BO$10000,30,0)/Table1[[#This Row],[Rate
(L/S)]],"")</f>
        <v>0</v>
      </c>
      <c r="Z275" s="7">
        <f>IFERROR(VLOOKUP(Table1[[#This Row],[Stock]],[2]CUS030!$A$5:$BO$10000,31,0)/Table1[[#This Row],[Rate
(L/S)]],"")</f>
        <v>0</v>
      </c>
      <c r="AA275" s="7">
        <f>IFERROR(VLOOKUP(Table1[[#This Row],[Stock]],[2]CUS030!$A$5:$BO$10000,32,0)/Table1[[#This Row],[Rate
(L/S)]],"")</f>
        <v>0</v>
      </c>
      <c r="AB275" s="7">
        <f>IFERROR(VLOOKUP(Table1[[#This Row],[Stock]],[2]CUS030!$A$5:$BO$10000,33,0)/Table1[[#This Row],[Rate
(L/S)]],"")</f>
        <v>0</v>
      </c>
      <c r="AC275" s="7">
        <f>IFERROR(VLOOKUP(Table1[[#This Row],[Stock]],[2]CUS030!$A$5:$BO$10000,34,0)/Table1[[#This Row],[Rate
(L/S)]],"")</f>
        <v>0</v>
      </c>
      <c r="AD275" s="7">
        <f>IFERROR(VLOOKUP(Table1[[#This Row],[Stock]],[2]CUS030!$A$5:$BO$10000,35,0)/Table1[[#This Row],[Rate
(L/S)]],"")</f>
        <v>0</v>
      </c>
      <c r="AE275" s="7">
        <f>IFERROR(VLOOKUP(Table1[[#This Row],[Stock]],[2]CUS030!$A$5:$BO$10000,36,0)/Table1[[#This Row],[Rate
(L/S)]],"")</f>
        <v>0</v>
      </c>
      <c r="AF275" s="7">
        <f>IFERROR(VLOOKUP(Table1[[#This Row],[Stock]],[2]CUS030!$A$5:$BO$10000,37,0)/Table1[[#This Row],[Rate
(L/S)]],"")</f>
        <v>0</v>
      </c>
      <c r="AG275" s="7">
        <f>IFERROR(VLOOKUP(Table1[[#This Row],[Stock]],[2]CUS030!$A$5:$BO$10000,38,0)/Table1[[#This Row],[Rate
(L/S)]],"")</f>
        <v>0</v>
      </c>
      <c r="AH275" s="7">
        <f>IFERROR(VLOOKUP(Table1[[#This Row],[Stock]],[2]CUS030!$A$5:$BO$10000,39,0)/Table1[[#This Row],[Rate
(L/S)]],"")</f>
        <v>0</v>
      </c>
      <c r="AI275" s="7">
        <f>IFERROR(VLOOKUP(Table1[[#This Row],[Stock]],[2]CUS030!$A$5:$BO$10000,40,0)/Table1[[#This Row],[Rate
(L/S)]],"")</f>
        <v>0</v>
      </c>
      <c r="AJ275" s="7">
        <f>IFERROR(VLOOKUP(Table1[[#This Row],[Stock]],[2]CUS030!$A$5:$BO$10000,41,0)/Table1[[#This Row],[Rate
(L/S)]],"")</f>
        <v>0</v>
      </c>
      <c r="AK275" s="7">
        <f>IFERROR(VLOOKUP(Table1[[#This Row],[Stock]],[2]CUS030!$A$5:$BO$10000,42,0)/Table1[[#This Row],[Rate
(L/S)]],"")</f>
        <v>0</v>
      </c>
      <c r="AL275" s="7">
        <f>IFERROR(VLOOKUP(Table1[[#This Row],[Stock]],[2]CUS030!$A$5:$BO$10000,43,0)/Table1[[#This Row],[Rate
(L/S)]],"")</f>
        <v>0</v>
      </c>
      <c r="AM275" s="7">
        <f>IFERROR(VLOOKUP(Table1[[#This Row],[Stock]],[2]CUS030!$A$5:$BO$10000,44,0)/Table1[[#This Row],[Rate
(L/S)]],"")</f>
        <v>0</v>
      </c>
      <c r="AN275" s="7">
        <f>IFERROR(VLOOKUP(Table1[[#This Row],[Stock]],[2]CUS030!$A$5:$BO$10000,45,0)/Table1[[#This Row],[Rate
(L/S)]],"")</f>
        <v>0</v>
      </c>
      <c r="AO275" s="7">
        <f>IFERROR(VLOOKUP(Table1[[#This Row],[Stock]],[2]CUS030!$A$5:$BO$10000,46,0)/Table1[[#This Row],[Rate
(L/S)]],"")</f>
        <v>0</v>
      </c>
      <c r="AP275" s="7">
        <f>IFERROR(VLOOKUP(Table1[[#This Row],[Stock]],[2]CUS030!$A$5:$BO$10000,47,0)/Table1[[#This Row],[Rate
(L/S)]],"")</f>
        <v>0</v>
      </c>
      <c r="AQ275" s="7">
        <f>IFERROR(VLOOKUP(Table1[[#This Row],[Stock]],[2]CUS030!$A$5:$BO$10000,48,0)/Table1[[#This Row],[Rate
(L/S)]],"")</f>
        <v>0</v>
      </c>
      <c r="AR275" s="7">
        <f>IFERROR(VLOOKUP(Table1[[#This Row],[Stock]],[2]CUS030!$A$5:$BO$10000,49,0)/Table1[[#This Row],[Rate
(L/S)]],"")</f>
        <v>0</v>
      </c>
      <c r="AS275" s="7">
        <f>IFERROR(VLOOKUP(Table1[[#This Row],[Stock]],[2]CUS030!$A$5:$BO$10000,50,0)/Table1[[#This Row],[Rate
(L/S)]],"")</f>
        <v>0</v>
      </c>
      <c r="AT275" s="7">
        <f>IFERROR(VLOOKUP(Table1[[#This Row],[Stock]],[2]CUS030!$A$5:$BO$10000,51,0)/Table1[[#This Row],[Rate
(L/S)]],"")</f>
        <v>0</v>
      </c>
      <c r="AU275" s="7">
        <f>IFERROR(VLOOKUP(Table1[[#This Row],[Stock]],[2]CUS030!$A$5:$BO$10000,52,0)/Table1[[#This Row],[Rate
(L/S)]],"")</f>
        <v>0</v>
      </c>
      <c r="AV275" s="7">
        <f>IFERROR(VLOOKUP(Table1[[#This Row],[Stock]],[2]CUS030!$A$5:$BO$10000,53,0)/Table1[[#This Row],[Rate
(L/S)]],"")</f>
        <v>0</v>
      </c>
      <c r="AW275" s="7">
        <f>IFERROR(VLOOKUP(Table1[[#This Row],[Stock]],[2]CUS030!$A$5:$BO$10000,54,0)/Table1[[#This Row],[Rate
(L/S)]],"")</f>
        <v>0</v>
      </c>
      <c r="AX275" s="7">
        <f>IFERROR(VLOOKUP(Table1[[#This Row],[Stock]],[2]CUS030!$A$5:$BO$10000,55,0)/Table1[[#This Row],[Rate
(L/S)]],"")</f>
        <v>2882.8</v>
      </c>
      <c r="AY275" s="7">
        <f>IFERROR(VLOOKUP(Table1[[#This Row],[Stock]],[2]CUS030!$A$5:$BO$10000,56,0)/Table1[[#This Row],[Rate
(L/S)]],"")</f>
        <v>2640</v>
      </c>
      <c r="AZ275" s="7">
        <f>IFERROR(VLOOKUP(Table1[[#This Row],[Stock]],[2]CUS030!$A$5:$BO$10000,57,0)/Table1[[#This Row],[Rate
(L/S)]],"")</f>
        <v>2600</v>
      </c>
      <c r="BA275" s="7">
        <f>IFERROR(VLOOKUP(Table1[[#This Row],[Stock]],[2]CUS030!$A$5:$BO$10000,58,0)/Table1[[#This Row],[Rate
(L/S)]],"")</f>
        <v>1800</v>
      </c>
      <c r="BB275" s="7">
        <f>IFERROR(VLOOKUP(Table1[[#This Row],[Stock]],[2]CUS030!$A$5:$BO$10000,59,0)/Table1[[#This Row],[Rate
(L/S)]],"")</f>
        <v>200</v>
      </c>
      <c r="BC275" s="7">
        <f>IFERROR(VLOOKUP(Table1[[#This Row],[Stock]],[2]CUS030!$A$5:$BO$10000,60,0)/Table1[[#This Row],[Rate
(L/S)]],"")</f>
        <v>0</v>
      </c>
      <c r="BD275" s="7">
        <f>IFERROR(VLOOKUP(Table1[[#This Row],[Stock]],[2]CUS030!$A$5:$BO$10000,61,0)/Table1[[#This Row],[Rate
(L/S)]],"")</f>
        <v>600</v>
      </c>
      <c r="BE275" s="7">
        <f>IFERROR(VLOOKUP(Table1[[#This Row],[Stock]],[2]CUS030!$A$5:$BO$10000,62,0)/Table1[[#This Row],[Rate
(L/S)]],"")</f>
        <v>400</v>
      </c>
      <c r="BF275" s="7">
        <f>IFERROR(VLOOKUP(Table1[[#This Row],[Stock]],[2]CUS030!$A$5:$BO$10000,63,0)/Table1[[#This Row],[Rate
(L/S)]],"")</f>
        <v>200</v>
      </c>
      <c r="BG275" s="7">
        <f>IFERROR(VLOOKUP(Table1[[#This Row],[Stock]],[2]CUS030!$A$5:$BO$10000,64,0)/Table1[[#This Row],[Rate
(L/S)]],"")</f>
        <v>1000</v>
      </c>
      <c r="BH275" s="7">
        <f>IFERROR(VLOOKUP(Table1[[#This Row],[Stock]],[2]CUS030!$A$5:$BO$10000,65,0)/Table1[[#This Row],[Rate
(L/S)]],"")</f>
        <v>400</v>
      </c>
      <c r="BI275" s="7" t="s">
        <v>1</v>
      </c>
      <c r="BJ275" s="15">
        <f>IFERROR(IF(Table1[[#This Row],[S.Material]]="S",(Table1[[#This Row],[Total Qty]]+Table1[[#This Row],[N+1]]+Table1[[#This Row],[N+2]]),Table1[[#This Row],[Total Qty]]+Table1[[#This Row],[N+1]]),)</f>
        <v>2640</v>
      </c>
      <c r="BK275" s="7" t="str">
        <f>IFERROR(IF(((AVERAGE((Table1[[#This Row],[N+1]],Table1[[#This Row],[N+2]]),Table1[[#This Row],[N+3]])-(Table1[[#This Row],[Total Qty]])))&gt;500,"Fixed&gt;500pcs",""),"")</f>
        <v>Fixed&gt;500pcs</v>
      </c>
      <c r="BL275" s="7" t="str">
        <f>IF(AND(Table1[[#This Row],[Last Forcast]]=0,Table1[[#This Row],[Total Qty]]&gt;0,Table1[[#This Row],[N+1]]&gt;0),"Check PO again","")</f>
        <v/>
      </c>
    </row>
    <row r="276" spans="2:64" x14ac:dyDescent="0.3">
      <c r="B276">
        <v>274</v>
      </c>
      <c r="C276" t="s">
        <v>283</v>
      </c>
      <c r="D276">
        <f>IFERROR(ROUND((MID(Table1[[#This Row],[Production]],35,(LEN(Table1[[#This Row],[Production]]))-37)/(MID(Table1[[#This Row],[Stock]],35,(LEN(Table1[[#This Row],[Stock]]))-37))),0),"")</f>
        <v>1</v>
      </c>
      <c r="E276" t="s">
        <v>283</v>
      </c>
      <c r="F276" s="16">
        <f>VLOOKUP(LEFT(Table1[[#This Row],[Production]],LEN(Table1[[#This Row],[Production]])-7),Item!$A$5:$Z$1000,26,0)</f>
        <v>1.78</v>
      </c>
      <c r="H276" s="8" t="str">
        <f>IFERROR(VLOOKUP(MID(Table1[[#This Row],[Production]],10,2),Special!$B$2:$D$26,3,0),"")</f>
        <v>-</v>
      </c>
      <c r="J276" t="b">
        <f>EXACT(LEFT(Table1[[#This Row],[Stock]],12),LEFT(Table1[[#This Row],[Production]],12))</f>
        <v>1</v>
      </c>
      <c r="K276" t="b">
        <f>EXACT((RIGHT(Table1[[#This Row],[Stock]],3)),((RIGHT(Table1[[#This Row],[Production]],3))))</f>
        <v>1</v>
      </c>
      <c r="L276" s="14">
        <f>IFERROR(VLOOKUP(Table1[[#This Row],[Stock]],[1]Sheet1!$A$7:$N$10000,14,0),"")</f>
        <v>1493</v>
      </c>
      <c r="M276" s="14">
        <f>IFERROR(ROUND((Table1[[#This Row],[Stock
(S&amp;L)]]/Table1[[#This Row],[Rate
(L/S)]]),0),"")</f>
        <v>1493</v>
      </c>
      <c r="O276" t="str">
        <f>IF(Table1[[#This Row],[Rate
(L/S)]]=1,"P/E","C")</f>
        <v>P/E</v>
      </c>
      <c r="P276" s="7" t="str">
        <f>IFERROR(VLOOKUP(Table1[[#This Row],[Stock]],[2]CUS030!$A$5:$BO$10000,21,0)/Table1[[#This Row],[Rate
(L/S)]],"")</f>
        <v/>
      </c>
      <c r="Q276" s="7" t="str">
        <f>IFERROR(VLOOKUP(Table1[[#This Row],[Stock]],[2]CUS030!$A$5:$BO$10000,22,0)/Table1[[#This Row],[Rate
(L/S)]],"")</f>
        <v/>
      </c>
      <c r="R276" s="7" t="str">
        <f>IFERROR(VLOOKUP(Table1[[#This Row],[Stock]],[2]CUS030!$A$5:$BO$10000,23,0)/Table1[[#This Row],[Rate
(L/S)]],"")</f>
        <v/>
      </c>
      <c r="S276" s="7" t="str">
        <f>IFERROR(VLOOKUP(Table1[[#This Row],[Stock]],[2]CUS030!$A$5:$BO$10000,24,0)/Table1[[#This Row],[Rate
(L/S)]],"")</f>
        <v/>
      </c>
      <c r="T276" s="7" t="str">
        <f>IFERROR(VLOOKUP(Table1[[#This Row],[Stock]],[2]CUS030!$A$5:$BO$10000,25,0)/Table1[[#This Row],[Rate
(L/S)]],"")</f>
        <v/>
      </c>
      <c r="U276" s="7" t="str">
        <f>IFERROR(VLOOKUP(Table1[[#This Row],[Stock]],[2]CUS030!$A$5:$BO$10000,26,0)/Table1[[#This Row],[Rate
(L/S)]],"")</f>
        <v/>
      </c>
      <c r="V276" s="7" t="str">
        <f>IFERROR(VLOOKUP(Table1[[#This Row],[Stock]],[2]CUS030!$A$5:$BO$10000,27,0)/Table1[[#This Row],[Rate
(L/S)]],"")</f>
        <v/>
      </c>
      <c r="W276" s="7" t="str">
        <f>IFERROR(VLOOKUP(Table1[[#This Row],[Stock]],[2]CUS030!$A$5:$BO$10000,28,0)/Table1[[#This Row],[Rate
(L/S)]],"")</f>
        <v/>
      </c>
      <c r="X276" s="7" t="str">
        <f>IFERROR(VLOOKUP(Table1[[#This Row],[Stock]],[2]CUS030!$A$5:$BO$10000,29,0)/Table1[[#This Row],[Rate
(L/S)]],"")</f>
        <v/>
      </c>
      <c r="Y276" s="7" t="str">
        <f>IFERROR(VLOOKUP(Table1[[#This Row],[Stock]],[2]CUS030!$A$5:$BO$10000,30,0)/Table1[[#This Row],[Rate
(L/S)]],"")</f>
        <v/>
      </c>
      <c r="Z276" s="7" t="str">
        <f>IFERROR(VLOOKUP(Table1[[#This Row],[Stock]],[2]CUS030!$A$5:$BO$10000,31,0)/Table1[[#This Row],[Rate
(L/S)]],"")</f>
        <v/>
      </c>
      <c r="AA276" s="7" t="str">
        <f>IFERROR(VLOOKUP(Table1[[#This Row],[Stock]],[2]CUS030!$A$5:$BO$10000,32,0)/Table1[[#This Row],[Rate
(L/S)]],"")</f>
        <v/>
      </c>
      <c r="AB276" s="7" t="str">
        <f>IFERROR(VLOOKUP(Table1[[#This Row],[Stock]],[2]CUS030!$A$5:$BO$10000,33,0)/Table1[[#This Row],[Rate
(L/S)]],"")</f>
        <v/>
      </c>
      <c r="AC276" s="7" t="str">
        <f>IFERROR(VLOOKUP(Table1[[#This Row],[Stock]],[2]CUS030!$A$5:$BO$10000,34,0)/Table1[[#This Row],[Rate
(L/S)]],"")</f>
        <v/>
      </c>
      <c r="AD276" s="7" t="str">
        <f>IFERROR(VLOOKUP(Table1[[#This Row],[Stock]],[2]CUS030!$A$5:$BO$10000,35,0)/Table1[[#This Row],[Rate
(L/S)]],"")</f>
        <v/>
      </c>
      <c r="AE276" s="7" t="str">
        <f>IFERROR(VLOOKUP(Table1[[#This Row],[Stock]],[2]CUS030!$A$5:$BO$10000,36,0)/Table1[[#This Row],[Rate
(L/S)]],"")</f>
        <v/>
      </c>
      <c r="AF276" s="7" t="str">
        <f>IFERROR(VLOOKUP(Table1[[#This Row],[Stock]],[2]CUS030!$A$5:$BO$10000,37,0)/Table1[[#This Row],[Rate
(L/S)]],"")</f>
        <v/>
      </c>
      <c r="AG276" s="7" t="str">
        <f>IFERROR(VLOOKUP(Table1[[#This Row],[Stock]],[2]CUS030!$A$5:$BO$10000,38,0)/Table1[[#This Row],[Rate
(L/S)]],"")</f>
        <v/>
      </c>
      <c r="AH276" s="7" t="str">
        <f>IFERROR(VLOOKUP(Table1[[#This Row],[Stock]],[2]CUS030!$A$5:$BO$10000,39,0)/Table1[[#This Row],[Rate
(L/S)]],"")</f>
        <v/>
      </c>
      <c r="AI276" s="7" t="str">
        <f>IFERROR(VLOOKUP(Table1[[#This Row],[Stock]],[2]CUS030!$A$5:$BO$10000,40,0)/Table1[[#This Row],[Rate
(L/S)]],"")</f>
        <v/>
      </c>
      <c r="AJ276" s="7" t="str">
        <f>IFERROR(VLOOKUP(Table1[[#This Row],[Stock]],[2]CUS030!$A$5:$BO$10000,41,0)/Table1[[#This Row],[Rate
(L/S)]],"")</f>
        <v/>
      </c>
      <c r="AK276" s="7" t="str">
        <f>IFERROR(VLOOKUP(Table1[[#This Row],[Stock]],[2]CUS030!$A$5:$BO$10000,42,0)/Table1[[#This Row],[Rate
(L/S)]],"")</f>
        <v/>
      </c>
      <c r="AL276" s="7" t="str">
        <f>IFERROR(VLOOKUP(Table1[[#This Row],[Stock]],[2]CUS030!$A$5:$BO$10000,43,0)/Table1[[#This Row],[Rate
(L/S)]],"")</f>
        <v/>
      </c>
      <c r="AM276" s="7" t="str">
        <f>IFERROR(VLOOKUP(Table1[[#This Row],[Stock]],[2]CUS030!$A$5:$BO$10000,44,0)/Table1[[#This Row],[Rate
(L/S)]],"")</f>
        <v/>
      </c>
      <c r="AN276" s="7" t="str">
        <f>IFERROR(VLOOKUP(Table1[[#This Row],[Stock]],[2]CUS030!$A$5:$BO$10000,45,0)/Table1[[#This Row],[Rate
(L/S)]],"")</f>
        <v/>
      </c>
      <c r="AO276" s="7" t="str">
        <f>IFERROR(VLOOKUP(Table1[[#This Row],[Stock]],[2]CUS030!$A$5:$BO$10000,46,0)/Table1[[#This Row],[Rate
(L/S)]],"")</f>
        <v/>
      </c>
      <c r="AP276" s="7" t="str">
        <f>IFERROR(VLOOKUP(Table1[[#This Row],[Stock]],[2]CUS030!$A$5:$BO$10000,47,0)/Table1[[#This Row],[Rate
(L/S)]],"")</f>
        <v/>
      </c>
      <c r="AQ276" s="7" t="str">
        <f>IFERROR(VLOOKUP(Table1[[#This Row],[Stock]],[2]CUS030!$A$5:$BO$10000,48,0)/Table1[[#This Row],[Rate
(L/S)]],"")</f>
        <v/>
      </c>
      <c r="AR276" s="7" t="str">
        <f>IFERROR(VLOOKUP(Table1[[#This Row],[Stock]],[2]CUS030!$A$5:$BO$10000,49,0)/Table1[[#This Row],[Rate
(L/S)]],"")</f>
        <v/>
      </c>
      <c r="AS276" s="7" t="str">
        <f>IFERROR(VLOOKUP(Table1[[#This Row],[Stock]],[2]CUS030!$A$5:$BO$10000,50,0)/Table1[[#This Row],[Rate
(L/S)]],"")</f>
        <v/>
      </c>
      <c r="AT276" s="7" t="str">
        <f>IFERROR(VLOOKUP(Table1[[#This Row],[Stock]],[2]CUS030!$A$5:$BO$10000,51,0)/Table1[[#This Row],[Rate
(L/S)]],"")</f>
        <v/>
      </c>
      <c r="AU276" s="7" t="str">
        <f>IFERROR(VLOOKUP(Table1[[#This Row],[Stock]],[2]CUS030!$A$5:$BO$10000,52,0)/Table1[[#This Row],[Rate
(L/S)]],"")</f>
        <v/>
      </c>
      <c r="AV276" s="7" t="str">
        <f>IFERROR(VLOOKUP(Table1[[#This Row],[Stock]],[2]CUS030!$A$5:$BO$10000,53,0)/Table1[[#This Row],[Rate
(L/S)]],"")</f>
        <v/>
      </c>
      <c r="AW276" s="7" t="str">
        <f>IFERROR(VLOOKUP(Table1[[#This Row],[Stock]],[2]CUS030!$A$5:$BO$10000,54,0)/Table1[[#This Row],[Rate
(L/S)]],"")</f>
        <v/>
      </c>
      <c r="AX276" s="7" t="str">
        <f>IFERROR(VLOOKUP(Table1[[#This Row],[Stock]],[2]CUS030!$A$5:$BO$10000,55,0)/Table1[[#This Row],[Rate
(L/S)]],"")</f>
        <v/>
      </c>
      <c r="AY276" s="7" t="str">
        <f>IFERROR(VLOOKUP(Table1[[#This Row],[Stock]],[2]CUS030!$A$5:$BO$10000,56,0)/Table1[[#This Row],[Rate
(L/S)]],"")</f>
        <v/>
      </c>
      <c r="AZ276" s="7" t="str">
        <f>IFERROR(VLOOKUP(Table1[[#This Row],[Stock]],[2]CUS030!$A$5:$BO$10000,57,0)/Table1[[#This Row],[Rate
(L/S)]],"")</f>
        <v/>
      </c>
      <c r="BA276" s="7" t="str">
        <f>IFERROR(VLOOKUP(Table1[[#This Row],[Stock]],[2]CUS030!$A$5:$BO$10000,58,0)/Table1[[#This Row],[Rate
(L/S)]],"")</f>
        <v/>
      </c>
      <c r="BB276" s="7" t="str">
        <f>IFERROR(VLOOKUP(Table1[[#This Row],[Stock]],[2]CUS030!$A$5:$BO$10000,59,0)/Table1[[#This Row],[Rate
(L/S)]],"")</f>
        <v/>
      </c>
      <c r="BC276" s="7" t="str">
        <f>IFERROR(VLOOKUP(Table1[[#This Row],[Stock]],[2]CUS030!$A$5:$BO$10000,60,0)/Table1[[#This Row],[Rate
(L/S)]],"")</f>
        <v/>
      </c>
      <c r="BD276" s="7" t="str">
        <f>IFERROR(VLOOKUP(Table1[[#This Row],[Stock]],[2]CUS030!$A$5:$BO$10000,61,0)/Table1[[#This Row],[Rate
(L/S)]],"")</f>
        <v/>
      </c>
      <c r="BE276" s="7" t="str">
        <f>IFERROR(VLOOKUP(Table1[[#This Row],[Stock]],[2]CUS030!$A$5:$BO$10000,62,0)/Table1[[#This Row],[Rate
(L/S)]],"")</f>
        <v/>
      </c>
      <c r="BF276" s="7" t="str">
        <f>IFERROR(VLOOKUP(Table1[[#This Row],[Stock]],[2]CUS030!$A$5:$BO$10000,63,0)/Table1[[#This Row],[Rate
(L/S)]],"")</f>
        <v/>
      </c>
      <c r="BG276" s="7" t="str">
        <f>IFERROR(VLOOKUP(Table1[[#This Row],[Stock]],[2]CUS030!$A$5:$BO$10000,64,0)/Table1[[#This Row],[Rate
(L/S)]],"")</f>
        <v/>
      </c>
      <c r="BH276" s="7" t="str">
        <f>IFERROR(VLOOKUP(Table1[[#This Row],[Stock]],[2]CUS030!$A$5:$BO$10000,65,0)/Table1[[#This Row],[Rate
(L/S)]],"")</f>
        <v/>
      </c>
      <c r="BI276" s="7" t="s">
        <v>1</v>
      </c>
      <c r="BJ276" s="15">
        <f>IFERROR(IF(Table1[[#This Row],[S.Material]]="S",(Table1[[#This Row],[Total Qty]]+Table1[[#This Row],[N+1]]+Table1[[#This Row],[N+2]]),Table1[[#This Row],[Total Qty]]+Table1[[#This Row],[N+1]]),)</f>
        <v>0</v>
      </c>
      <c r="BK276" s="7" t="str">
        <f>IFERROR(IF(((AVERAGE((Table1[[#This Row],[N+1]],Table1[[#This Row],[N+2]]),Table1[[#This Row],[N+3]])-(Table1[[#This Row],[Total Qty]])))&gt;500,"Fixed&gt;500pcs",""),"")</f>
        <v/>
      </c>
      <c r="BL276" s="7" t="str">
        <f>IF(AND(Table1[[#This Row],[Last Forcast]]=0,Table1[[#This Row],[Total Qty]]&gt;0,Table1[[#This Row],[N+1]]&gt;0),"Check PO again","")</f>
        <v/>
      </c>
    </row>
    <row r="277" spans="2:64" x14ac:dyDescent="0.3">
      <c r="B277">
        <v>275</v>
      </c>
      <c r="C277" t="s">
        <v>284</v>
      </c>
      <c r="D277">
        <f>IFERROR(ROUND((MID(Table1[[#This Row],[Production]],35,(LEN(Table1[[#This Row],[Production]]))-37)/(MID(Table1[[#This Row],[Stock]],35,(LEN(Table1[[#This Row],[Stock]]))-37))),0),"")</f>
        <v>1</v>
      </c>
      <c r="E277" t="s">
        <v>284</v>
      </c>
      <c r="F277" s="16">
        <f>VLOOKUP(LEFT(Table1[[#This Row],[Production]],LEN(Table1[[#This Row],[Production]])-7),Item!$A$5:$Z$1000,26,0)</f>
        <v>2.298</v>
      </c>
      <c r="H277" s="8" t="str">
        <f>IFERROR(VLOOKUP(MID(Table1[[#This Row],[Production]],10,2),Special!$B$2:$D$26,3,0),"")</f>
        <v>-</v>
      </c>
      <c r="J277" t="b">
        <f>EXACT(LEFT(Table1[[#This Row],[Stock]],12),LEFT(Table1[[#This Row],[Production]],12))</f>
        <v>1</v>
      </c>
      <c r="K277" t="b">
        <f>EXACT((RIGHT(Table1[[#This Row],[Stock]],3)),((RIGHT(Table1[[#This Row],[Production]],3))))</f>
        <v>1</v>
      </c>
      <c r="L277" s="14">
        <f>IFERROR(VLOOKUP(Table1[[#This Row],[Stock]],[1]Sheet1!$A$7:$N$10000,14,0),"")</f>
        <v>183</v>
      </c>
      <c r="M277" s="14">
        <f>IFERROR(ROUND((Table1[[#This Row],[Stock
(S&amp;L)]]/Table1[[#This Row],[Rate
(L/S)]]),0),"")</f>
        <v>183</v>
      </c>
      <c r="O277" t="str">
        <f>IF(Table1[[#This Row],[Rate
(L/S)]]=1,"P/E","C")</f>
        <v>P/E</v>
      </c>
      <c r="P277" s="7">
        <f>IFERROR(VLOOKUP(Table1[[#This Row],[Stock]],[2]CUS030!$A$5:$BO$10000,21,0)/Table1[[#This Row],[Rate
(L/S)]],"")</f>
        <v>0</v>
      </c>
      <c r="Q277" s="7">
        <f>IFERROR(VLOOKUP(Table1[[#This Row],[Stock]],[2]CUS030!$A$5:$BO$10000,22,0)/Table1[[#This Row],[Rate
(L/S)]],"")</f>
        <v>0</v>
      </c>
      <c r="R277" s="7">
        <f>IFERROR(VLOOKUP(Table1[[#This Row],[Stock]],[2]CUS030!$A$5:$BO$10000,23,0)/Table1[[#This Row],[Rate
(L/S)]],"")</f>
        <v>0</v>
      </c>
      <c r="S277" s="7">
        <f>IFERROR(VLOOKUP(Table1[[#This Row],[Stock]],[2]CUS030!$A$5:$BO$10000,24,0)/Table1[[#This Row],[Rate
(L/S)]],"")</f>
        <v>0</v>
      </c>
      <c r="T277" s="7">
        <f>IFERROR(VLOOKUP(Table1[[#This Row],[Stock]],[2]CUS030!$A$5:$BO$10000,25,0)/Table1[[#This Row],[Rate
(L/S)]],"")</f>
        <v>0</v>
      </c>
      <c r="U277" s="7">
        <f>IFERROR(VLOOKUP(Table1[[#This Row],[Stock]],[2]CUS030!$A$5:$BO$10000,26,0)/Table1[[#This Row],[Rate
(L/S)]],"")</f>
        <v>0</v>
      </c>
      <c r="V277" s="7">
        <f>IFERROR(VLOOKUP(Table1[[#This Row],[Stock]],[2]CUS030!$A$5:$BO$10000,27,0)/Table1[[#This Row],[Rate
(L/S)]],"")</f>
        <v>0</v>
      </c>
      <c r="W277" s="7">
        <f>IFERROR(VLOOKUP(Table1[[#This Row],[Stock]],[2]CUS030!$A$5:$BO$10000,28,0)/Table1[[#This Row],[Rate
(L/S)]],"")</f>
        <v>0</v>
      </c>
      <c r="X277" s="7">
        <f>IFERROR(VLOOKUP(Table1[[#This Row],[Stock]],[2]CUS030!$A$5:$BO$10000,29,0)/Table1[[#This Row],[Rate
(L/S)]],"")</f>
        <v>0</v>
      </c>
      <c r="Y277" s="7">
        <f>IFERROR(VLOOKUP(Table1[[#This Row],[Stock]],[2]CUS030!$A$5:$BO$10000,30,0)/Table1[[#This Row],[Rate
(L/S)]],"")</f>
        <v>0</v>
      </c>
      <c r="Z277" s="7">
        <f>IFERROR(VLOOKUP(Table1[[#This Row],[Stock]],[2]CUS030!$A$5:$BO$10000,31,0)/Table1[[#This Row],[Rate
(L/S)]],"")</f>
        <v>0</v>
      </c>
      <c r="AA277" s="7">
        <f>IFERROR(VLOOKUP(Table1[[#This Row],[Stock]],[2]CUS030!$A$5:$BO$10000,32,0)/Table1[[#This Row],[Rate
(L/S)]],"")</f>
        <v>0</v>
      </c>
      <c r="AB277" s="7">
        <f>IFERROR(VLOOKUP(Table1[[#This Row],[Stock]],[2]CUS030!$A$5:$BO$10000,33,0)/Table1[[#This Row],[Rate
(L/S)]],"")</f>
        <v>0</v>
      </c>
      <c r="AC277" s="7">
        <f>IFERROR(VLOOKUP(Table1[[#This Row],[Stock]],[2]CUS030!$A$5:$BO$10000,34,0)/Table1[[#This Row],[Rate
(L/S)]],"")</f>
        <v>0</v>
      </c>
      <c r="AD277" s="7">
        <f>IFERROR(VLOOKUP(Table1[[#This Row],[Stock]],[2]CUS030!$A$5:$BO$10000,35,0)/Table1[[#This Row],[Rate
(L/S)]],"")</f>
        <v>0</v>
      </c>
      <c r="AE277" s="7">
        <f>IFERROR(VLOOKUP(Table1[[#This Row],[Stock]],[2]CUS030!$A$5:$BO$10000,36,0)/Table1[[#This Row],[Rate
(L/S)]],"")</f>
        <v>0</v>
      </c>
      <c r="AF277" s="7">
        <f>IFERROR(VLOOKUP(Table1[[#This Row],[Stock]],[2]CUS030!$A$5:$BO$10000,37,0)/Table1[[#This Row],[Rate
(L/S)]],"")</f>
        <v>0</v>
      </c>
      <c r="AG277" s="7">
        <f>IFERROR(VLOOKUP(Table1[[#This Row],[Stock]],[2]CUS030!$A$5:$BO$10000,38,0)/Table1[[#This Row],[Rate
(L/S)]],"")</f>
        <v>0</v>
      </c>
      <c r="AH277" s="7">
        <f>IFERROR(VLOOKUP(Table1[[#This Row],[Stock]],[2]CUS030!$A$5:$BO$10000,39,0)/Table1[[#This Row],[Rate
(L/S)]],"")</f>
        <v>0</v>
      </c>
      <c r="AI277" s="7">
        <f>IFERROR(VLOOKUP(Table1[[#This Row],[Stock]],[2]CUS030!$A$5:$BO$10000,40,0)/Table1[[#This Row],[Rate
(L/S)]],"")</f>
        <v>0</v>
      </c>
      <c r="AJ277" s="7">
        <f>IFERROR(VLOOKUP(Table1[[#This Row],[Stock]],[2]CUS030!$A$5:$BO$10000,41,0)/Table1[[#This Row],[Rate
(L/S)]],"")</f>
        <v>0</v>
      </c>
      <c r="AK277" s="7">
        <f>IFERROR(VLOOKUP(Table1[[#This Row],[Stock]],[2]CUS030!$A$5:$BO$10000,42,0)/Table1[[#This Row],[Rate
(L/S)]],"")</f>
        <v>0</v>
      </c>
      <c r="AL277" s="7">
        <f>IFERROR(VLOOKUP(Table1[[#This Row],[Stock]],[2]CUS030!$A$5:$BO$10000,43,0)/Table1[[#This Row],[Rate
(L/S)]],"")</f>
        <v>0</v>
      </c>
      <c r="AM277" s="7">
        <f>IFERROR(VLOOKUP(Table1[[#This Row],[Stock]],[2]CUS030!$A$5:$BO$10000,44,0)/Table1[[#This Row],[Rate
(L/S)]],"")</f>
        <v>0</v>
      </c>
      <c r="AN277" s="7">
        <f>IFERROR(VLOOKUP(Table1[[#This Row],[Stock]],[2]CUS030!$A$5:$BO$10000,45,0)/Table1[[#This Row],[Rate
(L/S)]],"")</f>
        <v>0</v>
      </c>
      <c r="AO277" s="7">
        <f>IFERROR(VLOOKUP(Table1[[#This Row],[Stock]],[2]CUS030!$A$5:$BO$10000,46,0)/Table1[[#This Row],[Rate
(L/S)]],"")</f>
        <v>0</v>
      </c>
      <c r="AP277" s="7">
        <f>IFERROR(VLOOKUP(Table1[[#This Row],[Stock]],[2]CUS030!$A$5:$BO$10000,47,0)/Table1[[#This Row],[Rate
(L/S)]],"")</f>
        <v>0</v>
      </c>
      <c r="AQ277" s="7">
        <f>IFERROR(VLOOKUP(Table1[[#This Row],[Stock]],[2]CUS030!$A$5:$BO$10000,48,0)/Table1[[#This Row],[Rate
(L/S)]],"")</f>
        <v>0</v>
      </c>
      <c r="AR277" s="7">
        <f>IFERROR(VLOOKUP(Table1[[#This Row],[Stock]],[2]CUS030!$A$5:$BO$10000,49,0)/Table1[[#This Row],[Rate
(L/S)]],"")</f>
        <v>0</v>
      </c>
      <c r="AS277" s="7">
        <f>IFERROR(VLOOKUP(Table1[[#This Row],[Stock]],[2]CUS030!$A$5:$BO$10000,50,0)/Table1[[#This Row],[Rate
(L/S)]],"")</f>
        <v>0</v>
      </c>
      <c r="AT277" s="7">
        <f>IFERROR(VLOOKUP(Table1[[#This Row],[Stock]],[2]CUS030!$A$5:$BO$10000,51,0)/Table1[[#This Row],[Rate
(L/S)]],"")</f>
        <v>0</v>
      </c>
      <c r="AU277" s="7">
        <f>IFERROR(VLOOKUP(Table1[[#This Row],[Stock]],[2]CUS030!$A$5:$BO$10000,52,0)/Table1[[#This Row],[Rate
(L/S)]],"")</f>
        <v>0</v>
      </c>
      <c r="AV277" s="7">
        <f>IFERROR(VLOOKUP(Table1[[#This Row],[Stock]],[2]CUS030!$A$5:$BO$10000,53,0)/Table1[[#This Row],[Rate
(L/S)]],"")</f>
        <v>0</v>
      </c>
      <c r="AW277" s="7">
        <f>IFERROR(VLOOKUP(Table1[[#This Row],[Stock]],[2]CUS030!$A$5:$BO$10000,54,0)/Table1[[#This Row],[Rate
(L/S)]],"")</f>
        <v>0</v>
      </c>
      <c r="AX277" s="7">
        <f>IFERROR(VLOOKUP(Table1[[#This Row],[Stock]],[2]CUS030!$A$5:$BO$10000,55,0)/Table1[[#This Row],[Rate
(L/S)]],"")</f>
        <v>0</v>
      </c>
      <c r="AY277" s="7">
        <f>IFERROR(VLOOKUP(Table1[[#This Row],[Stock]],[2]CUS030!$A$5:$BO$10000,56,0)/Table1[[#This Row],[Rate
(L/S)]],"")</f>
        <v>107</v>
      </c>
      <c r="AZ277" s="7">
        <f>IFERROR(VLOOKUP(Table1[[#This Row],[Stock]],[2]CUS030!$A$5:$BO$10000,57,0)/Table1[[#This Row],[Rate
(L/S)]],"")</f>
        <v>134</v>
      </c>
      <c r="BA277" s="7">
        <f>IFERROR(VLOOKUP(Table1[[#This Row],[Stock]],[2]CUS030!$A$5:$BO$10000,58,0)/Table1[[#This Row],[Rate
(L/S)]],"")</f>
        <v>240</v>
      </c>
      <c r="BB277" s="7">
        <f>IFERROR(VLOOKUP(Table1[[#This Row],[Stock]],[2]CUS030!$A$5:$BO$10000,59,0)/Table1[[#This Row],[Rate
(L/S)]],"")</f>
        <v>0</v>
      </c>
      <c r="BC277" s="7">
        <f>IFERROR(VLOOKUP(Table1[[#This Row],[Stock]],[2]CUS030!$A$5:$BO$10000,60,0)/Table1[[#This Row],[Rate
(L/S)]],"")</f>
        <v>0</v>
      </c>
      <c r="BD277" s="7">
        <f>IFERROR(VLOOKUP(Table1[[#This Row],[Stock]],[2]CUS030!$A$5:$BO$10000,61,0)/Table1[[#This Row],[Rate
(L/S)]],"")</f>
        <v>0</v>
      </c>
      <c r="BE277" s="7">
        <f>IFERROR(VLOOKUP(Table1[[#This Row],[Stock]],[2]CUS030!$A$5:$BO$10000,62,0)/Table1[[#This Row],[Rate
(L/S)]],"")</f>
        <v>0</v>
      </c>
      <c r="BF277" s="7">
        <f>IFERROR(VLOOKUP(Table1[[#This Row],[Stock]],[2]CUS030!$A$5:$BO$10000,63,0)/Table1[[#This Row],[Rate
(L/S)]],"")</f>
        <v>0</v>
      </c>
      <c r="BG277" s="7">
        <f>IFERROR(VLOOKUP(Table1[[#This Row],[Stock]],[2]CUS030!$A$5:$BO$10000,64,0)/Table1[[#This Row],[Rate
(L/S)]],"")</f>
        <v>0</v>
      </c>
      <c r="BH277" s="7">
        <f>IFERROR(VLOOKUP(Table1[[#This Row],[Stock]],[2]CUS030!$A$5:$BO$10000,65,0)/Table1[[#This Row],[Rate
(L/S)]],"")</f>
        <v>0</v>
      </c>
      <c r="BI277" s="7" t="s">
        <v>1</v>
      </c>
      <c r="BJ277" s="15">
        <f>IFERROR(IF(Table1[[#This Row],[S.Material]]="S",(Table1[[#This Row],[Total Qty]]+Table1[[#This Row],[N+1]]+Table1[[#This Row],[N+2]]),Table1[[#This Row],[Total Qty]]+Table1[[#This Row],[N+1]]),)</f>
        <v>107</v>
      </c>
      <c r="BK277" s="7" t="str">
        <f>IFERROR(IF(((AVERAGE((Table1[[#This Row],[N+1]],Table1[[#This Row],[N+2]]),Table1[[#This Row],[N+3]])-(Table1[[#This Row],[Total Qty]])))&gt;500,"Fixed&gt;500pcs",""),"")</f>
        <v/>
      </c>
      <c r="BL277" s="7" t="str">
        <f>IF(AND(Table1[[#This Row],[Last Forcast]]=0,Table1[[#This Row],[Total Qty]]&gt;0,Table1[[#This Row],[N+1]]&gt;0),"Check PO again","")</f>
        <v/>
      </c>
    </row>
    <row r="278" spans="2:64" x14ac:dyDescent="0.3">
      <c r="B278">
        <v>276</v>
      </c>
      <c r="C278" t="s">
        <v>285</v>
      </c>
      <c r="D278">
        <f>IFERROR(ROUND((MID(Table1[[#This Row],[Production]],35,(LEN(Table1[[#This Row],[Production]]))-37)/(MID(Table1[[#This Row],[Stock]],35,(LEN(Table1[[#This Row],[Stock]]))-37))),0),"")</f>
        <v>186</v>
      </c>
      <c r="E278" t="s">
        <v>286</v>
      </c>
      <c r="F278" s="16">
        <f>VLOOKUP(LEFT(Table1[[#This Row],[Production]],LEN(Table1[[#This Row],[Production]])-7),Item!$A$5:$Z$1000,26,0)</f>
        <v>3.2370000000000001</v>
      </c>
      <c r="H278" s="8" t="str">
        <f>IFERROR(VLOOKUP(MID(Table1[[#This Row],[Production]],10,2),Special!$B$2:$D$26,3,0),"")</f>
        <v>-</v>
      </c>
      <c r="J278" t="b">
        <f>EXACT(LEFT(Table1[[#This Row],[Stock]],12),LEFT(Table1[[#This Row],[Production]],12))</f>
        <v>1</v>
      </c>
      <c r="K278" t="b">
        <f>EXACT((RIGHT(Table1[[#This Row],[Stock]],3)),((RIGHT(Table1[[#This Row],[Production]],3))))</f>
        <v>1</v>
      </c>
      <c r="L278" s="14">
        <f>IFERROR(VLOOKUP(Table1[[#This Row],[Stock]],[1]Sheet1!$A$7:$N$10000,14,0),"")</f>
        <v>0</v>
      </c>
      <c r="M278" s="14">
        <f>IFERROR(ROUND((Table1[[#This Row],[Stock
(S&amp;L)]]/Table1[[#This Row],[Rate
(L/S)]]),0),"")</f>
        <v>0</v>
      </c>
      <c r="O278" t="str">
        <f>IF(Table1[[#This Row],[Rate
(L/S)]]=1,"P/E","C")</f>
        <v>C</v>
      </c>
      <c r="P278" s="7" t="str">
        <f>IFERROR(VLOOKUP(Table1[[#This Row],[Stock]],[2]CUS030!$A$5:$BO$10000,21,0)/Table1[[#This Row],[Rate
(L/S)]],"")</f>
        <v/>
      </c>
      <c r="Q278" s="7" t="str">
        <f>IFERROR(VLOOKUP(Table1[[#This Row],[Stock]],[2]CUS030!$A$5:$BO$10000,22,0)/Table1[[#This Row],[Rate
(L/S)]],"")</f>
        <v/>
      </c>
      <c r="R278" s="7" t="str">
        <f>IFERROR(VLOOKUP(Table1[[#This Row],[Stock]],[2]CUS030!$A$5:$BO$10000,23,0)/Table1[[#This Row],[Rate
(L/S)]],"")</f>
        <v/>
      </c>
      <c r="S278" s="7" t="str">
        <f>IFERROR(VLOOKUP(Table1[[#This Row],[Stock]],[2]CUS030!$A$5:$BO$10000,24,0)/Table1[[#This Row],[Rate
(L/S)]],"")</f>
        <v/>
      </c>
      <c r="T278" s="7" t="str">
        <f>IFERROR(VLOOKUP(Table1[[#This Row],[Stock]],[2]CUS030!$A$5:$BO$10000,25,0)/Table1[[#This Row],[Rate
(L/S)]],"")</f>
        <v/>
      </c>
      <c r="U278" s="7" t="str">
        <f>IFERROR(VLOOKUP(Table1[[#This Row],[Stock]],[2]CUS030!$A$5:$BO$10000,26,0)/Table1[[#This Row],[Rate
(L/S)]],"")</f>
        <v/>
      </c>
      <c r="V278" s="7" t="str">
        <f>IFERROR(VLOOKUP(Table1[[#This Row],[Stock]],[2]CUS030!$A$5:$BO$10000,27,0)/Table1[[#This Row],[Rate
(L/S)]],"")</f>
        <v/>
      </c>
      <c r="W278" s="7" t="str">
        <f>IFERROR(VLOOKUP(Table1[[#This Row],[Stock]],[2]CUS030!$A$5:$BO$10000,28,0)/Table1[[#This Row],[Rate
(L/S)]],"")</f>
        <v/>
      </c>
      <c r="X278" s="7" t="str">
        <f>IFERROR(VLOOKUP(Table1[[#This Row],[Stock]],[2]CUS030!$A$5:$BO$10000,29,0)/Table1[[#This Row],[Rate
(L/S)]],"")</f>
        <v/>
      </c>
      <c r="Y278" s="7" t="str">
        <f>IFERROR(VLOOKUP(Table1[[#This Row],[Stock]],[2]CUS030!$A$5:$BO$10000,30,0)/Table1[[#This Row],[Rate
(L/S)]],"")</f>
        <v/>
      </c>
      <c r="Z278" s="7" t="str">
        <f>IFERROR(VLOOKUP(Table1[[#This Row],[Stock]],[2]CUS030!$A$5:$BO$10000,31,0)/Table1[[#This Row],[Rate
(L/S)]],"")</f>
        <v/>
      </c>
      <c r="AA278" s="7" t="str">
        <f>IFERROR(VLOOKUP(Table1[[#This Row],[Stock]],[2]CUS030!$A$5:$BO$10000,32,0)/Table1[[#This Row],[Rate
(L/S)]],"")</f>
        <v/>
      </c>
      <c r="AB278" s="7" t="str">
        <f>IFERROR(VLOOKUP(Table1[[#This Row],[Stock]],[2]CUS030!$A$5:$BO$10000,33,0)/Table1[[#This Row],[Rate
(L/S)]],"")</f>
        <v/>
      </c>
      <c r="AC278" s="7" t="str">
        <f>IFERROR(VLOOKUP(Table1[[#This Row],[Stock]],[2]CUS030!$A$5:$BO$10000,34,0)/Table1[[#This Row],[Rate
(L/S)]],"")</f>
        <v/>
      </c>
      <c r="AD278" s="7" t="str">
        <f>IFERROR(VLOOKUP(Table1[[#This Row],[Stock]],[2]CUS030!$A$5:$BO$10000,35,0)/Table1[[#This Row],[Rate
(L/S)]],"")</f>
        <v/>
      </c>
      <c r="AE278" s="7" t="str">
        <f>IFERROR(VLOOKUP(Table1[[#This Row],[Stock]],[2]CUS030!$A$5:$BO$10000,36,0)/Table1[[#This Row],[Rate
(L/S)]],"")</f>
        <v/>
      </c>
      <c r="AF278" s="7" t="str">
        <f>IFERROR(VLOOKUP(Table1[[#This Row],[Stock]],[2]CUS030!$A$5:$BO$10000,37,0)/Table1[[#This Row],[Rate
(L/S)]],"")</f>
        <v/>
      </c>
      <c r="AG278" s="7" t="str">
        <f>IFERROR(VLOOKUP(Table1[[#This Row],[Stock]],[2]CUS030!$A$5:$BO$10000,38,0)/Table1[[#This Row],[Rate
(L/S)]],"")</f>
        <v/>
      </c>
      <c r="AH278" s="7" t="str">
        <f>IFERROR(VLOOKUP(Table1[[#This Row],[Stock]],[2]CUS030!$A$5:$BO$10000,39,0)/Table1[[#This Row],[Rate
(L/S)]],"")</f>
        <v/>
      </c>
      <c r="AI278" s="7" t="str">
        <f>IFERROR(VLOOKUP(Table1[[#This Row],[Stock]],[2]CUS030!$A$5:$BO$10000,40,0)/Table1[[#This Row],[Rate
(L/S)]],"")</f>
        <v/>
      </c>
      <c r="AJ278" s="7" t="str">
        <f>IFERROR(VLOOKUP(Table1[[#This Row],[Stock]],[2]CUS030!$A$5:$BO$10000,41,0)/Table1[[#This Row],[Rate
(L/S)]],"")</f>
        <v/>
      </c>
      <c r="AK278" s="7" t="str">
        <f>IFERROR(VLOOKUP(Table1[[#This Row],[Stock]],[2]CUS030!$A$5:$BO$10000,42,0)/Table1[[#This Row],[Rate
(L/S)]],"")</f>
        <v/>
      </c>
      <c r="AL278" s="7" t="str">
        <f>IFERROR(VLOOKUP(Table1[[#This Row],[Stock]],[2]CUS030!$A$5:$BO$10000,43,0)/Table1[[#This Row],[Rate
(L/S)]],"")</f>
        <v/>
      </c>
      <c r="AM278" s="7" t="str">
        <f>IFERROR(VLOOKUP(Table1[[#This Row],[Stock]],[2]CUS030!$A$5:$BO$10000,44,0)/Table1[[#This Row],[Rate
(L/S)]],"")</f>
        <v/>
      </c>
      <c r="AN278" s="7" t="str">
        <f>IFERROR(VLOOKUP(Table1[[#This Row],[Stock]],[2]CUS030!$A$5:$BO$10000,45,0)/Table1[[#This Row],[Rate
(L/S)]],"")</f>
        <v/>
      </c>
      <c r="AO278" s="7" t="str">
        <f>IFERROR(VLOOKUP(Table1[[#This Row],[Stock]],[2]CUS030!$A$5:$BO$10000,46,0)/Table1[[#This Row],[Rate
(L/S)]],"")</f>
        <v/>
      </c>
      <c r="AP278" s="7" t="str">
        <f>IFERROR(VLOOKUP(Table1[[#This Row],[Stock]],[2]CUS030!$A$5:$BO$10000,47,0)/Table1[[#This Row],[Rate
(L/S)]],"")</f>
        <v/>
      </c>
      <c r="AQ278" s="7" t="str">
        <f>IFERROR(VLOOKUP(Table1[[#This Row],[Stock]],[2]CUS030!$A$5:$BO$10000,48,0)/Table1[[#This Row],[Rate
(L/S)]],"")</f>
        <v/>
      </c>
      <c r="AR278" s="7" t="str">
        <f>IFERROR(VLOOKUP(Table1[[#This Row],[Stock]],[2]CUS030!$A$5:$BO$10000,49,0)/Table1[[#This Row],[Rate
(L/S)]],"")</f>
        <v/>
      </c>
      <c r="AS278" s="7" t="str">
        <f>IFERROR(VLOOKUP(Table1[[#This Row],[Stock]],[2]CUS030!$A$5:$BO$10000,50,0)/Table1[[#This Row],[Rate
(L/S)]],"")</f>
        <v/>
      </c>
      <c r="AT278" s="7" t="str">
        <f>IFERROR(VLOOKUP(Table1[[#This Row],[Stock]],[2]CUS030!$A$5:$BO$10000,51,0)/Table1[[#This Row],[Rate
(L/S)]],"")</f>
        <v/>
      </c>
      <c r="AU278" s="7" t="str">
        <f>IFERROR(VLOOKUP(Table1[[#This Row],[Stock]],[2]CUS030!$A$5:$BO$10000,52,0)/Table1[[#This Row],[Rate
(L/S)]],"")</f>
        <v/>
      </c>
      <c r="AV278" s="7" t="str">
        <f>IFERROR(VLOOKUP(Table1[[#This Row],[Stock]],[2]CUS030!$A$5:$BO$10000,53,0)/Table1[[#This Row],[Rate
(L/S)]],"")</f>
        <v/>
      </c>
      <c r="AW278" s="7" t="str">
        <f>IFERROR(VLOOKUP(Table1[[#This Row],[Stock]],[2]CUS030!$A$5:$BO$10000,54,0)/Table1[[#This Row],[Rate
(L/S)]],"")</f>
        <v/>
      </c>
      <c r="AX278" s="7" t="str">
        <f>IFERROR(VLOOKUP(Table1[[#This Row],[Stock]],[2]CUS030!$A$5:$BO$10000,55,0)/Table1[[#This Row],[Rate
(L/S)]],"")</f>
        <v/>
      </c>
      <c r="AY278" s="7" t="str">
        <f>IFERROR(VLOOKUP(Table1[[#This Row],[Stock]],[2]CUS030!$A$5:$BO$10000,56,0)/Table1[[#This Row],[Rate
(L/S)]],"")</f>
        <v/>
      </c>
      <c r="AZ278" s="7" t="str">
        <f>IFERROR(VLOOKUP(Table1[[#This Row],[Stock]],[2]CUS030!$A$5:$BO$10000,57,0)/Table1[[#This Row],[Rate
(L/S)]],"")</f>
        <v/>
      </c>
      <c r="BA278" s="7" t="str">
        <f>IFERROR(VLOOKUP(Table1[[#This Row],[Stock]],[2]CUS030!$A$5:$BO$10000,58,0)/Table1[[#This Row],[Rate
(L/S)]],"")</f>
        <v/>
      </c>
      <c r="BB278" s="7" t="str">
        <f>IFERROR(VLOOKUP(Table1[[#This Row],[Stock]],[2]CUS030!$A$5:$BO$10000,59,0)/Table1[[#This Row],[Rate
(L/S)]],"")</f>
        <v/>
      </c>
      <c r="BC278" s="7" t="str">
        <f>IFERROR(VLOOKUP(Table1[[#This Row],[Stock]],[2]CUS030!$A$5:$BO$10000,60,0)/Table1[[#This Row],[Rate
(L/S)]],"")</f>
        <v/>
      </c>
      <c r="BD278" s="7" t="str">
        <f>IFERROR(VLOOKUP(Table1[[#This Row],[Stock]],[2]CUS030!$A$5:$BO$10000,61,0)/Table1[[#This Row],[Rate
(L/S)]],"")</f>
        <v/>
      </c>
      <c r="BE278" s="7" t="str">
        <f>IFERROR(VLOOKUP(Table1[[#This Row],[Stock]],[2]CUS030!$A$5:$BO$10000,62,0)/Table1[[#This Row],[Rate
(L/S)]],"")</f>
        <v/>
      </c>
      <c r="BF278" s="7" t="str">
        <f>IFERROR(VLOOKUP(Table1[[#This Row],[Stock]],[2]CUS030!$A$5:$BO$10000,63,0)/Table1[[#This Row],[Rate
(L/S)]],"")</f>
        <v/>
      </c>
      <c r="BG278" s="7" t="str">
        <f>IFERROR(VLOOKUP(Table1[[#This Row],[Stock]],[2]CUS030!$A$5:$BO$10000,64,0)/Table1[[#This Row],[Rate
(L/S)]],"")</f>
        <v/>
      </c>
      <c r="BH278" s="7" t="str">
        <f>IFERROR(VLOOKUP(Table1[[#This Row],[Stock]],[2]CUS030!$A$5:$BO$10000,65,0)/Table1[[#This Row],[Rate
(L/S)]],"")</f>
        <v/>
      </c>
      <c r="BI278" s="7" t="s">
        <v>1</v>
      </c>
      <c r="BJ278" s="15">
        <f>IFERROR(IF(Table1[[#This Row],[S.Material]]="S",(Table1[[#This Row],[Total Qty]]+Table1[[#This Row],[N+1]]+Table1[[#This Row],[N+2]]),Table1[[#This Row],[Total Qty]]+Table1[[#This Row],[N+1]]),)</f>
        <v>0</v>
      </c>
      <c r="BK278" s="7" t="str">
        <f>IFERROR(IF(((AVERAGE((Table1[[#This Row],[N+1]],Table1[[#This Row],[N+2]]),Table1[[#This Row],[N+3]])-(Table1[[#This Row],[Total Qty]])))&gt;500,"Fixed&gt;500pcs",""),"")</f>
        <v/>
      </c>
      <c r="BL278" s="7" t="str">
        <f>IF(AND(Table1[[#This Row],[Last Forcast]]=0,Table1[[#This Row],[Total Qty]]&gt;0,Table1[[#This Row],[N+1]]&gt;0),"Check PO again","")</f>
        <v/>
      </c>
    </row>
    <row r="279" spans="2:64" x14ac:dyDescent="0.3">
      <c r="B279">
        <v>277</v>
      </c>
      <c r="C279" t="s">
        <v>287</v>
      </c>
      <c r="D279">
        <f>IFERROR(ROUND((MID(Table1[[#This Row],[Production]],35,(LEN(Table1[[#This Row],[Production]]))-37)/(MID(Table1[[#This Row],[Stock]],35,(LEN(Table1[[#This Row],[Stock]]))-37))),0),"")</f>
        <v>180</v>
      </c>
      <c r="E279" t="s">
        <v>286</v>
      </c>
      <c r="F279" s="16">
        <f>VLOOKUP(LEFT(Table1[[#This Row],[Production]],LEN(Table1[[#This Row],[Production]])-7),Item!$A$5:$Z$1000,26,0)</f>
        <v>3.2370000000000001</v>
      </c>
      <c r="H279" s="8" t="str">
        <f>IFERROR(VLOOKUP(MID(Table1[[#This Row],[Production]],10,2),Special!$B$2:$D$26,3,0),"")</f>
        <v>-</v>
      </c>
      <c r="J279" t="b">
        <f>EXACT(LEFT(Table1[[#This Row],[Stock]],12),LEFT(Table1[[#This Row],[Production]],12))</f>
        <v>1</v>
      </c>
      <c r="K279" t="b">
        <f>EXACT((RIGHT(Table1[[#This Row],[Stock]],3)),((RIGHT(Table1[[#This Row],[Production]],3))))</f>
        <v>1</v>
      </c>
      <c r="L279" s="14">
        <f>IFERROR(VLOOKUP(Table1[[#This Row],[Stock]],[1]Sheet1!$A$7:$N$10000,14,0),"")</f>
        <v>1796</v>
      </c>
      <c r="M279" s="14">
        <f>IFERROR(ROUND((Table1[[#This Row],[Stock
(S&amp;L)]]/Table1[[#This Row],[Rate
(L/S)]]),0),"")</f>
        <v>10</v>
      </c>
      <c r="O279" t="str">
        <f>IF(Table1[[#This Row],[Rate
(L/S)]]=1,"P/E","C")</f>
        <v>C</v>
      </c>
      <c r="P279" s="7">
        <f>IFERROR(VLOOKUP(Table1[[#This Row],[Stock]],[2]CUS030!$A$5:$BO$10000,21,0)/Table1[[#This Row],[Rate
(L/S)]],"")</f>
        <v>0</v>
      </c>
      <c r="Q279" s="7">
        <f>IFERROR(VLOOKUP(Table1[[#This Row],[Stock]],[2]CUS030!$A$5:$BO$10000,22,0)/Table1[[#This Row],[Rate
(L/S)]],"")</f>
        <v>0</v>
      </c>
      <c r="R279" s="7">
        <f>IFERROR(VLOOKUP(Table1[[#This Row],[Stock]],[2]CUS030!$A$5:$BO$10000,23,0)/Table1[[#This Row],[Rate
(L/S)]],"")</f>
        <v>0</v>
      </c>
      <c r="S279" s="7">
        <f>IFERROR(VLOOKUP(Table1[[#This Row],[Stock]],[2]CUS030!$A$5:$BO$10000,24,0)/Table1[[#This Row],[Rate
(L/S)]],"")</f>
        <v>0</v>
      </c>
      <c r="T279" s="7">
        <f>IFERROR(VLOOKUP(Table1[[#This Row],[Stock]],[2]CUS030!$A$5:$BO$10000,25,0)/Table1[[#This Row],[Rate
(L/S)]],"")</f>
        <v>0</v>
      </c>
      <c r="U279" s="7">
        <f>IFERROR(VLOOKUP(Table1[[#This Row],[Stock]],[2]CUS030!$A$5:$BO$10000,26,0)/Table1[[#This Row],[Rate
(L/S)]],"")</f>
        <v>0</v>
      </c>
      <c r="V279" s="7">
        <f>IFERROR(VLOOKUP(Table1[[#This Row],[Stock]],[2]CUS030!$A$5:$BO$10000,27,0)/Table1[[#This Row],[Rate
(L/S)]],"")</f>
        <v>0</v>
      </c>
      <c r="W279" s="7">
        <f>IFERROR(VLOOKUP(Table1[[#This Row],[Stock]],[2]CUS030!$A$5:$BO$10000,28,0)/Table1[[#This Row],[Rate
(L/S)]],"")</f>
        <v>0</v>
      </c>
      <c r="X279" s="7">
        <f>IFERROR(VLOOKUP(Table1[[#This Row],[Stock]],[2]CUS030!$A$5:$BO$10000,29,0)/Table1[[#This Row],[Rate
(L/S)]],"")</f>
        <v>0</v>
      </c>
      <c r="Y279" s="7">
        <f>IFERROR(VLOOKUP(Table1[[#This Row],[Stock]],[2]CUS030!$A$5:$BO$10000,30,0)/Table1[[#This Row],[Rate
(L/S)]],"")</f>
        <v>0</v>
      </c>
      <c r="Z279" s="7">
        <f>IFERROR(VLOOKUP(Table1[[#This Row],[Stock]],[2]CUS030!$A$5:$BO$10000,31,0)/Table1[[#This Row],[Rate
(L/S)]],"")</f>
        <v>0</v>
      </c>
      <c r="AA279" s="7">
        <f>IFERROR(VLOOKUP(Table1[[#This Row],[Stock]],[2]CUS030!$A$5:$BO$10000,32,0)/Table1[[#This Row],[Rate
(L/S)]],"")</f>
        <v>0</v>
      </c>
      <c r="AB279" s="7">
        <f>IFERROR(VLOOKUP(Table1[[#This Row],[Stock]],[2]CUS030!$A$5:$BO$10000,33,0)/Table1[[#This Row],[Rate
(L/S)]],"")</f>
        <v>0</v>
      </c>
      <c r="AC279" s="7">
        <f>IFERROR(VLOOKUP(Table1[[#This Row],[Stock]],[2]CUS030!$A$5:$BO$10000,34,0)/Table1[[#This Row],[Rate
(L/S)]],"")</f>
        <v>0</v>
      </c>
      <c r="AD279" s="7">
        <f>IFERROR(VLOOKUP(Table1[[#This Row],[Stock]],[2]CUS030!$A$5:$BO$10000,35,0)/Table1[[#This Row],[Rate
(L/S)]],"")</f>
        <v>0</v>
      </c>
      <c r="AE279" s="7">
        <f>IFERROR(VLOOKUP(Table1[[#This Row],[Stock]],[2]CUS030!$A$5:$BO$10000,36,0)/Table1[[#This Row],[Rate
(L/S)]],"")</f>
        <v>0</v>
      </c>
      <c r="AF279" s="7">
        <f>IFERROR(VLOOKUP(Table1[[#This Row],[Stock]],[2]CUS030!$A$5:$BO$10000,37,0)/Table1[[#This Row],[Rate
(L/S)]],"")</f>
        <v>0</v>
      </c>
      <c r="AG279" s="7">
        <f>IFERROR(VLOOKUP(Table1[[#This Row],[Stock]],[2]CUS030!$A$5:$BO$10000,38,0)/Table1[[#This Row],[Rate
(L/S)]],"")</f>
        <v>0</v>
      </c>
      <c r="AH279" s="7">
        <f>IFERROR(VLOOKUP(Table1[[#This Row],[Stock]],[2]CUS030!$A$5:$BO$10000,39,0)/Table1[[#This Row],[Rate
(L/S)]],"")</f>
        <v>0</v>
      </c>
      <c r="AI279" s="7">
        <f>IFERROR(VLOOKUP(Table1[[#This Row],[Stock]],[2]CUS030!$A$5:$BO$10000,40,0)/Table1[[#This Row],[Rate
(L/S)]],"")</f>
        <v>0</v>
      </c>
      <c r="AJ279" s="7">
        <f>IFERROR(VLOOKUP(Table1[[#This Row],[Stock]],[2]CUS030!$A$5:$BO$10000,41,0)/Table1[[#This Row],[Rate
(L/S)]],"")</f>
        <v>0</v>
      </c>
      <c r="AK279" s="7">
        <f>IFERROR(VLOOKUP(Table1[[#This Row],[Stock]],[2]CUS030!$A$5:$BO$10000,42,0)/Table1[[#This Row],[Rate
(L/S)]],"")</f>
        <v>0</v>
      </c>
      <c r="AL279" s="7">
        <f>IFERROR(VLOOKUP(Table1[[#This Row],[Stock]],[2]CUS030!$A$5:$BO$10000,43,0)/Table1[[#This Row],[Rate
(L/S)]],"")</f>
        <v>0</v>
      </c>
      <c r="AM279" s="7">
        <f>IFERROR(VLOOKUP(Table1[[#This Row],[Stock]],[2]CUS030!$A$5:$BO$10000,44,0)/Table1[[#This Row],[Rate
(L/S)]],"")</f>
        <v>0</v>
      </c>
      <c r="AN279" s="7">
        <f>IFERROR(VLOOKUP(Table1[[#This Row],[Stock]],[2]CUS030!$A$5:$BO$10000,45,0)/Table1[[#This Row],[Rate
(L/S)]],"")</f>
        <v>0</v>
      </c>
      <c r="AO279" s="7">
        <f>IFERROR(VLOOKUP(Table1[[#This Row],[Stock]],[2]CUS030!$A$5:$BO$10000,46,0)/Table1[[#This Row],[Rate
(L/S)]],"")</f>
        <v>0</v>
      </c>
      <c r="AP279" s="7">
        <f>IFERROR(VLOOKUP(Table1[[#This Row],[Stock]],[2]CUS030!$A$5:$BO$10000,47,0)/Table1[[#This Row],[Rate
(L/S)]],"")</f>
        <v>0</v>
      </c>
      <c r="AQ279" s="7">
        <f>IFERROR(VLOOKUP(Table1[[#This Row],[Stock]],[2]CUS030!$A$5:$BO$10000,48,0)/Table1[[#This Row],[Rate
(L/S)]],"")</f>
        <v>0</v>
      </c>
      <c r="AR279" s="7">
        <f>IFERROR(VLOOKUP(Table1[[#This Row],[Stock]],[2]CUS030!$A$5:$BO$10000,49,0)/Table1[[#This Row],[Rate
(L/S)]],"")</f>
        <v>0</v>
      </c>
      <c r="AS279" s="7">
        <f>IFERROR(VLOOKUP(Table1[[#This Row],[Stock]],[2]CUS030!$A$5:$BO$10000,50,0)/Table1[[#This Row],[Rate
(L/S)]],"")</f>
        <v>0</v>
      </c>
      <c r="AT279" s="7">
        <f>IFERROR(VLOOKUP(Table1[[#This Row],[Stock]],[2]CUS030!$A$5:$BO$10000,51,0)/Table1[[#This Row],[Rate
(L/S)]],"")</f>
        <v>0</v>
      </c>
      <c r="AU279" s="7">
        <f>IFERROR(VLOOKUP(Table1[[#This Row],[Stock]],[2]CUS030!$A$5:$BO$10000,52,0)/Table1[[#This Row],[Rate
(L/S)]],"")</f>
        <v>0</v>
      </c>
      <c r="AV279" s="7">
        <f>IFERROR(VLOOKUP(Table1[[#This Row],[Stock]],[2]CUS030!$A$5:$BO$10000,53,0)/Table1[[#This Row],[Rate
(L/S)]],"")</f>
        <v>0</v>
      </c>
      <c r="AW279" s="7">
        <f>IFERROR(VLOOKUP(Table1[[#This Row],[Stock]],[2]CUS030!$A$5:$BO$10000,54,0)/Table1[[#This Row],[Rate
(L/S)]],"")</f>
        <v>0</v>
      </c>
      <c r="AX279" s="7">
        <f>IFERROR(VLOOKUP(Table1[[#This Row],[Stock]],[2]CUS030!$A$5:$BO$10000,55,0)/Table1[[#This Row],[Rate
(L/S)]],"")</f>
        <v>26.666666666666668</v>
      </c>
      <c r="AY279" s="7">
        <f>IFERROR(VLOOKUP(Table1[[#This Row],[Stock]],[2]CUS030!$A$5:$BO$10000,56,0)/Table1[[#This Row],[Rate
(L/S)]],"")</f>
        <v>17.777777777777779</v>
      </c>
      <c r="AZ279" s="7">
        <f>IFERROR(VLOOKUP(Table1[[#This Row],[Stock]],[2]CUS030!$A$5:$BO$10000,57,0)/Table1[[#This Row],[Rate
(L/S)]],"")</f>
        <v>17.777777777777779</v>
      </c>
      <c r="BA279" s="7">
        <f>IFERROR(VLOOKUP(Table1[[#This Row],[Stock]],[2]CUS030!$A$5:$BO$10000,58,0)/Table1[[#This Row],[Rate
(L/S)]],"")</f>
        <v>17.777777777777779</v>
      </c>
      <c r="BB279" s="7">
        <f>IFERROR(VLOOKUP(Table1[[#This Row],[Stock]],[2]CUS030!$A$5:$BO$10000,59,0)/Table1[[#This Row],[Rate
(L/S)]],"")</f>
        <v>0</v>
      </c>
      <c r="BC279" s="7">
        <f>IFERROR(VLOOKUP(Table1[[#This Row],[Stock]],[2]CUS030!$A$5:$BO$10000,60,0)/Table1[[#This Row],[Rate
(L/S)]],"")</f>
        <v>0</v>
      </c>
      <c r="BD279" s="7">
        <f>IFERROR(VLOOKUP(Table1[[#This Row],[Stock]],[2]CUS030!$A$5:$BO$10000,61,0)/Table1[[#This Row],[Rate
(L/S)]],"")</f>
        <v>0</v>
      </c>
      <c r="BE279" s="7">
        <f>IFERROR(VLOOKUP(Table1[[#This Row],[Stock]],[2]CUS030!$A$5:$BO$10000,62,0)/Table1[[#This Row],[Rate
(L/S)]],"")</f>
        <v>0</v>
      </c>
      <c r="BF279" s="7">
        <f>IFERROR(VLOOKUP(Table1[[#This Row],[Stock]],[2]CUS030!$A$5:$BO$10000,63,0)/Table1[[#This Row],[Rate
(L/S)]],"")</f>
        <v>0</v>
      </c>
      <c r="BG279" s="7">
        <f>IFERROR(VLOOKUP(Table1[[#This Row],[Stock]],[2]CUS030!$A$5:$BO$10000,64,0)/Table1[[#This Row],[Rate
(L/S)]],"")</f>
        <v>0</v>
      </c>
      <c r="BH279" s="7">
        <f>IFERROR(VLOOKUP(Table1[[#This Row],[Stock]],[2]CUS030!$A$5:$BO$10000,65,0)/Table1[[#This Row],[Rate
(L/S)]],"")</f>
        <v>0</v>
      </c>
      <c r="BI279" s="7" t="s">
        <v>1</v>
      </c>
      <c r="BJ279" s="15">
        <f>IFERROR(IF(Table1[[#This Row],[S.Material]]="S",(Table1[[#This Row],[Total Qty]]+Table1[[#This Row],[N+1]]+Table1[[#This Row],[N+2]]),Table1[[#This Row],[Total Qty]]+Table1[[#This Row],[N+1]]),)</f>
        <v>17.777777777777779</v>
      </c>
      <c r="BK279" s="7" t="str">
        <f>IFERROR(IF(((AVERAGE((Table1[[#This Row],[N+1]],Table1[[#This Row],[N+2]]),Table1[[#This Row],[N+3]])-(Table1[[#This Row],[Total Qty]])))&gt;500,"Fixed&gt;500pcs",""),"")</f>
        <v/>
      </c>
      <c r="BL279" s="7" t="str">
        <f>IF(AND(Table1[[#This Row],[Last Forcast]]=0,Table1[[#This Row],[Total Qty]]&gt;0,Table1[[#This Row],[N+1]]&gt;0),"Check PO again","")</f>
        <v/>
      </c>
    </row>
    <row r="280" spans="2:64" x14ac:dyDescent="0.3">
      <c r="B280">
        <v>278</v>
      </c>
      <c r="C280" t="s">
        <v>286</v>
      </c>
      <c r="D280">
        <f>IFERROR(ROUND((MID(Table1[[#This Row],[Production]],35,(LEN(Table1[[#This Row],[Production]]))-37)/(MID(Table1[[#This Row],[Stock]],35,(LEN(Table1[[#This Row],[Stock]]))-37))),0),"")</f>
        <v>1</v>
      </c>
      <c r="E280" t="s">
        <v>286</v>
      </c>
      <c r="F280" s="16">
        <f>VLOOKUP(LEFT(Table1[[#This Row],[Production]],LEN(Table1[[#This Row],[Production]])-7),Item!$A$5:$Z$1000,26,0)</f>
        <v>3.2370000000000001</v>
      </c>
      <c r="H280" s="8" t="str">
        <f>IFERROR(VLOOKUP(MID(Table1[[#This Row],[Production]],10,2),Special!$B$2:$D$26,3,0),"")</f>
        <v>-</v>
      </c>
      <c r="J280" t="b">
        <f>EXACT(LEFT(Table1[[#This Row],[Stock]],12),LEFT(Table1[[#This Row],[Production]],12))</f>
        <v>1</v>
      </c>
      <c r="K280" t="b">
        <f>EXACT((RIGHT(Table1[[#This Row],[Stock]],3)),((RIGHT(Table1[[#This Row],[Production]],3))))</f>
        <v>1</v>
      </c>
      <c r="L280" s="14">
        <f>IFERROR(VLOOKUP(Table1[[#This Row],[Stock]],[1]Sheet1!$A$7:$N$10000,14,0),"")</f>
        <v>54.8</v>
      </c>
      <c r="M280" s="14">
        <f>IFERROR(ROUND((Table1[[#This Row],[Stock
(S&amp;L)]]/Table1[[#This Row],[Rate
(L/S)]]),0),"")</f>
        <v>55</v>
      </c>
      <c r="O280" t="str">
        <f>IF(Table1[[#This Row],[Rate
(L/S)]]=1,"P/E","C")</f>
        <v>P/E</v>
      </c>
      <c r="P280" s="7" t="str">
        <f>IFERROR(VLOOKUP(Table1[[#This Row],[Stock]],[2]CUS030!$A$5:$BO$10000,21,0)/Table1[[#This Row],[Rate
(L/S)]],"")</f>
        <v/>
      </c>
      <c r="Q280" s="7" t="str">
        <f>IFERROR(VLOOKUP(Table1[[#This Row],[Stock]],[2]CUS030!$A$5:$BO$10000,22,0)/Table1[[#This Row],[Rate
(L/S)]],"")</f>
        <v/>
      </c>
      <c r="R280" s="7" t="str">
        <f>IFERROR(VLOOKUP(Table1[[#This Row],[Stock]],[2]CUS030!$A$5:$BO$10000,23,0)/Table1[[#This Row],[Rate
(L/S)]],"")</f>
        <v/>
      </c>
      <c r="S280" s="7" t="str">
        <f>IFERROR(VLOOKUP(Table1[[#This Row],[Stock]],[2]CUS030!$A$5:$BO$10000,24,0)/Table1[[#This Row],[Rate
(L/S)]],"")</f>
        <v/>
      </c>
      <c r="T280" s="7" t="str">
        <f>IFERROR(VLOOKUP(Table1[[#This Row],[Stock]],[2]CUS030!$A$5:$BO$10000,25,0)/Table1[[#This Row],[Rate
(L/S)]],"")</f>
        <v/>
      </c>
      <c r="U280" s="7" t="str">
        <f>IFERROR(VLOOKUP(Table1[[#This Row],[Stock]],[2]CUS030!$A$5:$BO$10000,26,0)/Table1[[#This Row],[Rate
(L/S)]],"")</f>
        <v/>
      </c>
      <c r="V280" s="7" t="str">
        <f>IFERROR(VLOOKUP(Table1[[#This Row],[Stock]],[2]CUS030!$A$5:$BO$10000,27,0)/Table1[[#This Row],[Rate
(L/S)]],"")</f>
        <v/>
      </c>
      <c r="W280" s="7" t="str">
        <f>IFERROR(VLOOKUP(Table1[[#This Row],[Stock]],[2]CUS030!$A$5:$BO$10000,28,0)/Table1[[#This Row],[Rate
(L/S)]],"")</f>
        <v/>
      </c>
      <c r="X280" s="7" t="str">
        <f>IFERROR(VLOOKUP(Table1[[#This Row],[Stock]],[2]CUS030!$A$5:$BO$10000,29,0)/Table1[[#This Row],[Rate
(L/S)]],"")</f>
        <v/>
      </c>
      <c r="Y280" s="7" t="str">
        <f>IFERROR(VLOOKUP(Table1[[#This Row],[Stock]],[2]CUS030!$A$5:$BO$10000,30,0)/Table1[[#This Row],[Rate
(L/S)]],"")</f>
        <v/>
      </c>
      <c r="Z280" s="7" t="str">
        <f>IFERROR(VLOOKUP(Table1[[#This Row],[Stock]],[2]CUS030!$A$5:$BO$10000,31,0)/Table1[[#This Row],[Rate
(L/S)]],"")</f>
        <v/>
      </c>
      <c r="AA280" s="7" t="str">
        <f>IFERROR(VLOOKUP(Table1[[#This Row],[Stock]],[2]CUS030!$A$5:$BO$10000,32,0)/Table1[[#This Row],[Rate
(L/S)]],"")</f>
        <v/>
      </c>
      <c r="AB280" s="7" t="str">
        <f>IFERROR(VLOOKUP(Table1[[#This Row],[Stock]],[2]CUS030!$A$5:$BO$10000,33,0)/Table1[[#This Row],[Rate
(L/S)]],"")</f>
        <v/>
      </c>
      <c r="AC280" s="7" t="str">
        <f>IFERROR(VLOOKUP(Table1[[#This Row],[Stock]],[2]CUS030!$A$5:$BO$10000,34,0)/Table1[[#This Row],[Rate
(L/S)]],"")</f>
        <v/>
      </c>
      <c r="AD280" s="7" t="str">
        <f>IFERROR(VLOOKUP(Table1[[#This Row],[Stock]],[2]CUS030!$A$5:$BO$10000,35,0)/Table1[[#This Row],[Rate
(L/S)]],"")</f>
        <v/>
      </c>
      <c r="AE280" s="7" t="str">
        <f>IFERROR(VLOOKUP(Table1[[#This Row],[Stock]],[2]CUS030!$A$5:$BO$10000,36,0)/Table1[[#This Row],[Rate
(L/S)]],"")</f>
        <v/>
      </c>
      <c r="AF280" s="7" t="str">
        <f>IFERROR(VLOOKUP(Table1[[#This Row],[Stock]],[2]CUS030!$A$5:$BO$10000,37,0)/Table1[[#This Row],[Rate
(L/S)]],"")</f>
        <v/>
      </c>
      <c r="AG280" s="7" t="str">
        <f>IFERROR(VLOOKUP(Table1[[#This Row],[Stock]],[2]CUS030!$A$5:$BO$10000,38,0)/Table1[[#This Row],[Rate
(L/S)]],"")</f>
        <v/>
      </c>
      <c r="AH280" s="7" t="str">
        <f>IFERROR(VLOOKUP(Table1[[#This Row],[Stock]],[2]CUS030!$A$5:$BO$10000,39,0)/Table1[[#This Row],[Rate
(L/S)]],"")</f>
        <v/>
      </c>
      <c r="AI280" s="7" t="str">
        <f>IFERROR(VLOOKUP(Table1[[#This Row],[Stock]],[2]CUS030!$A$5:$BO$10000,40,0)/Table1[[#This Row],[Rate
(L/S)]],"")</f>
        <v/>
      </c>
      <c r="AJ280" s="7" t="str">
        <f>IFERROR(VLOOKUP(Table1[[#This Row],[Stock]],[2]CUS030!$A$5:$BO$10000,41,0)/Table1[[#This Row],[Rate
(L/S)]],"")</f>
        <v/>
      </c>
      <c r="AK280" s="7" t="str">
        <f>IFERROR(VLOOKUP(Table1[[#This Row],[Stock]],[2]CUS030!$A$5:$BO$10000,42,0)/Table1[[#This Row],[Rate
(L/S)]],"")</f>
        <v/>
      </c>
      <c r="AL280" s="7" t="str">
        <f>IFERROR(VLOOKUP(Table1[[#This Row],[Stock]],[2]CUS030!$A$5:$BO$10000,43,0)/Table1[[#This Row],[Rate
(L/S)]],"")</f>
        <v/>
      </c>
      <c r="AM280" s="7" t="str">
        <f>IFERROR(VLOOKUP(Table1[[#This Row],[Stock]],[2]CUS030!$A$5:$BO$10000,44,0)/Table1[[#This Row],[Rate
(L/S)]],"")</f>
        <v/>
      </c>
      <c r="AN280" s="7" t="str">
        <f>IFERROR(VLOOKUP(Table1[[#This Row],[Stock]],[2]CUS030!$A$5:$BO$10000,45,0)/Table1[[#This Row],[Rate
(L/S)]],"")</f>
        <v/>
      </c>
      <c r="AO280" s="7" t="str">
        <f>IFERROR(VLOOKUP(Table1[[#This Row],[Stock]],[2]CUS030!$A$5:$BO$10000,46,0)/Table1[[#This Row],[Rate
(L/S)]],"")</f>
        <v/>
      </c>
      <c r="AP280" s="7" t="str">
        <f>IFERROR(VLOOKUP(Table1[[#This Row],[Stock]],[2]CUS030!$A$5:$BO$10000,47,0)/Table1[[#This Row],[Rate
(L/S)]],"")</f>
        <v/>
      </c>
      <c r="AQ280" s="7" t="str">
        <f>IFERROR(VLOOKUP(Table1[[#This Row],[Stock]],[2]CUS030!$A$5:$BO$10000,48,0)/Table1[[#This Row],[Rate
(L/S)]],"")</f>
        <v/>
      </c>
      <c r="AR280" s="7" t="str">
        <f>IFERROR(VLOOKUP(Table1[[#This Row],[Stock]],[2]CUS030!$A$5:$BO$10000,49,0)/Table1[[#This Row],[Rate
(L/S)]],"")</f>
        <v/>
      </c>
      <c r="AS280" s="7" t="str">
        <f>IFERROR(VLOOKUP(Table1[[#This Row],[Stock]],[2]CUS030!$A$5:$BO$10000,50,0)/Table1[[#This Row],[Rate
(L/S)]],"")</f>
        <v/>
      </c>
      <c r="AT280" s="7" t="str">
        <f>IFERROR(VLOOKUP(Table1[[#This Row],[Stock]],[2]CUS030!$A$5:$BO$10000,51,0)/Table1[[#This Row],[Rate
(L/S)]],"")</f>
        <v/>
      </c>
      <c r="AU280" s="7" t="str">
        <f>IFERROR(VLOOKUP(Table1[[#This Row],[Stock]],[2]CUS030!$A$5:$BO$10000,52,0)/Table1[[#This Row],[Rate
(L/S)]],"")</f>
        <v/>
      </c>
      <c r="AV280" s="7" t="str">
        <f>IFERROR(VLOOKUP(Table1[[#This Row],[Stock]],[2]CUS030!$A$5:$BO$10000,53,0)/Table1[[#This Row],[Rate
(L/S)]],"")</f>
        <v/>
      </c>
      <c r="AW280" s="7" t="str">
        <f>IFERROR(VLOOKUP(Table1[[#This Row],[Stock]],[2]CUS030!$A$5:$BO$10000,54,0)/Table1[[#This Row],[Rate
(L/S)]],"")</f>
        <v/>
      </c>
      <c r="AX280" s="7" t="str">
        <f>IFERROR(VLOOKUP(Table1[[#This Row],[Stock]],[2]CUS030!$A$5:$BO$10000,55,0)/Table1[[#This Row],[Rate
(L/S)]],"")</f>
        <v/>
      </c>
      <c r="AY280" s="7" t="str">
        <f>IFERROR(VLOOKUP(Table1[[#This Row],[Stock]],[2]CUS030!$A$5:$BO$10000,56,0)/Table1[[#This Row],[Rate
(L/S)]],"")</f>
        <v/>
      </c>
      <c r="AZ280" s="7" t="str">
        <f>IFERROR(VLOOKUP(Table1[[#This Row],[Stock]],[2]CUS030!$A$5:$BO$10000,57,0)/Table1[[#This Row],[Rate
(L/S)]],"")</f>
        <v/>
      </c>
      <c r="BA280" s="7" t="str">
        <f>IFERROR(VLOOKUP(Table1[[#This Row],[Stock]],[2]CUS030!$A$5:$BO$10000,58,0)/Table1[[#This Row],[Rate
(L/S)]],"")</f>
        <v/>
      </c>
      <c r="BB280" s="7" t="str">
        <f>IFERROR(VLOOKUP(Table1[[#This Row],[Stock]],[2]CUS030!$A$5:$BO$10000,59,0)/Table1[[#This Row],[Rate
(L/S)]],"")</f>
        <v/>
      </c>
      <c r="BC280" s="7" t="str">
        <f>IFERROR(VLOOKUP(Table1[[#This Row],[Stock]],[2]CUS030!$A$5:$BO$10000,60,0)/Table1[[#This Row],[Rate
(L/S)]],"")</f>
        <v/>
      </c>
      <c r="BD280" s="7" t="str">
        <f>IFERROR(VLOOKUP(Table1[[#This Row],[Stock]],[2]CUS030!$A$5:$BO$10000,61,0)/Table1[[#This Row],[Rate
(L/S)]],"")</f>
        <v/>
      </c>
      <c r="BE280" s="7" t="str">
        <f>IFERROR(VLOOKUP(Table1[[#This Row],[Stock]],[2]CUS030!$A$5:$BO$10000,62,0)/Table1[[#This Row],[Rate
(L/S)]],"")</f>
        <v/>
      </c>
      <c r="BF280" s="7" t="str">
        <f>IFERROR(VLOOKUP(Table1[[#This Row],[Stock]],[2]CUS030!$A$5:$BO$10000,63,0)/Table1[[#This Row],[Rate
(L/S)]],"")</f>
        <v/>
      </c>
      <c r="BG280" s="7" t="str">
        <f>IFERROR(VLOOKUP(Table1[[#This Row],[Stock]],[2]CUS030!$A$5:$BO$10000,64,0)/Table1[[#This Row],[Rate
(L/S)]],"")</f>
        <v/>
      </c>
      <c r="BH280" s="7" t="str">
        <f>IFERROR(VLOOKUP(Table1[[#This Row],[Stock]],[2]CUS030!$A$5:$BO$10000,65,0)/Table1[[#This Row],[Rate
(L/S)]],"")</f>
        <v/>
      </c>
      <c r="BI280" s="7" t="s">
        <v>1</v>
      </c>
      <c r="BJ280" s="15">
        <f>IFERROR(IF(Table1[[#This Row],[S.Material]]="S",(Table1[[#This Row],[Total Qty]]+Table1[[#This Row],[N+1]]+Table1[[#This Row],[N+2]]),Table1[[#This Row],[Total Qty]]+Table1[[#This Row],[N+1]]),)</f>
        <v>0</v>
      </c>
      <c r="BK280" s="7" t="str">
        <f>IFERROR(IF(((AVERAGE((Table1[[#This Row],[N+1]],Table1[[#This Row],[N+2]]),Table1[[#This Row],[N+3]])-(Table1[[#This Row],[Total Qty]])))&gt;500,"Fixed&gt;500pcs",""),"")</f>
        <v/>
      </c>
      <c r="BL280" s="7" t="str">
        <f>IF(AND(Table1[[#This Row],[Last Forcast]]=0,Table1[[#This Row],[Total Qty]]&gt;0,Table1[[#This Row],[N+1]]&gt;0),"Check PO again","")</f>
        <v/>
      </c>
    </row>
    <row r="281" spans="2:64" x14ac:dyDescent="0.3">
      <c r="B281">
        <v>279</v>
      </c>
      <c r="C281" t="s">
        <v>288</v>
      </c>
      <c r="D281">
        <f>IFERROR(ROUND((MID(Table1[[#This Row],[Production]],35,(LEN(Table1[[#This Row],[Production]]))-37)/(MID(Table1[[#This Row],[Stock]],35,(LEN(Table1[[#This Row],[Stock]]))-37))),0),"")</f>
        <v>1</v>
      </c>
      <c r="E281" t="s">
        <v>288</v>
      </c>
      <c r="F281" s="16">
        <f>VLOOKUP(LEFT(Table1[[#This Row],[Production]],LEN(Table1[[#This Row],[Production]])-7),Item!$A$5:$Z$1000,26,0)</f>
        <v>2.4220000000000002</v>
      </c>
      <c r="H281" s="8" t="str">
        <f>IFERROR(VLOOKUP(MID(Table1[[#This Row],[Production]],10,2),Special!$B$2:$D$26,3,0),"")</f>
        <v>-</v>
      </c>
      <c r="J281" t="b">
        <f>EXACT(LEFT(Table1[[#This Row],[Stock]],12),LEFT(Table1[[#This Row],[Production]],12))</f>
        <v>1</v>
      </c>
      <c r="K281" t="b">
        <f>EXACT((RIGHT(Table1[[#This Row],[Stock]],3)),((RIGHT(Table1[[#This Row],[Production]],3))))</f>
        <v>1</v>
      </c>
      <c r="L281" s="14">
        <f>IFERROR(VLOOKUP(Table1[[#This Row],[Stock]],[1]Sheet1!$A$7:$N$10000,14,0),"")</f>
        <v>87</v>
      </c>
      <c r="M281" s="14">
        <f>IFERROR(ROUND((Table1[[#This Row],[Stock
(S&amp;L)]]/Table1[[#This Row],[Rate
(L/S)]]),0),"")</f>
        <v>87</v>
      </c>
      <c r="O281" t="str">
        <f>IF(Table1[[#This Row],[Rate
(L/S)]]=1,"P/E","C")</f>
        <v>P/E</v>
      </c>
      <c r="P281" s="7" t="str">
        <f>IFERROR(VLOOKUP(Table1[[#This Row],[Stock]],[2]CUS030!$A$5:$BO$10000,21,0)/Table1[[#This Row],[Rate
(L/S)]],"")</f>
        <v/>
      </c>
      <c r="Q281" s="7" t="str">
        <f>IFERROR(VLOOKUP(Table1[[#This Row],[Stock]],[2]CUS030!$A$5:$BO$10000,22,0)/Table1[[#This Row],[Rate
(L/S)]],"")</f>
        <v/>
      </c>
      <c r="R281" s="7" t="str">
        <f>IFERROR(VLOOKUP(Table1[[#This Row],[Stock]],[2]CUS030!$A$5:$BO$10000,23,0)/Table1[[#This Row],[Rate
(L/S)]],"")</f>
        <v/>
      </c>
      <c r="S281" s="7" t="str">
        <f>IFERROR(VLOOKUP(Table1[[#This Row],[Stock]],[2]CUS030!$A$5:$BO$10000,24,0)/Table1[[#This Row],[Rate
(L/S)]],"")</f>
        <v/>
      </c>
      <c r="T281" s="7" t="str">
        <f>IFERROR(VLOOKUP(Table1[[#This Row],[Stock]],[2]CUS030!$A$5:$BO$10000,25,0)/Table1[[#This Row],[Rate
(L/S)]],"")</f>
        <v/>
      </c>
      <c r="U281" s="7" t="str">
        <f>IFERROR(VLOOKUP(Table1[[#This Row],[Stock]],[2]CUS030!$A$5:$BO$10000,26,0)/Table1[[#This Row],[Rate
(L/S)]],"")</f>
        <v/>
      </c>
      <c r="V281" s="7" t="str">
        <f>IFERROR(VLOOKUP(Table1[[#This Row],[Stock]],[2]CUS030!$A$5:$BO$10000,27,0)/Table1[[#This Row],[Rate
(L/S)]],"")</f>
        <v/>
      </c>
      <c r="W281" s="7" t="str">
        <f>IFERROR(VLOOKUP(Table1[[#This Row],[Stock]],[2]CUS030!$A$5:$BO$10000,28,0)/Table1[[#This Row],[Rate
(L/S)]],"")</f>
        <v/>
      </c>
      <c r="X281" s="7" t="str">
        <f>IFERROR(VLOOKUP(Table1[[#This Row],[Stock]],[2]CUS030!$A$5:$BO$10000,29,0)/Table1[[#This Row],[Rate
(L/S)]],"")</f>
        <v/>
      </c>
      <c r="Y281" s="7" t="str">
        <f>IFERROR(VLOOKUP(Table1[[#This Row],[Stock]],[2]CUS030!$A$5:$BO$10000,30,0)/Table1[[#This Row],[Rate
(L/S)]],"")</f>
        <v/>
      </c>
      <c r="Z281" s="7" t="str">
        <f>IFERROR(VLOOKUP(Table1[[#This Row],[Stock]],[2]CUS030!$A$5:$BO$10000,31,0)/Table1[[#This Row],[Rate
(L/S)]],"")</f>
        <v/>
      </c>
      <c r="AA281" s="7" t="str">
        <f>IFERROR(VLOOKUP(Table1[[#This Row],[Stock]],[2]CUS030!$A$5:$BO$10000,32,0)/Table1[[#This Row],[Rate
(L/S)]],"")</f>
        <v/>
      </c>
      <c r="AB281" s="7" t="str">
        <f>IFERROR(VLOOKUP(Table1[[#This Row],[Stock]],[2]CUS030!$A$5:$BO$10000,33,0)/Table1[[#This Row],[Rate
(L/S)]],"")</f>
        <v/>
      </c>
      <c r="AC281" s="7" t="str">
        <f>IFERROR(VLOOKUP(Table1[[#This Row],[Stock]],[2]CUS030!$A$5:$BO$10000,34,0)/Table1[[#This Row],[Rate
(L/S)]],"")</f>
        <v/>
      </c>
      <c r="AD281" s="7" t="str">
        <f>IFERROR(VLOOKUP(Table1[[#This Row],[Stock]],[2]CUS030!$A$5:$BO$10000,35,0)/Table1[[#This Row],[Rate
(L/S)]],"")</f>
        <v/>
      </c>
      <c r="AE281" s="7" t="str">
        <f>IFERROR(VLOOKUP(Table1[[#This Row],[Stock]],[2]CUS030!$A$5:$BO$10000,36,0)/Table1[[#This Row],[Rate
(L/S)]],"")</f>
        <v/>
      </c>
      <c r="AF281" s="7" t="str">
        <f>IFERROR(VLOOKUP(Table1[[#This Row],[Stock]],[2]CUS030!$A$5:$BO$10000,37,0)/Table1[[#This Row],[Rate
(L/S)]],"")</f>
        <v/>
      </c>
      <c r="AG281" s="7" t="str">
        <f>IFERROR(VLOOKUP(Table1[[#This Row],[Stock]],[2]CUS030!$A$5:$BO$10000,38,0)/Table1[[#This Row],[Rate
(L/S)]],"")</f>
        <v/>
      </c>
      <c r="AH281" s="7" t="str">
        <f>IFERROR(VLOOKUP(Table1[[#This Row],[Stock]],[2]CUS030!$A$5:$BO$10000,39,0)/Table1[[#This Row],[Rate
(L/S)]],"")</f>
        <v/>
      </c>
      <c r="AI281" s="7" t="str">
        <f>IFERROR(VLOOKUP(Table1[[#This Row],[Stock]],[2]CUS030!$A$5:$BO$10000,40,0)/Table1[[#This Row],[Rate
(L/S)]],"")</f>
        <v/>
      </c>
      <c r="AJ281" s="7" t="str">
        <f>IFERROR(VLOOKUP(Table1[[#This Row],[Stock]],[2]CUS030!$A$5:$BO$10000,41,0)/Table1[[#This Row],[Rate
(L/S)]],"")</f>
        <v/>
      </c>
      <c r="AK281" s="7" t="str">
        <f>IFERROR(VLOOKUP(Table1[[#This Row],[Stock]],[2]CUS030!$A$5:$BO$10000,42,0)/Table1[[#This Row],[Rate
(L/S)]],"")</f>
        <v/>
      </c>
      <c r="AL281" s="7" t="str">
        <f>IFERROR(VLOOKUP(Table1[[#This Row],[Stock]],[2]CUS030!$A$5:$BO$10000,43,0)/Table1[[#This Row],[Rate
(L/S)]],"")</f>
        <v/>
      </c>
      <c r="AM281" s="7" t="str">
        <f>IFERROR(VLOOKUP(Table1[[#This Row],[Stock]],[2]CUS030!$A$5:$BO$10000,44,0)/Table1[[#This Row],[Rate
(L/S)]],"")</f>
        <v/>
      </c>
      <c r="AN281" s="7" t="str">
        <f>IFERROR(VLOOKUP(Table1[[#This Row],[Stock]],[2]CUS030!$A$5:$BO$10000,45,0)/Table1[[#This Row],[Rate
(L/S)]],"")</f>
        <v/>
      </c>
      <c r="AO281" s="7" t="str">
        <f>IFERROR(VLOOKUP(Table1[[#This Row],[Stock]],[2]CUS030!$A$5:$BO$10000,46,0)/Table1[[#This Row],[Rate
(L/S)]],"")</f>
        <v/>
      </c>
      <c r="AP281" s="7" t="str">
        <f>IFERROR(VLOOKUP(Table1[[#This Row],[Stock]],[2]CUS030!$A$5:$BO$10000,47,0)/Table1[[#This Row],[Rate
(L/S)]],"")</f>
        <v/>
      </c>
      <c r="AQ281" s="7" t="str">
        <f>IFERROR(VLOOKUP(Table1[[#This Row],[Stock]],[2]CUS030!$A$5:$BO$10000,48,0)/Table1[[#This Row],[Rate
(L/S)]],"")</f>
        <v/>
      </c>
      <c r="AR281" s="7" t="str">
        <f>IFERROR(VLOOKUP(Table1[[#This Row],[Stock]],[2]CUS030!$A$5:$BO$10000,49,0)/Table1[[#This Row],[Rate
(L/S)]],"")</f>
        <v/>
      </c>
      <c r="AS281" s="7" t="str">
        <f>IFERROR(VLOOKUP(Table1[[#This Row],[Stock]],[2]CUS030!$A$5:$BO$10000,50,0)/Table1[[#This Row],[Rate
(L/S)]],"")</f>
        <v/>
      </c>
      <c r="AT281" s="7" t="str">
        <f>IFERROR(VLOOKUP(Table1[[#This Row],[Stock]],[2]CUS030!$A$5:$BO$10000,51,0)/Table1[[#This Row],[Rate
(L/S)]],"")</f>
        <v/>
      </c>
      <c r="AU281" s="7" t="str">
        <f>IFERROR(VLOOKUP(Table1[[#This Row],[Stock]],[2]CUS030!$A$5:$BO$10000,52,0)/Table1[[#This Row],[Rate
(L/S)]],"")</f>
        <v/>
      </c>
      <c r="AV281" s="7" t="str">
        <f>IFERROR(VLOOKUP(Table1[[#This Row],[Stock]],[2]CUS030!$A$5:$BO$10000,53,0)/Table1[[#This Row],[Rate
(L/S)]],"")</f>
        <v/>
      </c>
      <c r="AW281" s="7" t="str">
        <f>IFERROR(VLOOKUP(Table1[[#This Row],[Stock]],[2]CUS030!$A$5:$BO$10000,54,0)/Table1[[#This Row],[Rate
(L/S)]],"")</f>
        <v/>
      </c>
      <c r="AX281" s="7" t="str">
        <f>IFERROR(VLOOKUP(Table1[[#This Row],[Stock]],[2]CUS030!$A$5:$BO$10000,55,0)/Table1[[#This Row],[Rate
(L/S)]],"")</f>
        <v/>
      </c>
      <c r="AY281" s="7" t="str">
        <f>IFERROR(VLOOKUP(Table1[[#This Row],[Stock]],[2]CUS030!$A$5:$BO$10000,56,0)/Table1[[#This Row],[Rate
(L/S)]],"")</f>
        <v/>
      </c>
      <c r="AZ281" s="7" t="str">
        <f>IFERROR(VLOOKUP(Table1[[#This Row],[Stock]],[2]CUS030!$A$5:$BO$10000,57,0)/Table1[[#This Row],[Rate
(L/S)]],"")</f>
        <v/>
      </c>
      <c r="BA281" s="7" t="str">
        <f>IFERROR(VLOOKUP(Table1[[#This Row],[Stock]],[2]CUS030!$A$5:$BO$10000,58,0)/Table1[[#This Row],[Rate
(L/S)]],"")</f>
        <v/>
      </c>
      <c r="BB281" s="7" t="str">
        <f>IFERROR(VLOOKUP(Table1[[#This Row],[Stock]],[2]CUS030!$A$5:$BO$10000,59,0)/Table1[[#This Row],[Rate
(L/S)]],"")</f>
        <v/>
      </c>
      <c r="BC281" s="7" t="str">
        <f>IFERROR(VLOOKUP(Table1[[#This Row],[Stock]],[2]CUS030!$A$5:$BO$10000,60,0)/Table1[[#This Row],[Rate
(L/S)]],"")</f>
        <v/>
      </c>
      <c r="BD281" s="7" t="str">
        <f>IFERROR(VLOOKUP(Table1[[#This Row],[Stock]],[2]CUS030!$A$5:$BO$10000,61,0)/Table1[[#This Row],[Rate
(L/S)]],"")</f>
        <v/>
      </c>
      <c r="BE281" s="7" t="str">
        <f>IFERROR(VLOOKUP(Table1[[#This Row],[Stock]],[2]CUS030!$A$5:$BO$10000,62,0)/Table1[[#This Row],[Rate
(L/S)]],"")</f>
        <v/>
      </c>
      <c r="BF281" s="7" t="str">
        <f>IFERROR(VLOOKUP(Table1[[#This Row],[Stock]],[2]CUS030!$A$5:$BO$10000,63,0)/Table1[[#This Row],[Rate
(L/S)]],"")</f>
        <v/>
      </c>
      <c r="BG281" s="7" t="str">
        <f>IFERROR(VLOOKUP(Table1[[#This Row],[Stock]],[2]CUS030!$A$5:$BO$10000,64,0)/Table1[[#This Row],[Rate
(L/S)]],"")</f>
        <v/>
      </c>
      <c r="BH281" s="7" t="str">
        <f>IFERROR(VLOOKUP(Table1[[#This Row],[Stock]],[2]CUS030!$A$5:$BO$10000,65,0)/Table1[[#This Row],[Rate
(L/S)]],"")</f>
        <v/>
      </c>
      <c r="BI281" s="7" t="s">
        <v>1</v>
      </c>
      <c r="BJ281" s="15">
        <f>IFERROR(IF(Table1[[#This Row],[S.Material]]="S",(Table1[[#This Row],[Total Qty]]+Table1[[#This Row],[N+1]]+Table1[[#This Row],[N+2]]),Table1[[#This Row],[Total Qty]]+Table1[[#This Row],[N+1]]),)</f>
        <v>0</v>
      </c>
      <c r="BK281" s="7" t="str">
        <f>IFERROR(IF(((AVERAGE((Table1[[#This Row],[N+1]],Table1[[#This Row],[N+2]]),Table1[[#This Row],[N+3]])-(Table1[[#This Row],[Total Qty]])))&gt;500,"Fixed&gt;500pcs",""),"")</f>
        <v/>
      </c>
      <c r="BL281" s="7" t="str">
        <f>IF(AND(Table1[[#This Row],[Last Forcast]]=0,Table1[[#This Row],[Total Qty]]&gt;0,Table1[[#This Row],[N+1]]&gt;0),"Check PO again","")</f>
        <v/>
      </c>
    </row>
    <row r="282" spans="2:64" x14ac:dyDescent="0.3">
      <c r="B282">
        <v>280</v>
      </c>
      <c r="C282" t="s">
        <v>289</v>
      </c>
      <c r="D282">
        <f>IFERROR(ROUND((MID(Table1[[#This Row],[Production]],35,(LEN(Table1[[#This Row],[Production]]))-37)/(MID(Table1[[#This Row],[Stock]],35,(LEN(Table1[[#This Row],[Stock]]))-37))),0),"")</f>
        <v>6</v>
      </c>
      <c r="E282" t="s">
        <v>288</v>
      </c>
      <c r="F282" s="16">
        <f>VLOOKUP(LEFT(Table1[[#This Row],[Production]],LEN(Table1[[#This Row],[Production]])-7),Item!$A$5:$Z$1000,26,0)</f>
        <v>2.4220000000000002</v>
      </c>
      <c r="H282" s="8" t="str">
        <f>IFERROR(VLOOKUP(MID(Table1[[#This Row],[Production]],10,2),Special!$B$2:$D$26,3,0),"")</f>
        <v>-</v>
      </c>
      <c r="J282" t="b">
        <f>EXACT(LEFT(Table1[[#This Row],[Stock]],12),LEFT(Table1[[#This Row],[Production]],12))</f>
        <v>1</v>
      </c>
      <c r="K282" t="b">
        <f>EXACT((RIGHT(Table1[[#This Row],[Stock]],3)),((RIGHT(Table1[[#This Row],[Production]],3))))</f>
        <v>1</v>
      </c>
      <c r="L282" s="14">
        <f>IFERROR(VLOOKUP(Table1[[#This Row],[Stock]],[1]Sheet1!$A$7:$N$10000,14,0),"")</f>
        <v>7</v>
      </c>
      <c r="M282" s="14">
        <f>IFERROR(ROUND((Table1[[#This Row],[Stock
(S&amp;L)]]/Table1[[#This Row],[Rate
(L/S)]]),0),"")</f>
        <v>1</v>
      </c>
      <c r="O282" t="str">
        <f>IF(Table1[[#This Row],[Rate
(L/S)]]=1,"P/E","C")</f>
        <v>C</v>
      </c>
      <c r="P282" s="7">
        <f>IFERROR(VLOOKUP(Table1[[#This Row],[Stock]],[2]CUS030!$A$5:$BO$10000,21,0)/Table1[[#This Row],[Rate
(L/S)]],"")</f>
        <v>0</v>
      </c>
      <c r="Q282" s="7">
        <f>IFERROR(VLOOKUP(Table1[[#This Row],[Stock]],[2]CUS030!$A$5:$BO$10000,22,0)/Table1[[#This Row],[Rate
(L/S)]],"")</f>
        <v>0</v>
      </c>
      <c r="R282" s="7">
        <f>IFERROR(VLOOKUP(Table1[[#This Row],[Stock]],[2]CUS030!$A$5:$BO$10000,23,0)/Table1[[#This Row],[Rate
(L/S)]],"")</f>
        <v>0</v>
      </c>
      <c r="S282" s="7">
        <f>IFERROR(VLOOKUP(Table1[[#This Row],[Stock]],[2]CUS030!$A$5:$BO$10000,24,0)/Table1[[#This Row],[Rate
(L/S)]],"")</f>
        <v>0</v>
      </c>
      <c r="T282" s="7">
        <f>IFERROR(VLOOKUP(Table1[[#This Row],[Stock]],[2]CUS030!$A$5:$BO$10000,25,0)/Table1[[#This Row],[Rate
(L/S)]],"")</f>
        <v>0</v>
      </c>
      <c r="U282" s="7">
        <f>IFERROR(VLOOKUP(Table1[[#This Row],[Stock]],[2]CUS030!$A$5:$BO$10000,26,0)/Table1[[#This Row],[Rate
(L/S)]],"")</f>
        <v>0</v>
      </c>
      <c r="V282" s="7">
        <f>IFERROR(VLOOKUP(Table1[[#This Row],[Stock]],[2]CUS030!$A$5:$BO$10000,27,0)/Table1[[#This Row],[Rate
(L/S)]],"")</f>
        <v>0</v>
      </c>
      <c r="W282" s="7">
        <f>IFERROR(VLOOKUP(Table1[[#This Row],[Stock]],[2]CUS030!$A$5:$BO$10000,28,0)/Table1[[#This Row],[Rate
(L/S)]],"")</f>
        <v>0</v>
      </c>
      <c r="X282" s="7">
        <f>IFERROR(VLOOKUP(Table1[[#This Row],[Stock]],[2]CUS030!$A$5:$BO$10000,29,0)/Table1[[#This Row],[Rate
(L/S)]],"")</f>
        <v>0</v>
      </c>
      <c r="Y282" s="7">
        <f>IFERROR(VLOOKUP(Table1[[#This Row],[Stock]],[2]CUS030!$A$5:$BO$10000,30,0)/Table1[[#This Row],[Rate
(L/S)]],"")</f>
        <v>0</v>
      </c>
      <c r="Z282" s="7">
        <f>IFERROR(VLOOKUP(Table1[[#This Row],[Stock]],[2]CUS030!$A$5:$BO$10000,31,0)/Table1[[#This Row],[Rate
(L/S)]],"")</f>
        <v>0</v>
      </c>
      <c r="AA282" s="7">
        <f>IFERROR(VLOOKUP(Table1[[#This Row],[Stock]],[2]CUS030!$A$5:$BO$10000,32,0)/Table1[[#This Row],[Rate
(L/S)]],"")</f>
        <v>0</v>
      </c>
      <c r="AB282" s="7">
        <f>IFERROR(VLOOKUP(Table1[[#This Row],[Stock]],[2]CUS030!$A$5:$BO$10000,33,0)/Table1[[#This Row],[Rate
(L/S)]],"")</f>
        <v>0</v>
      </c>
      <c r="AC282" s="7">
        <f>IFERROR(VLOOKUP(Table1[[#This Row],[Stock]],[2]CUS030!$A$5:$BO$10000,34,0)/Table1[[#This Row],[Rate
(L/S)]],"")</f>
        <v>0</v>
      </c>
      <c r="AD282" s="7">
        <f>IFERROR(VLOOKUP(Table1[[#This Row],[Stock]],[2]CUS030!$A$5:$BO$10000,35,0)/Table1[[#This Row],[Rate
(L/S)]],"")</f>
        <v>0</v>
      </c>
      <c r="AE282" s="7">
        <f>IFERROR(VLOOKUP(Table1[[#This Row],[Stock]],[2]CUS030!$A$5:$BO$10000,36,0)/Table1[[#This Row],[Rate
(L/S)]],"")</f>
        <v>0</v>
      </c>
      <c r="AF282" s="7">
        <f>IFERROR(VLOOKUP(Table1[[#This Row],[Stock]],[2]CUS030!$A$5:$BO$10000,37,0)/Table1[[#This Row],[Rate
(L/S)]],"")</f>
        <v>0</v>
      </c>
      <c r="AG282" s="7">
        <f>IFERROR(VLOOKUP(Table1[[#This Row],[Stock]],[2]CUS030!$A$5:$BO$10000,38,0)/Table1[[#This Row],[Rate
(L/S)]],"")</f>
        <v>0</v>
      </c>
      <c r="AH282" s="7">
        <f>IFERROR(VLOOKUP(Table1[[#This Row],[Stock]],[2]CUS030!$A$5:$BO$10000,39,0)/Table1[[#This Row],[Rate
(L/S)]],"")</f>
        <v>0</v>
      </c>
      <c r="AI282" s="7">
        <f>IFERROR(VLOOKUP(Table1[[#This Row],[Stock]],[2]CUS030!$A$5:$BO$10000,40,0)/Table1[[#This Row],[Rate
(L/S)]],"")</f>
        <v>0</v>
      </c>
      <c r="AJ282" s="7">
        <f>IFERROR(VLOOKUP(Table1[[#This Row],[Stock]],[2]CUS030!$A$5:$BO$10000,41,0)/Table1[[#This Row],[Rate
(L/S)]],"")</f>
        <v>0</v>
      </c>
      <c r="AK282" s="7">
        <f>IFERROR(VLOOKUP(Table1[[#This Row],[Stock]],[2]CUS030!$A$5:$BO$10000,42,0)/Table1[[#This Row],[Rate
(L/S)]],"")</f>
        <v>0</v>
      </c>
      <c r="AL282" s="7">
        <f>IFERROR(VLOOKUP(Table1[[#This Row],[Stock]],[2]CUS030!$A$5:$BO$10000,43,0)/Table1[[#This Row],[Rate
(L/S)]],"")</f>
        <v>0</v>
      </c>
      <c r="AM282" s="7">
        <f>IFERROR(VLOOKUP(Table1[[#This Row],[Stock]],[2]CUS030!$A$5:$BO$10000,44,0)/Table1[[#This Row],[Rate
(L/S)]],"")</f>
        <v>0</v>
      </c>
      <c r="AN282" s="7">
        <f>IFERROR(VLOOKUP(Table1[[#This Row],[Stock]],[2]CUS030!$A$5:$BO$10000,45,0)/Table1[[#This Row],[Rate
(L/S)]],"")</f>
        <v>0</v>
      </c>
      <c r="AO282" s="7">
        <f>IFERROR(VLOOKUP(Table1[[#This Row],[Stock]],[2]CUS030!$A$5:$BO$10000,46,0)/Table1[[#This Row],[Rate
(L/S)]],"")</f>
        <v>0</v>
      </c>
      <c r="AP282" s="7">
        <f>IFERROR(VLOOKUP(Table1[[#This Row],[Stock]],[2]CUS030!$A$5:$BO$10000,47,0)/Table1[[#This Row],[Rate
(L/S)]],"")</f>
        <v>0</v>
      </c>
      <c r="AQ282" s="7">
        <f>IFERROR(VLOOKUP(Table1[[#This Row],[Stock]],[2]CUS030!$A$5:$BO$10000,48,0)/Table1[[#This Row],[Rate
(L/S)]],"")</f>
        <v>0</v>
      </c>
      <c r="AR282" s="7">
        <f>IFERROR(VLOOKUP(Table1[[#This Row],[Stock]],[2]CUS030!$A$5:$BO$10000,49,0)/Table1[[#This Row],[Rate
(L/S)]],"")</f>
        <v>0</v>
      </c>
      <c r="AS282" s="7">
        <f>IFERROR(VLOOKUP(Table1[[#This Row],[Stock]],[2]CUS030!$A$5:$BO$10000,50,0)/Table1[[#This Row],[Rate
(L/S)]],"")</f>
        <v>0</v>
      </c>
      <c r="AT282" s="7">
        <f>IFERROR(VLOOKUP(Table1[[#This Row],[Stock]],[2]CUS030!$A$5:$BO$10000,51,0)/Table1[[#This Row],[Rate
(L/S)]],"")</f>
        <v>0</v>
      </c>
      <c r="AU282" s="7">
        <f>IFERROR(VLOOKUP(Table1[[#This Row],[Stock]],[2]CUS030!$A$5:$BO$10000,52,0)/Table1[[#This Row],[Rate
(L/S)]],"")</f>
        <v>0</v>
      </c>
      <c r="AV282" s="7">
        <f>IFERROR(VLOOKUP(Table1[[#This Row],[Stock]],[2]CUS030!$A$5:$BO$10000,53,0)/Table1[[#This Row],[Rate
(L/S)]],"")</f>
        <v>0</v>
      </c>
      <c r="AW282" s="7">
        <f>IFERROR(VLOOKUP(Table1[[#This Row],[Stock]],[2]CUS030!$A$5:$BO$10000,54,0)/Table1[[#This Row],[Rate
(L/S)]],"")</f>
        <v>0</v>
      </c>
      <c r="AX282" s="7">
        <f>IFERROR(VLOOKUP(Table1[[#This Row],[Stock]],[2]CUS030!$A$5:$BO$10000,55,0)/Table1[[#This Row],[Rate
(L/S)]],"")</f>
        <v>0</v>
      </c>
      <c r="AY282" s="7">
        <f>IFERROR(VLOOKUP(Table1[[#This Row],[Stock]],[2]CUS030!$A$5:$BO$10000,56,0)/Table1[[#This Row],[Rate
(L/S)]],"")</f>
        <v>0</v>
      </c>
      <c r="AZ282" s="7">
        <f>IFERROR(VLOOKUP(Table1[[#This Row],[Stock]],[2]CUS030!$A$5:$BO$10000,57,0)/Table1[[#This Row],[Rate
(L/S)]],"")</f>
        <v>0</v>
      </c>
      <c r="BA282" s="7">
        <f>IFERROR(VLOOKUP(Table1[[#This Row],[Stock]],[2]CUS030!$A$5:$BO$10000,58,0)/Table1[[#This Row],[Rate
(L/S)]],"")</f>
        <v>0</v>
      </c>
      <c r="BB282" s="7">
        <f>IFERROR(VLOOKUP(Table1[[#This Row],[Stock]],[2]CUS030!$A$5:$BO$10000,59,0)/Table1[[#This Row],[Rate
(L/S)]],"")</f>
        <v>0</v>
      </c>
      <c r="BC282" s="7">
        <f>IFERROR(VLOOKUP(Table1[[#This Row],[Stock]],[2]CUS030!$A$5:$BO$10000,60,0)/Table1[[#This Row],[Rate
(L/S)]],"")</f>
        <v>0</v>
      </c>
      <c r="BD282" s="7">
        <f>IFERROR(VLOOKUP(Table1[[#This Row],[Stock]],[2]CUS030!$A$5:$BO$10000,61,0)/Table1[[#This Row],[Rate
(L/S)]],"")</f>
        <v>0</v>
      </c>
      <c r="BE282" s="7">
        <f>IFERROR(VLOOKUP(Table1[[#This Row],[Stock]],[2]CUS030!$A$5:$BO$10000,62,0)/Table1[[#This Row],[Rate
(L/S)]],"")</f>
        <v>0</v>
      </c>
      <c r="BF282" s="7">
        <f>IFERROR(VLOOKUP(Table1[[#This Row],[Stock]],[2]CUS030!$A$5:$BO$10000,63,0)/Table1[[#This Row],[Rate
(L/S)]],"")</f>
        <v>0</v>
      </c>
      <c r="BG282" s="7">
        <f>IFERROR(VLOOKUP(Table1[[#This Row],[Stock]],[2]CUS030!$A$5:$BO$10000,64,0)/Table1[[#This Row],[Rate
(L/S)]],"")</f>
        <v>0</v>
      </c>
      <c r="BH282" s="7">
        <f>IFERROR(VLOOKUP(Table1[[#This Row],[Stock]],[2]CUS030!$A$5:$BO$10000,65,0)/Table1[[#This Row],[Rate
(L/S)]],"")</f>
        <v>0</v>
      </c>
      <c r="BI282" s="7" t="s">
        <v>1</v>
      </c>
      <c r="BJ282" s="15">
        <f>IFERROR(IF(Table1[[#This Row],[S.Material]]="S",(Table1[[#This Row],[Total Qty]]+Table1[[#This Row],[N+1]]+Table1[[#This Row],[N+2]]),Table1[[#This Row],[Total Qty]]+Table1[[#This Row],[N+1]]),)</f>
        <v>0</v>
      </c>
      <c r="BK282" s="7" t="str">
        <f>IFERROR(IF(((AVERAGE((Table1[[#This Row],[N+1]],Table1[[#This Row],[N+2]]),Table1[[#This Row],[N+3]])-(Table1[[#This Row],[Total Qty]])))&gt;500,"Fixed&gt;500pcs",""),"")</f>
        <v/>
      </c>
      <c r="BL282" s="7" t="str">
        <f>IF(AND(Table1[[#This Row],[Last Forcast]]=0,Table1[[#This Row],[Total Qty]]&gt;0,Table1[[#This Row],[N+1]]&gt;0),"Check PO again","")</f>
        <v/>
      </c>
    </row>
    <row r="283" spans="2:64" x14ac:dyDescent="0.3">
      <c r="B283">
        <v>281</v>
      </c>
      <c r="C283" t="s">
        <v>290</v>
      </c>
      <c r="D283">
        <f>IFERROR(ROUND((MID(Table1[[#This Row],[Production]],35,(LEN(Table1[[#This Row],[Production]]))-37)/(MID(Table1[[#This Row],[Stock]],35,(LEN(Table1[[#This Row],[Stock]]))-37))),0),"")</f>
        <v>1</v>
      </c>
      <c r="E283" t="s">
        <v>290</v>
      </c>
      <c r="F283" s="16">
        <f>VLOOKUP(LEFT(Table1[[#This Row],[Production]],LEN(Table1[[#This Row],[Production]])-7),Item!$A$5:$Z$1000,26,0)</f>
        <v>2.6259999999999999</v>
      </c>
      <c r="H283" s="8" t="str">
        <f>IFERROR(VLOOKUP(MID(Table1[[#This Row],[Production]],10,2),Special!$B$2:$D$26,3,0),"")</f>
        <v>-</v>
      </c>
      <c r="J283" t="b">
        <f>EXACT(LEFT(Table1[[#This Row],[Stock]],12),LEFT(Table1[[#This Row],[Production]],12))</f>
        <v>1</v>
      </c>
      <c r="K283" t="b">
        <f>EXACT((RIGHT(Table1[[#This Row],[Stock]],3)),((RIGHT(Table1[[#This Row],[Production]],3))))</f>
        <v>1</v>
      </c>
      <c r="L283" s="14">
        <f>IFERROR(VLOOKUP(Table1[[#This Row],[Stock]],[1]Sheet1!$A$7:$N$10000,14,0),"")</f>
        <v>38</v>
      </c>
      <c r="M283" s="14">
        <f>IFERROR(ROUND((Table1[[#This Row],[Stock
(S&amp;L)]]/Table1[[#This Row],[Rate
(L/S)]]),0),"")</f>
        <v>38</v>
      </c>
      <c r="O283" t="str">
        <f>IF(Table1[[#This Row],[Rate
(L/S)]]=1,"P/E","C")</f>
        <v>P/E</v>
      </c>
      <c r="P283" s="7" t="str">
        <f>IFERROR(VLOOKUP(Table1[[#This Row],[Stock]],[2]CUS030!$A$5:$BO$10000,21,0)/Table1[[#This Row],[Rate
(L/S)]],"")</f>
        <v/>
      </c>
      <c r="Q283" s="7" t="str">
        <f>IFERROR(VLOOKUP(Table1[[#This Row],[Stock]],[2]CUS030!$A$5:$BO$10000,22,0)/Table1[[#This Row],[Rate
(L/S)]],"")</f>
        <v/>
      </c>
      <c r="R283" s="7" t="str">
        <f>IFERROR(VLOOKUP(Table1[[#This Row],[Stock]],[2]CUS030!$A$5:$BO$10000,23,0)/Table1[[#This Row],[Rate
(L/S)]],"")</f>
        <v/>
      </c>
      <c r="S283" s="7" t="str">
        <f>IFERROR(VLOOKUP(Table1[[#This Row],[Stock]],[2]CUS030!$A$5:$BO$10000,24,0)/Table1[[#This Row],[Rate
(L/S)]],"")</f>
        <v/>
      </c>
      <c r="T283" s="7" t="str">
        <f>IFERROR(VLOOKUP(Table1[[#This Row],[Stock]],[2]CUS030!$A$5:$BO$10000,25,0)/Table1[[#This Row],[Rate
(L/S)]],"")</f>
        <v/>
      </c>
      <c r="U283" s="7" t="str">
        <f>IFERROR(VLOOKUP(Table1[[#This Row],[Stock]],[2]CUS030!$A$5:$BO$10000,26,0)/Table1[[#This Row],[Rate
(L/S)]],"")</f>
        <v/>
      </c>
      <c r="V283" s="7" t="str">
        <f>IFERROR(VLOOKUP(Table1[[#This Row],[Stock]],[2]CUS030!$A$5:$BO$10000,27,0)/Table1[[#This Row],[Rate
(L/S)]],"")</f>
        <v/>
      </c>
      <c r="W283" s="7" t="str">
        <f>IFERROR(VLOOKUP(Table1[[#This Row],[Stock]],[2]CUS030!$A$5:$BO$10000,28,0)/Table1[[#This Row],[Rate
(L/S)]],"")</f>
        <v/>
      </c>
      <c r="X283" s="7" t="str">
        <f>IFERROR(VLOOKUP(Table1[[#This Row],[Stock]],[2]CUS030!$A$5:$BO$10000,29,0)/Table1[[#This Row],[Rate
(L/S)]],"")</f>
        <v/>
      </c>
      <c r="Y283" s="7" t="str">
        <f>IFERROR(VLOOKUP(Table1[[#This Row],[Stock]],[2]CUS030!$A$5:$BO$10000,30,0)/Table1[[#This Row],[Rate
(L/S)]],"")</f>
        <v/>
      </c>
      <c r="Z283" s="7" t="str">
        <f>IFERROR(VLOOKUP(Table1[[#This Row],[Stock]],[2]CUS030!$A$5:$BO$10000,31,0)/Table1[[#This Row],[Rate
(L/S)]],"")</f>
        <v/>
      </c>
      <c r="AA283" s="7" t="str">
        <f>IFERROR(VLOOKUP(Table1[[#This Row],[Stock]],[2]CUS030!$A$5:$BO$10000,32,0)/Table1[[#This Row],[Rate
(L/S)]],"")</f>
        <v/>
      </c>
      <c r="AB283" s="7" t="str">
        <f>IFERROR(VLOOKUP(Table1[[#This Row],[Stock]],[2]CUS030!$A$5:$BO$10000,33,0)/Table1[[#This Row],[Rate
(L/S)]],"")</f>
        <v/>
      </c>
      <c r="AC283" s="7" t="str">
        <f>IFERROR(VLOOKUP(Table1[[#This Row],[Stock]],[2]CUS030!$A$5:$BO$10000,34,0)/Table1[[#This Row],[Rate
(L/S)]],"")</f>
        <v/>
      </c>
      <c r="AD283" s="7" t="str">
        <f>IFERROR(VLOOKUP(Table1[[#This Row],[Stock]],[2]CUS030!$A$5:$BO$10000,35,0)/Table1[[#This Row],[Rate
(L/S)]],"")</f>
        <v/>
      </c>
      <c r="AE283" s="7" t="str">
        <f>IFERROR(VLOOKUP(Table1[[#This Row],[Stock]],[2]CUS030!$A$5:$BO$10000,36,0)/Table1[[#This Row],[Rate
(L/S)]],"")</f>
        <v/>
      </c>
      <c r="AF283" s="7" t="str">
        <f>IFERROR(VLOOKUP(Table1[[#This Row],[Stock]],[2]CUS030!$A$5:$BO$10000,37,0)/Table1[[#This Row],[Rate
(L/S)]],"")</f>
        <v/>
      </c>
      <c r="AG283" s="7" t="str">
        <f>IFERROR(VLOOKUP(Table1[[#This Row],[Stock]],[2]CUS030!$A$5:$BO$10000,38,0)/Table1[[#This Row],[Rate
(L/S)]],"")</f>
        <v/>
      </c>
      <c r="AH283" s="7" t="str">
        <f>IFERROR(VLOOKUP(Table1[[#This Row],[Stock]],[2]CUS030!$A$5:$BO$10000,39,0)/Table1[[#This Row],[Rate
(L/S)]],"")</f>
        <v/>
      </c>
      <c r="AI283" s="7" t="str">
        <f>IFERROR(VLOOKUP(Table1[[#This Row],[Stock]],[2]CUS030!$A$5:$BO$10000,40,0)/Table1[[#This Row],[Rate
(L/S)]],"")</f>
        <v/>
      </c>
      <c r="AJ283" s="7" t="str">
        <f>IFERROR(VLOOKUP(Table1[[#This Row],[Stock]],[2]CUS030!$A$5:$BO$10000,41,0)/Table1[[#This Row],[Rate
(L/S)]],"")</f>
        <v/>
      </c>
      <c r="AK283" s="7" t="str">
        <f>IFERROR(VLOOKUP(Table1[[#This Row],[Stock]],[2]CUS030!$A$5:$BO$10000,42,0)/Table1[[#This Row],[Rate
(L/S)]],"")</f>
        <v/>
      </c>
      <c r="AL283" s="7" t="str">
        <f>IFERROR(VLOOKUP(Table1[[#This Row],[Stock]],[2]CUS030!$A$5:$BO$10000,43,0)/Table1[[#This Row],[Rate
(L/S)]],"")</f>
        <v/>
      </c>
      <c r="AM283" s="7" t="str">
        <f>IFERROR(VLOOKUP(Table1[[#This Row],[Stock]],[2]CUS030!$A$5:$BO$10000,44,0)/Table1[[#This Row],[Rate
(L/S)]],"")</f>
        <v/>
      </c>
      <c r="AN283" s="7" t="str">
        <f>IFERROR(VLOOKUP(Table1[[#This Row],[Stock]],[2]CUS030!$A$5:$BO$10000,45,0)/Table1[[#This Row],[Rate
(L/S)]],"")</f>
        <v/>
      </c>
      <c r="AO283" s="7" t="str">
        <f>IFERROR(VLOOKUP(Table1[[#This Row],[Stock]],[2]CUS030!$A$5:$BO$10000,46,0)/Table1[[#This Row],[Rate
(L/S)]],"")</f>
        <v/>
      </c>
      <c r="AP283" s="7" t="str">
        <f>IFERROR(VLOOKUP(Table1[[#This Row],[Stock]],[2]CUS030!$A$5:$BO$10000,47,0)/Table1[[#This Row],[Rate
(L/S)]],"")</f>
        <v/>
      </c>
      <c r="AQ283" s="7" t="str">
        <f>IFERROR(VLOOKUP(Table1[[#This Row],[Stock]],[2]CUS030!$A$5:$BO$10000,48,0)/Table1[[#This Row],[Rate
(L/S)]],"")</f>
        <v/>
      </c>
      <c r="AR283" s="7" t="str">
        <f>IFERROR(VLOOKUP(Table1[[#This Row],[Stock]],[2]CUS030!$A$5:$BO$10000,49,0)/Table1[[#This Row],[Rate
(L/S)]],"")</f>
        <v/>
      </c>
      <c r="AS283" s="7" t="str">
        <f>IFERROR(VLOOKUP(Table1[[#This Row],[Stock]],[2]CUS030!$A$5:$BO$10000,50,0)/Table1[[#This Row],[Rate
(L/S)]],"")</f>
        <v/>
      </c>
      <c r="AT283" s="7" t="str">
        <f>IFERROR(VLOOKUP(Table1[[#This Row],[Stock]],[2]CUS030!$A$5:$BO$10000,51,0)/Table1[[#This Row],[Rate
(L/S)]],"")</f>
        <v/>
      </c>
      <c r="AU283" s="7" t="str">
        <f>IFERROR(VLOOKUP(Table1[[#This Row],[Stock]],[2]CUS030!$A$5:$BO$10000,52,0)/Table1[[#This Row],[Rate
(L/S)]],"")</f>
        <v/>
      </c>
      <c r="AV283" s="7" t="str">
        <f>IFERROR(VLOOKUP(Table1[[#This Row],[Stock]],[2]CUS030!$A$5:$BO$10000,53,0)/Table1[[#This Row],[Rate
(L/S)]],"")</f>
        <v/>
      </c>
      <c r="AW283" s="7" t="str">
        <f>IFERROR(VLOOKUP(Table1[[#This Row],[Stock]],[2]CUS030!$A$5:$BO$10000,54,0)/Table1[[#This Row],[Rate
(L/S)]],"")</f>
        <v/>
      </c>
      <c r="AX283" s="7" t="str">
        <f>IFERROR(VLOOKUP(Table1[[#This Row],[Stock]],[2]CUS030!$A$5:$BO$10000,55,0)/Table1[[#This Row],[Rate
(L/S)]],"")</f>
        <v/>
      </c>
      <c r="AY283" s="7" t="str">
        <f>IFERROR(VLOOKUP(Table1[[#This Row],[Stock]],[2]CUS030!$A$5:$BO$10000,56,0)/Table1[[#This Row],[Rate
(L/S)]],"")</f>
        <v/>
      </c>
      <c r="AZ283" s="7" t="str">
        <f>IFERROR(VLOOKUP(Table1[[#This Row],[Stock]],[2]CUS030!$A$5:$BO$10000,57,0)/Table1[[#This Row],[Rate
(L/S)]],"")</f>
        <v/>
      </c>
      <c r="BA283" s="7" t="str">
        <f>IFERROR(VLOOKUP(Table1[[#This Row],[Stock]],[2]CUS030!$A$5:$BO$10000,58,0)/Table1[[#This Row],[Rate
(L/S)]],"")</f>
        <v/>
      </c>
      <c r="BB283" s="7" t="str">
        <f>IFERROR(VLOOKUP(Table1[[#This Row],[Stock]],[2]CUS030!$A$5:$BO$10000,59,0)/Table1[[#This Row],[Rate
(L/S)]],"")</f>
        <v/>
      </c>
      <c r="BC283" s="7" t="str">
        <f>IFERROR(VLOOKUP(Table1[[#This Row],[Stock]],[2]CUS030!$A$5:$BO$10000,60,0)/Table1[[#This Row],[Rate
(L/S)]],"")</f>
        <v/>
      </c>
      <c r="BD283" s="7" t="str">
        <f>IFERROR(VLOOKUP(Table1[[#This Row],[Stock]],[2]CUS030!$A$5:$BO$10000,61,0)/Table1[[#This Row],[Rate
(L/S)]],"")</f>
        <v/>
      </c>
      <c r="BE283" s="7" t="str">
        <f>IFERROR(VLOOKUP(Table1[[#This Row],[Stock]],[2]CUS030!$A$5:$BO$10000,62,0)/Table1[[#This Row],[Rate
(L/S)]],"")</f>
        <v/>
      </c>
      <c r="BF283" s="7" t="str">
        <f>IFERROR(VLOOKUP(Table1[[#This Row],[Stock]],[2]CUS030!$A$5:$BO$10000,63,0)/Table1[[#This Row],[Rate
(L/S)]],"")</f>
        <v/>
      </c>
      <c r="BG283" s="7" t="str">
        <f>IFERROR(VLOOKUP(Table1[[#This Row],[Stock]],[2]CUS030!$A$5:$BO$10000,64,0)/Table1[[#This Row],[Rate
(L/S)]],"")</f>
        <v/>
      </c>
      <c r="BH283" s="7" t="str">
        <f>IFERROR(VLOOKUP(Table1[[#This Row],[Stock]],[2]CUS030!$A$5:$BO$10000,65,0)/Table1[[#This Row],[Rate
(L/S)]],"")</f>
        <v/>
      </c>
      <c r="BI283" s="7" t="s">
        <v>1</v>
      </c>
      <c r="BJ283" s="15">
        <f>IFERROR(IF(Table1[[#This Row],[S.Material]]="S",(Table1[[#This Row],[Total Qty]]+Table1[[#This Row],[N+1]]+Table1[[#This Row],[N+2]]),Table1[[#This Row],[Total Qty]]+Table1[[#This Row],[N+1]]),)</f>
        <v>0</v>
      </c>
      <c r="BK283" s="7" t="str">
        <f>IFERROR(IF(((AVERAGE((Table1[[#This Row],[N+1]],Table1[[#This Row],[N+2]]),Table1[[#This Row],[N+3]])-(Table1[[#This Row],[Total Qty]])))&gt;500,"Fixed&gt;500pcs",""),"")</f>
        <v/>
      </c>
      <c r="BL283" s="7" t="str">
        <f>IF(AND(Table1[[#This Row],[Last Forcast]]=0,Table1[[#This Row],[Total Qty]]&gt;0,Table1[[#This Row],[N+1]]&gt;0),"Check PO again","")</f>
        <v/>
      </c>
    </row>
    <row r="284" spans="2:64" x14ac:dyDescent="0.3">
      <c r="B284">
        <v>282</v>
      </c>
      <c r="C284" t="s">
        <v>291</v>
      </c>
      <c r="D284">
        <f>IFERROR(ROUND((MID(Table1[[#This Row],[Production]],35,(LEN(Table1[[#This Row],[Production]]))-37)/(MID(Table1[[#This Row],[Stock]],35,(LEN(Table1[[#This Row],[Stock]]))-37))),0),"")</f>
        <v>11</v>
      </c>
      <c r="E284" t="s">
        <v>292</v>
      </c>
      <c r="F284" s="16">
        <f>VLOOKUP(LEFT(Table1[[#This Row],[Production]],LEN(Table1[[#This Row],[Production]])-7),Item!$A$5:$Z$1000,26,0)</f>
        <v>2.9489999999999998</v>
      </c>
      <c r="H284" s="8" t="str">
        <f>IFERROR(VLOOKUP(MID(Table1[[#This Row],[Production]],10,2),Special!$B$2:$D$26,3,0),"")</f>
        <v>-</v>
      </c>
      <c r="J284" t="b">
        <f>EXACT(LEFT(Table1[[#This Row],[Stock]],12),LEFT(Table1[[#This Row],[Production]],12))</f>
        <v>1</v>
      </c>
      <c r="K284" t="b">
        <f>EXACT((RIGHT(Table1[[#This Row],[Stock]],3)),((RIGHT(Table1[[#This Row],[Production]],3))))</f>
        <v>1</v>
      </c>
      <c r="L284" s="14">
        <f>IFERROR(VLOOKUP(Table1[[#This Row],[Stock]],[1]Sheet1!$A$7:$N$10000,14,0),"")</f>
        <v>252</v>
      </c>
      <c r="M284" s="14">
        <f>IFERROR(ROUND((Table1[[#This Row],[Stock
(S&amp;L)]]/Table1[[#This Row],[Rate
(L/S)]]),0),"")</f>
        <v>23</v>
      </c>
      <c r="O284" t="str">
        <f>IF(Table1[[#This Row],[Rate
(L/S)]]=1,"P/E","C")</f>
        <v>C</v>
      </c>
      <c r="P284" s="7">
        <f>IFERROR(VLOOKUP(Table1[[#This Row],[Stock]],[2]CUS030!$A$5:$BO$10000,21,0)/Table1[[#This Row],[Rate
(L/S)]],"")</f>
        <v>0</v>
      </c>
      <c r="Q284" s="7">
        <f>IFERROR(VLOOKUP(Table1[[#This Row],[Stock]],[2]CUS030!$A$5:$BO$10000,22,0)/Table1[[#This Row],[Rate
(L/S)]],"")</f>
        <v>0</v>
      </c>
      <c r="R284" s="7">
        <f>IFERROR(VLOOKUP(Table1[[#This Row],[Stock]],[2]CUS030!$A$5:$BO$10000,23,0)/Table1[[#This Row],[Rate
(L/S)]],"")</f>
        <v>0</v>
      </c>
      <c r="S284" s="7">
        <f>IFERROR(VLOOKUP(Table1[[#This Row],[Stock]],[2]CUS030!$A$5:$BO$10000,24,0)/Table1[[#This Row],[Rate
(L/S)]],"")</f>
        <v>0</v>
      </c>
      <c r="T284" s="7">
        <f>IFERROR(VLOOKUP(Table1[[#This Row],[Stock]],[2]CUS030!$A$5:$BO$10000,25,0)/Table1[[#This Row],[Rate
(L/S)]],"")</f>
        <v>0</v>
      </c>
      <c r="U284" s="7">
        <f>IFERROR(VLOOKUP(Table1[[#This Row],[Stock]],[2]CUS030!$A$5:$BO$10000,26,0)/Table1[[#This Row],[Rate
(L/S)]],"")</f>
        <v>0</v>
      </c>
      <c r="V284" s="7">
        <f>IFERROR(VLOOKUP(Table1[[#This Row],[Stock]],[2]CUS030!$A$5:$BO$10000,27,0)/Table1[[#This Row],[Rate
(L/S)]],"")</f>
        <v>0</v>
      </c>
      <c r="W284" s="7">
        <f>IFERROR(VLOOKUP(Table1[[#This Row],[Stock]],[2]CUS030!$A$5:$BO$10000,28,0)/Table1[[#This Row],[Rate
(L/S)]],"")</f>
        <v>0</v>
      </c>
      <c r="X284" s="7">
        <f>IFERROR(VLOOKUP(Table1[[#This Row],[Stock]],[2]CUS030!$A$5:$BO$10000,29,0)/Table1[[#This Row],[Rate
(L/S)]],"")</f>
        <v>0</v>
      </c>
      <c r="Y284" s="7">
        <f>IFERROR(VLOOKUP(Table1[[#This Row],[Stock]],[2]CUS030!$A$5:$BO$10000,30,0)/Table1[[#This Row],[Rate
(L/S)]],"")</f>
        <v>0</v>
      </c>
      <c r="Z284" s="7">
        <f>IFERROR(VLOOKUP(Table1[[#This Row],[Stock]],[2]CUS030!$A$5:$BO$10000,31,0)/Table1[[#This Row],[Rate
(L/S)]],"")</f>
        <v>0</v>
      </c>
      <c r="AA284" s="7">
        <f>IFERROR(VLOOKUP(Table1[[#This Row],[Stock]],[2]CUS030!$A$5:$BO$10000,32,0)/Table1[[#This Row],[Rate
(L/S)]],"")</f>
        <v>0</v>
      </c>
      <c r="AB284" s="7">
        <f>IFERROR(VLOOKUP(Table1[[#This Row],[Stock]],[2]CUS030!$A$5:$BO$10000,33,0)/Table1[[#This Row],[Rate
(L/S)]],"")</f>
        <v>0</v>
      </c>
      <c r="AC284" s="7">
        <f>IFERROR(VLOOKUP(Table1[[#This Row],[Stock]],[2]CUS030!$A$5:$BO$10000,34,0)/Table1[[#This Row],[Rate
(L/S)]],"")</f>
        <v>0</v>
      </c>
      <c r="AD284" s="7">
        <f>IFERROR(VLOOKUP(Table1[[#This Row],[Stock]],[2]CUS030!$A$5:$BO$10000,35,0)/Table1[[#This Row],[Rate
(L/S)]],"")</f>
        <v>0</v>
      </c>
      <c r="AE284" s="7">
        <f>IFERROR(VLOOKUP(Table1[[#This Row],[Stock]],[2]CUS030!$A$5:$BO$10000,36,0)/Table1[[#This Row],[Rate
(L/S)]],"")</f>
        <v>0</v>
      </c>
      <c r="AF284" s="7">
        <f>IFERROR(VLOOKUP(Table1[[#This Row],[Stock]],[2]CUS030!$A$5:$BO$10000,37,0)/Table1[[#This Row],[Rate
(L/S)]],"")</f>
        <v>0</v>
      </c>
      <c r="AG284" s="7">
        <f>IFERROR(VLOOKUP(Table1[[#This Row],[Stock]],[2]CUS030!$A$5:$BO$10000,38,0)/Table1[[#This Row],[Rate
(L/S)]],"")</f>
        <v>0</v>
      </c>
      <c r="AH284" s="7">
        <f>IFERROR(VLOOKUP(Table1[[#This Row],[Stock]],[2]CUS030!$A$5:$BO$10000,39,0)/Table1[[#This Row],[Rate
(L/S)]],"")</f>
        <v>0</v>
      </c>
      <c r="AI284" s="7">
        <f>IFERROR(VLOOKUP(Table1[[#This Row],[Stock]],[2]CUS030!$A$5:$BO$10000,40,0)/Table1[[#This Row],[Rate
(L/S)]],"")</f>
        <v>0</v>
      </c>
      <c r="AJ284" s="7">
        <f>IFERROR(VLOOKUP(Table1[[#This Row],[Stock]],[2]CUS030!$A$5:$BO$10000,41,0)/Table1[[#This Row],[Rate
(L/S)]],"")</f>
        <v>0</v>
      </c>
      <c r="AK284" s="7">
        <f>IFERROR(VLOOKUP(Table1[[#This Row],[Stock]],[2]CUS030!$A$5:$BO$10000,42,0)/Table1[[#This Row],[Rate
(L/S)]],"")</f>
        <v>0</v>
      </c>
      <c r="AL284" s="7">
        <f>IFERROR(VLOOKUP(Table1[[#This Row],[Stock]],[2]CUS030!$A$5:$BO$10000,43,0)/Table1[[#This Row],[Rate
(L/S)]],"")</f>
        <v>0</v>
      </c>
      <c r="AM284" s="7">
        <f>IFERROR(VLOOKUP(Table1[[#This Row],[Stock]],[2]CUS030!$A$5:$BO$10000,44,0)/Table1[[#This Row],[Rate
(L/S)]],"")</f>
        <v>0</v>
      </c>
      <c r="AN284" s="7">
        <f>IFERROR(VLOOKUP(Table1[[#This Row],[Stock]],[2]CUS030!$A$5:$BO$10000,45,0)/Table1[[#This Row],[Rate
(L/S)]],"")</f>
        <v>0</v>
      </c>
      <c r="AO284" s="7">
        <f>IFERROR(VLOOKUP(Table1[[#This Row],[Stock]],[2]CUS030!$A$5:$BO$10000,46,0)/Table1[[#This Row],[Rate
(L/S)]],"")</f>
        <v>0</v>
      </c>
      <c r="AP284" s="7">
        <f>IFERROR(VLOOKUP(Table1[[#This Row],[Stock]],[2]CUS030!$A$5:$BO$10000,47,0)/Table1[[#This Row],[Rate
(L/S)]],"")</f>
        <v>0</v>
      </c>
      <c r="AQ284" s="7">
        <f>IFERROR(VLOOKUP(Table1[[#This Row],[Stock]],[2]CUS030!$A$5:$BO$10000,48,0)/Table1[[#This Row],[Rate
(L/S)]],"")</f>
        <v>0</v>
      </c>
      <c r="AR284" s="7">
        <f>IFERROR(VLOOKUP(Table1[[#This Row],[Stock]],[2]CUS030!$A$5:$BO$10000,49,0)/Table1[[#This Row],[Rate
(L/S)]],"")</f>
        <v>0</v>
      </c>
      <c r="AS284" s="7">
        <f>IFERROR(VLOOKUP(Table1[[#This Row],[Stock]],[2]CUS030!$A$5:$BO$10000,50,0)/Table1[[#This Row],[Rate
(L/S)]],"")</f>
        <v>0</v>
      </c>
      <c r="AT284" s="7">
        <f>IFERROR(VLOOKUP(Table1[[#This Row],[Stock]],[2]CUS030!$A$5:$BO$10000,51,0)/Table1[[#This Row],[Rate
(L/S)]],"")</f>
        <v>0</v>
      </c>
      <c r="AU284" s="7">
        <f>IFERROR(VLOOKUP(Table1[[#This Row],[Stock]],[2]CUS030!$A$5:$BO$10000,52,0)/Table1[[#This Row],[Rate
(L/S)]],"")</f>
        <v>0</v>
      </c>
      <c r="AV284" s="7">
        <f>IFERROR(VLOOKUP(Table1[[#This Row],[Stock]],[2]CUS030!$A$5:$BO$10000,53,0)/Table1[[#This Row],[Rate
(L/S)]],"")</f>
        <v>0</v>
      </c>
      <c r="AW284" s="7">
        <f>IFERROR(VLOOKUP(Table1[[#This Row],[Stock]],[2]CUS030!$A$5:$BO$10000,54,0)/Table1[[#This Row],[Rate
(L/S)]],"")</f>
        <v>0</v>
      </c>
      <c r="AX284" s="7">
        <f>IFERROR(VLOOKUP(Table1[[#This Row],[Stock]],[2]CUS030!$A$5:$BO$10000,55,0)/Table1[[#This Row],[Rate
(L/S)]],"")</f>
        <v>454.54545454545456</v>
      </c>
      <c r="AY284" s="7">
        <f>IFERROR(VLOOKUP(Table1[[#This Row],[Stock]],[2]CUS030!$A$5:$BO$10000,56,0)/Table1[[#This Row],[Rate
(L/S)]],"")</f>
        <v>818.18181818181813</v>
      </c>
      <c r="AZ284" s="7">
        <f>IFERROR(VLOOKUP(Table1[[#This Row],[Stock]],[2]CUS030!$A$5:$BO$10000,57,0)/Table1[[#This Row],[Rate
(L/S)]],"")</f>
        <v>545.4545454545455</v>
      </c>
      <c r="BA284" s="7">
        <f>IFERROR(VLOOKUP(Table1[[#This Row],[Stock]],[2]CUS030!$A$5:$BO$10000,58,0)/Table1[[#This Row],[Rate
(L/S)]],"")</f>
        <v>363.63636363636363</v>
      </c>
      <c r="BB284" s="7">
        <f>IFERROR(VLOOKUP(Table1[[#This Row],[Stock]],[2]CUS030!$A$5:$BO$10000,59,0)/Table1[[#This Row],[Rate
(L/S)]],"")</f>
        <v>90.909090909090907</v>
      </c>
      <c r="BC284" s="7">
        <f>IFERROR(VLOOKUP(Table1[[#This Row],[Stock]],[2]CUS030!$A$5:$BO$10000,60,0)/Table1[[#This Row],[Rate
(L/S)]],"")</f>
        <v>0</v>
      </c>
      <c r="BD284" s="7">
        <f>IFERROR(VLOOKUP(Table1[[#This Row],[Stock]],[2]CUS030!$A$5:$BO$10000,61,0)/Table1[[#This Row],[Rate
(L/S)]],"")</f>
        <v>90.909090909090907</v>
      </c>
      <c r="BE284" s="7">
        <f>IFERROR(VLOOKUP(Table1[[#This Row],[Stock]],[2]CUS030!$A$5:$BO$10000,62,0)/Table1[[#This Row],[Rate
(L/S)]],"")</f>
        <v>90.909090909090907</v>
      </c>
      <c r="BF284" s="7">
        <f>IFERROR(VLOOKUP(Table1[[#This Row],[Stock]],[2]CUS030!$A$5:$BO$10000,63,0)/Table1[[#This Row],[Rate
(L/S)]],"")</f>
        <v>90.909090909090907</v>
      </c>
      <c r="BG284" s="7">
        <f>IFERROR(VLOOKUP(Table1[[#This Row],[Stock]],[2]CUS030!$A$5:$BO$10000,64,0)/Table1[[#This Row],[Rate
(L/S)]],"")</f>
        <v>181.81818181818181</v>
      </c>
      <c r="BH284" s="7">
        <f>IFERROR(VLOOKUP(Table1[[#This Row],[Stock]],[2]CUS030!$A$5:$BO$10000,65,0)/Table1[[#This Row],[Rate
(L/S)]],"")</f>
        <v>181.81818181818181</v>
      </c>
      <c r="BI284" s="7" t="s">
        <v>1</v>
      </c>
      <c r="BJ284" s="15">
        <f>IFERROR(IF(Table1[[#This Row],[S.Material]]="S",(Table1[[#This Row],[Total Qty]]+Table1[[#This Row],[N+1]]+Table1[[#This Row],[N+2]]),Table1[[#This Row],[Total Qty]]+Table1[[#This Row],[N+1]]),)</f>
        <v>818.18181818181813</v>
      </c>
      <c r="BK284" s="7" t="str">
        <f>IFERROR(IF(((AVERAGE((Table1[[#This Row],[N+1]],Table1[[#This Row],[N+2]]),Table1[[#This Row],[N+3]])-(Table1[[#This Row],[Total Qty]])))&gt;500,"Fixed&gt;500pcs",""),"")</f>
        <v>Fixed&gt;500pcs</v>
      </c>
      <c r="BL284" s="7" t="str">
        <f>IF(AND(Table1[[#This Row],[Last Forcast]]=0,Table1[[#This Row],[Total Qty]]&gt;0,Table1[[#This Row],[N+1]]&gt;0),"Check PO again","")</f>
        <v/>
      </c>
    </row>
    <row r="285" spans="2:64" x14ac:dyDescent="0.3">
      <c r="B285">
        <v>283</v>
      </c>
      <c r="C285" t="s">
        <v>292</v>
      </c>
      <c r="D285">
        <f>IFERROR(ROUND((MID(Table1[[#This Row],[Production]],35,(LEN(Table1[[#This Row],[Production]]))-37)/(MID(Table1[[#This Row],[Stock]],35,(LEN(Table1[[#This Row],[Stock]]))-37))),0),"")</f>
        <v>1</v>
      </c>
      <c r="E285" t="s">
        <v>292</v>
      </c>
      <c r="F285" s="16">
        <f>VLOOKUP(LEFT(Table1[[#This Row],[Production]],LEN(Table1[[#This Row],[Production]])-7),Item!$A$5:$Z$1000,26,0)</f>
        <v>2.9489999999999998</v>
      </c>
      <c r="H285" s="8" t="str">
        <f>IFERROR(VLOOKUP(MID(Table1[[#This Row],[Production]],10,2),Special!$B$2:$D$26,3,0),"")</f>
        <v>-</v>
      </c>
      <c r="J285" t="b">
        <f>EXACT(LEFT(Table1[[#This Row],[Stock]],12),LEFT(Table1[[#This Row],[Production]],12))</f>
        <v>1</v>
      </c>
      <c r="K285" t="b">
        <f>EXACT((RIGHT(Table1[[#This Row],[Stock]],3)),((RIGHT(Table1[[#This Row],[Production]],3))))</f>
        <v>1</v>
      </c>
      <c r="L285" s="14" t="str">
        <f>IFERROR(VLOOKUP(Table1[[#This Row],[Stock]],[1]Sheet1!$A$7:$N$10000,14,0),"")</f>
        <v/>
      </c>
      <c r="M285" s="14" t="str">
        <f>IFERROR(ROUND((Table1[[#This Row],[Stock
(S&amp;L)]]/Table1[[#This Row],[Rate
(L/S)]]),0),"")</f>
        <v/>
      </c>
      <c r="O285" t="str">
        <f>IF(Table1[[#This Row],[Rate
(L/S)]]=1,"P/E","C")</f>
        <v>P/E</v>
      </c>
      <c r="P285" s="7" t="str">
        <f>IFERROR(VLOOKUP(Table1[[#This Row],[Stock]],[2]CUS030!$A$5:$BO$10000,21,0)/Table1[[#This Row],[Rate
(L/S)]],"")</f>
        <v/>
      </c>
      <c r="Q285" s="7" t="str">
        <f>IFERROR(VLOOKUP(Table1[[#This Row],[Stock]],[2]CUS030!$A$5:$BO$10000,22,0)/Table1[[#This Row],[Rate
(L/S)]],"")</f>
        <v/>
      </c>
      <c r="R285" s="7" t="str">
        <f>IFERROR(VLOOKUP(Table1[[#This Row],[Stock]],[2]CUS030!$A$5:$BO$10000,23,0)/Table1[[#This Row],[Rate
(L/S)]],"")</f>
        <v/>
      </c>
      <c r="S285" s="7" t="str">
        <f>IFERROR(VLOOKUP(Table1[[#This Row],[Stock]],[2]CUS030!$A$5:$BO$10000,24,0)/Table1[[#This Row],[Rate
(L/S)]],"")</f>
        <v/>
      </c>
      <c r="T285" s="7" t="str">
        <f>IFERROR(VLOOKUP(Table1[[#This Row],[Stock]],[2]CUS030!$A$5:$BO$10000,25,0)/Table1[[#This Row],[Rate
(L/S)]],"")</f>
        <v/>
      </c>
      <c r="U285" s="7" t="str">
        <f>IFERROR(VLOOKUP(Table1[[#This Row],[Stock]],[2]CUS030!$A$5:$BO$10000,26,0)/Table1[[#This Row],[Rate
(L/S)]],"")</f>
        <v/>
      </c>
      <c r="V285" s="7" t="str">
        <f>IFERROR(VLOOKUP(Table1[[#This Row],[Stock]],[2]CUS030!$A$5:$BO$10000,27,0)/Table1[[#This Row],[Rate
(L/S)]],"")</f>
        <v/>
      </c>
      <c r="W285" s="7" t="str">
        <f>IFERROR(VLOOKUP(Table1[[#This Row],[Stock]],[2]CUS030!$A$5:$BO$10000,28,0)/Table1[[#This Row],[Rate
(L/S)]],"")</f>
        <v/>
      </c>
      <c r="X285" s="7" t="str">
        <f>IFERROR(VLOOKUP(Table1[[#This Row],[Stock]],[2]CUS030!$A$5:$BO$10000,29,0)/Table1[[#This Row],[Rate
(L/S)]],"")</f>
        <v/>
      </c>
      <c r="Y285" s="7" t="str">
        <f>IFERROR(VLOOKUP(Table1[[#This Row],[Stock]],[2]CUS030!$A$5:$BO$10000,30,0)/Table1[[#This Row],[Rate
(L/S)]],"")</f>
        <v/>
      </c>
      <c r="Z285" s="7" t="str">
        <f>IFERROR(VLOOKUP(Table1[[#This Row],[Stock]],[2]CUS030!$A$5:$BO$10000,31,0)/Table1[[#This Row],[Rate
(L/S)]],"")</f>
        <v/>
      </c>
      <c r="AA285" s="7" t="str">
        <f>IFERROR(VLOOKUP(Table1[[#This Row],[Stock]],[2]CUS030!$A$5:$BO$10000,32,0)/Table1[[#This Row],[Rate
(L/S)]],"")</f>
        <v/>
      </c>
      <c r="AB285" s="7" t="str">
        <f>IFERROR(VLOOKUP(Table1[[#This Row],[Stock]],[2]CUS030!$A$5:$BO$10000,33,0)/Table1[[#This Row],[Rate
(L/S)]],"")</f>
        <v/>
      </c>
      <c r="AC285" s="7" t="str">
        <f>IFERROR(VLOOKUP(Table1[[#This Row],[Stock]],[2]CUS030!$A$5:$BO$10000,34,0)/Table1[[#This Row],[Rate
(L/S)]],"")</f>
        <v/>
      </c>
      <c r="AD285" s="7" t="str">
        <f>IFERROR(VLOOKUP(Table1[[#This Row],[Stock]],[2]CUS030!$A$5:$BO$10000,35,0)/Table1[[#This Row],[Rate
(L/S)]],"")</f>
        <v/>
      </c>
      <c r="AE285" s="7" t="str">
        <f>IFERROR(VLOOKUP(Table1[[#This Row],[Stock]],[2]CUS030!$A$5:$BO$10000,36,0)/Table1[[#This Row],[Rate
(L/S)]],"")</f>
        <v/>
      </c>
      <c r="AF285" s="7" t="str">
        <f>IFERROR(VLOOKUP(Table1[[#This Row],[Stock]],[2]CUS030!$A$5:$BO$10000,37,0)/Table1[[#This Row],[Rate
(L/S)]],"")</f>
        <v/>
      </c>
      <c r="AG285" s="7" t="str">
        <f>IFERROR(VLOOKUP(Table1[[#This Row],[Stock]],[2]CUS030!$A$5:$BO$10000,38,0)/Table1[[#This Row],[Rate
(L/S)]],"")</f>
        <v/>
      </c>
      <c r="AH285" s="7" t="str">
        <f>IFERROR(VLOOKUP(Table1[[#This Row],[Stock]],[2]CUS030!$A$5:$BO$10000,39,0)/Table1[[#This Row],[Rate
(L/S)]],"")</f>
        <v/>
      </c>
      <c r="AI285" s="7" t="str">
        <f>IFERROR(VLOOKUP(Table1[[#This Row],[Stock]],[2]CUS030!$A$5:$BO$10000,40,0)/Table1[[#This Row],[Rate
(L/S)]],"")</f>
        <v/>
      </c>
      <c r="AJ285" s="7" t="str">
        <f>IFERROR(VLOOKUP(Table1[[#This Row],[Stock]],[2]CUS030!$A$5:$BO$10000,41,0)/Table1[[#This Row],[Rate
(L/S)]],"")</f>
        <v/>
      </c>
      <c r="AK285" s="7" t="str">
        <f>IFERROR(VLOOKUP(Table1[[#This Row],[Stock]],[2]CUS030!$A$5:$BO$10000,42,0)/Table1[[#This Row],[Rate
(L/S)]],"")</f>
        <v/>
      </c>
      <c r="AL285" s="7" t="str">
        <f>IFERROR(VLOOKUP(Table1[[#This Row],[Stock]],[2]CUS030!$A$5:$BO$10000,43,0)/Table1[[#This Row],[Rate
(L/S)]],"")</f>
        <v/>
      </c>
      <c r="AM285" s="7" t="str">
        <f>IFERROR(VLOOKUP(Table1[[#This Row],[Stock]],[2]CUS030!$A$5:$BO$10000,44,0)/Table1[[#This Row],[Rate
(L/S)]],"")</f>
        <v/>
      </c>
      <c r="AN285" s="7" t="str">
        <f>IFERROR(VLOOKUP(Table1[[#This Row],[Stock]],[2]CUS030!$A$5:$BO$10000,45,0)/Table1[[#This Row],[Rate
(L/S)]],"")</f>
        <v/>
      </c>
      <c r="AO285" s="7" t="str">
        <f>IFERROR(VLOOKUP(Table1[[#This Row],[Stock]],[2]CUS030!$A$5:$BO$10000,46,0)/Table1[[#This Row],[Rate
(L/S)]],"")</f>
        <v/>
      </c>
      <c r="AP285" s="7" t="str">
        <f>IFERROR(VLOOKUP(Table1[[#This Row],[Stock]],[2]CUS030!$A$5:$BO$10000,47,0)/Table1[[#This Row],[Rate
(L/S)]],"")</f>
        <v/>
      </c>
      <c r="AQ285" s="7" t="str">
        <f>IFERROR(VLOOKUP(Table1[[#This Row],[Stock]],[2]CUS030!$A$5:$BO$10000,48,0)/Table1[[#This Row],[Rate
(L/S)]],"")</f>
        <v/>
      </c>
      <c r="AR285" s="7" t="str">
        <f>IFERROR(VLOOKUP(Table1[[#This Row],[Stock]],[2]CUS030!$A$5:$BO$10000,49,0)/Table1[[#This Row],[Rate
(L/S)]],"")</f>
        <v/>
      </c>
      <c r="AS285" s="7" t="str">
        <f>IFERROR(VLOOKUP(Table1[[#This Row],[Stock]],[2]CUS030!$A$5:$BO$10000,50,0)/Table1[[#This Row],[Rate
(L/S)]],"")</f>
        <v/>
      </c>
      <c r="AT285" s="7" t="str">
        <f>IFERROR(VLOOKUP(Table1[[#This Row],[Stock]],[2]CUS030!$A$5:$BO$10000,51,0)/Table1[[#This Row],[Rate
(L/S)]],"")</f>
        <v/>
      </c>
      <c r="AU285" s="7" t="str">
        <f>IFERROR(VLOOKUP(Table1[[#This Row],[Stock]],[2]CUS030!$A$5:$BO$10000,52,0)/Table1[[#This Row],[Rate
(L/S)]],"")</f>
        <v/>
      </c>
      <c r="AV285" s="7" t="str">
        <f>IFERROR(VLOOKUP(Table1[[#This Row],[Stock]],[2]CUS030!$A$5:$BO$10000,53,0)/Table1[[#This Row],[Rate
(L/S)]],"")</f>
        <v/>
      </c>
      <c r="AW285" s="7" t="str">
        <f>IFERROR(VLOOKUP(Table1[[#This Row],[Stock]],[2]CUS030!$A$5:$BO$10000,54,0)/Table1[[#This Row],[Rate
(L/S)]],"")</f>
        <v/>
      </c>
      <c r="AX285" s="7" t="str">
        <f>IFERROR(VLOOKUP(Table1[[#This Row],[Stock]],[2]CUS030!$A$5:$BO$10000,55,0)/Table1[[#This Row],[Rate
(L/S)]],"")</f>
        <v/>
      </c>
      <c r="AY285" s="7" t="str">
        <f>IFERROR(VLOOKUP(Table1[[#This Row],[Stock]],[2]CUS030!$A$5:$BO$10000,56,0)/Table1[[#This Row],[Rate
(L/S)]],"")</f>
        <v/>
      </c>
      <c r="AZ285" s="7" t="str">
        <f>IFERROR(VLOOKUP(Table1[[#This Row],[Stock]],[2]CUS030!$A$5:$BO$10000,57,0)/Table1[[#This Row],[Rate
(L/S)]],"")</f>
        <v/>
      </c>
      <c r="BA285" s="7" t="str">
        <f>IFERROR(VLOOKUP(Table1[[#This Row],[Stock]],[2]CUS030!$A$5:$BO$10000,58,0)/Table1[[#This Row],[Rate
(L/S)]],"")</f>
        <v/>
      </c>
      <c r="BB285" s="7" t="str">
        <f>IFERROR(VLOOKUP(Table1[[#This Row],[Stock]],[2]CUS030!$A$5:$BO$10000,59,0)/Table1[[#This Row],[Rate
(L/S)]],"")</f>
        <v/>
      </c>
      <c r="BC285" s="7" t="str">
        <f>IFERROR(VLOOKUP(Table1[[#This Row],[Stock]],[2]CUS030!$A$5:$BO$10000,60,0)/Table1[[#This Row],[Rate
(L/S)]],"")</f>
        <v/>
      </c>
      <c r="BD285" s="7" t="str">
        <f>IFERROR(VLOOKUP(Table1[[#This Row],[Stock]],[2]CUS030!$A$5:$BO$10000,61,0)/Table1[[#This Row],[Rate
(L/S)]],"")</f>
        <v/>
      </c>
      <c r="BE285" s="7" t="str">
        <f>IFERROR(VLOOKUP(Table1[[#This Row],[Stock]],[2]CUS030!$A$5:$BO$10000,62,0)/Table1[[#This Row],[Rate
(L/S)]],"")</f>
        <v/>
      </c>
      <c r="BF285" s="7" t="str">
        <f>IFERROR(VLOOKUP(Table1[[#This Row],[Stock]],[2]CUS030!$A$5:$BO$10000,63,0)/Table1[[#This Row],[Rate
(L/S)]],"")</f>
        <v/>
      </c>
      <c r="BG285" s="7" t="str">
        <f>IFERROR(VLOOKUP(Table1[[#This Row],[Stock]],[2]CUS030!$A$5:$BO$10000,64,0)/Table1[[#This Row],[Rate
(L/S)]],"")</f>
        <v/>
      </c>
      <c r="BH285" s="7" t="str">
        <f>IFERROR(VLOOKUP(Table1[[#This Row],[Stock]],[2]CUS030!$A$5:$BO$10000,65,0)/Table1[[#This Row],[Rate
(L/S)]],"")</f>
        <v/>
      </c>
      <c r="BI285" s="7" t="s">
        <v>1</v>
      </c>
      <c r="BJ285" s="15">
        <f>IFERROR(IF(Table1[[#This Row],[S.Material]]="S",(Table1[[#This Row],[Total Qty]]+Table1[[#This Row],[N+1]]+Table1[[#This Row],[N+2]]),Table1[[#This Row],[Total Qty]]+Table1[[#This Row],[N+1]]),)</f>
        <v>0</v>
      </c>
      <c r="BK285" s="7" t="str">
        <f>IFERROR(IF(((AVERAGE((Table1[[#This Row],[N+1]],Table1[[#This Row],[N+2]]),Table1[[#This Row],[N+3]])-(Table1[[#This Row],[Total Qty]])))&gt;500,"Fixed&gt;500pcs",""),"")</f>
        <v/>
      </c>
      <c r="BL285" s="7" t="str">
        <f>IF(AND(Table1[[#This Row],[Last Forcast]]=0,Table1[[#This Row],[Total Qty]]&gt;0,Table1[[#This Row],[N+1]]&gt;0),"Check PO again","")</f>
        <v/>
      </c>
    </row>
    <row r="286" spans="2:64" x14ac:dyDescent="0.3">
      <c r="B286">
        <v>284</v>
      </c>
      <c r="C286" t="s">
        <v>293</v>
      </c>
      <c r="D286">
        <f>IFERROR(ROUND((MID(Table1[[#This Row],[Production]],35,(LEN(Table1[[#This Row],[Production]]))-37)/(MID(Table1[[#This Row],[Stock]],35,(LEN(Table1[[#This Row],[Stock]]))-37))),0),"")</f>
        <v>1</v>
      </c>
      <c r="E286" t="s">
        <v>293</v>
      </c>
      <c r="F286" s="16">
        <f>VLOOKUP(LEFT(Table1[[#This Row],[Production]],LEN(Table1[[#This Row],[Production]])-7),Item!$A$5:$Z$1000,26,0)</f>
        <v>2.298</v>
      </c>
      <c r="H286" s="8" t="str">
        <f>IFERROR(VLOOKUP(MID(Table1[[#This Row],[Production]],10,2),Special!$B$2:$D$26,3,0),"")</f>
        <v>-</v>
      </c>
      <c r="J286" t="b">
        <f>EXACT(LEFT(Table1[[#This Row],[Stock]],12),LEFT(Table1[[#This Row],[Production]],12))</f>
        <v>1</v>
      </c>
      <c r="K286" t="b">
        <f>EXACT((RIGHT(Table1[[#This Row],[Stock]],3)),((RIGHT(Table1[[#This Row],[Production]],3))))</f>
        <v>1</v>
      </c>
      <c r="L286" s="14" t="str">
        <f>IFERROR(VLOOKUP(Table1[[#This Row],[Stock]],[1]Sheet1!$A$7:$N$10000,14,0),"")</f>
        <v/>
      </c>
      <c r="M286" s="14" t="str">
        <f>IFERROR(ROUND((Table1[[#This Row],[Stock
(S&amp;L)]]/Table1[[#This Row],[Rate
(L/S)]]),0),"")</f>
        <v/>
      </c>
      <c r="O286" t="str">
        <f>IF(Table1[[#This Row],[Rate
(L/S)]]=1,"P/E","C")</f>
        <v>P/E</v>
      </c>
      <c r="P286" s="7">
        <f>IFERROR(VLOOKUP(Table1[[#This Row],[Stock]],[2]CUS030!$A$5:$BO$10000,21,0)/Table1[[#This Row],[Rate
(L/S)]],"")</f>
        <v>0</v>
      </c>
      <c r="Q286" s="7">
        <f>IFERROR(VLOOKUP(Table1[[#This Row],[Stock]],[2]CUS030!$A$5:$BO$10000,22,0)/Table1[[#This Row],[Rate
(L/S)]],"")</f>
        <v>0</v>
      </c>
      <c r="R286" s="7">
        <f>IFERROR(VLOOKUP(Table1[[#This Row],[Stock]],[2]CUS030!$A$5:$BO$10000,23,0)/Table1[[#This Row],[Rate
(L/S)]],"")</f>
        <v>0</v>
      </c>
      <c r="S286" s="7">
        <f>IFERROR(VLOOKUP(Table1[[#This Row],[Stock]],[2]CUS030!$A$5:$BO$10000,24,0)/Table1[[#This Row],[Rate
(L/S)]],"")</f>
        <v>0</v>
      </c>
      <c r="T286" s="7">
        <f>IFERROR(VLOOKUP(Table1[[#This Row],[Stock]],[2]CUS030!$A$5:$BO$10000,25,0)/Table1[[#This Row],[Rate
(L/S)]],"")</f>
        <v>0</v>
      </c>
      <c r="U286" s="7">
        <f>IFERROR(VLOOKUP(Table1[[#This Row],[Stock]],[2]CUS030!$A$5:$BO$10000,26,0)/Table1[[#This Row],[Rate
(L/S)]],"")</f>
        <v>0</v>
      </c>
      <c r="V286" s="7">
        <f>IFERROR(VLOOKUP(Table1[[#This Row],[Stock]],[2]CUS030!$A$5:$BO$10000,27,0)/Table1[[#This Row],[Rate
(L/S)]],"")</f>
        <v>0</v>
      </c>
      <c r="W286" s="7">
        <f>IFERROR(VLOOKUP(Table1[[#This Row],[Stock]],[2]CUS030!$A$5:$BO$10000,28,0)/Table1[[#This Row],[Rate
(L/S)]],"")</f>
        <v>0</v>
      </c>
      <c r="X286" s="7">
        <f>IFERROR(VLOOKUP(Table1[[#This Row],[Stock]],[2]CUS030!$A$5:$BO$10000,29,0)/Table1[[#This Row],[Rate
(L/S)]],"")</f>
        <v>0</v>
      </c>
      <c r="Y286" s="7">
        <f>IFERROR(VLOOKUP(Table1[[#This Row],[Stock]],[2]CUS030!$A$5:$BO$10000,30,0)/Table1[[#This Row],[Rate
(L/S)]],"")</f>
        <v>0</v>
      </c>
      <c r="Z286" s="7">
        <f>IFERROR(VLOOKUP(Table1[[#This Row],[Stock]],[2]CUS030!$A$5:$BO$10000,31,0)/Table1[[#This Row],[Rate
(L/S)]],"")</f>
        <v>0</v>
      </c>
      <c r="AA286" s="7">
        <f>IFERROR(VLOOKUP(Table1[[#This Row],[Stock]],[2]CUS030!$A$5:$BO$10000,32,0)/Table1[[#This Row],[Rate
(L/S)]],"")</f>
        <v>0</v>
      </c>
      <c r="AB286" s="7">
        <f>IFERROR(VLOOKUP(Table1[[#This Row],[Stock]],[2]CUS030!$A$5:$BO$10000,33,0)/Table1[[#This Row],[Rate
(L/S)]],"")</f>
        <v>0</v>
      </c>
      <c r="AC286" s="7">
        <f>IFERROR(VLOOKUP(Table1[[#This Row],[Stock]],[2]CUS030!$A$5:$BO$10000,34,0)/Table1[[#This Row],[Rate
(L/S)]],"")</f>
        <v>0</v>
      </c>
      <c r="AD286" s="7">
        <f>IFERROR(VLOOKUP(Table1[[#This Row],[Stock]],[2]CUS030!$A$5:$BO$10000,35,0)/Table1[[#This Row],[Rate
(L/S)]],"")</f>
        <v>0</v>
      </c>
      <c r="AE286" s="7">
        <f>IFERROR(VLOOKUP(Table1[[#This Row],[Stock]],[2]CUS030!$A$5:$BO$10000,36,0)/Table1[[#This Row],[Rate
(L/S)]],"")</f>
        <v>0</v>
      </c>
      <c r="AF286" s="7">
        <f>IFERROR(VLOOKUP(Table1[[#This Row],[Stock]],[2]CUS030!$A$5:$BO$10000,37,0)/Table1[[#This Row],[Rate
(L/S)]],"")</f>
        <v>0</v>
      </c>
      <c r="AG286" s="7">
        <f>IFERROR(VLOOKUP(Table1[[#This Row],[Stock]],[2]CUS030!$A$5:$BO$10000,38,0)/Table1[[#This Row],[Rate
(L/S)]],"")</f>
        <v>0</v>
      </c>
      <c r="AH286" s="7">
        <f>IFERROR(VLOOKUP(Table1[[#This Row],[Stock]],[2]CUS030!$A$5:$BO$10000,39,0)/Table1[[#This Row],[Rate
(L/S)]],"")</f>
        <v>0</v>
      </c>
      <c r="AI286" s="7">
        <f>IFERROR(VLOOKUP(Table1[[#This Row],[Stock]],[2]CUS030!$A$5:$BO$10000,40,0)/Table1[[#This Row],[Rate
(L/S)]],"")</f>
        <v>0</v>
      </c>
      <c r="AJ286" s="7">
        <f>IFERROR(VLOOKUP(Table1[[#This Row],[Stock]],[2]CUS030!$A$5:$BO$10000,41,0)/Table1[[#This Row],[Rate
(L/S)]],"")</f>
        <v>0</v>
      </c>
      <c r="AK286" s="7">
        <f>IFERROR(VLOOKUP(Table1[[#This Row],[Stock]],[2]CUS030!$A$5:$BO$10000,42,0)/Table1[[#This Row],[Rate
(L/S)]],"")</f>
        <v>0</v>
      </c>
      <c r="AL286" s="7">
        <f>IFERROR(VLOOKUP(Table1[[#This Row],[Stock]],[2]CUS030!$A$5:$BO$10000,43,0)/Table1[[#This Row],[Rate
(L/S)]],"")</f>
        <v>0</v>
      </c>
      <c r="AM286" s="7">
        <f>IFERROR(VLOOKUP(Table1[[#This Row],[Stock]],[2]CUS030!$A$5:$BO$10000,44,0)/Table1[[#This Row],[Rate
(L/S)]],"")</f>
        <v>0</v>
      </c>
      <c r="AN286" s="7">
        <f>IFERROR(VLOOKUP(Table1[[#This Row],[Stock]],[2]CUS030!$A$5:$BO$10000,45,0)/Table1[[#This Row],[Rate
(L/S)]],"")</f>
        <v>0</v>
      </c>
      <c r="AO286" s="7">
        <f>IFERROR(VLOOKUP(Table1[[#This Row],[Stock]],[2]CUS030!$A$5:$BO$10000,46,0)/Table1[[#This Row],[Rate
(L/S)]],"")</f>
        <v>0</v>
      </c>
      <c r="AP286" s="7">
        <f>IFERROR(VLOOKUP(Table1[[#This Row],[Stock]],[2]CUS030!$A$5:$BO$10000,47,0)/Table1[[#This Row],[Rate
(L/S)]],"")</f>
        <v>0</v>
      </c>
      <c r="AQ286" s="7">
        <f>IFERROR(VLOOKUP(Table1[[#This Row],[Stock]],[2]CUS030!$A$5:$BO$10000,48,0)/Table1[[#This Row],[Rate
(L/S)]],"")</f>
        <v>0</v>
      </c>
      <c r="AR286" s="7">
        <f>IFERROR(VLOOKUP(Table1[[#This Row],[Stock]],[2]CUS030!$A$5:$BO$10000,49,0)/Table1[[#This Row],[Rate
(L/S)]],"")</f>
        <v>0</v>
      </c>
      <c r="AS286" s="7">
        <f>IFERROR(VLOOKUP(Table1[[#This Row],[Stock]],[2]CUS030!$A$5:$BO$10000,50,0)/Table1[[#This Row],[Rate
(L/S)]],"")</f>
        <v>0</v>
      </c>
      <c r="AT286" s="7">
        <f>IFERROR(VLOOKUP(Table1[[#This Row],[Stock]],[2]CUS030!$A$5:$BO$10000,51,0)/Table1[[#This Row],[Rate
(L/S)]],"")</f>
        <v>0</v>
      </c>
      <c r="AU286" s="7">
        <f>IFERROR(VLOOKUP(Table1[[#This Row],[Stock]],[2]CUS030!$A$5:$BO$10000,52,0)/Table1[[#This Row],[Rate
(L/S)]],"")</f>
        <v>0</v>
      </c>
      <c r="AV286" s="7">
        <f>IFERROR(VLOOKUP(Table1[[#This Row],[Stock]],[2]CUS030!$A$5:$BO$10000,53,0)/Table1[[#This Row],[Rate
(L/S)]],"")</f>
        <v>0</v>
      </c>
      <c r="AW286" s="7">
        <f>IFERROR(VLOOKUP(Table1[[#This Row],[Stock]],[2]CUS030!$A$5:$BO$10000,54,0)/Table1[[#This Row],[Rate
(L/S)]],"")</f>
        <v>0</v>
      </c>
      <c r="AX286" s="7">
        <f>IFERROR(VLOOKUP(Table1[[#This Row],[Stock]],[2]CUS030!$A$5:$BO$10000,55,0)/Table1[[#This Row],[Rate
(L/S)]],"")</f>
        <v>0</v>
      </c>
      <c r="AY286" s="7">
        <f>IFERROR(VLOOKUP(Table1[[#This Row],[Stock]],[2]CUS030!$A$5:$BO$10000,56,0)/Table1[[#This Row],[Rate
(L/S)]],"")</f>
        <v>0</v>
      </c>
      <c r="AZ286" s="7">
        <f>IFERROR(VLOOKUP(Table1[[#This Row],[Stock]],[2]CUS030!$A$5:$BO$10000,57,0)/Table1[[#This Row],[Rate
(L/S)]],"")</f>
        <v>0</v>
      </c>
      <c r="BA286" s="7">
        <f>IFERROR(VLOOKUP(Table1[[#This Row],[Stock]],[2]CUS030!$A$5:$BO$10000,58,0)/Table1[[#This Row],[Rate
(L/S)]],"")</f>
        <v>0</v>
      </c>
      <c r="BB286" s="7">
        <f>IFERROR(VLOOKUP(Table1[[#This Row],[Stock]],[2]CUS030!$A$5:$BO$10000,59,0)/Table1[[#This Row],[Rate
(L/S)]],"")</f>
        <v>0</v>
      </c>
      <c r="BC286" s="7">
        <f>IFERROR(VLOOKUP(Table1[[#This Row],[Stock]],[2]CUS030!$A$5:$BO$10000,60,0)/Table1[[#This Row],[Rate
(L/S)]],"")</f>
        <v>0</v>
      </c>
      <c r="BD286" s="7">
        <f>IFERROR(VLOOKUP(Table1[[#This Row],[Stock]],[2]CUS030!$A$5:$BO$10000,61,0)/Table1[[#This Row],[Rate
(L/S)]],"")</f>
        <v>0</v>
      </c>
      <c r="BE286" s="7">
        <f>IFERROR(VLOOKUP(Table1[[#This Row],[Stock]],[2]CUS030!$A$5:$BO$10000,62,0)/Table1[[#This Row],[Rate
(L/S)]],"")</f>
        <v>0</v>
      </c>
      <c r="BF286" s="7">
        <f>IFERROR(VLOOKUP(Table1[[#This Row],[Stock]],[2]CUS030!$A$5:$BO$10000,63,0)/Table1[[#This Row],[Rate
(L/S)]],"")</f>
        <v>0</v>
      </c>
      <c r="BG286" s="7">
        <f>IFERROR(VLOOKUP(Table1[[#This Row],[Stock]],[2]CUS030!$A$5:$BO$10000,64,0)/Table1[[#This Row],[Rate
(L/S)]],"")</f>
        <v>0</v>
      </c>
      <c r="BH286" s="7">
        <f>IFERROR(VLOOKUP(Table1[[#This Row],[Stock]],[2]CUS030!$A$5:$BO$10000,65,0)/Table1[[#This Row],[Rate
(L/S)]],"")</f>
        <v>0</v>
      </c>
      <c r="BI286" s="7" t="s">
        <v>1</v>
      </c>
      <c r="BJ286" s="15">
        <f>IFERROR(IF(Table1[[#This Row],[S.Material]]="S",(Table1[[#This Row],[Total Qty]]+Table1[[#This Row],[N+1]]+Table1[[#This Row],[N+2]]),Table1[[#This Row],[Total Qty]]+Table1[[#This Row],[N+1]]),)</f>
        <v>0</v>
      </c>
      <c r="BK286" s="7" t="str">
        <f>IFERROR(IF(((AVERAGE((Table1[[#This Row],[N+1]],Table1[[#This Row],[N+2]]),Table1[[#This Row],[N+3]])-(Table1[[#This Row],[Total Qty]])))&gt;500,"Fixed&gt;500pcs",""),"")</f>
        <v/>
      </c>
      <c r="BL286" s="7" t="str">
        <f>IF(AND(Table1[[#This Row],[Last Forcast]]=0,Table1[[#This Row],[Total Qty]]&gt;0,Table1[[#This Row],[N+1]]&gt;0),"Check PO again","")</f>
        <v/>
      </c>
    </row>
    <row r="287" spans="2:64" x14ac:dyDescent="0.3">
      <c r="B287">
        <v>285</v>
      </c>
      <c r="C287" t="s">
        <v>294</v>
      </c>
      <c r="D287">
        <f>IFERROR(ROUND((MID(Table1[[#This Row],[Production]],35,(LEN(Table1[[#This Row],[Production]]))-37)/(MID(Table1[[#This Row],[Stock]],35,(LEN(Table1[[#This Row],[Stock]]))-37))),0),"")</f>
        <v>1</v>
      </c>
      <c r="E287" t="s">
        <v>294</v>
      </c>
      <c r="F287" s="16">
        <f>VLOOKUP(LEFT(Table1[[#This Row],[Production]],LEN(Table1[[#This Row],[Production]])-7),Item!$A$5:$Z$1000,26,0)</f>
        <v>3.5830000000000002</v>
      </c>
      <c r="H287" s="8" t="str">
        <f>IFERROR(VLOOKUP(MID(Table1[[#This Row],[Production]],10,2),Special!$B$2:$D$26,3,0),"")</f>
        <v>-</v>
      </c>
      <c r="J287" t="b">
        <f>EXACT(LEFT(Table1[[#This Row],[Stock]],12),LEFT(Table1[[#This Row],[Production]],12))</f>
        <v>1</v>
      </c>
      <c r="K287" t="b">
        <f>EXACT((RIGHT(Table1[[#This Row],[Stock]],3)),((RIGHT(Table1[[#This Row],[Production]],3))))</f>
        <v>1</v>
      </c>
      <c r="L287" s="14">
        <f>IFERROR(VLOOKUP(Table1[[#This Row],[Stock]],[1]Sheet1!$A$7:$N$10000,14,0),"")</f>
        <v>2255</v>
      </c>
      <c r="M287" s="14">
        <f>IFERROR(ROUND((Table1[[#This Row],[Stock
(S&amp;L)]]/Table1[[#This Row],[Rate
(L/S)]]),0),"")</f>
        <v>2255</v>
      </c>
      <c r="O287" t="str">
        <f>IF(Table1[[#This Row],[Rate
(L/S)]]=1,"P/E","C")</f>
        <v>P/E</v>
      </c>
      <c r="P287" s="7" t="str">
        <f>IFERROR(VLOOKUP(Table1[[#This Row],[Stock]],[2]CUS030!$A$5:$BO$10000,21,0)/Table1[[#This Row],[Rate
(L/S)]],"")</f>
        <v/>
      </c>
      <c r="Q287" s="7" t="str">
        <f>IFERROR(VLOOKUP(Table1[[#This Row],[Stock]],[2]CUS030!$A$5:$BO$10000,22,0)/Table1[[#This Row],[Rate
(L/S)]],"")</f>
        <v/>
      </c>
      <c r="R287" s="7" t="str">
        <f>IFERROR(VLOOKUP(Table1[[#This Row],[Stock]],[2]CUS030!$A$5:$BO$10000,23,0)/Table1[[#This Row],[Rate
(L/S)]],"")</f>
        <v/>
      </c>
      <c r="S287" s="7" t="str">
        <f>IFERROR(VLOOKUP(Table1[[#This Row],[Stock]],[2]CUS030!$A$5:$BO$10000,24,0)/Table1[[#This Row],[Rate
(L/S)]],"")</f>
        <v/>
      </c>
      <c r="T287" s="7" t="str">
        <f>IFERROR(VLOOKUP(Table1[[#This Row],[Stock]],[2]CUS030!$A$5:$BO$10000,25,0)/Table1[[#This Row],[Rate
(L/S)]],"")</f>
        <v/>
      </c>
      <c r="U287" s="7" t="str">
        <f>IFERROR(VLOOKUP(Table1[[#This Row],[Stock]],[2]CUS030!$A$5:$BO$10000,26,0)/Table1[[#This Row],[Rate
(L/S)]],"")</f>
        <v/>
      </c>
      <c r="V287" s="7" t="str">
        <f>IFERROR(VLOOKUP(Table1[[#This Row],[Stock]],[2]CUS030!$A$5:$BO$10000,27,0)/Table1[[#This Row],[Rate
(L/S)]],"")</f>
        <v/>
      </c>
      <c r="W287" s="7" t="str">
        <f>IFERROR(VLOOKUP(Table1[[#This Row],[Stock]],[2]CUS030!$A$5:$BO$10000,28,0)/Table1[[#This Row],[Rate
(L/S)]],"")</f>
        <v/>
      </c>
      <c r="X287" s="7" t="str">
        <f>IFERROR(VLOOKUP(Table1[[#This Row],[Stock]],[2]CUS030!$A$5:$BO$10000,29,0)/Table1[[#This Row],[Rate
(L/S)]],"")</f>
        <v/>
      </c>
      <c r="Y287" s="7" t="str">
        <f>IFERROR(VLOOKUP(Table1[[#This Row],[Stock]],[2]CUS030!$A$5:$BO$10000,30,0)/Table1[[#This Row],[Rate
(L/S)]],"")</f>
        <v/>
      </c>
      <c r="Z287" s="7" t="str">
        <f>IFERROR(VLOOKUP(Table1[[#This Row],[Stock]],[2]CUS030!$A$5:$BO$10000,31,0)/Table1[[#This Row],[Rate
(L/S)]],"")</f>
        <v/>
      </c>
      <c r="AA287" s="7" t="str">
        <f>IFERROR(VLOOKUP(Table1[[#This Row],[Stock]],[2]CUS030!$A$5:$BO$10000,32,0)/Table1[[#This Row],[Rate
(L/S)]],"")</f>
        <v/>
      </c>
      <c r="AB287" s="7" t="str">
        <f>IFERROR(VLOOKUP(Table1[[#This Row],[Stock]],[2]CUS030!$A$5:$BO$10000,33,0)/Table1[[#This Row],[Rate
(L/S)]],"")</f>
        <v/>
      </c>
      <c r="AC287" s="7" t="str">
        <f>IFERROR(VLOOKUP(Table1[[#This Row],[Stock]],[2]CUS030!$A$5:$BO$10000,34,0)/Table1[[#This Row],[Rate
(L/S)]],"")</f>
        <v/>
      </c>
      <c r="AD287" s="7" t="str">
        <f>IFERROR(VLOOKUP(Table1[[#This Row],[Stock]],[2]CUS030!$A$5:$BO$10000,35,0)/Table1[[#This Row],[Rate
(L/S)]],"")</f>
        <v/>
      </c>
      <c r="AE287" s="7" t="str">
        <f>IFERROR(VLOOKUP(Table1[[#This Row],[Stock]],[2]CUS030!$A$5:$BO$10000,36,0)/Table1[[#This Row],[Rate
(L/S)]],"")</f>
        <v/>
      </c>
      <c r="AF287" s="7" t="str">
        <f>IFERROR(VLOOKUP(Table1[[#This Row],[Stock]],[2]CUS030!$A$5:$BO$10000,37,0)/Table1[[#This Row],[Rate
(L/S)]],"")</f>
        <v/>
      </c>
      <c r="AG287" s="7" t="str">
        <f>IFERROR(VLOOKUP(Table1[[#This Row],[Stock]],[2]CUS030!$A$5:$BO$10000,38,0)/Table1[[#This Row],[Rate
(L/S)]],"")</f>
        <v/>
      </c>
      <c r="AH287" s="7" t="str">
        <f>IFERROR(VLOOKUP(Table1[[#This Row],[Stock]],[2]CUS030!$A$5:$BO$10000,39,0)/Table1[[#This Row],[Rate
(L/S)]],"")</f>
        <v/>
      </c>
      <c r="AI287" s="7" t="str">
        <f>IFERROR(VLOOKUP(Table1[[#This Row],[Stock]],[2]CUS030!$A$5:$BO$10000,40,0)/Table1[[#This Row],[Rate
(L/S)]],"")</f>
        <v/>
      </c>
      <c r="AJ287" s="7" t="str">
        <f>IFERROR(VLOOKUP(Table1[[#This Row],[Stock]],[2]CUS030!$A$5:$BO$10000,41,0)/Table1[[#This Row],[Rate
(L/S)]],"")</f>
        <v/>
      </c>
      <c r="AK287" s="7" t="str">
        <f>IFERROR(VLOOKUP(Table1[[#This Row],[Stock]],[2]CUS030!$A$5:$BO$10000,42,0)/Table1[[#This Row],[Rate
(L/S)]],"")</f>
        <v/>
      </c>
      <c r="AL287" s="7" t="str">
        <f>IFERROR(VLOOKUP(Table1[[#This Row],[Stock]],[2]CUS030!$A$5:$BO$10000,43,0)/Table1[[#This Row],[Rate
(L/S)]],"")</f>
        <v/>
      </c>
      <c r="AM287" s="7" t="str">
        <f>IFERROR(VLOOKUP(Table1[[#This Row],[Stock]],[2]CUS030!$A$5:$BO$10000,44,0)/Table1[[#This Row],[Rate
(L/S)]],"")</f>
        <v/>
      </c>
      <c r="AN287" s="7" t="str">
        <f>IFERROR(VLOOKUP(Table1[[#This Row],[Stock]],[2]CUS030!$A$5:$BO$10000,45,0)/Table1[[#This Row],[Rate
(L/S)]],"")</f>
        <v/>
      </c>
      <c r="AO287" s="7" t="str">
        <f>IFERROR(VLOOKUP(Table1[[#This Row],[Stock]],[2]CUS030!$A$5:$BO$10000,46,0)/Table1[[#This Row],[Rate
(L/S)]],"")</f>
        <v/>
      </c>
      <c r="AP287" s="7" t="str">
        <f>IFERROR(VLOOKUP(Table1[[#This Row],[Stock]],[2]CUS030!$A$5:$BO$10000,47,0)/Table1[[#This Row],[Rate
(L/S)]],"")</f>
        <v/>
      </c>
      <c r="AQ287" s="7" t="str">
        <f>IFERROR(VLOOKUP(Table1[[#This Row],[Stock]],[2]CUS030!$A$5:$BO$10000,48,0)/Table1[[#This Row],[Rate
(L/S)]],"")</f>
        <v/>
      </c>
      <c r="AR287" s="7" t="str">
        <f>IFERROR(VLOOKUP(Table1[[#This Row],[Stock]],[2]CUS030!$A$5:$BO$10000,49,0)/Table1[[#This Row],[Rate
(L/S)]],"")</f>
        <v/>
      </c>
      <c r="AS287" s="7" t="str">
        <f>IFERROR(VLOOKUP(Table1[[#This Row],[Stock]],[2]CUS030!$A$5:$BO$10000,50,0)/Table1[[#This Row],[Rate
(L/S)]],"")</f>
        <v/>
      </c>
      <c r="AT287" s="7" t="str">
        <f>IFERROR(VLOOKUP(Table1[[#This Row],[Stock]],[2]CUS030!$A$5:$BO$10000,51,0)/Table1[[#This Row],[Rate
(L/S)]],"")</f>
        <v/>
      </c>
      <c r="AU287" s="7" t="str">
        <f>IFERROR(VLOOKUP(Table1[[#This Row],[Stock]],[2]CUS030!$A$5:$BO$10000,52,0)/Table1[[#This Row],[Rate
(L/S)]],"")</f>
        <v/>
      </c>
      <c r="AV287" s="7" t="str">
        <f>IFERROR(VLOOKUP(Table1[[#This Row],[Stock]],[2]CUS030!$A$5:$BO$10000,53,0)/Table1[[#This Row],[Rate
(L/S)]],"")</f>
        <v/>
      </c>
      <c r="AW287" s="7" t="str">
        <f>IFERROR(VLOOKUP(Table1[[#This Row],[Stock]],[2]CUS030!$A$5:$BO$10000,54,0)/Table1[[#This Row],[Rate
(L/S)]],"")</f>
        <v/>
      </c>
      <c r="AX287" s="7" t="str">
        <f>IFERROR(VLOOKUP(Table1[[#This Row],[Stock]],[2]CUS030!$A$5:$BO$10000,55,0)/Table1[[#This Row],[Rate
(L/S)]],"")</f>
        <v/>
      </c>
      <c r="AY287" s="7" t="str">
        <f>IFERROR(VLOOKUP(Table1[[#This Row],[Stock]],[2]CUS030!$A$5:$BO$10000,56,0)/Table1[[#This Row],[Rate
(L/S)]],"")</f>
        <v/>
      </c>
      <c r="AZ287" s="7" t="str">
        <f>IFERROR(VLOOKUP(Table1[[#This Row],[Stock]],[2]CUS030!$A$5:$BO$10000,57,0)/Table1[[#This Row],[Rate
(L/S)]],"")</f>
        <v/>
      </c>
      <c r="BA287" s="7" t="str">
        <f>IFERROR(VLOOKUP(Table1[[#This Row],[Stock]],[2]CUS030!$A$5:$BO$10000,58,0)/Table1[[#This Row],[Rate
(L/S)]],"")</f>
        <v/>
      </c>
      <c r="BB287" s="7" t="str">
        <f>IFERROR(VLOOKUP(Table1[[#This Row],[Stock]],[2]CUS030!$A$5:$BO$10000,59,0)/Table1[[#This Row],[Rate
(L/S)]],"")</f>
        <v/>
      </c>
      <c r="BC287" s="7" t="str">
        <f>IFERROR(VLOOKUP(Table1[[#This Row],[Stock]],[2]CUS030!$A$5:$BO$10000,60,0)/Table1[[#This Row],[Rate
(L/S)]],"")</f>
        <v/>
      </c>
      <c r="BD287" s="7" t="str">
        <f>IFERROR(VLOOKUP(Table1[[#This Row],[Stock]],[2]CUS030!$A$5:$BO$10000,61,0)/Table1[[#This Row],[Rate
(L/S)]],"")</f>
        <v/>
      </c>
      <c r="BE287" s="7" t="str">
        <f>IFERROR(VLOOKUP(Table1[[#This Row],[Stock]],[2]CUS030!$A$5:$BO$10000,62,0)/Table1[[#This Row],[Rate
(L/S)]],"")</f>
        <v/>
      </c>
      <c r="BF287" s="7" t="str">
        <f>IFERROR(VLOOKUP(Table1[[#This Row],[Stock]],[2]CUS030!$A$5:$BO$10000,63,0)/Table1[[#This Row],[Rate
(L/S)]],"")</f>
        <v/>
      </c>
      <c r="BG287" s="7" t="str">
        <f>IFERROR(VLOOKUP(Table1[[#This Row],[Stock]],[2]CUS030!$A$5:$BO$10000,64,0)/Table1[[#This Row],[Rate
(L/S)]],"")</f>
        <v/>
      </c>
      <c r="BH287" s="7" t="str">
        <f>IFERROR(VLOOKUP(Table1[[#This Row],[Stock]],[2]CUS030!$A$5:$BO$10000,65,0)/Table1[[#This Row],[Rate
(L/S)]],"")</f>
        <v/>
      </c>
      <c r="BI287" s="7" t="s">
        <v>1</v>
      </c>
      <c r="BJ287" s="15">
        <f>IFERROR(IF(Table1[[#This Row],[S.Material]]="S",(Table1[[#This Row],[Total Qty]]+Table1[[#This Row],[N+1]]+Table1[[#This Row],[N+2]]),Table1[[#This Row],[Total Qty]]+Table1[[#This Row],[N+1]]),)</f>
        <v>0</v>
      </c>
      <c r="BK287" s="7" t="str">
        <f>IFERROR(IF(((AVERAGE((Table1[[#This Row],[N+1]],Table1[[#This Row],[N+2]]),Table1[[#This Row],[N+3]])-(Table1[[#This Row],[Total Qty]])))&gt;500,"Fixed&gt;500pcs",""),"")</f>
        <v/>
      </c>
      <c r="BL287" s="7" t="str">
        <f>IF(AND(Table1[[#This Row],[Last Forcast]]=0,Table1[[#This Row],[Total Qty]]&gt;0,Table1[[#This Row],[N+1]]&gt;0),"Check PO again","")</f>
        <v/>
      </c>
    </row>
    <row r="288" spans="2:64" x14ac:dyDescent="0.3">
      <c r="B288">
        <v>286</v>
      </c>
      <c r="C288" t="s">
        <v>295</v>
      </c>
      <c r="D288">
        <f>IFERROR(ROUND((MID(Table1[[#This Row],[Production]],35,(LEN(Table1[[#This Row],[Production]]))-37)/(MID(Table1[[#This Row],[Stock]],35,(LEN(Table1[[#This Row],[Stock]]))-37))),0),"")</f>
        <v>1</v>
      </c>
      <c r="E288" t="s">
        <v>295</v>
      </c>
      <c r="F288" s="16">
        <f>VLOOKUP(LEFT(Table1[[#This Row],[Production]],LEN(Table1[[#This Row],[Production]])-7),Item!$A$5:$Z$1000,26,0)</f>
        <v>3.5830000000000002</v>
      </c>
      <c r="H288" s="8" t="str">
        <f>IFERROR(VLOOKUP(MID(Table1[[#This Row],[Production]],10,2),Special!$B$2:$D$26,3,0),"")</f>
        <v>-</v>
      </c>
      <c r="J288" t="b">
        <f>EXACT(LEFT(Table1[[#This Row],[Stock]],12),LEFT(Table1[[#This Row],[Production]],12))</f>
        <v>1</v>
      </c>
      <c r="K288" t="b">
        <f>EXACT((RIGHT(Table1[[#This Row],[Stock]],3)),((RIGHT(Table1[[#This Row],[Production]],3))))</f>
        <v>1</v>
      </c>
      <c r="L288" s="14">
        <f>IFERROR(VLOOKUP(Table1[[#This Row],[Stock]],[1]Sheet1!$A$7:$N$10000,14,0),"")</f>
        <v>115</v>
      </c>
      <c r="M288" s="14">
        <f>IFERROR(ROUND((Table1[[#This Row],[Stock
(S&amp;L)]]/Table1[[#This Row],[Rate
(L/S)]]),0),"")</f>
        <v>115</v>
      </c>
      <c r="O288" t="str">
        <f>IF(Table1[[#This Row],[Rate
(L/S)]]=1,"P/E","C")</f>
        <v>P/E</v>
      </c>
      <c r="P288" s="7" t="str">
        <f>IFERROR(VLOOKUP(Table1[[#This Row],[Stock]],[2]CUS030!$A$5:$BO$10000,21,0)/Table1[[#This Row],[Rate
(L/S)]],"")</f>
        <v/>
      </c>
      <c r="Q288" s="7" t="str">
        <f>IFERROR(VLOOKUP(Table1[[#This Row],[Stock]],[2]CUS030!$A$5:$BO$10000,22,0)/Table1[[#This Row],[Rate
(L/S)]],"")</f>
        <v/>
      </c>
      <c r="R288" s="7" t="str">
        <f>IFERROR(VLOOKUP(Table1[[#This Row],[Stock]],[2]CUS030!$A$5:$BO$10000,23,0)/Table1[[#This Row],[Rate
(L/S)]],"")</f>
        <v/>
      </c>
      <c r="S288" s="7" t="str">
        <f>IFERROR(VLOOKUP(Table1[[#This Row],[Stock]],[2]CUS030!$A$5:$BO$10000,24,0)/Table1[[#This Row],[Rate
(L/S)]],"")</f>
        <v/>
      </c>
      <c r="T288" s="7" t="str">
        <f>IFERROR(VLOOKUP(Table1[[#This Row],[Stock]],[2]CUS030!$A$5:$BO$10000,25,0)/Table1[[#This Row],[Rate
(L/S)]],"")</f>
        <v/>
      </c>
      <c r="U288" s="7" t="str">
        <f>IFERROR(VLOOKUP(Table1[[#This Row],[Stock]],[2]CUS030!$A$5:$BO$10000,26,0)/Table1[[#This Row],[Rate
(L/S)]],"")</f>
        <v/>
      </c>
      <c r="V288" s="7" t="str">
        <f>IFERROR(VLOOKUP(Table1[[#This Row],[Stock]],[2]CUS030!$A$5:$BO$10000,27,0)/Table1[[#This Row],[Rate
(L/S)]],"")</f>
        <v/>
      </c>
      <c r="W288" s="7" t="str">
        <f>IFERROR(VLOOKUP(Table1[[#This Row],[Stock]],[2]CUS030!$A$5:$BO$10000,28,0)/Table1[[#This Row],[Rate
(L/S)]],"")</f>
        <v/>
      </c>
      <c r="X288" s="7" t="str">
        <f>IFERROR(VLOOKUP(Table1[[#This Row],[Stock]],[2]CUS030!$A$5:$BO$10000,29,0)/Table1[[#This Row],[Rate
(L/S)]],"")</f>
        <v/>
      </c>
      <c r="Y288" s="7" t="str">
        <f>IFERROR(VLOOKUP(Table1[[#This Row],[Stock]],[2]CUS030!$A$5:$BO$10000,30,0)/Table1[[#This Row],[Rate
(L/S)]],"")</f>
        <v/>
      </c>
      <c r="Z288" s="7" t="str">
        <f>IFERROR(VLOOKUP(Table1[[#This Row],[Stock]],[2]CUS030!$A$5:$BO$10000,31,0)/Table1[[#This Row],[Rate
(L/S)]],"")</f>
        <v/>
      </c>
      <c r="AA288" s="7" t="str">
        <f>IFERROR(VLOOKUP(Table1[[#This Row],[Stock]],[2]CUS030!$A$5:$BO$10000,32,0)/Table1[[#This Row],[Rate
(L/S)]],"")</f>
        <v/>
      </c>
      <c r="AB288" s="7" t="str">
        <f>IFERROR(VLOOKUP(Table1[[#This Row],[Stock]],[2]CUS030!$A$5:$BO$10000,33,0)/Table1[[#This Row],[Rate
(L/S)]],"")</f>
        <v/>
      </c>
      <c r="AC288" s="7" t="str">
        <f>IFERROR(VLOOKUP(Table1[[#This Row],[Stock]],[2]CUS030!$A$5:$BO$10000,34,0)/Table1[[#This Row],[Rate
(L/S)]],"")</f>
        <v/>
      </c>
      <c r="AD288" s="7" t="str">
        <f>IFERROR(VLOOKUP(Table1[[#This Row],[Stock]],[2]CUS030!$A$5:$BO$10000,35,0)/Table1[[#This Row],[Rate
(L/S)]],"")</f>
        <v/>
      </c>
      <c r="AE288" s="7" t="str">
        <f>IFERROR(VLOOKUP(Table1[[#This Row],[Stock]],[2]CUS030!$A$5:$BO$10000,36,0)/Table1[[#This Row],[Rate
(L/S)]],"")</f>
        <v/>
      </c>
      <c r="AF288" s="7" t="str">
        <f>IFERROR(VLOOKUP(Table1[[#This Row],[Stock]],[2]CUS030!$A$5:$BO$10000,37,0)/Table1[[#This Row],[Rate
(L/S)]],"")</f>
        <v/>
      </c>
      <c r="AG288" s="7" t="str">
        <f>IFERROR(VLOOKUP(Table1[[#This Row],[Stock]],[2]CUS030!$A$5:$BO$10000,38,0)/Table1[[#This Row],[Rate
(L/S)]],"")</f>
        <v/>
      </c>
      <c r="AH288" s="7" t="str">
        <f>IFERROR(VLOOKUP(Table1[[#This Row],[Stock]],[2]CUS030!$A$5:$BO$10000,39,0)/Table1[[#This Row],[Rate
(L/S)]],"")</f>
        <v/>
      </c>
      <c r="AI288" s="7" t="str">
        <f>IFERROR(VLOOKUP(Table1[[#This Row],[Stock]],[2]CUS030!$A$5:$BO$10000,40,0)/Table1[[#This Row],[Rate
(L/S)]],"")</f>
        <v/>
      </c>
      <c r="AJ288" s="7" t="str">
        <f>IFERROR(VLOOKUP(Table1[[#This Row],[Stock]],[2]CUS030!$A$5:$BO$10000,41,0)/Table1[[#This Row],[Rate
(L/S)]],"")</f>
        <v/>
      </c>
      <c r="AK288" s="7" t="str">
        <f>IFERROR(VLOOKUP(Table1[[#This Row],[Stock]],[2]CUS030!$A$5:$BO$10000,42,0)/Table1[[#This Row],[Rate
(L/S)]],"")</f>
        <v/>
      </c>
      <c r="AL288" s="7" t="str">
        <f>IFERROR(VLOOKUP(Table1[[#This Row],[Stock]],[2]CUS030!$A$5:$BO$10000,43,0)/Table1[[#This Row],[Rate
(L/S)]],"")</f>
        <v/>
      </c>
      <c r="AM288" s="7" t="str">
        <f>IFERROR(VLOOKUP(Table1[[#This Row],[Stock]],[2]CUS030!$A$5:$BO$10000,44,0)/Table1[[#This Row],[Rate
(L/S)]],"")</f>
        <v/>
      </c>
      <c r="AN288" s="7" t="str">
        <f>IFERROR(VLOOKUP(Table1[[#This Row],[Stock]],[2]CUS030!$A$5:$BO$10000,45,0)/Table1[[#This Row],[Rate
(L/S)]],"")</f>
        <v/>
      </c>
      <c r="AO288" s="7" t="str">
        <f>IFERROR(VLOOKUP(Table1[[#This Row],[Stock]],[2]CUS030!$A$5:$BO$10000,46,0)/Table1[[#This Row],[Rate
(L/S)]],"")</f>
        <v/>
      </c>
      <c r="AP288" s="7" t="str">
        <f>IFERROR(VLOOKUP(Table1[[#This Row],[Stock]],[2]CUS030!$A$5:$BO$10000,47,0)/Table1[[#This Row],[Rate
(L/S)]],"")</f>
        <v/>
      </c>
      <c r="AQ288" s="7" t="str">
        <f>IFERROR(VLOOKUP(Table1[[#This Row],[Stock]],[2]CUS030!$A$5:$BO$10000,48,0)/Table1[[#This Row],[Rate
(L/S)]],"")</f>
        <v/>
      </c>
      <c r="AR288" s="7" t="str">
        <f>IFERROR(VLOOKUP(Table1[[#This Row],[Stock]],[2]CUS030!$A$5:$BO$10000,49,0)/Table1[[#This Row],[Rate
(L/S)]],"")</f>
        <v/>
      </c>
      <c r="AS288" s="7" t="str">
        <f>IFERROR(VLOOKUP(Table1[[#This Row],[Stock]],[2]CUS030!$A$5:$BO$10000,50,0)/Table1[[#This Row],[Rate
(L/S)]],"")</f>
        <v/>
      </c>
      <c r="AT288" s="7" t="str">
        <f>IFERROR(VLOOKUP(Table1[[#This Row],[Stock]],[2]CUS030!$A$5:$BO$10000,51,0)/Table1[[#This Row],[Rate
(L/S)]],"")</f>
        <v/>
      </c>
      <c r="AU288" s="7" t="str">
        <f>IFERROR(VLOOKUP(Table1[[#This Row],[Stock]],[2]CUS030!$A$5:$BO$10000,52,0)/Table1[[#This Row],[Rate
(L/S)]],"")</f>
        <v/>
      </c>
      <c r="AV288" s="7" t="str">
        <f>IFERROR(VLOOKUP(Table1[[#This Row],[Stock]],[2]CUS030!$A$5:$BO$10000,53,0)/Table1[[#This Row],[Rate
(L/S)]],"")</f>
        <v/>
      </c>
      <c r="AW288" s="7" t="str">
        <f>IFERROR(VLOOKUP(Table1[[#This Row],[Stock]],[2]CUS030!$A$5:$BO$10000,54,0)/Table1[[#This Row],[Rate
(L/S)]],"")</f>
        <v/>
      </c>
      <c r="AX288" s="7" t="str">
        <f>IFERROR(VLOOKUP(Table1[[#This Row],[Stock]],[2]CUS030!$A$5:$BO$10000,55,0)/Table1[[#This Row],[Rate
(L/S)]],"")</f>
        <v/>
      </c>
      <c r="AY288" s="7" t="str">
        <f>IFERROR(VLOOKUP(Table1[[#This Row],[Stock]],[2]CUS030!$A$5:$BO$10000,56,0)/Table1[[#This Row],[Rate
(L/S)]],"")</f>
        <v/>
      </c>
      <c r="AZ288" s="7" t="str">
        <f>IFERROR(VLOOKUP(Table1[[#This Row],[Stock]],[2]CUS030!$A$5:$BO$10000,57,0)/Table1[[#This Row],[Rate
(L/S)]],"")</f>
        <v/>
      </c>
      <c r="BA288" s="7" t="str">
        <f>IFERROR(VLOOKUP(Table1[[#This Row],[Stock]],[2]CUS030!$A$5:$BO$10000,58,0)/Table1[[#This Row],[Rate
(L/S)]],"")</f>
        <v/>
      </c>
      <c r="BB288" s="7" t="str">
        <f>IFERROR(VLOOKUP(Table1[[#This Row],[Stock]],[2]CUS030!$A$5:$BO$10000,59,0)/Table1[[#This Row],[Rate
(L/S)]],"")</f>
        <v/>
      </c>
      <c r="BC288" s="7" t="str">
        <f>IFERROR(VLOOKUP(Table1[[#This Row],[Stock]],[2]CUS030!$A$5:$BO$10000,60,0)/Table1[[#This Row],[Rate
(L/S)]],"")</f>
        <v/>
      </c>
      <c r="BD288" s="7" t="str">
        <f>IFERROR(VLOOKUP(Table1[[#This Row],[Stock]],[2]CUS030!$A$5:$BO$10000,61,0)/Table1[[#This Row],[Rate
(L/S)]],"")</f>
        <v/>
      </c>
      <c r="BE288" s="7" t="str">
        <f>IFERROR(VLOOKUP(Table1[[#This Row],[Stock]],[2]CUS030!$A$5:$BO$10000,62,0)/Table1[[#This Row],[Rate
(L/S)]],"")</f>
        <v/>
      </c>
      <c r="BF288" s="7" t="str">
        <f>IFERROR(VLOOKUP(Table1[[#This Row],[Stock]],[2]CUS030!$A$5:$BO$10000,63,0)/Table1[[#This Row],[Rate
(L/S)]],"")</f>
        <v/>
      </c>
      <c r="BG288" s="7" t="str">
        <f>IFERROR(VLOOKUP(Table1[[#This Row],[Stock]],[2]CUS030!$A$5:$BO$10000,64,0)/Table1[[#This Row],[Rate
(L/S)]],"")</f>
        <v/>
      </c>
      <c r="BH288" s="7" t="str">
        <f>IFERROR(VLOOKUP(Table1[[#This Row],[Stock]],[2]CUS030!$A$5:$BO$10000,65,0)/Table1[[#This Row],[Rate
(L/S)]],"")</f>
        <v/>
      </c>
      <c r="BI288" s="7" t="s">
        <v>1</v>
      </c>
      <c r="BJ288" s="15">
        <f>IFERROR(IF(Table1[[#This Row],[S.Material]]="S",(Table1[[#This Row],[Total Qty]]+Table1[[#This Row],[N+1]]+Table1[[#This Row],[N+2]]),Table1[[#This Row],[Total Qty]]+Table1[[#This Row],[N+1]]),)</f>
        <v>0</v>
      </c>
      <c r="BK288" s="7" t="str">
        <f>IFERROR(IF(((AVERAGE((Table1[[#This Row],[N+1]],Table1[[#This Row],[N+2]]),Table1[[#This Row],[N+3]])-(Table1[[#This Row],[Total Qty]])))&gt;500,"Fixed&gt;500pcs",""),"")</f>
        <v/>
      </c>
      <c r="BL288" s="7" t="str">
        <f>IF(AND(Table1[[#This Row],[Last Forcast]]=0,Table1[[#This Row],[Total Qty]]&gt;0,Table1[[#This Row],[N+1]]&gt;0),"Check PO again","")</f>
        <v/>
      </c>
    </row>
    <row r="289" spans="2:64" x14ac:dyDescent="0.3">
      <c r="B289">
        <v>287</v>
      </c>
      <c r="C289" t="s">
        <v>296</v>
      </c>
      <c r="D289">
        <f>IFERROR(ROUND((MID(Table1[[#This Row],[Production]],35,(LEN(Table1[[#This Row],[Production]]))-37)/(MID(Table1[[#This Row],[Stock]],35,(LEN(Table1[[#This Row],[Stock]]))-37))),0),"")</f>
        <v>8</v>
      </c>
      <c r="E289" t="s">
        <v>294</v>
      </c>
      <c r="F289" s="16">
        <f>VLOOKUP(LEFT(Table1[[#This Row],[Production]],LEN(Table1[[#This Row],[Production]])-7),Item!$A$5:$Z$1000,26,0)</f>
        <v>3.5830000000000002</v>
      </c>
      <c r="H289" s="8" t="str">
        <f>IFERROR(VLOOKUP(MID(Table1[[#This Row],[Production]],10,2),Special!$B$2:$D$26,3,0),"")</f>
        <v>-</v>
      </c>
      <c r="J289" t="b">
        <f>EXACT(LEFT(Table1[[#This Row],[Stock]],12),LEFT(Table1[[#This Row],[Production]],12))</f>
        <v>1</v>
      </c>
      <c r="K289" t="b">
        <f>EXACT((RIGHT(Table1[[#This Row],[Stock]],3)),((RIGHT(Table1[[#This Row],[Production]],3))))</f>
        <v>1</v>
      </c>
      <c r="L289" s="14">
        <f>IFERROR(VLOOKUP(Table1[[#This Row],[Stock]],[1]Sheet1!$A$7:$N$10000,14,0),"")</f>
        <v>3406</v>
      </c>
      <c r="M289" s="14">
        <f>IFERROR(ROUND((Table1[[#This Row],[Stock
(S&amp;L)]]/Table1[[#This Row],[Rate
(L/S)]]),0),"")</f>
        <v>426</v>
      </c>
      <c r="O289" t="str">
        <f>IF(Table1[[#This Row],[Rate
(L/S)]]=1,"P/E","C")</f>
        <v>C</v>
      </c>
      <c r="P289" s="7">
        <f>IFERROR(VLOOKUP(Table1[[#This Row],[Stock]],[2]CUS030!$A$5:$BO$10000,21,0)/Table1[[#This Row],[Rate
(L/S)]],"")</f>
        <v>0</v>
      </c>
      <c r="Q289" s="7">
        <f>IFERROR(VLOOKUP(Table1[[#This Row],[Stock]],[2]CUS030!$A$5:$BO$10000,22,0)/Table1[[#This Row],[Rate
(L/S)]],"")</f>
        <v>52.5</v>
      </c>
      <c r="R289" s="7">
        <f>IFERROR(VLOOKUP(Table1[[#This Row],[Stock]],[2]CUS030!$A$5:$BO$10000,23,0)/Table1[[#This Row],[Rate
(L/S)]],"")</f>
        <v>0</v>
      </c>
      <c r="S289" s="7">
        <f>IFERROR(VLOOKUP(Table1[[#This Row],[Stock]],[2]CUS030!$A$5:$BO$10000,24,0)/Table1[[#This Row],[Rate
(L/S)]],"")</f>
        <v>0</v>
      </c>
      <c r="T289" s="7">
        <f>IFERROR(VLOOKUP(Table1[[#This Row],[Stock]],[2]CUS030!$A$5:$BO$10000,25,0)/Table1[[#This Row],[Rate
(L/S)]],"")</f>
        <v>0</v>
      </c>
      <c r="U289" s="7">
        <f>IFERROR(VLOOKUP(Table1[[#This Row],[Stock]],[2]CUS030!$A$5:$BO$10000,26,0)/Table1[[#This Row],[Rate
(L/S)]],"")</f>
        <v>0</v>
      </c>
      <c r="V289" s="7">
        <f>IFERROR(VLOOKUP(Table1[[#This Row],[Stock]],[2]CUS030!$A$5:$BO$10000,27,0)/Table1[[#This Row],[Rate
(L/S)]],"")</f>
        <v>0</v>
      </c>
      <c r="W289" s="7">
        <f>IFERROR(VLOOKUP(Table1[[#This Row],[Stock]],[2]CUS030!$A$5:$BO$10000,28,0)/Table1[[#This Row],[Rate
(L/S)]],"")</f>
        <v>0</v>
      </c>
      <c r="X289" s="7">
        <f>IFERROR(VLOOKUP(Table1[[#This Row],[Stock]],[2]CUS030!$A$5:$BO$10000,29,0)/Table1[[#This Row],[Rate
(L/S)]],"")</f>
        <v>0</v>
      </c>
      <c r="Y289" s="7">
        <f>IFERROR(VLOOKUP(Table1[[#This Row],[Stock]],[2]CUS030!$A$5:$BO$10000,30,0)/Table1[[#This Row],[Rate
(L/S)]],"")</f>
        <v>0</v>
      </c>
      <c r="Z289" s="7">
        <f>IFERROR(VLOOKUP(Table1[[#This Row],[Stock]],[2]CUS030!$A$5:$BO$10000,31,0)/Table1[[#This Row],[Rate
(L/S)]],"")</f>
        <v>0</v>
      </c>
      <c r="AA289" s="7">
        <f>IFERROR(VLOOKUP(Table1[[#This Row],[Stock]],[2]CUS030!$A$5:$BO$10000,32,0)/Table1[[#This Row],[Rate
(L/S)]],"")</f>
        <v>0</v>
      </c>
      <c r="AB289" s="7">
        <f>IFERROR(VLOOKUP(Table1[[#This Row],[Stock]],[2]CUS030!$A$5:$BO$10000,33,0)/Table1[[#This Row],[Rate
(L/S)]],"")</f>
        <v>0</v>
      </c>
      <c r="AC289" s="7">
        <f>IFERROR(VLOOKUP(Table1[[#This Row],[Stock]],[2]CUS030!$A$5:$BO$10000,34,0)/Table1[[#This Row],[Rate
(L/S)]],"")</f>
        <v>0</v>
      </c>
      <c r="AD289" s="7">
        <f>IFERROR(VLOOKUP(Table1[[#This Row],[Stock]],[2]CUS030!$A$5:$BO$10000,35,0)/Table1[[#This Row],[Rate
(L/S)]],"")</f>
        <v>0</v>
      </c>
      <c r="AE289" s="7">
        <f>IFERROR(VLOOKUP(Table1[[#This Row],[Stock]],[2]CUS030!$A$5:$BO$10000,36,0)/Table1[[#This Row],[Rate
(L/S)]],"")</f>
        <v>0</v>
      </c>
      <c r="AF289" s="7">
        <f>IFERROR(VLOOKUP(Table1[[#This Row],[Stock]],[2]CUS030!$A$5:$BO$10000,37,0)/Table1[[#This Row],[Rate
(L/S)]],"")</f>
        <v>0</v>
      </c>
      <c r="AG289" s="7">
        <f>IFERROR(VLOOKUP(Table1[[#This Row],[Stock]],[2]CUS030!$A$5:$BO$10000,38,0)/Table1[[#This Row],[Rate
(L/S)]],"")</f>
        <v>0</v>
      </c>
      <c r="AH289" s="7">
        <f>IFERROR(VLOOKUP(Table1[[#This Row],[Stock]],[2]CUS030!$A$5:$BO$10000,39,0)/Table1[[#This Row],[Rate
(L/S)]],"")</f>
        <v>0</v>
      </c>
      <c r="AI289" s="7">
        <f>IFERROR(VLOOKUP(Table1[[#This Row],[Stock]],[2]CUS030!$A$5:$BO$10000,40,0)/Table1[[#This Row],[Rate
(L/S)]],"")</f>
        <v>0</v>
      </c>
      <c r="AJ289" s="7">
        <f>IFERROR(VLOOKUP(Table1[[#This Row],[Stock]],[2]CUS030!$A$5:$BO$10000,41,0)/Table1[[#This Row],[Rate
(L/S)]],"")</f>
        <v>0</v>
      </c>
      <c r="AK289" s="7">
        <f>IFERROR(VLOOKUP(Table1[[#This Row],[Stock]],[2]CUS030!$A$5:$BO$10000,42,0)/Table1[[#This Row],[Rate
(L/S)]],"")</f>
        <v>0</v>
      </c>
      <c r="AL289" s="7">
        <f>IFERROR(VLOOKUP(Table1[[#This Row],[Stock]],[2]CUS030!$A$5:$BO$10000,43,0)/Table1[[#This Row],[Rate
(L/S)]],"")</f>
        <v>0</v>
      </c>
      <c r="AM289" s="7">
        <f>IFERROR(VLOOKUP(Table1[[#This Row],[Stock]],[2]CUS030!$A$5:$BO$10000,44,0)/Table1[[#This Row],[Rate
(L/S)]],"")</f>
        <v>0</v>
      </c>
      <c r="AN289" s="7">
        <f>IFERROR(VLOOKUP(Table1[[#This Row],[Stock]],[2]CUS030!$A$5:$BO$10000,45,0)/Table1[[#This Row],[Rate
(L/S)]],"")</f>
        <v>0</v>
      </c>
      <c r="AO289" s="7">
        <f>IFERROR(VLOOKUP(Table1[[#This Row],[Stock]],[2]CUS030!$A$5:$BO$10000,46,0)/Table1[[#This Row],[Rate
(L/S)]],"")</f>
        <v>0</v>
      </c>
      <c r="AP289" s="7">
        <f>IFERROR(VLOOKUP(Table1[[#This Row],[Stock]],[2]CUS030!$A$5:$BO$10000,47,0)/Table1[[#This Row],[Rate
(L/S)]],"")</f>
        <v>0</v>
      </c>
      <c r="AQ289" s="7">
        <f>IFERROR(VLOOKUP(Table1[[#This Row],[Stock]],[2]CUS030!$A$5:$BO$10000,48,0)/Table1[[#This Row],[Rate
(L/S)]],"")</f>
        <v>0</v>
      </c>
      <c r="AR289" s="7">
        <f>IFERROR(VLOOKUP(Table1[[#This Row],[Stock]],[2]CUS030!$A$5:$BO$10000,49,0)/Table1[[#This Row],[Rate
(L/S)]],"")</f>
        <v>0</v>
      </c>
      <c r="AS289" s="7">
        <f>IFERROR(VLOOKUP(Table1[[#This Row],[Stock]],[2]CUS030!$A$5:$BO$10000,50,0)/Table1[[#This Row],[Rate
(L/S)]],"")</f>
        <v>0</v>
      </c>
      <c r="AT289" s="7">
        <f>IFERROR(VLOOKUP(Table1[[#This Row],[Stock]],[2]CUS030!$A$5:$BO$10000,51,0)/Table1[[#This Row],[Rate
(L/S)]],"")</f>
        <v>0</v>
      </c>
      <c r="AU289" s="7">
        <f>IFERROR(VLOOKUP(Table1[[#This Row],[Stock]],[2]CUS030!$A$5:$BO$10000,52,0)/Table1[[#This Row],[Rate
(L/S)]],"")</f>
        <v>0</v>
      </c>
      <c r="AV289" s="7">
        <f>IFERROR(VLOOKUP(Table1[[#This Row],[Stock]],[2]CUS030!$A$5:$BO$10000,53,0)/Table1[[#This Row],[Rate
(L/S)]],"")</f>
        <v>52.5</v>
      </c>
      <c r="AW289" s="7">
        <f>IFERROR(VLOOKUP(Table1[[#This Row],[Stock]],[2]CUS030!$A$5:$BO$10000,54,0)/Table1[[#This Row],[Rate
(L/S)]],"")</f>
        <v>0</v>
      </c>
      <c r="AX289" s="7">
        <f>IFERROR(VLOOKUP(Table1[[#This Row],[Stock]],[2]CUS030!$A$5:$BO$10000,55,0)/Table1[[#This Row],[Rate
(L/S)]],"")</f>
        <v>1324.75</v>
      </c>
      <c r="AY289" s="7">
        <f>IFERROR(VLOOKUP(Table1[[#This Row],[Stock]],[2]CUS030!$A$5:$BO$10000,56,0)/Table1[[#This Row],[Rate
(L/S)]],"")</f>
        <v>1466.25</v>
      </c>
      <c r="AZ289" s="7">
        <f>IFERROR(VLOOKUP(Table1[[#This Row],[Stock]],[2]CUS030!$A$5:$BO$10000,57,0)/Table1[[#This Row],[Rate
(L/S)]],"")</f>
        <v>774.125</v>
      </c>
      <c r="BA289" s="7">
        <f>IFERROR(VLOOKUP(Table1[[#This Row],[Stock]],[2]CUS030!$A$5:$BO$10000,58,0)/Table1[[#This Row],[Rate
(L/S)]],"")</f>
        <v>1355.125</v>
      </c>
      <c r="BB289" s="7">
        <f>IFERROR(VLOOKUP(Table1[[#This Row],[Stock]],[2]CUS030!$A$5:$BO$10000,59,0)/Table1[[#This Row],[Rate
(L/S)]],"")</f>
        <v>0</v>
      </c>
      <c r="BC289" s="7">
        <f>IFERROR(VLOOKUP(Table1[[#This Row],[Stock]],[2]CUS030!$A$5:$BO$10000,60,0)/Table1[[#This Row],[Rate
(L/S)]],"")</f>
        <v>0</v>
      </c>
      <c r="BD289" s="7">
        <f>IFERROR(VLOOKUP(Table1[[#This Row],[Stock]],[2]CUS030!$A$5:$BO$10000,61,0)/Table1[[#This Row],[Rate
(L/S)]],"")</f>
        <v>0</v>
      </c>
      <c r="BE289" s="7">
        <f>IFERROR(VLOOKUP(Table1[[#This Row],[Stock]],[2]CUS030!$A$5:$BO$10000,62,0)/Table1[[#This Row],[Rate
(L/S)]],"")</f>
        <v>0</v>
      </c>
      <c r="BF289" s="7">
        <f>IFERROR(VLOOKUP(Table1[[#This Row],[Stock]],[2]CUS030!$A$5:$BO$10000,63,0)/Table1[[#This Row],[Rate
(L/S)]],"")</f>
        <v>0</v>
      </c>
      <c r="BG289" s="7">
        <f>IFERROR(VLOOKUP(Table1[[#This Row],[Stock]],[2]CUS030!$A$5:$BO$10000,64,0)/Table1[[#This Row],[Rate
(L/S)]],"")</f>
        <v>0</v>
      </c>
      <c r="BH289" s="7">
        <f>IFERROR(VLOOKUP(Table1[[#This Row],[Stock]],[2]CUS030!$A$5:$BO$10000,65,0)/Table1[[#This Row],[Rate
(L/S)]],"")</f>
        <v>0</v>
      </c>
      <c r="BI289" s="7" t="s">
        <v>1</v>
      </c>
      <c r="BJ289" s="15">
        <f>IFERROR(IF(Table1[[#This Row],[S.Material]]="S",(Table1[[#This Row],[Total Qty]]+Table1[[#This Row],[N+1]]+Table1[[#This Row],[N+2]]),Table1[[#This Row],[Total Qty]]+Table1[[#This Row],[N+1]]),)</f>
        <v>1518.75</v>
      </c>
      <c r="BK289" s="7" t="str">
        <f>IFERROR(IF(((AVERAGE((Table1[[#This Row],[N+1]],Table1[[#This Row],[N+2]]),Table1[[#This Row],[N+3]])-(Table1[[#This Row],[Total Qty]])))&gt;500,"Fixed&gt;500pcs",""),"")</f>
        <v>Fixed&gt;500pcs</v>
      </c>
      <c r="BL289" s="7" t="str">
        <f>IF(AND(Table1[[#This Row],[Last Forcast]]=0,Table1[[#This Row],[Total Qty]]&gt;0,Table1[[#This Row],[N+1]]&gt;0),"Check PO again","")</f>
        <v/>
      </c>
    </row>
    <row r="290" spans="2:64" x14ac:dyDescent="0.3">
      <c r="B290">
        <v>288</v>
      </c>
      <c r="C290" t="s">
        <v>297</v>
      </c>
      <c r="D290">
        <f>IFERROR(ROUND((MID(Table1[[#This Row],[Production]],35,(LEN(Table1[[#This Row],[Production]]))-37)/(MID(Table1[[#This Row],[Stock]],35,(LEN(Table1[[#This Row],[Stock]]))-37))),0),"")</f>
        <v>8</v>
      </c>
      <c r="E290" t="s">
        <v>295</v>
      </c>
      <c r="F290" s="16">
        <f>VLOOKUP(LEFT(Table1[[#This Row],[Production]],LEN(Table1[[#This Row],[Production]])-7),Item!$A$5:$Z$1000,26,0)</f>
        <v>3.5830000000000002</v>
      </c>
      <c r="H290" s="8" t="str">
        <f>IFERROR(VLOOKUP(MID(Table1[[#This Row],[Production]],10,2),Special!$B$2:$D$26,3,0),"")</f>
        <v>-</v>
      </c>
      <c r="J290" t="b">
        <f>EXACT(LEFT(Table1[[#This Row],[Stock]],12),LEFT(Table1[[#This Row],[Production]],12))</f>
        <v>1</v>
      </c>
      <c r="K290" t="b">
        <f>EXACT((RIGHT(Table1[[#This Row],[Stock]],3)),((RIGHT(Table1[[#This Row],[Production]],3))))</f>
        <v>1</v>
      </c>
      <c r="L290" s="14">
        <f>IFERROR(VLOOKUP(Table1[[#This Row],[Stock]],[1]Sheet1!$A$7:$N$10000,14,0),"")</f>
        <v>177</v>
      </c>
      <c r="M290" s="14">
        <f>IFERROR(ROUND((Table1[[#This Row],[Stock
(S&amp;L)]]/Table1[[#This Row],[Rate
(L/S)]]),0),"")</f>
        <v>22</v>
      </c>
      <c r="O290" t="str">
        <f>IF(Table1[[#This Row],[Rate
(L/S)]]=1,"P/E","C")</f>
        <v>C</v>
      </c>
      <c r="P290" s="7">
        <f>IFERROR(VLOOKUP(Table1[[#This Row],[Stock]],[2]CUS030!$A$5:$BO$10000,21,0)/Table1[[#This Row],[Rate
(L/S)]],"")</f>
        <v>0</v>
      </c>
      <c r="Q290" s="7">
        <f>IFERROR(VLOOKUP(Table1[[#This Row],[Stock]],[2]CUS030!$A$5:$BO$10000,22,0)/Table1[[#This Row],[Rate
(L/S)]],"")</f>
        <v>0</v>
      </c>
      <c r="R290" s="7">
        <f>IFERROR(VLOOKUP(Table1[[#This Row],[Stock]],[2]CUS030!$A$5:$BO$10000,23,0)/Table1[[#This Row],[Rate
(L/S)]],"")</f>
        <v>0</v>
      </c>
      <c r="S290" s="7">
        <f>IFERROR(VLOOKUP(Table1[[#This Row],[Stock]],[2]CUS030!$A$5:$BO$10000,24,0)/Table1[[#This Row],[Rate
(L/S)]],"")</f>
        <v>0</v>
      </c>
      <c r="T290" s="7">
        <f>IFERROR(VLOOKUP(Table1[[#This Row],[Stock]],[2]CUS030!$A$5:$BO$10000,25,0)/Table1[[#This Row],[Rate
(L/S)]],"")</f>
        <v>0</v>
      </c>
      <c r="U290" s="7">
        <f>IFERROR(VLOOKUP(Table1[[#This Row],[Stock]],[2]CUS030!$A$5:$BO$10000,26,0)/Table1[[#This Row],[Rate
(L/S)]],"")</f>
        <v>0</v>
      </c>
      <c r="V290" s="7">
        <f>IFERROR(VLOOKUP(Table1[[#This Row],[Stock]],[2]CUS030!$A$5:$BO$10000,27,0)/Table1[[#This Row],[Rate
(L/S)]],"")</f>
        <v>0</v>
      </c>
      <c r="W290" s="7">
        <f>IFERROR(VLOOKUP(Table1[[#This Row],[Stock]],[2]CUS030!$A$5:$BO$10000,28,0)/Table1[[#This Row],[Rate
(L/S)]],"")</f>
        <v>0</v>
      </c>
      <c r="X290" s="7">
        <f>IFERROR(VLOOKUP(Table1[[#This Row],[Stock]],[2]CUS030!$A$5:$BO$10000,29,0)/Table1[[#This Row],[Rate
(L/S)]],"")</f>
        <v>0</v>
      </c>
      <c r="Y290" s="7">
        <f>IFERROR(VLOOKUP(Table1[[#This Row],[Stock]],[2]CUS030!$A$5:$BO$10000,30,0)/Table1[[#This Row],[Rate
(L/S)]],"")</f>
        <v>0</v>
      </c>
      <c r="Z290" s="7">
        <f>IFERROR(VLOOKUP(Table1[[#This Row],[Stock]],[2]CUS030!$A$5:$BO$10000,31,0)/Table1[[#This Row],[Rate
(L/S)]],"")</f>
        <v>0</v>
      </c>
      <c r="AA290" s="7">
        <f>IFERROR(VLOOKUP(Table1[[#This Row],[Stock]],[2]CUS030!$A$5:$BO$10000,32,0)/Table1[[#This Row],[Rate
(L/S)]],"")</f>
        <v>0</v>
      </c>
      <c r="AB290" s="7">
        <f>IFERROR(VLOOKUP(Table1[[#This Row],[Stock]],[2]CUS030!$A$5:$BO$10000,33,0)/Table1[[#This Row],[Rate
(L/S)]],"")</f>
        <v>0</v>
      </c>
      <c r="AC290" s="7">
        <f>IFERROR(VLOOKUP(Table1[[#This Row],[Stock]],[2]CUS030!$A$5:$BO$10000,34,0)/Table1[[#This Row],[Rate
(L/S)]],"")</f>
        <v>0</v>
      </c>
      <c r="AD290" s="7">
        <f>IFERROR(VLOOKUP(Table1[[#This Row],[Stock]],[2]CUS030!$A$5:$BO$10000,35,0)/Table1[[#This Row],[Rate
(L/S)]],"")</f>
        <v>0</v>
      </c>
      <c r="AE290" s="7">
        <f>IFERROR(VLOOKUP(Table1[[#This Row],[Stock]],[2]CUS030!$A$5:$BO$10000,36,0)/Table1[[#This Row],[Rate
(L/S)]],"")</f>
        <v>0</v>
      </c>
      <c r="AF290" s="7">
        <f>IFERROR(VLOOKUP(Table1[[#This Row],[Stock]],[2]CUS030!$A$5:$BO$10000,37,0)/Table1[[#This Row],[Rate
(L/S)]],"")</f>
        <v>0</v>
      </c>
      <c r="AG290" s="7">
        <f>IFERROR(VLOOKUP(Table1[[#This Row],[Stock]],[2]CUS030!$A$5:$BO$10000,38,0)/Table1[[#This Row],[Rate
(L/S)]],"")</f>
        <v>0</v>
      </c>
      <c r="AH290" s="7">
        <f>IFERROR(VLOOKUP(Table1[[#This Row],[Stock]],[2]CUS030!$A$5:$BO$10000,39,0)/Table1[[#This Row],[Rate
(L/S)]],"")</f>
        <v>0</v>
      </c>
      <c r="AI290" s="7">
        <f>IFERROR(VLOOKUP(Table1[[#This Row],[Stock]],[2]CUS030!$A$5:$BO$10000,40,0)/Table1[[#This Row],[Rate
(L/S)]],"")</f>
        <v>0</v>
      </c>
      <c r="AJ290" s="7">
        <f>IFERROR(VLOOKUP(Table1[[#This Row],[Stock]],[2]CUS030!$A$5:$BO$10000,41,0)/Table1[[#This Row],[Rate
(L/S)]],"")</f>
        <v>0</v>
      </c>
      <c r="AK290" s="7">
        <f>IFERROR(VLOOKUP(Table1[[#This Row],[Stock]],[2]CUS030!$A$5:$BO$10000,42,0)/Table1[[#This Row],[Rate
(L/S)]],"")</f>
        <v>0</v>
      </c>
      <c r="AL290" s="7">
        <f>IFERROR(VLOOKUP(Table1[[#This Row],[Stock]],[2]CUS030!$A$5:$BO$10000,43,0)/Table1[[#This Row],[Rate
(L/S)]],"")</f>
        <v>0</v>
      </c>
      <c r="AM290" s="7">
        <f>IFERROR(VLOOKUP(Table1[[#This Row],[Stock]],[2]CUS030!$A$5:$BO$10000,44,0)/Table1[[#This Row],[Rate
(L/S)]],"")</f>
        <v>0</v>
      </c>
      <c r="AN290" s="7">
        <f>IFERROR(VLOOKUP(Table1[[#This Row],[Stock]],[2]CUS030!$A$5:$BO$10000,45,0)/Table1[[#This Row],[Rate
(L/S)]],"")</f>
        <v>0</v>
      </c>
      <c r="AO290" s="7">
        <f>IFERROR(VLOOKUP(Table1[[#This Row],[Stock]],[2]CUS030!$A$5:$BO$10000,46,0)/Table1[[#This Row],[Rate
(L/S)]],"")</f>
        <v>0</v>
      </c>
      <c r="AP290" s="7">
        <f>IFERROR(VLOOKUP(Table1[[#This Row],[Stock]],[2]CUS030!$A$5:$BO$10000,47,0)/Table1[[#This Row],[Rate
(L/S)]],"")</f>
        <v>0</v>
      </c>
      <c r="AQ290" s="7">
        <f>IFERROR(VLOOKUP(Table1[[#This Row],[Stock]],[2]CUS030!$A$5:$BO$10000,48,0)/Table1[[#This Row],[Rate
(L/S)]],"")</f>
        <v>0</v>
      </c>
      <c r="AR290" s="7">
        <f>IFERROR(VLOOKUP(Table1[[#This Row],[Stock]],[2]CUS030!$A$5:$BO$10000,49,0)/Table1[[#This Row],[Rate
(L/S)]],"")</f>
        <v>0</v>
      </c>
      <c r="AS290" s="7">
        <f>IFERROR(VLOOKUP(Table1[[#This Row],[Stock]],[2]CUS030!$A$5:$BO$10000,50,0)/Table1[[#This Row],[Rate
(L/S)]],"")</f>
        <v>0</v>
      </c>
      <c r="AT290" s="7">
        <f>IFERROR(VLOOKUP(Table1[[#This Row],[Stock]],[2]CUS030!$A$5:$BO$10000,51,0)/Table1[[#This Row],[Rate
(L/S)]],"")</f>
        <v>0</v>
      </c>
      <c r="AU290" s="7">
        <f>IFERROR(VLOOKUP(Table1[[#This Row],[Stock]],[2]CUS030!$A$5:$BO$10000,52,0)/Table1[[#This Row],[Rate
(L/S)]],"")</f>
        <v>0</v>
      </c>
      <c r="AV290" s="7">
        <f>IFERROR(VLOOKUP(Table1[[#This Row],[Stock]],[2]CUS030!$A$5:$BO$10000,53,0)/Table1[[#This Row],[Rate
(L/S)]],"")</f>
        <v>0</v>
      </c>
      <c r="AW290" s="7">
        <f>IFERROR(VLOOKUP(Table1[[#This Row],[Stock]],[2]CUS030!$A$5:$BO$10000,54,0)/Table1[[#This Row],[Rate
(L/S)]],"")</f>
        <v>0</v>
      </c>
      <c r="AX290" s="7">
        <f>IFERROR(VLOOKUP(Table1[[#This Row],[Stock]],[2]CUS030!$A$5:$BO$10000,55,0)/Table1[[#This Row],[Rate
(L/S)]],"")</f>
        <v>49.25</v>
      </c>
      <c r="AY290" s="7">
        <f>IFERROR(VLOOKUP(Table1[[#This Row],[Stock]],[2]CUS030!$A$5:$BO$10000,56,0)/Table1[[#This Row],[Rate
(L/S)]],"")</f>
        <v>50.375</v>
      </c>
      <c r="AZ290" s="7">
        <f>IFERROR(VLOOKUP(Table1[[#This Row],[Stock]],[2]CUS030!$A$5:$BO$10000,57,0)/Table1[[#This Row],[Rate
(L/S)]],"")</f>
        <v>12.75</v>
      </c>
      <c r="BA290" s="7">
        <f>IFERROR(VLOOKUP(Table1[[#This Row],[Stock]],[2]CUS030!$A$5:$BO$10000,58,0)/Table1[[#This Row],[Rate
(L/S)]],"")</f>
        <v>31.25</v>
      </c>
      <c r="BB290" s="7">
        <f>IFERROR(VLOOKUP(Table1[[#This Row],[Stock]],[2]CUS030!$A$5:$BO$10000,59,0)/Table1[[#This Row],[Rate
(L/S)]],"")</f>
        <v>0</v>
      </c>
      <c r="BC290" s="7">
        <f>IFERROR(VLOOKUP(Table1[[#This Row],[Stock]],[2]CUS030!$A$5:$BO$10000,60,0)/Table1[[#This Row],[Rate
(L/S)]],"")</f>
        <v>0</v>
      </c>
      <c r="BD290" s="7">
        <f>IFERROR(VLOOKUP(Table1[[#This Row],[Stock]],[2]CUS030!$A$5:$BO$10000,61,0)/Table1[[#This Row],[Rate
(L/S)]],"")</f>
        <v>0</v>
      </c>
      <c r="BE290" s="7">
        <f>IFERROR(VLOOKUP(Table1[[#This Row],[Stock]],[2]CUS030!$A$5:$BO$10000,62,0)/Table1[[#This Row],[Rate
(L/S)]],"")</f>
        <v>0</v>
      </c>
      <c r="BF290" s="7">
        <f>IFERROR(VLOOKUP(Table1[[#This Row],[Stock]],[2]CUS030!$A$5:$BO$10000,63,0)/Table1[[#This Row],[Rate
(L/S)]],"")</f>
        <v>0</v>
      </c>
      <c r="BG290" s="7">
        <f>IFERROR(VLOOKUP(Table1[[#This Row],[Stock]],[2]CUS030!$A$5:$BO$10000,64,0)/Table1[[#This Row],[Rate
(L/S)]],"")</f>
        <v>0</v>
      </c>
      <c r="BH290" s="7">
        <f>IFERROR(VLOOKUP(Table1[[#This Row],[Stock]],[2]CUS030!$A$5:$BO$10000,65,0)/Table1[[#This Row],[Rate
(L/S)]],"")</f>
        <v>0</v>
      </c>
      <c r="BI290" s="7" t="s">
        <v>1</v>
      </c>
      <c r="BJ290" s="15">
        <f>IFERROR(IF(Table1[[#This Row],[S.Material]]="S",(Table1[[#This Row],[Total Qty]]+Table1[[#This Row],[N+1]]+Table1[[#This Row],[N+2]]),Table1[[#This Row],[Total Qty]]+Table1[[#This Row],[N+1]]),)</f>
        <v>50.375</v>
      </c>
      <c r="BK290" s="7" t="str">
        <f>IFERROR(IF(((AVERAGE((Table1[[#This Row],[N+1]],Table1[[#This Row],[N+2]]),Table1[[#This Row],[N+3]])-(Table1[[#This Row],[Total Qty]])))&gt;500,"Fixed&gt;500pcs",""),"")</f>
        <v/>
      </c>
      <c r="BL290" s="7" t="str">
        <f>IF(AND(Table1[[#This Row],[Last Forcast]]=0,Table1[[#This Row],[Total Qty]]&gt;0,Table1[[#This Row],[N+1]]&gt;0),"Check PO again","")</f>
        <v/>
      </c>
    </row>
    <row r="291" spans="2:64" x14ac:dyDescent="0.3">
      <c r="B291">
        <v>289</v>
      </c>
      <c r="C291" t="s">
        <v>298</v>
      </c>
      <c r="D291">
        <f>IFERROR(ROUND((MID(Table1[[#This Row],[Production]],35,(LEN(Table1[[#This Row],[Production]]))-37)/(MID(Table1[[#This Row],[Stock]],35,(LEN(Table1[[#This Row],[Stock]]))-37))),0),"")</f>
        <v>1</v>
      </c>
      <c r="E291" t="s">
        <v>298</v>
      </c>
      <c r="F291" s="16">
        <f>VLOOKUP(LEFT(Table1[[#This Row],[Production]],LEN(Table1[[#This Row],[Production]])-7),Item!$A$5:$Z$1000,26,0)</f>
        <v>1.712</v>
      </c>
      <c r="H291" s="8" t="str">
        <f>IFERROR(VLOOKUP(MID(Table1[[#This Row],[Production]],10,2),Special!$B$2:$D$26,3,0),"")</f>
        <v>-</v>
      </c>
      <c r="J291" t="b">
        <f>EXACT(LEFT(Table1[[#This Row],[Stock]],12),LEFT(Table1[[#This Row],[Production]],12))</f>
        <v>1</v>
      </c>
      <c r="K291" t="b">
        <f>EXACT((RIGHT(Table1[[#This Row],[Stock]],3)),((RIGHT(Table1[[#This Row],[Production]],3))))</f>
        <v>1</v>
      </c>
      <c r="L291" s="14">
        <f>IFERROR(VLOOKUP(Table1[[#This Row],[Stock]],[1]Sheet1!$A$7:$N$10000,14,0),"")</f>
        <v>360</v>
      </c>
      <c r="M291" s="14">
        <f>IFERROR(ROUND((Table1[[#This Row],[Stock
(S&amp;L)]]/Table1[[#This Row],[Rate
(L/S)]]),0),"")</f>
        <v>360</v>
      </c>
      <c r="O291" t="str">
        <f>IF(Table1[[#This Row],[Rate
(L/S)]]=1,"P/E","C")</f>
        <v>P/E</v>
      </c>
      <c r="P291" s="7" t="str">
        <f>IFERROR(VLOOKUP(Table1[[#This Row],[Stock]],[2]CUS030!$A$5:$BO$10000,21,0)/Table1[[#This Row],[Rate
(L/S)]],"")</f>
        <v/>
      </c>
      <c r="Q291" s="7" t="str">
        <f>IFERROR(VLOOKUP(Table1[[#This Row],[Stock]],[2]CUS030!$A$5:$BO$10000,22,0)/Table1[[#This Row],[Rate
(L/S)]],"")</f>
        <v/>
      </c>
      <c r="R291" s="7" t="str">
        <f>IFERROR(VLOOKUP(Table1[[#This Row],[Stock]],[2]CUS030!$A$5:$BO$10000,23,0)/Table1[[#This Row],[Rate
(L/S)]],"")</f>
        <v/>
      </c>
      <c r="S291" s="7" t="str">
        <f>IFERROR(VLOOKUP(Table1[[#This Row],[Stock]],[2]CUS030!$A$5:$BO$10000,24,0)/Table1[[#This Row],[Rate
(L/S)]],"")</f>
        <v/>
      </c>
      <c r="T291" s="7" t="str">
        <f>IFERROR(VLOOKUP(Table1[[#This Row],[Stock]],[2]CUS030!$A$5:$BO$10000,25,0)/Table1[[#This Row],[Rate
(L/S)]],"")</f>
        <v/>
      </c>
      <c r="U291" s="7" t="str">
        <f>IFERROR(VLOOKUP(Table1[[#This Row],[Stock]],[2]CUS030!$A$5:$BO$10000,26,0)/Table1[[#This Row],[Rate
(L/S)]],"")</f>
        <v/>
      </c>
      <c r="V291" s="7" t="str">
        <f>IFERROR(VLOOKUP(Table1[[#This Row],[Stock]],[2]CUS030!$A$5:$BO$10000,27,0)/Table1[[#This Row],[Rate
(L/S)]],"")</f>
        <v/>
      </c>
      <c r="W291" s="7" t="str">
        <f>IFERROR(VLOOKUP(Table1[[#This Row],[Stock]],[2]CUS030!$A$5:$BO$10000,28,0)/Table1[[#This Row],[Rate
(L/S)]],"")</f>
        <v/>
      </c>
      <c r="X291" s="7" t="str">
        <f>IFERROR(VLOOKUP(Table1[[#This Row],[Stock]],[2]CUS030!$A$5:$BO$10000,29,0)/Table1[[#This Row],[Rate
(L/S)]],"")</f>
        <v/>
      </c>
      <c r="Y291" s="7" t="str">
        <f>IFERROR(VLOOKUP(Table1[[#This Row],[Stock]],[2]CUS030!$A$5:$BO$10000,30,0)/Table1[[#This Row],[Rate
(L/S)]],"")</f>
        <v/>
      </c>
      <c r="Z291" s="7" t="str">
        <f>IFERROR(VLOOKUP(Table1[[#This Row],[Stock]],[2]CUS030!$A$5:$BO$10000,31,0)/Table1[[#This Row],[Rate
(L/S)]],"")</f>
        <v/>
      </c>
      <c r="AA291" s="7" t="str">
        <f>IFERROR(VLOOKUP(Table1[[#This Row],[Stock]],[2]CUS030!$A$5:$BO$10000,32,0)/Table1[[#This Row],[Rate
(L/S)]],"")</f>
        <v/>
      </c>
      <c r="AB291" s="7" t="str">
        <f>IFERROR(VLOOKUP(Table1[[#This Row],[Stock]],[2]CUS030!$A$5:$BO$10000,33,0)/Table1[[#This Row],[Rate
(L/S)]],"")</f>
        <v/>
      </c>
      <c r="AC291" s="7" t="str">
        <f>IFERROR(VLOOKUP(Table1[[#This Row],[Stock]],[2]CUS030!$A$5:$BO$10000,34,0)/Table1[[#This Row],[Rate
(L/S)]],"")</f>
        <v/>
      </c>
      <c r="AD291" s="7" t="str">
        <f>IFERROR(VLOOKUP(Table1[[#This Row],[Stock]],[2]CUS030!$A$5:$BO$10000,35,0)/Table1[[#This Row],[Rate
(L/S)]],"")</f>
        <v/>
      </c>
      <c r="AE291" s="7" t="str">
        <f>IFERROR(VLOOKUP(Table1[[#This Row],[Stock]],[2]CUS030!$A$5:$BO$10000,36,0)/Table1[[#This Row],[Rate
(L/S)]],"")</f>
        <v/>
      </c>
      <c r="AF291" s="7" t="str">
        <f>IFERROR(VLOOKUP(Table1[[#This Row],[Stock]],[2]CUS030!$A$5:$BO$10000,37,0)/Table1[[#This Row],[Rate
(L/S)]],"")</f>
        <v/>
      </c>
      <c r="AG291" s="7" t="str">
        <f>IFERROR(VLOOKUP(Table1[[#This Row],[Stock]],[2]CUS030!$A$5:$BO$10000,38,0)/Table1[[#This Row],[Rate
(L/S)]],"")</f>
        <v/>
      </c>
      <c r="AH291" s="7" t="str">
        <f>IFERROR(VLOOKUP(Table1[[#This Row],[Stock]],[2]CUS030!$A$5:$BO$10000,39,0)/Table1[[#This Row],[Rate
(L/S)]],"")</f>
        <v/>
      </c>
      <c r="AI291" s="7" t="str">
        <f>IFERROR(VLOOKUP(Table1[[#This Row],[Stock]],[2]CUS030!$A$5:$BO$10000,40,0)/Table1[[#This Row],[Rate
(L/S)]],"")</f>
        <v/>
      </c>
      <c r="AJ291" s="7" t="str">
        <f>IFERROR(VLOOKUP(Table1[[#This Row],[Stock]],[2]CUS030!$A$5:$BO$10000,41,0)/Table1[[#This Row],[Rate
(L/S)]],"")</f>
        <v/>
      </c>
      <c r="AK291" s="7" t="str">
        <f>IFERROR(VLOOKUP(Table1[[#This Row],[Stock]],[2]CUS030!$A$5:$BO$10000,42,0)/Table1[[#This Row],[Rate
(L/S)]],"")</f>
        <v/>
      </c>
      <c r="AL291" s="7" t="str">
        <f>IFERROR(VLOOKUP(Table1[[#This Row],[Stock]],[2]CUS030!$A$5:$BO$10000,43,0)/Table1[[#This Row],[Rate
(L/S)]],"")</f>
        <v/>
      </c>
      <c r="AM291" s="7" t="str">
        <f>IFERROR(VLOOKUP(Table1[[#This Row],[Stock]],[2]CUS030!$A$5:$BO$10000,44,0)/Table1[[#This Row],[Rate
(L/S)]],"")</f>
        <v/>
      </c>
      <c r="AN291" s="7" t="str">
        <f>IFERROR(VLOOKUP(Table1[[#This Row],[Stock]],[2]CUS030!$A$5:$BO$10000,45,0)/Table1[[#This Row],[Rate
(L/S)]],"")</f>
        <v/>
      </c>
      <c r="AO291" s="7" t="str">
        <f>IFERROR(VLOOKUP(Table1[[#This Row],[Stock]],[2]CUS030!$A$5:$BO$10000,46,0)/Table1[[#This Row],[Rate
(L/S)]],"")</f>
        <v/>
      </c>
      <c r="AP291" s="7" t="str">
        <f>IFERROR(VLOOKUP(Table1[[#This Row],[Stock]],[2]CUS030!$A$5:$BO$10000,47,0)/Table1[[#This Row],[Rate
(L/S)]],"")</f>
        <v/>
      </c>
      <c r="AQ291" s="7" t="str">
        <f>IFERROR(VLOOKUP(Table1[[#This Row],[Stock]],[2]CUS030!$A$5:$BO$10000,48,0)/Table1[[#This Row],[Rate
(L/S)]],"")</f>
        <v/>
      </c>
      <c r="AR291" s="7" t="str">
        <f>IFERROR(VLOOKUP(Table1[[#This Row],[Stock]],[2]CUS030!$A$5:$BO$10000,49,0)/Table1[[#This Row],[Rate
(L/S)]],"")</f>
        <v/>
      </c>
      <c r="AS291" s="7" t="str">
        <f>IFERROR(VLOOKUP(Table1[[#This Row],[Stock]],[2]CUS030!$A$5:$BO$10000,50,0)/Table1[[#This Row],[Rate
(L/S)]],"")</f>
        <v/>
      </c>
      <c r="AT291" s="7" t="str">
        <f>IFERROR(VLOOKUP(Table1[[#This Row],[Stock]],[2]CUS030!$A$5:$BO$10000,51,0)/Table1[[#This Row],[Rate
(L/S)]],"")</f>
        <v/>
      </c>
      <c r="AU291" s="7" t="str">
        <f>IFERROR(VLOOKUP(Table1[[#This Row],[Stock]],[2]CUS030!$A$5:$BO$10000,52,0)/Table1[[#This Row],[Rate
(L/S)]],"")</f>
        <v/>
      </c>
      <c r="AV291" s="7" t="str">
        <f>IFERROR(VLOOKUP(Table1[[#This Row],[Stock]],[2]CUS030!$A$5:$BO$10000,53,0)/Table1[[#This Row],[Rate
(L/S)]],"")</f>
        <v/>
      </c>
      <c r="AW291" s="7" t="str">
        <f>IFERROR(VLOOKUP(Table1[[#This Row],[Stock]],[2]CUS030!$A$5:$BO$10000,54,0)/Table1[[#This Row],[Rate
(L/S)]],"")</f>
        <v/>
      </c>
      <c r="AX291" s="7" t="str">
        <f>IFERROR(VLOOKUP(Table1[[#This Row],[Stock]],[2]CUS030!$A$5:$BO$10000,55,0)/Table1[[#This Row],[Rate
(L/S)]],"")</f>
        <v/>
      </c>
      <c r="AY291" s="7" t="str">
        <f>IFERROR(VLOOKUP(Table1[[#This Row],[Stock]],[2]CUS030!$A$5:$BO$10000,56,0)/Table1[[#This Row],[Rate
(L/S)]],"")</f>
        <v/>
      </c>
      <c r="AZ291" s="7" t="str">
        <f>IFERROR(VLOOKUP(Table1[[#This Row],[Stock]],[2]CUS030!$A$5:$BO$10000,57,0)/Table1[[#This Row],[Rate
(L/S)]],"")</f>
        <v/>
      </c>
      <c r="BA291" s="7" t="str">
        <f>IFERROR(VLOOKUP(Table1[[#This Row],[Stock]],[2]CUS030!$A$5:$BO$10000,58,0)/Table1[[#This Row],[Rate
(L/S)]],"")</f>
        <v/>
      </c>
      <c r="BB291" s="7" t="str">
        <f>IFERROR(VLOOKUP(Table1[[#This Row],[Stock]],[2]CUS030!$A$5:$BO$10000,59,0)/Table1[[#This Row],[Rate
(L/S)]],"")</f>
        <v/>
      </c>
      <c r="BC291" s="7" t="str">
        <f>IFERROR(VLOOKUP(Table1[[#This Row],[Stock]],[2]CUS030!$A$5:$BO$10000,60,0)/Table1[[#This Row],[Rate
(L/S)]],"")</f>
        <v/>
      </c>
      <c r="BD291" s="7" t="str">
        <f>IFERROR(VLOOKUP(Table1[[#This Row],[Stock]],[2]CUS030!$A$5:$BO$10000,61,0)/Table1[[#This Row],[Rate
(L/S)]],"")</f>
        <v/>
      </c>
      <c r="BE291" s="7" t="str">
        <f>IFERROR(VLOOKUP(Table1[[#This Row],[Stock]],[2]CUS030!$A$5:$BO$10000,62,0)/Table1[[#This Row],[Rate
(L/S)]],"")</f>
        <v/>
      </c>
      <c r="BF291" s="7" t="str">
        <f>IFERROR(VLOOKUP(Table1[[#This Row],[Stock]],[2]CUS030!$A$5:$BO$10000,63,0)/Table1[[#This Row],[Rate
(L/S)]],"")</f>
        <v/>
      </c>
      <c r="BG291" s="7" t="str">
        <f>IFERROR(VLOOKUP(Table1[[#This Row],[Stock]],[2]CUS030!$A$5:$BO$10000,64,0)/Table1[[#This Row],[Rate
(L/S)]],"")</f>
        <v/>
      </c>
      <c r="BH291" s="7" t="str">
        <f>IFERROR(VLOOKUP(Table1[[#This Row],[Stock]],[2]CUS030!$A$5:$BO$10000,65,0)/Table1[[#This Row],[Rate
(L/S)]],"")</f>
        <v/>
      </c>
      <c r="BI291" s="7" t="s">
        <v>1</v>
      </c>
      <c r="BJ291" s="15">
        <f>IFERROR(IF(Table1[[#This Row],[S.Material]]="S",(Table1[[#This Row],[Total Qty]]+Table1[[#This Row],[N+1]]+Table1[[#This Row],[N+2]]),Table1[[#This Row],[Total Qty]]+Table1[[#This Row],[N+1]]),)</f>
        <v>0</v>
      </c>
      <c r="BK291" s="7" t="str">
        <f>IFERROR(IF(((AVERAGE((Table1[[#This Row],[N+1]],Table1[[#This Row],[N+2]]),Table1[[#This Row],[N+3]])-(Table1[[#This Row],[Total Qty]])))&gt;500,"Fixed&gt;500pcs",""),"")</f>
        <v/>
      </c>
      <c r="BL291" s="7" t="str">
        <f>IF(AND(Table1[[#This Row],[Last Forcast]]=0,Table1[[#This Row],[Total Qty]]&gt;0,Table1[[#This Row],[N+1]]&gt;0),"Check PO again","")</f>
        <v/>
      </c>
    </row>
    <row r="292" spans="2:64" x14ac:dyDescent="0.3">
      <c r="B292">
        <v>290</v>
      </c>
      <c r="C292" t="s">
        <v>299</v>
      </c>
      <c r="D292">
        <f>IFERROR(ROUND((MID(Table1[[#This Row],[Production]],35,(LEN(Table1[[#This Row],[Production]]))-37)/(MID(Table1[[#This Row],[Stock]],35,(LEN(Table1[[#This Row],[Stock]]))-37))),0),"")</f>
        <v>6</v>
      </c>
      <c r="E292" t="s">
        <v>298</v>
      </c>
      <c r="F292" s="16">
        <f>VLOOKUP(LEFT(Table1[[#This Row],[Production]],LEN(Table1[[#This Row],[Production]])-7),Item!$A$5:$Z$1000,26,0)</f>
        <v>1.712</v>
      </c>
      <c r="H292" s="8" t="str">
        <f>IFERROR(VLOOKUP(MID(Table1[[#This Row],[Production]],10,2),Special!$B$2:$D$26,3,0),"")</f>
        <v>-</v>
      </c>
      <c r="J292" t="b">
        <f>EXACT(LEFT(Table1[[#This Row],[Stock]],12),LEFT(Table1[[#This Row],[Production]],12))</f>
        <v>1</v>
      </c>
      <c r="K292" t="b">
        <f>EXACT((RIGHT(Table1[[#This Row],[Stock]],3)),((RIGHT(Table1[[#This Row],[Production]],3))))</f>
        <v>1</v>
      </c>
      <c r="L292" s="14">
        <f>IFERROR(VLOOKUP(Table1[[#This Row],[Stock]],[1]Sheet1!$A$7:$N$10000,14,0),"")</f>
        <v>240</v>
      </c>
      <c r="M292" s="14">
        <f>IFERROR(ROUND((Table1[[#This Row],[Stock
(S&amp;L)]]/Table1[[#This Row],[Rate
(L/S)]]),0),"")</f>
        <v>40</v>
      </c>
      <c r="O292" t="str">
        <f>IF(Table1[[#This Row],[Rate
(L/S)]]=1,"P/E","C")</f>
        <v>C</v>
      </c>
      <c r="P292" s="7">
        <f>IFERROR(VLOOKUP(Table1[[#This Row],[Stock]],[2]CUS030!$A$5:$BO$10000,21,0)/Table1[[#This Row],[Rate
(L/S)]],"")</f>
        <v>0</v>
      </c>
      <c r="Q292" s="7">
        <f>IFERROR(VLOOKUP(Table1[[#This Row],[Stock]],[2]CUS030!$A$5:$BO$10000,22,0)/Table1[[#This Row],[Rate
(L/S)]],"")</f>
        <v>0</v>
      </c>
      <c r="R292" s="7">
        <f>IFERROR(VLOOKUP(Table1[[#This Row],[Stock]],[2]CUS030!$A$5:$BO$10000,23,0)/Table1[[#This Row],[Rate
(L/S)]],"")</f>
        <v>0</v>
      </c>
      <c r="S292" s="7">
        <f>IFERROR(VLOOKUP(Table1[[#This Row],[Stock]],[2]CUS030!$A$5:$BO$10000,24,0)/Table1[[#This Row],[Rate
(L/S)]],"")</f>
        <v>0</v>
      </c>
      <c r="T292" s="7">
        <f>IFERROR(VLOOKUP(Table1[[#This Row],[Stock]],[2]CUS030!$A$5:$BO$10000,25,0)/Table1[[#This Row],[Rate
(L/S)]],"")</f>
        <v>0</v>
      </c>
      <c r="U292" s="7">
        <f>IFERROR(VLOOKUP(Table1[[#This Row],[Stock]],[2]CUS030!$A$5:$BO$10000,26,0)/Table1[[#This Row],[Rate
(L/S)]],"")</f>
        <v>0</v>
      </c>
      <c r="V292" s="7">
        <f>IFERROR(VLOOKUP(Table1[[#This Row],[Stock]],[2]CUS030!$A$5:$BO$10000,27,0)/Table1[[#This Row],[Rate
(L/S)]],"")</f>
        <v>0</v>
      </c>
      <c r="W292" s="7">
        <f>IFERROR(VLOOKUP(Table1[[#This Row],[Stock]],[2]CUS030!$A$5:$BO$10000,28,0)/Table1[[#This Row],[Rate
(L/S)]],"")</f>
        <v>0</v>
      </c>
      <c r="X292" s="7">
        <f>IFERROR(VLOOKUP(Table1[[#This Row],[Stock]],[2]CUS030!$A$5:$BO$10000,29,0)/Table1[[#This Row],[Rate
(L/S)]],"")</f>
        <v>0</v>
      </c>
      <c r="Y292" s="7">
        <f>IFERROR(VLOOKUP(Table1[[#This Row],[Stock]],[2]CUS030!$A$5:$BO$10000,30,0)/Table1[[#This Row],[Rate
(L/S)]],"")</f>
        <v>0</v>
      </c>
      <c r="Z292" s="7">
        <f>IFERROR(VLOOKUP(Table1[[#This Row],[Stock]],[2]CUS030!$A$5:$BO$10000,31,0)/Table1[[#This Row],[Rate
(L/S)]],"")</f>
        <v>0</v>
      </c>
      <c r="AA292" s="7">
        <f>IFERROR(VLOOKUP(Table1[[#This Row],[Stock]],[2]CUS030!$A$5:$BO$10000,32,0)/Table1[[#This Row],[Rate
(L/S)]],"")</f>
        <v>0</v>
      </c>
      <c r="AB292" s="7">
        <f>IFERROR(VLOOKUP(Table1[[#This Row],[Stock]],[2]CUS030!$A$5:$BO$10000,33,0)/Table1[[#This Row],[Rate
(L/S)]],"")</f>
        <v>0</v>
      </c>
      <c r="AC292" s="7">
        <f>IFERROR(VLOOKUP(Table1[[#This Row],[Stock]],[2]CUS030!$A$5:$BO$10000,34,0)/Table1[[#This Row],[Rate
(L/S)]],"")</f>
        <v>0</v>
      </c>
      <c r="AD292" s="7">
        <f>IFERROR(VLOOKUP(Table1[[#This Row],[Stock]],[2]CUS030!$A$5:$BO$10000,35,0)/Table1[[#This Row],[Rate
(L/S)]],"")</f>
        <v>0</v>
      </c>
      <c r="AE292" s="7">
        <f>IFERROR(VLOOKUP(Table1[[#This Row],[Stock]],[2]CUS030!$A$5:$BO$10000,36,0)/Table1[[#This Row],[Rate
(L/S)]],"")</f>
        <v>0</v>
      </c>
      <c r="AF292" s="7">
        <f>IFERROR(VLOOKUP(Table1[[#This Row],[Stock]],[2]CUS030!$A$5:$BO$10000,37,0)/Table1[[#This Row],[Rate
(L/S)]],"")</f>
        <v>0</v>
      </c>
      <c r="AG292" s="7">
        <f>IFERROR(VLOOKUP(Table1[[#This Row],[Stock]],[2]CUS030!$A$5:$BO$10000,38,0)/Table1[[#This Row],[Rate
(L/S)]],"")</f>
        <v>0</v>
      </c>
      <c r="AH292" s="7">
        <f>IFERROR(VLOOKUP(Table1[[#This Row],[Stock]],[2]CUS030!$A$5:$BO$10000,39,0)/Table1[[#This Row],[Rate
(L/S)]],"")</f>
        <v>0</v>
      </c>
      <c r="AI292" s="7">
        <f>IFERROR(VLOOKUP(Table1[[#This Row],[Stock]],[2]CUS030!$A$5:$BO$10000,40,0)/Table1[[#This Row],[Rate
(L/S)]],"")</f>
        <v>0</v>
      </c>
      <c r="AJ292" s="7">
        <f>IFERROR(VLOOKUP(Table1[[#This Row],[Stock]],[2]CUS030!$A$5:$BO$10000,41,0)/Table1[[#This Row],[Rate
(L/S)]],"")</f>
        <v>0</v>
      </c>
      <c r="AK292" s="7">
        <f>IFERROR(VLOOKUP(Table1[[#This Row],[Stock]],[2]CUS030!$A$5:$BO$10000,42,0)/Table1[[#This Row],[Rate
(L/S)]],"")</f>
        <v>0</v>
      </c>
      <c r="AL292" s="7">
        <f>IFERROR(VLOOKUP(Table1[[#This Row],[Stock]],[2]CUS030!$A$5:$BO$10000,43,0)/Table1[[#This Row],[Rate
(L/S)]],"")</f>
        <v>0</v>
      </c>
      <c r="AM292" s="7">
        <f>IFERROR(VLOOKUP(Table1[[#This Row],[Stock]],[2]CUS030!$A$5:$BO$10000,44,0)/Table1[[#This Row],[Rate
(L/S)]],"")</f>
        <v>0</v>
      </c>
      <c r="AN292" s="7">
        <f>IFERROR(VLOOKUP(Table1[[#This Row],[Stock]],[2]CUS030!$A$5:$BO$10000,45,0)/Table1[[#This Row],[Rate
(L/S)]],"")</f>
        <v>0</v>
      </c>
      <c r="AO292" s="7">
        <f>IFERROR(VLOOKUP(Table1[[#This Row],[Stock]],[2]CUS030!$A$5:$BO$10000,46,0)/Table1[[#This Row],[Rate
(L/S)]],"")</f>
        <v>0</v>
      </c>
      <c r="AP292" s="7">
        <f>IFERROR(VLOOKUP(Table1[[#This Row],[Stock]],[2]CUS030!$A$5:$BO$10000,47,0)/Table1[[#This Row],[Rate
(L/S)]],"")</f>
        <v>0</v>
      </c>
      <c r="AQ292" s="7">
        <f>IFERROR(VLOOKUP(Table1[[#This Row],[Stock]],[2]CUS030!$A$5:$BO$10000,48,0)/Table1[[#This Row],[Rate
(L/S)]],"")</f>
        <v>0</v>
      </c>
      <c r="AR292" s="7">
        <f>IFERROR(VLOOKUP(Table1[[#This Row],[Stock]],[2]CUS030!$A$5:$BO$10000,49,0)/Table1[[#This Row],[Rate
(L/S)]],"")</f>
        <v>0</v>
      </c>
      <c r="AS292" s="7">
        <f>IFERROR(VLOOKUP(Table1[[#This Row],[Stock]],[2]CUS030!$A$5:$BO$10000,50,0)/Table1[[#This Row],[Rate
(L/S)]],"")</f>
        <v>0</v>
      </c>
      <c r="AT292" s="7">
        <f>IFERROR(VLOOKUP(Table1[[#This Row],[Stock]],[2]CUS030!$A$5:$BO$10000,51,0)/Table1[[#This Row],[Rate
(L/S)]],"")</f>
        <v>0</v>
      </c>
      <c r="AU292" s="7">
        <f>IFERROR(VLOOKUP(Table1[[#This Row],[Stock]],[2]CUS030!$A$5:$BO$10000,52,0)/Table1[[#This Row],[Rate
(L/S)]],"")</f>
        <v>0</v>
      </c>
      <c r="AV292" s="7">
        <f>IFERROR(VLOOKUP(Table1[[#This Row],[Stock]],[2]CUS030!$A$5:$BO$10000,53,0)/Table1[[#This Row],[Rate
(L/S)]],"")</f>
        <v>0</v>
      </c>
      <c r="AW292" s="7">
        <f>IFERROR(VLOOKUP(Table1[[#This Row],[Stock]],[2]CUS030!$A$5:$BO$10000,54,0)/Table1[[#This Row],[Rate
(L/S)]],"")</f>
        <v>0</v>
      </c>
      <c r="AX292" s="7">
        <f>IFERROR(VLOOKUP(Table1[[#This Row],[Stock]],[2]CUS030!$A$5:$BO$10000,55,0)/Table1[[#This Row],[Rate
(L/S)]],"")</f>
        <v>233.33333333333334</v>
      </c>
      <c r="AY292" s="7">
        <f>IFERROR(VLOOKUP(Table1[[#This Row],[Stock]],[2]CUS030!$A$5:$BO$10000,56,0)/Table1[[#This Row],[Rate
(L/S)]],"")</f>
        <v>0</v>
      </c>
      <c r="AZ292" s="7">
        <f>IFERROR(VLOOKUP(Table1[[#This Row],[Stock]],[2]CUS030!$A$5:$BO$10000,57,0)/Table1[[#This Row],[Rate
(L/S)]],"")</f>
        <v>233.33333333333334</v>
      </c>
      <c r="BA292" s="7">
        <f>IFERROR(VLOOKUP(Table1[[#This Row],[Stock]],[2]CUS030!$A$5:$BO$10000,58,0)/Table1[[#This Row],[Rate
(L/S)]],"")</f>
        <v>0</v>
      </c>
      <c r="BB292" s="7">
        <f>IFERROR(VLOOKUP(Table1[[#This Row],[Stock]],[2]CUS030!$A$5:$BO$10000,59,0)/Table1[[#This Row],[Rate
(L/S)]],"")</f>
        <v>0</v>
      </c>
      <c r="BC292" s="7">
        <f>IFERROR(VLOOKUP(Table1[[#This Row],[Stock]],[2]CUS030!$A$5:$BO$10000,60,0)/Table1[[#This Row],[Rate
(L/S)]],"")</f>
        <v>0</v>
      </c>
      <c r="BD292" s="7">
        <f>IFERROR(VLOOKUP(Table1[[#This Row],[Stock]],[2]CUS030!$A$5:$BO$10000,61,0)/Table1[[#This Row],[Rate
(L/S)]],"")</f>
        <v>0</v>
      </c>
      <c r="BE292" s="7">
        <f>IFERROR(VLOOKUP(Table1[[#This Row],[Stock]],[2]CUS030!$A$5:$BO$10000,62,0)/Table1[[#This Row],[Rate
(L/S)]],"")</f>
        <v>0</v>
      </c>
      <c r="BF292" s="7">
        <f>IFERROR(VLOOKUP(Table1[[#This Row],[Stock]],[2]CUS030!$A$5:$BO$10000,63,0)/Table1[[#This Row],[Rate
(L/S)]],"")</f>
        <v>0</v>
      </c>
      <c r="BG292" s="7">
        <f>IFERROR(VLOOKUP(Table1[[#This Row],[Stock]],[2]CUS030!$A$5:$BO$10000,64,0)/Table1[[#This Row],[Rate
(L/S)]],"")</f>
        <v>0</v>
      </c>
      <c r="BH292" s="7">
        <f>IFERROR(VLOOKUP(Table1[[#This Row],[Stock]],[2]CUS030!$A$5:$BO$10000,65,0)/Table1[[#This Row],[Rate
(L/S)]],"")</f>
        <v>0</v>
      </c>
      <c r="BI292" s="7" t="s">
        <v>1</v>
      </c>
      <c r="BJ292" s="15">
        <f>IFERROR(IF(Table1[[#This Row],[S.Material]]="S",(Table1[[#This Row],[Total Qty]]+Table1[[#This Row],[N+1]]+Table1[[#This Row],[N+2]]),Table1[[#This Row],[Total Qty]]+Table1[[#This Row],[N+1]]),)</f>
        <v>0</v>
      </c>
      <c r="BK292" s="7" t="str">
        <f>IFERROR(IF(((AVERAGE((Table1[[#This Row],[N+1]],Table1[[#This Row],[N+2]]),Table1[[#This Row],[N+3]])-(Table1[[#This Row],[Total Qty]])))&gt;500,"Fixed&gt;500pcs",""),"")</f>
        <v/>
      </c>
      <c r="BL292" s="7" t="str">
        <f>IF(AND(Table1[[#This Row],[Last Forcast]]=0,Table1[[#This Row],[Total Qty]]&gt;0,Table1[[#This Row],[N+1]]&gt;0),"Check PO again","")</f>
        <v/>
      </c>
    </row>
    <row r="293" spans="2:64" x14ac:dyDescent="0.3">
      <c r="B293">
        <v>291</v>
      </c>
      <c r="C293" t="s">
        <v>300</v>
      </c>
      <c r="D293">
        <f>IFERROR(ROUND((MID(Table1[[#This Row],[Production]],35,(LEN(Table1[[#This Row],[Production]]))-37)/(MID(Table1[[#This Row],[Stock]],35,(LEN(Table1[[#This Row],[Stock]]))-37))),0),"")</f>
        <v>5</v>
      </c>
      <c r="E293" t="s">
        <v>301</v>
      </c>
      <c r="F293" s="16">
        <f>VLOOKUP(LEFT(Table1[[#This Row],[Production]],LEN(Table1[[#This Row],[Production]])-7),Item!$A$5:$Z$1000,26,0)</f>
        <v>2.8849999999999998</v>
      </c>
      <c r="H293" s="8" t="str">
        <f>IFERROR(VLOOKUP(MID(Table1[[#This Row],[Production]],10,2),Special!$B$2:$D$26,3,0),"")</f>
        <v>-</v>
      </c>
      <c r="J293" t="b">
        <f>EXACT(LEFT(Table1[[#This Row],[Stock]],12),LEFT(Table1[[#This Row],[Production]],12))</f>
        <v>1</v>
      </c>
      <c r="K293" t="b">
        <f>EXACT((RIGHT(Table1[[#This Row],[Stock]],3)),((RIGHT(Table1[[#This Row],[Production]],3))))</f>
        <v>1</v>
      </c>
      <c r="L293" s="14">
        <f>IFERROR(VLOOKUP(Table1[[#This Row],[Stock]],[1]Sheet1!$A$7:$N$10000,14,0),"")</f>
        <v>189</v>
      </c>
      <c r="M293" s="14">
        <f>IFERROR(ROUND((Table1[[#This Row],[Stock
(S&amp;L)]]/Table1[[#This Row],[Rate
(L/S)]]),0),"")</f>
        <v>38</v>
      </c>
      <c r="O293" t="str">
        <f>IF(Table1[[#This Row],[Rate
(L/S)]]=1,"P/E","C")</f>
        <v>C</v>
      </c>
      <c r="P293" s="7">
        <f>IFERROR(VLOOKUP(Table1[[#This Row],[Stock]],[2]CUS030!$A$5:$BO$10000,21,0)/Table1[[#This Row],[Rate
(L/S)]],"")</f>
        <v>0</v>
      </c>
      <c r="Q293" s="7">
        <f>IFERROR(VLOOKUP(Table1[[#This Row],[Stock]],[2]CUS030!$A$5:$BO$10000,22,0)/Table1[[#This Row],[Rate
(L/S)]],"")</f>
        <v>0</v>
      </c>
      <c r="R293" s="7">
        <f>IFERROR(VLOOKUP(Table1[[#This Row],[Stock]],[2]CUS030!$A$5:$BO$10000,23,0)/Table1[[#This Row],[Rate
(L/S)]],"")</f>
        <v>0</v>
      </c>
      <c r="S293" s="7">
        <f>IFERROR(VLOOKUP(Table1[[#This Row],[Stock]],[2]CUS030!$A$5:$BO$10000,24,0)/Table1[[#This Row],[Rate
(L/S)]],"")</f>
        <v>0</v>
      </c>
      <c r="T293" s="7">
        <f>IFERROR(VLOOKUP(Table1[[#This Row],[Stock]],[2]CUS030!$A$5:$BO$10000,25,0)/Table1[[#This Row],[Rate
(L/S)]],"")</f>
        <v>0</v>
      </c>
      <c r="U293" s="7">
        <f>IFERROR(VLOOKUP(Table1[[#This Row],[Stock]],[2]CUS030!$A$5:$BO$10000,26,0)/Table1[[#This Row],[Rate
(L/S)]],"")</f>
        <v>0</v>
      </c>
      <c r="V293" s="7">
        <f>IFERROR(VLOOKUP(Table1[[#This Row],[Stock]],[2]CUS030!$A$5:$BO$10000,27,0)/Table1[[#This Row],[Rate
(L/S)]],"")</f>
        <v>0</v>
      </c>
      <c r="W293" s="7">
        <f>IFERROR(VLOOKUP(Table1[[#This Row],[Stock]],[2]CUS030!$A$5:$BO$10000,28,0)/Table1[[#This Row],[Rate
(L/S)]],"")</f>
        <v>0</v>
      </c>
      <c r="X293" s="7">
        <f>IFERROR(VLOOKUP(Table1[[#This Row],[Stock]],[2]CUS030!$A$5:$BO$10000,29,0)/Table1[[#This Row],[Rate
(L/S)]],"")</f>
        <v>0</v>
      </c>
      <c r="Y293" s="7">
        <f>IFERROR(VLOOKUP(Table1[[#This Row],[Stock]],[2]CUS030!$A$5:$BO$10000,30,0)/Table1[[#This Row],[Rate
(L/S)]],"")</f>
        <v>0</v>
      </c>
      <c r="Z293" s="7">
        <f>IFERROR(VLOOKUP(Table1[[#This Row],[Stock]],[2]CUS030!$A$5:$BO$10000,31,0)/Table1[[#This Row],[Rate
(L/S)]],"")</f>
        <v>0</v>
      </c>
      <c r="AA293" s="7">
        <f>IFERROR(VLOOKUP(Table1[[#This Row],[Stock]],[2]CUS030!$A$5:$BO$10000,32,0)/Table1[[#This Row],[Rate
(L/S)]],"")</f>
        <v>0</v>
      </c>
      <c r="AB293" s="7">
        <f>IFERROR(VLOOKUP(Table1[[#This Row],[Stock]],[2]CUS030!$A$5:$BO$10000,33,0)/Table1[[#This Row],[Rate
(L/S)]],"")</f>
        <v>0</v>
      </c>
      <c r="AC293" s="7">
        <f>IFERROR(VLOOKUP(Table1[[#This Row],[Stock]],[2]CUS030!$A$5:$BO$10000,34,0)/Table1[[#This Row],[Rate
(L/S)]],"")</f>
        <v>0</v>
      </c>
      <c r="AD293" s="7">
        <f>IFERROR(VLOOKUP(Table1[[#This Row],[Stock]],[2]CUS030!$A$5:$BO$10000,35,0)/Table1[[#This Row],[Rate
(L/S)]],"")</f>
        <v>0</v>
      </c>
      <c r="AE293" s="7">
        <f>IFERROR(VLOOKUP(Table1[[#This Row],[Stock]],[2]CUS030!$A$5:$BO$10000,36,0)/Table1[[#This Row],[Rate
(L/S)]],"")</f>
        <v>0</v>
      </c>
      <c r="AF293" s="7">
        <f>IFERROR(VLOOKUP(Table1[[#This Row],[Stock]],[2]CUS030!$A$5:$BO$10000,37,0)/Table1[[#This Row],[Rate
(L/S)]],"")</f>
        <v>0</v>
      </c>
      <c r="AG293" s="7">
        <f>IFERROR(VLOOKUP(Table1[[#This Row],[Stock]],[2]CUS030!$A$5:$BO$10000,38,0)/Table1[[#This Row],[Rate
(L/S)]],"")</f>
        <v>0</v>
      </c>
      <c r="AH293" s="7">
        <f>IFERROR(VLOOKUP(Table1[[#This Row],[Stock]],[2]CUS030!$A$5:$BO$10000,39,0)/Table1[[#This Row],[Rate
(L/S)]],"")</f>
        <v>0</v>
      </c>
      <c r="AI293" s="7">
        <f>IFERROR(VLOOKUP(Table1[[#This Row],[Stock]],[2]CUS030!$A$5:$BO$10000,40,0)/Table1[[#This Row],[Rate
(L/S)]],"")</f>
        <v>0</v>
      </c>
      <c r="AJ293" s="7">
        <f>IFERROR(VLOOKUP(Table1[[#This Row],[Stock]],[2]CUS030!$A$5:$BO$10000,41,0)/Table1[[#This Row],[Rate
(L/S)]],"")</f>
        <v>0</v>
      </c>
      <c r="AK293" s="7">
        <f>IFERROR(VLOOKUP(Table1[[#This Row],[Stock]],[2]CUS030!$A$5:$BO$10000,42,0)/Table1[[#This Row],[Rate
(L/S)]],"")</f>
        <v>0</v>
      </c>
      <c r="AL293" s="7">
        <f>IFERROR(VLOOKUP(Table1[[#This Row],[Stock]],[2]CUS030!$A$5:$BO$10000,43,0)/Table1[[#This Row],[Rate
(L/S)]],"")</f>
        <v>0</v>
      </c>
      <c r="AM293" s="7">
        <f>IFERROR(VLOOKUP(Table1[[#This Row],[Stock]],[2]CUS030!$A$5:$BO$10000,44,0)/Table1[[#This Row],[Rate
(L/S)]],"")</f>
        <v>0</v>
      </c>
      <c r="AN293" s="7">
        <f>IFERROR(VLOOKUP(Table1[[#This Row],[Stock]],[2]CUS030!$A$5:$BO$10000,45,0)/Table1[[#This Row],[Rate
(L/S)]],"")</f>
        <v>0</v>
      </c>
      <c r="AO293" s="7">
        <f>IFERROR(VLOOKUP(Table1[[#This Row],[Stock]],[2]CUS030!$A$5:$BO$10000,46,0)/Table1[[#This Row],[Rate
(L/S)]],"")</f>
        <v>0</v>
      </c>
      <c r="AP293" s="7">
        <f>IFERROR(VLOOKUP(Table1[[#This Row],[Stock]],[2]CUS030!$A$5:$BO$10000,47,0)/Table1[[#This Row],[Rate
(L/S)]],"")</f>
        <v>0</v>
      </c>
      <c r="AQ293" s="7">
        <f>IFERROR(VLOOKUP(Table1[[#This Row],[Stock]],[2]CUS030!$A$5:$BO$10000,48,0)/Table1[[#This Row],[Rate
(L/S)]],"")</f>
        <v>0</v>
      </c>
      <c r="AR293" s="7">
        <f>IFERROR(VLOOKUP(Table1[[#This Row],[Stock]],[2]CUS030!$A$5:$BO$10000,49,0)/Table1[[#This Row],[Rate
(L/S)]],"")</f>
        <v>0</v>
      </c>
      <c r="AS293" s="7">
        <f>IFERROR(VLOOKUP(Table1[[#This Row],[Stock]],[2]CUS030!$A$5:$BO$10000,50,0)/Table1[[#This Row],[Rate
(L/S)]],"")</f>
        <v>0</v>
      </c>
      <c r="AT293" s="7">
        <f>IFERROR(VLOOKUP(Table1[[#This Row],[Stock]],[2]CUS030!$A$5:$BO$10000,51,0)/Table1[[#This Row],[Rate
(L/S)]],"")</f>
        <v>0</v>
      </c>
      <c r="AU293" s="7">
        <f>IFERROR(VLOOKUP(Table1[[#This Row],[Stock]],[2]CUS030!$A$5:$BO$10000,52,0)/Table1[[#This Row],[Rate
(L/S)]],"")</f>
        <v>0</v>
      </c>
      <c r="AV293" s="7">
        <f>IFERROR(VLOOKUP(Table1[[#This Row],[Stock]],[2]CUS030!$A$5:$BO$10000,53,0)/Table1[[#This Row],[Rate
(L/S)]],"")</f>
        <v>0</v>
      </c>
      <c r="AW293" s="7">
        <f>IFERROR(VLOOKUP(Table1[[#This Row],[Stock]],[2]CUS030!$A$5:$BO$10000,54,0)/Table1[[#This Row],[Rate
(L/S)]],"")</f>
        <v>0</v>
      </c>
      <c r="AX293" s="7">
        <f>IFERROR(VLOOKUP(Table1[[#This Row],[Stock]],[2]CUS030!$A$5:$BO$10000,55,0)/Table1[[#This Row],[Rate
(L/S)]],"")</f>
        <v>64</v>
      </c>
      <c r="AY293" s="7">
        <f>IFERROR(VLOOKUP(Table1[[#This Row],[Stock]],[2]CUS030!$A$5:$BO$10000,56,0)/Table1[[#This Row],[Rate
(L/S)]],"")</f>
        <v>131.6</v>
      </c>
      <c r="AZ293" s="7">
        <f>IFERROR(VLOOKUP(Table1[[#This Row],[Stock]],[2]CUS030!$A$5:$BO$10000,57,0)/Table1[[#This Row],[Rate
(L/S)]],"")</f>
        <v>71.400000000000006</v>
      </c>
      <c r="BA293" s="7">
        <f>IFERROR(VLOOKUP(Table1[[#This Row],[Stock]],[2]CUS030!$A$5:$BO$10000,58,0)/Table1[[#This Row],[Rate
(L/S)]],"")</f>
        <v>169.6</v>
      </c>
      <c r="BB293" s="7">
        <f>IFERROR(VLOOKUP(Table1[[#This Row],[Stock]],[2]CUS030!$A$5:$BO$10000,59,0)/Table1[[#This Row],[Rate
(L/S)]],"")</f>
        <v>0</v>
      </c>
      <c r="BC293" s="7">
        <f>IFERROR(VLOOKUP(Table1[[#This Row],[Stock]],[2]CUS030!$A$5:$BO$10000,60,0)/Table1[[#This Row],[Rate
(L/S)]],"")</f>
        <v>0</v>
      </c>
      <c r="BD293" s="7">
        <f>IFERROR(VLOOKUP(Table1[[#This Row],[Stock]],[2]CUS030!$A$5:$BO$10000,61,0)/Table1[[#This Row],[Rate
(L/S)]],"")</f>
        <v>0</v>
      </c>
      <c r="BE293" s="7">
        <f>IFERROR(VLOOKUP(Table1[[#This Row],[Stock]],[2]CUS030!$A$5:$BO$10000,62,0)/Table1[[#This Row],[Rate
(L/S)]],"")</f>
        <v>0</v>
      </c>
      <c r="BF293" s="7">
        <f>IFERROR(VLOOKUP(Table1[[#This Row],[Stock]],[2]CUS030!$A$5:$BO$10000,63,0)/Table1[[#This Row],[Rate
(L/S)]],"")</f>
        <v>0</v>
      </c>
      <c r="BG293" s="7">
        <f>IFERROR(VLOOKUP(Table1[[#This Row],[Stock]],[2]CUS030!$A$5:$BO$10000,64,0)/Table1[[#This Row],[Rate
(L/S)]],"")</f>
        <v>0</v>
      </c>
      <c r="BH293" s="7">
        <f>IFERROR(VLOOKUP(Table1[[#This Row],[Stock]],[2]CUS030!$A$5:$BO$10000,65,0)/Table1[[#This Row],[Rate
(L/S)]],"")</f>
        <v>0</v>
      </c>
      <c r="BI293" s="7" t="s">
        <v>1</v>
      </c>
      <c r="BJ293" s="15">
        <f>IFERROR(IF(Table1[[#This Row],[S.Material]]="S",(Table1[[#This Row],[Total Qty]]+Table1[[#This Row],[N+1]]+Table1[[#This Row],[N+2]]),Table1[[#This Row],[Total Qty]]+Table1[[#This Row],[N+1]]),)</f>
        <v>131.6</v>
      </c>
      <c r="BK293" s="7" t="str">
        <f>IFERROR(IF(((AVERAGE((Table1[[#This Row],[N+1]],Table1[[#This Row],[N+2]]),Table1[[#This Row],[N+3]])-(Table1[[#This Row],[Total Qty]])))&gt;500,"Fixed&gt;500pcs",""),"")</f>
        <v/>
      </c>
      <c r="BL293" s="7" t="str">
        <f>IF(AND(Table1[[#This Row],[Last Forcast]]=0,Table1[[#This Row],[Total Qty]]&gt;0,Table1[[#This Row],[N+1]]&gt;0),"Check PO again","")</f>
        <v/>
      </c>
    </row>
    <row r="294" spans="2:64" x14ac:dyDescent="0.3">
      <c r="B294">
        <v>292</v>
      </c>
      <c r="C294" t="s">
        <v>301</v>
      </c>
      <c r="D294">
        <f>IFERROR(ROUND((MID(Table1[[#This Row],[Production]],35,(LEN(Table1[[#This Row],[Production]]))-37)/(MID(Table1[[#This Row],[Stock]],35,(LEN(Table1[[#This Row],[Stock]]))-37))),0),"")</f>
        <v>1</v>
      </c>
      <c r="E294" t="s">
        <v>301</v>
      </c>
      <c r="F294" s="16">
        <f>VLOOKUP(LEFT(Table1[[#This Row],[Production]],LEN(Table1[[#This Row],[Production]])-7),Item!$A$5:$Z$1000,26,0)</f>
        <v>2.8849999999999998</v>
      </c>
      <c r="H294" s="8" t="str">
        <f>IFERROR(VLOOKUP(MID(Table1[[#This Row],[Production]],10,2),Special!$B$2:$D$26,3,0),"")</f>
        <v>-</v>
      </c>
      <c r="J294" t="b">
        <f>EXACT(LEFT(Table1[[#This Row],[Stock]],12),LEFT(Table1[[#This Row],[Production]],12))</f>
        <v>1</v>
      </c>
      <c r="K294" t="b">
        <f>EXACT((RIGHT(Table1[[#This Row],[Stock]],3)),((RIGHT(Table1[[#This Row],[Production]],3))))</f>
        <v>1</v>
      </c>
      <c r="L294" s="14">
        <f>IFERROR(VLOOKUP(Table1[[#This Row],[Stock]],[1]Sheet1!$A$7:$N$10000,14,0),"")</f>
        <v>170</v>
      </c>
      <c r="M294" s="14">
        <f>IFERROR(ROUND((Table1[[#This Row],[Stock
(S&amp;L)]]/Table1[[#This Row],[Rate
(L/S)]]),0),"")</f>
        <v>170</v>
      </c>
      <c r="O294" t="str">
        <f>IF(Table1[[#This Row],[Rate
(L/S)]]=1,"P/E","C")</f>
        <v>P/E</v>
      </c>
      <c r="P294" s="7" t="str">
        <f>IFERROR(VLOOKUP(Table1[[#This Row],[Stock]],[2]CUS030!$A$5:$BO$10000,21,0)/Table1[[#This Row],[Rate
(L/S)]],"")</f>
        <v/>
      </c>
      <c r="Q294" s="7" t="str">
        <f>IFERROR(VLOOKUP(Table1[[#This Row],[Stock]],[2]CUS030!$A$5:$BO$10000,22,0)/Table1[[#This Row],[Rate
(L/S)]],"")</f>
        <v/>
      </c>
      <c r="R294" s="7" t="str">
        <f>IFERROR(VLOOKUP(Table1[[#This Row],[Stock]],[2]CUS030!$A$5:$BO$10000,23,0)/Table1[[#This Row],[Rate
(L/S)]],"")</f>
        <v/>
      </c>
      <c r="S294" s="7" t="str">
        <f>IFERROR(VLOOKUP(Table1[[#This Row],[Stock]],[2]CUS030!$A$5:$BO$10000,24,0)/Table1[[#This Row],[Rate
(L/S)]],"")</f>
        <v/>
      </c>
      <c r="T294" s="7" t="str">
        <f>IFERROR(VLOOKUP(Table1[[#This Row],[Stock]],[2]CUS030!$A$5:$BO$10000,25,0)/Table1[[#This Row],[Rate
(L/S)]],"")</f>
        <v/>
      </c>
      <c r="U294" s="7" t="str">
        <f>IFERROR(VLOOKUP(Table1[[#This Row],[Stock]],[2]CUS030!$A$5:$BO$10000,26,0)/Table1[[#This Row],[Rate
(L/S)]],"")</f>
        <v/>
      </c>
      <c r="V294" s="7" t="str">
        <f>IFERROR(VLOOKUP(Table1[[#This Row],[Stock]],[2]CUS030!$A$5:$BO$10000,27,0)/Table1[[#This Row],[Rate
(L/S)]],"")</f>
        <v/>
      </c>
      <c r="W294" s="7" t="str">
        <f>IFERROR(VLOOKUP(Table1[[#This Row],[Stock]],[2]CUS030!$A$5:$BO$10000,28,0)/Table1[[#This Row],[Rate
(L/S)]],"")</f>
        <v/>
      </c>
      <c r="X294" s="7" t="str">
        <f>IFERROR(VLOOKUP(Table1[[#This Row],[Stock]],[2]CUS030!$A$5:$BO$10000,29,0)/Table1[[#This Row],[Rate
(L/S)]],"")</f>
        <v/>
      </c>
      <c r="Y294" s="7" t="str">
        <f>IFERROR(VLOOKUP(Table1[[#This Row],[Stock]],[2]CUS030!$A$5:$BO$10000,30,0)/Table1[[#This Row],[Rate
(L/S)]],"")</f>
        <v/>
      </c>
      <c r="Z294" s="7" t="str">
        <f>IFERROR(VLOOKUP(Table1[[#This Row],[Stock]],[2]CUS030!$A$5:$BO$10000,31,0)/Table1[[#This Row],[Rate
(L/S)]],"")</f>
        <v/>
      </c>
      <c r="AA294" s="7" t="str">
        <f>IFERROR(VLOOKUP(Table1[[#This Row],[Stock]],[2]CUS030!$A$5:$BO$10000,32,0)/Table1[[#This Row],[Rate
(L/S)]],"")</f>
        <v/>
      </c>
      <c r="AB294" s="7" t="str">
        <f>IFERROR(VLOOKUP(Table1[[#This Row],[Stock]],[2]CUS030!$A$5:$BO$10000,33,0)/Table1[[#This Row],[Rate
(L/S)]],"")</f>
        <v/>
      </c>
      <c r="AC294" s="7" t="str">
        <f>IFERROR(VLOOKUP(Table1[[#This Row],[Stock]],[2]CUS030!$A$5:$BO$10000,34,0)/Table1[[#This Row],[Rate
(L/S)]],"")</f>
        <v/>
      </c>
      <c r="AD294" s="7" t="str">
        <f>IFERROR(VLOOKUP(Table1[[#This Row],[Stock]],[2]CUS030!$A$5:$BO$10000,35,0)/Table1[[#This Row],[Rate
(L/S)]],"")</f>
        <v/>
      </c>
      <c r="AE294" s="7" t="str">
        <f>IFERROR(VLOOKUP(Table1[[#This Row],[Stock]],[2]CUS030!$A$5:$BO$10000,36,0)/Table1[[#This Row],[Rate
(L/S)]],"")</f>
        <v/>
      </c>
      <c r="AF294" s="7" t="str">
        <f>IFERROR(VLOOKUP(Table1[[#This Row],[Stock]],[2]CUS030!$A$5:$BO$10000,37,0)/Table1[[#This Row],[Rate
(L/S)]],"")</f>
        <v/>
      </c>
      <c r="AG294" s="7" t="str">
        <f>IFERROR(VLOOKUP(Table1[[#This Row],[Stock]],[2]CUS030!$A$5:$BO$10000,38,0)/Table1[[#This Row],[Rate
(L/S)]],"")</f>
        <v/>
      </c>
      <c r="AH294" s="7" t="str">
        <f>IFERROR(VLOOKUP(Table1[[#This Row],[Stock]],[2]CUS030!$A$5:$BO$10000,39,0)/Table1[[#This Row],[Rate
(L/S)]],"")</f>
        <v/>
      </c>
      <c r="AI294" s="7" t="str">
        <f>IFERROR(VLOOKUP(Table1[[#This Row],[Stock]],[2]CUS030!$A$5:$BO$10000,40,0)/Table1[[#This Row],[Rate
(L/S)]],"")</f>
        <v/>
      </c>
      <c r="AJ294" s="7" t="str">
        <f>IFERROR(VLOOKUP(Table1[[#This Row],[Stock]],[2]CUS030!$A$5:$BO$10000,41,0)/Table1[[#This Row],[Rate
(L/S)]],"")</f>
        <v/>
      </c>
      <c r="AK294" s="7" t="str">
        <f>IFERROR(VLOOKUP(Table1[[#This Row],[Stock]],[2]CUS030!$A$5:$BO$10000,42,0)/Table1[[#This Row],[Rate
(L/S)]],"")</f>
        <v/>
      </c>
      <c r="AL294" s="7" t="str">
        <f>IFERROR(VLOOKUP(Table1[[#This Row],[Stock]],[2]CUS030!$A$5:$BO$10000,43,0)/Table1[[#This Row],[Rate
(L/S)]],"")</f>
        <v/>
      </c>
      <c r="AM294" s="7" t="str">
        <f>IFERROR(VLOOKUP(Table1[[#This Row],[Stock]],[2]CUS030!$A$5:$BO$10000,44,0)/Table1[[#This Row],[Rate
(L/S)]],"")</f>
        <v/>
      </c>
      <c r="AN294" s="7" t="str">
        <f>IFERROR(VLOOKUP(Table1[[#This Row],[Stock]],[2]CUS030!$A$5:$BO$10000,45,0)/Table1[[#This Row],[Rate
(L/S)]],"")</f>
        <v/>
      </c>
      <c r="AO294" s="7" t="str">
        <f>IFERROR(VLOOKUP(Table1[[#This Row],[Stock]],[2]CUS030!$A$5:$BO$10000,46,0)/Table1[[#This Row],[Rate
(L/S)]],"")</f>
        <v/>
      </c>
      <c r="AP294" s="7" t="str">
        <f>IFERROR(VLOOKUP(Table1[[#This Row],[Stock]],[2]CUS030!$A$5:$BO$10000,47,0)/Table1[[#This Row],[Rate
(L/S)]],"")</f>
        <v/>
      </c>
      <c r="AQ294" s="7" t="str">
        <f>IFERROR(VLOOKUP(Table1[[#This Row],[Stock]],[2]CUS030!$A$5:$BO$10000,48,0)/Table1[[#This Row],[Rate
(L/S)]],"")</f>
        <v/>
      </c>
      <c r="AR294" s="7" t="str">
        <f>IFERROR(VLOOKUP(Table1[[#This Row],[Stock]],[2]CUS030!$A$5:$BO$10000,49,0)/Table1[[#This Row],[Rate
(L/S)]],"")</f>
        <v/>
      </c>
      <c r="AS294" s="7" t="str">
        <f>IFERROR(VLOOKUP(Table1[[#This Row],[Stock]],[2]CUS030!$A$5:$BO$10000,50,0)/Table1[[#This Row],[Rate
(L/S)]],"")</f>
        <v/>
      </c>
      <c r="AT294" s="7" t="str">
        <f>IFERROR(VLOOKUP(Table1[[#This Row],[Stock]],[2]CUS030!$A$5:$BO$10000,51,0)/Table1[[#This Row],[Rate
(L/S)]],"")</f>
        <v/>
      </c>
      <c r="AU294" s="7" t="str">
        <f>IFERROR(VLOOKUP(Table1[[#This Row],[Stock]],[2]CUS030!$A$5:$BO$10000,52,0)/Table1[[#This Row],[Rate
(L/S)]],"")</f>
        <v/>
      </c>
      <c r="AV294" s="7" t="str">
        <f>IFERROR(VLOOKUP(Table1[[#This Row],[Stock]],[2]CUS030!$A$5:$BO$10000,53,0)/Table1[[#This Row],[Rate
(L/S)]],"")</f>
        <v/>
      </c>
      <c r="AW294" s="7" t="str">
        <f>IFERROR(VLOOKUP(Table1[[#This Row],[Stock]],[2]CUS030!$A$5:$BO$10000,54,0)/Table1[[#This Row],[Rate
(L/S)]],"")</f>
        <v/>
      </c>
      <c r="AX294" s="7" t="str">
        <f>IFERROR(VLOOKUP(Table1[[#This Row],[Stock]],[2]CUS030!$A$5:$BO$10000,55,0)/Table1[[#This Row],[Rate
(L/S)]],"")</f>
        <v/>
      </c>
      <c r="AY294" s="7" t="str">
        <f>IFERROR(VLOOKUP(Table1[[#This Row],[Stock]],[2]CUS030!$A$5:$BO$10000,56,0)/Table1[[#This Row],[Rate
(L/S)]],"")</f>
        <v/>
      </c>
      <c r="AZ294" s="7" t="str">
        <f>IFERROR(VLOOKUP(Table1[[#This Row],[Stock]],[2]CUS030!$A$5:$BO$10000,57,0)/Table1[[#This Row],[Rate
(L/S)]],"")</f>
        <v/>
      </c>
      <c r="BA294" s="7" t="str">
        <f>IFERROR(VLOOKUP(Table1[[#This Row],[Stock]],[2]CUS030!$A$5:$BO$10000,58,0)/Table1[[#This Row],[Rate
(L/S)]],"")</f>
        <v/>
      </c>
      <c r="BB294" s="7" t="str">
        <f>IFERROR(VLOOKUP(Table1[[#This Row],[Stock]],[2]CUS030!$A$5:$BO$10000,59,0)/Table1[[#This Row],[Rate
(L/S)]],"")</f>
        <v/>
      </c>
      <c r="BC294" s="7" t="str">
        <f>IFERROR(VLOOKUP(Table1[[#This Row],[Stock]],[2]CUS030!$A$5:$BO$10000,60,0)/Table1[[#This Row],[Rate
(L/S)]],"")</f>
        <v/>
      </c>
      <c r="BD294" s="7" t="str">
        <f>IFERROR(VLOOKUP(Table1[[#This Row],[Stock]],[2]CUS030!$A$5:$BO$10000,61,0)/Table1[[#This Row],[Rate
(L/S)]],"")</f>
        <v/>
      </c>
      <c r="BE294" s="7" t="str">
        <f>IFERROR(VLOOKUP(Table1[[#This Row],[Stock]],[2]CUS030!$A$5:$BO$10000,62,0)/Table1[[#This Row],[Rate
(L/S)]],"")</f>
        <v/>
      </c>
      <c r="BF294" s="7" t="str">
        <f>IFERROR(VLOOKUP(Table1[[#This Row],[Stock]],[2]CUS030!$A$5:$BO$10000,63,0)/Table1[[#This Row],[Rate
(L/S)]],"")</f>
        <v/>
      </c>
      <c r="BG294" s="7" t="str">
        <f>IFERROR(VLOOKUP(Table1[[#This Row],[Stock]],[2]CUS030!$A$5:$BO$10000,64,0)/Table1[[#This Row],[Rate
(L/S)]],"")</f>
        <v/>
      </c>
      <c r="BH294" s="7" t="str">
        <f>IFERROR(VLOOKUP(Table1[[#This Row],[Stock]],[2]CUS030!$A$5:$BO$10000,65,0)/Table1[[#This Row],[Rate
(L/S)]],"")</f>
        <v/>
      </c>
      <c r="BI294" s="7" t="s">
        <v>1</v>
      </c>
      <c r="BJ294" s="15">
        <f>IFERROR(IF(Table1[[#This Row],[S.Material]]="S",(Table1[[#This Row],[Total Qty]]+Table1[[#This Row],[N+1]]+Table1[[#This Row],[N+2]]),Table1[[#This Row],[Total Qty]]+Table1[[#This Row],[N+1]]),)</f>
        <v>0</v>
      </c>
      <c r="BK294" s="7" t="str">
        <f>IFERROR(IF(((AVERAGE((Table1[[#This Row],[N+1]],Table1[[#This Row],[N+2]]),Table1[[#This Row],[N+3]])-(Table1[[#This Row],[Total Qty]])))&gt;500,"Fixed&gt;500pcs",""),"")</f>
        <v/>
      </c>
      <c r="BL294" s="7" t="str">
        <f>IF(AND(Table1[[#This Row],[Last Forcast]]=0,Table1[[#This Row],[Total Qty]]&gt;0,Table1[[#This Row],[N+1]]&gt;0),"Check PO again","")</f>
        <v/>
      </c>
    </row>
    <row r="295" spans="2:64" x14ac:dyDescent="0.3">
      <c r="B295">
        <v>293</v>
      </c>
      <c r="C295" t="s">
        <v>302</v>
      </c>
      <c r="D295">
        <f>IFERROR(ROUND((MID(Table1[[#This Row],[Production]],35,(LEN(Table1[[#This Row],[Production]]))-37)/(MID(Table1[[#This Row],[Stock]],35,(LEN(Table1[[#This Row],[Stock]]))-37))),0),"")</f>
        <v>12</v>
      </c>
      <c r="E295" t="s">
        <v>303</v>
      </c>
      <c r="F295" s="16">
        <f>VLOOKUP(LEFT(Table1[[#This Row],[Production]],LEN(Table1[[#This Row],[Production]])-7),Item!$A$5:$Z$1000,26,0)</f>
        <v>0.81299999999999994</v>
      </c>
      <c r="H295" s="8" t="str">
        <f>IFERROR(VLOOKUP(MID(Table1[[#This Row],[Production]],10,2),Special!$B$2:$D$26,3,0),"")</f>
        <v>S</v>
      </c>
      <c r="J295" t="b">
        <f>EXACT(LEFT(Table1[[#This Row],[Stock]],12),LEFT(Table1[[#This Row],[Production]],12))</f>
        <v>1</v>
      </c>
      <c r="K295" t="b">
        <f>EXACT((RIGHT(Table1[[#This Row],[Stock]],3)),((RIGHT(Table1[[#This Row],[Production]],3))))</f>
        <v>1</v>
      </c>
      <c r="L295" s="14">
        <f>IFERROR(VLOOKUP(Table1[[#This Row],[Stock]],[1]Sheet1!$A$7:$N$10000,14,0),"")</f>
        <v>570</v>
      </c>
      <c r="M295" s="14">
        <f>IFERROR(ROUND((Table1[[#This Row],[Stock
(S&amp;L)]]/Table1[[#This Row],[Rate
(L/S)]]),0),"")</f>
        <v>48</v>
      </c>
      <c r="O295" t="str">
        <f>IF(Table1[[#This Row],[Rate
(L/S)]]=1,"P/E","C")</f>
        <v>C</v>
      </c>
      <c r="P295" s="7">
        <f>IFERROR(VLOOKUP(Table1[[#This Row],[Stock]],[2]CUS030!$A$5:$BO$10000,21,0)/Table1[[#This Row],[Rate
(L/S)]],"")</f>
        <v>0</v>
      </c>
      <c r="Q295" s="7">
        <f>IFERROR(VLOOKUP(Table1[[#This Row],[Stock]],[2]CUS030!$A$5:$BO$10000,22,0)/Table1[[#This Row],[Rate
(L/S)]],"")</f>
        <v>0</v>
      </c>
      <c r="R295" s="7">
        <f>IFERROR(VLOOKUP(Table1[[#This Row],[Stock]],[2]CUS030!$A$5:$BO$10000,23,0)/Table1[[#This Row],[Rate
(L/S)]],"")</f>
        <v>0</v>
      </c>
      <c r="S295" s="7">
        <f>IFERROR(VLOOKUP(Table1[[#This Row],[Stock]],[2]CUS030!$A$5:$BO$10000,24,0)/Table1[[#This Row],[Rate
(L/S)]],"")</f>
        <v>0</v>
      </c>
      <c r="T295" s="7">
        <f>IFERROR(VLOOKUP(Table1[[#This Row],[Stock]],[2]CUS030!$A$5:$BO$10000,25,0)/Table1[[#This Row],[Rate
(L/S)]],"")</f>
        <v>0</v>
      </c>
      <c r="U295" s="7">
        <f>IFERROR(VLOOKUP(Table1[[#This Row],[Stock]],[2]CUS030!$A$5:$BO$10000,26,0)/Table1[[#This Row],[Rate
(L/S)]],"")</f>
        <v>0</v>
      </c>
      <c r="V295" s="7">
        <f>IFERROR(VLOOKUP(Table1[[#This Row],[Stock]],[2]CUS030!$A$5:$BO$10000,27,0)/Table1[[#This Row],[Rate
(L/S)]],"")</f>
        <v>0</v>
      </c>
      <c r="W295" s="7">
        <f>IFERROR(VLOOKUP(Table1[[#This Row],[Stock]],[2]CUS030!$A$5:$BO$10000,28,0)/Table1[[#This Row],[Rate
(L/S)]],"")</f>
        <v>0</v>
      </c>
      <c r="X295" s="7">
        <f>IFERROR(VLOOKUP(Table1[[#This Row],[Stock]],[2]CUS030!$A$5:$BO$10000,29,0)/Table1[[#This Row],[Rate
(L/S)]],"")</f>
        <v>0</v>
      </c>
      <c r="Y295" s="7">
        <f>IFERROR(VLOOKUP(Table1[[#This Row],[Stock]],[2]CUS030!$A$5:$BO$10000,30,0)/Table1[[#This Row],[Rate
(L/S)]],"")</f>
        <v>0</v>
      </c>
      <c r="Z295" s="7">
        <f>IFERROR(VLOOKUP(Table1[[#This Row],[Stock]],[2]CUS030!$A$5:$BO$10000,31,0)/Table1[[#This Row],[Rate
(L/S)]],"")</f>
        <v>0</v>
      </c>
      <c r="AA295" s="7">
        <f>IFERROR(VLOOKUP(Table1[[#This Row],[Stock]],[2]CUS030!$A$5:$BO$10000,32,0)/Table1[[#This Row],[Rate
(L/S)]],"")</f>
        <v>0</v>
      </c>
      <c r="AB295" s="7">
        <f>IFERROR(VLOOKUP(Table1[[#This Row],[Stock]],[2]CUS030!$A$5:$BO$10000,33,0)/Table1[[#This Row],[Rate
(L/S)]],"")</f>
        <v>0</v>
      </c>
      <c r="AC295" s="7">
        <f>IFERROR(VLOOKUP(Table1[[#This Row],[Stock]],[2]CUS030!$A$5:$BO$10000,34,0)/Table1[[#This Row],[Rate
(L/S)]],"")</f>
        <v>0</v>
      </c>
      <c r="AD295" s="7">
        <f>IFERROR(VLOOKUP(Table1[[#This Row],[Stock]],[2]CUS030!$A$5:$BO$10000,35,0)/Table1[[#This Row],[Rate
(L/S)]],"")</f>
        <v>0</v>
      </c>
      <c r="AE295" s="7">
        <f>IFERROR(VLOOKUP(Table1[[#This Row],[Stock]],[2]CUS030!$A$5:$BO$10000,36,0)/Table1[[#This Row],[Rate
(L/S)]],"")</f>
        <v>0</v>
      </c>
      <c r="AF295" s="7">
        <f>IFERROR(VLOOKUP(Table1[[#This Row],[Stock]],[2]CUS030!$A$5:$BO$10000,37,0)/Table1[[#This Row],[Rate
(L/S)]],"")</f>
        <v>0</v>
      </c>
      <c r="AG295" s="7">
        <f>IFERROR(VLOOKUP(Table1[[#This Row],[Stock]],[2]CUS030!$A$5:$BO$10000,38,0)/Table1[[#This Row],[Rate
(L/S)]],"")</f>
        <v>0</v>
      </c>
      <c r="AH295" s="7">
        <f>IFERROR(VLOOKUP(Table1[[#This Row],[Stock]],[2]CUS030!$A$5:$BO$10000,39,0)/Table1[[#This Row],[Rate
(L/S)]],"")</f>
        <v>0</v>
      </c>
      <c r="AI295" s="7">
        <f>IFERROR(VLOOKUP(Table1[[#This Row],[Stock]],[2]CUS030!$A$5:$BO$10000,40,0)/Table1[[#This Row],[Rate
(L/S)]],"")</f>
        <v>0</v>
      </c>
      <c r="AJ295" s="7">
        <f>IFERROR(VLOOKUP(Table1[[#This Row],[Stock]],[2]CUS030!$A$5:$BO$10000,41,0)/Table1[[#This Row],[Rate
(L/S)]],"")</f>
        <v>0</v>
      </c>
      <c r="AK295" s="7">
        <f>IFERROR(VLOOKUP(Table1[[#This Row],[Stock]],[2]CUS030!$A$5:$BO$10000,42,0)/Table1[[#This Row],[Rate
(L/S)]],"")</f>
        <v>0</v>
      </c>
      <c r="AL295" s="7">
        <f>IFERROR(VLOOKUP(Table1[[#This Row],[Stock]],[2]CUS030!$A$5:$BO$10000,43,0)/Table1[[#This Row],[Rate
(L/S)]],"")</f>
        <v>0</v>
      </c>
      <c r="AM295" s="7">
        <f>IFERROR(VLOOKUP(Table1[[#This Row],[Stock]],[2]CUS030!$A$5:$BO$10000,44,0)/Table1[[#This Row],[Rate
(L/S)]],"")</f>
        <v>0</v>
      </c>
      <c r="AN295" s="7">
        <f>IFERROR(VLOOKUP(Table1[[#This Row],[Stock]],[2]CUS030!$A$5:$BO$10000,45,0)/Table1[[#This Row],[Rate
(L/S)]],"")</f>
        <v>0</v>
      </c>
      <c r="AO295" s="7">
        <f>IFERROR(VLOOKUP(Table1[[#This Row],[Stock]],[2]CUS030!$A$5:$BO$10000,46,0)/Table1[[#This Row],[Rate
(L/S)]],"")</f>
        <v>0</v>
      </c>
      <c r="AP295" s="7">
        <f>IFERROR(VLOOKUP(Table1[[#This Row],[Stock]],[2]CUS030!$A$5:$BO$10000,47,0)/Table1[[#This Row],[Rate
(L/S)]],"")</f>
        <v>0</v>
      </c>
      <c r="AQ295" s="7">
        <f>IFERROR(VLOOKUP(Table1[[#This Row],[Stock]],[2]CUS030!$A$5:$BO$10000,48,0)/Table1[[#This Row],[Rate
(L/S)]],"")</f>
        <v>0</v>
      </c>
      <c r="AR295" s="7">
        <f>IFERROR(VLOOKUP(Table1[[#This Row],[Stock]],[2]CUS030!$A$5:$BO$10000,49,0)/Table1[[#This Row],[Rate
(L/S)]],"")</f>
        <v>0</v>
      </c>
      <c r="AS295" s="7">
        <f>IFERROR(VLOOKUP(Table1[[#This Row],[Stock]],[2]CUS030!$A$5:$BO$10000,50,0)/Table1[[#This Row],[Rate
(L/S)]],"")</f>
        <v>0</v>
      </c>
      <c r="AT295" s="7">
        <f>IFERROR(VLOOKUP(Table1[[#This Row],[Stock]],[2]CUS030!$A$5:$BO$10000,51,0)/Table1[[#This Row],[Rate
(L/S)]],"")</f>
        <v>0</v>
      </c>
      <c r="AU295" s="7">
        <f>IFERROR(VLOOKUP(Table1[[#This Row],[Stock]],[2]CUS030!$A$5:$BO$10000,52,0)/Table1[[#This Row],[Rate
(L/S)]],"")</f>
        <v>0</v>
      </c>
      <c r="AV295" s="7">
        <f>IFERROR(VLOOKUP(Table1[[#This Row],[Stock]],[2]CUS030!$A$5:$BO$10000,53,0)/Table1[[#This Row],[Rate
(L/S)]],"")</f>
        <v>0</v>
      </c>
      <c r="AW295" s="7">
        <f>IFERROR(VLOOKUP(Table1[[#This Row],[Stock]],[2]CUS030!$A$5:$BO$10000,54,0)/Table1[[#This Row],[Rate
(L/S)]],"")</f>
        <v>0</v>
      </c>
      <c r="AX295" s="7">
        <f>IFERROR(VLOOKUP(Table1[[#This Row],[Stock]],[2]CUS030!$A$5:$BO$10000,55,0)/Table1[[#This Row],[Rate
(L/S)]],"")</f>
        <v>41.666666666666664</v>
      </c>
      <c r="AY295" s="7">
        <f>IFERROR(VLOOKUP(Table1[[#This Row],[Stock]],[2]CUS030!$A$5:$BO$10000,56,0)/Table1[[#This Row],[Rate
(L/S)]],"")</f>
        <v>41.666666666666664</v>
      </c>
      <c r="AZ295" s="7">
        <f>IFERROR(VLOOKUP(Table1[[#This Row],[Stock]],[2]CUS030!$A$5:$BO$10000,57,0)/Table1[[#This Row],[Rate
(L/S)]],"")</f>
        <v>42.666666666666664</v>
      </c>
      <c r="BA295" s="7">
        <f>IFERROR(VLOOKUP(Table1[[#This Row],[Stock]],[2]CUS030!$A$5:$BO$10000,58,0)/Table1[[#This Row],[Rate
(L/S)]],"")</f>
        <v>41.666666666666664</v>
      </c>
      <c r="BB295" s="7">
        <f>IFERROR(VLOOKUP(Table1[[#This Row],[Stock]],[2]CUS030!$A$5:$BO$10000,59,0)/Table1[[#This Row],[Rate
(L/S)]],"")</f>
        <v>0</v>
      </c>
      <c r="BC295" s="7">
        <f>IFERROR(VLOOKUP(Table1[[#This Row],[Stock]],[2]CUS030!$A$5:$BO$10000,60,0)/Table1[[#This Row],[Rate
(L/S)]],"")</f>
        <v>0</v>
      </c>
      <c r="BD295" s="7">
        <f>IFERROR(VLOOKUP(Table1[[#This Row],[Stock]],[2]CUS030!$A$5:$BO$10000,61,0)/Table1[[#This Row],[Rate
(L/S)]],"")</f>
        <v>0</v>
      </c>
      <c r="BE295" s="7">
        <f>IFERROR(VLOOKUP(Table1[[#This Row],[Stock]],[2]CUS030!$A$5:$BO$10000,62,0)/Table1[[#This Row],[Rate
(L/S)]],"")</f>
        <v>0</v>
      </c>
      <c r="BF295" s="7">
        <f>IFERROR(VLOOKUP(Table1[[#This Row],[Stock]],[2]CUS030!$A$5:$BO$10000,63,0)/Table1[[#This Row],[Rate
(L/S)]],"")</f>
        <v>0</v>
      </c>
      <c r="BG295" s="7">
        <f>IFERROR(VLOOKUP(Table1[[#This Row],[Stock]],[2]CUS030!$A$5:$BO$10000,64,0)/Table1[[#This Row],[Rate
(L/S)]],"")</f>
        <v>0</v>
      </c>
      <c r="BH295" s="7">
        <f>IFERROR(VLOOKUP(Table1[[#This Row],[Stock]],[2]CUS030!$A$5:$BO$10000,65,0)/Table1[[#This Row],[Rate
(L/S)]],"")</f>
        <v>0</v>
      </c>
      <c r="BI295" s="7" t="s">
        <v>1</v>
      </c>
      <c r="BJ295" s="15">
        <f>IFERROR(IF(Table1[[#This Row],[S.Material]]="S",(Table1[[#This Row],[Total Qty]]+Table1[[#This Row],[N+1]]+Table1[[#This Row],[N+2]]),Table1[[#This Row],[Total Qty]]+Table1[[#This Row],[N+1]]),)</f>
        <v>84.333333333333329</v>
      </c>
      <c r="BK295" s="7" t="str">
        <f>IFERROR(IF(((AVERAGE((Table1[[#This Row],[N+1]],Table1[[#This Row],[N+2]]),Table1[[#This Row],[N+3]])-(Table1[[#This Row],[Total Qty]])))&gt;500,"Fixed&gt;500pcs",""),"")</f>
        <v/>
      </c>
      <c r="BL295" s="7" t="str">
        <f>IF(AND(Table1[[#This Row],[Last Forcast]]=0,Table1[[#This Row],[Total Qty]]&gt;0,Table1[[#This Row],[N+1]]&gt;0),"Check PO again","")</f>
        <v/>
      </c>
    </row>
    <row r="296" spans="2:64" x14ac:dyDescent="0.3">
      <c r="B296">
        <v>294</v>
      </c>
      <c r="C296" t="s">
        <v>303</v>
      </c>
      <c r="D296">
        <f>IFERROR(ROUND((MID(Table1[[#This Row],[Production]],35,(LEN(Table1[[#This Row],[Production]]))-37)/(MID(Table1[[#This Row],[Stock]],35,(LEN(Table1[[#This Row],[Stock]]))-37))),0),"")</f>
        <v>1</v>
      </c>
      <c r="E296" t="s">
        <v>303</v>
      </c>
      <c r="F296" s="16">
        <f>VLOOKUP(LEFT(Table1[[#This Row],[Production]],LEN(Table1[[#This Row],[Production]])-7),Item!$A$5:$Z$1000,26,0)</f>
        <v>0.81299999999999994</v>
      </c>
      <c r="H296" s="8" t="str">
        <f>IFERROR(VLOOKUP(MID(Table1[[#This Row],[Production]],10,2),Special!$B$2:$D$26,3,0),"")</f>
        <v>S</v>
      </c>
      <c r="J296" t="b">
        <f>EXACT(LEFT(Table1[[#This Row],[Stock]],12),LEFT(Table1[[#This Row],[Production]],12))</f>
        <v>1</v>
      </c>
      <c r="K296" t="b">
        <f>EXACT((RIGHT(Table1[[#This Row],[Stock]],3)),((RIGHT(Table1[[#This Row],[Production]],3))))</f>
        <v>1</v>
      </c>
      <c r="L296" s="14">
        <f>IFERROR(VLOOKUP(Table1[[#This Row],[Stock]],[1]Sheet1!$A$7:$N$10000,14,0),"")</f>
        <v>79</v>
      </c>
      <c r="M296" s="14">
        <f>IFERROR(ROUND((Table1[[#This Row],[Stock
(S&amp;L)]]/Table1[[#This Row],[Rate
(L/S)]]),0),"")</f>
        <v>79</v>
      </c>
      <c r="O296" t="str">
        <f>IF(Table1[[#This Row],[Rate
(L/S)]]=1,"P/E","C")</f>
        <v>P/E</v>
      </c>
      <c r="P296" s="7" t="str">
        <f>IFERROR(VLOOKUP(Table1[[#This Row],[Stock]],[2]CUS030!$A$5:$BO$10000,21,0)/Table1[[#This Row],[Rate
(L/S)]],"")</f>
        <v/>
      </c>
      <c r="Q296" s="7" t="str">
        <f>IFERROR(VLOOKUP(Table1[[#This Row],[Stock]],[2]CUS030!$A$5:$BO$10000,22,0)/Table1[[#This Row],[Rate
(L/S)]],"")</f>
        <v/>
      </c>
      <c r="R296" s="7" t="str">
        <f>IFERROR(VLOOKUP(Table1[[#This Row],[Stock]],[2]CUS030!$A$5:$BO$10000,23,0)/Table1[[#This Row],[Rate
(L/S)]],"")</f>
        <v/>
      </c>
      <c r="S296" s="7" t="str">
        <f>IFERROR(VLOOKUP(Table1[[#This Row],[Stock]],[2]CUS030!$A$5:$BO$10000,24,0)/Table1[[#This Row],[Rate
(L/S)]],"")</f>
        <v/>
      </c>
      <c r="T296" s="7" t="str">
        <f>IFERROR(VLOOKUP(Table1[[#This Row],[Stock]],[2]CUS030!$A$5:$BO$10000,25,0)/Table1[[#This Row],[Rate
(L/S)]],"")</f>
        <v/>
      </c>
      <c r="U296" s="7" t="str">
        <f>IFERROR(VLOOKUP(Table1[[#This Row],[Stock]],[2]CUS030!$A$5:$BO$10000,26,0)/Table1[[#This Row],[Rate
(L/S)]],"")</f>
        <v/>
      </c>
      <c r="V296" s="7" t="str">
        <f>IFERROR(VLOOKUP(Table1[[#This Row],[Stock]],[2]CUS030!$A$5:$BO$10000,27,0)/Table1[[#This Row],[Rate
(L/S)]],"")</f>
        <v/>
      </c>
      <c r="W296" s="7" t="str">
        <f>IFERROR(VLOOKUP(Table1[[#This Row],[Stock]],[2]CUS030!$A$5:$BO$10000,28,0)/Table1[[#This Row],[Rate
(L/S)]],"")</f>
        <v/>
      </c>
      <c r="X296" s="7" t="str">
        <f>IFERROR(VLOOKUP(Table1[[#This Row],[Stock]],[2]CUS030!$A$5:$BO$10000,29,0)/Table1[[#This Row],[Rate
(L/S)]],"")</f>
        <v/>
      </c>
      <c r="Y296" s="7" t="str">
        <f>IFERROR(VLOOKUP(Table1[[#This Row],[Stock]],[2]CUS030!$A$5:$BO$10000,30,0)/Table1[[#This Row],[Rate
(L/S)]],"")</f>
        <v/>
      </c>
      <c r="Z296" s="7" t="str">
        <f>IFERROR(VLOOKUP(Table1[[#This Row],[Stock]],[2]CUS030!$A$5:$BO$10000,31,0)/Table1[[#This Row],[Rate
(L/S)]],"")</f>
        <v/>
      </c>
      <c r="AA296" s="7" t="str">
        <f>IFERROR(VLOOKUP(Table1[[#This Row],[Stock]],[2]CUS030!$A$5:$BO$10000,32,0)/Table1[[#This Row],[Rate
(L/S)]],"")</f>
        <v/>
      </c>
      <c r="AB296" s="7" t="str">
        <f>IFERROR(VLOOKUP(Table1[[#This Row],[Stock]],[2]CUS030!$A$5:$BO$10000,33,0)/Table1[[#This Row],[Rate
(L/S)]],"")</f>
        <v/>
      </c>
      <c r="AC296" s="7" t="str">
        <f>IFERROR(VLOOKUP(Table1[[#This Row],[Stock]],[2]CUS030!$A$5:$BO$10000,34,0)/Table1[[#This Row],[Rate
(L/S)]],"")</f>
        <v/>
      </c>
      <c r="AD296" s="7" t="str">
        <f>IFERROR(VLOOKUP(Table1[[#This Row],[Stock]],[2]CUS030!$A$5:$BO$10000,35,0)/Table1[[#This Row],[Rate
(L/S)]],"")</f>
        <v/>
      </c>
      <c r="AE296" s="7" t="str">
        <f>IFERROR(VLOOKUP(Table1[[#This Row],[Stock]],[2]CUS030!$A$5:$BO$10000,36,0)/Table1[[#This Row],[Rate
(L/S)]],"")</f>
        <v/>
      </c>
      <c r="AF296" s="7" t="str">
        <f>IFERROR(VLOOKUP(Table1[[#This Row],[Stock]],[2]CUS030!$A$5:$BO$10000,37,0)/Table1[[#This Row],[Rate
(L/S)]],"")</f>
        <v/>
      </c>
      <c r="AG296" s="7" t="str">
        <f>IFERROR(VLOOKUP(Table1[[#This Row],[Stock]],[2]CUS030!$A$5:$BO$10000,38,0)/Table1[[#This Row],[Rate
(L/S)]],"")</f>
        <v/>
      </c>
      <c r="AH296" s="7" t="str">
        <f>IFERROR(VLOOKUP(Table1[[#This Row],[Stock]],[2]CUS030!$A$5:$BO$10000,39,0)/Table1[[#This Row],[Rate
(L/S)]],"")</f>
        <v/>
      </c>
      <c r="AI296" s="7" t="str">
        <f>IFERROR(VLOOKUP(Table1[[#This Row],[Stock]],[2]CUS030!$A$5:$BO$10000,40,0)/Table1[[#This Row],[Rate
(L/S)]],"")</f>
        <v/>
      </c>
      <c r="AJ296" s="7" t="str">
        <f>IFERROR(VLOOKUP(Table1[[#This Row],[Stock]],[2]CUS030!$A$5:$BO$10000,41,0)/Table1[[#This Row],[Rate
(L/S)]],"")</f>
        <v/>
      </c>
      <c r="AK296" s="7" t="str">
        <f>IFERROR(VLOOKUP(Table1[[#This Row],[Stock]],[2]CUS030!$A$5:$BO$10000,42,0)/Table1[[#This Row],[Rate
(L/S)]],"")</f>
        <v/>
      </c>
      <c r="AL296" s="7" t="str">
        <f>IFERROR(VLOOKUP(Table1[[#This Row],[Stock]],[2]CUS030!$A$5:$BO$10000,43,0)/Table1[[#This Row],[Rate
(L/S)]],"")</f>
        <v/>
      </c>
      <c r="AM296" s="7" t="str">
        <f>IFERROR(VLOOKUP(Table1[[#This Row],[Stock]],[2]CUS030!$A$5:$BO$10000,44,0)/Table1[[#This Row],[Rate
(L/S)]],"")</f>
        <v/>
      </c>
      <c r="AN296" s="7" t="str">
        <f>IFERROR(VLOOKUP(Table1[[#This Row],[Stock]],[2]CUS030!$A$5:$BO$10000,45,0)/Table1[[#This Row],[Rate
(L/S)]],"")</f>
        <v/>
      </c>
      <c r="AO296" s="7" t="str">
        <f>IFERROR(VLOOKUP(Table1[[#This Row],[Stock]],[2]CUS030!$A$5:$BO$10000,46,0)/Table1[[#This Row],[Rate
(L/S)]],"")</f>
        <v/>
      </c>
      <c r="AP296" s="7" t="str">
        <f>IFERROR(VLOOKUP(Table1[[#This Row],[Stock]],[2]CUS030!$A$5:$BO$10000,47,0)/Table1[[#This Row],[Rate
(L/S)]],"")</f>
        <v/>
      </c>
      <c r="AQ296" s="7" t="str">
        <f>IFERROR(VLOOKUP(Table1[[#This Row],[Stock]],[2]CUS030!$A$5:$BO$10000,48,0)/Table1[[#This Row],[Rate
(L/S)]],"")</f>
        <v/>
      </c>
      <c r="AR296" s="7" t="str">
        <f>IFERROR(VLOOKUP(Table1[[#This Row],[Stock]],[2]CUS030!$A$5:$BO$10000,49,0)/Table1[[#This Row],[Rate
(L/S)]],"")</f>
        <v/>
      </c>
      <c r="AS296" s="7" t="str">
        <f>IFERROR(VLOOKUP(Table1[[#This Row],[Stock]],[2]CUS030!$A$5:$BO$10000,50,0)/Table1[[#This Row],[Rate
(L/S)]],"")</f>
        <v/>
      </c>
      <c r="AT296" s="7" t="str">
        <f>IFERROR(VLOOKUP(Table1[[#This Row],[Stock]],[2]CUS030!$A$5:$BO$10000,51,0)/Table1[[#This Row],[Rate
(L/S)]],"")</f>
        <v/>
      </c>
      <c r="AU296" s="7" t="str">
        <f>IFERROR(VLOOKUP(Table1[[#This Row],[Stock]],[2]CUS030!$A$5:$BO$10000,52,0)/Table1[[#This Row],[Rate
(L/S)]],"")</f>
        <v/>
      </c>
      <c r="AV296" s="7" t="str">
        <f>IFERROR(VLOOKUP(Table1[[#This Row],[Stock]],[2]CUS030!$A$5:$BO$10000,53,0)/Table1[[#This Row],[Rate
(L/S)]],"")</f>
        <v/>
      </c>
      <c r="AW296" s="7" t="str">
        <f>IFERROR(VLOOKUP(Table1[[#This Row],[Stock]],[2]CUS030!$A$5:$BO$10000,54,0)/Table1[[#This Row],[Rate
(L/S)]],"")</f>
        <v/>
      </c>
      <c r="AX296" s="7" t="str">
        <f>IFERROR(VLOOKUP(Table1[[#This Row],[Stock]],[2]CUS030!$A$5:$BO$10000,55,0)/Table1[[#This Row],[Rate
(L/S)]],"")</f>
        <v/>
      </c>
      <c r="AY296" s="7" t="str">
        <f>IFERROR(VLOOKUP(Table1[[#This Row],[Stock]],[2]CUS030!$A$5:$BO$10000,56,0)/Table1[[#This Row],[Rate
(L/S)]],"")</f>
        <v/>
      </c>
      <c r="AZ296" s="7" t="str">
        <f>IFERROR(VLOOKUP(Table1[[#This Row],[Stock]],[2]CUS030!$A$5:$BO$10000,57,0)/Table1[[#This Row],[Rate
(L/S)]],"")</f>
        <v/>
      </c>
      <c r="BA296" s="7" t="str">
        <f>IFERROR(VLOOKUP(Table1[[#This Row],[Stock]],[2]CUS030!$A$5:$BO$10000,58,0)/Table1[[#This Row],[Rate
(L/S)]],"")</f>
        <v/>
      </c>
      <c r="BB296" s="7" t="str">
        <f>IFERROR(VLOOKUP(Table1[[#This Row],[Stock]],[2]CUS030!$A$5:$BO$10000,59,0)/Table1[[#This Row],[Rate
(L/S)]],"")</f>
        <v/>
      </c>
      <c r="BC296" s="7" t="str">
        <f>IFERROR(VLOOKUP(Table1[[#This Row],[Stock]],[2]CUS030!$A$5:$BO$10000,60,0)/Table1[[#This Row],[Rate
(L/S)]],"")</f>
        <v/>
      </c>
      <c r="BD296" s="7" t="str">
        <f>IFERROR(VLOOKUP(Table1[[#This Row],[Stock]],[2]CUS030!$A$5:$BO$10000,61,0)/Table1[[#This Row],[Rate
(L/S)]],"")</f>
        <v/>
      </c>
      <c r="BE296" s="7" t="str">
        <f>IFERROR(VLOOKUP(Table1[[#This Row],[Stock]],[2]CUS030!$A$5:$BO$10000,62,0)/Table1[[#This Row],[Rate
(L/S)]],"")</f>
        <v/>
      </c>
      <c r="BF296" s="7" t="str">
        <f>IFERROR(VLOOKUP(Table1[[#This Row],[Stock]],[2]CUS030!$A$5:$BO$10000,63,0)/Table1[[#This Row],[Rate
(L/S)]],"")</f>
        <v/>
      </c>
      <c r="BG296" s="7" t="str">
        <f>IFERROR(VLOOKUP(Table1[[#This Row],[Stock]],[2]CUS030!$A$5:$BO$10000,64,0)/Table1[[#This Row],[Rate
(L/S)]],"")</f>
        <v/>
      </c>
      <c r="BH296" s="7" t="str">
        <f>IFERROR(VLOOKUP(Table1[[#This Row],[Stock]],[2]CUS030!$A$5:$BO$10000,65,0)/Table1[[#This Row],[Rate
(L/S)]],"")</f>
        <v/>
      </c>
      <c r="BI296" s="7" t="s">
        <v>1</v>
      </c>
      <c r="BJ296" s="15">
        <f>IFERROR(IF(Table1[[#This Row],[S.Material]]="S",(Table1[[#This Row],[Total Qty]]+Table1[[#This Row],[N+1]]+Table1[[#This Row],[N+2]]),Table1[[#This Row],[Total Qty]]+Table1[[#This Row],[N+1]]),)</f>
        <v>0</v>
      </c>
      <c r="BK296" s="7" t="str">
        <f>IFERROR(IF(((AVERAGE((Table1[[#This Row],[N+1]],Table1[[#This Row],[N+2]]),Table1[[#This Row],[N+3]])-(Table1[[#This Row],[Total Qty]])))&gt;500,"Fixed&gt;500pcs",""),"")</f>
        <v/>
      </c>
      <c r="BL296" s="7" t="str">
        <f>IF(AND(Table1[[#This Row],[Last Forcast]]=0,Table1[[#This Row],[Total Qty]]&gt;0,Table1[[#This Row],[N+1]]&gt;0),"Check PO again","")</f>
        <v/>
      </c>
    </row>
    <row r="297" spans="2:64" x14ac:dyDescent="0.3">
      <c r="B297">
        <v>295</v>
      </c>
      <c r="C297" t="s">
        <v>304</v>
      </c>
      <c r="D297">
        <f>IFERROR(ROUND((MID(Table1[[#This Row],[Production]],35,(LEN(Table1[[#This Row],[Production]]))-37)/(MID(Table1[[#This Row],[Stock]],35,(LEN(Table1[[#This Row],[Stock]]))-37))),0),"")</f>
        <v>15</v>
      </c>
      <c r="E297" t="s">
        <v>305</v>
      </c>
      <c r="F297" s="16">
        <f>VLOOKUP(LEFT(Table1[[#This Row],[Production]],LEN(Table1[[#This Row],[Production]])-7),Item!$A$5:$Z$1000,26,0)</f>
        <v>0.71599999999999997</v>
      </c>
      <c r="H297" s="8" t="str">
        <f>IFERROR(VLOOKUP(MID(Table1[[#This Row],[Production]],10,2),Special!$B$2:$D$26,3,0),"")</f>
        <v>S</v>
      </c>
      <c r="J297" t="b">
        <f>EXACT(LEFT(Table1[[#This Row],[Stock]],12),LEFT(Table1[[#This Row],[Production]],12))</f>
        <v>1</v>
      </c>
      <c r="K297" t="b">
        <f>EXACT((RIGHT(Table1[[#This Row],[Stock]],3)),((RIGHT(Table1[[#This Row],[Production]],3))))</f>
        <v>1</v>
      </c>
      <c r="L297" s="14">
        <f>IFERROR(VLOOKUP(Table1[[#This Row],[Stock]],[1]Sheet1!$A$7:$N$10000,14,0),"")</f>
        <v>1234</v>
      </c>
      <c r="M297" s="14">
        <f>IFERROR(ROUND((Table1[[#This Row],[Stock
(S&amp;L)]]/Table1[[#This Row],[Rate
(L/S)]]),0),"")</f>
        <v>82</v>
      </c>
      <c r="O297" t="str">
        <f>IF(Table1[[#This Row],[Rate
(L/S)]]=1,"P/E","C")</f>
        <v>C</v>
      </c>
      <c r="P297" s="7">
        <f>IFERROR(VLOOKUP(Table1[[#This Row],[Stock]],[2]CUS030!$A$5:$BO$10000,21,0)/Table1[[#This Row],[Rate
(L/S)]],"")</f>
        <v>10</v>
      </c>
      <c r="Q297" s="7">
        <f>IFERROR(VLOOKUP(Table1[[#This Row],[Stock]],[2]CUS030!$A$5:$BO$10000,22,0)/Table1[[#This Row],[Rate
(L/S)]],"")</f>
        <v>0</v>
      </c>
      <c r="R297" s="7">
        <f>IFERROR(VLOOKUP(Table1[[#This Row],[Stock]],[2]CUS030!$A$5:$BO$10000,23,0)/Table1[[#This Row],[Rate
(L/S)]],"")</f>
        <v>0</v>
      </c>
      <c r="S297" s="7">
        <f>IFERROR(VLOOKUP(Table1[[#This Row],[Stock]],[2]CUS030!$A$5:$BO$10000,24,0)/Table1[[#This Row],[Rate
(L/S)]],"")</f>
        <v>6.666666666666667</v>
      </c>
      <c r="T297" s="7">
        <f>IFERROR(VLOOKUP(Table1[[#This Row],[Stock]],[2]CUS030!$A$5:$BO$10000,25,0)/Table1[[#This Row],[Rate
(L/S)]],"")</f>
        <v>0</v>
      </c>
      <c r="U297" s="7">
        <f>IFERROR(VLOOKUP(Table1[[#This Row],[Stock]],[2]CUS030!$A$5:$BO$10000,26,0)/Table1[[#This Row],[Rate
(L/S)]],"")</f>
        <v>6.666666666666667</v>
      </c>
      <c r="V297" s="7">
        <f>IFERROR(VLOOKUP(Table1[[#This Row],[Stock]],[2]CUS030!$A$5:$BO$10000,27,0)/Table1[[#This Row],[Rate
(L/S)]],"")</f>
        <v>0</v>
      </c>
      <c r="W297" s="7">
        <f>IFERROR(VLOOKUP(Table1[[#This Row],[Stock]],[2]CUS030!$A$5:$BO$10000,28,0)/Table1[[#This Row],[Rate
(L/S)]],"")</f>
        <v>6.666666666666667</v>
      </c>
      <c r="X297" s="7">
        <f>IFERROR(VLOOKUP(Table1[[#This Row],[Stock]],[2]CUS030!$A$5:$BO$10000,29,0)/Table1[[#This Row],[Rate
(L/S)]],"")</f>
        <v>0</v>
      </c>
      <c r="Y297" s="7">
        <f>IFERROR(VLOOKUP(Table1[[#This Row],[Stock]],[2]CUS030!$A$5:$BO$10000,30,0)/Table1[[#This Row],[Rate
(L/S)]],"")</f>
        <v>0</v>
      </c>
      <c r="Z297" s="7">
        <f>IFERROR(VLOOKUP(Table1[[#This Row],[Stock]],[2]CUS030!$A$5:$BO$10000,31,0)/Table1[[#This Row],[Rate
(L/S)]],"")</f>
        <v>6.666666666666667</v>
      </c>
      <c r="AA297" s="7">
        <f>IFERROR(VLOOKUP(Table1[[#This Row],[Stock]],[2]CUS030!$A$5:$BO$10000,32,0)/Table1[[#This Row],[Rate
(L/S)]],"")</f>
        <v>0</v>
      </c>
      <c r="AB297" s="7">
        <f>IFERROR(VLOOKUP(Table1[[#This Row],[Stock]],[2]CUS030!$A$5:$BO$10000,33,0)/Table1[[#This Row],[Rate
(L/S)]],"")</f>
        <v>6.666666666666667</v>
      </c>
      <c r="AC297" s="7">
        <f>IFERROR(VLOOKUP(Table1[[#This Row],[Stock]],[2]CUS030!$A$5:$BO$10000,34,0)/Table1[[#This Row],[Rate
(L/S)]],"")</f>
        <v>0</v>
      </c>
      <c r="AD297" s="7">
        <f>IFERROR(VLOOKUP(Table1[[#This Row],[Stock]],[2]CUS030!$A$5:$BO$10000,35,0)/Table1[[#This Row],[Rate
(L/S)]],"")</f>
        <v>6.666666666666667</v>
      </c>
      <c r="AE297" s="7">
        <f>IFERROR(VLOOKUP(Table1[[#This Row],[Stock]],[2]CUS030!$A$5:$BO$10000,36,0)/Table1[[#This Row],[Rate
(L/S)]],"")</f>
        <v>0</v>
      </c>
      <c r="AF297" s="7">
        <f>IFERROR(VLOOKUP(Table1[[#This Row],[Stock]],[2]CUS030!$A$5:$BO$10000,37,0)/Table1[[#This Row],[Rate
(L/S)]],"")</f>
        <v>0</v>
      </c>
      <c r="AG297" s="7">
        <f>IFERROR(VLOOKUP(Table1[[#This Row],[Stock]],[2]CUS030!$A$5:$BO$10000,38,0)/Table1[[#This Row],[Rate
(L/S)]],"")</f>
        <v>6.666666666666667</v>
      </c>
      <c r="AH297" s="7">
        <f>IFERROR(VLOOKUP(Table1[[#This Row],[Stock]],[2]CUS030!$A$5:$BO$10000,39,0)/Table1[[#This Row],[Rate
(L/S)]],"")</f>
        <v>0</v>
      </c>
      <c r="AI297" s="7">
        <f>IFERROR(VLOOKUP(Table1[[#This Row],[Stock]],[2]CUS030!$A$5:$BO$10000,40,0)/Table1[[#This Row],[Rate
(L/S)]],"")</f>
        <v>6.666666666666667</v>
      </c>
      <c r="AJ297" s="7">
        <f>IFERROR(VLOOKUP(Table1[[#This Row],[Stock]],[2]CUS030!$A$5:$BO$10000,41,0)/Table1[[#This Row],[Rate
(L/S)]],"")</f>
        <v>0</v>
      </c>
      <c r="AK297" s="7">
        <f>IFERROR(VLOOKUP(Table1[[#This Row],[Stock]],[2]CUS030!$A$5:$BO$10000,42,0)/Table1[[#This Row],[Rate
(L/S)]],"")</f>
        <v>6.666666666666667</v>
      </c>
      <c r="AL297" s="7">
        <f>IFERROR(VLOOKUP(Table1[[#This Row],[Stock]],[2]CUS030!$A$5:$BO$10000,43,0)/Table1[[#This Row],[Rate
(L/S)]],"")</f>
        <v>0</v>
      </c>
      <c r="AM297" s="7">
        <f>IFERROR(VLOOKUP(Table1[[#This Row],[Stock]],[2]CUS030!$A$5:$BO$10000,44,0)/Table1[[#This Row],[Rate
(L/S)]],"")</f>
        <v>0</v>
      </c>
      <c r="AN297" s="7">
        <f>IFERROR(VLOOKUP(Table1[[#This Row],[Stock]],[2]CUS030!$A$5:$BO$10000,45,0)/Table1[[#This Row],[Rate
(L/S)]],"")</f>
        <v>6.666666666666667</v>
      </c>
      <c r="AO297" s="7">
        <f>IFERROR(VLOOKUP(Table1[[#This Row],[Stock]],[2]CUS030!$A$5:$BO$10000,46,0)/Table1[[#This Row],[Rate
(L/S)]],"")</f>
        <v>0</v>
      </c>
      <c r="AP297" s="7">
        <f>IFERROR(VLOOKUP(Table1[[#This Row],[Stock]],[2]CUS030!$A$5:$BO$10000,47,0)/Table1[[#This Row],[Rate
(L/S)]],"")</f>
        <v>3.3333333333333335</v>
      </c>
      <c r="AQ297" s="7">
        <f>IFERROR(VLOOKUP(Table1[[#This Row],[Stock]],[2]CUS030!$A$5:$BO$10000,48,0)/Table1[[#This Row],[Rate
(L/S)]],"")</f>
        <v>0</v>
      </c>
      <c r="AR297" s="7">
        <f>IFERROR(VLOOKUP(Table1[[#This Row],[Stock]],[2]CUS030!$A$5:$BO$10000,49,0)/Table1[[#This Row],[Rate
(L/S)]],"")</f>
        <v>0</v>
      </c>
      <c r="AS297" s="7">
        <f>IFERROR(VLOOKUP(Table1[[#This Row],[Stock]],[2]CUS030!$A$5:$BO$10000,50,0)/Table1[[#This Row],[Rate
(L/S)]],"")</f>
        <v>0</v>
      </c>
      <c r="AT297" s="7">
        <f>IFERROR(VLOOKUP(Table1[[#This Row],[Stock]],[2]CUS030!$A$5:$BO$10000,51,0)/Table1[[#This Row],[Rate
(L/S)]],"")</f>
        <v>0</v>
      </c>
      <c r="AU297" s="7">
        <f>IFERROR(VLOOKUP(Table1[[#This Row],[Stock]],[2]CUS030!$A$5:$BO$10000,52,0)/Table1[[#This Row],[Rate
(L/S)]],"")</f>
        <v>0</v>
      </c>
      <c r="AV297" s="7">
        <f>IFERROR(VLOOKUP(Table1[[#This Row],[Stock]],[2]CUS030!$A$5:$BO$10000,53,0)/Table1[[#This Row],[Rate
(L/S)]],"")</f>
        <v>80</v>
      </c>
      <c r="AW297" s="7">
        <f>IFERROR(VLOOKUP(Table1[[#This Row],[Stock]],[2]CUS030!$A$5:$BO$10000,54,0)/Table1[[#This Row],[Rate
(L/S)]],"")</f>
        <v>0</v>
      </c>
      <c r="AX297" s="7">
        <f>IFERROR(VLOOKUP(Table1[[#This Row],[Stock]],[2]CUS030!$A$5:$BO$10000,55,0)/Table1[[#This Row],[Rate
(L/S)]],"")</f>
        <v>83.333333333333329</v>
      </c>
      <c r="AY297" s="7">
        <f>IFERROR(VLOOKUP(Table1[[#This Row],[Stock]],[2]CUS030!$A$5:$BO$10000,56,0)/Table1[[#This Row],[Rate
(L/S)]],"")</f>
        <v>40</v>
      </c>
      <c r="AZ297" s="7">
        <f>IFERROR(VLOOKUP(Table1[[#This Row],[Stock]],[2]CUS030!$A$5:$BO$10000,57,0)/Table1[[#This Row],[Rate
(L/S)]],"")</f>
        <v>36.666666666666664</v>
      </c>
      <c r="BA297" s="7">
        <f>IFERROR(VLOOKUP(Table1[[#This Row],[Stock]],[2]CUS030!$A$5:$BO$10000,58,0)/Table1[[#This Row],[Rate
(L/S)]],"")</f>
        <v>53.333333333333336</v>
      </c>
      <c r="BB297" s="7">
        <f>IFERROR(VLOOKUP(Table1[[#This Row],[Stock]],[2]CUS030!$A$5:$BO$10000,59,0)/Table1[[#This Row],[Rate
(L/S)]],"")</f>
        <v>0</v>
      </c>
      <c r="BC297" s="7">
        <f>IFERROR(VLOOKUP(Table1[[#This Row],[Stock]],[2]CUS030!$A$5:$BO$10000,60,0)/Table1[[#This Row],[Rate
(L/S)]],"")</f>
        <v>0</v>
      </c>
      <c r="BD297" s="7">
        <f>IFERROR(VLOOKUP(Table1[[#This Row],[Stock]],[2]CUS030!$A$5:$BO$10000,61,0)/Table1[[#This Row],[Rate
(L/S)]],"")</f>
        <v>0</v>
      </c>
      <c r="BE297" s="7">
        <f>IFERROR(VLOOKUP(Table1[[#This Row],[Stock]],[2]CUS030!$A$5:$BO$10000,62,0)/Table1[[#This Row],[Rate
(L/S)]],"")</f>
        <v>0</v>
      </c>
      <c r="BF297" s="7">
        <f>IFERROR(VLOOKUP(Table1[[#This Row],[Stock]],[2]CUS030!$A$5:$BO$10000,63,0)/Table1[[#This Row],[Rate
(L/S)]],"")</f>
        <v>0</v>
      </c>
      <c r="BG297" s="7">
        <f>IFERROR(VLOOKUP(Table1[[#This Row],[Stock]],[2]CUS030!$A$5:$BO$10000,64,0)/Table1[[#This Row],[Rate
(L/S)]],"")</f>
        <v>0</v>
      </c>
      <c r="BH297" s="7">
        <f>IFERROR(VLOOKUP(Table1[[#This Row],[Stock]],[2]CUS030!$A$5:$BO$10000,65,0)/Table1[[#This Row],[Rate
(L/S)]],"")</f>
        <v>0</v>
      </c>
      <c r="BI297" s="7" t="s">
        <v>1</v>
      </c>
      <c r="BJ297" s="15">
        <f>IFERROR(IF(Table1[[#This Row],[S.Material]]="S",(Table1[[#This Row],[Total Qty]]+Table1[[#This Row],[N+1]]+Table1[[#This Row],[N+2]]),Table1[[#This Row],[Total Qty]]+Table1[[#This Row],[N+1]]),)</f>
        <v>156.66666666666666</v>
      </c>
      <c r="BK297" s="7" t="str">
        <f>IFERROR(IF(((AVERAGE((Table1[[#This Row],[N+1]],Table1[[#This Row],[N+2]]),Table1[[#This Row],[N+3]])-(Table1[[#This Row],[Total Qty]])))&gt;500,"Fixed&gt;500pcs",""),"")</f>
        <v/>
      </c>
      <c r="BL297" s="7" t="str">
        <f>IF(AND(Table1[[#This Row],[Last Forcast]]=0,Table1[[#This Row],[Total Qty]]&gt;0,Table1[[#This Row],[N+1]]&gt;0),"Check PO again","")</f>
        <v/>
      </c>
    </row>
    <row r="298" spans="2:64" x14ac:dyDescent="0.3">
      <c r="B298">
        <v>296</v>
      </c>
      <c r="C298" t="s">
        <v>305</v>
      </c>
      <c r="D298">
        <f>IFERROR(ROUND((MID(Table1[[#This Row],[Production]],35,(LEN(Table1[[#This Row],[Production]]))-37)/(MID(Table1[[#This Row],[Stock]],35,(LEN(Table1[[#This Row],[Stock]]))-37))),0),"")</f>
        <v>1</v>
      </c>
      <c r="E298" t="s">
        <v>305</v>
      </c>
      <c r="F298" s="16">
        <f>VLOOKUP(LEFT(Table1[[#This Row],[Production]],LEN(Table1[[#This Row],[Production]])-7),Item!$A$5:$Z$1000,26,0)</f>
        <v>0.71599999999999997</v>
      </c>
      <c r="H298" s="8" t="str">
        <f>IFERROR(VLOOKUP(MID(Table1[[#This Row],[Production]],10,2),Special!$B$2:$D$26,3,0),"")</f>
        <v>S</v>
      </c>
      <c r="J298" t="b">
        <f>EXACT(LEFT(Table1[[#This Row],[Stock]],12),LEFT(Table1[[#This Row],[Production]],12))</f>
        <v>1</v>
      </c>
      <c r="K298" t="b">
        <f>EXACT((RIGHT(Table1[[#This Row],[Stock]],3)),((RIGHT(Table1[[#This Row],[Production]],3))))</f>
        <v>1</v>
      </c>
      <c r="L298" s="14">
        <f>IFERROR(VLOOKUP(Table1[[#This Row],[Stock]],[1]Sheet1!$A$7:$N$10000,14,0),"")</f>
        <v>68</v>
      </c>
      <c r="M298" s="14">
        <f>IFERROR(ROUND((Table1[[#This Row],[Stock
(S&amp;L)]]/Table1[[#This Row],[Rate
(L/S)]]),0),"")</f>
        <v>68</v>
      </c>
      <c r="O298" t="str">
        <f>IF(Table1[[#This Row],[Rate
(L/S)]]=1,"P/E","C")</f>
        <v>P/E</v>
      </c>
      <c r="P298" s="7" t="str">
        <f>IFERROR(VLOOKUP(Table1[[#This Row],[Stock]],[2]CUS030!$A$5:$BO$10000,21,0)/Table1[[#This Row],[Rate
(L/S)]],"")</f>
        <v/>
      </c>
      <c r="Q298" s="7" t="str">
        <f>IFERROR(VLOOKUP(Table1[[#This Row],[Stock]],[2]CUS030!$A$5:$BO$10000,22,0)/Table1[[#This Row],[Rate
(L/S)]],"")</f>
        <v/>
      </c>
      <c r="R298" s="7" t="str">
        <f>IFERROR(VLOOKUP(Table1[[#This Row],[Stock]],[2]CUS030!$A$5:$BO$10000,23,0)/Table1[[#This Row],[Rate
(L/S)]],"")</f>
        <v/>
      </c>
      <c r="S298" s="7" t="str">
        <f>IFERROR(VLOOKUP(Table1[[#This Row],[Stock]],[2]CUS030!$A$5:$BO$10000,24,0)/Table1[[#This Row],[Rate
(L/S)]],"")</f>
        <v/>
      </c>
      <c r="T298" s="7" t="str">
        <f>IFERROR(VLOOKUP(Table1[[#This Row],[Stock]],[2]CUS030!$A$5:$BO$10000,25,0)/Table1[[#This Row],[Rate
(L/S)]],"")</f>
        <v/>
      </c>
      <c r="U298" s="7" t="str">
        <f>IFERROR(VLOOKUP(Table1[[#This Row],[Stock]],[2]CUS030!$A$5:$BO$10000,26,0)/Table1[[#This Row],[Rate
(L/S)]],"")</f>
        <v/>
      </c>
      <c r="V298" s="7" t="str">
        <f>IFERROR(VLOOKUP(Table1[[#This Row],[Stock]],[2]CUS030!$A$5:$BO$10000,27,0)/Table1[[#This Row],[Rate
(L/S)]],"")</f>
        <v/>
      </c>
      <c r="W298" s="7" t="str">
        <f>IFERROR(VLOOKUP(Table1[[#This Row],[Stock]],[2]CUS030!$A$5:$BO$10000,28,0)/Table1[[#This Row],[Rate
(L/S)]],"")</f>
        <v/>
      </c>
      <c r="X298" s="7" t="str">
        <f>IFERROR(VLOOKUP(Table1[[#This Row],[Stock]],[2]CUS030!$A$5:$BO$10000,29,0)/Table1[[#This Row],[Rate
(L/S)]],"")</f>
        <v/>
      </c>
      <c r="Y298" s="7" t="str">
        <f>IFERROR(VLOOKUP(Table1[[#This Row],[Stock]],[2]CUS030!$A$5:$BO$10000,30,0)/Table1[[#This Row],[Rate
(L/S)]],"")</f>
        <v/>
      </c>
      <c r="Z298" s="7" t="str">
        <f>IFERROR(VLOOKUP(Table1[[#This Row],[Stock]],[2]CUS030!$A$5:$BO$10000,31,0)/Table1[[#This Row],[Rate
(L/S)]],"")</f>
        <v/>
      </c>
      <c r="AA298" s="7" t="str">
        <f>IFERROR(VLOOKUP(Table1[[#This Row],[Stock]],[2]CUS030!$A$5:$BO$10000,32,0)/Table1[[#This Row],[Rate
(L/S)]],"")</f>
        <v/>
      </c>
      <c r="AB298" s="7" t="str">
        <f>IFERROR(VLOOKUP(Table1[[#This Row],[Stock]],[2]CUS030!$A$5:$BO$10000,33,0)/Table1[[#This Row],[Rate
(L/S)]],"")</f>
        <v/>
      </c>
      <c r="AC298" s="7" t="str">
        <f>IFERROR(VLOOKUP(Table1[[#This Row],[Stock]],[2]CUS030!$A$5:$BO$10000,34,0)/Table1[[#This Row],[Rate
(L/S)]],"")</f>
        <v/>
      </c>
      <c r="AD298" s="7" t="str">
        <f>IFERROR(VLOOKUP(Table1[[#This Row],[Stock]],[2]CUS030!$A$5:$BO$10000,35,0)/Table1[[#This Row],[Rate
(L/S)]],"")</f>
        <v/>
      </c>
      <c r="AE298" s="7" t="str">
        <f>IFERROR(VLOOKUP(Table1[[#This Row],[Stock]],[2]CUS030!$A$5:$BO$10000,36,0)/Table1[[#This Row],[Rate
(L/S)]],"")</f>
        <v/>
      </c>
      <c r="AF298" s="7" t="str">
        <f>IFERROR(VLOOKUP(Table1[[#This Row],[Stock]],[2]CUS030!$A$5:$BO$10000,37,0)/Table1[[#This Row],[Rate
(L/S)]],"")</f>
        <v/>
      </c>
      <c r="AG298" s="7" t="str">
        <f>IFERROR(VLOOKUP(Table1[[#This Row],[Stock]],[2]CUS030!$A$5:$BO$10000,38,0)/Table1[[#This Row],[Rate
(L/S)]],"")</f>
        <v/>
      </c>
      <c r="AH298" s="7" t="str">
        <f>IFERROR(VLOOKUP(Table1[[#This Row],[Stock]],[2]CUS030!$A$5:$BO$10000,39,0)/Table1[[#This Row],[Rate
(L/S)]],"")</f>
        <v/>
      </c>
      <c r="AI298" s="7" t="str">
        <f>IFERROR(VLOOKUP(Table1[[#This Row],[Stock]],[2]CUS030!$A$5:$BO$10000,40,0)/Table1[[#This Row],[Rate
(L/S)]],"")</f>
        <v/>
      </c>
      <c r="AJ298" s="7" t="str">
        <f>IFERROR(VLOOKUP(Table1[[#This Row],[Stock]],[2]CUS030!$A$5:$BO$10000,41,0)/Table1[[#This Row],[Rate
(L/S)]],"")</f>
        <v/>
      </c>
      <c r="AK298" s="7" t="str">
        <f>IFERROR(VLOOKUP(Table1[[#This Row],[Stock]],[2]CUS030!$A$5:$BO$10000,42,0)/Table1[[#This Row],[Rate
(L/S)]],"")</f>
        <v/>
      </c>
      <c r="AL298" s="7" t="str">
        <f>IFERROR(VLOOKUP(Table1[[#This Row],[Stock]],[2]CUS030!$A$5:$BO$10000,43,0)/Table1[[#This Row],[Rate
(L/S)]],"")</f>
        <v/>
      </c>
      <c r="AM298" s="7" t="str">
        <f>IFERROR(VLOOKUP(Table1[[#This Row],[Stock]],[2]CUS030!$A$5:$BO$10000,44,0)/Table1[[#This Row],[Rate
(L/S)]],"")</f>
        <v/>
      </c>
      <c r="AN298" s="7" t="str">
        <f>IFERROR(VLOOKUP(Table1[[#This Row],[Stock]],[2]CUS030!$A$5:$BO$10000,45,0)/Table1[[#This Row],[Rate
(L/S)]],"")</f>
        <v/>
      </c>
      <c r="AO298" s="7" t="str">
        <f>IFERROR(VLOOKUP(Table1[[#This Row],[Stock]],[2]CUS030!$A$5:$BO$10000,46,0)/Table1[[#This Row],[Rate
(L/S)]],"")</f>
        <v/>
      </c>
      <c r="AP298" s="7" t="str">
        <f>IFERROR(VLOOKUP(Table1[[#This Row],[Stock]],[2]CUS030!$A$5:$BO$10000,47,0)/Table1[[#This Row],[Rate
(L/S)]],"")</f>
        <v/>
      </c>
      <c r="AQ298" s="7" t="str">
        <f>IFERROR(VLOOKUP(Table1[[#This Row],[Stock]],[2]CUS030!$A$5:$BO$10000,48,0)/Table1[[#This Row],[Rate
(L/S)]],"")</f>
        <v/>
      </c>
      <c r="AR298" s="7" t="str">
        <f>IFERROR(VLOOKUP(Table1[[#This Row],[Stock]],[2]CUS030!$A$5:$BO$10000,49,0)/Table1[[#This Row],[Rate
(L/S)]],"")</f>
        <v/>
      </c>
      <c r="AS298" s="7" t="str">
        <f>IFERROR(VLOOKUP(Table1[[#This Row],[Stock]],[2]CUS030!$A$5:$BO$10000,50,0)/Table1[[#This Row],[Rate
(L/S)]],"")</f>
        <v/>
      </c>
      <c r="AT298" s="7" t="str">
        <f>IFERROR(VLOOKUP(Table1[[#This Row],[Stock]],[2]CUS030!$A$5:$BO$10000,51,0)/Table1[[#This Row],[Rate
(L/S)]],"")</f>
        <v/>
      </c>
      <c r="AU298" s="7" t="str">
        <f>IFERROR(VLOOKUP(Table1[[#This Row],[Stock]],[2]CUS030!$A$5:$BO$10000,52,0)/Table1[[#This Row],[Rate
(L/S)]],"")</f>
        <v/>
      </c>
      <c r="AV298" s="7" t="str">
        <f>IFERROR(VLOOKUP(Table1[[#This Row],[Stock]],[2]CUS030!$A$5:$BO$10000,53,0)/Table1[[#This Row],[Rate
(L/S)]],"")</f>
        <v/>
      </c>
      <c r="AW298" s="7" t="str">
        <f>IFERROR(VLOOKUP(Table1[[#This Row],[Stock]],[2]CUS030!$A$5:$BO$10000,54,0)/Table1[[#This Row],[Rate
(L/S)]],"")</f>
        <v/>
      </c>
      <c r="AX298" s="7" t="str">
        <f>IFERROR(VLOOKUP(Table1[[#This Row],[Stock]],[2]CUS030!$A$5:$BO$10000,55,0)/Table1[[#This Row],[Rate
(L/S)]],"")</f>
        <v/>
      </c>
      <c r="AY298" s="7" t="str">
        <f>IFERROR(VLOOKUP(Table1[[#This Row],[Stock]],[2]CUS030!$A$5:$BO$10000,56,0)/Table1[[#This Row],[Rate
(L/S)]],"")</f>
        <v/>
      </c>
      <c r="AZ298" s="7" t="str">
        <f>IFERROR(VLOOKUP(Table1[[#This Row],[Stock]],[2]CUS030!$A$5:$BO$10000,57,0)/Table1[[#This Row],[Rate
(L/S)]],"")</f>
        <v/>
      </c>
      <c r="BA298" s="7" t="str">
        <f>IFERROR(VLOOKUP(Table1[[#This Row],[Stock]],[2]CUS030!$A$5:$BO$10000,58,0)/Table1[[#This Row],[Rate
(L/S)]],"")</f>
        <v/>
      </c>
      <c r="BB298" s="7" t="str">
        <f>IFERROR(VLOOKUP(Table1[[#This Row],[Stock]],[2]CUS030!$A$5:$BO$10000,59,0)/Table1[[#This Row],[Rate
(L/S)]],"")</f>
        <v/>
      </c>
      <c r="BC298" s="7" t="str">
        <f>IFERROR(VLOOKUP(Table1[[#This Row],[Stock]],[2]CUS030!$A$5:$BO$10000,60,0)/Table1[[#This Row],[Rate
(L/S)]],"")</f>
        <v/>
      </c>
      <c r="BD298" s="7" t="str">
        <f>IFERROR(VLOOKUP(Table1[[#This Row],[Stock]],[2]CUS030!$A$5:$BO$10000,61,0)/Table1[[#This Row],[Rate
(L/S)]],"")</f>
        <v/>
      </c>
      <c r="BE298" s="7" t="str">
        <f>IFERROR(VLOOKUP(Table1[[#This Row],[Stock]],[2]CUS030!$A$5:$BO$10000,62,0)/Table1[[#This Row],[Rate
(L/S)]],"")</f>
        <v/>
      </c>
      <c r="BF298" s="7" t="str">
        <f>IFERROR(VLOOKUP(Table1[[#This Row],[Stock]],[2]CUS030!$A$5:$BO$10000,63,0)/Table1[[#This Row],[Rate
(L/S)]],"")</f>
        <v/>
      </c>
      <c r="BG298" s="7" t="str">
        <f>IFERROR(VLOOKUP(Table1[[#This Row],[Stock]],[2]CUS030!$A$5:$BO$10000,64,0)/Table1[[#This Row],[Rate
(L/S)]],"")</f>
        <v/>
      </c>
      <c r="BH298" s="7" t="str">
        <f>IFERROR(VLOOKUP(Table1[[#This Row],[Stock]],[2]CUS030!$A$5:$BO$10000,65,0)/Table1[[#This Row],[Rate
(L/S)]],"")</f>
        <v/>
      </c>
      <c r="BI298" s="7" t="s">
        <v>1</v>
      </c>
      <c r="BJ298" s="15">
        <f>IFERROR(IF(Table1[[#This Row],[S.Material]]="S",(Table1[[#This Row],[Total Qty]]+Table1[[#This Row],[N+1]]+Table1[[#This Row],[N+2]]),Table1[[#This Row],[Total Qty]]+Table1[[#This Row],[N+1]]),)</f>
        <v>0</v>
      </c>
      <c r="BK298" s="7" t="str">
        <f>IFERROR(IF(((AVERAGE((Table1[[#This Row],[N+1]],Table1[[#This Row],[N+2]]),Table1[[#This Row],[N+3]])-(Table1[[#This Row],[Total Qty]])))&gt;500,"Fixed&gt;500pcs",""),"")</f>
        <v/>
      </c>
      <c r="BL298" s="7" t="str">
        <f>IF(AND(Table1[[#This Row],[Last Forcast]]=0,Table1[[#This Row],[Total Qty]]&gt;0,Table1[[#This Row],[N+1]]&gt;0),"Check PO again","")</f>
        <v/>
      </c>
    </row>
    <row r="299" spans="2:64" x14ac:dyDescent="0.3">
      <c r="B299">
        <v>297</v>
      </c>
      <c r="C299" s="1" t="s">
        <v>306</v>
      </c>
      <c r="D299">
        <f>IFERROR(ROUND((MID(Table1[[#This Row],[Production]],35,(LEN(Table1[[#This Row],[Production]]))-37)/(MID(Table1[[#This Row],[Stock]],35,(LEN(Table1[[#This Row],[Stock]]))-37))),0),"")</f>
        <v>13</v>
      </c>
      <c r="E299" t="s">
        <v>908</v>
      </c>
      <c r="F299" s="16">
        <f>VLOOKUP(LEFT(Table1[[#This Row],[Production]],LEN(Table1[[#This Row],[Production]])-7),Item!$A$5:$Z$1000,26,0)</f>
        <v>0.93899999999999995</v>
      </c>
      <c r="H299" s="8" t="str">
        <f>IFERROR(VLOOKUP(MID(Table1[[#This Row],[Production]],10,2),Special!$B$2:$D$26,3,0),"")</f>
        <v>S</v>
      </c>
      <c r="J299" t="b">
        <f>EXACT(LEFT(Table1[[#This Row],[Stock]],12),LEFT(Table1[[#This Row],[Production]],12))</f>
        <v>1</v>
      </c>
      <c r="K299" t="b">
        <f>EXACT((RIGHT(Table1[[#This Row],[Stock]],3)),((RIGHT(Table1[[#This Row],[Production]],3))))</f>
        <v>1</v>
      </c>
      <c r="L299" s="14">
        <f>IFERROR(VLOOKUP(Table1[[#This Row],[Stock]],[1]Sheet1!$A$7:$N$10000,14,0),"")</f>
        <v>1800</v>
      </c>
      <c r="M299" s="14">
        <f>IFERROR(ROUND((Table1[[#This Row],[Stock
(S&amp;L)]]/Table1[[#This Row],[Rate
(L/S)]]),0),"")</f>
        <v>138</v>
      </c>
      <c r="O299" t="str">
        <f>IF(Table1[[#This Row],[Rate
(L/S)]]=1,"P/E","C")</f>
        <v>C</v>
      </c>
      <c r="P299" s="7">
        <f>IFERROR(VLOOKUP(Table1[[#This Row],[Stock]],[2]CUS030!$A$5:$BO$10000,21,0)/Table1[[#This Row],[Rate
(L/S)]],"")</f>
        <v>15.384615384615385</v>
      </c>
      <c r="Q299" s="7">
        <f>IFERROR(VLOOKUP(Table1[[#This Row],[Stock]],[2]CUS030!$A$5:$BO$10000,22,0)/Table1[[#This Row],[Rate
(L/S)]],"")</f>
        <v>0</v>
      </c>
      <c r="R299" s="7">
        <f>IFERROR(VLOOKUP(Table1[[#This Row],[Stock]],[2]CUS030!$A$5:$BO$10000,23,0)/Table1[[#This Row],[Rate
(L/S)]],"")</f>
        <v>0</v>
      </c>
      <c r="S299" s="7">
        <f>IFERROR(VLOOKUP(Table1[[#This Row],[Stock]],[2]CUS030!$A$5:$BO$10000,24,0)/Table1[[#This Row],[Rate
(L/S)]],"")</f>
        <v>11.538461538461538</v>
      </c>
      <c r="T299" s="7">
        <f>IFERROR(VLOOKUP(Table1[[#This Row],[Stock]],[2]CUS030!$A$5:$BO$10000,25,0)/Table1[[#This Row],[Rate
(L/S)]],"")</f>
        <v>0</v>
      </c>
      <c r="U299" s="7">
        <f>IFERROR(VLOOKUP(Table1[[#This Row],[Stock]],[2]CUS030!$A$5:$BO$10000,26,0)/Table1[[#This Row],[Rate
(L/S)]],"")</f>
        <v>11.538461538461538</v>
      </c>
      <c r="V299" s="7">
        <f>IFERROR(VLOOKUP(Table1[[#This Row],[Stock]],[2]CUS030!$A$5:$BO$10000,27,0)/Table1[[#This Row],[Rate
(L/S)]],"")</f>
        <v>0</v>
      </c>
      <c r="W299" s="7">
        <f>IFERROR(VLOOKUP(Table1[[#This Row],[Stock]],[2]CUS030!$A$5:$BO$10000,28,0)/Table1[[#This Row],[Rate
(L/S)]],"")</f>
        <v>11.538461538461538</v>
      </c>
      <c r="X299" s="7">
        <f>IFERROR(VLOOKUP(Table1[[#This Row],[Stock]],[2]CUS030!$A$5:$BO$10000,29,0)/Table1[[#This Row],[Rate
(L/S)]],"")</f>
        <v>0</v>
      </c>
      <c r="Y299" s="7">
        <f>IFERROR(VLOOKUP(Table1[[#This Row],[Stock]],[2]CUS030!$A$5:$BO$10000,30,0)/Table1[[#This Row],[Rate
(L/S)]],"")</f>
        <v>0</v>
      </c>
      <c r="Z299" s="7">
        <f>IFERROR(VLOOKUP(Table1[[#This Row],[Stock]],[2]CUS030!$A$5:$BO$10000,31,0)/Table1[[#This Row],[Rate
(L/S)]],"")</f>
        <v>11.538461538461538</v>
      </c>
      <c r="AA299" s="7">
        <f>IFERROR(VLOOKUP(Table1[[#This Row],[Stock]],[2]CUS030!$A$5:$BO$10000,32,0)/Table1[[#This Row],[Rate
(L/S)]],"")</f>
        <v>0</v>
      </c>
      <c r="AB299" s="7">
        <f>IFERROR(VLOOKUP(Table1[[#This Row],[Stock]],[2]CUS030!$A$5:$BO$10000,33,0)/Table1[[#This Row],[Rate
(L/S)]],"")</f>
        <v>11.538461538461538</v>
      </c>
      <c r="AC299" s="7">
        <f>IFERROR(VLOOKUP(Table1[[#This Row],[Stock]],[2]CUS030!$A$5:$BO$10000,34,0)/Table1[[#This Row],[Rate
(L/S)]],"")</f>
        <v>0</v>
      </c>
      <c r="AD299" s="7">
        <f>IFERROR(VLOOKUP(Table1[[#This Row],[Stock]],[2]CUS030!$A$5:$BO$10000,35,0)/Table1[[#This Row],[Rate
(L/S)]],"")</f>
        <v>11.538461538461538</v>
      </c>
      <c r="AE299" s="7">
        <f>IFERROR(VLOOKUP(Table1[[#This Row],[Stock]],[2]CUS030!$A$5:$BO$10000,36,0)/Table1[[#This Row],[Rate
(L/S)]],"")</f>
        <v>0</v>
      </c>
      <c r="AF299" s="7">
        <f>IFERROR(VLOOKUP(Table1[[#This Row],[Stock]],[2]CUS030!$A$5:$BO$10000,37,0)/Table1[[#This Row],[Rate
(L/S)]],"")</f>
        <v>0</v>
      </c>
      <c r="AG299" s="7">
        <f>IFERROR(VLOOKUP(Table1[[#This Row],[Stock]],[2]CUS030!$A$5:$BO$10000,38,0)/Table1[[#This Row],[Rate
(L/S)]],"")</f>
        <v>11.538461538461538</v>
      </c>
      <c r="AH299" s="7">
        <f>IFERROR(VLOOKUP(Table1[[#This Row],[Stock]],[2]CUS030!$A$5:$BO$10000,39,0)/Table1[[#This Row],[Rate
(L/S)]],"")</f>
        <v>0</v>
      </c>
      <c r="AI299" s="7">
        <f>IFERROR(VLOOKUP(Table1[[#This Row],[Stock]],[2]CUS030!$A$5:$BO$10000,40,0)/Table1[[#This Row],[Rate
(L/S)]],"")</f>
        <v>11.538461538461538</v>
      </c>
      <c r="AJ299" s="7">
        <f>IFERROR(VLOOKUP(Table1[[#This Row],[Stock]],[2]CUS030!$A$5:$BO$10000,41,0)/Table1[[#This Row],[Rate
(L/S)]],"")</f>
        <v>0</v>
      </c>
      <c r="AK299" s="7">
        <f>IFERROR(VLOOKUP(Table1[[#This Row],[Stock]],[2]CUS030!$A$5:$BO$10000,42,0)/Table1[[#This Row],[Rate
(L/S)]],"")</f>
        <v>11.538461538461538</v>
      </c>
      <c r="AL299" s="7">
        <f>IFERROR(VLOOKUP(Table1[[#This Row],[Stock]],[2]CUS030!$A$5:$BO$10000,43,0)/Table1[[#This Row],[Rate
(L/S)]],"")</f>
        <v>0</v>
      </c>
      <c r="AM299" s="7">
        <f>IFERROR(VLOOKUP(Table1[[#This Row],[Stock]],[2]CUS030!$A$5:$BO$10000,44,0)/Table1[[#This Row],[Rate
(L/S)]],"")</f>
        <v>0</v>
      </c>
      <c r="AN299" s="7">
        <f>IFERROR(VLOOKUP(Table1[[#This Row],[Stock]],[2]CUS030!$A$5:$BO$10000,45,0)/Table1[[#This Row],[Rate
(L/S)]],"")</f>
        <v>11.538461538461538</v>
      </c>
      <c r="AO299" s="7">
        <f>IFERROR(VLOOKUP(Table1[[#This Row],[Stock]],[2]CUS030!$A$5:$BO$10000,46,0)/Table1[[#This Row],[Rate
(L/S)]],"")</f>
        <v>0</v>
      </c>
      <c r="AP299" s="7">
        <f>IFERROR(VLOOKUP(Table1[[#This Row],[Stock]],[2]CUS030!$A$5:$BO$10000,47,0)/Table1[[#This Row],[Rate
(L/S)]],"")</f>
        <v>7.6923076923076925</v>
      </c>
      <c r="AQ299" s="7">
        <f>IFERROR(VLOOKUP(Table1[[#This Row],[Stock]],[2]CUS030!$A$5:$BO$10000,48,0)/Table1[[#This Row],[Rate
(L/S)]],"")</f>
        <v>0</v>
      </c>
      <c r="AR299" s="7">
        <f>IFERROR(VLOOKUP(Table1[[#This Row],[Stock]],[2]CUS030!$A$5:$BO$10000,49,0)/Table1[[#This Row],[Rate
(L/S)]],"")</f>
        <v>0</v>
      </c>
      <c r="AS299" s="7">
        <f>IFERROR(VLOOKUP(Table1[[#This Row],[Stock]],[2]CUS030!$A$5:$BO$10000,50,0)/Table1[[#This Row],[Rate
(L/S)]],"")</f>
        <v>0</v>
      </c>
      <c r="AT299" s="7">
        <f>IFERROR(VLOOKUP(Table1[[#This Row],[Stock]],[2]CUS030!$A$5:$BO$10000,51,0)/Table1[[#This Row],[Rate
(L/S)]],"")</f>
        <v>0</v>
      </c>
      <c r="AU299" s="7">
        <f>IFERROR(VLOOKUP(Table1[[#This Row],[Stock]],[2]CUS030!$A$5:$BO$10000,52,0)/Table1[[#This Row],[Rate
(L/S)]],"")</f>
        <v>0</v>
      </c>
      <c r="AV299" s="7">
        <f>IFERROR(VLOOKUP(Table1[[#This Row],[Stock]],[2]CUS030!$A$5:$BO$10000,53,0)/Table1[[#This Row],[Rate
(L/S)]],"")</f>
        <v>138.46153846153845</v>
      </c>
      <c r="AW299" s="7">
        <f>IFERROR(VLOOKUP(Table1[[#This Row],[Stock]],[2]CUS030!$A$5:$BO$10000,54,0)/Table1[[#This Row],[Rate
(L/S)]],"")</f>
        <v>0</v>
      </c>
      <c r="AX299" s="7">
        <f>IFERROR(VLOOKUP(Table1[[#This Row],[Stock]],[2]CUS030!$A$5:$BO$10000,55,0)/Table1[[#This Row],[Rate
(L/S)]],"")</f>
        <v>142.30769230769232</v>
      </c>
      <c r="AY299" s="7">
        <f>IFERROR(VLOOKUP(Table1[[#This Row],[Stock]],[2]CUS030!$A$5:$BO$10000,56,0)/Table1[[#This Row],[Rate
(L/S)]],"")</f>
        <v>61.53846153846154</v>
      </c>
      <c r="AZ299" s="7">
        <f>IFERROR(VLOOKUP(Table1[[#This Row],[Stock]],[2]CUS030!$A$5:$BO$10000,57,0)/Table1[[#This Row],[Rate
(L/S)]],"")</f>
        <v>53.846153846153847</v>
      </c>
      <c r="BA299" s="7">
        <f>IFERROR(VLOOKUP(Table1[[#This Row],[Stock]],[2]CUS030!$A$5:$BO$10000,58,0)/Table1[[#This Row],[Rate
(L/S)]],"")</f>
        <v>88.461538461538467</v>
      </c>
      <c r="BB299" s="7">
        <f>IFERROR(VLOOKUP(Table1[[#This Row],[Stock]],[2]CUS030!$A$5:$BO$10000,59,0)/Table1[[#This Row],[Rate
(L/S)]],"")</f>
        <v>0</v>
      </c>
      <c r="BC299" s="7">
        <f>IFERROR(VLOOKUP(Table1[[#This Row],[Stock]],[2]CUS030!$A$5:$BO$10000,60,0)/Table1[[#This Row],[Rate
(L/S)]],"")</f>
        <v>0</v>
      </c>
      <c r="BD299" s="7">
        <f>IFERROR(VLOOKUP(Table1[[#This Row],[Stock]],[2]CUS030!$A$5:$BO$10000,61,0)/Table1[[#This Row],[Rate
(L/S)]],"")</f>
        <v>0</v>
      </c>
      <c r="BE299" s="7">
        <f>IFERROR(VLOOKUP(Table1[[#This Row],[Stock]],[2]CUS030!$A$5:$BO$10000,62,0)/Table1[[#This Row],[Rate
(L/S)]],"")</f>
        <v>0</v>
      </c>
      <c r="BF299" s="7">
        <f>IFERROR(VLOOKUP(Table1[[#This Row],[Stock]],[2]CUS030!$A$5:$BO$10000,63,0)/Table1[[#This Row],[Rate
(L/S)]],"")</f>
        <v>0</v>
      </c>
      <c r="BG299" s="7">
        <f>IFERROR(VLOOKUP(Table1[[#This Row],[Stock]],[2]CUS030!$A$5:$BO$10000,64,0)/Table1[[#This Row],[Rate
(L/S)]],"")</f>
        <v>0</v>
      </c>
      <c r="BH299" s="7">
        <f>IFERROR(VLOOKUP(Table1[[#This Row],[Stock]],[2]CUS030!$A$5:$BO$10000,65,0)/Table1[[#This Row],[Rate
(L/S)]],"")</f>
        <v>0</v>
      </c>
      <c r="BI299" s="7" t="s">
        <v>1</v>
      </c>
      <c r="BJ299" s="15">
        <f>IFERROR(IF(Table1[[#This Row],[S.Material]]="S",(Table1[[#This Row],[Total Qty]]+Table1[[#This Row],[N+1]]+Table1[[#This Row],[N+2]]),Table1[[#This Row],[Total Qty]]+Table1[[#This Row],[N+1]]),)</f>
        <v>253.84615384615384</v>
      </c>
      <c r="BK299" s="7" t="str">
        <f>IFERROR(IF(((AVERAGE((Table1[[#This Row],[N+1]],Table1[[#This Row],[N+2]]),Table1[[#This Row],[N+3]])-(Table1[[#This Row],[Total Qty]])))&gt;500,"Fixed&gt;500pcs",""),"")</f>
        <v/>
      </c>
      <c r="BL299" s="7" t="str">
        <f>IF(AND(Table1[[#This Row],[Last Forcast]]=0,Table1[[#This Row],[Total Qty]]&gt;0,Table1[[#This Row],[N+1]]&gt;0),"Check PO again","")</f>
        <v/>
      </c>
    </row>
    <row r="300" spans="2:64" x14ac:dyDescent="0.3">
      <c r="B300">
        <v>298</v>
      </c>
      <c r="C300" s="1" t="s">
        <v>308</v>
      </c>
      <c r="D300">
        <f>IFERROR(ROUND((MID(Table1[[#This Row],[Production]],35,(LEN(Table1[[#This Row],[Production]]))-37)/(MID(Table1[[#This Row],[Stock]],35,(LEN(Table1[[#This Row],[Stock]]))-37))),0),"")</f>
        <v>9</v>
      </c>
      <c r="E300" t="s">
        <v>909</v>
      </c>
      <c r="F300" s="16">
        <f>VLOOKUP(LEFT(Table1[[#This Row],[Production]],LEN(Table1[[#This Row],[Production]])-7),Item!$A$5:$Z$1000,26,0)</f>
        <v>0.93899999999999995</v>
      </c>
      <c r="H300" s="8" t="str">
        <f>IFERROR(VLOOKUP(MID(Table1[[#This Row],[Production]],10,2),Special!$B$2:$D$26,3,0),"")</f>
        <v>S</v>
      </c>
      <c r="J300" t="b">
        <f>EXACT(LEFT(Table1[[#This Row],[Stock]],12),LEFT(Table1[[#This Row],[Production]],12))</f>
        <v>1</v>
      </c>
      <c r="K300" t="b">
        <f>EXACT((RIGHT(Table1[[#This Row],[Stock]],3)),((RIGHT(Table1[[#This Row],[Production]],3))))</f>
        <v>1</v>
      </c>
      <c r="L300" s="14">
        <f>IFERROR(VLOOKUP(Table1[[#This Row],[Stock]],[1]Sheet1!$A$7:$N$10000,14,0),"")</f>
        <v>1473</v>
      </c>
      <c r="M300" s="14">
        <f>IFERROR(ROUND((Table1[[#This Row],[Stock
(S&amp;L)]]/Table1[[#This Row],[Rate
(L/S)]]),0),"")</f>
        <v>164</v>
      </c>
      <c r="O300" t="str">
        <f>IF(Table1[[#This Row],[Rate
(L/S)]]=1,"P/E","C")</f>
        <v>C</v>
      </c>
      <c r="P300" s="7">
        <f>IFERROR(VLOOKUP(Table1[[#This Row],[Stock]],[2]CUS030!$A$5:$BO$10000,21,0)/Table1[[#This Row],[Rate
(L/S)]],"")</f>
        <v>22.222222222222221</v>
      </c>
      <c r="Q300" s="7">
        <f>IFERROR(VLOOKUP(Table1[[#This Row],[Stock]],[2]CUS030!$A$5:$BO$10000,22,0)/Table1[[#This Row],[Rate
(L/S)]],"")</f>
        <v>0</v>
      </c>
      <c r="R300" s="7">
        <f>IFERROR(VLOOKUP(Table1[[#This Row],[Stock]],[2]CUS030!$A$5:$BO$10000,23,0)/Table1[[#This Row],[Rate
(L/S)]],"")</f>
        <v>0</v>
      </c>
      <c r="S300" s="7">
        <f>IFERROR(VLOOKUP(Table1[[#This Row],[Stock]],[2]CUS030!$A$5:$BO$10000,24,0)/Table1[[#This Row],[Rate
(L/S)]],"")</f>
        <v>22.222222222222221</v>
      </c>
      <c r="T300" s="7">
        <f>IFERROR(VLOOKUP(Table1[[#This Row],[Stock]],[2]CUS030!$A$5:$BO$10000,25,0)/Table1[[#This Row],[Rate
(L/S)]],"")</f>
        <v>0</v>
      </c>
      <c r="U300" s="7">
        <f>IFERROR(VLOOKUP(Table1[[#This Row],[Stock]],[2]CUS030!$A$5:$BO$10000,26,0)/Table1[[#This Row],[Rate
(L/S)]],"")</f>
        <v>0</v>
      </c>
      <c r="V300" s="7">
        <f>IFERROR(VLOOKUP(Table1[[#This Row],[Stock]],[2]CUS030!$A$5:$BO$10000,27,0)/Table1[[#This Row],[Rate
(L/S)]],"")</f>
        <v>0</v>
      </c>
      <c r="W300" s="7">
        <f>IFERROR(VLOOKUP(Table1[[#This Row],[Stock]],[2]CUS030!$A$5:$BO$10000,28,0)/Table1[[#This Row],[Rate
(L/S)]],"")</f>
        <v>22.222222222222221</v>
      </c>
      <c r="X300" s="7">
        <f>IFERROR(VLOOKUP(Table1[[#This Row],[Stock]],[2]CUS030!$A$5:$BO$10000,29,0)/Table1[[#This Row],[Rate
(L/S)]],"")</f>
        <v>0</v>
      </c>
      <c r="Y300" s="7">
        <f>IFERROR(VLOOKUP(Table1[[#This Row],[Stock]],[2]CUS030!$A$5:$BO$10000,30,0)/Table1[[#This Row],[Rate
(L/S)]],"")</f>
        <v>0</v>
      </c>
      <c r="Z300" s="7">
        <f>IFERROR(VLOOKUP(Table1[[#This Row],[Stock]],[2]CUS030!$A$5:$BO$10000,31,0)/Table1[[#This Row],[Rate
(L/S)]],"")</f>
        <v>0</v>
      </c>
      <c r="AA300" s="7">
        <f>IFERROR(VLOOKUP(Table1[[#This Row],[Stock]],[2]CUS030!$A$5:$BO$10000,32,0)/Table1[[#This Row],[Rate
(L/S)]],"")</f>
        <v>0</v>
      </c>
      <c r="AB300" s="7">
        <f>IFERROR(VLOOKUP(Table1[[#This Row],[Stock]],[2]CUS030!$A$5:$BO$10000,33,0)/Table1[[#This Row],[Rate
(L/S)]],"")</f>
        <v>22.222222222222221</v>
      </c>
      <c r="AC300" s="7">
        <f>IFERROR(VLOOKUP(Table1[[#This Row],[Stock]],[2]CUS030!$A$5:$BO$10000,34,0)/Table1[[#This Row],[Rate
(L/S)]],"")</f>
        <v>0</v>
      </c>
      <c r="AD300" s="7">
        <f>IFERROR(VLOOKUP(Table1[[#This Row],[Stock]],[2]CUS030!$A$5:$BO$10000,35,0)/Table1[[#This Row],[Rate
(L/S)]],"")</f>
        <v>0</v>
      </c>
      <c r="AE300" s="7">
        <f>IFERROR(VLOOKUP(Table1[[#This Row],[Stock]],[2]CUS030!$A$5:$BO$10000,36,0)/Table1[[#This Row],[Rate
(L/S)]],"")</f>
        <v>0</v>
      </c>
      <c r="AF300" s="7">
        <f>IFERROR(VLOOKUP(Table1[[#This Row],[Stock]],[2]CUS030!$A$5:$BO$10000,37,0)/Table1[[#This Row],[Rate
(L/S)]],"")</f>
        <v>0</v>
      </c>
      <c r="AG300" s="7">
        <f>IFERROR(VLOOKUP(Table1[[#This Row],[Stock]],[2]CUS030!$A$5:$BO$10000,38,0)/Table1[[#This Row],[Rate
(L/S)]],"")</f>
        <v>22.222222222222221</v>
      </c>
      <c r="AH300" s="7">
        <f>IFERROR(VLOOKUP(Table1[[#This Row],[Stock]],[2]CUS030!$A$5:$BO$10000,39,0)/Table1[[#This Row],[Rate
(L/S)]],"")</f>
        <v>0</v>
      </c>
      <c r="AI300" s="7">
        <f>IFERROR(VLOOKUP(Table1[[#This Row],[Stock]],[2]CUS030!$A$5:$BO$10000,40,0)/Table1[[#This Row],[Rate
(L/S)]],"")</f>
        <v>0</v>
      </c>
      <c r="AJ300" s="7">
        <f>IFERROR(VLOOKUP(Table1[[#This Row],[Stock]],[2]CUS030!$A$5:$BO$10000,41,0)/Table1[[#This Row],[Rate
(L/S)]],"")</f>
        <v>0</v>
      </c>
      <c r="AK300" s="7">
        <f>IFERROR(VLOOKUP(Table1[[#This Row],[Stock]],[2]CUS030!$A$5:$BO$10000,42,0)/Table1[[#This Row],[Rate
(L/S)]],"")</f>
        <v>22.222222222222221</v>
      </c>
      <c r="AL300" s="7">
        <f>IFERROR(VLOOKUP(Table1[[#This Row],[Stock]],[2]CUS030!$A$5:$BO$10000,43,0)/Table1[[#This Row],[Rate
(L/S)]],"")</f>
        <v>0</v>
      </c>
      <c r="AM300" s="7">
        <f>IFERROR(VLOOKUP(Table1[[#This Row],[Stock]],[2]CUS030!$A$5:$BO$10000,44,0)/Table1[[#This Row],[Rate
(L/S)]],"")</f>
        <v>0</v>
      </c>
      <c r="AN300" s="7">
        <f>IFERROR(VLOOKUP(Table1[[#This Row],[Stock]],[2]CUS030!$A$5:$BO$10000,45,0)/Table1[[#This Row],[Rate
(L/S)]],"")</f>
        <v>0</v>
      </c>
      <c r="AO300" s="7">
        <f>IFERROR(VLOOKUP(Table1[[#This Row],[Stock]],[2]CUS030!$A$5:$BO$10000,46,0)/Table1[[#This Row],[Rate
(L/S)]],"")</f>
        <v>0</v>
      </c>
      <c r="AP300" s="7">
        <f>IFERROR(VLOOKUP(Table1[[#This Row],[Stock]],[2]CUS030!$A$5:$BO$10000,47,0)/Table1[[#This Row],[Rate
(L/S)]],"")</f>
        <v>22.222222222222221</v>
      </c>
      <c r="AQ300" s="7">
        <f>IFERROR(VLOOKUP(Table1[[#This Row],[Stock]],[2]CUS030!$A$5:$BO$10000,48,0)/Table1[[#This Row],[Rate
(L/S)]],"")</f>
        <v>0</v>
      </c>
      <c r="AR300" s="7">
        <f>IFERROR(VLOOKUP(Table1[[#This Row],[Stock]],[2]CUS030!$A$5:$BO$10000,49,0)/Table1[[#This Row],[Rate
(L/S)]],"")</f>
        <v>0</v>
      </c>
      <c r="AS300" s="7">
        <f>IFERROR(VLOOKUP(Table1[[#This Row],[Stock]],[2]CUS030!$A$5:$BO$10000,50,0)/Table1[[#This Row],[Rate
(L/S)]],"")</f>
        <v>0</v>
      </c>
      <c r="AT300" s="7">
        <f>IFERROR(VLOOKUP(Table1[[#This Row],[Stock]],[2]CUS030!$A$5:$BO$10000,51,0)/Table1[[#This Row],[Rate
(L/S)]],"")</f>
        <v>0</v>
      </c>
      <c r="AU300" s="7">
        <f>IFERROR(VLOOKUP(Table1[[#This Row],[Stock]],[2]CUS030!$A$5:$BO$10000,52,0)/Table1[[#This Row],[Rate
(L/S)]],"")</f>
        <v>0</v>
      </c>
      <c r="AV300" s="7">
        <f>IFERROR(VLOOKUP(Table1[[#This Row],[Stock]],[2]CUS030!$A$5:$BO$10000,53,0)/Table1[[#This Row],[Rate
(L/S)]],"")</f>
        <v>155.55555555555554</v>
      </c>
      <c r="AW300" s="7">
        <f>IFERROR(VLOOKUP(Table1[[#This Row],[Stock]],[2]CUS030!$A$5:$BO$10000,54,0)/Table1[[#This Row],[Rate
(L/S)]],"")</f>
        <v>0</v>
      </c>
      <c r="AX300" s="7">
        <f>IFERROR(VLOOKUP(Table1[[#This Row],[Stock]],[2]CUS030!$A$5:$BO$10000,55,0)/Table1[[#This Row],[Rate
(L/S)]],"")</f>
        <v>133.33333333333334</v>
      </c>
      <c r="AY300" s="7">
        <f>IFERROR(VLOOKUP(Table1[[#This Row],[Stock]],[2]CUS030!$A$5:$BO$10000,56,0)/Table1[[#This Row],[Rate
(L/S)]],"")</f>
        <v>44.444444444444443</v>
      </c>
      <c r="AZ300" s="7">
        <f>IFERROR(VLOOKUP(Table1[[#This Row],[Stock]],[2]CUS030!$A$5:$BO$10000,57,0)/Table1[[#This Row],[Rate
(L/S)]],"")</f>
        <v>66.666666666666671</v>
      </c>
      <c r="BA300" s="7">
        <f>IFERROR(VLOOKUP(Table1[[#This Row],[Stock]],[2]CUS030!$A$5:$BO$10000,58,0)/Table1[[#This Row],[Rate
(L/S)]],"")</f>
        <v>88.888888888888886</v>
      </c>
      <c r="BB300" s="7">
        <f>IFERROR(VLOOKUP(Table1[[#This Row],[Stock]],[2]CUS030!$A$5:$BO$10000,59,0)/Table1[[#This Row],[Rate
(L/S)]],"")</f>
        <v>0</v>
      </c>
      <c r="BC300" s="7">
        <f>IFERROR(VLOOKUP(Table1[[#This Row],[Stock]],[2]CUS030!$A$5:$BO$10000,60,0)/Table1[[#This Row],[Rate
(L/S)]],"")</f>
        <v>0</v>
      </c>
      <c r="BD300" s="7">
        <f>IFERROR(VLOOKUP(Table1[[#This Row],[Stock]],[2]CUS030!$A$5:$BO$10000,61,0)/Table1[[#This Row],[Rate
(L/S)]],"")</f>
        <v>0</v>
      </c>
      <c r="BE300" s="7">
        <f>IFERROR(VLOOKUP(Table1[[#This Row],[Stock]],[2]CUS030!$A$5:$BO$10000,62,0)/Table1[[#This Row],[Rate
(L/S)]],"")</f>
        <v>0</v>
      </c>
      <c r="BF300" s="7">
        <f>IFERROR(VLOOKUP(Table1[[#This Row],[Stock]],[2]CUS030!$A$5:$BO$10000,63,0)/Table1[[#This Row],[Rate
(L/S)]],"")</f>
        <v>0</v>
      </c>
      <c r="BG300" s="7">
        <f>IFERROR(VLOOKUP(Table1[[#This Row],[Stock]],[2]CUS030!$A$5:$BO$10000,64,0)/Table1[[#This Row],[Rate
(L/S)]],"")</f>
        <v>0</v>
      </c>
      <c r="BH300" s="7">
        <f>IFERROR(VLOOKUP(Table1[[#This Row],[Stock]],[2]CUS030!$A$5:$BO$10000,65,0)/Table1[[#This Row],[Rate
(L/S)]],"")</f>
        <v>0</v>
      </c>
      <c r="BI300" s="7" t="s">
        <v>1</v>
      </c>
      <c r="BJ300" s="15">
        <f>IFERROR(IF(Table1[[#This Row],[S.Material]]="S",(Table1[[#This Row],[Total Qty]]+Table1[[#This Row],[N+1]]+Table1[[#This Row],[N+2]]),Table1[[#This Row],[Total Qty]]+Table1[[#This Row],[N+1]]),)</f>
        <v>266.66666666666669</v>
      </c>
      <c r="BK300" s="7" t="str">
        <f>IFERROR(IF(((AVERAGE((Table1[[#This Row],[N+1]],Table1[[#This Row],[N+2]]),Table1[[#This Row],[N+3]])-(Table1[[#This Row],[Total Qty]])))&gt;500,"Fixed&gt;500pcs",""),"")</f>
        <v/>
      </c>
      <c r="BL300" s="7" t="str">
        <f>IF(AND(Table1[[#This Row],[Last Forcast]]=0,Table1[[#This Row],[Total Qty]]&gt;0,Table1[[#This Row],[N+1]]&gt;0),"Check PO again","")</f>
        <v/>
      </c>
    </row>
    <row r="301" spans="2:64" x14ac:dyDescent="0.3">
      <c r="B301">
        <v>299</v>
      </c>
      <c r="C301" t="s">
        <v>309</v>
      </c>
      <c r="D301">
        <f>IFERROR(ROUND((MID(Table1[[#This Row],[Production]],35,(LEN(Table1[[#This Row],[Production]]))-37)/(MID(Table1[[#This Row],[Stock]],35,(LEN(Table1[[#This Row],[Stock]]))-37))),0),"")</f>
        <v>1</v>
      </c>
      <c r="E301" t="s">
        <v>309</v>
      </c>
      <c r="F301" s="16">
        <f>VLOOKUP(LEFT(Table1[[#This Row],[Production]],LEN(Table1[[#This Row],[Production]])-7),Item!$A$5:$Z$1000,26,0)</f>
        <v>2.298</v>
      </c>
      <c r="H301" s="8" t="str">
        <f>IFERROR(VLOOKUP(MID(Table1[[#This Row],[Production]],10,2),Special!$B$2:$D$26,3,0),"")</f>
        <v>S</v>
      </c>
      <c r="J301" t="b">
        <f>EXACT(LEFT(Table1[[#This Row],[Stock]],12),LEFT(Table1[[#This Row],[Production]],12))</f>
        <v>1</v>
      </c>
      <c r="K301" t="b">
        <f>EXACT((RIGHT(Table1[[#This Row],[Stock]],3)),((RIGHT(Table1[[#This Row],[Production]],3))))</f>
        <v>1</v>
      </c>
      <c r="L301" s="14">
        <f>IFERROR(VLOOKUP(Table1[[#This Row],[Stock]],[1]Sheet1!$A$7:$N$10000,14,0),"")</f>
        <v>152</v>
      </c>
      <c r="M301" s="14">
        <f>IFERROR(ROUND((Table1[[#This Row],[Stock
(S&amp;L)]]/Table1[[#This Row],[Rate
(L/S)]]),0),"")</f>
        <v>152</v>
      </c>
      <c r="O301" t="str">
        <f>IF(Table1[[#This Row],[Rate
(L/S)]]=1,"P/E","C")</f>
        <v>P/E</v>
      </c>
      <c r="P301" s="7" t="str">
        <f>IFERROR(VLOOKUP(Table1[[#This Row],[Stock]],[2]CUS030!$A$5:$BO$10000,21,0)/Table1[[#This Row],[Rate
(L/S)]],"")</f>
        <v/>
      </c>
      <c r="Q301" s="7" t="str">
        <f>IFERROR(VLOOKUP(Table1[[#This Row],[Stock]],[2]CUS030!$A$5:$BO$10000,22,0)/Table1[[#This Row],[Rate
(L/S)]],"")</f>
        <v/>
      </c>
      <c r="R301" s="7" t="str">
        <f>IFERROR(VLOOKUP(Table1[[#This Row],[Stock]],[2]CUS030!$A$5:$BO$10000,23,0)/Table1[[#This Row],[Rate
(L/S)]],"")</f>
        <v/>
      </c>
      <c r="S301" s="7" t="str">
        <f>IFERROR(VLOOKUP(Table1[[#This Row],[Stock]],[2]CUS030!$A$5:$BO$10000,24,0)/Table1[[#This Row],[Rate
(L/S)]],"")</f>
        <v/>
      </c>
      <c r="T301" s="7" t="str">
        <f>IFERROR(VLOOKUP(Table1[[#This Row],[Stock]],[2]CUS030!$A$5:$BO$10000,25,0)/Table1[[#This Row],[Rate
(L/S)]],"")</f>
        <v/>
      </c>
      <c r="U301" s="7" t="str">
        <f>IFERROR(VLOOKUP(Table1[[#This Row],[Stock]],[2]CUS030!$A$5:$BO$10000,26,0)/Table1[[#This Row],[Rate
(L/S)]],"")</f>
        <v/>
      </c>
      <c r="V301" s="7" t="str">
        <f>IFERROR(VLOOKUP(Table1[[#This Row],[Stock]],[2]CUS030!$A$5:$BO$10000,27,0)/Table1[[#This Row],[Rate
(L/S)]],"")</f>
        <v/>
      </c>
      <c r="W301" s="7" t="str">
        <f>IFERROR(VLOOKUP(Table1[[#This Row],[Stock]],[2]CUS030!$A$5:$BO$10000,28,0)/Table1[[#This Row],[Rate
(L/S)]],"")</f>
        <v/>
      </c>
      <c r="X301" s="7" t="str">
        <f>IFERROR(VLOOKUP(Table1[[#This Row],[Stock]],[2]CUS030!$A$5:$BO$10000,29,0)/Table1[[#This Row],[Rate
(L/S)]],"")</f>
        <v/>
      </c>
      <c r="Y301" s="7" t="str">
        <f>IFERROR(VLOOKUP(Table1[[#This Row],[Stock]],[2]CUS030!$A$5:$BO$10000,30,0)/Table1[[#This Row],[Rate
(L/S)]],"")</f>
        <v/>
      </c>
      <c r="Z301" s="7" t="str">
        <f>IFERROR(VLOOKUP(Table1[[#This Row],[Stock]],[2]CUS030!$A$5:$BO$10000,31,0)/Table1[[#This Row],[Rate
(L/S)]],"")</f>
        <v/>
      </c>
      <c r="AA301" s="7" t="str">
        <f>IFERROR(VLOOKUP(Table1[[#This Row],[Stock]],[2]CUS030!$A$5:$BO$10000,32,0)/Table1[[#This Row],[Rate
(L/S)]],"")</f>
        <v/>
      </c>
      <c r="AB301" s="7" t="str">
        <f>IFERROR(VLOOKUP(Table1[[#This Row],[Stock]],[2]CUS030!$A$5:$BO$10000,33,0)/Table1[[#This Row],[Rate
(L/S)]],"")</f>
        <v/>
      </c>
      <c r="AC301" s="7" t="str">
        <f>IFERROR(VLOOKUP(Table1[[#This Row],[Stock]],[2]CUS030!$A$5:$BO$10000,34,0)/Table1[[#This Row],[Rate
(L/S)]],"")</f>
        <v/>
      </c>
      <c r="AD301" s="7" t="str">
        <f>IFERROR(VLOOKUP(Table1[[#This Row],[Stock]],[2]CUS030!$A$5:$BO$10000,35,0)/Table1[[#This Row],[Rate
(L/S)]],"")</f>
        <v/>
      </c>
      <c r="AE301" s="7" t="str">
        <f>IFERROR(VLOOKUP(Table1[[#This Row],[Stock]],[2]CUS030!$A$5:$BO$10000,36,0)/Table1[[#This Row],[Rate
(L/S)]],"")</f>
        <v/>
      </c>
      <c r="AF301" s="7" t="str">
        <f>IFERROR(VLOOKUP(Table1[[#This Row],[Stock]],[2]CUS030!$A$5:$BO$10000,37,0)/Table1[[#This Row],[Rate
(L/S)]],"")</f>
        <v/>
      </c>
      <c r="AG301" s="7" t="str">
        <f>IFERROR(VLOOKUP(Table1[[#This Row],[Stock]],[2]CUS030!$A$5:$BO$10000,38,0)/Table1[[#This Row],[Rate
(L/S)]],"")</f>
        <v/>
      </c>
      <c r="AH301" s="7" t="str">
        <f>IFERROR(VLOOKUP(Table1[[#This Row],[Stock]],[2]CUS030!$A$5:$BO$10000,39,0)/Table1[[#This Row],[Rate
(L/S)]],"")</f>
        <v/>
      </c>
      <c r="AI301" s="7" t="str">
        <f>IFERROR(VLOOKUP(Table1[[#This Row],[Stock]],[2]CUS030!$A$5:$BO$10000,40,0)/Table1[[#This Row],[Rate
(L/S)]],"")</f>
        <v/>
      </c>
      <c r="AJ301" s="7" t="str">
        <f>IFERROR(VLOOKUP(Table1[[#This Row],[Stock]],[2]CUS030!$A$5:$BO$10000,41,0)/Table1[[#This Row],[Rate
(L/S)]],"")</f>
        <v/>
      </c>
      <c r="AK301" s="7" t="str">
        <f>IFERROR(VLOOKUP(Table1[[#This Row],[Stock]],[2]CUS030!$A$5:$BO$10000,42,0)/Table1[[#This Row],[Rate
(L/S)]],"")</f>
        <v/>
      </c>
      <c r="AL301" s="7" t="str">
        <f>IFERROR(VLOOKUP(Table1[[#This Row],[Stock]],[2]CUS030!$A$5:$BO$10000,43,0)/Table1[[#This Row],[Rate
(L/S)]],"")</f>
        <v/>
      </c>
      <c r="AM301" s="7" t="str">
        <f>IFERROR(VLOOKUP(Table1[[#This Row],[Stock]],[2]CUS030!$A$5:$BO$10000,44,0)/Table1[[#This Row],[Rate
(L/S)]],"")</f>
        <v/>
      </c>
      <c r="AN301" s="7" t="str">
        <f>IFERROR(VLOOKUP(Table1[[#This Row],[Stock]],[2]CUS030!$A$5:$BO$10000,45,0)/Table1[[#This Row],[Rate
(L/S)]],"")</f>
        <v/>
      </c>
      <c r="AO301" s="7" t="str">
        <f>IFERROR(VLOOKUP(Table1[[#This Row],[Stock]],[2]CUS030!$A$5:$BO$10000,46,0)/Table1[[#This Row],[Rate
(L/S)]],"")</f>
        <v/>
      </c>
      <c r="AP301" s="7" t="str">
        <f>IFERROR(VLOOKUP(Table1[[#This Row],[Stock]],[2]CUS030!$A$5:$BO$10000,47,0)/Table1[[#This Row],[Rate
(L/S)]],"")</f>
        <v/>
      </c>
      <c r="AQ301" s="7" t="str">
        <f>IFERROR(VLOOKUP(Table1[[#This Row],[Stock]],[2]CUS030!$A$5:$BO$10000,48,0)/Table1[[#This Row],[Rate
(L/S)]],"")</f>
        <v/>
      </c>
      <c r="AR301" s="7" t="str">
        <f>IFERROR(VLOOKUP(Table1[[#This Row],[Stock]],[2]CUS030!$A$5:$BO$10000,49,0)/Table1[[#This Row],[Rate
(L/S)]],"")</f>
        <v/>
      </c>
      <c r="AS301" s="7" t="str">
        <f>IFERROR(VLOOKUP(Table1[[#This Row],[Stock]],[2]CUS030!$A$5:$BO$10000,50,0)/Table1[[#This Row],[Rate
(L/S)]],"")</f>
        <v/>
      </c>
      <c r="AT301" s="7" t="str">
        <f>IFERROR(VLOOKUP(Table1[[#This Row],[Stock]],[2]CUS030!$A$5:$BO$10000,51,0)/Table1[[#This Row],[Rate
(L/S)]],"")</f>
        <v/>
      </c>
      <c r="AU301" s="7" t="str">
        <f>IFERROR(VLOOKUP(Table1[[#This Row],[Stock]],[2]CUS030!$A$5:$BO$10000,52,0)/Table1[[#This Row],[Rate
(L/S)]],"")</f>
        <v/>
      </c>
      <c r="AV301" s="7" t="str">
        <f>IFERROR(VLOOKUP(Table1[[#This Row],[Stock]],[2]CUS030!$A$5:$BO$10000,53,0)/Table1[[#This Row],[Rate
(L/S)]],"")</f>
        <v/>
      </c>
      <c r="AW301" s="7" t="str">
        <f>IFERROR(VLOOKUP(Table1[[#This Row],[Stock]],[2]CUS030!$A$5:$BO$10000,54,0)/Table1[[#This Row],[Rate
(L/S)]],"")</f>
        <v/>
      </c>
      <c r="AX301" s="7" t="str">
        <f>IFERROR(VLOOKUP(Table1[[#This Row],[Stock]],[2]CUS030!$A$5:$BO$10000,55,0)/Table1[[#This Row],[Rate
(L/S)]],"")</f>
        <v/>
      </c>
      <c r="AY301" s="7" t="str">
        <f>IFERROR(VLOOKUP(Table1[[#This Row],[Stock]],[2]CUS030!$A$5:$BO$10000,56,0)/Table1[[#This Row],[Rate
(L/S)]],"")</f>
        <v/>
      </c>
      <c r="AZ301" s="7" t="str">
        <f>IFERROR(VLOOKUP(Table1[[#This Row],[Stock]],[2]CUS030!$A$5:$BO$10000,57,0)/Table1[[#This Row],[Rate
(L/S)]],"")</f>
        <v/>
      </c>
      <c r="BA301" s="7" t="str">
        <f>IFERROR(VLOOKUP(Table1[[#This Row],[Stock]],[2]CUS030!$A$5:$BO$10000,58,0)/Table1[[#This Row],[Rate
(L/S)]],"")</f>
        <v/>
      </c>
      <c r="BB301" s="7" t="str">
        <f>IFERROR(VLOOKUP(Table1[[#This Row],[Stock]],[2]CUS030!$A$5:$BO$10000,59,0)/Table1[[#This Row],[Rate
(L/S)]],"")</f>
        <v/>
      </c>
      <c r="BC301" s="7" t="str">
        <f>IFERROR(VLOOKUP(Table1[[#This Row],[Stock]],[2]CUS030!$A$5:$BO$10000,60,0)/Table1[[#This Row],[Rate
(L/S)]],"")</f>
        <v/>
      </c>
      <c r="BD301" s="7" t="str">
        <f>IFERROR(VLOOKUP(Table1[[#This Row],[Stock]],[2]CUS030!$A$5:$BO$10000,61,0)/Table1[[#This Row],[Rate
(L/S)]],"")</f>
        <v/>
      </c>
      <c r="BE301" s="7" t="str">
        <f>IFERROR(VLOOKUP(Table1[[#This Row],[Stock]],[2]CUS030!$A$5:$BO$10000,62,0)/Table1[[#This Row],[Rate
(L/S)]],"")</f>
        <v/>
      </c>
      <c r="BF301" s="7" t="str">
        <f>IFERROR(VLOOKUP(Table1[[#This Row],[Stock]],[2]CUS030!$A$5:$BO$10000,63,0)/Table1[[#This Row],[Rate
(L/S)]],"")</f>
        <v/>
      </c>
      <c r="BG301" s="7" t="str">
        <f>IFERROR(VLOOKUP(Table1[[#This Row],[Stock]],[2]CUS030!$A$5:$BO$10000,64,0)/Table1[[#This Row],[Rate
(L/S)]],"")</f>
        <v/>
      </c>
      <c r="BH301" s="7" t="str">
        <f>IFERROR(VLOOKUP(Table1[[#This Row],[Stock]],[2]CUS030!$A$5:$BO$10000,65,0)/Table1[[#This Row],[Rate
(L/S)]],"")</f>
        <v/>
      </c>
      <c r="BI301" s="7" t="s">
        <v>1</v>
      </c>
      <c r="BJ301" s="15">
        <f>IFERROR(IF(Table1[[#This Row],[S.Material]]="S",(Table1[[#This Row],[Total Qty]]+Table1[[#This Row],[N+1]]+Table1[[#This Row],[N+2]]),Table1[[#This Row],[Total Qty]]+Table1[[#This Row],[N+1]]),)</f>
        <v>0</v>
      </c>
      <c r="BK301" s="7" t="str">
        <f>IFERROR(IF(((AVERAGE((Table1[[#This Row],[N+1]],Table1[[#This Row],[N+2]]),Table1[[#This Row],[N+3]])-(Table1[[#This Row],[Total Qty]])))&gt;500,"Fixed&gt;500pcs",""),"")</f>
        <v/>
      </c>
      <c r="BL301" s="7" t="str">
        <f>IF(AND(Table1[[#This Row],[Last Forcast]]=0,Table1[[#This Row],[Total Qty]]&gt;0,Table1[[#This Row],[N+1]]&gt;0),"Check PO again","")</f>
        <v/>
      </c>
    </row>
    <row r="302" spans="2:64" x14ac:dyDescent="0.3">
      <c r="B302">
        <v>300</v>
      </c>
      <c r="C302" t="s">
        <v>310</v>
      </c>
      <c r="D302">
        <f>IFERROR(ROUND((MID(Table1[[#This Row],[Production]],35,(LEN(Table1[[#This Row],[Production]]))-37)/(MID(Table1[[#This Row],[Stock]],35,(LEN(Table1[[#This Row],[Stock]]))-37))),0),"")</f>
        <v>17</v>
      </c>
      <c r="E302" t="s">
        <v>311</v>
      </c>
      <c r="F302" s="16">
        <f>VLOOKUP(LEFT(Table1[[#This Row],[Production]],LEN(Table1[[#This Row],[Production]])-7),Item!$A$5:$Z$1000,26,0)</f>
        <v>0.621</v>
      </c>
      <c r="H302" s="8" t="str">
        <f>IFERROR(VLOOKUP(MID(Table1[[#This Row],[Production]],10,2),Special!$B$2:$D$26,3,0),"")</f>
        <v>S</v>
      </c>
      <c r="J302" t="b">
        <f>EXACT(LEFT(Table1[[#This Row],[Stock]],12),LEFT(Table1[[#This Row],[Production]],12))</f>
        <v>1</v>
      </c>
      <c r="K302" t="b">
        <f>EXACT((RIGHT(Table1[[#This Row],[Stock]],3)),((RIGHT(Table1[[#This Row],[Production]],3))))</f>
        <v>1</v>
      </c>
      <c r="L302" s="14">
        <f>IFERROR(VLOOKUP(Table1[[#This Row],[Stock]],[1]Sheet1!$A$7:$N$10000,14,0),"")</f>
        <v>6050</v>
      </c>
      <c r="M302" s="14">
        <f>IFERROR(ROUND((Table1[[#This Row],[Stock
(S&amp;L)]]/Table1[[#This Row],[Rate
(L/S)]]),0),"")</f>
        <v>356</v>
      </c>
      <c r="O302" t="str">
        <f>IF(Table1[[#This Row],[Rate
(L/S)]]=1,"P/E","C")</f>
        <v>C</v>
      </c>
      <c r="P302" s="7">
        <f>IFERROR(VLOOKUP(Table1[[#This Row],[Stock]],[2]CUS030!$A$5:$BO$10000,21,0)/Table1[[#This Row],[Rate
(L/S)]],"")</f>
        <v>40.411764705882355</v>
      </c>
      <c r="Q302" s="7">
        <f>IFERROR(VLOOKUP(Table1[[#This Row],[Stock]],[2]CUS030!$A$5:$BO$10000,22,0)/Table1[[#This Row],[Rate
(L/S)]],"")</f>
        <v>44.411764705882355</v>
      </c>
      <c r="R302" s="7">
        <f>IFERROR(VLOOKUP(Table1[[#This Row],[Stock]],[2]CUS030!$A$5:$BO$10000,23,0)/Table1[[#This Row],[Rate
(L/S)]],"")</f>
        <v>0</v>
      </c>
      <c r="S302" s="7">
        <f>IFERROR(VLOOKUP(Table1[[#This Row],[Stock]],[2]CUS030!$A$5:$BO$10000,24,0)/Table1[[#This Row],[Rate
(L/S)]],"")</f>
        <v>41.176470588235297</v>
      </c>
      <c r="T302" s="7">
        <f>IFERROR(VLOOKUP(Table1[[#This Row],[Stock]],[2]CUS030!$A$5:$BO$10000,25,0)/Table1[[#This Row],[Rate
(L/S)]],"")</f>
        <v>37.529411764705884</v>
      </c>
      <c r="U302" s="7">
        <f>IFERROR(VLOOKUP(Table1[[#This Row],[Stock]],[2]CUS030!$A$5:$BO$10000,26,0)/Table1[[#This Row],[Rate
(L/S)]],"")</f>
        <v>33.823529411764703</v>
      </c>
      <c r="V302" s="7">
        <f>IFERROR(VLOOKUP(Table1[[#This Row],[Stock]],[2]CUS030!$A$5:$BO$10000,27,0)/Table1[[#This Row],[Rate
(L/S)]],"")</f>
        <v>36</v>
      </c>
      <c r="W302" s="7">
        <f>IFERROR(VLOOKUP(Table1[[#This Row],[Stock]],[2]CUS030!$A$5:$BO$10000,28,0)/Table1[[#This Row],[Rate
(L/S)]],"")</f>
        <v>0</v>
      </c>
      <c r="X302" s="7">
        <f>IFERROR(VLOOKUP(Table1[[#This Row],[Stock]],[2]CUS030!$A$5:$BO$10000,29,0)/Table1[[#This Row],[Rate
(L/S)]],"")</f>
        <v>0</v>
      </c>
      <c r="Y302" s="7">
        <f>IFERROR(VLOOKUP(Table1[[#This Row],[Stock]],[2]CUS030!$A$5:$BO$10000,30,0)/Table1[[#This Row],[Rate
(L/S)]],"")</f>
        <v>0</v>
      </c>
      <c r="Z302" s="7">
        <f>IFERROR(VLOOKUP(Table1[[#This Row],[Stock]],[2]CUS030!$A$5:$BO$10000,31,0)/Table1[[#This Row],[Rate
(L/S)]],"")</f>
        <v>35.294117647058826</v>
      </c>
      <c r="AA302" s="7">
        <f>IFERROR(VLOOKUP(Table1[[#This Row],[Stock]],[2]CUS030!$A$5:$BO$10000,32,0)/Table1[[#This Row],[Rate
(L/S)]],"")</f>
        <v>34.705882352941174</v>
      </c>
      <c r="AB302" s="7">
        <f>IFERROR(VLOOKUP(Table1[[#This Row],[Stock]],[2]CUS030!$A$5:$BO$10000,33,0)/Table1[[#This Row],[Rate
(L/S)]],"")</f>
        <v>29.411764705882351</v>
      </c>
      <c r="AC302" s="7">
        <f>IFERROR(VLOOKUP(Table1[[#This Row],[Stock]],[2]CUS030!$A$5:$BO$10000,34,0)/Table1[[#This Row],[Rate
(L/S)]],"")</f>
        <v>22.823529411764707</v>
      </c>
      <c r="AD302" s="7">
        <f>IFERROR(VLOOKUP(Table1[[#This Row],[Stock]],[2]CUS030!$A$5:$BO$10000,35,0)/Table1[[#This Row],[Rate
(L/S)]],"")</f>
        <v>17.647058823529413</v>
      </c>
      <c r="AE302" s="7">
        <f>IFERROR(VLOOKUP(Table1[[#This Row],[Stock]],[2]CUS030!$A$5:$BO$10000,36,0)/Table1[[#This Row],[Rate
(L/S)]],"")</f>
        <v>0</v>
      </c>
      <c r="AF302" s="7">
        <f>IFERROR(VLOOKUP(Table1[[#This Row],[Stock]],[2]CUS030!$A$5:$BO$10000,37,0)/Table1[[#This Row],[Rate
(L/S)]],"")</f>
        <v>0</v>
      </c>
      <c r="AG302" s="7">
        <f>IFERROR(VLOOKUP(Table1[[#This Row],[Stock]],[2]CUS030!$A$5:$BO$10000,38,0)/Table1[[#This Row],[Rate
(L/S)]],"")</f>
        <v>18.352941176470587</v>
      </c>
      <c r="AH302" s="7">
        <f>IFERROR(VLOOKUP(Table1[[#This Row],[Stock]],[2]CUS030!$A$5:$BO$10000,39,0)/Table1[[#This Row],[Rate
(L/S)]],"")</f>
        <v>24.294117647058822</v>
      </c>
      <c r="AI302" s="7">
        <f>IFERROR(VLOOKUP(Table1[[#This Row],[Stock]],[2]CUS030!$A$5:$BO$10000,40,0)/Table1[[#This Row],[Rate
(L/S)]],"")</f>
        <v>30.117647058823529</v>
      </c>
      <c r="AJ302" s="7">
        <f>IFERROR(VLOOKUP(Table1[[#This Row],[Stock]],[2]CUS030!$A$5:$BO$10000,41,0)/Table1[[#This Row],[Rate
(L/S)]],"")</f>
        <v>33.117647058823529</v>
      </c>
      <c r="AK302" s="7">
        <f>IFERROR(VLOOKUP(Table1[[#This Row],[Stock]],[2]CUS030!$A$5:$BO$10000,42,0)/Table1[[#This Row],[Rate
(L/S)]],"")</f>
        <v>34.411764705882355</v>
      </c>
      <c r="AL302" s="7">
        <f>IFERROR(VLOOKUP(Table1[[#This Row],[Stock]],[2]CUS030!$A$5:$BO$10000,43,0)/Table1[[#This Row],[Rate
(L/S)]],"")</f>
        <v>0</v>
      </c>
      <c r="AM302" s="7">
        <f>IFERROR(VLOOKUP(Table1[[#This Row],[Stock]],[2]CUS030!$A$5:$BO$10000,44,0)/Table1[[#This Row],[Rate
(L/S)]],"")</f>
        <v>0</v>
      </c>
      <c r="AN302" s="7">
        <f>IFERROR(VLOOKUP(Table1[[#This Row],[Stock]],[2]CUS030!$A$5:$BO$10000,45,0)/Table1[[#This Row],[Rate
(L/S)]],"")</f>
        <v>0</v>
      </c>
      <c r="AO302" s="7">
        <f>IFERROR(VLOOKUP(Table1[[#This Row],[Stock]],[2]CUS030!$A$5:$BO$10000,46,0)/Table1[[#This Row],[Rate
(L/S)]],"")</f>
        <v>0</v>
      </c>
      <c r="AP302" s="7">
        <f>IFERROR(VLOOKUP(Table1[[#This Row],[Stock]],[2]CUS030!$A$5:$BO$10000,47,0)/Table1[[#This Row],[Rate
(L/S)]],"")</f>
        <v>0</v>
      </c>
      <c r="AQ302" s="7">
        <f>IFERROR(VLOOKUP(Table1[[#This Row],[Stock]],[2]CUS030!$A$5:$BO$10000,48,0)/Table1[[#This Row],[Rate
(L/S)]],"")</f>
        <v>0</v>
      </c>
      <c r="AR302" s="7">
        <f>IFERROR(VLOOKUP(Table1[[#This Row],[Stock]],[2]CUS030!$A$5:$BO$10000,49,0)/Table1[[#This Row],[Rate
(L/S)]],"")</f>
        <v>0</v>
      </c>
      <c r="AS302" s="7">
        <f>IFERROR(VLOOKUP(Table1[[#This Row],[Stock]],[2]CUS030!$A$5:$BO$10000,50,0)/Table1[[#This Row],[Rate
(L/S)]],"")</f>
        <v>0</v>
      </c>
      <c r="AT302" s="7">
        <f>IFERROR(VLOOKUP(Table1[[#This Row],[Stock]],[2]CUS030!$A$5:$BO$10000,51,0)/Table1[[#This Row],[Rate
(L/S)]],"")</f>
        <v>0</v>
      </c>
      <c r="AU302" s="7">
        <f>IFERROR(VLOOKUP(Table1[[#This Row],[Stock]],[2]CUS030!$A$5:$BO$10000,52,0)/Table1[[#This Row],[Rate
(L/S)]],"")</f>
        <v>204.76470588235293</v>
      </c>
      <c r="AV302" s="7">
        <f>IFERROR(VLOOKUP(Table1[[#This Row],[Stock]],[2]CUS030!$A$5:$BO$10000,53,0)/Table1[[#This Row],[Rate
(L/S)]],"")</f>
        <v>718.29411764705878</v>
      </c>
      <c r="AW302" s="7">
        <f>IFERROR(VLOOKUP(Table1[[#This Row],[Stock]],[2]CUS030!$A$5:$BO$10000,54,0)/Table1[[#This Row],[Rate
(L/S)]],"")</f>
        <v>718.29411764705878</v>
      </c>
      <c r="AX302" s="7">
        <f>IFERROR(VLOOKUP(Table1[[#This Row],[Stock]],[2]CUS030!$A$5:$BO$10000,55,0)/Table1[[#This Row],[Rate
(L/S)]],"")</f>
        <v>777.05882352941171</v>
      </c>
      <c r="AY302" s="7">
        <f>IFERROR(VLOOKUP(Table1[[#This Row],[Stock]],[2]CUS030!$A$5:$BO$10000,56,0)/Table1[[#This Row],[Rate
(L/S)]],"")</f>
        <v>1180.5882352941176</v>
      </c>
      <c r="AZ302" s="7">
        <f>IFERROR(VLOOKUP(Table1[[#This Row],[Stock]],[2]CUS030!$A$5:$BO$10000,57,0)/Table1[[#This Row],[Rate
(L/S)]],"")</f>
        <v>643.05882352941171</v>
      </c>
      <c r="BA302" s="7">
        <f>IFERROR(VLOOKUP(Table1[[#This Row],[Stock]],[2]CUS030!$A$5:$BO$10000,58,0)/Table1[[#This Row],[Rate
(L/S)]],"")</f>
        <v>1070.4705882352941</v>
      </c>
      <c r="BB302" s="7">
        <f>IFERROR(VLOOKUP(Table1[[#This Row],[Stock]],[2]CUS030!$A$5:$BO$10000,59,0)/Table1[[#This Row],[Rate
(L/S)]],"")</f>
        <v>0</v>
      </c>
      <c r="BC302" s="7">
        <f>IFERROR(VLOOKUP(Table1[[#This Row],[Stock]],[2]CUS030!$A$5:$BO$10000,60,0)/Table1[[#This Row],[Rate
(L/S)]],"")</f>
        <v>0</v>
      </c>
      <c r="BD302" s="7">
        <f>IFERROR(VLOOKUP(Table1[[#This Row],[Stock]],[2]CUS030!$A$5:$BO$10000,61,0)/Table1[[#This Row],[Rate
(L/S)]],"")</f>
        <v>0</v>
      </c>
      <c r="BE302" s="7">
        <f>IFERROR(VLOOKUP(Table1[[#This Row],[Stock]],[2]CUS030!$A$5:$BO$10000,62,0)/Table1[[#This Row],[Rate
(L/S)]],"")</f>
        <v>0</v>
      </c>
      <c r="BF302" s="7">
        <f>IFERROR(VLOOKUP(Table1[[#This Row],[Stock]],[2]CUS030!$A$5:$BO$10000,63,0)/Table1[[#This Row],[Rate
(L/S)]],"")</f>
        <v>0</v>
      </c>
      <c r="BG302" s="7">
        <f>IFERROR(VLOOKUP(Table1[[#This Row],[Stock]],[2]CUS030!$A$5:$BO$10000,64,0)/Table1[[#This Row],[Rate
(L/S)]],"")</f>
        <v>0</v>
      </c>
      <c r="BH302" s="7">
        <f>IFERROR(VLOOKUP(Table1[[#This Row],[Stock]],[2]CUS030!$A$5:$BO$10000,65,0)/Table1[[#This Row],[Rate
(L/S)]],"")</f>
        <v>0</v>
      </c>
      <c r="BI302" s="7" t="s">
        <v>1</v>
      </c>
      <c r="BJ302" s="15">
        <f>IFERROR(IF(Table1[[#This Row],[S.Material]]="S",(Table1[[#This Row],[Total Qty]]+Table1[[#This Row],[N+1]]+Table1[[#This Row],[N+2]]),Table1[[#This Row],[Total Qty]]+Table1[[#This Row],[N+1]]),)</f>
        <v>2541.9411764705883</v>
      </c>
      <c r="BK302" s="7" t="str">
        <f>IFERROR(IF(((AVERAGE((Table1[[#This Row],[N+1]],Table1[[#This Row],[N+2]]),Table1[[#This Row],[N+3]])-(Table1[[#This Row],[Total Qty]])))&gt;500,"Fixed&gt;500pcs",""),"")</f>
        <v/>
      </c>
      <c r="BL302" s="7" t="str">
        <f>IF(AND(Table1[[#This Row],[Last Forcast]]=0,Table1[[#This Row],[Total Qty]]&gt;0,Table1[[#This Row],[N+1]]&gt;0),"Check PO again","")</f>
        <v/>
      </c>
    </row>
    <row r="303" spans="2:64" x14ac:dyDescent="0.3">
      <c r="B303">
        <v>301</v>
      </c>
      <c r="C303" t="s">
        <v>312</v>
      </c>
      <c r="D303">
        <f>IFERROR(ROUND((MID(Table1[[#This Row],[Production]],35,(LEN(Table1[[#This Row],[Production]]))-37)/(MID(Table1[[#This Row],[Stock]],35,(LEN(Table1[[#This Row],[Stock]]))-37))),0),"")</f>
        <v>14</v>
      </c>
      <c r="E303" t="s">
        <v>313</v>
      </c>
      <c r="F303" s="16">
        <f>VLOOKUP(LEFT(Table1[[#This Row],[Production]],LEN(Table1[[#This Row],[Production]])-7),Item!$A$5:$Z$1000,26,0)</f>
        <v>0.621</v>
      </c>
      <c r="H303" s="8" t="str">
        <f>IFERROR(VLOOKUP(MID(Table1[[#This Row],[Production]],10,2),Special!$B$2:$D$26,3,0),"")</f>
        <v>S</v>
      </c>
      <c r="J303" t="b">
        <f>EXACT(LEFT(Table1[[#This Row],[Stock]],12),LEFT(Table1[[#This Row],[Production]],12))</f>
        <v>1</v>
      </c>
      <c r="K303" t="b">
        <f>EXACT((RIGHT(Table1[[#This Row],[Stock]],3)),((RIGHT(Table1[[#This Row],[Production]],3))))</f>
        <v>1</v>
      </c>
      <c r="L303" s="14">
        <f>IFERROR(VLOOKUP(Table1[[#This Row],[Stock]],[1]Sheet1!$A$7:$N$10000,14,0),"")</f>
        <v>686</v>
      </c>
      <c r="M303" s="14">
        <f>IFERROR(ROUND((Table1[[#This Row],[Stock
(S&amp;L)]]/Table1[[#This Row],[Rate
(L/S)]]),0),"")</f>
        <v>49</v>
      </c>
      <c r="O303" t="str">
        <f>IF(Table1[[#This Row],[Rate
(L/S)]]=1,"P/E","C")</f>
        <v>C</v>
      </c>
      <c r="P303" s="7">
        <f>IFERROR(VLOOKUP(Table1[[#This Row],[Stock]],[2]CUS030!$A$5:$BO$10000,21,0)/Table1[[#This Row],[Rate
(L/S)]],"")</f>
        <v>0</v>
      </c>
      <c r="Q303" s="7">
        <f>IFERROR(VLOOKUP(Table1[[#This Row],[Stock]],[2]CUS030!$A$5:$BO$10000,22,0)/Table1[[#This Row],[Rate
(L/S)]],"")</f>
        <v>0</v>
      </c>
      <c r="R303" s="7">
        <f>IFERROR(VLOOKUP(Table1[[#This Row],[Stock]],[2]CUS030!$A$5:$BO$10000,23,0)/Table1[[#This Row],[Rate
(L/S)]],"")</f>
        <v>0</v>
      </c>
      <c r="S303" s="7">
        <f>IFERROR(VLOOKUP(Table1[[#This Row],[Stock]],[2]CUS030!$A$5:$BO$10000,24,0)/Table1[[#This Row],[Rate
(L/S)]],"")</f>
        <v>0</v>
      </c>
      <c r="T303" s="7">
        <f>IFERROR(VLOOKUP(Table1[[#This Row],[Stock]],[2]CUS030!$A$5:$BO$10000,25,0)/Table1[[#This Row],[Rate
(L/S)]],"")</f>
        <v>0</v>
      </c>
      <c r="U303" s="7">
        <f>IFERROR(VLOOKUP(Table1[[#This Row],[Stock]],[2]CUS030!$A$5:$BO$10000,26,0)/Table1[[#This Row],[Rate
(L/S)]],"")</f>
        <v>0</v>
      </c>
      <c r="V303" s="7">
        <f>IFERROR(VLOOKUP(Table1[[#This Row],[Stock]],[2]CUS030!$A$5:$BO$10000,27,0)/Table1[[#This Row],[Rate
(L/S)]],"")</f>
        <v>0</v>
      </c>
      <c r="W303" s="7">
        <f>IFERROR(VLOOKUP(Table1[[#This Row],[Stock]],[2]CUS030!$A$5:$BO$10000,28,0)/Table1[[#This Row],[Rate
(L/S)]],"")</f>
        <v>0</v>
      </c>
      <c r="X303" s="7">
        <f>IFERROR(VLOOKUP(Table1[[#This Row],[Stock]],[2]CUS030!$A$5:$BO$10000,29,0)/Table1[[#This Row],[Rate
(L/S)]],"")</f>
        <v>0</v>
      </c>
      <c r="Y303" s="7">
        <f>IFERROR(VLOOKUP(Table1[[#This Row],[Stock]],[2]CUS030!$A$5:$BO$10000,30,0)/Table1[[#This Row],[Rate
(L/S)]],"")</f>
        <v>0</v>
      </c>
      <c r="Z303" s="7">
        <f>IFERROR(VLOOKUP(Table1[[#This Row],[Stock]],[2]CUS030!$A$5:$BO$10000,31,0)/Table1[[#This Row],[Rate
(L/S)]],"")</f>
        <v>0</v>
      </c>
      <c r="AA303" s="7">
        <f>IFERROR(VLOOKUP(Table1[[#This Row],[Stock]],[2]CUS030!$A$5:$BO$10000,32,0)/Table1[[#This Row],[Rate
(L/S)]],"")</f>
        <v>0</v>
      </c>
      <c r="AB303" s="7">
        <f>IFERROR(VLOOKUP(Table1[[#This Row],[Stock]],[2]CUS030!$A$5:$BO$10000,33,0)/Table1[[#This Row],[Rate
(L/S)]],"")</f>
        <v>0</v>
      </c>
      <c r="AC303" s="7">
        <f>IFERROR(VLOOKUP(Table1[[#This Row],[Stock]],[2]CUS030!$A$5:$BO$10000,34,0)/Table1[[#This Row],[Rate
(L/S)]],"")</f>
        <v>0</v>
      </c>
      <c r="AD303" s="7">
        <f>IFERROR(VLOOKUP(Table1[[#This Row],[Stock]],[2]CUS030!$A$5:$BO$10000,35,0)/Table1[[#This Row],[Rate
(L/S)]],"")</f>
        <v>0</v>
      </c>
      <c r="AE303" s="7">
        <f>IFERROR(VLOOKUP(Table1[[#This Row],[Stock]],[2]CUS030!$A$5:$BO$10000,36,0)/Table1[[#This Row],[Rate
(L/S)]],"")</f>
        <v>0</v>
      </c>
      <c r="AF303" s="7">
        <f>IFERROR(VLOOKUP(Table1[[#This Row],[Stock]],[2]CUS030!$A$5:$BO$10000,37,0)/Table1[[#This Row],[Rate
(L/S)]],"")</f>
        <v>0</v>
      </c>
      <c r="AG303" s="7">
        <f>IFERROR(VLOOKUP(Table1[[#This Row],[Stock]],[2]CUS030!$A$5:$BO$10000,38,0)/Table1[[#This Row],[Rate
(L/S)]],"")</f>
        <v>0</v>
      </c>
      <c r="AH303" s="7">
        <f>IFERROR(VLOOKUP(Table1[[#This Row],[Stock]],[2]CUS030!$A$5:$BO$10000,39,0)/Table1[[#This Row],[Rate
(L/S)]],"")</f>
        <v>0</v>
      </c>
      <c r="AI303" s="7">
        <f>IFERROR(VLOOKUP(Table1[[#This Row],[Stock]],[2]CUS030!$A$5:$BO$10000,40,0)/Table1[[#This Row],[Rate
(L/S)]],"")</f>
        <v>0</v>
      </c>
      <c r="AJ303" s="7">
        <f>IFERROR(VLOOKUP(Table1[[#This Row],[Stock]],[2]CUS030!$A$5:$BO$10000,41,0)/Table1[[#This Row],[Rate
(L/S)]],"")</f>
        <v>0</v>
      </c>
      <c r="AK303" s="7">
        <f>IFERROR(VLOOKUP(Table1[[#This Row],[Stock]],[2]CUS030!$A$5:$BO$10000,42,0)/Table1[[#This Row],[Rate
(L/S)]],"")</f>
        <v>0</v>
      </c>
      <c r="AL303" s="7">
        <f>IFERROR(VLOOKUP(Table1[[#This Row],[Stock]],[2]CUS030!$A$5:$BO$10000,43,0)/Table1[[#This Row],[Rate
(L/S)]],"")</f>
        <v>0</v>
      </c>
      <c r="AM303" s="7">
        <f>IFERROR(VLOOKUP(Table1[[#This Row],[Stock]],[2]CUS030!$A$5:$BO$10000,44,0)/Table1[[#This Row],[Rate
(L/S)]],"")</f>
        <v>0</v>
      </c>
      <c r="AN303" s="7">
        <f>IFERROR(VLOOKUP(Table1[[#This Row],[Stock]],[2]CUS030!$A$5:$BO$10000,45,0)/Table1[[#This Row],[Rate
(L/S)]],"")</f>
        <v>0</v>
      </c>
      <c r="AO303" s="7">
        <f>IFERROR(VLOOKUP(Table1[[#This Row],[Stock]],[2]CUS030!$A$5:$BO$10000,46,0)/Table1[[#This Row],[Rate
(L/S)]],"")</f>
        <v>0</v>
      </c>
      <c r="AP303" s="7">
        <f>IFERROR(VLOOKUP(Table1[[#This Row],[Stock]],[2]CUS030!$A$5:$BO$10000,47,0)/Table1[[#This Row],[Rate
(L/S)]],"")</f>
        <v>0</v>
      </c>
      <c r="AQ303" s="7">
        <f>IFERROR(VLOOKUP(Table1[[#This Row],[Stock]],[2]CUS030!$A$5:$BO$10000,48,0)/Table1[[#This Row],[Rate
(L/S)]],"")</f>
        <v>0</v>
      </c>
      <c r="AR303" s="7">
        <f>IFERROR(VLOOKUP(Table1[[#This Row],[Stock]],[2]CUS030!$A$5:$BO$10000,49,0)/Table1[[#This Row],[Rate
(L/S)]],"")</f>
        <v>0</v>
      </c>
      <c r="AS303" s="7">
        <f>IFERROR(VLOOKUP(Table1[[#This Row],[Stock]],[2]CUS030!$A$5:$BO$10000,50,0)/Table1[[#This Row],[Rate
(L/S)]],"")</f>
        <v>0</v>
      </c>
      <c r="AT303" s="7">
        <f>IFERROR(VLOOKUP(Table1[[#This Row],[Stock]],[2]CUS030!$A$5:$BO$10000,51,0)/Table1[[#This Row],[Rate
(L/S)]],"")</f>
        <v>0</v>
      </c>
      <c r="AU303" s="7">
        <f>IFERROR(VLOOKUP(Table1[[#This Row],[Stock]],[2]CUS030!$A$5:$BO$10000,52,0)/Table1[[#This Row],[Rate
(L/S)]],"")</f>
        <v>0</v>
      </c>
      <c r="AV303" s="7">
        <f>IFERROR(VLOOKUP(Table1[[#This Row],[Stock]],[2]CUS030!$A$5:$BO$10000,53,0)/Table1[[#This Row],[Rate
(L/S)]],"")</f>
        <v>0</v>
      </c>
      <c r="AW303" s="7">
        <f>IFERROR(VLOOKUP(Table1[[#This Row],[Stock]],[2]CUS030!$A$5:$BO$10000,54,0)/Table1[[#This Row],[Rate
(L/S)]],"")</f>
        <v>0</v>
      </c>
      <c r="AX303" s="7">
        <f>IFERROR(VLOOKUP(Table1[[#This Row],[Stock]],[2]CUS030!$A$5:$BO$10000,55,0)/Table1[[#This Row],[Rate
(L/S)]],"")</f>
        <v>0</v>
      </c>
      <c r="AY303" s="7">
        <f>IFERROR(VLOOKUP(Table1[[#This Row],[Stock]],[2]CUS030!$A$5:$BO$10000,56,0)/Table1[[#This Row],[Rate
(L/S)]],"")</f>
        <v>0</v>
      </c>
      <c r="AZ303" s="7">
        <f>IFERROR(VLOOKUP(Table1[[#This Row],[Stock]],[2]CUS030!$A$5:$BO$10000,57,0)/Table1[[#This Row],[Rate
(L/S)]],"")</f>
        <v>0</v>
      </c>
      <c r="BA303" s="7">
        <f>IFERROR(VLOOKUP(Table1[[#This Row],[Stock]],[2]CUS030!$A$5:$BO$10000,58,0)/Table1[[#This Row],[Rate
(L/S)]],"")</f>
        <v>0</v>
      </c>
      <c r="BB303" s="7">
        <f>IFERROR(VLOOKUP(Table1[[#This Row],[Stock]],[2]CUS030!$A$5:$BO$10000,59,0)/Table1[[#This Row],[Rate
(L/S)]],"")</f>
        <v>0</v>
      </c>
      <c r="BC303" s="7">
        <f>IFERROR(VLOOKUP(Table1[[#This Row],[Stock]],[2]CUS030!$A$5:$BO$10000,60,0)/Table1[[#This Row],[Rate
(L/S)]],"")</f>
        <v>0</v>
      </c>
      <c r="BD303" s="7">
        <f>IFERROR(VLOOKUP(Table1[[#This Row],[Stock]],[2]CUS030!$A$5:$BO$10000,61,0)/Table1[[#This Row],[Rate
(L/S)]],"")</f>
        <v>0</v>
      </c>
      <c r="BE303" s="7">
        <f>IFERROR(VLOOKUP(Table1[[#This Row],[Stock]],[2]CUS030!$A$5:$BO$10000,62,0)/Table1[[#This Row],[Rate
(L/S)]],"")</f>
        <v>0</v>
      </c>
      <c r="BF303" s="7">
        <f>IFERROR(VLOOKUP(Table1[[#This Row],[Stock]],[2]CUS030!$A$5:$BO$10000,63,0)/Table1[[#This Row],[Rate
(L/S)]],"")</f>
        <v>0</v>
      </c>
      <c r="BG303" s="7">
        <f>IFERROR(VLOOKUP(Table1[[#This Row],[Stock]],[2]CUS030!$A$5:$BO$10000,64,0)/Table1[[#This Row],[Rate
(L/S)]],"")</f>
        <v>0</v>
      </c>
      <c r="BH303" s="7">
        <f>IFERROR(VLOOKUP(Table1[[#This Row],[Stock]],[2]CUS030!$A$5:$BO$10000,65,0)/Table1[[#This Row],[Rate
(L/S)]],"")</f>
        <v>0</v>
      </c>
      <c r="BI303" s="7" t="s">
        <v>1</v>
      </c>
      <c r="BJ303" s="15">
        <f>IFERROR(IF(Table1[[#This Row],[S.Material]]="S",(Table1[[#This Row],[Total Qty]]+Table1[[#This Row],[N+1]]+Table1[[#This Row],[N+2]]),Table1[[#This Row],[Total Qty]]+Table1[[#This Row],[N+1]]),)</f>
        <v>0</v>
      </c>
      <c r="BK303" s="7" t="str">
        <f>IFERROR(IF(((AVERAGE((Table1[[#This Row],[N+1]],Table1[[#This Row],[N+2]]),Table1[[#This Row],[N+3]])-(Table1[[#This Row],[Total Qty]])))&gt;500,"Fixed&gt;500pcs",""),"")</f>
        <v/>
      </c>
      <c r="BL303" s="7" t="str">
        <f>IF(AND(Table1[[#This Row],[Last Forcast]]=0,Table1[[#This Row],[Total Qty]]&gt;0,Table1[[#This Row],[N+1]]&gt;0),"Check PO again","")</f>
        <v/>
      </c>
    </row>
    <row r="304" spans="2:64" x14ac:dyDescent="0.3">
      <c r="B304">
        <v>302</v>
      </c>
      <c r="C304" t="s">
        <v>314</v>
      </c>
      <c r="D304">
        <f>IFERROR(ROUND((MID(Table1[[#This Row],[Production]],35,(LEN(Table1[[#This Row],[Production]]))-37)/(MID(Table1[[#This Row],[Stock]],35,(LEN(Table1[[#This Row],[Stock]]))-37))),0),"")</f>
        <v>13</v>
      </c>
      <c r="E304" t="s">
        <v>315</v>
      </c>
      <c r="F304" s="16">
        <f>VLOOKUP(LEFT(Table1[[#This Row],[Production]],LEN(Table1[[#This Row],[Production]])-7),Item!$A$5:$Z$1000,26,0)</f>
        <v>0.621</v>
      </c>
      <c r="H304" s="8" t="str">
        <f>IFERROR(VLOOKUP(MID(Table1[[#This Row],[Production]],10,2),Special!$B$2:$D$26,3,0),"")</f>
        <v>S</v>
      </c>
      <c r="J304" t="b">
        <f>EXACT(LEFT(Table1[[#This Row],[Stock]],12),LEFT(Table1[[#This Row],[Production]],12))</f>
        <v>1</v>
      </c>
      <c r="K304" t="b">
        <f>EXACT((RIGHT(Table1[[#This Row],[Stock]],3)),((RIGHT(Table1[[#This Row],[Production]],3))))</f>
        <v>1</v>
      </c>
      <c r="L304" s="14">
        <f>IFERROR(VLOOKUP(Table1[[#This Row],[Stock]],[1]Sheet1!$A$7:$N$10000,14,0),"")</f>
        <v>91</v>
      </c>
      <c r="M304" s="14">
        <f>IFERROR(ROUND((Table1[[#This Row],[Stock
(S&amp;L)]]/Table1[[#This Row],[Rate
(L/S)]]),0),"")</f>
        <v>7</v>
      </c>
      <c r="O304" t="str">
        <f>IF(Table1[[#This Row],[Rate
(L/S)]]=1,"P/E","C")</f>
        <v>C</v>
      </c>
      <c r="P304" s="7">
        <f>IFERROR(VLOOKUP(Table1[[#This Row],[Stock]],[2]CUS030!$A$5:$BO$10000,21,0)/Table1[[#This Row],[Rate
(L/S)]],"")</f>
        <v>0</v>
      </c>
      <c r="Q304" s="7">
        <f>IFERROR(VLOOKUP(Table1[[#This Row],[Stock]],[2]CUS030!$A$5:$BO$10000,22,0)/Table1[[#This Row],[Rate
(L/S)]],"")</f>
        <v>0</v>
      </c>
      <c r="R304" s="7">
        <f>IFERROR(VLOOKUP(Table1[[#This Row],[Stock]],[2]CUS030!$A$5:$BO$10000,23,0)/Table1[[#This Row],[Rate
(L/S)]],"")</f>
        <v>0</v>
      </c>
      <c r="S304" s="7">
        <f>IFERROR(VLOOKUP(Table1[[#This Row],[Stock]],[2]CUS030!$A$5:$BO$10000,24,0)/Table1[[#This Row],[Rate
(L/S)]],"")</f>
        <v>0</v>
      </c>
      <c r="T304" s="7">
        <f>IFERROR(VLOOKUP(Table1[[#This Row],[Stock]],[2]CUS030!$A$5:$BO$10000,25,0)/Table1[[#This Row],[Rate
(L/S)]],"")</f>
        <v>0</v>
      </c>
      <c r="U304" s="7">
        <f>IFERROR(VLOOKUP(Table1[[#This Row],[Stock]],[2]CUS030!$A$5:$BO$10000,26,0)/Table1[[#This Row],[Rate
(L/S)]],"")</f>
        <v>0</v>
      </c>
      <c r="V304" s="7">
        <f>IFERROR(VLOOKUP(Table1[[#This Row],[Stock]],[2]CUS030!$A$5:$BO$10000,27,0)/Table1[[#This Row],[Rate
(L/S)]],"")</f>
        <v>0</v>
      </c>
      <c r="W304" s="7">
        <f>IFERROR(VLOOKUP(Table1[[#This Row],[Stock]],[2]CUS030!$A$5:$BO$10000,28,0)/Table1[[#This Row],[Rate
(L/S)]],"")</f>
        <v>0</v>
      </c>
      <c r="X304" s="7">
        <f>IFERROR(VLOOKUP(Table1[[#This Row],[Stock]],[2]CUS030!$A$5:$BO$10000,29,0)/Table1[[#This Row],[Rate
(L/S)]],"")</f>
        <v>0</v>
      </c>
      <c r="Y304" s="7">
        <f>IFERROR(VLOOKUP(Table1[[#This Row],[Stock]],[2]CUS030!$A$5:$BO$10000,30,0)/Table1[[#This Row],[Rate
(L/S)]],"")</f>
        <v>0</v>
      </c>
      <c r="Z304" s="7">
        <f>IFERROR(VLOOKUP(Table1[[#This Row],[Stock]],[2]CUS030!$A$5:$BO$10000,31,0)/Table1[[#This Row],[Rate
(L/S)]],"")</f>
        <v>0</v>
      </c>
      <c r="AA304" s="7">
        <f>IFERROR(VLOOKUP(Table1[[#This Row],[Stock]],[2]CUS030!$A$5:$BO$10000,32,0)/Table1[[#This Row],[Rate
(L/S)]],"")</f>
        <v>0</v>
      </c>
      <c r="AB304" s="7">
        <f>IFERROR(VLOOKUP(Table1[[#This Row],[Stock]],[2]CUS030!$A$5:$BO$10000,33,0)/Table1[[#This Row],[Rate
(L/S)]],"")</f>
        <v>0</v>
      </c>
      <c r="AC304" s="7">
        <f>IFERROR(VLOOKUP(Table1[[#This Row],[Stock]],[2]CUS030!$A$5:$BO$10000,34,0)/Table1[[#This Row],[Rate
(L/S)]],"")</f>
        <v>0</v>
      </c>
      <c r="AD304" s="7">
        <f>IFERROR(VLOOKUP(Table1[[#This Row],[Stock]],[2]CUS030!$A$5:$BO$10000,35,0)/Table1[[#This Row],[Rate
(L/S)]],"")</f>
        <v>0</v>
      </c>
      <c r="AE304" s="7">
        <f>IFERROR(VLOOKUP(Table1[[#This Row],[Stock]],[2]CUS030!$A$5:$BO$10000,36,0)/Table1[[#This Row],[Rate
(L/S)]],"")</f>
        <v>0</v>
      </c>
      <c r="AF304" s="7">
        <f>IFERROR(VLOOKUP(Table1[[#This Row],[Stock]],[2]CUS030!$A$5:$BO$10000,37,0)/Table1[[#This Row],[Rate
(L/S)]],"")</f>
        <v>0</v>
      </c>
      <c r="AG304" s="7">
        <f>IFERROR(VLOOKUP(Table1[[#This Row],[Stock]],[2]CUS030!$A$5:$BO$10000,38,0)/Table1[[#This Row],[Rate
(L/S)]],"")</f>
        <v>0</v>
      </c>
      <c r="AH304" s="7">
        <f>IFERROR(VLOOKUP(Table1[[#This Row],[Stock]],[2]CUS030!$A$5:$BO$10000,39,0)/Table1[[#This Row],[Rate
(L/S)]],"")</f>
        <v>0</v>
      </c>
      <c r="AI304" s="7">
        <f>IFERROR(VLOOKUP(Table1[[#This Row],[Stock]],[2]CUS030!$A$5:$BO$10000,40,0)/Table1[[#This Row],[Rate
(L/S)]],"")</f>
        <v>0</v>
      </c>
      <c r="AJ304" s="7">
        <f>IFERROR(VLOOKUP(Table1[[#This Row],[Stock]],[2]CUS030!$A$5:$BO$10000,41,0)/Table1[[#This Row],[Rate
(L/S)]],"")</f>
        <v>0</v>
      </c>
      <c r="AK304" s="7">
        <f>IFERROR(VLOOKUP(Table1[[#This Row],[Stock]],[2]CUS030!$A$5:$BO$10000,42,0)/Table1[[#This Row],[Rate
(L/S)]],"")</f>
        <v>0</v>
      </c>
      <c r="AL304" s="7">
        <f>IFERROR(VLOOKUP(Table1[[#This Row],[Stock]],[2]CUS030!$A$5:$BO$10000,43,0)/Table1[[#This Row],[Rate
(L/S)]],"")</f>
        <v>0</v>
      </c>
      <c r="AM304" s="7">
        <f>IFERROR(VLOOKUP(Table1[[#This Row],[Stock]],[2]CUS030!$A$5:$BO$10000,44,0)/Table1[[#This Row],[Rate
(L/S)]],"")</f>
        <v>0</v>
      </c>
      <c r="AN304" s="7">
        <f>IFERROR(VLOOKUP(Table1[[#This Row],[Stock]],[2]CUS030!$A$5:$BO$10000,45,0)/Table1[[#This Row],[Rate
(L/S)]],"")</f>
        <v>0</v>
      </c>
      <c r="AO304" s="7">
        <f>IFERROR(VLOOKUP(Table1[[#This Row],[Stock]],[2]CUS030!$A$5:$BO$10000,46,0)/Table1[[#This Row],[Rate
(L/S)]],"")</f>
        <v>0</v>
      </c>
      <c r="AP304" s="7">
        <f>IFERROR(VLOOKUP(Table1[[#This Row],[Stock]],[2]CUS030!$A$5:$BO$10000,47,0)/Table1[[#This Row],[Rate
(L/S)]],"")</f>
        <v>0</v>
      </c>
      <c r="AQ304" s="7">
        <f>IFERROR(VLOOKUP(Table1[[#This Row],[Stock]],[2]CUS030!$A$5:$BO$10000,48,0)/Table1[[#This Row],[Rate
(L/S)]],"")</f>
        <v>0</v>
      </c>
      <c r="AR304" s="7">
        <f>IFERROR(VLOOKUP(Table1[[#This Row],[Stock]],[2]CUS030!$A$5:$BO$10000,49,0)/Table1[[#This Row],[Rate
(L/S)]],"")</f>
        <v>0</v>
      </c>
      <c r="AS304" s="7">
        <f>IFERROR(VLOOKUP(Table1[[#This Row],[Stock]],[2]CUS030!$A$5:$BO$10000,50,0)/Table1[[#This Row],[Rate
(L/S)]],"")</f>
        <v>0</v>
      </c>
      <c r="AT304" s="7">
        <f>IFERROR(VLOOKUP(Table1[[#This Row],[Stock]],[2]CUS030!$A$5:$BO$10000,51,0)/Table1[[#This Row],[Rate
(L/S)]],"")</f>
        <v>0</v>
      </c>
      <c r="AU304" s="7">
        <f>IFERROR(VLOOKUP(Table1[[#This Row],[Stock]],[2]CUS030!$A$5:$BO$10000,52,0)/Table1[[#This Row],[Rate
(L/S)]],"")</f>
        <v>0</v>
      </c>
      <c r="AV304" s="7">
        <f>IFERROR(VLOOKUP(Table1[[#This Row],[Stock]],[2]CUS030!$A$5:$BO$10000,53,0)/Table1[[#This Row],[Rate
(L/S)]],"")</f>
        <v>0</v>
      </c>
      <c r="AW304" s="7">
        <f>IFERROR(VLOOKUP(Table1[[#This Row],[Stock]],[2]CUS030!$A$5:$BO$10000,54,0)/Table1[[#This Row],[Rate
(L/S)]],"")</f>
        <v>0</v>
      </c>
      <c r="AX304" s="7">
        <f>IFERROR(VLOOKUP(Table1[[#This Row],[Stock]],[2]CUS030!$A$5:$BO$10000,55,0)/Table1[[#This Row],[Rate
(L/S)]],"")</f>
        <v>0</v>
      </c>
      <c r="AY304" s="7">
        <f>IFERROR(VLOOKUP(Table1[[#This Row],[Stock]],[2]CUS030!$A$5:$BO$10000,56,0)/Table1[[#This Row],[Rate
(L/S)]],"")</f>
        <v>0</v>
      </c>
      <c r="AZ304" s="7">
        <f>IFERROR(VLOOKUP(Table1[[#This Row],[Stock]],[2]CUS030!$A$5:$BO$10000,57,0)/Table1[[#This Row],[Rate
(L/S)]],"")</f>
        <v>0</v>
      </c>
      <c r="BA304" s="7">
        <f>IFERROR(VLOOKUP(Table1[[#This Row],[Stock]],[2]CUS030!$A$5:$BO$10000,58,0)/Table1[[#This Row],[Rate
(L/S)]],"")</f>
        <v>0</v>
      </c>
      <c r="BB304" s="7">
        <f>IFERROR(VLOOKUP(Table1[[#This Row],[Stock]],[2]CUS030!$A$5:$BO$10000,59,0)/Table1[[#This Row],[Rate
(L/S)]],"")</f>
        <v>0</v>
      </c>
      <c r="BC304" s="7">
        <f>IFERROR(VLOOKUP(Table1[[#This Row],[Stock]],[2]CUS030!$A$5:$BO$10000,60,0)/Table1[[#This Row],[Rate
(L/S)]],"")</f>
        <v>0</v>
      </c>
      <c r="BD304" s="7">
        <f>IFERROR(VLOOKUP(Table1[[#This Row],[Stock]],[2]CUS030!$A$5:$BO$10000,61,0)/Table1[[#This Row],[Rate
(L/S)]],"")</f>
        <v>0</v>
      </c>
      <c r="BE304" s="7">
        <f>IFERROR(VLOOKUP(Table1[[#This Row],[Stock]],[2]CUS030!$A$5:$BO$10000,62,0)/Table1[[#This Row],[Rate
(L/S)]],"")</f>
        <v>0</v>
      </c>
      <c r="BF304" s="7">
        <f>IFERROR(VLOOKUP(Table1[[#This Row],[Stock]],[2]CUS030!$A$5:$BO$10000,63,0)/Table1[[#This Row],[Rate
(L/S)]],"")</f>
        <v>0</v>
      </c>
      <c r="BG304" s="7">
        <f>IFERROR(VLOOKUP(Table1[[#This Row],[Stock]],[2]CUS030!$A$5:$BO$10000,64,0)/Table1[[#This Row],[Rate
(L/S)]],"")</f>
        <v>0</v>
      </c>
      <c r="BH304" s="7">
        <f>IFERROR(VLOOKUP(Table1[[#This Row],[Stock]],[2]CUS030!$A$5:$BO$10000,65,0)/Table1[[#This Row],[Rate
(L/S)]],"")</f>
        <v>0</v>
      </c>
      <c r="BI304" s="7" t="s">
        <v>1</v>
      </c>
      <c r="BJ304" s="15">
        <f>IFERROR(IF(Table1[[#This Row],[S.Material]]="S",(Table1[[#This Row],[Total Qty]]+Table1[[#This Row],[N+1]]+Table1[[#This Row],[N+2]]),Table1[[#This Row],[Total Qty]]+Table1[[#This Row],[N+1]]),)</f>
        <v>0</v>
      </c>
      <c r="BK304" s="7" t="str">
        <f>IFERROR(IF(((AVERAGE((Table1[[#This Row],[N+1]],Table1[[#This Row],[N+2]]),Table1[[#This Row],[N+3]])-(Table1[[#This Row],[Total Qty]])))&gt;500,"Fixed&gt;500pcs",""),"")</f>
        <v/>
      </c>
      <c r="BL304" s="7" t="str">
        <f>IF(AND(Table1[[#This Row],[Last Forcast]]=0,Table1[[#This Row],[Total Qty]]&gt;0,Table1[[#This Row],[N+1]]&gt;0),"Check PO again","")</f>
        <v/>
      </c>
    </row>
    <row r="305" spans="2:64" x14ac:dyDescent="0.3">
      <c r="B305">
        <v>303</v>
      </c>
      <c r="C305" t="s">
        <v>316</v>
      </c>
      <c r="D305">
        <f>IFERROR(ROUND((MID(Table1[[#This Row],[Production]],35,(LEN(Table1[[#This Row],[Production]]))-37)/(MID(Table1[[#This Row],[Stock]],35,(LEN(Table1[[#This Row],[Stock]]))-37))),0),"")</f>
        <v>12</v>
      </c>
      <c r="E305" t="s">
        <v>315</v>
      </c>
      <c r="F305" s="16">
        <f>VLOOKUP(LEFT(Table1[[#This Row],[Production]],LEN(Table1[[#This Row],[Production]])-7),Item!$A$5:$Z$1000,26,0)</f>
        <v>0.621</v>
      </c>
      <c r="H305" s="8" t="str">
        <f>IFERROR(VLOOKUP(MID(Table1[[#This Row],[Production]],10,2),Special!$B$2:$D$26,3,0),"")</f>
        <v>S</v>
      </c>
      <c r="J305" t="b">
        <f>EXACT(LEFT(Table1[[#This Row],[Stock]],12),LEFT(Table1[[#This Row],[Production]],12))</f>
        <v>1</v>
      </c>
      <c r="K305" t="b">
        <f>EXACT((RIGHT(Table1[[#This Row],[Stock]],3)),((RIGHT(Table1[[#This Row],[Production]],3))))</f>
        <v>1</v>
      </c>
      <c r="L305" s="14">
        <f>IFERROR(VLOOKUP(Table1[[#This Row],[Stock]],[1]Sheet1!$A$7:$N$10000,14,0),"")</f>
        <v>716</v>
      </c>
      <c r="M305" s="14">
        <f>IFERROR(ROUND((Table1[[#This Row],[Stock
(S&amp;L)]]/Table1[[#This Row],[Rate
(L/S)]]),0),"")</f>
        <v>60</v>
      </c>
      <c r="O305" t="str">
        <f>IF(Table1[[#This Row],[Rate
(L/S)]]=1,"P/E","C")</f>
        <v>C</v>
      </c>
      <c r="P305" s="7">
        <f>IFERROR(VLOOKUP(Table1[[#This Row],[Stock]],[2]CUS030!$A$5:$BO$10000,21,0)/Table1[[#This Row],[Rate
(L/S)]],"")</f>
        <v>0</v>
      </c>
      <c r="Q305" s="7">
        <f>IFERROR(VLOOKUP(Table1[[#This Row],[Stock]],[2]CUS030!$A$5:$BO$10000,22,0)/Table1[[#This Row],[Rate
(L/S)]],"")</f>
        <v>0</v>
      </c>
      <c r="R305" s="7">
        <f>IFERROR(VLOOKUP(Table1[[#This Row],[Stock]],[2]CUS030!$A$5:$BO$10000,23,0)/Table1[[#This Row],[Rate
(L/S)]],"")</f>
        <v>0</v>
      </c>
      <c r="S305" s="7">
        <f>IFERROR(VLOOKUP(Table1[[#This Row],[Stock]],[2]CUS030!$A$5:$BO$10000,24,0)/Table1[[#This Row],[Rate
(L/S)]],"")</f>
        <v>0</v>
      </c>
      <c r="T305" s="7">
        <f>IFERROR(VLOOKUP(Table1[[#This Row],[Stock]],[2]CUS030!$A$5:$BO$10000,25,0)/Table1[[#This Row],[Rate
(L/S)]],"")</f>
        <v>0</v>
      </c>
      <c r="U305" s="7">
        <f>IFERROR(VLOOKUP(Table1[[#This Row],[Stock]],[2]CUS030!$A$5:$BO$10000,26,0)/Table1[[#This Row],[Rate
(L/S)]],"")</f>
        <v>0</v>
      </c>
      <c r="V305" s="7">
        <f>IFERROR(VLOOKUP(Table1[[#This Row],[Stock]],[2]CUS030!$A$5:$BO$10000,27,0)/Table1[[#This Row],[Rate
(L/S)]],"")</f>
        <v>0</v>
      </c>
      <c r="W305" s="7">
        <f>IFERROR(VLOOKUP(Table1[[#This Row],[Stock]],[2]CUS030!$A$5:$BO$10000,28,0)/Table1[[#This Row],[Rate
(L/S)]],"")</f>
        <v>0</v>
      </c>
      <c r="X305" s="7">
        <f>IFERROR(VLOOKUP(Table1[[#This Row],[Stock]],[2]CUS030!$A$5:$BO$10000,29,0)/Table1[[#This Row],[Rate
(L/S)]],"")</f>
        <v>0</v>
      </c>
      <c r="Y305" s="7">
        <f>IFERROR(VLOOKUP(Table1[[#This Row],[Stock]],[2]CUS030!$A$5:$BO$10000,30,0)/Table1[[#This Row],[Rate
(L/S)]],"")</f>
        <v>0</v>
      </c>
      <c r="Z305" s="7">
        <f>IFERROR(VLOOKUP(Table1[[#This Row],[Stock]],[2]CUS030!$A$5:$BO$10000,31,0)/Table1[[#This Row],[Rate
(L/S)]],"")</f>
        <v>0</v>
      </c>
      <c r="AA305" s="7">
        <f>IFERROR(VLOOKUP(Table1[[#This Row],[Stock]],[2]CUS030!$A$5:$BO$10000,32,0)/Table1[[#This Row],[Rate
(L/S)]],"")</f>
        <v>0</v>
      </c>
      <c r="AB305" s="7">
        <f>IFERROR(VLOOKUP(Table1[[#This Row],[Stock]],[2]CUS030!$A$5:$BO$10000,33,0)/Table1[[#This Row],[Rate
(L/S)]],"")</f>
        <v>0</v>
      </c>
      <c r="AC305" s="7">
        <f>IFERROR(VLOOKUP(Table1[[#This Row],[Stock]],[2]CUS030!$A$5:$BO$10000,34,0)/Table1[[#This Row],[Rate
(L/S)]],"")</f>
        <v>0</v>
      </c>
      <c r="AD305" s="7">
        <f>IFERROR(VLOOKUP(Table1[[#This Row],[Stock]],[2]CUS030!$A$5:$BO$10000,35,0)/Table1[[#This Row],[Rate
(L/S)]],"")</f>
        <v>0</v>
      </c>
      <c r="AE305" s="7">
        <f>IFERROR(VLOOKUP(Table1[[#This Row],[Stock]],[2]CUS030!$A$5:$BO$10000,36,0)/Table1[[#This Row],[Rate
(L/S)]],"")</f>
        <v>0</v>
      </c>
      <c r="AF305" s="7">
        <f>IFERROR(VLOOKUP(Table1[[#This Row],[Stock]],[2]CUS030!$A$5:$BO$10000,37,0)/Table1[[#This Row],[Rate
(L/S)]],"")</f>
        <v>0</v>
      </c>
      <c r="AG305" s="7">
        <f>IFERROR(VLOOKUP(Table1[[#This Row],[Stock]],[2]CUS030!$A$5:$BO$10000,38,0)/Table1[[#This Row],[Rate
(L/S)]],"")</f>
        <v>0</v>
      </c>
      <c r="AH305" s="7">
        <f>IFERROR(VLOOKUP(Table1[[#This Row],[Stock]],[2]CUS030!$A$5:$BO$10000,39,0)/Table1[[#This Row],[Rate
(L/S)]],"")</f>
        <v>0</v>
      </c>
      <c r="AI305" s="7">
        <f>IFERROR(VLOOKUP(Table1[[#This Row],[Stock]],[2]CUS030!$A$5:$BO$10000,40,0)/Table1[[#This Row],[Rate
(L/S)]],"")</f>
        <v>0</v>
      </c>
      <c r="AJ305" s="7">
        <f>IFERROR(VLOOKUP(Table1[[#This Row],[Stock]],[2]CUS030!$A$5:$BO$10000,41,0)/Table1[[#This Row],[Rate
(L/S)]],"")</f>
        <v>0</v>
      </c>
      <c r="AK305" s="7">
        <f>IFERROR(VLOOKUP(Table1[[#This Row],[Stock]],[2]CUS030!$A$5:$BO$10000,42,0)/Table1[[#This Row],[Rate
(L/S)]],"")</f>
        <v>0</v>
      </c>
      <c r="AL305" s="7">
        <f>IFERROR(VLOOKUP(Table1[[#This Row],[Stock]],[2]CUS030!$A$5:$BO$10000,43,0)/Table1[[#This Row],[Rate
(L/S)]],"")</f>
        <v>0</v>
      </c>
      <c r="AM305" s="7">
        <f>IFERROR(VLOOKUP(Table1[[#This Row],[Stock]],[2]CUS030!$A$5:$BO$10000,44,0)/Table1[[#This Row],[Rate
(L/S)]],"")</f>
        <v>0</v>
      </c>
      <c r="AN305" s="7">
        <f>IFERROR(VLOOKUP(Table1[[#This Row],[Stock]],[2]CUS030!$A$5:$BO$10000,45,0)/Table1[[#This Row],[Rate
(L/S)]],"")</f>
        <v>0</v>
      </c>
      <c r="AO305" s="7">
        <f>IFERROR(VLOOKUP(Table1[[#This Row],[Stock]],[2]CUS030!$A$5:$BO$10000,46,0)/Table1[[#This Row],[Rate
(L/S)]],"")</f>
        <v>0</v>
      </c>
      <c r="AP305" s="7">
        <f>IFERROR(VLOOKUP(Table1[[#This Row],[Stock]],[2]CUS030!$A$5:$BO$10000,47,0)/Table1[[#This Row],[Rate
(L/S)]],"")</f>
        <v>0</v>
      </c>
      <c r="AQ305" s="7">
        <f>IFERROR(VLOOKUP(Table1[[#This Row],[Stock]],[2]CUS030!$A$5:$BO$10000,48,0)/Table1[[#This Row],[Rate
(L/S)]],"")</f>
        <v>0</v>
      </c>
      <c r="AR305" s="7">
        <f>IFERROR(VLOOKUP(Table1[[#This Row],[Stock]],[2]CUS030!$A$5:$BO$10000,49,0)/Table1[[#This Row],[Rate
(L/S)]],"")</f>
        <v>0</v>
      </c>
      <c r="AS305" s="7">
        <f>IFERROR(VLOOKUP(Table1[[#This Row],[Stock]],[2]CUS030!$A$5:$BO$10000,50,0)/Table1[[#This Row],[Rate
(L/S)]],"")</f>
        <v>0</v>
      </c>
      <c r="AT305" s="7">
        <f>IFERROR(VLOOKUP(Table1[[#This Row],[Stock]],[2]CUS030!$A$5:$BO$10000,51,0)/Table1[[#This Row],[Rate
(L/S)]],"")</f>
        <v>0</v>
      </c>
      <c r="AU305" s="7">
        <f>IFERROR(VLOOKUP(Table1[[#This Row],[Stock]],[2]CUS030!$A$5:$BO$10000,52,0)/Table1[[#This Row],[Rate
(L/S)]],"")</f>
        <v>0</v>
      </c>
      <c r="AV305" s="7">
        <f>IFERROR(VLOOKUP(Table1[[#This Row],[Stock]],[2]CUS030!$A$5:$BO$10000,53,0)/Table1[[#This Row],[Rate
(L/S)]],"")</f>
        <v>0</v>
      </c>
      <c r="AW305" s="7">
        <f>IFERROR(VLOOKUP(Table1[[#This Row],[Stock]],[2]CUS030!$A$5:$BO$10000,54,0)/Table1[[#This Row],[Rate
(L/S)]],"")</f>
        <v>0</v>
      </c>
      <c r="AX305" s="7">
        <f>IFERROR(VLOOKUP(Table1[[#This Row],[Stock]],[2]CUS030!$A$5:$BO$10000,55,0)/Table1[[#This Row],[Rate
(L/S)]],"")</f>
        <v>0</v>
      </c>
      <c r="AY305" s="7">
        <f>IFERROR(VLOOKUP(Table1[[#This Row],[Stock]],[2]CUS030!$A$5:$BO$10000,56,0)/Table1[[#This Row],[Rate
(L/S)]],"")</f>
        <v>0</v>
      </c>
      <c r="AZ305" s="7">
        <f>IFERROR(VLOOKUP(Table1[[#This Row],[Stock]],[2]CUS030!$A$5:$BO$10000,57,0)/Table1[[#This Row],[Rate
(L/S)]],"")</f>
        <v>0</v>
      </c>
      <c r="BA305" s="7">
        <f>IFERROR(VLOOKUP(Table1[[#This Row],[Stock]],[2]CUS030!$A$5:$BO$10000,58,0)/Table1[[#This Row],[Rate
(L/S)]],"")</f>
        <v>0</v>
      </c>
      <c r="BB305" s="7">
        <f>IFERROR(VLOOKUP(Table1[[#This Row],[Stock]],[2]CUS030!$A$5:$BO$10000,59,0)/Table1[[#This Row],[Rate
(L/S)]],"")</f>
        <v>0</v>
      </c>
      <c r="BC305" s="7">
        <f>IFERROR(VLOOKUP(Table1[[#This Row],[Stock]],[2]CUS030!$A$5:$BO$10000,60,0)/Table1[[#This Row],[Rate
(L/S)]],"")</f>
        <v>0</v>
      </c>
      <c r="BD305" s="7">
        <f>IFERROR(VLOOKUP(Table1[[#This Row],[Stock]],[2]CUS030!$A$5:$BO$10000,61,0)/Table1[[#This Row],[Rate
(L/S)]],"")</f>
        <v>0</v>
      </c>
      <c r="BE305" s="7">
        <f>IFERROR(VLOOKUP(Table1[[#This Row],[Stock]],[2]CUS030!$A$5:$BO$10000,62,0)/Table1[[#This Row],[Rate
(L/S)]],"")</f>
        <v>0</v>
      </c>
      <c r="BF305" s="7">
        <f>IFERROR(VLOOKUP(Table1[[#This Row],[Stock]],[2]CUS030!$A$5:$BO$10000,63,0)/Table1[[#This Row],[Rate
(L/S)]],"")</f>
        <v>0</v>
      </c>
      <c r="BG305" s="7">
        <f>IFERROR(VLOOKUP(Table1[[#This Row],[Stock]],[2]CUS030!$A$5:$BO$10000,64,0)/Table1[[#This Row],[Rate
(L/S)]],"")</f>
        <v>0</v>
      </c>
      <c r="BH305" s="7">
        <f>IFERROR(VLOOKUP(Table1[[#This Row],[Stock]],[2]CUS030!$A$5:$BO$10000,65,0)/Table1[[#This Row],[Rate
(L/S)]],"")</f>
        <v>0</v>
      </c>
      <c r="BI305" s="7" t="s">
        <v>1</v>
      </c>
      <c r="BJ305" s="15">
        <f>IFERROR(IF(Table1[[#This Row],[S.Material]]="S",(Table1[[#This Row],[Total Qty]]+Table1[[#This Row],[N+1]]+Table1[[#This Row],[N+2]]),Table1[[#This Row],[Total Qty]]+Table1[[#This Row],[N+1]]),)</f>
        <v>0</v>
      </c>
      <c r="BK305" s="7" t="str">
        <f>IFERROR(IF(((AVERAGE((Table1[[#This Row],[N+1]],Table1[[#This Row],[N+2]]),Table1[[#This Row],[N+3]])-(Table1[[#This Row],[Total Qty]])))&gt;500,"Fixed&gt;500pcs",""),"")</f>
        <v/>
      </c>
      <c r="BL305" s="7" t="str">
        <f>IF(AND(Table1[[#This Row],[Last Forcast]]=0,Table1[[#This Row],[Total Qty]]&gt;0,Table1[[#This Row],[N+1]]&gt;0),"Check PO again","")</f>
        <v/>
      </c>
    </row>
    <row r="306" spans="2:64" x14ac:dyDescent="0.3">
      <c r="B306">
        <v>304</v>
      </c>
      <c r="C306" t="s">
        <v>317</v>
      </c>
      <c r="D306">
        <f>IFERROR(ROUND((MID(Table1[[#This Row],[Production]],35,(LEN(Table1[[#This Row],[Production]]))-37)/(MID(Table1[[#This Row],[Stock]],35,(LEN(Table1[[#This Row],[Stock]]))-37))),0),"")</f>
        <v>11</v>
      </c>
      <c r="E306" t="s">
        <v>311</v>
      </c>
      <c r="F306" s="16">
        <f>VLOOKUP(LEFT(Table1[[#This Row],[Production]],LEN(Table1[[#This Row],[Production]])-7),Item!$A$5:$Z$1000,26,0)</f>
        <v>0.621</v>
      </c>
      <c r="H306" s="8" t="str">
        <f>IFERROR(VLOOKUP(MID(Table1[[#This Row],[Production]],10,2),Special!$B$2:$D$26,3,0),"")</f>
        <v>S</v>
      </c>
      <c r="J306" t="b">
        <f>EXACT(LEFT(Table1[[#This Row],[Stock]],12),LEFT(Table1[[#This Row],[Production]],12))</f>
        <v>1</v>
      </c>
      <c r="K306" t="b">
        <f>EXACT((RIGHT(Table1[[#This Row],[Stock]],3)),((RIGHT(Table1[[#This Row],[Production]],3))))</f>
        <v>1</v>
      </c>
      <c r="L306" s="14">
        <f>IFERROR(VLOOKUP(Table1[[#This Row],[Stock]],[1]Sheet1!$A$7:$N$10000,14,0),"")</f>
        <v>22</v>
      </c>
      <c r="M306" s="14">
        <f>IFERROR(ROUND((Table1[[#This Row],[Stock
(S&amp;L)]]/Table1[[#This Row],[Rate
(L/S)]]),0),"")</f>
        <v>2</v>
      </c>
      <c r="O306" t="str">
        <f>IF(Table1[[#This Row],[Rate
(L/S)]]=1,"P/E","C")</f>
        <v>C</v>
      </c>
      <c r="P306" s="7">
        <f>IFERROR(VLOOKUP(Table1[[#This Row],[Stock]],[2]CUS030!$A$5:$BO$10000,21,0)/Table1[[#This Row],[Rate
(L/S)]],"")</f>
        <v>0</v>
      </c>
      <c r="Q306" s="7">
        <f>IFERROR(VLOOKUP(Table1[[#This Row],[Stock]],[2]CUS030!$A$5:$BO$10000,22,0)/Table1[[#This Row],[Rate
(L/S)]],"")</f>
        <v>0</v>
      </c>
      <c r="R306" s="7">
        <f>IFERROR(VLOOKUP(Table1[[#This Row],[Stock]],[2]CUS030!$A$5:$BO$10000,23,0)/Table1[[#This Row],[Rate
(L/S)]],"")</f>
        <v>0</v>
      </c>
      <c r="S306" s="7">
        <f>IFERROR(VLOOKUP(Table1[[#This Row],[Stock]],[2]CUS030!$A$5:$BO$10000,24,0)/Table1[[#This Row],[Rate
(L/S)]],"")</f>
        <v>0</v>
      </c>
      <c r="T306" s="7">
        <f>IFERROR(VLOOKUP(Table1[[#This Row],[Stock]],[2]CUS030!$A$5:$BO$10000,25,0)/Table1[[#This Row],[Rate
(L/S)]],"")</f>
        <v>0</v>
      </c>
      <c r="U306" s="7">
        <f>IFERROR(VLOOKUP(Table1[[#This Row],[Stock]],[2]CUS030!$A$5:$BO$10000,26,0)/Table1[[#This Row],[Rate
(L/S)]],"")</f>
        <v>0</v>
      </c>
      <c r="V306" s="7">
        <f>IFERROR(VLOOKUP(Table1[[#This Row],[Stock]],[2]CUS030!$A$5:$BO$10000,27,0)/Table1[[#This Row],[Rate
(L/S)]],"")</f>
        <v>0</v>
      </c>
      <c r="W306" s="7">
        <f>IFERROR(VLOOKUP(Table1[[#This Row],[Stock]],[2]CUS030!$A$5:$BO$10000,28,0)/Table1[[#This Row],[Rate
(L/S)]],"")</f>
        <v>0</v>
      </c>
      <c r="X306" s="7">
        <f>IFERROR(VLOOKUP(Table1[[#This Row],[Stock]],[2]CUS030!$A$5:$BO$10000,29,0)/Table1[[#This Row],[Rate
(L/S)]],"")</f>
        <v>0</v>
      </c>
      <c r="Y306" s="7">
        <f>IFERROR(VLOOKUP(Table1[[#This Row],[Stock]],[2]CUS030!$A$5:$BO$10000,30,0)/Table1[[#This Row],[Rate
(L/S)]],"")</f>
        <v>0</v>
      </c>
      <c r="Z306" s="7">
        <f>IFERROR(VLOOKUP(Table1[[#This Row],[Stock]],[2]CUS030!$A$5:$BO$10000,31,0)/Table1[[#This Row],[Rate
(L/S)]],"")</f>
        <v>0</v>
      </c>
      <c r="AA306" s="7">
        <f>IFERROR(VLOOKUP(Table1[[#This Row],[Stock]],[2]CUS030!$A$5:$BO$10000,32,0)/Table1[[#This Row],[Rate
(L/S)]],"")</f>
        <v>0</v>
      </c>
      <c r="AB306" s="7">
        <f>IFERROR(VLOOKUP(Table1[[#This Row],[Stock]],[2]CUS030!$A$5:$BO$10000,33,0)/Table1[[#This Row],[Rate
(L/S)]],"")</f>
        <v>0</v>
      </c>
      <c r="AC306" s="7">
        <f>IFERROR(VLOOKUP(Table1[[#This Row],[Stock]],[2]CUS030!$A$5:$BO$10000,34,0)/Table1[[#This Row],[Rate
(L/S)]],"")</f>
        <v>0</v>
      </c>
      <c r="AD306" s="7">
        <f>IFERROR(VLOOKUP(Table1[[#This Row],[Stock]],[2]CUS030!$A$5:$BO$10000,35,0)/Table1[[#This Row],[Rate
(L/S)]],"")</f>
        <v>0</v>
      </c>
      <c r="AE306" s="7">
        <f>IFERROR(VLOOKUP(Table1[[#This Row],[Stock]],[2]CUS030!$A$5:$BO$10000,36,0)/Table1[[#This Row],[Rate
(L/S)]],"")</f>
        <v>0</v>
      </c>
      <c r="AF306" s="7">
        <f>IFERROR(VLOOKUP(Table1[[#This Row],[Stock]],[2]CUS030!$A$5:$BO$10000,37,0)/Table1[[#This Row],[Rate
(L/S)]],"")</f>
        <v>0</v>
      </c>
      <c r="AG306" s="7">
        <f>IFERROR(VLOOKUP(Table1[[#This Row],[Stock]],[2]CUS030!$A$5:$BO$10000,38,0)/Table1[[#This Row],[Rate
(L/S)]],"")</f>
        <v>0</v>
      </c>
      <c r="AH306" s="7">
        <f>IFERROR(VLOOKUP(Table1[[#This Row],[Stock]],[2]CUS030!$A$5:$BO$10000,39,0)/Table1[[#This Row],[Rate
(L/S)]],"")</f>
        <v>0</v>
      </c>
      <c r="AI306" s="7">
        <f>IFERROR(VLOOKUP(Table1[[#This Row],[Stock]],[2]CUS030!$A$5:$BO$10000,40,0)/Table1[[#This Row],[Rate
(L/S)]],"")</f>
        <v>0</v>
      </c>
      <c r="AJ306" s="7">
        <f>IFERROR(VLOOKUP(Table1[[#This Row],[Stock]],[2]CUS030!$A$5:$BO$10000,41,0)/Table1[[#This Row],[Rate
(L/S)]],"")</f>
        <v>0</v>
      </c>
      <c r="AK306" s="7">
        <f>IFERROR(VLOOKUP(Table1[[#This Row],[Stock]],[2]CUS030!$A$5:$BO$10000,42,0)/Table1[[#This Row],[Rate
(L/S)]],"")</f>
        <v>0</v>
      </c>
      <c r="AL306" s="7">
        <f>IFERROR(VLOOKUP(Table1[[#This Row],[Stock]],[2]CUS030!$A$5:$BO$10000,43,0)/Table1[[#This Row],[Rate
(L/S)]],"")</f>
        <v>0</v>
      </c>
      <c r="AM306" s="7">
        <f>IFERROR(VLOOKUP(Table1[[#This Row],[Stock]],[2]CUS030!$A$5:$BO$10000,44,0)/Table1[[#This Row],[Rate
(L/S)]],"")</f>
        <v>0</v>
      </c>
      <c r="AN306" s="7">
        <f>IFERROR(VLOOKUP(Table1[[#This Row],[Stock]],[2]CUS030!$A$5:$BO$10000,45,0)/Table1[[#This Row],[Rate
(L/S)]],"")</f>
        <v>0</v>
      </c>
      <c r="AO306" s="7">
        <f>IFERROR(VLOOKUP(Table1[[#This Row],[Stock]],[2]CUS030!$A$5:$BO$10000,46,0)/Table1[[#This Row],[Rate
(L/S)]],"")</f>
        <v>0</v>
      </c>
      <c r="AP306" s="7">
        <f>IFERROR(VLOOKUP(Table1[[#This Row],[Stock]],[2]CUS030!$A$5:$BO$10000,47,0)/Table1[[#This Row],[Rate
(L/S)]],"")</f>
        <v>0</v>
      </c>
      <c r="AQ306" s="7">
        <f>IFERROR(VLOOKUP(Table1[[#This Row],[Stock]],[2]CUS030!$A$5:$BO$10000,48,0)/Table1[[#This Row],[Rate
(L/S)]],"")</f>
        <v>0</v>
      </c>
      <c r="AR306" s="7">
        <f>IFERROR(VLOOKUP(Table1[[#This Row],[Stock]],[2]CUS030!$A$5:$BO$10000,49,0)/Table1[[#This Row],[Rate
(L/S)]],"")</f>
        <v>0</v>
      </c>
      <c r="AS306" s="7">
        <f>IFERROR(VLOOKUP(Table1[[#This Row],[Stock]],[2]CUS030!$A$5:$BO$10000,50,0)/Table1[[#This Row],[Rate
(L/S)]],"")</f>
        <v>0</v>
      </c>
      <c r="AT306" s="7">
        <f>IFERROR(VLOOKUP(Table1[[#This Row],[Stock]],[2]CUS030!$A$5:$BO$10000,51,0)/Table1[[#This Row],[Rate
(L/S)]],"")</f>
        <v>0</v>
      </c>
      <c r="AU306" s="7">
        <f>IFERROR(VLOOKUP(Table1[[#This Row],[Stock]],[2]CUS030!$A$5:$BO$10000,52,0)/Table1[[#This Row],[Rate
(L/S)]],"")</f>
        <v>0</v>
      </c>
      <c r="AV306" s="7">
        <f>IFERROR(VLOOKUP(Table1[[#This Row],[Stock]],[2]CUS030!$A$5:$BO$10000,53,0)/Table1[[#This Row],[Rate
(L/S)]],"")</f>
        <v>0</v>
      </c>
      <c r="AW306" s="7">
        <f>IFERROR(VLOOKUP(Table1[[#This Row],[Stock]],[2]CUS030!$A$5:$BO$10000,54,0)/Table1[[#This Row],[Rate
(L/S)]],"")</f>
        <v>0</v>
      </c>
      <c r="AX306" s="7">
        <f>IFERROR(VLOOKUP(Table1[[#This Row],[Stock]],[2]CUS030!$A$5:$BO$10000,55,0)/Table1[[#This Row],[Rate
(L/S)]],"")</f>
        <v>0</v>
      </c>
      <c r="AY306" s="7">
        <f>IFERROR(VLOOKUP(Table1[[#This Row],[Stock]],[2]CUS030!$A$5:$BO$10000,56,0)/Table1[[#This Row],[Rate
(L/S)]],"")</f>
        <v>0</v>
      </c>
      <c r="AZ306" s="7">
        <f>IFERROR(VLOOKUP(Table1[[#This Row],[Stock]],[2]CUS030!$A$5:$BO$10000,57,0)/Table1[[#This Row],[Rate
(L/S)]],"")</f>
        <v>0</v>
      </c>
      <c r="BA306" s="7">
        <f>IFERROR(VLOOKUP(Table1[[#This Row],[Stock]],[2]CUS030!$A$5:$BO$10000,58,0)/Table1[[#This Row],[Rate
(L/S)]],"")</f>
        <v>0</v>
      </c>
      <c r="BB306" s="7">
        <f>IFERROR(VLOOKUP(Table1[[#This Row],[Stock]],[2]CUS030!$A$5:$BO$10000,59,0)/Table1[[#This Row],[Rate
(L/S)]],"")</f>
        <v>0</v>
      </c>
      <c r="BC306" s="7">
        <f>IFERROR(VLOOKUP(Table1[[#This Row],[Stock]],[2]CUS030!$A$5:$BO$10000,60,0)/Table1[[#This Row],[Rate
(L/S)]],"")</f>
        <v>0</v>
      </c>
      <c r="BD306" s="7">
        <f>IFERROR(VLOOKUP(Table1[[#This Row],[Stock]],[2]CUS030!$A$5:$BO$10000,61,0)/Table1[[#This Row],[Rate
(L/S)]],"")</f>
        <v>0</v>
      </c>
      <c r="BE306" s="7">
        <f>IFERROR(VLOOKUP(Table1[[#This Row],[Stock]],[2]CUS030!$A$5:$BO$10000,62,0)/Table1[[#This Row],[Rate
(L/S)]],"")</f>
        <v>0</v>
      </c>
      <c r="BF306" s="7">
        <f>IFERROR(VLOOKUP(Table1[[#This Row],[Stock]],[2]CUS030!$A$5:$BO$10000,63,0)/Table1[[#This Row],[Rate
(L/S)]],"")</f>
        <v>0</v>
      </c>
      <c r="BG306" s="7">
        <f>IFERROR(VLOOKUP(Table1[[#This Row],[Stock]],[2]CUS030!$A$5:$BO$10000,64,0)/Table1[[#This Row],[Rate
(L/S)]],"")</f>
        <v>0</v>
      </c>
      <c r="BH306" s="7">
        <f>IFERROR(VLOOKUP(Table1[[#This Row],[Stock]],[2]CUS030!$A$5:$BO$10000,65,0)/Table1[[#This Row],[Rate
(L/S)]],"")</f>
        <v>0</v>
      </c>
      <c r="BI306" s="7" t="s">
        <v>1</v>
      </c>
      <c r="BJ306" s="15">
        <f>IFERROR(IF(Table1[[#This Row],[S.Material]]="S",(Table1[[#This Row],[Total Qty]]+Table1[[#This Row],[N+1]]+Table1[[#This Row],[N+2]]),Table1[[#This Row],[Total Qty]]+Table1[[#This Row],[N+1]]),)</f>
        <v>0</v>
      </c>
      <c r="BK306" s="7" t="str">
        <f>IFERROR(IF(((AVERAGE((Table1[[#This Row],[N+1]],Table1[[#This Row],[N+2]]),Table1[[#This Row],[N+3]])-(Table1[[#This Row],[Total Qty]])))&gt;500,"Fixed&gt;500pcs",""),"")</f>
        <v/>
      </c>
      <c r="BL306" s="7" t="str">
        <f>IF(AND(Table1[[#This Row],[Last Forcast]]=0,Table1[[#This Row],[Total Qty]]&gt;0,Table1[[#This Row],[N+1]]&gt;0),"Check PO again","")</f>
        <v/>
      </c>
    </row>
    <row r="307" spans="2:64" x14ac:dyDescent="0.3">
      <c r="B307">
        <v>305</v>
      </c>
      <c r="C307" t="s">
        <v>311</v>
      </c>
      <c r="D307">
        <f>IFERROR(ROUND((MID(Table1[[#This Row],[Production]],35,(LEN(Table1[[#This Row],[Production]]))-37)/(MID(Table1[[#This Row],[Stock]],35,(LEN(Table1[[#This Row],[Stock]]))-37))),0),"")</f>
        <v>1</v>
      </c>
      <c r="E307" t="s">
        <v>311</v>
      </c>
      <c r="F307" s="16">
        <f>VLOOKUP(LEFT(Table1[[#This Row],[Production]],LEN(Table1[[#This Row],[Production]])-7),Item!$A$5:$Z$1000,26,0)</f>
        <v>0.621</v>
      </c>
      <c r="H307" s="8" t="str">
        <f>IFERROR(VLOOKUP(MID(Table1[[#This Row],[Production]],10,2),Special!$B$2:$D$26,3,0),"")</f>
        <v>S</v>
      </c>
      <c r="J307" t="b">
        <f>EXACT(LEFT(Table1[[#This Row],[Stock]],12),LEFT(Table1[[#This Row],[Production]],12))</f>
        <v>1</v>
      </c>
      <c r="K307" t="b">
        <f>EXACT((RIGHT(Table1[[#This Row],[Stock]],3)),((RIGHT(Table1[[#This Row],[Production]],3))))</f>
        <v>1</v>
      </c>
      <c r="L307" s="14">
        <f>IFERROR(VLOOKUP(Table1[[#This Row],[Stock]],[1]Sheet1!$A$7:$N$10000,14,0),"")</f>
        <v>1638</v>
      </c>
      <c r="M307" s="14">
        <f>IFERROR(ROUND((Table1[[#This Row],[Stock
(S&amp;L)]]/Table1[[#This Row],[Rate
(L/S)]]),0),"")</f>
        <v>1638</v>
      </c>
      <c r="O307" t="str">
        <f>IF(Table1[[#This Row],[Rate
(L/S)]]=1,"P/E","C")</f>
        <v>P/E</v>
      </c>
      <c r="P307" s="7" t="str">
        <f>IFERROR(VLOOKUP(Table1[[#This Row],[Stock]],[2]CUS030!$A$5:$BO$10000,21,0)/Table1[[#This Row],[Rate
(L/S)]],"")</f>
        <v/>
      </c>
      <c r="Q307" s="7" t="str">
        <f>IFERROR(VLOOKUP(Table1[[#This Row],[Stock]],[2]CUS030!$A$5:$BO$10000,22,0)/Table1[[#This Row],[Rate
(L/S)]],"")</f>
        <v/>
      </c>
      <c r="R307" s="7" t="str">
        <f>IFERROR(VLOOKUP(Table1[[#This Row],[Stock]],[2]CUS030!$A$5:$BO$10000,23,0)/Table1[[#This Row],[Rate
(L/S)]],"")</f>
        <v/>
      </c>
      <c r="S307" s="7" t="str">
        <f>IFERROR(VLOOKUP(Table1[[#This Row],[Stock]],[2]CUS030!$A$5:$BO$10000,24,0)/Table1[[#This Row],[Rate
(L/S)]],"")</f>
        <v/>
      </c>
      <c r="T307" s="7" t="str">
        <f>IFERROR(VLOOKUP(Table1[[#This Row],[Stock]],[2]CUS030!$A$5:$BO$10000,25,0)/Table1[[#This Row],[Rate
(L/S)]],"")</f>
        <v/>
      </c>
      <c r="U307" s="7" t="str">
        <f>IFERROR(VLOOKUP(Table1[[#This Row],[Stock]],[2]CUS030!$A$5:$BO$10000,26,0)/Table1[[#This Row],[Rate
(L/S)]],"")</f>
        <v/>
      </c>
      <c r="V307" s="7" t="str">
        <f>IFERROR(VLOOKUP(Table1[[#This Row],[Stock]],[2]CUS030!$A$5:$BO$10000,27,0)/Table1[[#This Row],[Rate
(L/S)]],"")</f>
        <v/>
      </c>
      <c r="W307" s="7" t="str">
        <f>IFERROR(VLOOKUP(Table1[[#This Row],[Stock]],[2]CUS030!$A$5:$BO$10000,28,0)/Table1[[#This Row],[Rate
(L/S)]],"")</f>
        <v/>
      </c>
      <c r="X307" s="7" t="str">
        <f>IFERROR(VLOOKUP(Table1[[#This Row],[Stock]],[2]CUS030!$A$5:$BO$10000,29,0)/Table1[[#This Row],[Rate
(L/S)]],"")</f>
        <v/>
      </c>
      <c r="Y307" s="7" t="str">
        <f>IFERROR(VLOOKUP(Table1[[#This Row],[Stock]],[2]CUS030!$A$5:$BO$10000,30,0)/Table1[[#This Row],[Rate
(L/S)]],"")</f>
        <v/>
      </c>
      <c r="Z307" s="7" t="str">
        <f>IFERROR(VLOOKUP(Table1[[#This Row],[Stock]],[2]CUS030!$A$5:$BO$10000,31,0)/Table1[[#This Row],[Rate
(L/S)]],"")</f>
        <v/>
      </c>
      <c r="AA307" s="7" t="str">
        <f>IFERROR(VLOOKUP(Table1[[#This Row],[Stock]],[2]CUS030!$A$5:$BO$10000,32,0)/Table1[[#This Row],[Rate
(L/S)]],"")</f>
        <v/>
      </c>
      <c r="AB307" s="7" t="str">
        <f>IFERROR(VLOOKUP(Table1[[#This Row],[Stock]],[2]CUS030!$A$5:$BO$10000,33,0)/Table1[[#This Row],[Rate
(L/S)]],"")</f>
        <v/>
      </c>
      <c r="AC307" s="7" t="str">
        <f>IFERROR(VLOOKUP(Table1[[#This Row],[Stock]],[2]CUS030!$A$5:$BO$10000,34,0)/Table1[[#This Row],[Rate
(L/S)]],"")</f>
        <v/>
      </c>
      <c r="AD307" s="7" t="str">
        <f>IFERROR(VLOOKUP(Table1[[#This Row],[Stock]],[2]CUS030!$A$5:$BO$10000,35,0)/Table1[[#This Row],[Rate
(L/S)]],"")</f>
        <v/>
      </c>
      <c r="AE307" s="7" t="str">
        <f>IFERROR(VLOOKUP(Table1[[#This Row],[Stock]],[2]CUS030!$A$5:$BO$10000,36,0)/Table1[[#This Row],[Rate
(L/S)]],"")</f>
        <v/>
      </c>
      <c r="AF307" s="7" t="str">
        <f>IFERROR(VLOOKUP(Table1[[#This Row],[Stock]],[2]CUS030!$A$5:$BO$10000,37,0)/Table1[[#This Row],[Rate
(L/S)]],"")</f>
        <v/>
      </c>
      <c r="AG307" s="7" t="str">
        <f>IFERROR(VLOOKUP(Table1[[#This Row],[Stock]],[2]CUS030!$A$5:$BO$10000,38,0)/Table1[[#This Row],[Rate
(L/S)]],"")</f>
        <v/>
      </c>
      <c r="AH307" s="7" t="str">
        <f>IFERROR(VLOOKUP(Table1[[#This Row],[Stock]],[2]CUS030!$A$5:$BO$10000,39,0)/Table1[[#This Row],[Rate
(L/S)]],"")</f>
        <v/>
      </c>
      <c r="AI307" s="7" t="str">
        <f>IFERROR(VLOOKUP(Table1[[#This Row],[Stock]],[2]CUS030!$A$5:$BO$10000,40,0)/Table1[[#This Row],[Rate
(L/S)]],"")</f>
        <v/>
      </c>
      <c r="AJ307" s="7" t="str">
        <f>IFERROR(VLOOKUP(Table1[[#This Row],[Stock]],[2]CUS030!$A$5:$BO$10000,41,0)/Table1[[#This Row],[Rate
(L/S)]],"")</f>
        <v/>
      </c>
      <c r="AK307" s="7" t="str">
        <f>IFERROR(VLOOKUP(Table1[[#This Row],[Stock]],[2]CUS030!$A$5:$BO$10000,42,0)/Table1[[#This Row],[Rate
(L/S)]],"")</f>
        <v/>
      </c>
      <c r="AL307" s="7" t="str">
        <f>IFERROR(VLOOKUP(Table1[[#This Row],[Stock]],[2]CUS030!$A$5:$BO$10000,43,0)/Table1[[#This Row],[Rate
(L/S)]],"")</f>
        <v/>
      </c>
      <c r="AM307" s="7" t="str">
        <f>IFERROR(VLOOKUP(Table1[[#This Row],[Stock]],[2]CUS030!$A$5:$BO$10000,44,0)/Table1[[#This Row],[Rate
(L/S)]],"")</f>
        <v/>
      </c>
      <c r="AN307" s="7" t="str">
        <f>IFERROR(VLOOKUP(Table1[[#This Row],[Stock]],[2]CUS030!$A$5:$BO$10000,45,0)/Table1[[#This Row],[Rate
(L/S)]],"")</f>
        <v/>
      </c>
      <c r="AO307" s="7" t="str">
        <f>IFERROR(VLOOKUP(Table1[[#This Row],[Stock]],[2]CUS030!$A$5:$BO$10000,46,0)/Table1[[#This Row],[Rate
(L/S)]],"")</f>
        <v/>
      </c>
      <c r="AP307" s="7" t="str">
        <f>IFERROR(VLOOKUP(Table1[[#This Row],[Stock]],[2]CUS030!$A$5:$BO$10000,47,0)/Table1[[#This Row],[Rate
(L/S)]],"")</f>
        <v/>
      </c>
      <c r="AQ307" s="7" t="str">
        <f>IFERROR(VLOOKUP(Table1[[#This Row],[Stock]],[2]CUS030!$A$5:$BO$10000,48,0)/Table1[[#This Row],[Rate
(L/S)]],"")</f>
        <v/>
      </c>
      <c r="AR307" s="7" t="str">
        <f>IFERROR(VLOOKUP(Table1[[#This Row],[Stock]],[2]CUS030!$A$5:$BO$10000,49,0)/Table1[[#This Row],[Rate
(L/S)]],"")</f>
        <v/>
      </c>
      <c r="AS307" s="7" t="str">
        <f>IFERROR(VLOOKUP(Table1[[#This Row],[Stock]],[2]CUS030!$A$5:$BO$10000,50,0)/Table1[[#This Row],[Rate
(L/S)]],"")</f>
        <v/>
      </c>
      <c r="AT307" s="7" t="str">
        <f>IFERROR(VLOOKUP(Table1[[#This Row],[Stock]],[2]CUS030!$A$5:$BO$10000,51,0)/Table1[[#This Row],[Rate
(L/S)]],"")</f>
        <v/>
      </c>
      <c r="AU307" s="7" t="str">
        <f>IFERROR(VLOOKUP(Table1[[#This Row],[Stock]],[2]CUS030!$A$5:$BO$10000,52,0)/Table1[[#This Row],[Rate
(L/S)]],"")</f>
        <v/>
      </c>
      <c r="AV307" s="7" t="str">
        <f>IFERROR(VLOOKUP(Table1[[#This Row],[Stock]],[2]CUS030!$A$5:$BO$10000,53,0)/Table1[[#This Row],[Rate
(L/S)]],"")</f>
        <v/>
      </c>
      <c r="AW307" s="7" t="str">
        <f>IFERROR(VLOOKUP(Table1[[#This Row],[Stock]],[2]CUS030!$A$5:$BO$10000,54,0)/Table1[[#This Row],[Rate
(L/S)]],"")</f>
        <v/>
      </c>
      <c r="AX307" s="7" t="str">
        <f>IFERROR(VLOOKUP(Table1[[#This Row],[Stock]],[2]CUS030!$A$5:$BO$10000,55,0)/Table1[[#This Row],[Rate
(L/S)]],"")</f>
        <v/>
      </c>
      <c r="AY307" s="7" t="str">
        <f>IFERROR(VLOOKUP(Table1[[#This Row],[Stock]],[2]CUS030!$A$5:$BO$10000,56,0)/Table1[[#This Row],[Rate
(L/S)]],"")</f>
        <v/>
      </c>
      <c r="AZ307" s="7" t="str">
        <f>IFERROR(VLOOKUP(Table1[[#This Row],[Stock]],[2]CUS030!$A$5:$BO$10000,57,0)/Table1[[#This Row],[Rate
(L/S)]],"")</f>
        <v/>
      </c>
      <c r="BA307" s="7" t="str">
        <f>IFERROR(VLOOKUP(Table1[[#This Row],[Stock]],[2]CUS030!$A$5:$BO$10000,58,0)/Table1[[#This Row],[Rate
(L/S)]],"")</f>
        <v/>
      </c>
      <c r="BB307" s="7" t="str">
        <f>IFERROR(VLOOKUP(Table1[[#This Row],[Stock]],[2]CUS030!$A$5:$BO$10000,59,0)/Table1[[#This Row],[Rate
(L/S)]],"")</f>
        <v/>
      </c>
      <c r="BC307" s="7" t="str">
        <f>IFERROR(VLOOKUP(Table1[[#This Row],[Stock]],[2]CUS030!$A$5:$BO$10000,60,0)/Table1[[#This Row],[Rate
(L/S)]],"")</f>
        <v/>
      </c>
      <c r="BD307" s="7" t="str">
        <f>IFERROR(VLOOKUP(Table1[[#This Row],[Stock]],[2]CUS030!$A$5:$BO$10000,61,0)/Table1[[#This Row],[Rate
(L/S)]],"")</f>
        <v/>
      </c>
      <c r="BE307" s="7" t="str">
        <f>IFERROR(VLOOKUP(Table1[[#This Row],[Stock]],[2]CUS030!$A$5:$BO$10000,62,0)/Table1[[#This Row],[Rate
(L/S)]],"")</f>
        <v/>
      </c>
      <c r="BF307" s="7" t="str">
        <f>IFERROR(VLOOKUP(Table1[[#This Row],[Stock]],[2]CUS030!$A$5:$BO$10000,63,0)/Table1[[#This Row],[Rate
(L/S)]],"")</f>
        <v/>
      </c>
      <c r="BG307" s="7" t="str">
        <f>IFERROR(VLOOKUP(Table1[[#This Row],[Stock]],[2]CUS030!$A$5:$BO$10000,64,0)/Table1[[#This Row],[Rate
(L/S)]],"")</f>
        <v/>
      </c>
      <c r="BH307" s="7" t="str">
        <f>IFERROR(VLOOKUP(Table1[[#This Row],[Stock]],[2]CUS030!$A$5:$BO$10000,65,0)/Table1[[#This Row],[Rate
(L/S)]],"")</f>
        <v/>
      </c>
      <c r="BI307" s="7" t="s">
        <v>1</v>
      </c>
      <c r="BJ307" s="15">
        <f>IFERROR(IF(Table1[[#This Row],[S.Material]]="S",(Table1[[#This Row],[Total Qty]]+Table1[[#This Row],[N+1]]+Table1[[#This Row],[N+2]]),Table1[[#This Row],[Total Qty]]+Table1[[#This Row],[N+1]]),)</f>
        <v>0</v>
      </c>
      <c r="BK307" s="7" t="str">
        <f>IFERROR(IF(((AVERAGE((Table1[[#This Row],[N+1]],Table1[[#This Row],[N+2]]),Table1[[#This Row],[N+3]])-(Table1[[#This Row],[Total Qty]])))&gt;500,"Fixed&gt;500pcs",""),"")</f>
        <v/>
      </c>
      <c r="BL307" s="7" t="str">
        <f>IF(AND(Table1[[#This Row],[Last Forcast]]=0,Table1[[#This Row],[Total Qty]]&gt;0,Table1[[#This Row],[N+1]]&gt;0),"Check PO again","")</f>
        <v/>
      </c>
    </row>
    <row r="308" spans="2:64" x14ac:dyDescent="0.3">
      <c r="B308">
        <v>306</v>
      </c>
      <c r="C308" t="s">
        <v>318</v>
      </c>
      <c r="D308">
        <f>IFERROR(ROUND((MID(Table1[[#This Row],[Production]],35,(LEN(Table1[[#This Row],[Production]]))-37)/(MID(Table1[[#This Row],[Stock]],35,(LEN(Table1[[#This Row],[Stock]]))-37))),0),"")</f>
        <v>18</v>
      </c>
      <c r="E308" t="s">
        <v>319</v>
      </c>
      <c r="F308" s="16">
        <f>VLOOKUP(LEFT(Table1[[#This Row],[Production]],LEN(Table1[[#This Row],[Production]])-7),Item!$A$5:$Z$1000,26,0)</f>
        <v>0.71599999999999997</v>
      </c>
      <c r="H308" s="8" t="str">
        <f>IFERROR(VLOOKUP(MID(Table1[[#This Row],[Production]],10,2),Special!$B$2:$D$26,3,0),"")</f>
        <v>S</v>
      </c>
      <c r="J308" t="b">
        <f>EXACT(LEFT(Table1[[#This Row],[Stock]],12),LEFT(Table1[[#This Row],[Production]],12))</f>
        <v>1</v>
      </c>
      <c r="K308" t="b">
        <f>EXACT((RIGHT(Table1[[#This Row],[Stock]],3)),((RIGHT(Table1[[#This Row],[Production]],3))))</f>
        <v>1</v>
      </c>
      <c r="L308" s="14">
        <f>IFERROR(VLOOKUP(Table1[[#This Row],[Stock]],[1]Sheet1!$A$7:$N$10000,14,0),"")</f>
        <v>2797</v>
      </c>
      <c r="M308" s="14">
        <f>IFERROR(ROUND((Table1[[#This Row],[Stock
(S&amp;L)]]/Table1[[#This Row],[Rate
(L/S)]]),0),"")</f>
        <v>155</v>
      </c>
      <c r="O308" t="str">
        <f>IF(Table1[[#This Row],[Rate
(L/S)]]=1,"P/E","C")</f>
        <v>C</v>
      </c>
      <c r="P308" s="7">
        <f>IFERROR(VLOOKUP(Table1[[#This Row],[Stock]],[2]CUS030!$A$5:$BO$10000,21,0)/Table1[[#This Row],[Rate
(L/S)]],"")</f>
        <v>6.9444444444444446</v>
      </c>
      <c r="Q308" s="7">
        <f>IFERROR(VLOOKUP(Table1[[#This Row],[Stock]],[2]CUS030!$A$5:$BO$10000,22,0)/Table1[[#This Row],[Rate
(L/S)]],"")</f>
        <v>6.9444444444444446</v>
      </c>
      <c r="R308" s="7">
        <f>IFERROR(VLOOKUP(Table1[[#This Row],[Stock]],[2]CUS030!$A$5:$BO$10000,23,0)/Table1[[#This Row],[Rate
(L/S)]],"")</f>
        <v>0</v>
      </c>
      <c r="S308" s="7">
        <f>IFERROR(VLOOKUP(Table1[[#This Row],[Stock]],[2]CUS030!$A$5:$BO$10000,24,0)/Table1[[#This Row],[Rate
(L/S)]],"")</f>
        <v>7.333333333333333</v>
      </c>
      <c r="T308" s="7">
        <f>IFERROR(VLOOKUP(Table1[[#This Row],[Stock]],[2]CUS030!$A$5:$BO$10000,25,0)/Table1[[#This Row],[Rate
(L/S)]],"")</f>
        <v>10.777777777777779</v>
      </c>
      <c r="U308" s="7">
        <f>IFERROR(VLOOKUP(Table1[[#This Row],[Stock]],[2]CUS030!$A$5:$BO$10000,26,0)/Table1[[#This Row],[Rate
(L/S)]],"")</f>
        <v>12.833333333333334</v>
      </c>
      <c r="V308" s="7">
        <f>IFERROR(VLOOKUP(Table1[[#This Row],[Stock]],[2]CUS030!$A$5:$BO$10000,27,0)/Table1[[#This Row],[Rate
(L/S)]],"")</f>
        <v>13.5</v>
      </c>
      <c r="W308" s="7">
        <f>IFERROR(VLOOKUP(Table1[[#This Row],[Stock]],[2]CUS030!$A$5:$BO$10000,28,0)/Table1[[#This Row],[Rate
(L/S)]],"")</f>
        <v>0</v>
      </c>
      <c r="X308" s="7">
        <f>IFERROR(VLOOKUP(Table1[[#This Row],[Stock]],[2]CUS030!$A$5:$BO$10000,29,0)/Table1[[#This Row],[Rate
(L/S)]],"")</f>
        <v>0</v>
      </c>
      <c r="Y308" s="7">
        <f>IFERROR(VLOOKUP(Table1[[#This Row],[Stock]],[2]CUS030!$A$5:$BO$10000,30,0)/Table1[[#This Row],[Rate
(L/S)]],"")</f>
        <v>0</v>
      </c>
      <c r="Z308" s="7">
        <f>IFERROR(VLOOKUP(Table1[[#This Row],[Stock]],[2]CUS030!$A$5:$BO$10000,31,0)/Table1[[#This Row],[Rate
(L/S)]],"")</f>
        <v>13.888888888888889</v>
      </c>
      <c r="AA308" s="7">
        <f>IFERROR(VLOOKUP(Table1[[#This Row],[Stock]],[2]CUS030!$A$5:$BO$10000,32,0)/Table1[[#This Row],[Rate
(L/S)]],"")</f>
        <v>15.277777777777779</v>
      </c>
      <c r="AB308" s="7">
        <f>IFERROR(VLOOKUP(Table1[[#This Row],[Stock]],[2]CUS030!$A$5:$BO$10000,33,0)/Table1[[#This Row],[Rate
(L/S)]],"")</f>
        <v>18.055555555555557</v>
      </c>
      <c r="AC308" s="7">
        <f>IFERROR(VLOOKUP(Table1[[#This Row],[Stock]],[2]CUS030!$A$5:$BO$10000,34,0)/Table1[[#This Row],[Rate
(L/S)]],"")</f>
        <v>19.111111111111111</v>
      </c>
      <c r="AD308" s="7">
        <f>IFERROR(VLOOKUP(Table1[[#This Row],[Stock]],[2]CUS030!$A$5:$BO$10000,35,0)/Table1[[#This Row],[Rate
(L/S)]],"")</f>
        <v>0</v>
      </c>
      <c r="AE308" s="7">
        <f>IFERROR(VLOOKUP(Table1[[#This Row],[Stock]],[2]CUS030!$A$5:$BO$10000,36,0)/Table1[[#This Row],[Rate
(L/S)]],"")</f>
        <v>0</v>
      </c>
      <c r="AF308" s="7">
        <f>IFERROR(VLOOKUP(Table1[[#This Row],[Stock]],[2]CUS030!$A$5:$BO$10000,37,0)/Table1[[#This Row],[Rate
(L/S)]],"")</f>
        <v>0</v>
      </c>
      <c r="AG308" s="7">
        <f>IFERROR(VLOOKUP(Table1[[#This Row],[Stock]],[2]CUS030!$A$5:$BO$10000,38,0)/Table1[[#This Row],[Rate
(L/S)]],"")</f>
        <v>18.444444444444443</v>
      </c>
      <c r="AH308" s="7">
        <f>IFERROR(VLOOKUP(Table1[[#This Row],[Stock]],[2]CUS030!$A$5:$BO$10000,39,0)/Table1[[#This Row],[Rate
(L/S)]],"")</f>
        <v>0</v>
      </c>
      <c r="AI308" s="7">
        <f>IFERROR(VLOOKUP(Table1[[#This Row],[Stock]],[2]CUS030!$A$5:$BO$10000,40,0)/Table1[[#This Row],[Rate
(L/S)]],"")</f>
        <v>0</v>
      </c>
      <c r="AJ308" s="7">
        <f>IFERROR(VLOOKUP(Table1[[#This Row],[Stock]],[2]CUS030!$A$5:$BO$10000,41,0)/Table1[[#This Row],[Rate
(L/S)]],"")</f>
        <v>0</v>
      </c>
      <c r="AK308" s="7">
        <f>IFERROR(VLOOKUP(Table1[[#This Row],[Stock]],[2]CUS030!$A$5:$BO$10000,42,0)/Table1[[#This Row],[Rate
(L/S)]],"")</f>
        <v>0</v>
      </c>
      <c r="AL308" s="7">
        <f>IFERROR(VLOOKUP(Table1[[#This Row],[Stock]],[2]CUS030!$A$5:$BO$10000,43,0)/Table1[[#This Row],[Rate
(L/S)]],"")</f>
        <v>0</v>
      </c>
      <c r="AM308" s="7">
        <f>IFERROR(VLOOKUP(Table1[[#This Row],[Stock]],[2]CUS030!$A$5:$BO$10000,44,0)/Table1[[#This Row],[Rate
(L/S)]],"")</f>
        <v>0</v>
      </c>
      <c r="AN308" s="7">
        <f>IFERROR(VLOOKUP(Table1[[#This Row],[Stock]],[2]CUS030!$A$5:$BO$10000,45,0)/Table1[[#This Row],[Rate
(L/S)]],"")</f>
        <v>0</v>
      </c>
      <c r="AO308" s="7">
        <f>IFERROR(VLOOKUP(Table1[[#This Row],[Stock]],[2]CUS030!$A$5:$BO$10000,46,0)/Table1[[#This Row],[Rate
(L/S)]],"")</f>
        <v>0</v>
      </c>
      <c r="AP308" s="7">
        <f>IFERROR(VLOOKUP(Table1[[#This Row],[Stock]],[2]CUS030!$A$5:$BO$10000,47,0)/Table1[[#This Row],[Rate
(L/S)]],"")</f>
        <v>0</v>
      </c>
      <c r="AQ308" s="7">
        <f>IFERROR(VLOOKUP(Table1[[#This Row],[Stock]],[2]CUS030!$A$5:$BO$10000,48,0)/Table1[[#This Row],[Rate
(L/S)]],"")</f>
        <v>0</v>
      </c>
      <c r="AR308" s="7">
        <f>IFERROR(VLOOKUP(Table1[[#This Row],[Stock]],[2]CUS030!$A$5:$BO$10000,49,0)/Table1[[#This Row],[Rate
(L/S)]],"")</f>
        <v>0</v>
      </c>
      <c r="AS308" s="7">
        <f>IFERROR(VLOOKUP(Table1[[#This Row],[Stock]],[2]CUS030!$A$5:$BO$10000,50,0)/Table1[[#This Row],[Rate
(L/S)]],"")</f>
        <v>0</v>
      </c>
      <c r="AT308" s="7">
        <f>IFERROR(VLOOKUP(Table1[[#This Row],[Stock]],[2]CUS030!$A$5:$BO$10000,51,0)/Table1[[#This Row],[Rate
(L/S)]],"")</f>
        <v>0</v>
      </c>
      <c r="AU308" s="7">
        <f>IFERROR(VLOOKUP(Table1[[#This Row],[Stock]],[2]CUS030!$A$5:$BO$10000,52,0)/Table1[[#This Row],[Rate
(L/S)]],"")</f>
        <v>36.111111111111114</v>
      </c>
      <c r="AV308" s="7">
        <f>IFERROR(VLOOKUP(Table1[[#This Row],[Stock]],[2]CUS030!$A$5:$BO$10000,53,0)/Table1[[#This Row],[Rate
(L/S)]],"")</f>
        <v>179.22222222222223</v>
      </c>
      <c r="AW308" s="7">
        <f>IFERROR(VLOOKUP(Table1[[#This Row],[Stock]],[2]CUS030!$A$5:$BO$10000,54,0)/Table1[[#This Row],[Rate
(L/S)]],"")</f>
        <v>179.22222222222223</v>
      </c>
      <c r="AX308" s="7">
        <f>IFERROR(VLOOKUP(Table1[[#This Row],[Stock]],[2]CUS030!$A$5:$BO$10000,55,0)/Table1[[#This Row],[Rate
(L/S)]],"")</f>
        <v>290.33333333333331</v>
      </c>
      <c r="AY308" s="7">
        <f>IFERROR(VLOOKUP(Table1[[#This Row],[Stock]],[2]CUS030!$A$5:$BO$10000,56,0)/Table1[[#This Row],[Rate
(L/S)]],"")</f>
        <v>167</v>
      </c>
      <c r="AZ308" s="7">
        <f>IFERROR(VLOOKUP(Table1[[#This Row],[Stock]],[2]CUS030!$A$5:$BO$10000,57,0)/Table1[[#This Row],[Rate
(L/S)]],"")</f>
        <v>8.2222222222222214</v>
      </c>
      <c r="BA308" s="7">
        <f>IFERROR(VLOOKUP(Table1[[#This Row],[Stock]],[2]CUS030!$A$5:$BO$10000,58,0)/Table1[[#This Row],[Rate
(L/S)]],"")</f>
        <v>202.11111111111111</v>
      </c>
      <c r="BB308" s="7">
        <f>IFERROR(VLOOKUP(Table1[[#This Row],[Stock]],[2]CUS030!$A$5:$BO$10000,59,0)/Table1[[#This Row],[Rate
(L/S)]],"")</f>
        <v>0</v>
      </c>
      <c r="BC308" s="7">
        <f>IFERROR(VLOOKUP(Table1[[#This Row],[Stock]],[2]CUS030!$A$5:$BO$10000,60,0)/Table1[[#This Row],[Rate
(L/S)]],"")</f>
        <v>0</v>
      </c>
      <c r="BD308" s="7">
        <f>IFERROR(VLOOKUP(Table1[[#This Row],[Stock]],[2]CUS030!$A$5:$BO$10000,61,0)/Table1[[#This Row],[Rate
(L/S)]],"")</f>
        <v>0</v>
      </c>
      <c r="BE308" s="7">
        <f>IFERROR(VLOOKUP(Table1[[#This Row],[Stock]],[2]CUS030!$A$5:$BO$10000,62,0)/Table1[[#This Row],[Rate
(L/S)]],"")</f>
        <v>0</v>
      </c>
      <c r="BF308" s="7">
        <f>IFERROR(VLOOKUP(Table1[[#This Row],[Stock]],[2]CUS030!$A$5:$BO$10000,63,0)/Table1[[#This Row],[Rate
(L/S)]],"")</f>
        <v>0</v>
      </c>
      <c r="BG308" s="7">
        <f>IFERROR(VLOOKUP(Table1[[#This Row],[Stock]],[2]CUS030!$A$5:$BO$10000,64,0)/Table1[[#This Row],[Rate
(L/S)]],"")</f>
        <v>0</v>
      </c>
      <c r="BH308" s="7">
        <f>IFERROR(VLOOKUP(Table1[[#This Row],[Stock]],[2]CUS030!$A$5:$BO$10000,65,0)/Table1[[#This Row],[Rate
(L/S)]],"")</f>
        <v>0</v>
      </c>
      <c r="BI308" s="7" t="s">
        <v>1</v>
      </c>
      <c r="BJ308" s="15">
        <f>IFERROR(IF(Table1[[#This Row],[S.Material]]="S",(Table1[[#This Row],[Total Qty]]+Table1[[#This Row],[N+1]]+Table1[[#This Row],[N+2]]),Table1[[#This Row],[Total Qty]]+Table1[[#This Row],[N+1]]),)</f>
        <v>354.44444444444446</v>
      </c>
      <c r="BK308" s="7" t="str">
        <f>IFERROR(IF(((AVERAGE((Table1[[#This Row],[N+1]],Table1[[#This Row],[N+2]]),Table1[[#This Row],[N+3]])-(Table1[[#This Row],[Total Qty]])))&gt;500,"Fixed&gt;500pcs",""),"")</f>
        <v/>
      </c>
      <c r="BL308" s="7" t="str">
        <f>IF(AND(Table1[[#This Row],[Last Forcast]]=0,Table1[[#This Row],[Total Qty]]&gt;0,Table1[[#This Row],[N+1]]&gt;0),"Check PO again","")</f>
        <v/>
      </c>
    </row>
    <row r="309" spans="2:64" x14ac:dyDescent="0.3">
      <c r="B309">
        <v>307</v>
      </c>
      <c r="C309" t="s">
        <v>320</v>
      </c>
      <c r="D309">
        <f>IFERROR(ROUND((MID(Table1[[#This Row],[Production]],35,(LEN(Table1[[#This Row],[Production]]))-37)/(MID(Table1[[#This Row],[Stock]],35,(LEN(Table1[[#This Row],[Stock]]))-37))),0),"")</f>
        <v>12</v>
      </c>
      <c r="E309" t="s">
        <v>321</v>
      </c>
      <c r="F309" s="16">
        <f>VLOOKUP(LEFT(Table1[[#This Row],[Production]],LEN(Table1[[#This Row],[Production]])-7),Item!$A$5:$Z$1000,26,0)</f>
        <v>0.71599999999999997</v>
      </c>
      <c r="H309" s="8" t="str">
        <f>IFERROR(VLOOKUP(MID(Table1[[#This Row],[Production]],10,2),Special!$B$2:$D$26,3,0),"")</f>
        <v>S</v>
      </c>
      <c r="J309" t="b">
        <f>EXACT(LEFT(Table1[[#This Row],[Stock]],12),LEFT(Table1[[#This Row],[Production]],12))</f>
        <v>1</v>
      </c>
      <c r="K309" t="b">
        <f>EXACT((RIGHT(Table1[[#This Row],[Stock]],3)),((RIGHT(Table1[[#This Row],[Production]],3))))</f>
        <v>1</v>
      </c>
      <c r="L309" s="14">
        <f>IFERROR(VLOOKUP(Table1[[#This Row],[Stock]],[1]Sheet1!$A$7:$N$10000,14,0),"")</f>
        <v>339</v>
      </c>
      <c r="M309" s="14">
        <f>IFERROR(ROUND((Table1[[#This Row],[Stock
(S&amp;L)]]/Table1[[#This Row],[Rate
(L/S)]]),0),"")</f>
        <v>28</v>
      </c>
      <c r="O309" t="str">
        <f>IF(Table1[[#This Row],[Rate
(L/S)]]=1,"P/E","C")</f>
        <v>C</v>
      </c>
      <c r="P309" s="7">
        <f>IFERROR(VLOOKUP(Table1[[#This Row],[Stock]],[2]CUS030!$A$5:$BO$10000,21,0)/Table1[[#This Row],[Rate
(L/S)]],"")</f>
        <v>0</v>
      </c>
      <c r="Q309" s="7">
        <f>IFERROR(VLOOKUP(Table1[[#This Row],[Stock]],[2]CUS030!$A$5:$BO$10000,22,0)/Table1[[#This Row],[Rate
(L/S)]],"")</f>
        <v>0</v>
      </c>
      <c r="R309" s="7">
        <f>IFERROR(VLOOKUP(Table1[[#This Row],[Stock]],[2]CUS030!$A$5:$BO$10000,23,0)/Table1[[#This Row],[Rate
(L/S)]],"")</f>
        <v>0</v>
      </c>
      <c r="S309" s="7">
        <f>IFERROR(VLOOKUP(Table1[[#This Row],[Stock]],[2]CUS030!$A$5:$BO$10000,24,0)/Table1[[#This Row],[Rate
(L/S)]],"")</f>
        <v>0</v>
      </c>
      <c r="T309" s="7">
        <f>IFERROR(VLOOKUP(Table1[[#This Row],[Stock]],[2]CUS030!$A$5:$BO$10000,25,0)/Table1[[#This Row],[Rate
(L/S)]],"")</f>
        <v>0</v>
      </c>
      <c r="U309" s="7">
        <f>IFERROR(VLOOKUP(Table1[[#This Row],[Stock]],[2]CUS030!$A$5:$BO$10000,26,0)/Table1[[#This Row],[Rate
(L/S)]],"")</f>
        <v>0</v>
      </c>
      <c r="V309" s="7">
        <f>IFERROR(VLOOKUP(Table1[[#This Row],[Stock]],[2]CUS030!$A$5:$BO$10000,27,0)/Table1[[#This Row],[Rate
(L/S)]],"")</f>
        <v>0</v>
      </c>
      <c r="W309" s="7">
        <f>IFERROR(VLOOKUP(Table1[[#This Row],[Stock]],[2]CUS030!$A$5:$BO$10000,28,0)/Table1[[#This Row],[Rate
(L/S)]],"")</f>
        <v>0</v>
      </c>
      <c r="X309" s="7">
        <f>IFERROR(VLOOKUP(Table1[[#This Row],[Stock]],[2]CUS030!$A$5:$BO$10000,29,0)/Table1[[#This Row],[Rate
(L/S)]],"")</f>
        <v>0</v>
      </c>
      <c r="Y309" s="7">
        <f>IFERROR(VLOOKUP(Table1[[#This Row],[Stock]],[2]CUS030!$A$5:$BO$10000,30,0)/Table1[[#This Row],[Rate
(L/S)]],"")</f>
        <v>0</v>
      </c>
      <c r="Z309" s="7">
        <f>IFERROR(VLOOKUP(Table1[[#This Row],[Stock]],[2]CUS030!$A$5:$BO$10000,31,0)/Table1[[#This Row],[Rate
(L/S)]],"")</f>
        <v>0</v>
      </c>
      <c r="AA309" s="7">
        <f>IFERROR(VLOOKUP(Table1[[#This Row],[Stock]],[2]CUS030!$A$5:$BO$10000,32,0)/Table1[[#This Row],[Rate
(L/S)]],"")</f>
        <v>0</v>
      </c>
      <c r="AB309" s="7">
        <f>IFERROR(VLOOKUP(Table1[[#This Row],[Stock]],[2]CUS030!$A$5:$BO$10000,33,0)/Table1[[#This Row],[Rate
(L/S)]],"")</f>
        <v>0</v>
      </c>
      <c r="AC309" s="7">
        <f>IFERROR(VLOOKUP(Table1[[#This Row],[Stock]],[2]CUS030!$A$5:$BO$10000,34,0)/Table1[[#This Row],[Rate
(L/S)]],"")</f>
        <v>0</v>
      </c>
      <c r="AD309" s="7">
        <f>IFERROR(VLOOKUP(Table1[[#This Row],[Stock]],[2]CUS030!$A$5:$BO$10000,35,0)/Table1[[#This Row],[Rate
(L/S)]],"")</f>
        <v>0</v>
      </c>
      <c r="AE309" s="7">
        <f>IFERROR(VLOOKUP(Table1[[#This Row],[Stock]],[2]CUS030!$A$5:$BO$10000,36,0)/Table1[[#This Row],[Rate
(L/S)]],"")</f>
        <v>0</v>
      </c>
      <c r="AF309" s="7">
        <f>IFERROR(VLOOKUP(Table1[[#This Row],[Stock]],[2]CUS030!$A$5:$BO$10000,37,0)/Table1[[#This Row],[Rate
(L/S)]],"")</f>
        <v>0</v>
      </c>
      <c r="AG309" s="7">
        <f>IFERROR(VLOOKUP(Table1[[#This Row],[Stock]],[2]CUS030!$A$5:$BO$10000,38,0)/Table1[[#This Row],[Rate
(L/S)]],"")</f>
        <v>0</v>
      </c>
      <c r="AH309" s="7">
        <f>IFERROR(VLOOKUP(Table1[[#This Row],[Stock]],[2]CUS030!$A$5:$BO$10000,39,0)/Table1[[#This Row],[Rate
(L/S)]],"")</f>
        <v>0</v>
      </c>
      <c r="AI309" s="7">
        <f>IFERROR(VLOOKUP(Table1[[#This Row],[Stock]],[2]CUS030!$A$5:$BO$10000,40,0)/Table1[[#This Row],[Rate
(L/S)]],"")</f>
        <v>0</v>
      </c>
      <c r="AJ309" s="7">
        <f>IFERROR(VLOOKUP(Table1[[#This Row],[Stock]],[2]CUS030!$A$5:$BO$10000,41,0)/Table1[[#This Row],[Rate
(L/S)]],"")</f>
        <v>0</v>
      </c>
      <c r="AK309" s="7">
        <f>IFERROR(VLOOKUP(Table1[[#This Row],[Stock]],[2]CUS030!$A$5:$BO$10000,42,0)/Table1[[#This Row],[Rate
(L/S)]],"")</f>
        <v>0</v>
      </c>
      <c r="AL309" s="7">
        <f>IFERROR(VLOOKUP(Table1[[#This Row],[Stock]],[2]CUS030!$A$5:$BO$10000,43,0)/Table1[[#This Row],[Rate
(L/S)]],"")</f>
        <v>0</v>
      </c>
      <c r="AM309" s="7">
        <f>IFERROR(VLOOKUP(Table1[[#This Row],[Stock]],[2]CUS030!$A$5:$BO$10000,44,0)/Table1[[#This Row],[Rate
(L/S)]],"")</f>
        <v>0</v>
      </c>
      <c r="AN309" s="7">
        <f>IFERROR(VLOOKUP(Table1[[#This Row],[Stock]],[2]CUS030!$A$5:$BO$10000,45,0)/Table1[[#This Row],[Rate
(L/S)]],"")</f>
        <v>0</v>
      </c>
      <c r="AO309" s="7">
        <f>IFERROR(VLOOKUP(Table1[[#This Row],[Stock]],[2]CUS030!$A$5:$BO$10000,46,0)/Table1[[#This Row],[Rate
(L/S)]],"")</f>
        <v>0</v>
      </c>
      <c r="AP309" s="7">
        <f>IFERROR(VLOOKUP(Table1[[#This Row],[Stock]],[2]CUS030!$A$5:$BO$10000,47,0)/Table1[[#This Row],[Rate
(L/S)]],"")</f>
        <v>0</v>
      </c>
      <c r="AQ309" s="7">
        <f>IFERROR(VLOOKUP(Table1[[#This Row],[Stock]],[2]CUS030!$A$5:$BO$10000,48,0)/Table1[[#This Row],[Rate
(L/S)]],"")</f>
        <v>0</v>
      </c>
      <c r="AR309" s="7">
        <f>IFERROR(VLOOKUP(Table1[[#This Row],[Stock]],[2]CUS030!$A$5:$BO$10000,49,0)/Table1[[#This Row],[Rate
(L/S)]],"")</f>
        <v>0</v>
      </c>
      <c r="AS309" s="7">
        <f>IFERROR(VLOOKUP(Table1[[#This Row],[Stock]],[2]CUS030!$A$5:$BO$10000,50,0)/Table1[[#This Row],[Rate
(L/S)]],"")</f>
        <v>0</v>
      </c>
      <c r="AT309" s="7">
        <f>IFERROR(VLOOKUP(Table1[[#This Row],[Stock]],[2]CUS030!$A$5:$BO$10000,51,0)/Table1[[#This Row],[Rate
(L/S)]],"")</f>
        <v>0</v>
      </c>
      <c r="AU309" s="7">
        <f>IFERROR(VLOOKUP(Table1[[#This Row],[Stock]],[2]CUS030!$A$5:$BO$10000,52,0)/Table1[[#This Row],[Rate
(L/S)]],"")</f>
        <v>0</v>
      </c>
      <c r="AV309" s="7">
        <f>IFERROR(VLOOKUP(Table1[[#This Row],[Stock]],[2]CUS030!$A$5:$BO$10000,53,0)/Table1[[#This Row],[Rate
(L/S)]],"")</f>
        <v>0</v>
      </c>
      <c r="AW309" s="7">
        <f>IFERROR(VLOOKUP(Table1[[#This Row],[Stock]],[2]CUS030!$A$5:$BO$10000,54,0)/Table1[[#This Row],[Rate
(L/S)]],"")</f>
        <v>0</v>
      </c>
      <c r="AX309" s="7">
        <f>IFERROR(VLOOKUP(Table1[[#This Row],[Stock]],[2]CUS030!$A$5:$BO$10000,55,0)/Table1[[#This Row],[Rate
(L/S)]],"")</f>
        <v>0</v>
      </c>
      <c r="AY309" s="7">
        <f>IFERROR(VLOOKUP(Table1[[#This Row],[Stock]],[2]CUS030!$A$5:$BO$10000,56,0)/Table1[[#This Row],[Rate
(L/S)]],"")</f>
        <v>0</v>
      </c>
      <c r="AZ309" s="7">
        <f>IFERROR(VLOOKUP(Table1[[#This Row],[Stock]],[2]CUS030!$A$5:$BO$10000,57,0)/Table1[[#This Row],[Rate
(L/S)]],"")</f>
        <v>0</v>
      </c>
      <c r="BA309" s="7">
        <f>IFERROR(VLOOKUP(Table1[[#This Row],[Stock]],[2]CUS030!$A$5:$BO$10000,58,0)/Table1[[#This Row],[Rate
(L/S)]],"")</f>
        <v>0</v>
      </c>
      <c r="BB309" s="7">
        <f>IFERROR(VLOOKUP(Table1[[#This Row],[Stock]],[2]CUS030!$A$5:$BO$10000,59,0)/Table1[[#This Row],[Rate
(L/S)]],"")</f>
        <v>0</v>
      </c>
      <c r="BC309" s="7">
        <f>IFERROR(VLOOKUP(Table1[[#This Row],[Stock]],[2]CUS030!$A$5:$BO$10000,60,0)/Table1[[#This Row],[Rate
(L/S)]],"")</f>
        <v>0</v>
      </c>
      <c r="BD309" s="7">
        <f>IFERROR(VLOOKUP(Table1[[#This Row],[Stock]],[2]CUS030!$A$5:$BO$10000,61,0)/Table1[[#This Row],[Rate
(L/S)]],"")</f>
        <v>0</v>
      </c>
      <c r="BE309" s="7">
        <f>IFERROR(VLOOKUP(Table1[[#This Row],[Stock]],[2]CUS030!$A$5:$BO$10000,62,0)/Table1[[#This Row],[Rate
(L/S)]],"")</f>
        <v>0</v>
      </c>
      <c r="BF309" s="7">
        <f>IFERROR(VLOOKUP(Table1[[#This Row],[Stock]],[2]CUS030!$A$5:$BO$10000,63,0)/Table1[[#This Row],[Rate
(L/S)]],"")</f>
        <v>0</v>
      </c>
      <c r="BG309" s="7">
        <f>IFERROR(VLOOKUP(Table1[[#This Row],[Stock]],[2]CUS030!$A$5:$BO$10000,64,0)/Table1[[#This Row],[Rate
(L/S)]],"")</f>
        <v>0</v>
      </c>
      <c r="BH309" s="7">
        <f>IFERROR(VLOOKUP(Table1[[#This Row],[Stock]],[2]CUS030!$A$5:$BO$10000,65,0)/Table1[[#This Row],[Rate
(L/S)]],"")</f>
        <v>0</v>
      </c>
      <c r="BI309" s="7" t="s">
        <v>1</v>
      </c>
      <c r="BJ309" s="15">
        <f>IFERROR(IF(Table1[[#This Row],[S.Material]]="S",(Table1[[#This Row],[Total Qty]]+Table1[[#This Row],[N+1]]+Table1[[#This Row],[N+2]]),Table1[[#This Row],[Total Qty]]+Table1[[#This Row],[N+1]]),)</f>
        <v>0</v>
      </c>
      <c r="BK309" s="7" t="str">
        <f>IFERROR(IF(((AVERAGE((Table1[[#This Row],[N+1]],Table1[[#This Row],[N+2]]),Table1[[#This Row],[N+3]])-(Table1[[#This Row],[Total Qty]])))&gt;500,"Fixed&gt;500pcs",""),"")</f>
        <v/>
      </c>
      <c r="BL309" s="7" t="str">
        <f>IF(AND(Table1[[#This Row],[Last Forcast]]=0,Table1[[#This Row],[Total Qty]]&gt;0,Table1[[#This Row],[N+1]]&gt;0),"Check PO again","")</f>
        <v/>
      </c>
    </row>
    <row r="310" spans="2:64" x14ac:dyDescent="0.3">
      <c r="B310">
        <v>308</v>
      </c>
      <c r="C310" t="s">
        <v>319</v>
      </c>
      <c r="D310">
        <f>IFERROR(ROUND((MID(Table1[[#This Row],[Production]],35,(LEN(Table1[[#This Row],[Production]]))-37)/(MID(Table1[[#This Row],[Stock]],35,(LEN(Table1[[#This Row],[Stock]]))-37))),0),"")</f>
        <v>1</v>
      </c>
      <c r="E310" t="s">
        <v>319</v>
      </c>
      <c r="F310" s="16">
        <f>VLOOKUP(LEFT(Table1[[#This Row],[Production]],LEN(Table1[[#This Row],[Production]])-7),Item!$A$5:$Z$1000,26,0)</f>
        <v>0.71599999999999997</v>
      </c>
      <c r="H310" s="8" t="str">
        <f>IFERROR(VLOOKUP(MID(Table1[[#This Row],[Production]],10,2),Special!$B$2:$D$26,3,0),"")</f>
        <v>S</v>
      </c>
      <c r="J310" t="b">
        <f>EXACT(LEFT(Table1[[#This Row],[Stock]],12),LEFT(Table1[[#This Row],[Production]],12))</f>
        <v>1</v>
      </c>
      <c r="K310" t="b">
        <f>EXACT((RIGHT(Table1[[#This Row],[Stock]],3)),((RIGHT(Table1[[#This Row],[Production]],3))))</f>
        <v>1</v>
      </c>
      <c r="L310" s="14">
        <f>IFERROR(VLOOKUP(Table1[[#This Row],[Stock]],[1]Sheet1!$A$7:$N$10000,14,0),"")</f>
        <v>879</v>
      </c>
      <c r="M310" s="14">
        <f>IFERROR(ROUND((Table1[[#This Row],[Stock
(S&amp;L)]]/Table1[[#This Row],[Rate
(L/S)]]),0),"")</f>
        <v>879</v>
      </c>
      <c r="O310" t="str">
        <f>IF(Table1[[#This Row],[Rate
(L/S)]]=1,"P/E","C")</f>
        <v>P/E</v>
      </c>
      <c r="P310" s="7" t="str">
        <f>IFERROR(VLOOKUP(Table1[[#This Row],[Stock]],[2]CUS030!$A$5:$BO$10000,21,0)/Table1[[#This Row],[Rate
(L/S)]],"")</f>
        <v/>
      </c>
      <c r="Q310" s="7" t="str">
        <f>IFERROR(VLOOKUP(Table1[[#This Row],[Stock]],[2]CUS030!$A$5:$BO$10000,22,0)/Table1[[#This Row],[Rate
(L/S)]],"")</f>
        <v/>
      </c>
      <c r="R310" s="7" t="str">
        <f>IFERROR(VLOOKUP(Table1[[#This Row],[Stock]],[2]CUS030!$A$5:$BO$10000,23,0)/Table1[[#This Row],[Rate
(L/S)]],"")</f>
        <v/>
      </c>
      <c r="S310" s="7" t="str">
        <f>IFERROR(VLOOKUP(Table1[[#This Row],[Stock]],[2]CUS030!$A$5:$BO$10000,24,0)/Table1[[#This Row],[Rate
(L/S)]],"")</f>
        <v/>
      </c>
      <c r="T310" s="7" t="str">
        <f>IFERROR(VLOOKUP(Table1[[#This Row],[Stock]],[2]CUS030!$A$5:$BO$10000,25,0)/Table1[[#This Row],[Rate
(L/S)]],"")</f>
        <v/>
      </c>
      <c r="U310" s="7" t="str">
        <f>IFERROR(VLOOKUP(Table1[[#This Row],[Stock]],[2]CUS030!$A$5:$BO$10000,26,0)/Table1[[#This Row],[Rate
(L/S)]],"")</f>
        <v/>
      </c>
      <c r="V310" s="7" t="str">
        <f>IFERROR(VLOOKUP(Table1[[#This Row],[Stock]],[2]CUS030!$A$5:$BO$10000,27,0)/Table1[[#This Row],[Rate
(L/S)]],"")</f>
        <v/>
      </c>
      <c r="W310" s="7" t="str">
        <f>IFERROR(VLOOKUP(Table1[[#This Row],[Stock]],[2]CUS030!$A$5:$BO$10000,28,0)/Table1[[#This Row],[Rate
(L/S)]],"")</f>
        <v/>
      </c>
      <c r="X310" s="7" t="str">
        <f>IFERROR(VLOOKUP(Table1[[#This Row],[Stock]],[2]CUS030!$A$5:$BO$10000,29,0)/Table1[[#This Row],[Rate
(L/S)]],"")</f>
        <v/>
      </c>
      <c r="Y310" s="7" t="str">
        <f>IFERROR(VLOOKUP(Table1[[#This Row],[Stock]],[2]CUS030!$A$5:$BO$10000,30,0)/Table1[[#This Row],[Rate
(L/S)]],"")</f>
        <v/>
      </c>
      <c r="Z310" s="7" t="str">
        <f>IFERROR(VLOOKUP(Table1[[#This Row],[Stock]],[2]CUS030!$A$5:$BO$10000,31,0)/Table1[[#This Row],[Rate
(L/S)]],"")</f>
        <v/>
      </c>
      <c r="AA310" s="7" t="str">
        <f>IFERROR(VLOOKUP(Table1[[#This Row],[Stock]],[2]CUS030!$A$5:$BO$10000,32,0)/Table1[[#This Row],[Rate
(L/S)]],"")</f>
        <v/>
      </c>
      <c r="AB310" s="7" t="str">
        <f>IFERROR(VLOOKUP(Table1[[#This Row],[Stock]],[2]CUS030!$A$5:$BO$10000,33,0)/Table1[[#This Row],[Rate
(L/S)]],"")</f>
        <v/>
      </c>
      <c r="AC310" s="7" t="str">
        <f>IFERROR(VLOOKUP(Table1[[#This Row],[Stock]],[2]CUS030!$A$5:$BO$10000,34,0)/Table1[[#This Row],[Rate
(L/S)]],"")</f>
        <v/>
      </c>
      <c r="AD310" s="7" t="str">
        <f>IFERROR(VLOOKUP(Table1[[#This Row],[Stock]],[2]CUS030!$A$5:$BO$10000,35,0)/Table1[[#This Row],[Rate
(L/S)]],"")</f>
        <v/>
      </c>
      <c r="AE310" s="7" t="str">
        <f>IFERROR(VLOOKUP(Table1[[#This Row],[Stock]],[2]CUS030!$A$5:$BO$10000,36,0)/Table1[[#This Row],[Rate
(L/S)]],"")</f>
        <v/>
      </c>
      <c r="AF310" s="7" t="str">
        <f>IFERROR(VLOOKUP(Table1[[#This Row],[Stock]],[2]CUS030!$A$5:$BO$10000,37,0)/Table1[[#This Row],[Rate
(L/S)]],"")</f>
        <v/>
      </c>
      <c r="AG310" s="7" t="str">
        <f>IFERROR(VLOOKUP(Table1[[#This Row],[Stock]],[2]CUS030!$A$5:$BO$10000,38,0)/Table1[[#This Row],[Rate
(L/S)]],"")</f>
        <v/>
      </c>
      <c r="AH310" s="7" t="str">
        <f>IFERROR(VLOOKUP(Table1[[#This Row],[Stock]],[2]CUS030!$A$5:$BO$10000,39,0)/Table1[[#This Row],[Rate
(L/S)]],"")</f>
        <v/>
      </c>
      <c r="AI310" s="7" t="str">
        <f>IFERROR(VLOOKUP(Table1[[#This Row],[Stock]],[2]CUS030!$A$5:$BO$10000,40,0)/Table1[[#This Row],[Rate
(L/S)]],"")</f>
        <v/>
      </c>
      <c r="AJ310" s="7" t="str">
        <f>IFERROR(VLOOKUP(Table1[[#This Row],[Stock]],[2]CUS030!$A$5:$BO$10000,41,0)/Table1[[#This Row],[Rate
(L/S)]],"")</f>
        <v/>
      </c>
      <c r="AK310" s="7" t="str">
        <f>IFERROR(VLOOKUP(Table1[[#This Row],[Stock]],[2]CUS030!$A$5:$BO$10000,42,0)/Table1[[#This Row],[Rate
(L/S)]],"")</f>
        <v/>
      </c>
      <c r="AL310" s="7" t="str">
        <f>IFERROR(VLOOKUP(Table1[[#This Row],[Stock]],[2]CUS030!$A$5:$BO$10000,43,0)/Table1[[#This Row],[Rate
(L/S)]],"")</f>
        <v/>
      </c>
      <c r="AM310" s="7" t="str">
        <f>IFERROR(VLOOKUP(Table1[[#This Row],[Stock]],[2]CUS030!$A$5:$BO$10000,44,0)/Table1[[#This Row],[Rate
(L/S)]],"")</f>
        <v/>
      </c>
      <c r="AN310" s="7" t="str">
        <f>IFERROR(VLOOKUP(Table1[[#This Row],[Stock]],[2]CUS030!$A$5:$BO$10000,45,0)/Table1[[#This Row],[Rate
(L/S)]],"")</f>
        <v/>
      </c>
      <c r="AO310" s="7" t="str">
        <f>IFERROR(VLOOKUP(Table1[[#This Row],[Stock]],[2]CUS030!$A$5:$BO$10000,46,0)/Table1[[#This Row],[Rate
(L/S)]],"")</f>
        <v/>
      </c>
      <c r="AP310" s="7" t="str">
        <f>IFERROR(VLOOKUP(Table1[[#This Row],[Stock]],[2]CUS030!$A$5:$BO$10000,47,0)/Table1[[#This Row],[Rate
(L/S)]],"")</f>
        <v/>
      </c>
      <c r="AQ310" s="7" t="str">
        <f>IFERROR(VLOOKUP(Table1[[#This Row],[Stock]],[2]CUS030!$A$5:$BO$10000,48,0)/Table1[[#This Row],[Rate
(L/S)]],"")</f>
        <v/>
      </c>
      <c r="AR310" s="7" t="str">
        <f>IFERROR(VLOOKUP(Table1[[#This Row],[Stock]],[2]CUS030!$A$5:$BO$10000,49,0)/Table1[[#This Row],[Rate
(L/S)]],"")</f>
        <v/>
      </c>
      <c r="AS310" s="7" t="str">
        <f>IFERROR(VLOOKUP(Table1[[#This Row],[Stock]],[2]CUS030!$A$5:$BO$10000,50,0)/Table1[[#This Row],[Rate
(L/S)]],"")</f>
        <v/>
      </c>
      <c r="AT310" s="7" t="str">
        <f>IFERROR(VLOOKUP(Table1[[#This Row],[Stock]],[2]CUS030!$A$5:$BO$10000,51,0)/Table1[[#This Row],[Rate
(L/S)]],"")</f>
        <v/>
      </c>
      <c r="AU310" s="7" t="str">
        <f>IFERROR(VLOOKUP(Table1[[#This Row],[Stock]],[2]CUS030!$A$5:$BO$10000,52,0)/Table1[[#This Row],[Rate
(L/S)]],"")</f>
        <v/>
      </c>
      <c r="AV310" s="7" t="str">
        <f>IFERROR(VLOOKUP(Table1[[#This Row],[Stock]],[2]CUS030!$A$5:$BO$10000,53,0)/Table1[[#This Row],[Rate
(L/S)]],"")</f>
        <v/>
      </c>
      <c r="AW310" s="7" t="str">
        <f>IFERROR(VLOOKUP(Table1[[#This Row],[Stock]],[2]CUS030!$A$5:$BO$10000,54,0)/Table1[[#This Row],[Rate
(L/S)]],"")</f>
        <v/>
      </c>
      <c r="AX310" s="7" t="str">
        <f>IFERROR(VLOOKUP(Table1[[#This Row],[Stock]],[2]CUS030!$A$5:$BO$10000,55,0)/Table1[[#This Row],[Rate
(L/S)]],"")</f>
        <v/>
      </c>
      <c r="AY310" s="7" t="str">
        <f>IFERROR(VLOOKUP(Table1[[#This Row],[Stock]],[2]CUS030!$A$5:$BO$10000,56,0)/Table1[[#This Row],[Rate
(L/S)]],"")</f>
        <v/>
      </c>
      <c r="AZ310" s="7" t="str">
        <f>IFERROR(VLOOKUP(Table1[[#This Row],[Stock]],[2]CUS030!$A$5:$BO$10000,57,0)/Table1[[#This Row],[Rate
(L/S)]],"")</f>
        <v/>
      </c>
      <c r="BA310" s="7" t="str">
        <f>IFERROR(VLOOKUP(Table1[[#This Row],[Stock]],[2]CUS030!$A$5:$BO$10000,58,0)/Table1[[#This Row],[Rate
(L/S)]],"")</f>
        <v/>
      </c>
      <c r="BB310" s="7" t="str">
        <f>IFERROR(VLOOKUP(Table1[[#This Row],[Stock]],[2]CUS030!$A$5:$BO$10000,59,0)/Table1[[#This Row],[Rate
(L/S)]],"")</f>
        <v/>
      </c>
      <c r="BC310" s="7" t="str">
        <f>IFERROR(VLOOKUP(Table1[[#This Row],[Stock]],[2]CUS030!$A$5:$BO$10000,60,0)/Table1[[#This Row],[Rate
(L/S)]],"")</f>
        <v/>
      </c>
      <c r="BD310" s="7" t="str">
        <f>IFERROR(VLOOKUP(Table1[[#This Row],[Stock]],[2]CUS030!$A$5:$BO$10000,61,0)/Table1[[#This Row],[Rate
(L/S)]],"")</f>
        <v/>
      </c>
      <c r="BE310" s="7" t="str">
        <f>IFERROR(VLOOKUP(Table1[[#This Row],[Stock]],[2]CUS030!$A$5:$BO$10000,62,0)/Table1[[#This Row],[Rate
(L/S)]],"")</f>
        <v/>
      </c>
      <c r="BF310" s="7" t="str">
        <f>IFERROR(VLOOKUP(Table1[[#This Row],[Stock]],[2]CUS030!$A$5:$BO$10000,63,0)/Table1[[#This Row],[Rate
(L/S)]],"")</f>
        <v/>
      </c>
      <c r="BG310" s="7" t="str">
        <f>IFERROR(VLOOKUP(Table1[[#This Row],[Stock]],[2]CUS030!$A$5:$BO$10000,64,0)/Table1[[#This Row],[Rate
(L/S)]],"")</f>
        <v/>
      </c>
      <c r="BH310" s="7" t="str">
        <f>IFERROR(VLOOKUP(Table1[[#This Row],[Stock]],[2]CUS030!$A$5:$BO$10000,65,0)/Table1[[#This Row],[Rate
(L/S)]],"")</f>
        <v/>
      </c>
      <c r="BI310" s="7" t="s">
        <v>1</v>
      </c>
      <c r="BJ310" s="15">
        <f>IFERROR(IF(Table1[[#This Row],[S.Material]]="S",(Table1[[#This Row],[Total Qty]]+Table1[[#This Row],[N+1]]+Table1[[#This Row],[N+2]]),Table1[[#This Row],[Total Qty]]+Table1[[#This Row],[N+1]]),)</f>
        <v>0</v>
      </c>
      <c r="BK310" s="7" t="str">
        <f>IFERROR(IF(((AVERAGE((Table1[[#This Row],[N+1]],Table1[[#This Row],[N+2]]),Table1[[#This Row],[N+3]])-(Table1[[#This Row],[Total Qty]])))&gt;500,"Fixed&gt;500pcs",""),"")</f>
        <v/>
      </c>
      <c r="BL310" s="7" t="str">
        <f>IF(AND(Table1[[#This Row],[Last Forcast]]=0,Table1[[#This Row],[Total Qty]]&gt;0,Table1[[#This Row],[N+1]]&gt;0),"Check PO again","")</f>
        <v/>
      </c>
    </row>
    <row r="311" spans="2:64" x14ac:dyDescent="0.3">
      <c r="B311">
        <v>309</v>
      </c>
      <c r="C311" s="1" t="s">
        <v>322</v>
      </c>
      <c r="D311">
        <f>IFERROR(ROUND((MID(Table1[[#This Row],[Production]],35,(LEN(Table1[[#This Row],[Production]]))-37)/(MID(Table1[[#This Row],[Stock]],35,(LEN(Table1[[#This Row],[Stock]]))-37))),0),"")</f>
        <v>1</v>
      </c>
      <c r="E311" t="s">
        <v>322</v>
      </c>
      <c r="F311" s="16">
        <f>VLOOKUP(LEFT(Table1[[#This Row],[Production]],LEN(Table1[[#This Row],[Production]])-7),Item!$A$5:$Z$1000,26,0)</f>
        <v>1.296</v>
      </c>
      <c r="H311" s="8" t="str">
        <f>IFERROR(VLOOKUP(MID(Table1[[#This Row],[Production]],10,2),Special!$B$2:$D$26,3,0),"")</f>
        <v>S</v>
      </c>
      <c r="J311" t="b">
        <f>EXACT(LEFT(Table1[[#This Row],[Stock]],12),LEFT(Table1[[#This Row],[Production]],12))</f>
        <v>1</v>
      </c>
      <c r="K311" t="b">
        <f>EXACT((RIGHT(Table1[[#This Row],[Stock]],3)),((RIGHT(Table1[[#This Row],[Production]],3))))</f>
        <v>1</v>
      </c>
      <c r="L311" s="14">
        <f>IFERROR(VLOOKUP(Table1[[#This Row],[Stock]],[1]Sheet1!$A$7:$N$10000,14,0),"")</f>
        <v>100</v>
      </c>
      <c r="M311" s="14">
        <f>IFERROR(ROUND((Table1[[#This Row],[Stock
(S&amp;L)]]/Table1[[#This Row],[Rate
(L/S)]]),0),"")</f>
        <v>100</v>
      </c>
      <c r="O311" t="str">
        <f>IF(Table1[[#This Row],[Rate
(L/S)]]=1,"P/E","C")</f>
        <v>P/E</v>
      </c>
      <c r="P311" s="7">
        <f>IFERROR(VLOOKUP(Table1[[#This Row],[Stock]],[2]CUS030!$A$5:$BO$10000,21,0)/Table1[[#This Row],[Rate
(L/S)]],"")</f>
        <v>0</v>
      </c>
      <c r="Q311" s="7">
        <f>IFERROR(VLOOKUP(Table1[[#This Row],[Stock]],[2]CUS030!$A$5:$BO$10000,22,0)/Table1[[#This Row],[Rate
(L/S)]],"")</f>
        <v>0</v>
      </c>
      <c r="R311" s="7">
        <f>IFERROR(VLOOKUP(Table1[[#This Row],[Stock]],[2]CUS030!$A$5:$BO$10000,23,0)/Table1[[#This Row],[Rate
(L/S)]],"")</f>
        <v>0</v>
      </c>
      <c r="S311" s="7">
        <f>IFERROR(VLOOKUP(Table1[[#This Row],[Stock]],[2]CUS030!$A$5:$BO$10000,24,0)/Table1[[#This Row],[Rate
(L/S)]],"")</f>
        <v>0</v>
      </c>
      <c r="T311" s="7">
        <f>IFERROR(VLOOKUP(Table1[[#This Row],[Stock]],[2]CUS030!$A$5:$BO$10000,25,0)/Table1[[#This Row],[Rate
(L/S)]],"")</f>
        <v>0</v>
      </c>
      <c r="U311" s="7">
        <f>IFERROR(VLOOKUP(Table1[[#This Row],[Stock]],[2]CUS030!$A$5:$BO$10000,26,0)/Table1[[#This Row],[Rate
(L/S)]],"")</f>
        <v>0</v>
      </c>
      <c r="V311" s="7">
        <f>IFERROR(VLOOKUP(Table1[[#This Row],[Stock]],[2]CUS030!$A$5:$BO$10000,27,0)/Table1[[#This Row],[Rate
(L/S)]],"")</f>
        <v>0</v>
      </c>
      <c r="W311" s="7">
        <f>IFERROR(VLOOKUP(Table1[[#This Row],[Stock]],[2]CUS030!$A$5:$BO$10000,28,0)/Table1[[#This Row],[Rate
(L/S)]],"")</f>
        <v>0</v>
      </c>
      <c r="X311" s="7">
        <f>IFERROR(VLOOKUP(Table1[[#This Row],[Stock]],[2]CUS030!$A$5:$BO$10000,29,0)/Table1[[#This Row],[Rate
(L/S)]],"")</f>
        <v>0</v>
      </c>
      <c r="Y311" s="7">
        <f>IFERROR(VLOOKUP(Table1[[#This Row],[Stock]],[2]CUS030!$A$5:$BO$10000,30,0)/Table1[[#This Row],[Rate
(L/S)]],"")</f>
        <v>0</v>
      </c>
      <c r="Z311" s="7">
        <f>IFERROR(VLOOKUP(Table1[[#This Row],[Stock]],[2]CUS030!$A$5:$BO$10000,31,0)/Table1[[#This Row],[Rate
(L/S)]],"")</f>
        <v>0</v>
      </c>
      <c r="AA311" s="7">
        <f>IFERROR(VLOOKUP(Table1[[#This Row],[Stock]],[2]CUS030!$A$5:$BO$10000,32,0)/Table1[[#This Row],[Rate
(L/S)]],"")</f>
        <v>0</v>
      </c>
      <c r="AB311" s="7">
        <f>IFERROR(VLOOKUP(Table1[[#This Row],[Stock]],[2]CUS030!$A$5:$BO$10000,33,0)/Table1[[#This Row],[Rate
(L/S)]],"")</f>
        <v>0</v>
      </c>
      <c r="AC311" s="7">
        <f>IFERROR(VLOOKUP(Table1[[#This Row],[Stock]],[2]CUS030!$A$5:$BO$10000,34,0)/Table1[[#This Row],[Rate
(L/S)]],"")</f>
        <v>0</v>
      </c>
      <c r="AD311" s="7">
        <f>IFERROR(VLOOKUP(Table1[[#This Row],[Stock]],[2]CUS030!$A$5:$BO$10000,35,0)/Table1[[#This Row],[Rate
(L/S)]],"")</f>
        <v>0</v>
      </c>
      <c r="AE311" s="7">
        <f>IFERROR(VLOOKUP(Table1[[#This Row],[Stock]],[2]CUS030!$A$5:$BO$10000,36,0)/Table1[[#This Row],[Rate
(L/S)]],"")</f>
        <v>0</v>
      </c>
      <c r="AF311" s="7">
        <f>IFERROR(VLOOKUP(Table1[[#This Row],[Stock]],[2]CUS030!$A$5:$BO$10000,37,0)/Table1[[#This Row],[Rate
(L/S)]],"")</f>
        <v>0</v>
      </c>
      <c r="AG311" s="7">
        <f>IFERROR(VLOOKUP(Table1[[#This Row],[Stock]],[2]CUS030!$A$5:$BO$10000,38,0)/Table1[[#This Row],[Rate
(L/S)]],"")</f>
        <v>0</v>
      </c>
      <c r="AH311" s="7">
        <f>IFERROR(VLOOKUP(Table1[[#This Row],[Stock]],[2]CUS030!$A$5:$BO$10000,39,0)/Table1[[#This Row],[Rate
(L/S)]],"")</f>
        <v>0</v>
      </c>
      <c r="AI311" s="7">
        <f>IFERROR(VLOOKUP(Table1[[#This Row],[Stock]],[2]CUS030!$A$5:$BO$10000,40,0)/Table1[[#This Row],[Rate
(L/S)]],"")</f>
        <v>0</v>
      </c>
      <c r="AJ311" s="7">
        <f>IFERROR(VLOOKUP(Table1[[#This Row],[Stock]],[2]CUS030!$A$5:$BO$10000,41,0)/Table1[[#This Row],[Rate
(L/S)]],"")</f>
        <v>0</v>
      </c>
      <c r="AK311" s="7">
        <f>IFERROR(VLOOKUP(Table1[[#This Row],[Stock]],[2]CUS030!$A$5:$BO$10000,42,0)/Table1[[#This Row],[Rate
(L/S)]],"")</f>
        <v>0</v>
      </c>
      <c r="AL311" s="7">
        <f>IFERROR(VLOOKUP(Table1[[#This Row],[Stock]],[2]CUS030!$A$5:$BO$10000,43,0)/Table1[[#This Row],[Rate
(L/S)]],"")</f>
        <v>0</v>
      </c>
      <c r="AM311" s="7">
        <f>IFERROR(VLOOKUP(Table1[[#This Row],[Stock]],[2]CUS030!$A$5:$BO$10000,44,0)/Table1[[#This Row],[Rate
(L/S)]],"")</f>
        <v>0</v>
      </c>
      <c r="AN311" s="7">
        <f>IFERROR(VLOOKUP(Table1[[#This Row],[Stock]],[2]CUS030!$A$5:$BO$10000,45,0)/Table1[[#This Row],[Rate
(L/S)]],"")</f>
        <v>0</v>
      </c>
      <c r="AO311" s="7">
        <f>IFERROR(VLOOKUP(Table1[[#This Row],[Stock]],[2]CUS030!$A$5:$BO$10000,46,0)/Table1[[#This Row],[Rate
(L/S)]],"")</f>
        <v>0</v>
      </c>
      <c r="AP311" s="7">
        <f>IFERROR(VLOOKUP(Table1[[#This Row],[Stock]],[2]CUS030!$A$5:$BO$10000,47,0)/Table1[[#This Row],[Rate
(L/S)]],"")</f>
        <v>0</v>
      </c>
      <c r="AQ311" s="7">
        <f>IFERROR(VLOOKUP(Table1[[#This Row],[Stock]],[2]CUS030!$A$5:$BO$10000,48,0)/Table1[[#This Row],[Rate
(L/S)]],"")</f>
        <v>0</v>
      </c>
      <c r="AR311" s="7">
        <f>IFERROR(VLOOKUP(Table1[[#This Row],[Stock]],[2]CUS030!$A$5:$BO$10000,49,0)/Table1[[#This Row],[Rate
(L/S)]],"")</f>
        <v>0</v>
      </c>
      <c r="AS311" s="7">
        <f>IFERROR(VLOOKUP(Table1[[#This Row],[Stock]],[2]CUS030!$A$5:$BO$10000,50,0)/Table1[[#This Row],[Rate
(L/S)]],"")</f>
        <v>0</v>
      </c>
      <c r="AT311" s="7">
        <f>IFERROR(VLOOKUP(Table1[[#This Row],[Stock]],[2]CUS030!$A$5:$BO$10000,51,0)/Table1[[#This Row],[Rate
(L/S)]],"")</f>
        <v>10</v>
      </c>
      <c r="AU311" s="7">
        <f>IFERROR(VLOOKUP(Table1[[#This Row],[Stock]],[2]CUS030!$A$5:$BO$10000,52,0)/Table1[[#This Row],[Rate
(L/S)]],"")</f>
        <v>0</v>
      </c>
      <c r="AV311" s="7">
        <f>IFERROR(VLOOKUP(Table1[[#This Row],[Stock]],[2]CUS030!$A$5:$BO$10000,53,0)/Table1[[#This Row],[Rate
(L/S)]],"")</f>
        <v>10</v>
      </c>
      <c r="AW311" s="7">
        <f>IFERROR(VLOOKUP(Table1[[#This Row],[Stock]],[2]CUS030!$A$5:$BO$10000,54,0)/Table1[[#This Row],[Rate
(L/S)]],"")</f>
        <v>0</v>
      </c>
      <c r="AX311" s="7">
        <f>IFERROR(VLOOKUP(Table1[[#This Row],[Stock]],[2]CUS030!$A$5:$BO$10000,55,0)/Table1[[#This Row],[Rate
(L/S)]],"")</f>
        <v>4</v>
      </c>
      <c r="AY311" s="7">
        <f>IFERROR(VLOOKUP(Table1[[#This Row],[Stock]],[2]CUS030!$A$5:$BO$10000,56,0)/Table1[[#This Row],[Rate
(L/S)]],"")</f>
        <v>18</v>
      </c>
      <c r="AZ311" s="7">
        <f>IFERROR(VLOOKUP(Table1[[#This Row],[Stock]],[2]CUS030!$A$5:$BO$10000,57,0)/Table1[[#This Row],[Rate
(L/S)]],"")</f>
        <v>9</v>
      </c>
      <c r="BA311" s="7">
        <f>IFERROR(VLOOKUP(Table1[[#This Row],[Stock]],[2]CUS030!$A$5:$BO$10000,58,0)/Table1[[#This Row],[Rate
(L/S)]],"")</f>
        <v>21</v>
      </c>
      <c r="BB311" s="7">
        <f>IFERROR(VLOOKUP(Table1[[#This Row],[Stock]],[2]CUS030!$A$5:$BO$10000,59,0)/Table1[[#This Row],[Rate
(L/S)]],"")</f>
        <v>0</v>
      </c>
      <c r="BC311" s="7">
        <f>IFERROR(VLOOKUP(Table1[[#This Row],[Stock]],[2]CUS030!$A$5:$BO$10000,60,0)/Table1[[#This Row],[Rate
(L/S)]],"")</f>
        <v>0</v>
      </c>
      <c r="BD311" s="7">
        <f>IFERROR(VLOOKUP(Table1[[#This Row],[Stock]],[2]CUS030!$A$5:$BO$10000,61,0)/Table1[[#This Row],[Rate
(L/S)]],"")</f>
        <v>0</v>
      </c>
      <c r="BE311" s="7">
        <f>IFERROR(VLOOKUP(Table1[[#This Row],[Stock]],[2]CUS030!$A$5:$BO$10000,62,0)/Table1[[#This Row],[Rate
(L/S)]],"")</f>
        <v>0</v>
      </c>
      <c r="BF311" s="7">
        <f>IFERROR(VLOOKUP(Table1[[#This Row],[Stock]],[2]CUS030!$A$5:$BO$10000,63,0)/Table1[[#This Row],[Rate
(L/S)]],"")</f>
        <v>0</v>
      </c>
      <c r="BG311" s="7">
        <f>IFERROR(VLOOKUP(Table1[[#This Row],[Stock]],[2]CUS030!$A$5:$BO$10000,64,0)/Table1[[#This Row],[Rate
(L/S)]],"")</f>
        <v>0</v>
      </c>
      <c r="BH311" s="7">
        <f>IFERROR(VLOOKUP(Table1[[#This Row],[Stock]],[2]CUS030!$A$5:$BO$10000,65,0)/Table1[[#This Row],[Rate
(L/S)]],"")</f>
        <v>0</v>
      </c>
      <c r="BI311" s="7" t="s">
        <v>1</v>
      </c>
      <c r="BJ311" s="15">
        <f>IFERROR(IF(Table1[[#This Row],[S.Material]]="S",(Table1[[#This Row],[Total Qty]]+Table1[[#This Row],[N+1]]+Table1[[#This Row],[N+2]]),Table1[[#This Row],[Total Qty]]+Table1[[#This Row],[N+1]]),)</f>
        <v>37</v>
      </c>
      <c r="BK311" s="7" t="str">
        <f>IFERROR(IF(((AVERAGE((Table1[[#This Row],[N+1]],Table1[[#This Row],[N+2]]),Table1[[#This Row],[N+3]])-(Table1[[#This Row],[Total Qty]])))&gt;500,"Fixed&gt;500pcs",""),"")</f>
        <v/>
      </c>
      <c r="BL311" s="7" t="str">
        <f>IF(AND(Table1[[#This Row],[Last Forcast]]=0,Table1[[#This Row],[Total Qty]]&gt;0,Table1[[#This Row],[N+1]]&gt;0),"Check PO again","")</f>
        <v/>
      </c>
    </row>
    <row r="312" spans="2:64" x14ac:dyDescent="0.3">
      <c r="B312">
        <v>310</v>
      </c>
      <c r="C312" t="s">
        <v>323</v>
      </c>
      <c r="D312">
        <f>IFERROR(ROUND((MID(Table1[[#This Row],[Production]],35,(LEN(Table1[[#This Row],[Production]]))-37)/(MID(Table1[[#This Row],[Stock]],35,(LEN(Table1[[#This Row],[Stock]]))-37))),0),"")</f>
        <v>3</v>
      </c>
      <c r="E312" t="s">
        <v>324</v>
      </c>
      <c r="F312" s="16">
        <f>VLOOKUP(LEFT(Table1[[#This Row],[Production]],LEN(Table1[[#This Row],[Production]])-7),Item!$A$5:$Z$1000,26,0)</f>
        <v>0.68600000000000005</v>
      </c>
      <c r="H312" s="8" t="str">
        <f>IFERROR(VLOOKUP(MID(Table1[[#This Row],[Production]],10,2),Special!$B$2:$D$26,3,0),"")</f>
        <v>-</v>
      </c>
      <c r="J312" t="b">
        <f>EXACT(LEFT(Table1[[#This Row],[Stock]],12),LEFT(Table1[[#This Row],[Production]],12))</f>
        <v>1</v>
      </c>
      <c r="K312" t="b">
        <f>EXACT((RIGHT(Table1[[#This Row],[Stock]],3)),((RIGHT(Table1[[#This Row],[Production]],3))))</f>
        <v>1</v>
      </c>
      <c r="L312" s="14">
        <f>IFERROR(VLOOKUP(Table1[[#This Row],[Stock]],[1]Sheet1!$A$7:$N$10000,14,0),"")</f>
        <v>3960</v>
      </c>
      <c r="M312" s="14">
        <f>IFERROR(ROUND((Table1[[#This Row],[Stock
(S&amp;L)]]/Table1[[#This Row],[Rate
(L/S)]]),0),"")</f>
        <v>1320</v>
      </c>
      <c r="O312" t="str">
        <f>IF(Table1[[#This Row],[Rate
(L/S)]]=1,"P/E","C")</f>
        <v>C</v>
      </c>
      <c r="P312" s="7">
        <f>IFERROR(VLOOKUP(Table1[[#This Row],[Stock]],[2]CUS030!$A$5:$BO$10000,21,0)/Table1[[#This Row],[Rate
(L/S)]],"")</f>
        <v>0</v>
      </c>
      <c r="Q312" s="7">
        <f>IFERROR(VLOOKUP(Table1[[#This Row],[Stock]],[2]CUS030!$A$5:$BO$10000,22,0)/Table1[[#This Row],[Rate
(L/S)]],"")</f>
        <v>0</v>
      </c>
      <c r="R312" s="7">
        <f>IFERROR(VLOOKUP(Table1[[#This Row],[Stock]],[2]CUS030!$A$5:$BO$10000,23,0)/Table1[[#This Row],[Rate
(L/S)]],"")</f>
        <v>0</v>
      </c>
      <c r="S312" s="7">
        <f>IFERROR(VLOOKUP(Table1[[#This Row],[Stock]],[2]CUS030!$A$5:$BO$10000,24,0)/Table1[[#This Row],[Rate
(L/S)]],"")</f>
        <v>0</v>
      </c>
      <c r="T312" s="7">
        <f>IFERROR(VLOOKUP(Table1[[#This Row],[Stock]],[2]CUS030!$A$5:$BO$10000,25,0)/Table1[[#This Row],[Rate
(L/S)]],"")</f>
        <v>0</v>
      </c>
      <c r="U312" s="7">
        <f>IFERROR(VLOOKUP(Table1[[#This Row],[Stock]],[2]CUS030!$A$5:$BO$10000,26,0)/Table1[[#This Row],[Rate
(L/S)]],"")</f>
        <v>0</v>
      </c>
      <c r="V312" s="7">
        <f>IFERROR(VLOOKUP(Table1[[#This Row],[Stock]],[2]CUS030!$A$5:$BO$10000,27,0)/Table1[[#This Row],[Rate
(L/S)]],"")</f>
        <v>0</v>
      </c>
      <c r="W312" s="7">
        <f>IFERROR(VLOOKUP(Table1[[#This Row],[Stock]],[2]CUS030!$A$5:$BO$10000,28,0)/Table1[[#This Row],[Rate
(L/S)]],"")</f>
        <v>0</v>
      </c>
      <c r="X312" s="7">
        <f>IFERROR(VLOOKUP(Table1[[#This Row],[Stock]],[2]CUS030!$A$5:$BO$10000,29,0)/Table1[[#This Row],[Rate
(L/S)]],"")</f>
        <v>0</v>
      </c>
      <c r="Y312" s="7">
        <f>IFERROR(VLOOKUP(Table1[[#This Row],[Stock]],[2]CUS030!$A$5:$BO$10000,30,0)/Table1[[#This Row],[Rate
(L/S)]],"")</f>
        <v>0</v>
      </c>
      <c r="Z312" s="7">
        <f>IFERROR(VLOOKUP(Table1[[#This Row],[Stock]],[2]CUS030!$A$5:$BO$10000,31,0)/Table1[[#This Row],[Rate
(L/S)]],"")</f>
        <v>0</v>
      </c>
      <c r="AA312" s="7">
        <f>IFERROR(VLOOKUP(Table1[[#This Row],[Stock]],[2]CUS030!$A$5:$BO$10000,32,0)/Table1[[#This Row],[Rate
(L/S)]],"")</f>
        <v>0</v>
      </c>
      <c r="AB312" s="7">
        <f>IFERROR(VLOOKUP(Table1[[#This Row],[Stock]],[2]CUS030!$A$5:$BO$10000,33,0)/Table1[[#This Row],[Rate
(L/S)]],"")</f>
        <v>0</v>
      </c>
      <c r="AC312" s="7">
        <f>IFERROR(VLOOKUP(Table1[[#This Row],[Stock]],[2]CUS030!$A$5:$BO$10000,34,0)/Table1[[#This Row],[Rate
(L/S)]],"")</f>
        <v>0</v>
      </c>
      <c r="AD312" s="7">
        <f>IFERROR(VLOOKUP(Table1[[#This Row],[Stock]],[2]CUS030!$A$5:$BO$10000,35,0)/Table1[[#This Row],[Rate
(L/S)]],"")</f>
        <v>0</v>
      </c>
      <c r="AE312" s="7">
        <f>IFERROR(VLOOKUP(Table1[[#This Row],[Stock]],[2]CUS030!$A$5:$BO$10000,36,0)/Table1[[#This Row],[Rate
(L/S)]],"")</f>
        <v>0</v>
      </c>
      <c r="AF312" s="7">
        <f>IFERROR(VLOOKUP(Table1[[#This Row],[Stock]],[2]CUS030!$A$5:$BO$10000,37,0)/Table1[[#This Row],[Rate
(L/S)]],"")</f>
        <v>0</v>
      </c>
      <c r="AG312" s="7">
        <f>IFERROR(VLOOKUP(Table1[[#This Row],[Stock]],[2]CUS030!$A$5:$BO$10000,38,0)/Table1[[#This Row],[Rate
(L/S)]],"")</f>
        <v>0</v>
      </c>
      <c r="AH312" s="7">
        <f>IFERROR(VLOOKUP(Table1[[#This Row],[Stock]],[2]CUS030!$A$5:$BO$10000,39,0)/Table1[[#This Row],[Rate
(L/S)]],"")</f>
        <v>0</v>
      </c>
      <c r="AI312" s="7">
        <f>IFERROR(VLOOKUP(Table1[[#This Row],[Stock]],[2]CUS030!$A$5:$BO$10000,40,0)/Table1[[#This Row],[Rate
(L/S)]],"")</f>
        <v>0</v>
      </c>
      <c r="AJ312" s="7">
        <f>IFERROR(VLOOKUP(Table1[[#This Row],[Stock]],[2]CUS030!$A$5:$BO$10000,41,0)/Table1[[#This Row],[Rate
(L/S)]],"")</f>
        <v>0</v>
      </c>
      <c r="AK312" s="7">
        <f>IFERROR(VLOOKUP(Table1[[#This Row],[Stock]],[2]CUS030!$A$5:$BO$10000,42,0)/Table1[[#This Row],[Rate
(L/S)]],"")</f>
        <v>0</v>
      </c>
      <c r="AL312" s="7">
        <f>IFERROR(VLOOKUP(Table1[[#This Row],[Stock]],[2]CUS030!$A$5:$BO$10000,43,0)/Table1[[#This Row],[Rate
(L/S)]],"")</f>
        <v>0</v>
      </c>
      <c r="AM312" s="7">
        <f>IFERROR(VLOOKUP(Table1[[#This Row],[Stock]],[2]CUS030!$A$5:$BO$10000,44,0)/Table1[[#This Row],[Rate
(L/S)]],"")</f>
        <v>0</v>
      </c>
      <c r="AN312" s="7">
        <f>IFERROR(VLOOKUP(Table1[[#This Row],[Stock]],[2]CUS030!$A$5:$BO$10000,45,0)/Table1[[#This Row],[Rate
(L/S)]],"")</f>
        <v>0</v>
      </c>
      <c r="AO312" s="7">
        <f>IFERROR(VLOOKUP(Table1[[#This Row],[Stock]],[2]CUS030!$A$5:$BO$10000,46,0)/Table1[[#This Row],[Rate
(L/S)]],"")</f>
        <v>0</v>
      </c>
      <c r="AP312" s="7">
        <f>IFERROR(VLOOKUP(Table1[[#This Row],[Stock]],[2]CUS030!$A$5:$BO$10000,47,0)/Table1[[#This Row],[Rate
(L/S)]],"")</f>
        <v>0</v>
      </c>
      <c r="AQ312" s="7">
        <f>IFERROR(VLOOKUP(Table1[[#This Row],[Stock]],[2]CUS030!$A$5:$BO$10000,48,0)/Table1[[#This Row],[Rate
(L/S)]],"")</f>
        <v>0</v>
      </c>
      <c r="AR312" s="7">
        <f>IFERROR(VLOOKUP(Table1[[#This Row],[Stock]],[2]CUS030!$A$5:$BO$10000,49,0)/Table1[[#This Row],[Rate
(L/S)]],"")</f>
        <v>0</v>
      </c>
      <c r="AS312" s="7">
        <f>IFERROR(VLOOKUP(Table1[[#This Row],[Stock]],[2]CUS030!$A$5:$BO$10000,50,0)/Table1[[#This Row],[Rate
(L/S)]],"")</f>
        <v>0</v>
      </c>
      <c r="AT312" s="7">
        <f>IFERROR(VLOOKUP(Table1[[#This Row],[Stock]],[2]CUS030!$A$5:$BO$10000,51,0)/Table1[[#This Row],[Rate
(L/S)]],"")</f>
        <v>0</v>
      </c>
      <c r="AU312" s="7">
        <f>IFERROR(VLOOKUP(Table1[[#This Row],[Stock]],[2]CUS030!$A$5:$BO$10000,52,0)/Table1[[#This Row],[Rate
(L/S)]],"")</f>
        <v>0</v>
      </c>
      <c r="AV312" s="7">
        <f>IFERROR(VLOOKUP(Table1[[#This Row],[Stock]],[2]CUS030!$A$5:$BO$10000,53,0)/Table1[[#This Row],[Rate
(L/S)]],"")</f>
        <v>0</v>
      </c>
      <c r="AW312" s="7">
        <f>IFERROR(VLOOKUP(Table1[[#This Row],[Stock]],[2]CUS030!$A$5:$BO$10000,54,0)/Table1[[#This Row],[Rate
(L/S)]],"")</f>
        <v>0</v>
      </c>
      <c r="AX312" s="7">
        <f>IFERROR(VLOOKUP(Table1[[#This Row],[Stock]],[2]CUS030!$A$5:$BO$10000,55,0)/Table1[[#This Row],[Rate
(L/S)]],"")</f>
        <v>0</v>
      </c>
      <c r="AY312" s="7">
        <f>IFERROR(VLOOKUP(Table1[[#This Row],[Stock]],[2]CUS030!$A$5:$BO$10000,56,0)/Table1[[#This Row],[Rate
(L/S)]],"")</f>
        <v>0</v>
      </c>
      <c r="AZ312" s="7">
        <f>IFERROR(VLOOKUP(Table1[[#This Row],[Stock]],[2]CUS030!$A$5:$BO$10000,57,0)/Table1[[#This Row],[Rate
(L/S)]],"")</f>
        <v>0</v>
      </c>
      <c r="BA312" s="7">
        <f>IFERROR(VLOOKUP(Table1[[#This Row],[Stock]],[2]CUS030!$A$5:$BO$10000,58,0)/Table1[[#This Row],[Rate
(L/S)]],"")</f>
        <v>0</v>
      </c>
      <c r="BB312" s="7">
        <f>IFERROR(VLOOKUP(Table1[[#This Row],[Stock]],[2]CUS030!$A$5:$BO$10000,59,0)/Table1[[#This Row],[Rate
(L/S)]],"")</f>
        <v>0</v>
      </c>
      <c r="BC312" s="7">
        <f>IFERROR(VLOOKUP(Table1[[#This Row],[Stock]],[2]CUS030!$A$5:$BO$10000,60,0)/Table1[[#This Row],[Rate
(L/S)]],"")</f>
        <v>0</v>
      </c>
      <c r="BD312" s="7">
        <f>IFERROR(VLOOKUP(Table1[[#This Row],[Stock]],[2]CUS030!$A$5:$BO$10000,61,0)/Table1[[#This Row],[Rate
(L/S)]],"")</f>
        <v>0</v>
      </c>
      <c r="BE312" s="7">
        <f>IFERROR(VLOOKUP(Table1[[#This Row],[Stock]],[2]CUS030!$A$5:$BO$10000,62,0)/Table1[[#This Row],[Rate
(L/S)]],"")</f>
        <v>0</v>
      </c>
      <c r="BF312" s="7">
        <f>IFERROR(VLOOKUP(Table1[[#This Row],[Stock]],[2]CUS030!$A$5:$BO$10000,63,0)/Table1[[#This Row],[Rate
(L/S)]],"")</f>
        <v>0</v>
      </c>
      <c r="BG312" s="7">
        <f>IFERROR(VLOOKUP(Table1[[#This Row],[Stock]],[2]CUS030!$A$5:$BO$10000,64,0)/Table1[[#This Row],[Rate
(L/S)]],"")</f>
        <v>0</v>
      </c>
      <c r="BH312" s="7">
        <f>IFERROR(VLOOKUP(Table1[[#This Row],[Stock]],[2]CUS030!$A$5:$BO$10000,65,0)/Table1[[#This Row],[Rate
(L/S)]],"")</f>
        <v>0</v>
      </c>
      <c r="BI312" s="7" t="s">
        <v>1</v>
      </c>
      <c r="BJ312" s="15">
        <f>IFERROR(IF(Table1[[#This Row],[S.Material]]="S",(Table1[[#This Row],[Total Qty]]+Table1[[#This Row],[N+1]]+Table1[[#This Row],[N+2]]),Table1[[#This Row],[Total Qty]]+Table1[[#This Row],[N+1]]),)</f>
        <v>0</v>
      </c>
      <c r="BK312" s="7" t="str">
        <f>IFERROR(IF(((AVERAGE((Table1[[#This Row],[N+1]],Table1[[#This Row],[N+2]]),Table1[[#This Row],[N+3]])-(Table1[[#This Row],[Total Qty]])))&gt;500,"Fixed&gt;500pcs",""),"")</f>
        <v/>
      </c>
      <c r="BL312" s="7" t="str">
        <f>IF(AND(Table1[[#This Row],[Last Forcast]]=0,Table1[[#This Row],[Total Qty]]&gt;0,Table1[[#This Row],[N+1]]&gt;0),"Check PO again","")</f>
        <v/>
      </c>
    </row>
    <row r="313" spans="2:64" x14ac:dyDescent="0.3">
      <c r="B313">
        <v>311</v>
      </c>
      <c r="C313" t="s">
        <v>324</v>
      </c>
      <c r="D313">
        <f>IFERROR(ROUND((MID(Table1[[#This Row],[Production]],35,(LEN(Table1[[#This Row],[Production]]))-37)/(MID(Table1[[#This Row],[Stock]],35,(LEN(Table1[[#This Row],[Stock]]))-37))),0),"")</f>
        <v>1</v>
      </c>
      <c r="E313" t="s">
        <v>324</v>
      </c>
      <c r="F313" s="16">
        <f>VLOOKUP(LEFT(Table1[[#This Row],[Production]],LEN(Table1[[#This Row],[Production]])-7),Item!$A$5:$Z$1000,26,0)</f>
        <v>0.68600000000000005</v>
      </c>
      <c r="H313" s="8" t="str">
        <f>IFERROR(VLOOKUP(MID(Table1[[#This Row],[Production]],10,2),Special!$B$2:$D$26,3,0),"")</f>
        <v>-</v>
      </c>
      <c r="J313" t="b">
        <f>EXACT(LEFT(Table1[[#This Row],[Stock]],12),LEFT(Table1[[#This Row],[Production]],12))</f>
        <v>1</v>
      </c>
      <c r="K313" t="b">
        <f>EXACT((RIGHT(Table1[[#This Row],[Stock]],3)),((RIGHT(Table1[[#This Row],[Production]],3))))</f>
        <v>1</v>
      </c>
      <c r="L313" s="14">
        <f>IFERROR(VLOOKUP(Table1[[#This Row],[Stock]],[1]Sheet1!$A$7:$N$10000,14,0),"")</f>
        <v>0</v>
      </c>
      <c r="M313" s="14">
        <f>IFERROR(ROUND((Table1[[#This Row],[Stock
(S&amp;L)]]/Table1[[#This Row],[Rate
(L/S)]]),0),"")</f>
        <v>0</v>
      </c>
      <c r="O313" t="str">
        <f>IF(Table1[[#This Row],[Rate
(L/S)]]=1,"P/E","C")</f>
        <v>P/E</v>
      </c>
      <c r="P313" s="7" t="str">
        <f>IFERROR(VLOOKUP(Table1[[#This Row],[Stock]],[2]CUS030!$A$5:$BO$10000,21,0)/Table1[[#This Row],[Rate
(L/S)]],"")</f>
        <v/>
      </c>
      <c r="Q313" s="7" t="str">
        <f>IFERROR(VLOOKUP(Table1[[#This Row],[Stock]],[2]CUS030!$A$5:$BO$10000,22,0)/Table1[[#This Row],[Rate
(L/S)]],"")</f>
        <v/>
      </c>
      <c r="R313" s="7" t="str">
        <f>IFERROR(VLOOKUP(Table1[[#This Row],[Stock]],[2]CUS030!$A$5:$BO$10000,23,0)/Table1[[#This Row],[Rate
(L/S)]],"")</f>
        <v/>
      </c>
      <c r="S313" s="7" t="str">
        <f>IFERROR(VLOOKUP(Table1[[#This Row],[Stock]],[2]CUS030!$A$5:$BO$10000,24,0)/Table1[[#This Row],[Rate
(L/S)]],"")</f>
        <v/>
      </c>
      <c r="T313" s="7" t="str">
        <f>IFERROR(VLOOKUP(Table1[[#This Row],[Stock]],[2]CUS030!$A$5:$BO$10000,25,0)/Table1[[#This Row],[Rate
(L/S)]],"")</f>
        <v/>
      </c>
      <c r="U313" s="7" t="str">
        <f>IFERROR(VLOOKUP(Table1[[#This Row],[Stock]],[2]CUS030!$A$5:$BO$10000,26,0)/Table1[[#This Row],[Rate
(L/S)]],"")</f>
        <v/>
      </c>
      <c r="V313" s="7" t="str">
        <f>IFERROR(VLOOKUP(Table1[[#This Row],[Stock]],[2]CUS030!$A$5:$BO$10000,27,0)/Table1[[#This Row],[Rate
(L/S)]],"")</f>
        <v/>
      </c>
      <c r="W313" s="7" t="str">
        <f>IFERROR(VLOOKUP(Table1[[#This Row],[Stock]],[2]CUS030!$A$5:$BO$10000,28,0)/Table1[[#This Row],[Rate
(L/S)]],"")</f>
        <v/>
      </c>
      <c r="X313" s="7" t="str">
        <f>IFERROR(VLOOKUP(Table1[[#This Row],[Stock]],[2]CUS030!$A$5:$BO$10000,29,0)/Table1[[#This Row],[Rate
(L/S)]],"")</f>
        <v/>
      </c>
      <c r="Y313" s="7" t="str">
        <f>IFERROR(VLOOKUP(Table1[[#This Row],[Stock]],[2]CUS030!$A$5:$BO$10000,30,0)/Table1[[#This Row],[Rate
(L/S)]],"")</f>
        <v/>
      </c>
      <c r="Z313" s="7" t="str">
        <f>IFERROR(VLOOKUP(Table1[[#This Row],[Stock]],[2]CUS030!$A$5:$BO$10000,31,0)/Table1[[#This Row],[Rate
(L/S)]],"")</f>
        <v/>
      </c>
      <c r="AA313" s="7" t="str">
        <f>IFERROR(VLOOKUP(Table1[[#This Row],[Stock]],[2]CUS030!$A$5:$BO$10000,32,0)/Table1[[#This Row],[Rate
(L/S)]],"")</f>
        <v/>
      </c>
      <c r="AB313" s="7" t="str">
        <f>IFERROR(VLOOKUP(Table1[[#This Row],[Stock]],[2]CUS030!$A$5:$BO$10000,33,0)/Table1[[#This Row],[Rate
(L/S)]],"")</f>
        <v/>
      </c>
      <c r="AC313" s="7" t="str">
        <f>IFERROR(VLOOKUP(Table1[[#This Row],[Stock]],[2]CUS030!$A$5:$BO$10000,34,0)/Table1[[#This Row],[Rate
(L/S)]],"")</f>
        <v/>
      </c>
      <c r="AD313" s="7" t="str">
        <f>IFERROR(VLOOKUP(Table1[[#This Row],[Stock]],[2]CUS030!$A$5:$BO$10000,35,0)/Table1[[#This Row],[Rate
(L/S)]],"")</f>
        <v/>
      </c>
      <c r="AE313" s="7" t="str">
        <f>IFERROR(VLOOKUP(Table1[[#This Row],[Stock]],[2]CUS030!$A$5:$BO$10000,36,0)/Table1[[#This Row],[Rate
(L/S)]],"")</f>
        <v/>
      </c>
      <c r="AF313" s="7" t="str">
        <f>IFERROR(VLOOKUP(Table1[[#This Row],[Stock]],[2]CUS030!$A$5:$BO$10000,37,0)/Table1[[#This Row],[Rate
(L/S)]],"")</f>
        <v/>
      </c>
      <c r="AG313" s="7" t="str">
        <f>IFERROR(VLOOKUP(Table1[[#This Row],[Stock]],[2]CUS030!$A$5:$BO$10000,38,0)/Table1[[#This Row],[Rate
(L/S)]],"")</f>
        <v/>
      </c>
      <c r="AH313" s="7" t="str">
        <f>IFERROR(VLOOKUP(Table1[[#This Row],[Stock]],[2]CUS030!$A$5:$BO$10000,39,0)/Table1[[#This Row],[Rate
(L/S)]],"")</f>
        <v/>
      </c>
      <c r="AI313" s="7" t="str">
        <f>IFERROR(VLOOKUP(Table1[[#This Row],[Stock]],[2]CUS030!$A$5:$BO$10000,40,0)/Table1[[#This Row],[Rate
(L/S)]],"")</f>
        <v/>
      </c>
      <c r="AJ313" s="7" t="str">
        <f>IFERROR(VLOOKUP(Table1[[#This Row],[Stock]],[2]CUS030!$A$5:$BO$10000,41,0)/Table1[[#This Row],[Rate
(L/S)]],"")</f>
        <v/>
      </c>
      <c r="AK313" s="7" t="str">
        <f>IFERROR(VLOOKUP(Table1[[#This Row],[Stock]],[2]CUS030!$A$5:$BO$10000,42,0)/Table1[[#This Row],[Rate
(L/S)]],"")</f>
        <v/>
      </c>
      <c r="AL313" s="7" t="str">
        <f>IFERROR(VLOOKUP(Table1[[#This Row],[Stock]],[2]CUS030!$A$5:$BO$10000,43,0)/Table1[[#This Row],[Rate
(L/S)]],"")</f>
        <v/>
      </c>
      <c r="AM313" s="7" t="str">
        <f>IFERROR(VLOOKUP(Table1[[#This Row],[Stock]],[2]CUS030!$A$5:$BO$10000,44,0)/Table1[[#This Row],[Rate
(L/S)]],"")</f>
        <v/>
      </c>
      <c r="AN313" s="7" t="str">
        <f>IFERROR(VLOOKUP(Table1[[#This Row],[Stock]],[2]CUS030!$A$5:$BO$10000,45,0)/Table1[[#This Row],[Rate
(L/S)]],"")</f>
        <v/>
      </c>
      <c r="AO313" s="7" t="str">
        <f>IFERROR(VLOOKUP(Table1[[#This Row],[Stock]],[2]CUS030!$A$5:$BO$10000,46,0)/Table1[[#This Row],[Rate
(L/S)]],"")</f>
        <v/>
      </c>
      <c r="AP313" s="7" t="str">
        <f>IFERROR(VLOOKUP(Table1[[#This Row],[Stock]],[2]CUS030!$A$5:$BO$10000,47,0)/Table1[[#This Row],[Rate
(L/S)]],"")</f>
        <v/>
      </c>
      <c r="AQ313" s="7" t="str">
        <f>IFERROR(VLOOKUP(Table1[[#This Row],[Stock]],[2]CUS030!$A$5:$BO$10000,48,0)/Table1[[#This Row],[Rate
(L/S)]],"")</f>
        <v/>
      </c>
      <c r="AR313" s="7" t="str">
        <f>IFERROR(VLOOKUP(Table1[[#This Row],[Stock]],[2]CUS030!$A$5:$BO$10000,49,0)/Table1[[#This Row],[Rate
(L/S)]],"")</f>
        <v/>
      </c>
      <c r="AS313" s="7" t="str">
        <f>IFERROR(VLOOKUP(Table1[[#This Row],[Stock]],[2]CUS030!$A$5:$BO$10000,50,0)/Table1[[#This Row],[Rate
(L/S)]],"")</f>
        <v/>
      </c>
      <c r="AT313" s="7" t="str">
        <f>IFERROR(VLOOKUP(Table1[[#This Row],[Stock]],[2]CUS030!$A$5:$BO$10000,51,0)/Table1[[#This Row],[Rate
(L/S)]],"")</f>
        <v/>
      </c>
      <c r="AU313" s="7" t="str">
        <f>IFERROR(VLOOKUP(Table1[[#This Row],[Stock]],[2]CUS030!$A$5:$BO$10000,52,0)/Table1[[#This Row],[Rate
(L/S)]],"")</f>
        <v/>
      </c>
      <c r="AV313" s="7" t="str">
        <f>IFERROR(VLOOKUP(Table1[[#This Row],[Stock]],[2]CUS030!$A$5:$BO$10000,53,0)/Table1[[#This Row],[Rate
(L/S)]],"")</f>
        <v/>
      </c>
      <c r="AW313" s="7" t="str">
        <f>IFERROR(VLOOKUP(Table1[[#This Row],[Stock]],[2]CUS030!$A$5:$BO$10000,54,0)/Table1[[#This Row],[Rate
(L/S)]],"")</f>
        <v/>
      </c>
      <c r="AX313" s="7" t="str">
        <f>IFERROR(VLOOKUP(Table1[[#This Row],[Stock]],[2]CUS030!$A$5:$BO$10000,55,0)/Table1[[#This Row],[Rate
(L/S)]],"")</f>
        <v/>
      </c>
      <c r="AY313" s="7" t="str">
        <f>IFERROR(VLOOKUP(Table1[[#This Row],[Stock]],[2]CUS030!$A$5:$BO$10000,56,0)/Table1[[#This Row],[Rate
(L/S)]],"")</f>
        <v/>
      </c>
      <c r="AZ313" s="7" t="str">
        <f>IFERROR(VLOOKUP(Table1[[#This Row],[Stock]],[2]CUS030!$A$5:$BO$10000,57,0)/Table1[[#This Row],[Rate
(L/S)]],"")</f>
        <v/>
      </c>
      <c r="BA313" s="7" t="str">
        <f>IFERROR(VLOOKUP(Table1[[#This Row],[Stock]],[2]CUS030!$A$5:$BO$10000,58,0)/Table1[[#This Row],[Rate
(L/S)]],"")</f>
        <v/>
      </c>
      <c r="BB313" s="7" t="str">
        <f>IFERROR(VLOOKUP(Table1[[#This Row],[Stock]],[2]CUS030!$A$5:$BO$10000,59,0)/Table1[[#This Row],[Rate
(L/S)]],"")</f>
        <v/>
      </c>
      <c r="BC313" s="7" t="str">
        <f>IFERROR(VLOOKUP(Table1[[#This Row],[Stock]],[2]CUS030!$A$5:$BO$10000,60,0)/Table1[[#This Row],[Rate
(L/S)]],"")</f>
        <v/>
      </c>
      <c r="BD313" s="7" t="str">
        <f>IFERROR(VLOOKUP(Table1[[#This Row],[Stock]],[2]CUS030!$A$5:$BO$10000,61,0)/Table1[[#This Row],[Rate
(L/S)]],"")</f>
        <v/>
      </c>
      <c r="BE313" s="7" t="str">
        <f>IFERROR(VLOOKUP(Table1[[#This Row],[Stock]],[2]CUS030!$A$5:$BO$10000,62,0)/Table1[[#This Row],[Rate
(L/S)]],"")</f>
        <v/>
      </c>
      <c r="BF313" s="7" t="str">
        <f>IFERROR(VLOOKUP(Table1[[#This Row],[Stock]],[2]CUS030!$A$5:$BO$10000,63,0)/Table1[[#This Row],[Rate
(L/S)]],"")</f>
        <v/>
      </c>
      <c r="BG313" s="7" t="str">
        <f>IFERROR(VLOOKUP(Table1[[#This Row],[Stock]],[2]CUS030!$A$5:$BO$10000,64,0)/Table1[[#This Row],[Rate
(L/S)]],"")</f>
        <v/>
      </c>
      <c r="BH313" s="7" t="str">
        <f>IFERROR(VLOOKUP(Table1[[#This Row],[Stock]],[2]CUS030!$A$5:$BO$10000,65,0)/Table1[[#This Row],[Rate
(L/S)]],"")</f>
        <v/>
      </c>
      <c r="BI313" s="7" t="s">
        <v>1</v>
      </c>
      <c r="BJ313" s="15">
        <f>IFERROR(IF(Table1[[#This Row],[S.Material]]="S",(Table1[[#This Row],[Total Qty]]+Table1[[#This Row],[N+1]]+Table1[[#This Row],[N+2]]),Table1[[#This Row],[Total Qty]]+Table1[[#This Row],[N+1]]),)</f>
        <v>0</v>
      </c>
      <c r="BK313" s="7" t="str">
        <f>IFERROR(IF(((AVERAGE((Table1[[#This Row],[N+1]],Table1[[#This Row],[N+2]]),Table1[[#This Row],[N+3]])-(Table1[[#This Row],[Total Qty]])))&gt;500,"Fixed&gt;500pcs",""),"")</f>
        <v/>
      </c>
      <c r="BL313" s="7" t="str">
        <f>IF(AND(Table1[[#This Row],[Last Forcast]]=0,Table1[[#This Row],[Total Qty]]&gt;0,Table1[[#This Row],[N+1]]&gt;0),"Check PO again","")</f>
        <v/>
      </c>
    </row>
    <row r="314" spans="2:64" x14ac:dyDescent="0.3">
      <c r="B314">
        <v>312</v>
      </c>
      <c r="C314" t="s">
        <v>325</v>
      </c>
      <c r="D314">
        <f>IFERROR(ROUND((MID(Table1[[#This Row],[Production]],35,(LEN(Table1[[#This Row],[Production]]))-37)/(MID(Table1[[#This Row],[Stock]],35,(LEN(Table1[[#This Row],[Stock]]))-37))),0),"")</f>
        <v>1</v>
      </c>
      <c r="E314" t="s">
        <v>325</v>
      </c>
      <c r="F314" s="16">
        <f>VLOOKUP(LEFT(Table1[[#This Row],[Production]],LEN(Table1[[#This Row],[Production]])-7),Item!$A$5:$Z$1000,26,0)</f>
        <v>0.73299999999999998</v>
      </c>
      <c r="H314" s="8" t="str">
        <f>IFERROR(VLOOKUP(MID(Table1[[#This Row],[Production]],10,2),Special!$B$2:$D$26,3,0),"")</f>
        <v>-</v>
      </c>
      <c r="J314" t="b">
        <f>EXACT(LEFT(Table1[[#This Row],[Stock]],12),LEFT(Table1[[#This Row],[Production]],12))</f>
        <v>1</v>
      </c>
      <c r="K314" t="b">
        <f>EXACT((RIGHT(Table1[[#This Row],[Stock]],3)),((RIGHT(Table1[[#This Row],[Production]],3))))</f>
        <v>1</v>
      </c>
      <c r="L314" s="14">
        <f>IFERROR(VLOOKUP(Table1[[#This Row],[Stock]],[1]Sheet1!$A$7:$N$10000,14,0),"")</f>
        <v>957</v>
      </c>
      <c r="M314" s="14">
        <f>IFERROR(ROUND((Table1[[#This Row],[Stock
(S&amp;L)]]/Table1[[#This Row],[Rate
(L/S)]]),0),"")</f>
        <v>957</v>
      </c>
      <c r="O314" t="str">
        <f>IF(Table1[[#This Row],[Rate
(L/S)]]=1,"P/E","C")</f>
        <v>P/E</v>
      </c>
      <c r="P314" s="7">
        <f>IFERROR(VLOOKUP(Table1[[#This Row],[Stock]],[2]CUS030!$A$5:$BO$10000,21,0)/Table1[[#This Row],[Rate
(L/S)]],"")</f>
        <v>0</v>
      </c>
      <c r="Q314" s="7">
        <f>IFERROR(VLOOKUP(Table1[[#This Row],[Stock]],[2]CUS030!$A$5:$BO$10000,22,0)/Table1[[#This Row],[Rate
(L/S)]],"")</f>
        <v>0</v>
      </c>
      <c r="R314" s="7">
        <f>IFERROR(VLOOKUP(Table1[[#This Row],[Stock]],[2]CUS030!$A$5:$BO$10000,23,0)/Table1[[#This Row],[Rate
(L/S)]],"")</f>
        <v>0</v>
      </c>
      <c r="S314" s="7">
        <f>IFERROR(VLOOKUP(Table1[[#This Row],[Stock]],[2]CUS030!$A$5:$BO$10000,24,0)/Table1[[#This Row],[Rate
(L/S)]],"")</f>
        <v>0</v>
      </c>
      <c r="T314" s="7">
        <f>IFERROR(VLOOKUP(Table1[[#This Row],[Stock]],[2]CUS030!$A$5:$BO$10000,25,0)/Table1[[#This Row],[Rate
(L/S)]],"")</f>
        <v>0</v>
      </c>
      <c r="U314" s="7">
        <f>IFERROR(VLOOKUP(Table1[[#This Row],[Stock]],[2]CUS030!$A$5:$BO$10000,26,0)/Table1[[#This Row],[Rate
(L/S)]],"")</f>
        <v>0</v>
      </c>
      <c r="V314" s="7">
        <f>IFERROR(VLOOKUP(Table1[[#This Row],[Stock]],[2]CUS030!$A$5:$BO$10000,27,0)/Table1[[#This Row],[Rate
(L/S)]],"")</f>
        <v>0</v>
      </c>
      <c r="W314" s="7">
        <f>IFERROR(VLOOKUP(Table1[[#This Row],[Stock]],[2]CUS030!$A$5:$BO$10000,28,0)/Table1[[#This Row],[Rate
(L/S)]],"")</f>
        <v>0</v>
      </c>
      <c r="X314" s="7">
        <f>IFERROR(VLOOKUP(Table1[[#This Row],[Stock]],[2]CUS030!$A$5:$BO$10000,29,0)/Table1[[#This Row],[Rate
(L/S)]],"")</f>
        <v>0</v>
      </c>
      <c r="Y314" s="7">
        <f>IFERROR(VLOOKUP(Table1[[#This Row],[Stock]],[2]CUS030!$A$5:$BO$10000,30,0)/Table1[[#This Row],[Rate
(L/S)]],"")</f>
        <v>0</v>
      </c>
      <c r="Z314" s="7">
        <f>IFERROR(VLOOKUP(Table1[[#This Row],[Stock]],[2]CUS030!$A$5:$BO$10000,31,0)/Table1[[#This Row],[Rate
(L/S)]],"")</f>
        <v>0</v>
      </c>
      <c r="AA314" s="7">
        <f>IFERROR(VLOOKUP(Table1[[#This Row],[Stock]],[2]CUS030!$A$5:$BO$10000,32,0)/Table1[[#This Row],[Rate
(L/S)]],"")</f>
        <v>0</v>
      </c>
      <c r="AB314" s="7">
        <f>IFERROR(VLOOKUP(Table1[[#This Row],[Stock]],[2]CUS030!$A$5:$BO$10000,33,0)/Table1[[#This Row],[Rate
(L/S)]],"")</f>
        <v>0</v>
      </c>
      <c r="AC314" s="7">
        <f>IFERROR(VLOOKUP(Table1[[#This Row],[Stock]],[2]CUS030!$A$5:$BO$10000,34,0)/Table1[[#This Row],[Rate
(L/S)]],"")</f>
        <v>0</v>
      </c>
      <c r="AD314" s="7">
        <f>IFERROR(VLOOKUP(Table1[[#This Row],[Stock]],[2]CUS030!$A$5:$BO$10000,35,0)/Table1[[#This Row],[Rate
(L/S)]],"")</f>
        <v>0</v>
      </c>
      <c r="AE314" s="7">
        <f>IFERROR(VLOOKUP(Table1[[#This Row],[Stock]],[2]CUS030!$A$5:$BO$10000,36,0)/Table1[[#This Row],[Rate
(L/S)]],"")</f>
        <v>0</v>
      </c>
      <c r="AF314" s="7">
        <f>IFERROR(VLOOKUP(Table1[[#This Row],[Stock]],[2]CUS030!$A$5:$BO$10000,37,0)/Table1[[#This Row],[Rate
(L/S)]],"")</f>
        <v>0</v>
      </c>
      <c r="AG314" s="7">
        <f>IFERROR(VLOOKUP(Table1[[#This Row],[Stock]],[2]CUS030!$A$5:$BO$10000,38,0)/Table1[[#This Row],[Rate
(L/S)]],"")</f>
        <v>0</v>
      </c>
      <c r="AH314" s="7">
        <f>IFERROR(VLOOKUP(Table1[[#This Row],[Stock]],[2]CUS030!$A$5:$BO$10000,39,0)/Table1[[#This Row],[Rate
(L/S)]],"")</f>
        <v>0</v>
      </c>
      <c r="AI314" s="7">
        <f>IFERROR(VLOOKUP(Table1[[#This Row],[Stock]],[2]CUS030!$A$5:$BO$10000,40,0)/Table1[[#This Row],[Rate
(L/S)]],"")</f>
        <v>0</v>
      </c>
      <c r="AJ314" s="7">
        <f>IFERROR(VLOOKUP(Table1[[#This Row],[Stock]],[2]CUS030!$A$5:$BO$10000,41,0)/Table1[[#This Row],[Rate
(L/S)]],"")</f>
        <v>0</v>
      </c>
      <c r="AK314" s="7">
        <f>IFERROR(VLOOKUP(Table1[[#This Row],[Stock]],[2]CUS030!$A$5:$BO$10000,42,0)/Table1[[#This Row],[Rate
(L/S)]],"")</f>
        <v>0</v>
      </c>
      <c r="AL314" s="7">
        <f>IFERROR(VLOOKUP(Table1[[#This Row],[Stock]],[2]CUS030!$A$5:$BO$10000,43,0)/Table1[[#This Row],[Rate
(L/S)]],"")</f>
        <v>0</v>
      </c>
      <c r="AM314" s="7">
        <f>IFERROR(VLOOKUP(Table1[[#This Row],[Stock]],[2]CUS030!$A$5:$BO$10000,44,0)/Table1[[#This Row],[Rate
(L/S)]],"")</f>
        <v>0</v>
      </c>
      <c r="AN314" s="7">
        <f>IFERROR(VLOOKUP(Table1[[#This Row],[Stock]],[2]CUS030!$A$5:$BO$10000,45,0)/Table1[[#This Row],[Rate
(L/S)]],"")</f>
        <v>0</v>
      </c>
      <c r="AO314" s="7">
        <f>IFERROR(VLOOKUP(Table1[[#This Row],[Stock]],[2]CUS030!$A$5:$BO$10000,46,0)/Table1[[#This Row],[Rate
(L/S)]],"")</f>
        <v>0</v>
      </c>
      <c r="AP314" s="7">
        <f>IFERROR(VLOOKUP(Table1[[#This Row],[Stock]],[2]CUS030!$A$5:$BO$10000,47,0)/Table1[[#This Row],[Rate
(L/S)]],"")</f>
        <v>0</v>
      </c>
      <c r="AQ314" s="7">
        <f>IFERROR(VLOOKUP(Table1[[#This Row],[Stock]],[2]CUS030!$A$5:$BO$10000,48,0)/Table1[[#This Row],[Rate
(L/S)]],"")</f>
        <v>0</v>
      </c>
      <c r="AR314" s="7">
        <f>IFERROR(VLOOKUP(Table1[[#This Row],[Stock]],[2]CUS030!$A$5:$BO$10000,49,0)/Table1[[#This Row],[Rate
(L/S)]],"")</f>
        <v>0</v>
      </c>
      <c r="AS314" s="7">
        <f>IFERROR(VLOOKUP(Table1[[#This Row],[Stock]],[2]CUS030!$A$5:$BO$10000,50,0)/Table1[[#This Row],[Rate
(L/S)]],"")</f>
        <v>0</v>
      </c>
      <c r="AT314" s="7">
        <f>IFERROR(VLOOKUP(Table1[[#This Row],[Stock]],[2]CUS030!$A$5:$BO$10000,51,0)/Table1[[#This Row],[Rate
(L/S)]],"")</f>
        <v>0</v>
      </c>
      <c r="AU314" s="7">
        <f>IFERROR(VLOOKUP(Table1[[#This Row],[Stock]],[2]CUS030!$A$5:$BO$10000,52,0)/Table1[[#This Row],[Rate
(L/S)]],"")</f>
        <v>0</v>
      </c>
      <c r="AV314" s="7">
        <f>IFERROR(VLOOKUP(Table1[[#This Row],[Stock]],[2]CUS030!$A$5:$BO$10000,53,0)/Table1[[#This Row],[Rate
(L/S)]],"")</f>
        <v>0</v>
      </c>
      <c r="AW314" s="7">
        <f>IFERROR(VLOOKUP(Table1[[#This Row],[Stock]],[2]CUS030!$A$5:$BO$10000,54,0)/Table1[[#This Row],[Rate
(L/S)]],"")</f>
        <v>0</v>
      </c>
      <c r="AX314" s="7">
        <f>IFERROR(VLOOKUP(Table1[[#This Row],[Stock]],[2]CUS030!$A$5:$BO$10000,55,0)/Table1[[#This Row],[Rate
(L/S)]],"")</f>
        <v>0</v>
      </c>
      <c r="AY314" s="7">
        <f>IFERROR(VLOOKUP(Table1[[#This Row],[Stock]],[2]CUS030!$A$5:$BO$10000,56,0)/Table1[[#This Row],[Rate
(L/S)]],"")</f>
        <v>0</v>
      </c>
      <c r="AZ314" s="7">
        <f>IFERROR(VLOOKUP(Table1[[#This Row],[Stock]],[2]CUS030!$A$5:$BO$10000,57,0)/Table1[[#This Row],[Rate
(L/S)]],"")</f>
        <v>0</v>
      </c>
      <c r="BA314" s="7">
        <f>IFERROR(VLOOKUP(Table1[[#This Row],[Stock]],[2]CUS030!$A$5:$BO$10000,58,0)/Table1[[#This Row],[Rate
(L/S)]],"")</f>
        <v>0</v>
      </c>
      <c r="BB314" s="7">
        <f>IFERROR(VLOOKUP(Table1[[#This Row],[Stock]],[2]CUS030!$A$5:$BO$10000,59,0)/Table1[[#This Row],[Rate
(L/S)]],"")</f>
        <v>0</v>
      </c>
      <c r="BC314" s="7">
        <f>IFERROR(VLOOKUP(Table1[[#This Row],[Stock]],[2]CUS030!$A$5:$BO$10000,60,0)/Table1[[#This Row],[Rate
(L/S)]],"")</f>
        <v>0</v>
      </c>
      <c r="BD314" s="7">
        <f>IFERROR(VLOOKUP(Table1[[#This Row],[Stock]],[2]CUS030!$A$5:$BO$10000,61,0)/Table1[[#This Row],[Rate
(L/S)]],"")</f>
        <v>0</v>
      </c>
      <c r="BE314" s="7">
        <f>IFERROR(VLOOKUP(Table1[[#This Row],[Stock]],[2]CUS030!$A$5:$BO$10000,62,0)/Table1[[#This Row],[Rate
(L/S)]],"")</f>
        <v>0</v>
      </c>
      <c r="BF314" s="7">
        <f>IFERROR(VLOOKUP(Table1[[#This Row],[Stock]],[2]CUS030!$A$5:$BO$10000,63,0)/Table1[[#This Row],[Rate
(L/S)]],"")</f>
        <v>0</v>
      </c>
      <c r="BG314" s="7">
        <f>IFERROR(VLOOKUP(Table1[[#This Row],[Stock]],[2]CUS030!$A$5:$BO$10000,64,0)/Table1[[#This Row],[Rate
(L/S)]],"")</f>
        <v>0</v>
      </c>
      <c r="BH314" s="7">
        <f>IFERROR(VLOOKUP(Table1[[#This Row],[Stock]],[2]CUS030!$A$5:$BO$10000,65,0)/Table1[[#This Row],[Rate
(L/S)]],"")</f>
        <v>0</v>
      </c>
      <c r="BI314" s="7" t="s">
        <v>1</v>
      </c>
      <c r="BJ314" s="15">
        <f>IFERROR(IF(Table1[[#This Row],[S.Material]]="S",(Table1[[#This Row],[Total Qty]]+Table1[[#This Row],[N+1]]+Table1[[#This Row],[N+2]]),Table1[[#This Row],[Total Qty]]+Table1[[#This Row],[N+1]]),)</f>
        <v>0</v>
      </c>
      <c r="BK314" s="7" t="str">
        <f>IFERROR(IF(((AVERAGE((Table1[[#This Row],[N+1]],Table1[[#This Row],[N+2]]),Table1[[#This Row],[N+3]])-(Table1[[#This Row],[Total Qty]])))&gt;500,"Fixed&gt;500pcs",""),"")</f>
        <v/>
      </c>
      <c r="BL314" s="7" t="str">
        <f>IF(AND(Table1[[#This Row],[Last Forcast]]=0,Table1[[#This Row],[Total Qty]]&gt;0,Table1[[#This Row],[N+1]]&gt;0),"Check PO again","")</f>
        <v/>
      </c>
    </row>
    <row r="315" spans="2:64" x14ac:dyDescent="0.3">
      <c r="B315">
        <v>313</v>
      </c>
      <c r="C315" t="s">
        <v>326</v>
      </c>
      <c r="D315">
        <f>IFERROR(ROUND((MID(Table1[[#This Row],[Production]],35,(LEN(Table1[[#This Row],[Production]]))-37)/(MID(Table1[[#This Row],[Stock]],35,(LEN(Table1[[#This Row],[Stock]]))-37))),0),"")</f>
        <v>1</v>
      </c>
      <c r="E315" t="s">
        <v>326</v>
      </c>
      <c r="F315" s="16">
        <f>VLOOKUP(LEFT(Table1[[#This Row],[Production]],LEN(Table1[[#This Row],[Production]])-7),Item!$A$5:$Z$1000,26,0)</f>
        <v>0.73299999999999998</v>
      </c>
      <c r="H315" s="8" t="str">
        <f>IFERROR(VLOOKUP(MID(Table1[[#This Row],[Production]],10,2),Special!$B$2:$D$26,3,0),"")</f>
        <v>-</v>
      </c>
      <c r="J315" t="b">
        <f>EXACT(LEFT(Table1[[#This Row],[Stock]],12),LEFT(Table1[[#This Row],[Production]],12))</f>
        <v>1</v>
      </c>
      <c r="K315" t="b">
        <f>EXACT((RIGHT(Table1[[#This Row],[Stock]],3)),((RIGHT(Table1[[#This Row],[Production]],3))))</f>
        <v>1</v>
      </c>
      <c r="L315" s="14">
        <f>IFERROR(VLOOKUP(Table1[[#This Row],[Stock]],[1]Sheet1!$A$7:$N$10000,14,0),"")</f>
        <v>0</v>
      </c>
      <c r="M315" s="14">
        <f>IFERROR(ROUND((Table1[[#This Row],[Stock
(S&amp;L)]]/Table1[[#This Row],[Rate
(L/S)]]),0),"")</f>
        <v>0</v>
      </c>
      <c r="O315" t="str">
        <f>IF(Table1[[#This Row],[Rate
(L/S)]]=1,"P/E","C")</f>
        <v>P/E</v>
      </c>
      <c r="P315" s="7">
        <f>IFERROR(VLOOKUP(Table1[[#This Row],[Stock]],[2]CUS030!$A$5:$BO$10000,21,0)/Table1[[#This Row],[Rate
(L/S)]],"")</f>
        <v>0</v>
      </c>
      <c r="Q315" s="7">
        <f>IFERROR(VLOOKUP(Table1[[#This Row],[Stock]],[2]CUS030!$A$5:$BO$10000,22,0)/Table1[[#This Row],[Rate
(L/S)]],"")</f>
        <v>0</v>
      </c>
      <c r="R315" s="7">
        <f>IFERROR(VLOOKUP(Table1[[#This Row],[Stock]],[2]CUS030!$A$5:$BO$10000,23,0)/Table1[[#This Row],[Rate
(L/S)]],"")</f>
        <v>0</v>
      </c>
      <c r="S315" s="7">
        <f>IFERROR(VLOOKUP(Table1[[#This Row],[Stock]],[2]CUS030!$A$5:$BO$10000,24,0)/Table1[[#This Row],[Rate
(L/S)]],"")</f>
        <v>0</v>
      </c>
      <c r="T315" s="7">
        <f>IFERROR(VLOOKUP(Table1[[#This Row],[Stock]],[2]CUS030!$A$5:$BO$10000,25,0)/Table1[[#This Row],[Rate
(L/S)]],"")</f>
        <v>0</v>
      </c>
      <c r="U315" s="7">
        <f>IFERROR(VLOOKUP(Table1[[#This Row],[Stock]],[2]CUS030!$A$5:$BO$10000,26,0)/Table1[[#This Row],[Rate
(L/S)]],"")</f>
        <v>0</v>
      </c>
      <c r="V315" s="7">
        <f>IFERROR(VLOOKUP(Table1[[#This Row],[Stock]],[2]CUS030!$A$5:$BO$10000,27,0)/Table1[[#This Row],[Rate
(L/S)]],"")</f>
        <v>0</v>
      </c>
      <c r="W315" s="7">
        <f>IFERROR(VLOOKUP(Table1[[#This Row],[Stock]],[2]CUS030!$A$5:$BO$10000,28,0)/Table1[[#This Row],[Rate
(L/S)]],"")</f>
        <v>0</v>
      </c>
      <c r="X315" s="7">
        <f>IFERROR(VLOOKUP(Table1[[#This Row],[Stock]],[2]CUS030!$A$5:$BO$10000,29,0)/Table1[[#This Row],[Rate
(L/S)]],"")</f>
        <v>0</v>
      </c>
      <c r="Y315" s="7">
        <f>IFERROR(VLOOKUP(Table1[[#This Row],[Stock]],[2]CUS030!$A$5:$BO$10000,30,0)/Table1[[#This Row],[Rate
(L/S)]],"")</f>
        <v>0</v>
      </c>
      <c r="Z315" s="7">
        <f>IFERROR(VLOOKUP(Table1[[#This Row],[Stock]],[2]CUS030!$A$5:$BO$10000,31,0)/Table1[[#This Row],[Rate
(L/S)]],"")</f>
        <v>0</v>
      </c>
      <c r="AA315" s="7">
        <f>IFERROR(VLOOKUP(Table1[[#This Row],[Stock]],[2]CUS030!$A$5:$BO$10000,32,0)/Table1[[#This Row],[Rate
(L/S)]],"")</f>
        <v>0</v>
      </c>
      <c r="AB315" s="7">
        <f>IFERROR(VLOOKUP(Table1[[#This Row],[Stock]],[2]CUS030!$A$5:$BO$10000,33,0)/Table1[[#This Row],[Rate
(L/S)]],"")</f>
        <v>0</v>
      </c>
      <c r="AC315" s="7">
        <f>IFERROR(VLOOKUP(Table1[[#This Row],[Stock]],[2]CUS030!$A$5:$BO$10000,34,0)/Table1[[#This Row],[Rate
(L/S)]],"")</f>
        <v>0</v>
      </c>
      <c r="AD315" s="7">
        <f>IFERROR(VLOOKUP(Table1[[#This Row],[Stock]],[2]CUS030!$A$5:$BO$10000,35,0)/Table1[[#This Row],[Rate
(L/S)]],"")</f>
        <v>0</v>
      </c>
      <c r="AE315" s="7">
        <f>IFERROR(VLOOKUP(Table1[[#This Row],[Stock]],[2]CUS030!$A$5:$BO$10000,36,0)/Table1[[#This Row],[Rate
(L/S)]],"")</f>
        <v>0</v>
      </c>
      <c r="AF315" s="7">
        <f>IFERROR(VLOOKUP(Table1[[#This Row],[Stock]],[2]CUS030!$A$5:$BO$10000,37,0)/Table1[[#This Row],[Rate
(L/S)]],"")</f>
        <v>0</v>
      </c>
      <c r="AG315" s="7">
        <f>IFERROR(VLOOKUP(Table1[[#This Row],[Stock]],[2]CUS030!$A$5:$BO$10000,38,0)/Table1[[#This Row],[Rate
(L/S)]],"")</f>
        <v>0</v>
      </c>
      <c r="AH315" s="7">
        <f>IFERROR(VLOOKUP(Table1[[#This Row],[Stock]],[2]CUS030!$A$5:$BO$10000,39,0)/Table1[[#This Row],[Rate
(L/S)]],"")</f>
        <v>0</v>
      </c>
      <c r="AI315" s="7">
        <f>IFERROR(VLOOKUP(Table1[[#This Row],[Stock]],[2]CUS030!$A$5:$BO$10000,40,0)/Table1[[#This Row],[Rate
(L/S)]],"")</f>
        <v>0</v>
      </c>
      <c r="AJ315" s="7">
        <f>IFERROR(VLOOKUP(Table1[[#This Row],[Stock]],[2]CUS030!$A$5:$BO$10000,41,0)/Table1[[#This Row],[Rate
(L/S)]],"")</f>
        <v>0</v>
      </c>
      <c r="AK315" s="7">
        <f>IFERROR(VLOOKUP(Table1[[#This Row],[Stock]],[2]CUS030!$A$5:$BO$10000,42,0)/Table1[[#This Row],[Rate
(L/S)]],"")</f>
        <v>0</v>
      </c>
      <c r="AL315" s="7">
        <f>IFERROR(VLOOKUP(Table1[[#This Row],[Stock]],[2]CUS030!$A$5:$BO$10000,43,0)/Table1[[#This Row],[Rate
(L/S)]],"")</f>
        <v>0</v>
      </c>
      <c r="AM315" s="7">
        <f>IFERROR(VLOOKUP(Table1[[#This Row],[Stock]],[2]CUS030!$A$5:$BO$10000,44,0)/Table1[[#This Row],[Rate
(L/S)]],"")</f>
        <v>0</v>
      </c>
      <c r="AN315" s="7">
        <f>IFERROR(VLOOKUP(Table1[[#This Row],[Stock]],[2]CUS030!$A$5:$BO$10000,45,0)/Table1[[#This Row],[Rate
(L/S)]],"")</f>
        <v>0</v>
      </c>
      <c r="AO315" s="7">
        <f>IFERROR(VLOOKUP(Table1[[#This Row],[Stock]],[2]CUS030!$A$5:$BO$10000,46,0)/Table1[[#This Row],[Rate
(L/S)]],"")</f>
        <v>0</v>
      </c>
      <c r="AP315" s="7">
        <f>IFERROR(VLOOKUP(Table1[[#This Row],[Stock]],[2]CUS030!$A$5:$BO$10000,47,0)/Table1[[#This Row],[Rate
(L/S)]],"")</f>
        <v>0</v>
      </c>
      <c r="AQ315" s="7">
        <f>IFERROR(VLOOKUP(Table1[[#This Row],[Stock]],[2]CUS030!$A$5:$BO$10000,48,0)/Table1[[#This Row],[Rate
(L/S)]],"")</f>
        <v>0</v>
      </c>
      <c r="AR315" s="7">
        <f>IFERROR(VLOOKUP(Table1[[#This Row],[Stock]],[2]CUS030!$A$5:$BO$10000,49,0)/Table1[[#This Row],[Rate
(L/S)]],"")</f>
        <v>0</v>
      </c>
      <c r="AS315" s="7">
        <f>IFERROR(VLOOKUP(Table1[[#This Row],[Stock]],[2]CUS030!$A$5:$BO$10000,50,0)/Table1[[#This Row],[Rate
(L/S)]],"")</f>
        <v>0</v>
      </c>
      <c r="AT315" s="7">
        <f>IFERROR(VLOOKUP(Table1[[#This Row],[Stock]],[2]CUS030!$A$5:$BO$10000,51,0)/Table1[[#This Row],[Rate
(L/S)]],"")</f>
        <v>0</v>
      </c>
      <c r="AU315" s="7">
        <f>IFERROR(VLOOKUP(Table1[[#This Row],[Stock]],[2]CUS030!$A$5:$BO$10000,52,0)/Table1[[#This Row],[Rate
(L/S)]],"")</f>
        <v>0</v>
      </c>
      <c r="AV315" s="7">
        <f>IFERROR(VLOOKUP(Table1[[#This Row],[Stock]],[2]CUS030!$A$5:$BO$10000,53,0)/Table1[[#This Row],[Rate
(L/S)]],"")</f>
        <v>0</v>
      </c>
      <c r="AW315" s="7">
        <f>IFERROR(VLOOKUP(Table1[[#This Row],[Stock]],[2]CUS030!$A$5:$BO$10000,54,0)/Table1[[#This Row],[Rate
(L/S)]],"")</f>
        <v>0</v>
      </c>
      <c r="AX315" s="7">
        <f>IFERROR(VLOOKUP(Table1[[#This Row],[Stock]],[2]CUS030!$A$5:$BO$10000,55,0)/Table1[[#This Row],[Rate
(L/S)]],"")</f>
        <v>0</v>
      </c>
      <c r="AY315" s="7">
        <f>IFERROR(VLOOKUP(Table1[[#This Row],[Stock]],[2]CUS030!$A$5:$BO$10000,56,0)/Table1[[#This Row],[Rate
(L/S)]],"")</f>
        <v>0</v>
      </c>
      <c r="AZ315" s="7">
        <f>IFERROR(VLOOKUP(Table1[[#This Row],[Stock]],[2]CUS030!$A$5:$BO$10000,57,0)/Table1[[#This Row],[Rate
(L/S)]],"")</f>
        <v>0</v>
      </c>
      <c r="BA315" s="7">
        <f>IFERROR(VLOOKUP(Table1[[#This Row],[Stock]],[2]CUS030!$A$5:$BO$10000,58,0)/Table1[[#This Row],[Rate
(L/S)]],"")</f>
        <v>0</v>
      </c>
      <c r="BB315" s="7">
        <f>IFERROR(VLOOKUP(Table1[[#This Row],[Stock]],[2]CUS030!$A$5:$BO$10000,59,0)/Table1[[#This Row],[Rate
(L/S)]],"")</f>
        <v>0</v>
      </c>
      <c r="BC315" s="7">
        <f>IFERROR(VLOOKUP(Table1[[#This Row],[Stock]],[2]CUS030!$A$5:$BO$10000,60,0)/Table1[[#This Row],[Rate
(L/S)]],"")</f>
        <v>0</v>
      </c>
      <c r="BD315" s="7">
        <f>IFERROR(VLOOKUP(Table1[[#This Row],[Stock]],[2]CUS030!$A$5:$BO$10000,61,0)/Table1[[#This Row],[Rate
(L/S)]],"")</f>
        <v>0</v>
      </c>
      <c r="BE315" s="7">
        <f>IFERROR(VLOOKUP(Table1[[#This Row],[Stock]],[2]CUS030!$A$5:$BO$10000,62,0)/Table1[[#This Row],[Rate
(L/S)]],"")</f>
        <v>0</v>
      </c>
      <c r="BF315" s="7">
        <f>IFERROR(VLOOKUP(Table1[[#This Row],[Stock]],[2]CUS030!$A$5:$BO$10000,63,0)/Table1[[#This Row],[Rate
(L/S)]],"")</f>
        <v>0</v>
      </c>
      <c r="BG315" s="7">
        <f>IFERROR(VLOOKUP(Table1[[#This Row],[Stock]],[2]CUS030!$A$5:$BO$10000,64,0)/Table1[[#This Row],[Rate
(L/S)]],"")</f>
        <v>0</v>
      </c>
      <c r="BH315" s="7">
        <f>IFERROR(VLOOKUP(Table1[[#This Row],[Stock]],[2]CUS030!$A$5:$BO$10000,65,0)/Table1[[#This Row],[Rate
(L/S)]],"")</f>
        <v>0</v>
      </c>
      <c r="BI315" s="7" t="s">
        <v>1</v>
      </c>
      <c r="BJ315" s="15">
        <f>IFERROR(IF(Table1[[#This Row],[S.Material]]="S",(Table1[[#This Row],[Total Qty]]+Table1[[#This Row],[N+1]]+Table1[[#This Row],[N+2]]),Table1[[#This Row],[Total Qty]]+Table1[[#This Row],[N+1]]),)</f>
        <v>0</v>
      </c>
      <c r="BK315" s="7" t="str">
        <f>IFERROR(IF(((AVERAGE((Table1[[#This Row],[N+1]],Table1[[#This Row],[N+2]]),Table1[[#This Row],[N+3]])-(Table1[[#This Row],[Total Qty]])))&gt;500,"Fixed&gt;500pcs",""),"")</f>
        <v/>
      </c>
      <c r="BL315" s="7" t="str">
        <f>IF(AND(Table1[[#This Row],[Last Forcast]]=0,Table1[[#This Row],[Total Qty]]&gt;0,Table1[[#This Row],[N+1]]&gt;0),"Check PO again","")</f>
        <v/>
      </c>
    </row>
    <row r="316" spans="2:64" x14ac:dyDescent="0.3">
      <c r="B316">
        <v>314</v>
      </c>
      <c r="C316" t="s">
        <v>327</v>
      </c>
      <c r="D316">
        <f>IFERROR(ROUND((MID(Table1[[#This Row],[Production]],35,(LEN(Table1[[#This Row],[Production]]))-37)/(MID(Table1[[#This Row],[Stock]],35,(LEN(Table1[[#This Row],[Stock]]))-37))),0),"")</f>
        <v>1</v>
      </c>
      <c r="E316" t="s">
        <v>327</v>
      </c>
      <c r="F316" s="16">
        <f>VLOOKUP(LEFT(Table1[[#This Row],[Production]],LEN(Table1[[#This Row],[Production]])-7),Item!$A$5:$Z$1000,26,0)</f>
        <v>0.73299999999999998</v>
      </c>
      <c r="H316" s="8" t="str">
        <f>IFERROR(VLOOKUP(MID(Table1[[#This Row],[Production]],10,2),Special!$B$2:$D$26,3,0),"")</f>
        <v>-</v>
      </c>
      <c r="J316" t="b">
        <f>EXACT(LEFT(Table1[[#This Row],[Stock]],12),LEFT(Table1[[#This Row],[Production]],12))</f>
        <v>1</v>
      </c>
      <c r="K316" t="b">
        <f>EXACT((RIGHT(Table1[[#This Row],[Stock]],3)),((RIGHT(Table1[[#This Row],[Production]],3))))</f>
        <v>1</v>
      </c>
      <c r="L316" s="14">
        <f>IFERROR(VLOOKUP(Table1[[#This Row],[Stock]],[1]Sheet1!$A$7:$N$10000,14,0),"")</f>
        <v>2017</v>
      </c>
      <c r="M316" s="14">
        <f>IFERROR(ROUND((Table1[[#This Row],[Stock
(S&amp;L)]]/Table1[[#This Row],[Rate
(L/S)]]),0),"")</f>
        <v>2017</v>
      </c>
      <c r="O316" t="str">
        <f>IF(Table1[[#This Row],[Rate
(L/S)]]=1,"P/E","C")</f>
        <v>P/E</v>
      </c>
      <c r="P316" s="7">
        <f>IFERROR(VLOOKUP(Table1[[#This Row],[Stock]],[2]CUS030!$A$5:$BO$10000,21,0)/Table1[[#This Row],[Rate
(L/S)]],"")</f>
        <v>0</v>
      </c>
      <c r="Q316" s="7">
        <f>IFERROR(VLOOKUP(Table1[[#This Row],[Stock]],[2]CUS030!$A$5:$BO$10000,22,0)/Table1[[#This Row],[Rate
(L/S)]],"")</f>
        <v>0</v>
      </c>
      <c r="R316" s="7">
        <f>IFERROR(VLOOKUP(Table1[[#This Row],[Stock]],[2]CUS030!$A$5:$BO$10000,23,0)/Table1[[#This Row],[Rate
(L/S)]],"")</f>
        <v>0</v>
      </c>
      <c r="S316" s="7">
        <f>IFERROR(VLOOKUP(Table1[[#This Row],[Stock]],[2]CUS030!$A$5:$BO$10000,24,0)/Table1[[#This Row],[Rate
(L/S)]],"")</f>
        <v>0</v>
      </c>
      <c r="T316" s="7">
        <f>IFERROR(VLOOKUP(Table1[[#This Row],[Stock]],[2]CUS030!$A$5:$BO$10000,25,0)/Table1[[#This Row],[Rate
(L/S)]],"")</f>
        <v>169</v>
      </c>
      <c r="U316" s="7">
        <f>IFERROR(VLOOKUP(Table1[[#This Row],[Stock]],[2]CUS030!$A$5:$BO$10000,26,0)/Table1[[#This Row],[Rate
(L/S)]],"")</f>
        <v>169</v>
      </c>
      <c r="V316" s="7">
        <f>IFERROR(VLOOKUP(Table1[[#This Row],[Stock]],[2]CUS030!$A$5:$BO$10000,27,0)/Table1[[#This Row],[Rate
(L/S)]],"")</f>
        <v>0</v>
      </c>
      <c r="W316" s="7">
        <f>IFERROR(VLOOKUP(Table1[[#This Row],[Stock]],[2]CUS030!$A$5:$BO$10000,28,0)/Table1[[#This Row],[Rate
(L/S)]],"")</f>
        <v>0</v>
      </c>
      <c r="X316" s="7">
        <f>IFERROR(VLOOKUP(Table1[[#This Row],[Stock]],[2]CUS030!$A$5:$BO$10000,29,0)/Table1[[#This Row],[Rate
(L/S)]],"")</f>
        <v>0</v>
      </c>
      <c r="Y316" s="7">
        <f>IFERROR(VLOOKUP(Table1[[#This Row],[Stock]],[2]CUS030!$A$5:$BO$10000,30,0)/Table1[[#This Row],[Rate
(L/S)]],"")</f>
        <v>0</v>
      </c>
      <c r="Z316" s="7">
        <f>IFERROR(VLOOKUP(Table1[[#This Row],[Stock]],[2]CUS030!$A$5:$BO$10000,31,0)/Table1[[#This Row],[Rate
(L/S)]],"")</f>
        <v>169</v>
      </c>
      <c r="AA316" s="7">
        <f>IFERROR(VLOOKUP(Table1[[#This Row],[Stock]],[2]CUS030!$A$5:$BO$10000,32,0)/Table1[[#This Row],[Rate
(L/S)]],"")</f>
        <v>0</v>
      </c>
      <c r="AB316" s="7">
        <f>IFERROR(VLOOKUP(Table1[[#This Row],[Stock]],[2]CUS030!$A$5:$BO$10000,33,0)/Table1[[#This Row],[Rate
(L/S)]],"")</f>
        <v>169</v>
      </c>
      <c r="AC316" s="7">
        <f>IFERROR(VLOOKUP(Table1[[#This Row],[Stock]],[2]CUS030!$A$5:$BO$10000,34,0)/Table1[[#This Row],[Rate
(L/S)]],"")</f>
        <v>169</v>
      </c>
      <c r="AD316" s="7">
        <f>IFERROR(VLOOKUP(Table1[[#This Row],[Stock]],[2]CUS030!$A$5:$BO$10000,35,0)/Table1[[#This Row],[Rate
(L/S)]],"")</f>
        <v>0</v>
      </c>
      <c r="AE316" s="7">
        <f>IFERROR(VLOOKUP(Table1[[#This Row],[Stock]],[2]CUS030!$A$5:$BO$10000,36,0)/Table1[[#This Row],[Rate
(L/S)]],"")</f>
        <v>0</v>
      </c>
      <c r="AF316" s="7">
        <f>IFERROR(VLOOKUP(Table1[[#This Row],[Stock]],[2]CUS030!$A$5:$BO$10000,37,0)/Table1[[#This Row],[Rate
(L/S)]],"")</f>
        <v>0</v>
      </c>
      <c r="AG316" s="7">
        <f>IFERROR(VLOOKUP(Table1[[#This Row],[Stock]],[2]CUS030!$A$5:$BO$10000,38,0)/Table1[[#This Row],[Rate
(L/S)]],"")</f>
        <v>0</v>
      </c>
      <c r="AH316" s="7">
        <f>IFERROR(VLOOKUP(Table1[[#This Row],[Stock]],[2]CUS030!$A$5:$BO$10000,39,0)/Table1[[#This Row],[Rate
(L/S)]],"")</f>
        <v>169</v>
      </c>
      <c r="AI316" s="7">
        <f>IFERROR(VLOOKUP(Table1[[#This Row],[Stock]],[2]CUS030!$A$5:$BO$10000,40,0)/Table1[[#This Row],[Rate
(L/S)]],"")</f>
        <v>169</v>
      </c>
      <c r="AJ316" s="7">
        <f>IFERROR(VLOOKUP(Table1[[#This Row],[Stock]],[2]CUS030!$A$5:$BO$10000,41,0)/Table1[[#This Row],[Rate
(L/S)]],"")</f>
        <v>0</v>
      </c>
      <c r="AK316" s="7">
        <f>IFERROR(VLOOKUP(Table1[[#This Row],[Stock]],[2]CUS030!$A$5:$BO$10000,42,0)/Table1[[#This Row],[Rate
(L/S)]],"")</f>
        <v>169</v>
      </c>
      <c r="AL316" s="7">
        <f>IFERROR(VLOOKUP(Table1[[#This Row],[Stock]],[2]CUS030!$A$5:$BO$10000,43,0)/Table1[[#This Row],[Rate
(L/S)]],"")</f>
        <v>0</v>
      </c>
      <c r="AM316" s="7">
        <f>IFERROR(VLOOKUP(Table1[[#This Row],[Stock]],[2]CUS030!$A$5:$BO$10000,44,0)/Table1[[#This Row],[Rate
(L/S)]],"")</f>
        <v>0</v>
      </c>
      <c r="AN316" s="7">
        <f>IFERROR(VLOOKUP(Table1[[#This Row],[Stock]],[2]CUS030!$A$5:$BO$10000,45,0)/Table1[[#This Row],[Rate
(L/S)]],"")</f>
        <v>0</v>
      </c>
      <c r="AO316" s="7">
        <f>IFERROR(VLOOKUP(Table1[[#This Row],[Stock]],[2]CUS030!$A$5:$BO$10000,46,0)/Table1[[#This Row],[Rate
(L/S)]],"")</f>
        <v>169</v>
      </c>
      <c r="AP316" s="7">
        <f>IFERROR(VLOOKUP(Table1[[#This Row],[Stock]],[2]CUS030!$A$5:$BO$10000,47,0)/Table1[[#This Row],[Rate
(L/S)]],"")</f>
        <v>169</v>
      </c>
      <c r="AQ316" s="7">
        <f>IFERROR(VLOOKUP(Table1[[#This Row],[Stock]],[2]CUS030!$A$5:$BO$10000,48,0)/Table1[[#This Row],[Rate
(L/S)]],"")</f>
        <v>0</v>
      </c>
      <c r="AR316" s="7">
        <f>IFERROR(VLOOKUP(Table1[[#This Row],[Stock]],[2]CUS030!$A$5:$BO$10000,49,0)/Table1[[#This Row],[Rate
(L/S)]],"")</f>
        <v>169</v>
      </c>
      <c r="AS316" s="7">
        <f>IFERROR(VLOOKUP(Table1[[#This Row],[Stock]],[2]CUS030!$A$5:$BO$10000,50,0)/Table1[[#This Row],[Rate
(L/S)]],"")</f>
        <v>0</v>
      </c>
      <c r="AT316" s="7">
        <f>IFERROR(VLOOKUP(Table1[[#This Row],[Stock]],[2]CUS030!$A$5:$BO$10000,51,0)/Table1[[#This Row],[Rate
(L/S)]],"")</f>
        <v>0</v>
      </c>
      <c r="AU316" s="7">
        <f>IFERROR(VLOOKUP(Table1[[#This Row],[Stock]],[2]CUS030!$A$5:$BO$10000,52,0)/Table1[[#This Row],[Rate
(L/S)]],"")</f>
        <v>0</v>
      </c>
      <c r="AV316" s="7">
        <f>IFERROR(VLOOKUP(Table1[[#This Row],[Stock]],[2]CUS030!$A$5:$BO$10000,53,0)/Table1[[#This Row],[Rate
(L/S)]],"")</f>
        <v>1859</v>
      </c>
      <c r="AW316" s="7">
        <f>IFERROR(VLOOKUP(Table1[[#This Row],[Stock]],[2]CUS030!$A$5:$BO$10000,54,0)/Table1[[#This Row],[Rate
(L/S)]],"")</f>
        <v>0</v>
      </c>
      <c r="AX316" s="7">
        <f>IFERROR(VLOOKUP(Table1[[#This Row],[Stock]],[2]CUS030!$A$5:$BO$10000,55,0)/Table1[[#This Row],[Rate
(L/S)]],"")</f>
        <v>2100</v>
      </c>
      <c r="AY316" s="7">
        <f>IFERROR(VLOOKUP(Table1[[#This Row],[Stock]],[2]CUS030!$A$5:$BO$10000,56,0)/Table1[[#This Row],[Rate
(L/S)]],"")</f>
        <v>2004</v>
      </c>
      <c r="AZ316" s="7">
        <f>IFERROR(VLOOKUP(Table1[[#This Row],[Stock]],[2]CUS030!$A$5:$BO$10000,57,0)/Table1[[#This Row],[Rate
(L/S)]],"")</f>
        <v>1385</v>
      </c>
      <c r="BA316" s="7">
        <f>IFERROR(VLOOKUP(Table1[[#This Row],[Stock]],[2]CUS030!$A$5:$BO$10000,58,0)/Table1[[#This Row],[Rate
(L/S)]],"")</f>
        <v>1890</v>
      </c>
      <c r="BB316" s="7">
        <f>IFERROR(VLOOKUP(Table1[[#This Row],[Stock]],[2]CUS030!$A$5:$BO$10000,59,0)/Table1[[#This Row],[Rate
(L/S)]],"")</f>
        <v>0</v>
      </c>
      <c r="BC316" s="7">
        <f>IFERROR(VLOOKUP(Table1[[#This Row],[Stock]],[2]CUS030!$A$5:$BO$10000,60,0)/Table1[[#This Row],[Rate
(L/S)]],"")</f>
        <v>0</v>
      </c>
      <c r="BD316" s="7">
        <f>IFERROR(VLOOKUP(Table1[[#This Row],[Stock]],[2]CUS030!$A$5:$BO$10000,61,0)/Table1[[#This Row],[Rate
(L/S)]],"")</f>
        <v>0</v>
      </c>
      <c r="BE316" s="7">
        <f>IFERROR(VLOOKUP(Table1[[#This Row],[Stock]],[2]CUS030!$A$5:$BO$10000,62,0)/Table1[[#This Row],[Rate
(L/S)]],"")</f>
        <v>0</v>
      </c>
      <c r="BF316" s="7">
        <f>IFERROR(VLOOKUP(Table1[[#This Row],[Stock]],[2]CUS030!$A$5:$BO$10000,63,0)/Table1[[#This Row],[Rate
(L/S)]],"")</f>
        <v>0</v>
      </c>
      <c r="BG316" s="7">
        <f>IFERROR(VLOOKUP(Table1[[#This Row],[Stock]],[2]CUS030!$A$5:$BO$10000,64,0)/Table1[[#This Row],[Rate
(L/S)]],"")</f>
        <v>0</v>
      </c>
      <c r="BH316" s="7">
        <f>IFERROR(VLOOKUP(Table1[[#This Row],[Stock]],[2]CUS030!$A$5:$BO$10000,65,0)/Table1[[#This Row],[Rate
(L/S)]],"")</f>
        <v>0</v>
      </c>
      <c r="BI316" s="7" t="s">
        <v>1</v>
      </c>
      <c r="BJ316" s="15">
        <f>IFERROR(IF(Table1[[#This Row],[S.Material]]="S",(Table1[[#This Row],[Total Qty]]+Table1[[#This Row],[N+1]]+Table1[[#This Row],[N+2]]),Table1[[#This Row],[Total Qty]]+Table1[[#This Row],[N+1]]),)</f>
        <v>3863</v>
      </c>
      <c r="BK316" s="7" t="str">
        <f>IFERROR(IF(((AVERAGE((Table1[[#This Row],[N+1]],Table1[[#This Row],[N+2]]),Table1[[#This Row],[N+3]])-(Table1[[#This Row],[Total Qty]])))&gt;500,"Fixed&gt;500pcs",""),"")</f>
        <v/>
      </c>
      <c r="BL316" s="7" t="str">
        <f>IF(AND(Table1[[#This Row],[Last Forcast]]=0,Table1[[#This Row],[Total Qty]]&gt;0,Table1[[#This Row],[N+1]]&gt;0),"Check PO again","")</f>
        <v/>
      </c>
    </row>
    <row r="317" spans="2:64" x14ac:dyDescent="0.3">
      <c r="B317">
        <v>315</v>
      </c>
      <c r="C317" t="s">
        <v>328</v>
      </c>
      <c r="D317">
        <f>IFERROR(ROUND((MID(Table1[[#This Row],[Production]],35,(LEN(Table1[[#This Row],[Production]]))-37)/(MID(Table1[[#This Row],[Stock]],35,(LEN(Table1[[#This Row],[Stock]]))-37))),0),"")</f>
        <v>42</v>
      </c>
      <c r="E317" t="s">
        <v>329</v>
      </c>
      <c r="F317" s="16">
        <f>VLOOKUP(LEFT(Table1[[#This Row],[Production]],LEN(Table1[[#This Row],[Production]])-7),Item!$A$5:$Z$1000,26,0)</f>
        <v>0.69</v>
      </c>
      <c r="H317" s="8" t="str">
        <f>IFERROR(VLOOKUP(MID(Table1[[#This Row],[Production]],10,2),Special!$B$2:$D$26,3,0),"")</f>
        <v>-</v>
      </c>
      <c r="J317" t="b">
        <f>EXACT(LEFT(Table1[[#This Row],[Stock]],12),LEFT(Table1[[#This Row],[Production]],12))</f>
        <v>1</v>
      </c>
      <c r="K317" t="b">
        <f>EXACT((RIGHT(Table1[[#This Row],[Stock]],3)),((RIGHT(Table1[[#This Row],[Production]],3))))</f>
        <v>1</v>
      </c>
      <c r="L317" s="14">
        <f>IFERROR(VLOOKUP(Table1[[#This Row],[Stock]],[1]Sheet1!$A$7:$N$10000,14,0),"")</f>
        <v>78</v>
      </c>
      <c r="M317" s="14">
        <f>IFERROR(ROUND((Table1[[#This Row],[Stock
(S&amp;L)]]/Table1[[#This Row],[Rate
(L/S)]]),0),"")</f>
        <v>2</v>
      </c>
      <c r="O317" t="str">
        <f>IF(Table1[[#This Row],[Rate
(L/S)]]=1,"P/E","C")</f>
        <v>C</v>
      </c>
      <c r="P317" s="7">
        <f>IFERROR(VLOOKUP(Table1[[#This Row],[Stock]],[2]CUS030!$A$5:$BO$10000,21,0)/Table1[[#This Row],[Rate
(L/S)]],"")</f>
        <v>0</v>
      </c>
      <c r="Q317" s="7">
        <f>IFERROR(VLOOKUP(Table1[[#This Row],[Stock]],[2]CUS030!$A$5:$BO$10000,22,0)/Table1[[#This Row],[Rate
(L/S)]],"")</f>
        <v>0</v>
      </c>
      <c r="R317" s="7">
        <f>IFERROR(VLOOKUP(Table1[[#This Row],[Stock]],[2]CUS030!$A$5:$BO$10000,23,0)/Table1[[#This Row],[Rate
(L/S)]],"")</f>
        <v>0</v>
      </c>
      <c r="S317" s="7">
        <f>IFERROR(VLOOKUP(Table1[[#This Row],[Stock]],[2]CUS030!$A$5:$BO$10000,24,0)/Table1[[#This Row],[Rate
(L/S)]],"")</f>
        <v>0</v>
      </c>
      <c r="T317" s="7">
        <f>IFERROR(VLOOKUP(Table1[[#This Row],[Stock]],[2]CUS030!$A$5:$BO$10000,25,0)/Table1[[#This Row],[Rate
(L/S)]],"")</f>
        <v>0</v>
      </c>
      <c r="U317" s="7">
        <f>IFERROR(VLOOKUP(Table1[[#This Row],[Stock]],[2]CUS030!$A$5:$BO$10000,26,0)/Table1[[#This Row],[Rate
(L/S)]],"")</f>
        <v>0</v>
      </c>
      <c r="V317" s="7">
        <f>IFERROR(VLOOKUP(Table1[[#This Row],[Stock]],[2]CUS030!$A$5:$BO$10000,27,0)/Table1[[#This Row],[Rate
(L/S)]],"")</f>
        <v>0</v>
      </c>
      <c r="W317" s="7">
        <f>IFERROR(VLOOKUP(Table1[[#This Row],[Stock]],[2]CUS030!$A$5:$BO$10000,28,0)/Table1[[#This Row],[Rate
(L/S)]],"")</f>
        <v>0</v>
      </c>
      <c r="X317" s="7">
        <f>IFERROR(VLOOKUP(Table1[[#This Row],[Stock]],[2]CUS030!$A$5:$BO$10000,29,0)/Table1[[#This Row],[Rate
(L/S)]],"")</f>
        <v>0</v>
      </c>
      <c r="Y317" s="7">
        <f>IFERROR(VLOOKUP(Table1[[#This Row],[Stock]],[2]CUS030!$A$5:$BO$10000,30,0)/Table1[[#This Row],[Rate
(L/S)]],"")</f>
        <v>0</v>
      </c>
      <c r="Z317" s="7">
        <f>IFERROR(VLOOKUP(Table1[[#This Row],[Stock]],[2]CUS030!$A$5:$BO$10000,31,0)/Table1[[#This Row],[Rate
(L/S)]],"")</f>
        <v>0</v>
      </c>
      <c r="AA317" s="7">
        <f>IFERROR(VLOOKUP(Table1[[#This Row],[Stock]],[2]CUS030!$A$5:$BO$10000,32,0)/Table1[[#This Row],[Rate
(L/S)]],"")</f>
        <v>0</v>
      </c>
      <c r="AB317" s="7">
        <f>IFERROR(VLOOKUP(Table1[[#This Row],[Stock]],[2]CUS030!$A$5:$BO$10000,33,0)/Table1[[#This Row],[Rate
(L/S)]],"")</f>
        <v>0</v>
      </c>
      <c r="AC317" s="7">
        <f>IFERROR(VLOOKUP(Table1[[#This Row],[Stock]],[2]CUS030!$A$5:$BO$10000,34,0)/Table1[[#This Row],[Rate
(L/S)]],"")</f>
        <v>0</v>
      </c>
      <c r="AD317" s="7">
        <f>IFERROR(VLOOKUP(Table1[[#This Row],[Stock]],[2]CUS030!$A$5:$BO$10000,35,0)/Table1[[#This Row],[Rate
(L/S)]],"")</f>
        <v>0</v>
      </c>
      <c r="AE317" s="7">
        <f>IFERROR(VLOOKUP(Table1[[#This Row],[Stock]],[2]CUS030!$A$5:$BO$10000,36,0)/Table1[[#This Row],[Rate
(L/S)]],"")</f>
        <v>0</v>
      </c>
      <c r="AF317" s="7">
        <f>IFERROR(VLOOKUP(Table1[[#This Row],[Stock]],[2]CUS030!$A$5:$BO$10000,37,0)/Table1[[#This Row],[Rate
(L/S)]],"")</f>
        <v>0</v>
      </c>
      <c r="AG317" s="7">
        <f>IFERROR(VLOOKUP(Table1[[#This Row],[Stock]],[2]CUS030!$A$5:$BO$10000,38,0)/Table1[[#This Row],[Rate
(L/S)]],"")</f>
        <v>0</v>
      </c>
      <c r="AH317" s="7">
        <f>IFERROR(VLOOKUP(Table1[[#This Row],[Stock]],[2]CUS030!$A$5:$BO$10000,39,0)/Table1[[#This Row],[Rate
(L/S)]],"")</f>
        <v>0</v>
      </c>
      <c r="AI317" s="7">
        <f>IFERROR(VLOOKUP(Table1[[#This Row],[Stock]],[2]CUS030!$A$5:$BO$10000,40,0)/Table1[[#This Row],[Rate
(L/S)]],"")</f>
        <v>0</v>
      </c>
      <c r="AJ317" s="7">
        <f>IFERROR(VLOOKUP(Table1[[#This Row],[Stock]],[2]CUS030!$A$5:$BO$10000,41,0)/Table1[[#This Row],[Rate
(L/S)]],"")</f>
        <v>0</v>
      </c>
      <c r="AK317" s="7">
        <f>IFERROR(VLOOKUP(Table1[[#This Row],[Stock]],[2]CUS030!$A$5:$BO$10000,42,0)/Table1[[#This Row],[Rate
(L/S)]],"")</f>
        <v>0</v>
      </c>
      <c r="AL317" s="7">
        <f>IFERROR(VLOOKUP(Table1[[#This Row],[Stock]],[2]CUS030!$A$5:$BO$10000,43,0)/Table1[[#This Row],[Rate
(L/S)]],"")</f>
        <v>0</v>
      </c>
      <c r="AM317" s="7">
        <f>IFERROR(VLOOKUP(Table1[[#This Row],[Stock]],[2]CUS030!$A$5:$BO$10000,44,0)/Table1[[#This Row],[Rate
(L/S)]],"")</f>
        <v>0</v>
      </c>
      <c r="AN317" s="7">
        <f>IFERROR(VLOOKUP(Table1[[#This Row],[Stock]],[2]CUS030!$A$5:$BO$10000,45,0)/Table1[[#This Row],[Rate
(L/S)]],"")</f>
        <v>0</v>
      </c>
      <c r="AO317" s="7">
        <f>IFERROR(VLOOKUP(Table1[[#This Row],[Stock]],[2]CUS030!$A$5:$BO$10000,46,0)/Table1[[#This Row],[Rate
(L/S)]],"")</f>
        <v>0</v>
      </c>
      <c r="AP317" s="7">
        <f>IFERROR(VLOOKUP(Table1[[#This Row],[Stock]],[2]CUS030!$A$5:$BO$10000,47,0)/Table1[[#This Row],[Rate
(L/S)]],"")</f>
        <v>0</v>
      </c>
      <c r="AQ317" s="7">
        <f>IFERROR(VLOOKUP(Table1[[#This Row],[Stock]],[2]CUS030!$A$5:$BO$10000,48,0)/Table1[[#This Row],[Rate
(L/S)]],"")</f>
        <v>0</v>
      </c>
      <c r="AR317" s="7">
        <f>IFERROR(VLOOKUP(Table1[[#This Row],[Stock]],[2]CUS030!$A$5:$BO$10000,49,0)/Table1[[#This Row],[Rate
(L/S)]],"")</f>
        <v>0</v>
      </c>
      <c r="AS317" s="7">
        <f>IFERROR(VLOOKUP(Table1[[#This Row],[Stock]],[2]CUS030!$A$5:$BO$10000,50,0)/Table1[[#This Row],[Rate
(L/S)]],"")</f>
        <v>0</v>
      </c>
      <c r="AT317" s="7">
        <f>IFERROR(VLOOKUP(Table1[[#This Row],[Stock]],[2]CUS030!$A$5:$BO$10000,51,0)/Table1[[#This Row],[Rate
(L/S)]],"")</f>
        <v>0</v>
      </c>
      <c r="AU317" s="7">
        <f>IFERROR(VLOOKUP(Table1[[#This Row],[Stock]],[2]CUS030!$A$5:$BO$10000,52,0)/Table1[[#This Row],[Rate
(L/S)]],"")</f>
        <v>0</v>
      </c>
      <c r="AV317" s="7">
        <f>IFERROR(VLOOKUP(Table1[[#This Row],[Stock]],[2]CUS030!$A$5:$BO$10000,53,0)/Table1[[#This Row],[Rate
(L/S)]],"")</f>
        <v>0</v>
      </c>
      <c r="AW317" s="7">
        <f>IFERROR(VLOOKUP(Table1[[#This Row],[Stock]],[2]CUS030!$A$5:$BO$10000,54,0)/Table1[[#This Row],[Rate
(L/S)]],"")</f>
        <v>0</v>
      </c>
      <c r="AX317" s="7">
        <f>IFERROR(VLOOKUP(Table1[[#This Row],[Stock]],[2]CUS030!$A$5:$BO$10000,55,0)/Table1[[#This Row],[Rate
(L/S)]],"")</f>
        <v>0</v>
      </c>
      <c r="AY317" s="7">
        <f>IFERROR(VLOOKUP(Table1[[#This Row],[Stock]],[2]CUS030!$A$5:$BO$10000,56,0)/Table1[[#This Row],[Rate
(L/S)]],"")</f>
        <v>17.38095238095238</v>
      </c>
      <c r="AZ317" s="7">
        <f>IFERROR(VLOOKUP(Table1[[#This Row],[Stock]],[2]CUS030!$A$5:$BO$10000,57,0)/Table1[[#This Row],[Rate
(L/S)]],"")</f>
        <v>0</v>
      </c>
      <c r="BA317" s="7">
        <f>IFERROR(VLOOKUP(Table1[[#This Row],[Stock]],[2]CUS030!$A$5:$BO$10000,58,0)/Table1[[#This Row],[Rate
(L/S)]],"")</f>
        <v>17.38095238095238</v>
      </c>
      <c r="BB317" s="7">
        <f>IFERROR(VLOOKUP(Table1[[#This Row],[Stock]],[2]CUS030!$A$5:$BO$10000,59,0)/Table1[[#This Row],[Rate
(L/S)]],"")</f>
        <v>0</v>
      </c>
      <c r="BC317" s="7">
        <f>IFERROR(VLOOKUP(Table1[[#This Row],[Stock]],[2]CUS030!$A$5:$BO$10000,60,0)/Table1[[#This Row],[Rate
(L/S)]],"")</f>
        <v>0</v>
      </c>
      <c r="BD317" s="7">
        <f>IFERROR(VLOOKUP(Table1[[#This Row],[Stock]],[2]CUS030!$A$5:$BO$10000,61,0)/Table1[[#This Row],[Rate
(L/S)]],"")</f>
        <v>0</v>
      </c>
      <c r="BE317" s="7">
        <f>IFERROR(VLOOKUP(Table1[[#This Row],[Stock]],[2]CUS030!$A$5:$BO$10000,62,0)/Table1[[#This Row],[Rate
(L/S)]],"")</f>
        <v>0</v>
      </c>
      <c r="BF317" s="7">
        <f>IFERROR(VLOOKUP(Table1[[#This Row],[Stock]],[2]CUS030!$A$5:$BO$10000,63,0)/Table1[[#This Row],[Rate
(L/S)]],"")</f>
        <v>0</v>
      </c>
      <c r="BG317" s="7">
        <f>IFERROR(VLOOKUP(Table1[[#This Row],[Stock]],[2]CUS030!$A$5:$BO$10000,64,0)/Table1[[#This Row],[Rate
(L/S)]],"")</f>
        <v>0</v>
      </c>
      <c r="BH317" s="7">
        <f>IFERROR(VLOOKUP(Table1[[#This Row],[Stock]],[2]CUS030!$A$5:$BO$10000,65,0)/Table1[[#This Row],[Rate
(L/S)]],"")</f>
        <v>0</v>
      </c>
      <c r="BI317" s="7" t="s">
        <v>1</v>
      </c>
      <c r="BJ317" s="15">
        <f>IFERROR(IF(Table1[[#This Row],[S.Material]]="S",(Table1[[#This Row],[Total Qty]]+Table1[[#This Row],[N+1]]+Table1[[#This Row],[N+2]]),Table1[[#This Row],[Total Qty]]+Table1[[#This Row],[N+1]]),)</f>
        <v>17.38095238095238</v>
      </c>
      <c r="BK317" s="7" t="str">
        <f>IFERROR(IF(((AVERAGE((Table1[[#This Row],[N+1]],Table1[[#This Row],[N+2]]),Table1[[#This Row],[N+3]])-(Table1[[#This Row],[Total Qty]])))&gt;500,"Fixed&gt;500pcs",""),"")</f>
        <v/>
      </c>
      <c r="BL317" s="7" t="str">
        <f>IF(AND(Table1[[#This Row],[Last Forcast]]=0,Table1[[#This Row],[Total Qty]]&gt;0,Table1[[#This Row],[N+1]]&gt;0),"Check PO again","")</f>
        <v/>
      </c>
    </row>
    <row r="318" spans="2:64" x14ac:dyDescent="0.3">
      <c r="B318">
        <v>316</v>
      </c>
      <c r="C318" t="s">
        <v>329</v>
      </c>
      <c r="D318">
        <f>IFERROR(ROUND((MID(Table1[[#This Row],[Production]],35,(LEN(Table1[[#This Row],[Production]]))-37)/(MID(Table1[[#This Row],[Stock]],35,(LEN(Table1[[#This Row],[Stock]]))-37))),0),"")</f>
        <v>1</v>
      </c>
      <c r="E318" t="s">
        <v>329</v>
      </c>
      <c r="F318" s="16">
        <f>VLOOKUP(LEFT(Table1[[#This Row],[Production]],LEN(Table1[[#This Row],[Production]])-7),Item!$A$5:$Z$1000,26,0)</f>
        <v>0.69</v>
      </c>
      <c r="H318" s="8" t="str">
        <f>IFERROR(VLOOKUP(MID(Table1[[#This Row],[Production]],10,2),Special!$B$2:$D$26,3,0),"")</f>
        <v>-</v>
      </c>
      <c r="J318" t="b">
        <f>EXACT(LEFT(Table1[[#This Row],[Stock]],12),LEFT(Table1[[#This Row],[Production]],12))</f>
        <v>1</v>
      </c>
      <c r="K318" t="b">
        <f>EXACT((RIGHT(Table1[[#This Row],[Stock]],3)),((RIGHT(Table1[[#This Row],[Production]],3))))</f>
        <v>1</v>
      </c>
      <c r="L318" s="14">
        <f>IFERROR(VLOOKUP(Table1[[#This Row],[Stock]],[1]Sheet1!$A$7:$N$10000,14,0),"")</f>
        <v>122</v>
      </c>
      <c r="M318" s="14">
        <f>IFERROR(ROUND((Table1[[#This Row],[Stock
(S&amp;L)]]/Table1[[#This Row],[Rate
(L/S)]]),0),"")</f>
        <v>122</v>
      </c>
      <c r="O318" t="str">
        <f>IF(Table1[[#This Row],[Rate
(L/S)]]=1,"P/E","C")</f>
        <v>P/E</v>
      </c>
      <c r="P318" s="7" t="str">
        <f>IFERROR(VLOOKUP(Table1[[#This Row],[Stock]],[2]CUS030!$A$5:$BO$10000,21,0)/Table1[[#This Row],[Rate
(L/S)]],"")</f>
        <v/>
      </c>
      <c r="Q318" s="7" t="str">
        <f>IFERROR(VLOOKUP(Table1[[#This Row],[Stock]],[2]CUS030!$A$5:$BO$10000,22,0)/Table1[[#This Row],[Rate
(L/S)]],"")</f>
        <v/>
      </c>
      <c r="R318" s="7" t="str">
        <f>IFERROR(VLOOKUP(Table1[[#This Row],[Stock]],[2]CUS030!$A$5:$BO$10000,23,0)/Table1[[#This Row],[Rate
(L/S)]],"")</f>
        <v/>
      </c>
      <c r="S318" s="7" t="str">
        <f>IFERROR(VLOOKUP(Table1[[#This Row],[Stock]],[2]CUS030!$A$5:$BO$10000,24,0)/Table1[[#This Row],[Rate
(L/S)]],"")</f>
        <v/>
      </c>
      <c r="T318" s="7" t="str">
        <f>IFERROR(VLOOKUP(Table1[[#This Row],[Stock]],[2]CUS030!$A$5:$BO$10000,25,0)/Table1[[#This Row],[Rate
(L/S)]],"")</f>
        <v/>
      </c>
      <c r="U318" s="7" t="str">
        <f>IFERROR(VLOOKUP(Table1[[#This Row],[Stock]],[2]CUS030!$A$5:$BO$10000,26,0)/Table1[[#This Row],[Rate
(L/S)]],"")</f>
        <v/>
      </c>
      <c r="V318" s="7" t="str">
        <f>IFERROR(VLOOKUP(Table1[[#This Row],[Stock]],[2]CUS030!$A$5:$BO$10000,27,0)/Table1[[#This Row],[Rate
(L/S)]],"")</f>
        <v/>
      </c>
      <c r="W318" s="7" t="str">
        <f>IFERROR(VLOOKUP(Table1[[#This Row],[Stock]],[2]CUS030!$A$5:$BO$10000,28,0)/Table1[[#This Row],[Rate
(L/S)]],"")</f>
        <v/>
      </c>
      <c r="X318" s="7" t="str">
        <f>IFERROR(VLOOKUP(Table1[[#This Row],[Stock]],[2]CUS030!$A$5:$BO$10000,29,0)/Table1[[#This Row],[Rate
(L/S)]],"")</f>
        <v/>
      </c>
      <c r="Y318" s="7" t="str">
        <f>IFERROR(VLOOKUP(Table1[[#This Row],[Stock]],[2]CUS030!$A$5:$BO$10000,30,0)/Table1[[#This Row],[Rate
(L/S)]],"")</f>
        <v/>
      </c>
      <c r="Z318" s="7" t="str">
        <f>IFERROR(VLOOKUP(Table1[[#This Row],[Stock]],[2]CUS030!$A$5:$BO$10000,31,0)/Table1[[#This Row],[Rate
(L/S)]],"")</f>
        <v/>
      </c>
      <c r="AA318" s="7" t="str">
        <f>IFERROR(VLOOKUP(Table1[[#This Row],[Stock]],[2]CUS030!$A$5:$BO$10000,32,0)/Table1[[#This Row],[Rate
(L/S)]],"")</f>
        <v/>
      </c>
      <c r="AB318" s="7" t="str">
        <f>IFERROR(VLOOKUP(Table1[[#This Row],[Stock]],[2]CUS030!$A$5:$BO$10000,33,0)/Table1[[#This Row],[Rate
(L/S)]],"")</f>
        <v/>
      </c>
      <c r="AC318" s="7" t="str">
        <f>IFERROR(VLOOKUP(Table1[[#This Row],[Stock]],[2]CUS030!$A$5:$BO$10000,34,0)/Table1[[#This Row],[Rate
(L/S)]],"")</f>
        <v/>
      </c>
      <c r="AD318" s="7" t="str">
        <f>IFERROR(VLOOKUP(Table1[[#This Row],[Stock]],[2]CUS030!$A$5:$BO$10000,35,0)/Table1[[#This Row],[Rate
(L/S)]],"")</f>
        <v/>
      </c>
      <c r="AE318" s="7" t="str">
        <f>IFERROR(VLOOKUP(Table1[[#This Row],[Stock]],[2]CUS030!$A$5:$BO$10000,36,0)/Table1[[#This Row],[Rate
(L/S)]],"")</f>
        <v/>
      </c>
      <c r="AF318" s="7" t="str">
        <f>IFERROR(VLOOKUP(Table1[[#This Row],[Stock]],[2]CUS030!$A$5:$BO$10000,37,0)/Table1[[#This Row],[Rate
(L/S)]],"")</f>
        <v/>
      </c>
      <c r="AG318" s="7" t="str">
        <f>IFERROR(VLOOKUP(Table1[[#This Row],[Stock]],[2]CUS030!$A$5:$BO$10000,38,0)/Table1[[#This Row],[Rate
(L/S)]],"")</f>
        <v/>
      </c>
      <c r="AH318" s="7" t="str">
        <f>IFERROR(VLOOKUP(Table1[[#This Row],[Stock]],[2]CUS030!$A$5:$BO$10000,39,0)/Table1[[#This Row],[Rate
(L/S)]],"")</f>
        <v/>
      </c>
      <c r="AI318" s="7" t="str">
        <f>IFERROR(VLOOKUP(Table1[[#This Row],[Stock]],[2]CUS030!$A$5:$BO$10000,40,0)/Table1[[#This Row],[Rate
(L/S)]],"")</f>
        <v/>
      </c>
      <c r="AJ318" s="7" t="str">
        <f>IFERROR(VLOOKUP(Table1[[#This Row],[Stock]],[2]CUS030!$A$5:$BO$10000,41,0)/Table1[[#This Row],[Rate
(L/S)]],"")</f>
        <v/>
      </c>
      <c r="AK318" s="7" t="str">
        <f>IFERROR(VLOOKUP(Table1[[#This Row],[Stock]],[2]CUS030!$A$5:$BO$10000,42,0)/Table1[[#This Row],[Rate
(L/S)]],"")</f>
        <v/>
      </c>
      <c r="AL318" s="7" t="str">
        <f>IFERROR(VLOOKUP(Table1[[#This Row],[Stock]],[2]CUS030!$A$5:$BO$10000,43,0)/Table1[[#This Row],[Rate
(L/S)]],"")</f>
        <v/>
      </c>
      <c r="AM318" s="7" t="str">
        <f>IFERROR(VLOOKUP(Table1[[#This Row],[Stock]],[2]CUS030!$A$5:$BO$10000,44,0)/Table1[[#This Row],[Rate
(L/S)]],"")</f>
        <v/>
      </c>
      <c r="AN318" s="7" t="str">
        <f>IFERROR(VLOOKUP(Table1[[#This Row],[Stock]],[2]CUS030!$A$5:$BO$10000,45,0)/Table1[[#This Row],[Rate
(L/S)]],"")</f>
        <v/>
      </c>
      <c r="AO318" s="7" t="str">
        <f>IFERROR(VLOOKUP(Table1[[#This Row],[Stock]],[2]CUS030!$A$5:$BO$10000,46,0)/Table1[[#This Row],[Rate
(L/S)]],"")</f>
        <v/>
      </c>
      <c r="AP318" s="7" t="str">
        <f>IFERROR(VLOOKUP(Table1[[#This Row],[Stock]],[2]CUS030!$A$5:$BO$10000,47,0)/Table1[[#This Row],[Rate
(L/S)]],"")</f>
        <v/>
      </c>
      <c r="AQ318" s="7" t="str">
        <f>IFERROR(VLOOKUP(Table1[[#This Row],[Stock]],[2]CUS030!$A$5:$BO$10000,48,0)/Table1[[#This Row],[Rate
(L/S)]],"")</f>
        <v/>
      </c>
      <c r="AR318" s="7" t="str">
        <f>IFERROR(VLOOKUP(Table1[[#This Row],[Stock]],[2]CUS030!$A$5:$BO$10000,49,0)/Table1[[#This Row],[Rate
(L/S)]],"")</f>
        <v/>
      </c>
      <c r="AS318" s="7" t="str">
        <f>IFERROR(VLOOKUP(Table1[[#This Row],[Stock]],[2]CUS030!$A$5:$BO$10000,50,0)/Table1[[#This Row],[Rate
(L/S)]],"")</f>
        <v/>
      </c>
      <c r="AT318" s="7" t="str">
        <f>IFERROR(VLOOKUP(Table1[[#This Row],[Stock]],[2]CUS030!$A$5:$BO$10000,51,0)/Table1[[#This Row],[Rate
(L/S)]],"")</f>
        <v/>
      </c>
      <c r="AU318" s="7" t="str">
        <f>IFERROR(VLOOKUP(Table1[[#This Row],[Stock]],[2]CUS030!$A$5:$BO$10000,52,0)/Table1[[#This Row],[Rate
(L/S)]],"")</f>
        <v/>
      </c>
      <c r="AV318" s="7" t="str">
        <f>IFERROR(VLOOKUP(Table1[[#This Row],[Stock]],[2]CUS030!$A$5:$BO$10000,53,0)/Table1[[#This Row],[Rate
(L/S)]],"")</f>
        <v/>
      </c>
      <c r="AW318" s="7" t="str">
        <f>IFERROR(VLOOKUP(Table1[[#This Row],[Stock]],[2]CUS030!$A$5:$BO$10000,54,0)/Table1[[#This Row],[Rate
(L/S)]],"")</f>
        <v/>
      </c>
      <c r="AX318" s="7" t="str">
        <f>IFERROR(VLOOKUP(Table1[[#This Row],[Stock]],[2]CUS030!$A$5:$BO$10000,55,0)/Table1[[#This Row],[Rate
(L/S)]],"")</f>
        <v/>
      </c>
      <c r="AY318" s="7" t="str">
        <f>IFERROR(VLOOKUP(Table1[[#This Row],[Stock]],[2]CUS030!$A$5:$BO$10000,56,0)/Table1[[#This Row],[Rate
(L/S)]],"")</f>
        <v/>
      </c>
      <c r="AZ318" s="7" t="str">
        <f>IFERROR(VLOOKUP(Table1[[#This Row],[Stock]],[2]CUS030!$A$5:$BO$10000,57,0)/Table1[[#This Row],[Rate
(L/S)]],"")</f>
        <v/>
      </c>
      <c r="BA318" s="7" t="str">
        <f>IFERROR(VLOOKUP(Table1[[#This Row],[Stock]],[2]CUS030!$A$5:$BO$10000,58,0)/Table1[[#This Row],[Rate
(L/S)]],"")</f>
        <v/>
      </c>
      <c r="BB318" s="7" t="str">
        <f>IFERROR(VLOOKUP(Table1[[#This Row],[Stock]],[2]CUS030!$A$5:$BO$10000,59,0)/Table1[[#This Row],[Rate
(L/S)]],"")</f>
        <v/>
      </c>
      <c r="BC318" s="7" t="str">
        <f>IFERROR(VLOOKUP(Table1[[#This Row],[Stock]],[2]CUS030!$A$5:$BO$10000,60,0)/Table1[[#This Row],[Rate
(L/S)]],"")</f>
        <v/>
      </c>
      <c r="BD318" s="7" t="str">
        <f>IFERROR(VLOOKUP(Table1[[#This Row],[Stock]],[2]CUS030!$A$5:$BO$10000,61,0)/Table1[[#This Row],[Rate
(L/S)]],"")</f>
        <v/>
      </c>
      <c r="BE318" s="7" t="str">
        <f>IFERROR(VLOOKUP(Table1[[#This Row],[Stock]],[2]CUS030!$A$5:$BO$10000,62,0)/Table1[[#This Row],[Rate
(L/S)]],"")</f>
        <v/>
      </c>
      <c r="BF318" s="7" t="str">
        <f>IFERROR(VLOOKUP(Table1[[#This Row],[Stock]],[2]CUS030!$A$5:$BO$10000,63,0)/Table1[[#This Row],[Rate
(L/S)]],"")</f>
        <v/>
      </c>
      <c r="BG318" s="7" t="str">
        <f>IFERROR(VLOOKUP(Table1[[#This Row],[Stock]],[2]CUS030!$A$5:$BO$10000,64,0)/Table1[[#This Row],[Rate
(L/S)]],"")</f>
        <v/>
      </c>
      <c r="BH318" s="7" t="str">
        <f>IFERROR(VLOOKUP(Table1[[#This Row],[Stock]],[2]CUS030!$A$5:$BO$10000,65,0)/Table1[[#This Row],[Rate
(L/S)]],"")</f>
        <v/>
      </c>
      <c r="BI318" s="7" t="s">
        <v>1</v>
      </c>
      <c r="BJ318" s="15">
        <f>IFERROR(IF(Table1[[#This Row],[S.Material]]="S",(Table1[[#This Row],[Total Qty]]+Table1[[#This Row],[N+1]]+Table1[[#This Row],[N+2]]),Table1[[#This Row],[Total Qty]]+Table1[[#This Row],[N+1]]),)</f>
        <v>0</v>
      </c>
      <c r="BK318" s="7" t="str">
        <f>IFERROR(IF(((AVERAGE((Table1[[#This Row],[N+1]],Table1[[#This Row],[N+2]]),Table1[[#This Row],[N+3]])-(Table1[[#This Row],[Total Qty]])))&gt;500,"Fixed&gt;500pcs",""),"")</f>
        <v/>
      </c>
      <c r="BL318" s="7" t="str">
        <f>IF(AND(Table1[[#This Row],[Last Forcast]]=0,Table1[[#This Row],[Total Qty]]&gt;0,Table1[[#This Row],[N+1]]&gt;0),"Check PO again","")</f>
        <v/>
      </c>
    </row>
    <row r="319" spans="2:64" x14ac:dyDescent="0.3">
      <c r="B319">
        <v>317</v>
      </c>
      <c r="C319" t="s">
        <v>330</v>
      </c>
      <c r="D319">
        <f>IFERROR(ROUND((MID(Table1[[#This Row],[Production]],35,(LEN(Table1[[#This Row],[Production]]))-37)/(MID(Table1[[#This Row],[Stock]],35,(LEN(Table1[[#This Row],[Stock]]))-37))),0),"")</f>
        <v>1</v>
      </c>
      <c r="E319" t="s">
        <v>330</v>
      </c>
      <c r="F319" s="16">
        <f>VLOOKUP(LEFT(Table1[[#This Row],[Production]],LEN(Table1[[#This Row],[Production]])-7),Item!$A$5:$Z$1000,26,0)</f>
        <v>0.95299999999999996</v>
      </c>
      <c r="H319" s="8" t="str">
        <f>IFERROR(VLOOKUP(MID(Table1[[#This Row],[Production]],10,2),Special!$B$2:$D$26,3,0),"")</f>
        <v>-</v>
      </c>
      <c r="J319" t="b">
        <f>EXACT(LEFT(Table1[[#This Row],[Stock]],12),LEFT(Table1[[#This Row],[Production]],12))</f>
        <v>1</v>
      </c>
      <c r="K319" t="b">
        <f>EXACT((RIGHT(Table1[[#This Row],[Stock]],3)),((RIGHT(Table1[[#This Row],[Production]],3))))</f>
        <v>1</v>
      </c>
      <c r="L319" s="14">
        <f>IFERROR(VLOOKUP(Table1[[#This Row],[Stock]],[1]Sheet1!$A$7:$N$10000,14,0),"")</f>
        <v>845</v>
      </c>
      <c r="M319" s="14">
        <f>IFERROR(ROUND((Table1[[#This Row],[Stock
(S&amp;L)]]/Table1[[#This Row],[Rate
(L/S)]]),0),"")</f>
        <v>845</v>
      </c>
      <c r="O319" t="str">
        <f>IF(Table1[[#This Row],[Rate
(L/S)]]=1,"P/E","C")</f>
        <v>P/E</v>
      </c>
      <c r="P319" s="7">
        <f>IFERROR(VLOOKUP(Table1[[#This Row],[Stock]],[2]CUS030!$A$5:$BO$10000,21,0)/Table1[[#This Row],[Rate
(L/S)]],"")</f>
        <v>0</v>
      </c>
      <c r="Q319" s="7">
        <f>IFERROR(VLOOKUP(Table1[[#This Row],[Stock]],[2]CUS030!$A$5:$BO$10000,22,0)/Table1[[#This Row],[Rate
(L/S)]],"")</f>
        <v>0</v>
      </c>
      <c r="R319" s="7">
        <f>IFERROR(VLOOKUP(Table1[[#This Row],[Stock]],[2]CUS030!$A$5:$BO$10000,23,0)/Table1[[#This Row],[Rate
(L/S)]],"")</f>
        <v>0</v>
      </c>
      <c r="S319" s="7">
        <f>IFERROR(VLOOKUP(Table1[[#This Row],[Stock]],[2]CUS030!$A$5:$BO$10000,24,0)/Table1[[#This Row],[Rate
(L/S)]],"")</f>
        <v>0</v>
      </c>
      <c r="T319" s="7">
        <f>IFERROR(VLOOKUP(Table1[[#This Row],[Stock]],[2]CUS030!$A$5:$BO$10000,25,0)/Table1[[#This Row],[Rate
(L/S)]],"")</f>
        <v>0</v>
      </c>
      <c r="U319" s="7">
        <f>IFERROR(VLOOKUP(Table1[[#This Row],[Stock]],[2]CUS030!$A$5:$BO$10000,26,0)/Table1[[#This Row],[Rate
(L/S)]],"")</f>
        <v>0</v>
      </c>
      <c r="V319" s="7">
        <f>IFERROR(VLOOKUP(Table1[[#This Row],[Stock]],[2]CUS030!$A$5:$BO$10000,27,0)/Table1[[#This Row],[Rate
(L/S)]],"")</f>
        <v>0</v>
      </c>
      <c r="W319" s="7">
        <f>IFERROR(VLOOKUP(Table1[[#This Row],[Stock]],[2]CUS030!$A$5:$BO$10000,28,0)/Table1[[#This Row],[Rate
(L/S)]],"")</f>
        <v>0</v>
      </c>
      <c r="X319" s="7">
        <f>IFERROR(VLOOKUP(Table1[[#This Row],[Stock]],[2]CUS030!$A$5:$BO$10000,29,0)/Table1[[#This Row],[Rate
(L/S)]],"")</f>
        <v>0</v>
      </c>
      <c r="Y319" s="7">
        <f>IFERROR(VLOOKUP(Table1[[#This Row],[Stock]],[2]CUS030!$A$5:$BO$10000,30,0)/Table1[[#This Row],[Rate
(L/S)]],"")</f>
        <v>0</v>
      </c>
      <c r="Z319" s="7">
        <f>IFERROR(VLOOKUP(Table1[[#This Row],[Stock]],[2]CUS030!$A$5:$BO$10000,31,0)/Table1[[#This Row],[Rate
(L/S)]],"")</f>
        <v>0</v>
      </c>
      <c r="AA319" s="7">
        <f>IFERROR(VLOOKUP(Table1[[#This Row],[Stock]],[2]CUS030!$A$5:$BO$10000,32,0)/Table1[[#This Row],[Rate
(L/S)]],"")</f>
        <v>0</v>
      </c>
      <c r="AB319" s="7">
        <f>IFERROR(VLOOKUP(Table1[[#This Row],[Stock]],[2]CUS030!$A$5:$BO$10000,33,0)/Table1[[#This Row],[Rate
(L/S)]],"")</f>
        <v>0</v>
      </c>
      <c r="AC319" s="7">
        <f>IFERROR(VLOOKUP(Table1[[#This Row],[Stock]],[2]CUS030!$A$5:$BO$10000,34,0)/Table1[[#This Row],[Rate
(L/S)]],"")</f>
        <v>0</v>
      </c>
      <c r="AD319" s="7">
        <f>IFERROR(VLOOKUP(Table1[[#This Row],[Stock]],[2]CUS030!$A$5:$BO$10000,35,0)/Table1[[#This Row],[Rate
(L/S)]],"")</f>
        <v>0</v>
      </c>
      <c r="AE319" s="7">
        <f>IFERROR(VLOOKUP(Table1[[#This Row],[Stock]],[2]CUS030!$A$5:$BO$10000,36,0)/Table1[[#This Row],[Rate
(L/S)]],"")</f>
        <v>0</v>
      </c>
      <c r="AF319" s="7">
        <f>IFERROR(VLOOKUP(Table1[[#This Row],[Stock]],[2]CUS030!$A$5:$BO$10000,37,0)/Table1[[#This Row],[Rate
(L/S)]],"")</f>
        <v>0</v>
      </c>
      <c r="AG319" s="7">
        <f>IFERROR(VLOOKUP(Table1[[#This Row],[Stock]],[2]CUS030!$A$5:$BO$10000,38,0)/Table1[[#This Row],[Rate
(L/S)]],"")</f>
        <v>0</v>
      </c>
      <c r="AH319" s="7">
        <f>IFERROR(VLOOKUP(Table1[[#This Row],[Stock]],[2]CUS030!$A$5:$BO$10000,39,0)/Table1[[#This Row],[Rate
(L/S)]],"")</f>
        <v>0</v>
      </c>
      <c r="AI319" s="7">
        <f>IFERROR(VLOOKUP(Table1[[#This Row],[Stock]],[2]CUS030!$A$5:$BO$10000,40,0)/Table1[[#This Row],[Rate
(L/S)]],"")</f>
        <v>0</v>
      </c>
      <c r="AJ319" s="7">
        <f>IFERROR(VLOOKUP(Table1[[#This Row],[Stock]],[2]CUS030!$A$5:$BO$10000,41,0)/Table1[[#This Row],[Rate
(L/S)]],"")</f>
        <v>0</v>
      </c>
      <c r="AK319" s="7">
        <f>IFERROR(VLOOKUP(Table1[[#This Row],[Stock]],[2]CUS030!$A$5:$BO$10000,42,0)/Table1[[#This Row],[Rate
(L/S)]],"")</f>
        <v>0</v>
      </c>
      <c r="AL319" s="7">
        <f>IFERROR(VLOOKUP(Table1[[#This Row],[Stock]],[2]CUS030!$A$5:$BO$10000,43,0)/Table1[[#This Row],[Rate
(L/S)]],"")</f>
        <v>0</v>
      </c>
      <c r="AM319" s="7">
        <f>IFERROR(VLOOKUP(Table1[[#This Row],[Stock]],[2]CUS030!$A$5:$BO$10000,44,0)/Table1[[#This Row],[Rate
(L/S)]],"")</f>
        <v>0</v>
      </c>
      <c r="AN319" s="7">
        <f>IFERROR(VLOOKUP(Table1[[#This Row],[Stock]],[2]CUS030!$A$5:$BO$10000,45,0)/Table1[[#This Row],[Rate
(L/S)]],"")</f>
        <v>0</v>
      </c>
      <c r="AO319" s="7">
        <f>IFERROR(VLOOKUP(Table1[[#This Row],[Stock]],[2]CUS030!$A$5:$BO$10000,46,0)/Table1[[#This Row],[Rate
(L/S)]],"")</f>
        <v>0</v>
      </c>
      <c r="AP319" s="7">
        <f>IFERROR(VLOOKUP(Table1[[#This Row],[Stock]],[2]CUS030!$A$5:$BO$10000,47,0)/Table1[[#This Row],[Rate
(L/S)]],"")</f>
        <v>0</v>
      </c>
      <c r="AQ319" s="7">
        <f>IFERROR(VLOOKUP(Table1[[#This Row],[Stock]],[2]CUS030!$A$5:$BO$10000,48,0)/Table1[[#This Row],[Rate
(L/S)]],"")</f>
        <v>0</v>
      </c>
      <c r="AR319" s="7">
        <f>IFERROR(VLOOKUP(Table1[[#This Row],[Stock]],[2]CUS030!$A$5:$BO$10000,49,0)/Table1[[#This Row],[Rate
(L/S)]],"")</f>
        <v>0</v>
      </c>
      <c r="AS319" s="7">
        <f>IFERROR(VLOOKUP(Table1[[#This Row],[Stock]],[2]CUS030!$A$5:$BO$10000,50,0)/Table1[[#This Row],[Rate
(L/S)]],"")</f>
        <v>0</v>
      </c>
      <c r="AT319" s="7">
        <f>IFERROR(VLOOKUP(Table1[[#This Row],[Stock]],[2]CUS030!$A$5:$BO$10000,51,0)/Table1[[#This Row],[Rate
(L/S)]],"")</f>
        <v>0</v>
      </c>
      <c r="AU319" s="7">
        <f>IFERROR(VLOOKUP(Table1[[#This Row],[Stock]],[2]CUS030!$A$5:$BO$10000,52,0)/Table1[[#This Row],[Rate
(L/S)]],"")</f>
        <v>0</v>
      </c>
      <c r="AV319" s="7">
        <f>IFERROR(VLOOKUP(Table1[[#This Row],[Stock]],[2]CUS030!$A$5:$BO$10000,53,0)/Table1[[#This Row],[Rate
(L/S)]],"")</f>
        <v>0</v>
      </c>
      <c r="AW319" s="7">
        <f>IFERROR(VLOOKUP(Table1[[#This Row],[Stock]],[2]CUS030!$A$5:$BO$10000,54,0)/Table1[[#This Row],[Rate
(L/S)]],"")</f>
        <v>0</v>
      </c>
      <c r="AX319" s="7">
        <f>IFERROR(VLOOKUP(Table1[[#This Row],[Stock]],[2]CUS030!$A$5:$BO$10000,55,0)/Table1[[#This Row],[Rate
(L/S)]],"")</f>
        <v>61</v>
      </c>
      <c r="AY319" s="7">
        <f>IFERROR(VLOOKUP(Table1[[#This Row],[Stock]],[2]CUS030!$A$5:$BO$10000,56,0)/Table1[[#This Row],[Rate
(L/S)]],"")</f>
        <v>48</v>
      </c>
      <c r="AZ319" s="7">
        <f>IFERROR(VLOOKUP(Table1[[#This Row],[Stock]],[2]CUS030!$A$5:$BO$10000,57,0)/Table1[[#This Row],[Rate
(L/S)]],"")</f>
        <v>28</v>
      </c>
      <c r="BA319" s="7">
        <f>IFERROR(VLOOKUP(Table1[[#This Row],[Stock]],[2]CUS030!$A$5:$BO$10000,58,0)/Table1[[#This Row],[Rate
(L/S)]],"")</f>
        <v>36</v>
      </c>
      <c r="BB319" s="7">
        <f>IFERROR(VLOOKUP(Table1[[#This Row],[Stock]],[2]CUS030!$A$5:$BO$10000,59,0)/Table1[[#This Row],[Rate
(L/S)]],"")</f>
        <v>0</v>
      </c>
      <c r="BC319" s="7">
        <f>IFERROR(VLOOKUP(Table1[[#This Row],[Stock]],[2]CUS030!$A$5:$BO$10000,60,0)/Table1[[#This Row],[Rate
(L/S)]],"")</f>
        <v>0</v>
      </c>
      <c r="BD319" s="7">
        <f>IFERROR(VLOOKUP(Table1[[#This Row],[Stock]],[2]CUS030!$A$5:$BO$10000,61,0)/Table1[[#This Row],[Rate
(L/S)]],"")</f>
        <v>0</v>
      </c>
      <c r="BE319" s="7">
        <f>IFERROR(VLOOKUP(Table1[[#This Row],[Stock]],[2]CUS030!$A$5:$BO$10000,62,0)/Table1[[#This Row],[Rate
(L/S)]],"")</f>
        <v>0</v>
      </c>
      <c r="BF319" s="7">
        <f>IFERROR(VLOOKUP(Table1[[#This Row],[Stock]],[2]CUS030!$A$5:$BO$10000,63,0)/Table1[[#This Row],[Rate
(L/S)]],"")</f>
        <v>0</v>
      </c>
      <c r="BG319" s="7">
        <f>IFERROR(VLOOKUP(Table1[[#This Row],[Stock]],[2]CUS030!$A$5:$BO$10000,64,0)/Table1[[#This Row],[Rate
(L/S)]],"")</f>
        <v>0</v>
      </c>
      <c r="BH319" s="7">
        <f>IFERROR(VLOOKUP(Table1[[#This Row],[Stock]],[2]CUS030!$A$5:$BO$10000,65,0)/Table1[[#This Row],[Rate
(L/S)]],"")</f>
        <v>0</v>
      </c>
      <c r="BI319" s="7" t="s">
        <v>1</v>
      </c>
      <c r="BJ319" s="15">
        <f>IFERROR(IF(Table1[[#This Row],[S.Material]]="S",(Table1[[#This Row],[Total Qty]]+Table1[[#This Row],[N+1]]+Table1[[#This Row],[N+2]]),Table1[[#This Row],[Total Qty]]+Table1[[#This Row],[N+1]]),)</f>
        <v>48</v>
      </c>
      <c r="BK319" s="7" t="str">
        <f>IFERROR(IF(((AVERAGE((Table1[[#This Row],[N+1]],Table1[[#This Row],[N+2]]),Table1[[#This Row],[N+3]])-(Table1[[#This Row],[Total Qty]])))&gt;500,"Fixed&gt;500pcs",""),"")</f>
        <v/>
      </c>
      <c r="BL319" s="7" t="str">
        <f>IF(AND(Table1[[#This Row],[Last Forcast]]=0,Table1[[#This Row],[Total Qty]]&gt;0,Table1[[#This Row],[N+1]]&gt;0),"Check PO again","")</f>
        <v/>
      </c>
    </row>
    <row r="320" spans="2:64" x14ac:dyDescent="0.3">
      <c r="B320">
        <v>318</v>
      </c>
      <c r="C320" t="s">
        <v>331</v>
      </c>
      <c r="D320">
        <f>IFERROR(ROUND((MID(Table1[[#This Row],[Production]],35,(LEN(Table1[[#This Row],[Production]]))-37)/(MID(Table1[[#This Row],[Stock]],35,(LEN(Table1[[#This Row],[Stock]]))-37))),0),"")</f>
        <v>1</v>
      </c>
      <c r="E320" t="s">
        <v>331</v>
      </c>
      <c r="F320" s="16">
        <f>VLOOKUP(LEFT(Table1[[#This Row],[Production]],LEN(Table1[[#This Row],[Production]])-7),Item!$A$5:$Z$1000,26,0)</f>
        <v>0.95299999999999996</v>
      </c>
      <c r="H320" s="8" t="str">
        <f>IFERROR(VLOOKUP(MID(Table1[[#This Row],[Production]],10,2),Special!$B$2:$D$26,3,0),"")</f>
        <v>-</v>
      </c>
      <c r="J320" t="b">
        <f>EXACT(LEFT(Table1[[#This Row],[Stock]],12),LEFT(Table1[[#This Row],[Production]],12))</f>
        <v>1</v>
      </c>
      <c r="K320" t="b">
        <f>EXACT((RIGHT(Table1[[#This Row],[Stock]],3)),((RIGHT(Table1[[#This Row],[Production]],3))))</f>
        <v>1</v>
      </c>
      <c r="L320" s="14">
        <f>IFERROR(VLOOKUP(Table1[[#This Row],[Stock]],[1]Sheet1!$A$7:$N$10000,14,0),"")</f>
        <v>2012</v>
      </c>
      <c r="M320" s="14">
        <f>IFERROR(ROUND((Table1[[#This Row],[Stock
(S&amp;L)]]/Table1[[#This Row],[Rate
(L/S)]]),0),"")</f>
        <v>2012</v>
      </c>
      <c r="O320" t="str">
        <f>IF(Table1[[#This Row],[Rate
(L/S)]]=1,"P/E","C")</f>
        <v>P/E</v>
      </c>
      <c r="P320" s="7">
        <f>IFERROR(VLOOKUP(Table1[[#This Row],[Stock]],[2]CUS030!$A$5:$BO$10000,21,0)/Table1[[#This Row],[Rate
(L/S)]],"")</f>
        <v>0</v>
      </c>
      <c r="Q320" s="7">
        <f>IFERROR(VLOOKUP(Table1[[#This Row],[Stock]],[2]CUS030!$A$5:$BO$10000,22,0)/Table1[[#This Row],[Rate
(L/S)]],"")</f>
        <v>0</v>
      </c>
      <c r="R320" s="7">
        <f>IFERROR(VLOOKUP(Table1[[#This Row],[Stock]],[2]CUS030!$A$5:$BO$10000,23,0)/Table1[[#This Row],[Rate
(L/S)]],"")</f>
        <v>0</v>
      </c>
      <c r="S320" s="7">
        <f>IFERROR(VLOOKUP(Table1[[#This Row],[Stock]],[2]CUS030!$A$5:$BO$10000,24,0)/Table1[[#This Row],[Rate
(L/S)]],"")</f>
        <v>0</v>
      </c>
      <c r="T320" s="7">
        <f>IFERROR(VLOOKUP(Table1[[#This Row],[Stock]],[2]CUS030!$A$5:$BO$10000,25,0)/Table1[[#This Row],[Rate
(L/S)]],"")</f>
        <v>0</v>
      </c>
      <c r="U320" s="7">
        <f>IFERROR(VLOOKUP(Table1[[#This Row],[Stock]],[2]CUS030!$A$5:$BO$10000,26,0)/Table1[[#This Row],[Rate
(L/S)]],"")</f>
        <v>0</v>
      </c>
      <c r="V320" s="7">
        <f>IFERROR(VLOOKUP(Table1[[#This Row],[Stock]],[2]CUS030!$A$5:$BO$10000,27,0)/Table1[[#This Row],[Rate
(L/S)]],"")</f>
        <v>0</v>
      </c>
      <c r="W320" s="7">
        <f>IFERROR(VLOOKUP(Table1[[#This Row],[Stock]],[2]CUS030!$A$5:$BO$10000,28,0)/Table1[[#This Row],[Rate
(L/S)]],"")</f>
        <v>0</v>
      </c>
      <c r="X320" s="7">
        <f>IFERROR(VLOOKUP(Table1[[#This Row],[Stock]],[2]CUS030!$A$5:$BO$10000,29,0)/Table1[[#This Row],[Rate
(L/S)]],"")</f>
        <v>0</v>
      </c>
      <c r="Y320" s="7">
        <f>IFERROR(VLOOKUP(Table1[[#This Row],[Stock]],[2]CUS030!$A$5:$BO$10000,30,0)/Table1[[#This Row],[Rate
(L/S)]],"")</f>
        <v>0</v>
      </c>
      <c r="Z320" s="7">
        <f>IFERROR(VLOOKUP(Table1[[#This Row],[Stock]],[2]CUS030!$A$5:$BO$10000,31,0)/Table1[[#This Row],[Rate
(L/S)]],"")</f>
        <v>0</v>
      </c>
      <c r="AA320" s="7">
        <f>IFERROR(VLOOKUP(Table1[[#This Row],[Stock]],[2]CUS030!$A$5:$BO$10000,32,0)/Table1[[#This Row],[Rate
(L/S)]],"")</f>
        <v>0</v>
      </c>
      <c r="AB320" s="7">
        <f>IFERROR(VLOOKUP(Table1[[#This Row],[Stock]],[2]CUS030!$A$5:$BO$10000,33,0)/Table1[[#This Row],[Rate
(L/S)]],"")</f>
        <v>0</v>
      </c>
      <c r="AC320" s="7">
        <f>IFERROR(VLOOKUP(Table1[[#This Row],[Stock]],[2]CUS030!$A$5:$BO$10000,34,0)/Table1[[#This Row],[Rate
(L/S)]],"")</f>
        <v>0</v>
      </c>
      <c r="AD320" s="7">
        <f>IFERROR(VLOOKUP(Table1[[#This Row],[Stock]],[2]CUS030!$A$5:$BO$10000,35,0)/Table1[[#This Row],[Rate
(L/S)]],"")</f>
        <v>0</v>
      </c>
      <c r="AE320" s="7">
        <f>IFERROR(VLOOKUP(Table1[[#This Row],[Stock]],[2]CUS030!$A$5:$BO$10000,36,0)/Table1[[#This Row],[Rate
(L/S)]],"")</f>
        <v>0</v>
      </c>
      <c r="AF320" s="7">
        <f>IFERROR(VLOOKUP(Table1[[#This Row],[Stock]],[2]CUS030!$A$5:$BO$10000,37,0)/Table1[[#This Row],[Rate
(L/S)]],"")</f>
        <v>0</v>
      </c>
      <c r="AG320" s="7">
        <f>IFERROR(VLOOKUP(Table1[[#This Row],[Stock]],[2]CUS030!$A$5:$BO$10000,38,0)/Table1[[#This Row],[Rate
(L/S)]],"")</f>
        <v>0</v>
      </c>
      <c r="AH320" s="7">
        <f>IFERROR(VLOOKUP(Table1[[#This Row],[Stock]],[2]CUS030!$A$5:$BO$10000,39,0)/Table1[[#This Row],[Rate
(L/S)]],"")</f>
        <v>0</v>
      </c>
      <c r="AI320" s="7">
        <f>IFERROR(VLOOKUP(Table1[[#This Row],[Stock]],[2]CUS030!$A$5:$BO$10000,40,0)/Table1[[#This Row],[Rate
(L/S)]],"")</f>
        <v>0</v>
      </c>
      <c r="AJ320" s="7">
        <f>IFERROR(VLOOKUP(Table1[[#This Row],[Stock]],[2]CUS030!$A$5:$BO$10000,41,0)/Table1[[#This Row],[Rate
(L/S)]],"")</f>
        <v>0</v>
      </c>
      <c r="AK320" s="7">
        <f>IFERROR(VLOOKUP(Table1[[#This Row],[Stock]],[2]CUS030!$A$5:$BO$10000,42,0)/Table1[[#This Row],[Rate
(L/S)]],"")</f>
        <v>0</v>
      </c>
      <c r="AL320" s="7">
        <f>IFERROR(VLOOKUP(Table1[[#This Row],[Stock]],[2]CUS030!$A$5:$BO$10000,43,0)/Table1[[#This Row],[Rate
(L/S)]],"")</f>
        <v>0</v>
      </c>
      <c r="AM320" s="7">
        <f>IFERROR(VLOOKUP(Table1[[#This Row],[Stock]],[2]CUS030!$A$5:$BO$10000,44,0)/Table1[[#This Row],[Rate
(L/S)]],"")</f>
        <v>0</v>
      </c>
      <c r="AN320" s="7">
        <f>IFERROR(VLOOKUP(Table1[[#This Row],[Stock]],[2]CUS030!$A$5:$BO$10000,45,0)/Table1[[#This Row],[Rate
(L/S)]],"")</f>
        <v>0</v>
      </c>
      <c r="AO320" s="7">
        <f>IFERROR(VLOOKUP(Table1[[#This Row],[Stock]],[2]CUS030!$A$5:$BO$10000,46,0)/Table1[[#This Row],[Rate
(L/S)]],"")</f>
        <v>0</v>
      </c>
      <c r="AP320" s="7">
        <f>IFERROR(VLOOKUP(Table1[[#This Row],[Stock]],[2]CUS030!$A$5:$BO$10000,47,0)/Table1[[#This Row],[Rate
(L/S)]],"")</f>
        <v>0</v>
      </c>
      <c r="AQ320" s="7">
        <f>IFERROR(VLOOKUP(Table1[[#This Row],[Stock]],[2]CUS030!$A$5:$BO$10000,48,0)/Table1[[#This Row],[Rate
(L/S)]],"")</f>
        <v>0</v>
      </c>
      <c r="AR320" s="7">
        <f>IFERROR(VLOOKUP(Table1[[#This Row],[Stock]],[2]CUS030!$A$5:$BO$10000,49,0)/Table1[[#This Row],[Rate
(L/S)]],"")</f>
        <v>0</v>
      </c>
      <c r="AS320" s="7">
        <f>IFERROR(VLOOKUP(Table1[[#This Row],[Stock]],[2]CUS030!$A$5:$BO$10000,50,0)/Table1[[#This Row],[Rate
(L/S)]],"")</f>
        <v>0</v>
      </c>
      <c r="AT320" s="7">
        <f>IFERROR(VLOOKUP(Table1[[#This Row],[Stock]],[2]CUS030!$A$5:$BO$10000,51,0)/Table1[[#This Row],[Rate
(L/S)]],"")</f>
        <v>0</v>
      </c>
      <c r="AU320" s="7">
        <f>IFERROR(VLOOKUP(Table1[[#This Row],[Stock]],[2]CUS030!$A$5:$BO$10000,52,0)/Table1[[#This Row],[Rate
(L/S)]],"")</f>
        <v>0</v>
      </c>
      <c r="AV320" s="7">
        <f>IFERROR(VLOOKUP(Table1[[#This Row],[Stock]],[2]CUS030!$A$5:$BO$10000,53,0)/Table1[[#This Row],[Rate
(L/S)]],"")</f>
        <v>0</v>
      </c>
      <c r="AW320" s="7">
        <f>IFERROR(VLOOKUP(Table1[[#This Row],[Stock]],[2]CUS030!$A$5:$BO$10000,54,0)/Table1[[#This Row],[Rate
(L/S)]],"")</f>
        <v>0</v>
      </c>
      <c r="AX320" s="7">
        <f>IFERROR(VLOOKUP(Table1[[#This Row],[Stock]],[2]CUS030!$A$5:$BO$10000,55,0)/Table1[[#This Row],[Rate
(L/S)]],"")</f>
        <v>222</v>
      </c>
      <c r="AY320" s="7">
        <f>IFERROR(VLOOKUP(Table1[[#This Row],[Stock]],[2]CUS030!$A$5:$BO$10000,56,0)/Table1[[#This Row],[Rate
(L/S)]],"")</f>
        <v>408</v>
      </c>
      <c r="AZ320" s="7">
        <f>IFERROR(VLOOKUP(Table1[[#This Row],[Stock]],[2]CUS030!$A$5:$BO$10000,57,0)/Table1[[#This Row],[Rate
(L/S)]],"")</f>
        <v>278</v>
      </c>
      <c r="BA320" s="7">
        <f>IFERROR(VLOOKUP(Table1[[#This Row],[Stock]],[2]CUS030!$A$5:$BO$10000,58,0)/Table1[[#This Row],[Rate
(L/S)]],"")</f>
        <v>388</v>
      </c>
      <c r="BB320" s="7">
        <f>IFERROR(VLOOKUP(Table1[[#This Row],[Stock]],[2]CUS030!$A$5:$BO$10000,59,0)/Table1[[#This Row],[Rate
(L/S)]],"")</f>
        <v>176</v>
      </c>
      <c r="BC320" s="7">
        <f>IFERROR(VLOOKUP(Table1[[#This Row],[Stock]],[2]CUS030!$A$5:$BO$10000,60,0)/Table1[[#This Row],[Rate
(L/S)]],"")</f>
        <v>359</v>
      </c>
      <c r="BD320" s="7">
        <f>IFERROR(VLOOKUP(Table1[[#This Row],[Stock]],[2]CUS030!$A$5:$BO$10000,61,0)/Table1[[#This Row],[Rate
(L/S)]],"")</f>
        <v>311</v>
      </c>
      <c r="BE320" s="7">
        <f>IFERROR(VLOOKUP(Table1[[#This Row],[Stock]],[2]CUS030!$A$5:$BO$10000,62,0)/Table1[[#This Row],[Rate
(L/S)]],"")</f>
        <v>390</v>
      </c>
      <c r="BF320" s="7">
        <f>IFERROR(VLOOKUP(Table1[[#This Row],[Stock]],[2]CUS030!$A$5:$BO$10000,63,0)/Table1[[#This Row],[Rate
(L/S)]],"")</f>
        <v>409</v>
      </c>
      <c r="BG320" s="7">
        <f>IFERROR(VLOOKUP(Table1[[#This Row],[Stock]],[2]CUS030!$A$5:$BO$10000,64,0)/Table1[[#This Row],[Rate
(L/S)]],"")</f>
        <v>377</v>
      </c>
      <c r="BH320" s="7">
        <f>IFERROR(VLOOKUP(Table1[[#This Row],[Stock]],[2]CUS030!$A$5:$BO$10000,65,0)/Table1[[#This Row],[Rate
(L/S)]],"")</f>
        <v>432</v>
      </c>
      <c r="BI320" s="7" t="s">
        <v>1</v>
      </c>
      <c r="BJ320" s="15">
        <f>IFERROR(IF(Table1[[#This Row],[S.Material]]="S",(Table1[[#This Row],[Total Qty]]+Table1[[#This Row],[N+1]]+Table1[[#This Row],[N+2]]),Table1[[#This Row],[Total Qty]]+Table1[[#This Row],[N+1]]),)</f>
        <v>408</v>
      </c>
      <c r="BK320" s="7" t="str">
        <f>IFERROR(IF(((AVERAGE((Table1[[#This Row],[N+1]],Table1[[#This Row],[N+2]]),Table1[[#This Row],[N+3]])-(Table1[[#This Row],[Total Qty]])))&gt;500,"Fixed&gt;500pcs",""),"")</f>
        <v/>
      </c>
      <c r="BL320" s="7" t="str">
        <f>IF(AND(Table1[[#This Row],[Last Forcast]]=0,Table1[[#This Row],[Total Qty]]&gt;0,Table1[[#This Row],[N+1]]&gt;0),"Check PO again","")</f>
        <v/>
      </c>
    </row>
    <row r="321" spans="2:64" x14ac:dyDescent="0.3">
      <c r="B321">
        <v>319</v>
      </c>
      <c r="C321" t="s">
        <v>332</v>
      </c>
      <c r="D321">
        <f>IFERROR(ROUND((MID(Table1[[#This Row],[Production]],35,(LEN(Table1[[#This Row],[Production]]))-37)/(MID(Table1[[#This Row],[Stock]],35,(LEN(Table1[[#This Row],[Stock]]))-37))),0),"")</f>
        <v>1</v>
      </c>
      <c r="E321" t="s">
        <v>332</v>
      </c>
      <c r="F321" s="16">
        <f>VLOOKUP(LEFT(Table1[[#This Row],[Production]],LEN(Table1[[#This Row],[Production]])-7),Item!$A$5:$Z$1000,26,0)</f>
        <v>1.2250000000000001</v>
      </c>
      <c r="H321" s="8" t="str">
        <f>IFERROR(VLOOKUP(MID(Table1[[#This Row],[Production]],10,2),Special!$B$2:$D$26,3,0),"")</f>
        <v>-</v>
      </c>
      <c r="J321" t="b">
        <f>EXACT(LEFT(Table1[[#This Row],[Stock]],12),LEFT(Table1[[#This Row],[Production]],12))</f>
        <v>1</v>
      </c>
      <c r="K321" t="b">
        <f>EXACT((RIGHT(Table1[[#This Row],[Stock]],3)),((RIGHT(Table1[[#This Row],[Production]],3))))</f>
        <v>1</v>
      </c>
      <c r="L321" s="14">
        <f>IFERROR(VLOOKUP(Table1[[#This Row],[Stock]],[1]Sheet1!$A$7:$N$10000,14,0),"")</f>
        <v>394</v>
      </c>
      <c r="M321" s="14">
        <f>IFERROR(ROUND((Table1[[#This Row],[Stock
(S&amp;L)]]/Table1[[#This Row],[Rate
(L/S)]]),0),"")</f>
        <v>394</v>
      </c>
      <c r="O321" t="str">
        <f>IF(Table1[[#This Row],[Rate
(L/S)]]=1,"P/E","C")</f>
        <v>P/E</v>
      </c>
      <c r="P321" s="7">
        <f>IFERROR(VLOOKUP(Table1[[#This Row],[Stock]],[2]CUS030!$A$5:$BO$10000,21,0)/Table1[[#This Row],[Rate
(L/S)]],"")</f>
        <v>0</v>
      </c>
      <c r="Q321" s="7">
        <f>IFERROR(VLOOKUP(Table1[[#This Row],[Stock]],[2]CUS030!$A$5:$BO$10000,22,0)/Table1[[#This Row],[Rate
(L/S)]],"")</f>
        <v>0</v>
      </c>
      <c r="R321" s="7">
        <f>IFERROR(VLOOKUP(Table1[[#This Row],[Stock]],[2]CUS030!$A$5:$BO$10000,23,0)/Table1[[#This Row],[Rate
(L/S)]],"")</f>
        <v>0</v>
      </c>
      <c r="S321" s="7">
        <f>IFERROR(VLOOKUP(Table1[[#This Row],[Stock]],[2]CUS030!$A$5:$BO$10000,24,0)/Table1[[#This Row],[Rate
(L/S)]],"")</f>
        <v>0</v>
      </c>
      <c r="T321" s="7">
        <f>IFERROR(VLOOKUP(Table1[[#This Row],[Stock]],[2]CUS030!$A$5:$BO$10000,25,0)/Table1[[#This Row],[Rate
(L/S)]],"")</f>
        <v>0</v>
      </c>
      <c r="U321" s="7">
        <f>IFERROR(VLOOKUP(Table1[[#This Row],[Stock]],[2]CUS030!$A$5:$BO$10000,26,0)/Table1[[#This Row],[Rate
(L/S)]],"")</f>
        <v>0</v>
      </c>
      <c r="V321" s="7">
        <f>IFERROR(VLOOKUP(Table1[[#This Row],[Stock]],[2]CUS030!$A$5:$BO$10000,27,0)/Table1[[#This Row],[Rate
(L/S)]],"")</f>
        <v>0</v>
      </c>
      <c r="W321" s="7">
        <f>IFERROR(VLOOKUP(Table1[[#This Row],[Stock]],[2]CUS030!$A$5:$BO$10000,28,0)/Table1[[#This Row],[Rate
(L/S)]],"")</f>
        <v>0</v>
      </c>
      <c r="X321" s="7">
        <f>IFERROR(VLOOKUP(Table1[[#This Row],[Stock]],[2]CUS030!$A$5:$BO$10000,29,0)/Table1[[#This Row],[Rate
(L/S)]],"")</f>
        <v>0</v>
      </c>
      <c r="Y321" s="7">
        <f>IFERROR(VLOOKUP(Table1[[#This Row],[Stock]],[2]CUS030!$A$5:$BO$10000,30,0)/Table1[[#This Row],[Rate
(L/S)]],"")</f>
        <v>0</v>
      </c>
      <c r="Z321" s="7">
        <f>IFERROR(VLOOKUP(Table1[[#This Row],[Stock]],[2]CUS030!$A$5:$BO$10000,31,0)/Table1[[#This Row],[Rate
(L/S)]],"")</f>
        <v>0</v>
      </c>
      <c r="AA321" s="7">
        <f>IFERROR(VLOOKUP(Table1[[#This Row],[Stock]],[2]CUS030!$A$5:$BO$10000,32,0)/Table1[[#This Row],[Rate
(L/S)]],"")</f>
        <v>0</v>
      </c>
      <c r="AB321" s="7">
        <f>IFERROR(VLOOKUP(Table1[[#This Row],[Stock]],[2]CUS030!$A$5:$BO$10000,33,0)/Table1[[#This Row],[Rate
(L/S)]],"")</f>
        <v>0</v>
      </c>
      <c r="AC321" s="7">
        <f>IFERROR(VLOOKUP(Table1[[#This Row],[Stock]],[2]CUS030!$A$5:$BO$10000,34,0)/Table1[[#This Row],[Rate
(L/S)]],"")</f>
        <v>0</v>
      </c>
      <c r="AD321" s="7">
        <f>IFERROR(VLOOKUP(Table1[[#This Row],[Stock]],[2]CUS030!$A$5:$BO$10000,35,0)/Table1[[#This Row],[Rate
(L/S)]],"")</f>
        <v>0</v>
      </c>
      <c r="AE321" s="7">
        <f>IFERROR(VLOOKUP(Table1[[#This Row],[Stock]],[2]CUS030!$A$5:$BO$10000,36,0)/Table1[[#This Row],[Rate
(L/S)]],"")</f>
        <v>0</v>
      </c>
      <c r="AF321" s="7">
        <f>IFERROR(VLOOKUP(Table1[[#This Row],[Stock]],[2]CUS030!$A$5:$BO$10000,37,0)/Table1[[#This Row],[Rate
(L/S)]],"")</f>
        <v>0</v>
      </c>
      <c r="AG321" s="7">
        <f>IFERROR(VLOOKUP(Table1[[#This Row],[Stock]],[2]CUS030!$A$5:$BO$10000,38,0)/Table1[[#This Row],[Rate
(L/S)]],"")</f>
        <v>0</v>
      </c>
      <c r="AH321" s="7">
        <f>IFERROR(VLOOKUP(Table1[[#This Row],[Stock]],[2]CUS030!$A$5:$BO$10000,39,0)/Table1[[#This Row],[Rate
(L/S)]],"")</f>
        <v>0</v>
      </c>
      <c r="AI321" s="7">
        <f>IFERROR(VLOOKUP(Table1[[#This Row],[Stock]],[2]CUS030!$A$5:$BO$10000,40,0)/Table1[[#This Row],[Rate
(L/S)]],"")</f>
        <v>0</v>
      </c>
      <c r="AJ321" s="7">
        <f>IFERROR(VLOOKUP(Table1[[#This Row],[Stock]],[2]CUS030!$A$5:$BO$10000,41,0)/Table1[[#This Row],[Rate
(L/S)]],"")</f>
        <v>0</v>
      </c>
      <c r="AK321" s="7">
        <f>IFERROR(VLOOKUP(Table1[[#This Row],[Stock]],[2]CUS030!$A$5:$BO$10000,42,0)/Table1[[#This Row],[Rate
(L/S)]],"")</f>
        <v>0</v>
      </c>
      <c r="AL321" s="7">
        <f>IFERROR(VLOOKUP(Table1[[#This Row],[Stock]],[2]CUS030!$A$5:$BO$10000,43,0)/Table1[[#This Row],[Rate
(L/S)]],"")</f>
        <v>0</v>
      </c>
      <c r="AM321" s="7">
        <f>IFERROR(VLOOKUP(Table1[[#This Row],[Stock]],[2]CUS030!$A$5:$BO$10000,44,0)/Table1[[#This Row],[Rate
(L/S)]],"")</f>
        <v>0</v>
      </c>
      <c r="AN321" s="7">
        <f>IFERROR(VLOOKUP(Table1[[#This Row],[Stock]],[2]CUS030!$A$5:$BO$10000,45,0)/Table1[[#This Row],[Rate
(L/S)]],"")</f>
        <v>0</v>
      </c>
      <c r="AO321" s="7">
        <f>IFERROR(VLOOKUP(Table1[[#This Row],[Stock]],[2]CUS030!$A$5:$BO$10000,46,0)/Table1[[#This Row],[Rate
(L/S)]],"")</f>
        <v>127</v>
      </c>
      <c r="AP321" s="7">
        <f>IFERROR(VLOOKUP(Table1[[#This Row],[Stock]],[2]CUS030!$A$5:$BO$10000,47,0)/Table1[[#This Row],[Rate
(L/S)]],"")</f>
        <v>0</v>
      </c>
      <c r="AQ321" s="7">
        <f>IFERROR(VLOOKUP(Table1[[#This Row],[Stock]],[2]CUS030!$A$5:$BO$10000,48,0)/Table1[[#This Row],[Rate
(L/S)]],"")</f>
        <v>0</v>
      </c>
      <c r="AR321" s="7">
        <f>IFERROR(VLOOKUP(Table1[[#This Row],[Stock]],[2]CUS030!$A$5:$BO$10000,49,0)/Table1[[#This Row],[Rate
(L/S)]],"")</f>
        <v>0</v>
      </c>
      <c r="AS321" s="7">
        <f>IFERROR(VLOOKUP(Table1[[#This Row],[Stock]],[2]CUS030!$A$5:$BO$10000,50,0)/Table1[[#This Row],[Rate
(L/S)]],"")</f>
        <v>0</v>
      </c>
      <c r="AT321" s="7">
        <f>IFERROR(VLOOKUP(Table1[[#This Row],[Stock]],[2]CUS030!$A$5:$BO$10000,51,0)/Table1[[#This Row],[Rate
(L/S)]],"")</f>
        <v>0</v>
      </c>
      <c r="AU321" s="7">
        <f>IFERROR(VLOOKUP(Table1[[#This Row],[Stock]],[2]CUS030!$A$5:$BO$10000,52,0)/Table1[[#This Row],[Rate
(L/S)]],"")</f>
        <v>0</v>
      </c>
      <c r="AV321" s="7">
        <f>IFERROR(VLOOKUP(Table1[[#This Row],[Stock]],[2]CUS030!$A$5:$BO$10000,53,0)/Table1[[#This Row],[Rate
(L/S)]],"")</f>
        <v>127</v>
      </c>
      <c r="AW321" s="7">
        <f>IFERROR(VLOOKUP(Table1[[#This Row],[Stock]],[2]CUS030!$A$5:$BO$10000,54,0)/Table1[[#This Row],[Rate
(L/S)]],"")</f>
        <v>0</v>
      </c>
      <c r="AX321" s="7">
        <f>IFERROR(VLOOKUP(Table1[[#This Row],[Stock]],[2]CUS030!$A$5:$BO$10000,55,0)/Table1[[#This Row],[Rate
(L/S)]],"")</f>
        <v>139</v>
      </c>
      <c r="AY321" s="7">
        <f>IFERROR(VLOOKUP(Table1[[#This Row],[Stock]],[2]CUS030!$A$5:$BO$10000,56,0)/Table1[[#This Row],[Rate
(L/S)]],"")</f>
        <v>80</v>
      </c>
      <c r="AZ321" s="7">
        <f>IFERROR(VLOOKUP(Table1[[#This Row],[Stock]],[2]CUS030!$A$5:$BO$10000,57,0)/Table1[[#This Row],[Rate
(L/S)]],"")</f>
        <v>100</v>
      </c>
      <c r="BA321" s="7">
        <f>IFERROR(VLOOKUP(Table1[[#This Row],[Stock]],[2]CUS030!$A$5:$BO$10000,58,0)/Table1[[#This Row],[Rate
(L/S)]],"")</f>
        <v>80</v>
      </c>
      <c r="BB321" s="7">
        <f>IFERROR(VLOOKUP(Table1[[#This Row],[Stock]],[2]CUS030!$A$5:$BO$10000,59,0)/Table1[[#This Row],[Rate
(L/S)]],"")</f>
        <v>0</v>
      </c>
      <c r="BC321" s="7">
        <f>IFERROR(VLOOKUP(Table1[[#This Row],[Stock]],[2]CUS030!$A$5:$BO$10000,60,0)/Table1[[#This Row],[Rate
(L/S)]],"")</f>
        <v>0</v>
      </c>
      <c r="BD321" s="7">
        <f>IFERROR(VLOOKUP(Table1[[#This Row],[Stock]],[2]CUS030!$A$5:$BO$10000,61,0)/Table1[[#This Row],[Rate
(L/S)]],"")</f>
        <v>0</v>
      </c>
      <c r="BE321" s="7">
        <f>IFERROR(VLOOKUP(Table1[[#This Row],[Stock]],[2]CUS030!$A$5:$BO$10000,62,0)/Table1[[#This Row],[Rate
(L/S)]],"")</f>
        <v>0</v>
      </c>
      <c r="BF321" s="7">
        <f>IFERROR(VLOOKUP(Table1[[#This Row],[Stock]],[2]CUS030!$A$5:$BO$10000,63,0)/Table1[[#This Row],[Rate
(L/S)]],"")</f>
        <v>0</v>
      </c>
      <c r="BG321" s="7">
        <f>IFERROR(VLOOKUP(Table1[[#This Row],[Stock]],[2]CUS030!$A$5:$BO$10000,64,0)/Table1[[#This Row],[Rate
(L/S)]],"")</f>
        <v>0</v>
      </c>
      <c r="BH321" s="7">
        <f>IFERROR(VLOOKUP(Table1[[#This Row],[Stock]],[2]CUS030!$A$5:$BO$10000,65,0)/Table1[[#This Row],[Rate
(L/S)]],"")</f>
        <v>0</v>
      </c>
      <c r="BI321" s="7" t="s">
        <v>1</v>
      </c>
      <c r="BJ321" s="15">
        <f>IFERROR(IF(Table1[[#This Row],[S.Material]]="S",(Table1[[#This Row],[Total Qty]]+Table1[[#This Row],[N+1]]+Table1[[#This Row],[N+2]]),Table1[[#This Row],[Total Qty]]+Table1[[#This Row],[N+1]]),)</f>
        <v>207</v>
      </c>
      <c r="BK321" s="7" t="str">
        <f>IFERROR(IF(((AVERAGE((Table1[[#This Row],[N+1]],Table1[[#This Row],[N+2]]),Table1[[#This Row],[N+3]])-(Table1[[#This Row],[Total Qty]])))&gt;500,"Fixed&gt;500pcs",""),"")</f>
        <v/>
      </c>
      <c r="BL321" s="7" t="str">
        <f>IF(AND(Table1[[#This Row],[Last Forcast]]=0,Table1[[#This Row],[Total Qty]]&gt;0,Table1[[#This Row],[N+1]]&gt;0),"Check PO again","")</f>
        <v/>
      </c>
    </row>
    <row r="322" spans="2:64" x14ac:dyDescent="0.3">
      <c r="B322">
        <v>320</v>
      </c>
      <c r="C322" t="s">
        <v>333</v>
      </c>
      <c r="D322">
        <f>IFERROR(ROUND((MID(Table1[[#This Row],[Production]],35,(LEN(Table1[[#This Row],[Production]]))-37)/(MID(Table1[[#This Row],[Stock]],35,(LEN(Table1[[#This Row],[Stock]]))-37))),0),"")</f>
        <v>1</v>
      </c>
      <c r="E322" t="s">
        <v>333</v>
      </c>
      <c r="F322" s="16">
        <f>VLOOKUP(LEFT(Table1[[#This Row],[Production]],LEN(Table1[[#This Row],[Production]])-7),Item!$A$5:$Z$1000,26,0)</f>
        <v>0.996</v>
      </c>
      <c r="H322" s="8" t="str">
        <f>IFERROR(VLOOKUP(MID(Table1[[#This Row],[Production]],10,2),Special!$B$2:$D$26,3,0),"")</f>
        <v>-</v>
      </c>
      <c r="J322" t="b">
        <f>EXACT(LEFT(Table1[[#This Row],[Stock]],12),LEFT(Table1[[#This Row],[Production]],12))</f>
        <v>1</v>
      </c>
      <c r="K322" t="b">
        <f>EXACT((RIGHT(Table1[[#This Row],[Stock]],3)),((RIGHT(Table1[[#This Row],[Production]],3))))</f>
        <v>1</v>
      </c>
      <c r="L322" s="14">
        <f>IFERROR(VLOOKUP(Table1[[#This Row],[Stock]],[1]Sheet1!$A$7:$N$10000,14,0),"")</f>
        <v>762</v>
      </c>
      <c r="M322" s="14">
        <f>IFERROR(ROUND((Table1[[#This Row],[Stock
(S&amp;L)]]/Table1[[#This Row],[Rate
(L/S)]]),0),"")</f>
        <v>762</v>
      </c>
      <c r="O322" t="str">
        <f>IF(Table1[[#This Row],[Rate
(L/S)]]=1,"P/E","C")</f>
        <v>P/E</v>
      </c>
      <c r="P322" s="7">
        <f>IFERROR(VLOOKUP(Table1[[#This Row],[Stock]],[2]CUS030!$A$5:$BO$10000,21,0)/Table1[[#This Row],[Rate
(L/S)]],"")</f>
        <v>0</v>
      </c>
      <c r="Q322" s="7">
        <f>IFERROR(VLOOKUP(Table1[[#This Row],[Stock]],[2]CUS030!$A$5:$BO$10000,22,0)/Table1[[#This Row],[Rate
(L/S)]],"")</f>
        <v>0</v>
      </c>
      <c r="R322" s="7">
        <f>IFERROR(VLOOKUP(Table1[[#This Row],[Stock]],[2]CUS030!$A$5:$BO$10000,23,0)/Table1[[#This Row],[Rate
(L/S)]],"")</f>
        <v>0</v>
      </c>
      <c r="S322" s="7">
        <f>IFERROR(VLOOKUP(Table1[[#This Row],[Stock]],[2]CUS030!$A$5:$BO$10000,24,0)/Table1[[#This Row],[Rate
(L/S)]],"")</f>
        <v>0</v>
      </c>
      <c r="T322" s="7">
        <f>IFERROR(VLOOKUP(Table1[[#This Row],[Stock]],[2]CUS030!$A$5:$BO$10000,25,0)/Table1[[#This Row],[Rate
(L/S)]],"")</f>
        <v>0</v>
      </c>
      <c r="U322" s="7">
        <f>IFERROR(VLOOKUP(Table1[[#This Row],[Stock]],[2]CUS030!$A$5:$BO$10000,26,0)/Table1[[#This Row],[Rate
(L/S)]],"")</f>
        <v>0</v>
      </c>
      <c r="V322" s="7">
        <f>IFERROR(VLOOKUP(Table1[[#This Row],[Stock]],[2]CUS030!$A$5:$BO$10000,27,0)/Table1[[#This Row],[Rate
(L/S)]],"")</f>
        <v>0</v>
      </c>
      <c r="W322" s="7">
        <f>IFERROR(VLOOKUP(Table1[[#This Row],[Stock]],[2]CUS030!$A$5:$BO$10000,28,0)/Table1[[#This Row],[Rate
(L/S)]],"")</f>
        <v>0</v>
      </c>
      <c r="X322" s="7">
        <f>IFERROR(VLOOKUP(Table1[[#This Row],[Stock]],[2]CUS030!$A$5:$BO$10000,29,0)/Table1[[#This Row],[Rate
(L/S)]],"")</f>
        <v>0</v>
      </c>
      <c r="Y322" s="7">
        <f>IFERROR(VLOOKUP(Table1[[#This Row],[Stock]],[2]CUS030!$A$5:$BO$10000,30,0)/Table1[[#This Row],[Rate
(L/S)]],"")</f>
        <v>0</v>
      </c>
      <c r="Z322" s="7">
        <f>IFERROR(VLOOKUP(Table1[[#This Row],[Stock]],[2]CUS030!$A$5:$BO$10000,31,0)/Table1[[#This Row],[Rate
(L/S)]],"")</f>
        <v>0</v>
      </c>
      <c r="AA322" s="7">
        <f>IFERROR(VLOOKUP(Table1[[#This Row],[Stock]],[2]CUS030!$A$5:$BO$10000,32,0)/Table1[[#This Row],[Rate
(L/S)]],"")</f>
        <v>0</v>
      </c>
      <c r="AB322" s="7">
        <f>IFERROR(VLOOKUP(Table1[[#This Row],[Stock]],[2]CUS030!$A$5:$BO$10000,33,0)/Table1[[#This Row],[Rate
(L/S)]],"")</f>
        <v>0</v>
      </c>
      <c r="AC322" s="7">
        <f>IFERROR(VLOOKUP(Table1[[#This Row],[Stock]],[2]CUS030!$A$5:$BO$10000,34,0)/Table1[[#This Row],[Rate
(L/S)]],"")</f>
        <v>0</v>
      </c>
      <c r="AD322" s="7">
        <f>IFERROR(VLOOKUP(Table1[[#This Row],[Stock]],[2]CUS030!$A$5:$BO$10000,35,0)/Table1[[#This Row],[Rate
(L/S)]],"")</f>
        <v>0</v>
      </c>
      <c r="AE322" s="7">
        <f>IFERROR(VLOOKUP(Table1[[#This Row],[Stock]],[2]CUS030!$A$5:$BO$10000,36,0)/Table1[[#This Row],[Rate
(L/S)]],"")</f>
        <v>0</v>
      </c>
      <c r="AF322" s="7">
        <f>IFERROR(VLOOKUP(Table1[[#This Row],[Stock]],[2]CUS030!$A$5:$BO$10000,37,0)/Table1[[#This Row],[Rate
(L/S)]],"")</f>
        <v>0</v>
      </c>
      <c r="AG322" s="7">
        <f>IFERROR(VLOOKUP(Table1[[#This Row],[Stock]],[2]CUS030!$A$5:$BO$10000,38,0)/Table1[[#This Row],[Rate
(L/S)]],"")</f>
        <v>127</v>
      </c>
      <c r="AH322" s="7">
        <f>IFERROR(VLOOKUP(Table1[[#This Row],[Stock]],[2]CUS030!$A$5:$BO$10000,39,0)/Table1[[#This Row],[Rate
(L/S)]],"")</f>
        <v>0</v>
      </c>
      <c r="AI322" s="7">
        <f>IFERROR(VLOOKUP(Table1[[#This Row],[Stock]],[2]CUS030!$A$5:$BO$10000,40,0)/Table1[[#This Row],[Rate
(L/S)]],"")</f>
        <v>0</v>
      </c>
      <c r="AJ322" s="7">
        <f>IFERROR(VLOOKUP(Table1[[#This Row],[Stock]],[2]CUS030!$A$5:$BO$10000,41,0)/Table1[[#This Row],[Rate
(L/S)]],"")</f>
        <v>0</v>
      </c>
      <c r="AK322" s="7">
        <f>IFERROR(VLOOKUP(Table1[[#This Row],[Stock]],[2]CUS030!$A$5:$BO$10000,42,0)/Table1[[#This Row],[Rate
(L/S)]],"")</f>
        <v>0</v>
      </c>
      <c r="AL322" s="7">
        <f>IFERROR(VLOOKUP(Table1[[#This Row],[Stock]],[2]CUS030!$A$5:$BO$10000,43,0)/Table1[[#This Row],[Rate
(L/S)]],"")</f>
        <v>0</v>
      </c>
      <c r="AM322" s="7">
        <f>IFERROR(VLOOKUP(Table1[[#This Row],[Stock]],[2]CUS030!$A$5:$BO$10000,44,0)/Table1[[#This Row],[Rate
(L/S)]],"")</f>
        <v>0</v>
      </c>
      <c r="AN322" s="7">
        <f>IFERROR(VLOOKUP(Table1[[#This Row],[Stock]],[2]CUS030!$A$5:$BO$10000,45,0)/Table1[[#This Row],[Rate
(L/S)]],"")</f>
        <v>0</v>
      </c>
      <c r="AO322" s="7">
        <f>IFERROR(VLOOKUP(Table1[[#This Row],[Stock]],[2]CUS030!$A$5:$BO$10000,46,0)/Table1[[#This Row],[Rate
(L/S)]],"")</f>
        <v>0</v>
      </c>
      <c r="AP322" s="7">
        <f>IFERROR(VLOOKUP(Table1[[#This Row],[Stock]],[2]CUS030!$A$5:$BO$10000,47,0)/Table1[[#This Row],[Rate
(L/S)]],"")</f>
        <v>0</v>
      </c>
      <c r="AQ322" s="7">
        <f>IFERROR(VLOOKUP(Table1[[#This Row],[Stock]],[2]CUS030!$A$5:$BO$10000,48,0)/Table1[[#This Row],[Rate
(L/S)]],"")</f>
        <v>0</v>
      </c>
      <c r="AR322" s="7">
        <f>IFERROR(VLOOKUP(Table1[[#This Row],[Stock]],[2]CUS030!$A$5:$BO$10000,49,0)/Table1[[#This Row],[Rate
(L/S)]],"")</f>
        <v>0</v>
      </c>
      <c r="AS322" s="7">
        <f>IFERROR(VLOOKUP(Table1[[#This Row],[Stock]],[2]CUS030!$A$5:$BO$10000,50,0)/Table1[[#This Row],[Rate
(L/S)]],"")</f>
        <v>0</v>
      </c>
      <c r="AT322" s="7">
        <f>IFERROR(VLOOKUP(Table1[[#This Row],[Stock]],[2]CUS030!$A$5:$BO$10000,51,0)/Table1[[#This Row],[Rate
(L/S)]],"")</f>
        <v>0</v>
      </c>
      <c r="AU322" s="7">
        <f>IFERROR(VLOOKUP(Table1[[#This Row],[Stock]],[2]CUS030!$A$5:$BO$10000,52,0)/Table1[[#This Row],[Rate
(L/S)]],"")</f>
        <v>0</v>
      </c>
      <c r="AV322" s="7">
        <f>IFERROR(VLOOKUP(Table1[[#This Row],[Stock]],[2]CUS030!$A$5:$BO$10000,53,0)/Table1[[#This Row],[Rate
(L/S)]],"")</f>
        <v>127</v>
      </c>
      <c r="AW322" s="7">
        <f>IFERROR(VLOOKUP(Table1[[#This Row],[Stock]],[2]CUS030!$A$5:$BO$10000,54,0)/Table1[[#This Row],[Rate
(L/S)]],"")</f>
        <v>0</v>
      </c>
      <c r="AX322" s="7">
        <f>IFERROR(VLOOKUP(Table1[[#This Row],[Stock]],[2]CUS030!$A$5:$BO$10000,55,0)/Table1[[#This Row],[Rate
(L/S)]],"")</f>
        <v>456</v>
      </c>
      <c r="AY322" s="7">
        <f>IFERROR(VLOOKUP(Table1[[#This Row],[Stock]],[2]CUS030!$A$5:$BO$10000,56,0)/Table1[[#This Row],[Rate
(L/S)]],"")</f>
        <v>693</v>
      </c>
      <c r="AZ322" s="7">
        <f>IFERROR(VLOOKUP(Table1[[#This Row],[Stock]],[2]CUS030!$A$5:$BO$10000,57,0)/Table1[[#This Row],[Rate
(L/S)]],"")</f>
        <v>377</v>
      </c>
      <c r="BA322" s="7">
        <f>IFERROR(VLOOKUP(Table1[[#This Row],[Stock]],[2]CUS030!$A$5:$BO$10000,58,0)/Table1[[#This Row],[Rate
(L/S)]],"")</f>
        <v>628</v>
      </c>
      <c r="BB322" s="7">
        <f>IFERROR(VLOOKUP(Table1[[#This Row],[Stock]],[2]CUS030!$A$5:$BO$10000,59,0)/Table1[[#This Row],[Rate
(L/S)]],"")</f>
        <v>0</v>
      </c>
      <c r="BC322" s="7">
        <f>IFERROR(VLOOKUP(Table1[[#This Row],[Stock]],[2]CUS030!$A$5:$BO$10000,60,0)/Table1[[#This Row],[Rate
(L/S)]],"")</f>
        <v>0</v>
      </c>
      <c r="BD322" s="7">
        <f>IFERROR(VLOOKUP(Table1[[#This Row],[Stock]],[2]CUS030!$A$5:$BO$10000,61,0)/Table1[[#This Row],[Rate
(L/S)]],"")</f>
        <v>0</v>
      </c>
      <c r="BE322" s="7">
        <f>IFERROR(VLOOKUP(Table1[[#This Row],[Stock]],[2]CUS030!$A$5:$BO$10000,62,0)/Table1[[#This Row],[Rate
(L/S)]],"")</f>
        <v>0</v>
      </c>
      <c r="BF322" s="7">
        <f>IFERROR(VLOOKUP(Table1[[#This Row],[Stock]],[2]CUS030!$A$5:$BO$10000,63,0)/Table1[[#This Row],[Rate
(L/S)]],"")</f>
        <v>0</v>
      </c>
      <c r="BG322" s="7">
        <f>IFERROR(VLOOKUP(Table1[[#This Row],[Stock]],[2]CUS030!$A$5:$BO$10000,64,0)/Table1[[#This Row],[Rate
(L/S)]],"")</f>
        <v>0</v>
      </c>
      <c r="BH322" s="7">
        <f>IFERROR(VLOOKUP(Table1[[#This Row],[Stock]],[2]CUS030!$A$5:$BO$10000,65,0)/Table1[[#This Row],[Rate
(L/S)]],"")</f>
        <v>0</v>
      </c>
      <c r="BI322" s="7" t="s">
        <v>1</v>
      </c>
      <c r="BJ322" s="15">
        <f>IFERROR(IF(Table1[[#This Row],[S.Material]]="S",(Table1[[#This Row],[Total Qty]]+Table1[[#This Row],[N+1]]+Table1[[#This Row],[N+2]]),Table1[[#This Row],[Total Qty]]+Table1[[#This Row],[N+1]]),)</f>
        <v>820</v>
      </c>
      <c r="BK322" s="7" t="str">
        <f>IFERROR(IF(((AVERAGE((Table1[[#This Row],[N+1]],Table1[[#This Row],[N+2]]),Table1[[#This Row],[N+3]])-(Table1[[#This Row],[Total Qty]])))&gt;500,"Fixed&gt;500pcs",""),"")</f>
        <v/>
      </c>
      <c r="BL322" s="7" t="str">
        <f>IF(AND(Table1[[#This Row],[Last Forcast]]=0,Table1[[#This Row],[Total Qty]]&gt;0,Table1[[#This Row],[N+1]]&gt;0),"Check PO again","")</f>
        <v/>
      </c>
    </row>
    <row r="323" spans="2:64" x14ac:dyDescent="0.3">
      <c r="B323">
        <v>321</v>
      </c>
      <c r="C323" t="s">
        <v>334</v>
      </c>
      <c r="D323">
        <f>IFERROR(ROUND((MID(Table1[[#This Row],[Production]],35,(LEN(Table1[[#This Row],[Production]]))-37)/(MID(Table1[[#This Row],[Stock]],35,(LEN(Table1[[#This Row],[Stock]]))-37))),0),"")</f>
        <v>11</v>
      </c>
      <c r="E323" t="s">
        <v>335</v>
      </c>
      <c r="F323" s="16">
        <f>VLOOKUP(LEFT(Table1[[#This Row],[Production]],LEN(Table1[[#This Row],[Production]])-7),Item!$A$5:$Z$1000,26,0)</f>
        <v>0.71599999999999997</v>
      </c>
      <c r="H323" s="8" t="str">
        <f>IFERROR(VLOOKUP(MID(Table1[[#This Row],[Production]],10,2),Special!$B$2:$D$26,3,0),"")</f>
        <v>-</v>
      </c>
      <c r="J323" t="b">
        <f>EXACT(LEFT(Table1[[#This Row],[Stock]],12),LEFT(Table1[[#This Row],[Production]],12))</f>
        <v>1</v>
      </c>
      <c r="K323" t="b">
        <f>EXACT((RIGHT(Table1[[#This Row],[Stock]],3)),((RIGHT(Table1[[#This Row],[Production]],3))))</f>
        <v>1</v>
      </c>
      <c r="L323" s="14">
        <f>IFERROR(VLOOKUP(Table1[[#This Row],[Stock]],[1]Sheet1!$A$7:$N$10000,14,0),"")</f>
        <v>1090</v>
      </c>
      <c r="M323" s="14">
        <f>IFERROR(ROUND((Table1[[#This Row],[Stock
(S&amp;L)]]/Table1[[#This Row],[Rate
(L/S)]]),0),"")</f>
        <v>99</v>
      </c>
      <c r="O323" t="str">
        <f>IF(Table1[[#This Row],[Rate
(L/S)]]=1,"P/E","C")</f>
        <v>C</v>
      </c>
      <c r="P323" s="7">
        <f>IFERROR(VLOOKUP(Table1[[#This Row],[Stock]],[2]CUS030!$A$5:$BO$10000,21,0)/Table1[[#This Row],[Rate
(L/S)]],"")</f>
        <v>0</v>
      </c>
      <c r="Q323" s="7">
        <f>IFERROR(VLOOKUP(Table1[[#This Row],[Stock]],[2]CUS030!$A$5:$BO$10000,22,0)/Table1[[#This Row],[Rate
(L/S)]],"")</f>
        <v>0</v>
      </c>
      <c r="R323" s="7">
        <f>IFERROR(VLOOKUP(Table1[[#This Row],[Stock]],[2]CUS030!$A$5:$BO$10000,23,0)/Table1[[#This Row],[Rate
(L/S)]],"")</f>
        <v>0</v>
      </c>
      <c r="S323" s="7">
        <f>IFERROR(VLOOKUP(Table1[[#This Row],[Stock]],[2]CUS030!$A$5:$BO$10000,24,0)/Table1[[#This Row],[Rate
(L/S)]],"")</f>
        <v>0</v>
      </c>
      <c r="T323" s="7">
        <f>IFERROR(VLOOKUP(Table1[[#This Row],[Stock]],[2]CUS030!$A$5:$BO$10000,25,0)/Table1[[#This Row],[Rate
(L/S)]],"")</f>
        <v>0</v>
      </c>
      <c r="U323" s="7">
        <f>IFERROR(VLOOKUP(Table1[[#This Row],[Stock]],[2]CUS030!$A$5:$BO$10000,26,0)/Table1[[#This Row],[Rate
(L/S)]],"")</f>
        <v>0</v>
      </c>
      <c r="V323" s="7">
        <f>IFERROR(VLOOKUP(Table1[[#This Row],[Stock]],[2]CUS030!$A$5:$BO$10000,27,0)/Table1[[#This Row],[Rate
(L/S)]],"")</f>
        <v>0</v>
      </c>
      <c r="W323" s="7">
        <f>IFERROR(VLOOKUP(Table1[[#This Row],[Stock]],[2]CUS030!$A$5:$BO$10000,28,0)/Table1[[#This Row],[Rate
(L/S)]],"")</f>
        <v>0</v>
      </c>
      <c r="X323" s="7">
        <f>IFERROR(VLOOKUP(Table1[[#This Row],[Stock]],[2]CUS030!$A$5:$BO$10000,29,0)/Table1[[#This Row],[Rate
(L/S)]],"")</f>
        <v>0</v>
      </c>
      <c r="Y323" s="7">
        <f>IFERROR(VLOOKUP(Table1[[#This Row],[Stock]],[2]CUS030!$A$5:$BO$10000,30,0)/Table1[[#This Row],[Rate
(L/S)]],"")</f>
        <v>0</v>
      </c>
      <c r="Z323" s="7">
        <f>IFERROR(VLOOKUP(Table1[[#This Row],[Stock]],[2]CUS030!$A$5:$BO$10000,31,0)/Table1[[#This Row],[Rate
(L/S)]],"")</f>
        <v>0</v>
      </c>
      <c r="AA323" s="7">
        <f>IFERROR(VLOOKUP(Table1[[#This Row],[Stock]],[2]CUS030!$A$5:$BO$10000,32,0)/Table1[[#This Row],[Rate
(L/S)]],"")</f>
        <v>0</v>
      </c>
      <c r="AB323" s="7">
        <f>IFERROR(VLOOKUP(Table1[[#This Row],[Stock]],[2]CUS030!$A$5:$BO$10000,33,0)/Table1[[#This Row],[Rate
(L/S)]],"")</f>
        <v>0</v>
      </c>
      <c r="AC323" s="7">
        <f>IFERROR(VLOOKUP(Table1[[#This Row],[Stock]],[2]CUS030!$A$5:$BO$10000,34,0)/Table1[[#This Row],[Rate
(L/S)]],"")</f>
        <v>0</v>
      </c>
      <c r="AD323" s="7">
        <f>IFERROR(VLOOKUP(Table1[[#This Row],[Stock]],[2]CUS030!$A$5:$BO$10000,35,0)/Table1[[#This Row],[Rate
(L/S)]],"")</f>
        <v>0</v>
      </c>
      <c r="AE323" s="7">
        <f>IFERROR(VLOOKUP(Table1[[#This Row],[Stock]],[2]CUS030!$A$5:$BO$10000,36,0)/Table1[[#This Row],[Rate
(L/S)]],"")</f>
        <v>0</v>
      </c>
      <c r="AF323" s="7">
        <f>IFERROR(VLOOKUP(Table1[[#This Row],[Stock]],[2]CUS030!$A$5:$BO$10000,37,0)/Table1[[#This Row],[Rate
(L/S)]],"")</f>
        <v>0</v>
      </c>
      <c r="AG323" s="7">
        <f>IFERROR(VLOOKUP(Table1[[#This Row],[Stock]],[2]CUS030!$A$5:$BO$10000,38,0)/Table1[[#This Row],[Rate
(L/S)]],"")</f>
        <v>0</v>
      </c>
      <c r="AH323" s="7">
        <f>IFERROR(VLOOKUP(Table1[[#This Row],[Stock]],[2]CUS030!$A$5:$BO$10000,39,0)/Table1[[#This Row],[Rate
(L/S)]],"")</f>
        <v>0</v>
      </c>
      <c r="AI323" s="7">
        <f>IFERROR(VLOOKUP(Table1[[#This Row],[Stock]],[2]CUS030!$A$5:$BO$10000,40,0)/Table1[[#This Row],[Rate
(L/S)]],"")</f>
        <v>0</v>
      </c>
      <c r="AJ323" s="7">
        <f>IFERROR(VLOOKUP(Table1[[#This Row],[Stock]],[2]CUS030!$A$5:$BO$10000,41,0)/Table1[[#This Row],[Rate
(L/S)]],"")</f>
        <v>0</v>
      </c>
      <c r="AK323" s="7">
        <f>IFERROR(VLOOKUP(Table1[[#This Row],[Stock]],[2]CUS030!$A$5:$BO$10000,42,0)/Table1[[#This Row],[Rate
(L/S)]],"")</f>
        <v>0</v>
      </c>
      <c r="AL323" s="7">
        <f>IFERROR(VLOOKUP(Table1[[#This Row],[Stock]],[2]CUS030!$A$5:$BO$10000,43,0)/Table1[[#This Row],[Rate
(L/S)]],"")</f>
        <v>0</v>
      </c>
      <c r="AM323" s="7">
        <f>IFERROR(VLOOKUP(Table1[[#This Row],[Stock]],[2]CUS030!$A$5:$BO$10000,44,0)/Table1[[#This Row],[Rate
(L/S)]],"")</f>
        <v>0</v>
      </c>
      <c r="AN323" s="7">
        <f>IFERROR(VLOOKUP(Table1[[#This Row],[Stock]],[2]CUS030!$A$5:$BO$10000,45,0)/Table1[[#This Row],[Rate
(L/S)]],"")</f>
        <v>0</v>
      </c>
      <c r="AO323" s="7">
        <f>IFERROR(VLOOKUP(Table1[[#This Row],[Stock]],[2]CUS030!$A$5:$BO$10000,46,0)/Table1[[#This Row],[Rate
(L/S)]],"")</f>
        <v>0</v>
      </c>
      <c r="AP323" s="7">
        <f>IFERROR(VLOOKUP(Table1[[#This Row],[Stock]],[2]CUS030!$A$5:$BO$10000,47,0)/Table1[[#This Row],[Rate
(L/S)]],"")</f>
        <v>0</v>
      </c>
      <c r="AQ323" s="7">
        <f>IFERROR(VLOOKUP(Table1[[#This Row],[Stock]],[2]CUS030!$A$5:$BO$10000,48,0)/Table1[[#This Row],[Rate
(L/S)]],"")</f>
        <v>0</v>
      </c>
      <c r="AR323" s="7">
        <f>IFERROR(VLOOKUP(Table1[[#This Row],[Stock]],[2]CUS030!$A$5:$BO$10000,49,0)/Table1[[#This Row],[Rate
(L/S)]],"")</f>
        <v>0</v>
      </c>
      <c r="AS323" s="7">
        <f>IFERROR(VLOOKUP(Table1[[#This Row],[Stock]],[2]CUS030!$A$5:$BO$10000,50,0)/Table1[[#This Row],[Rate
(L/S)]],"")</f>
        <v>0</v>
      </c>
      <c r="AT323" s="7">
        <f>IFERROR(VLOOKUP(Table1[[#This Row],[Stock]],[2]CUS030!$A$5:$BO$10000,51,0)/Table1[[#This Row],[Rate
(L/S)]],"")</f>
        <v>0</v>
      </c>
      <c r="AU323" s="7">
        <f>IFERROR(VLOOKUP(Table1[[#This Row],[Stock]],[2]CUS030!$A$5:$BO$10000,52,0)/Table1[[#This Row],[Rate
(L/S)]],"")</f>
        <v>0</v>
      </c>
      <c r="AV323" s="7">
        <f>IFERROR(VLOOKUP(Table1[[#This Row],[Stock]],[2]CUS030!$A$5:$BO$10000,53,0)/Table1[[#This Row],[Rate
(L/S)]],"")</f>
        <v>0</v>
      </c>
      <c r="AW323" s="7">
        <f>IFERROR(VLOOKUP(Table1[[#This Row],[Stock]],[2]CUS030!$A$5:$BO$10000,54,0)/Table1[[#This Row],[Rate
(L/S)]],"")</f>
        <v>0</v>
      </c>
      <c r="AX323" s="7">
        <f>IFERROR(VLOOKUP(Table1[[#This Row],[Stock]],[2]CUS030!$A$5:$BO$10000,55,0)/Table1[[#This Row],[Rate
(L/S)]],"")</f>
        <v>0</v>
      </c>
      <c r="AY323" s="7">
        <f>IFERROR(VLOOKUP(Table1[[#This Row],[Stock]],[2]CUS030!$A$5:$BO$10000,56,0)/Table1[[#This Row],[Rate
(L/S)]],"")</f>
        <v>0</v>
      </c>
      <c r="AZ323" s="7">
        <f>IFERROR(VLOOKUP(Table1[[#This Row],[Stock]],[2]CUS030!$A$5:$BO$10000,57,0)/Table1[[#This Row],[Rate
(L/S)]],"")</f>
        <v>0</v>
      </c>
      <c r="BA323" s="7">
        <f>IFERROR(VLOOKUP(Table1[[#This Row],[Stock]],[2]CUS030!$A$5:$BO$10000,58,0)/Table1[[#This Row],[Rate
(L/S)]],"")</f>
        <v>0</v>
      </c>
      <c r="BB323" s="7">
        <f>IFERROR(VLOOKUP(Table1[[#This Row],[Stock]],[2]CUS030!$A$5:$BO$10000,59,0)/Table1[[#This Row],[Rate
(L/S)]],"")</f>
        <v>0</v>
      </c>
      <c r="BC323" s="7">
        <f>IFERROR(VLOOKUP(Table1[[#This Row],[Stock]],[2]CUS030!$A$5:$BO$10000,60,0)/Table1[[#This Row],[Rate
(L/S)]],"")</f>
        <v>0</v>
      </c>
      <c r="BD323" s="7">
        <f>IFERROR(VLOOKUP(Table1[[#This Row],[Stock]],[2]CUS030!$A$5:$BO$10000,61,0)/Table1[[#This Row],[Rate
(L/S)]],"")</f>
        <v>0</v>
      </c>
      <c r="BE323" s="7">
        <f>IFERROR(VLOOKUP(Table1[[#This Row],[Stock]],[2]CUS030!$A$5:$BO$10000,62,0)/Table1[[#This Row],[Rate
(L/S)]],"")</f>
        <v>0</v>
      </c>
      <c r="BF323" s="7">
        <f>IFERROR(VLOOKUP(Table1[[#This Row],[Stock]],[2]CUS030!$A$5:$BO$10000,63,0)/Table1[[#This Row],[Rate
(L/S)]],"")</f>
        <v>0</v>
      </c>
      <c r="BG323" s="7">
        <f>IFERROR(VLOOKUP(Table1[[#This Row],[Stock]],[2]CUS030!$A$5:$BO$10000,64,0)/Table1[[#This Row],[Rate
(L/S)]],"")</f>
        <v>0</v>
      </c>
      <c r="BH323" s="7">
        <f>IFERROR(VLOOKUP(Table1[[#This Row],[Stock]],[2]CUS030!$A$5:$BO$10000,65,0)/Table1[[#This Row],[Rate
(L/S)]],"")</f>
        <v>0</v>
      </c>
      <c r="BI323" s="7" t="s">
        <v>1</v>
      </c>
      <c r="BJ323" s="15">
        <f>IFERROR(IF(Table1[[#This Row],[S.Material]]="S",(Table1[[#This Row],[Total Qty]]+Table1[[#This Row],[N+1]]+Table1[[#This Row],[N+2]]),Table1[[#This Row],[Total Qty]]+Table1[[#This Row],[N+1]]),)</f>
        <v>0</v>
      </c>
      <c r="BK323" s="7" t="str">
        <f>IFERROR(IF(((AVERAGE((Table1[[#This Row],[N+1]],Table1[[#This Row],[N+2]]),Table1[[#This Row],[N+3]])-(Table1[[#This Row],[Total Qty]])))&gt;500,"Fixed&gt;500pcs",""),"")</f>
        <v/>
      </c>
      <c r="BL323" s="7" t="str">
        <f>IF(AND(Table1[[#This Row],[Last Forcast]]=0,Table1[[#This Row],[Total Qty]]&gt;0,Table1[[#This Row],[N+1]]&gt;0),"Check PO again","")</f>
        <v/>
      </c>
    </row>
    <row r="324" spans="2:64" x14ac:dyDescent="0.3">
      <c r="B324">
        <v>322</v>
      </c>
      <c r="C324" t="s">
        <v>335</v>
      </c>
      <c r="D324">
        <f>IFERROR(ROUND((MID(Table1[[#This Row],[Production]],35,(LEN(Table1[[#This Row],[Production]]))-37)/(MID(Table1[[#This Row],[Stock]],35,(LEN(Table1[[#This Row],[Stock]]))-37))),0),"")</f>
        <v>1</v>
      </c>
      <c r="E324" t="s">
        <v>335</v>
      </c>
      <c r="F324" s="16">
        <f>VLOOKUP(LEFT(Table1[[#This Row],[Production]],LEN(Table1[[#This Row],[Production]])-7),Item!$A$5:$Z$1000,26,0)</f>
        <v>0.71599999999999997</v>
      </c>
      <c r="H324" s="8" t="str">
        <f>IFERROR(VLOOKUP(MID(Table1[[#This Row],[Production]],10,2),Special!$B$2:$D$26,3,0),"")</f>
        <v>-</v>
      </c>
      <c r="J324" t="b">
        <f>EXACT(LEFT(Table1[[#This Row],[Stock]],12),LEFT(Table1[[#This Row],[Production]],12))</f>
        <v>1</v>
      </c>
      <c r="K324" t="b">
        <f>EXACT((RIGHT(Table1[[#This Row],[Stock]],3)),((RIGHT(Table1[[#This Row],[Production]],3))))</f>
        <v>1</v>
      </c>
      <c r="L324" s="14">
        <f>IFERROR(VLOOKUP(Table1[[#This Row],[Stock]],[1]Sheet1!$A$7:$N$10000,14,0),"")</f>
        <v>43</v>
      </c>
      <c r="M324" s="14">
        <f>IFERROR(ROUND((Table1[[#This Row],[Stock
(S&amp;L)]]/Table1[[#This Row],[Rate
(L/S)]]),0),"")</f>
        <v>43</v>
      </c>
      <c r="O324" t="str">
        <f>IF(Table1[[#This Row],[Rate
(L/S)]]=1,"P/E","C")</f>
        <v>P/E</v>
      </c>
      <c r="P324" s="7" t="str">
        <f>IFERROR(VLOOKUP(Table1[[#This Row],[Stock]],[2]CUS030!$A$5:$BO$10000,21,0)/Table1[[#This Row],[Rate
(L/S)]],"")</f>
        <v/>
      </c>
      <c r="Q324" s="7" t="str">
        <f>IFERROR(VLOOKUP(Table1[[#This Row],[Stock]],[2]CUS030!$A$5:$BO$10000,22,0)/Table1[[#This Row],[Rate
(L/S)]],"")</f>
        <v/>
      </c>
      <c r="R324" s="7" t="str">
        <f>IFERROR(VLOOKUP(Table1[[#This Row],[Stock]],[2]CUS030!$A$5:$BO$10000,23,0)/Table1[[#This Row],[Rate
(L/S)]],"")</f>
        <v/>
      </c>
      <c r="S324" s="7" t="str">
        <f>IFERROR(VLOOKUP(Table1[[#This Row],[Stock]],[2]CUS030!$A$5:$BO$10000,24,0)/Table1[[#This Row],[Rate
(L/S)]],"")</f>
        <v/>
      </c>
      <c r="T324" s="7" t="str">
        <f>IFERROR(VLOOKUP(Table1[[#This Row],[Stock]],[2]CUS030!$A$5:$BO$10000,25,0)/Table1[[#This Row],[Rate
(L/S)]],"")</f>
        <v/>
      </c>
      <c r="U324" s="7" t="str">
        <f>IFERROR(VLOOKUP(Table1[[#This Row],[Stock]],[2]CUS030!$A$5:$BO$10000,26,0)/Table1[[#This Row],[Rate
(L/S)]],"")</f>
        <v/>
      </c>
      <c r="V324" s="7" t="str">
        <f>IFERROR(VLOOKUP(Table1[[#This Row],[Stock]],[2]CUS030!$A$5:$BO$10000,27,0)/Table1[[#This Row],[Rate
(L/S)]],"")</f>
        <v/>
      </c>
      <c r="W324" s="7" t="str">
        <f>IFERROR(VLOOKUP(Table1[[#This Row],[Stock]],[2]CUS030!$A$5:$BO$10000,28,0)/Table1[[#This Row],[Rate
(L/S)]],"")</f>
        <v/>
      </c>
      <c r="X324" s="7" t="str">
        <f>IFERROR(VLOOKUP(Table1[[#This Row],[Stock]],[2]CUS030!$A$5:$BO$10000,29,0)/Table1[[#This Row],[Rate
(L/S)]],"")</f>
        <v/>
      </c>
      <c r="Y324" s="7" t="str">
        <f>IFERROR(VLOOKUP(Table1[[#This Row],[Stock]],[2]CUS030!$A$5:$BO$10000,30,0)/Table1[[#This Row],[Rate
(L/S)]],"")</f>
        <v/>
      </c>
      <c r="Z324" s="7" t="str">
        <f>IFERROR(VLOOKUP(Table1[[#This Row],[Stock]],[2]CUS030!$A$5:$BO$10000,31,0)/Table1[[#This Row],[Rate
(L/S)]],"")</f>
        <v/>
      </c>
      <c r="AA324" s="7" t="str">
        <f>IFERROR(VLOOKUP(Table1[[#This Row],[Stock]],[2]CUS030!$A$5:$BO$10000,32,0)/Table1[[#This Row],[Rate
(L/S)]],"")</f>
        <v/>
      </c>
      <c r="AB324" s="7" t="str">
        <f>IFERROR(VLOOKUP(Table1[[#This Row],[Stock]],[2]CUS030!$A$5:$BO$10000,33,0)/Table1[[#This Row],[Rate
(L/S)]],"")</f>
        <v/>
      </c>
      <c r="AC324" s="7" t="str">
        <f>IFERROR(VLOOKUP(Table1[[#This Row],[Stock]],[2]CUS030!$A$5:$BO$10000,34,0)/Table1[[#This Row],[Rate
(L/S)]],"")</f>
        <v/>
      </c>
      <c r="AD324" s="7" t="str">
        <f>IFERROR(VLOOKUP(Table1[[#This Row],[Stock]],[2]CUS030!$A$5:$BO$10000,35,0)/Table1[[#This Row],[Rate
(L/S)]],"")</f>
        <v/>
      </c>
      <c r="AE324" s="7" t="str">
        <f>IFERROR(VLOOKUP(Table1[[#This Row],[Stock]],[2]CUS030!$A$5:$BO$10000,36,0)/Table1[[#This Row],[Rate
(L/S)]],"")</f>
        <v/>
      </c>
      <c r="AF324" s="7" t="str">
        <f>IFERROR(VLOOKUP(Table1[[#This Row],[Stock]],[2]CUS030!$A$5:$BO$10000,37,0)/Table1[[#This Row],[Rate
(L/S)]],"")</f>
        <v/>
      </c>
      <c r="AG324" s="7" t="str">
        <f>IFERROR(VLOOKUP(Table1[[#This Row],[Stock]],[2]CUS030!$A$5:$BO$10000,38,0)/Table1[[#This Row],[Rate
(L/S)]],"")</f>
        <v/>
      </c>
      <c r="AH324" s="7" t="str">
        <f>IFERROR(VLOOKUP(Table1[[#This Row],[Stock]],[2]CUS030!$A$5:$BO$10000,39,0)/Table1[[#This Row],[Rate
(L/S)]],"")</f>
        <v/>
      </c>
      <c r="AI324" s="7" t="str">
        <f>IFERROR(VLOOKUP(Table1[[#This Row],[Stock]],[2]CUS030!$A$5:$BO$10000,40,0)/Table1[[#This Row],[Rate
(L/S)]],"")</f>
        <v/>
      </c>
      <c r="AJ324" s="7" t="str">
        <f>IFERROR(VLOOKUP(Table1[[#This Row],[Stock]],[2]CUS030!$A$5:$BO$10000,41,0)/Table1[[#This Row],[Rate
(L/S)]],"")</f>
        <v/>
      </c>
      <c r="AK324" s="7" t="str">
        <f>IFERROR(VLOOKUP(Table1[[#This Row],[Stock]],[2]CUS030!$A$5:$BO$10000,42,0)/Table1[[#This Row],[Rate
(L/S)]],"")</f>
        <v/>
      </c>
      <c r="AL324" s="7" t="str">
        <f>IFERROR(VLOOKUP(Table1[[#This Row],[Stock]],[2]CUS030!$A$5:$BO$10000,43,0)/Table1[[#This Row],[Rate
(L/S)]],"")</f>
        <v/>
      </c>
      <c r="AM324" s="7" t="str">
        <f>IFERROR(VLOOKUP(Table1[[#This Row],[Stock]],[2]CUS030!$A$5:$BO$10000,44,0)/Table1[[#This Row],[Rate
(L/S)]],"")</f>
        <v/>
      </c>
      <c r="AN324" s="7" t="str">
        <f>IFERROR(VLOOKUP(Table1[[#This Row],[Stock]],[2]CUS030!$A$5:$BO$10000,45,0)/Table1[[#This Row],[Rate
(L/S)]],"")</f>
        <v/>
      </c>
      <c r="AO324" s="7" t="str">
        <f>IFERROR(VLOOKUP(Table1[[#This Row],[Stock]],[2]CUS030!$A$5:$BO$10000,46,0)/Table1[[#This Row],[Rate
(L/S)]],"")</f>
        <v/>
      </c>
      <c r="AP324" s="7" t="str">
        <f>IFERROR(VLOOKUP(Table1[[#This Row],[Stock]],[2]CUS030!$A$5:$BO$10000,47,0)/Table1[[#This Row],[Rate
(L/S)]],"")</f>
        <v/>
      </c>
      <c r="AQ324" s="7" t="str">
        <f>IFERROR(VLOOKUP(Table1[[#This Row],[Stock]],[2]CUS030!$A$5:$BO$10000,48,0)/Table1[[#This Row],[Rate
(L/S)]],"")</f>
        <v/>
      </c>
      <c r="AR324" s="7" t="str">
        <f>IFERROR(VLOOKUP(Table1[[#This Row],[Stock]],[2]CUS030!$A$5:$BO$10000,49,0)/Table1[[#This Row],[Rate
(L/S)]],"")</f>
        <v/>
      </c>
      <c r="AS324" s="7" t="str">
        <f>IFERROR(VLOOKUP(Table1[[#This Row],[Stock]],[2]CUS030!$A$5:$BO$10000,50,0)/Table1[[#This Row],[Rate
(L/S)]],"")</f>
        <v/>
      </c>
      <c r="AT324" s="7" t="str">
        <f>IFERROR(VLOOKUP(Table1[[#This Row],[Stock]],[2]CUS030!$A$5:$BO$10000,51,0)/Table1[[#This Row],[Rate
(L/S)]],"")</f>
        <v/>
      </c>
      <c r="AU324" s="7" t="str">
        <f>IFERROR(VLOOKUP(Table1[[#This Row],[Stock]],[2]CUS030!$A$5:$BO$10000,52,0)/Table1[[#This Row],[Rate
(L/S)]],"")</f>
        <v/>
      </c>
      <c r="AV324" s="7" t="str">
        <f>IFERROR(VLOOKUP(Table1[[#This Row],[Stock]],[2]CUS030!$A$5:$BO$10000,53,0)/Table1[[#This Row],[Rate
(L/S)]],"")</f>
        <v/>
      </c>
      <c r="AW324" s="7" t="str">
        <f>IFERROR(VLOOKUP(Table1[[#This Row],[Stock]],[2]CUS030!$A$5:$BO$10000,54,0)/Table1[[#This Row],[Rate
(L/S)]],"")</f>
        <v/>
      </c>
      <c r="AX324" s="7" t="str">
        <f>IFERROR(VLOOKUP(Table1[[#This Row],[Stock]],[2]CUS030!$A$5:$BO$10000,55,0)/Table1[[#This Row],[Rate
(L/S)]],"")</f>
        <v/>
      </c>
      <c r="AY324" s="7" t="str">
        <f>IFERROR(VLOOKUP(Table1[[#This Row],[Stock]],[2]CUS030!$A$5:$BO$10000,56,0)/Table1[[#This Row],[Rate
(L/S)]],"")</f>
        <v/>
      </c>
      <c r="AZ324" s="7" t="str">
        <f>IFERROR(VLOOKUP(Table1[[#This Row],[Stock]],[2]CUS030!$A$5:$BO$10000,57,0)/Table1[[#This Row],[Rate
(L/S)]],"")</f>
        <v/>
      </c>
      <c r="BA324" s="7" t="str">
        <f>IFERROR(VLOOKUP(Table1[[#This Row],[Stock]],[2]CUS030!$A$5:$BO$10000,58,0)/Table1[[#This Row],[Rate
(L/S)]],"")</f>
        <v/>
      </c>
      <c r="BB324" s="7" t="str">
        <f>IFERROR(VLOOKUP(Table1[[#This Row],[Stock]],[2]CUS030!$A$5:$BO$10000,59,0)/Table1[[#This Row],[Rate
(L/S)]],"")</f>
        <v/>
      </c>
      <c r="BC324" s="7" t="str">
        <f>IFERROR(VLOOKUP(Table1[[#This Row],[Stock]],[2]CUS030!$A$5:$BO$10000,60,0)/Table1[[#This Row],[Rate
(L/S)]],"")</f>
        <v/>
      </c>
      <c r="BD324" s="7" t="str">
        <f>IFERROR(VLOOKUP(Table1[[#This Row],[Stock]],[2]CUS030!$A$5:$BO$10000,61,0)/Table1[[#This Row],[Rate
(L/S)]],"")</f>
        <v/>
      </c>
      <c r="BE324" s="7" t="str">
        <f>IFERROR(VLOOKUP(Table1[[#This Row],[Stock]],[2]CUS030!$A$5:$BO$10000,62,0)/Table1[[#This Row],[Rate
(L/S)]],"")</f>
        <v/>
      </c>
      <c r="BF324" s="7" t="str">
        <f>IFERROR(VLOOKUP(Table1[[#This Row],[Stock]],[2]CUS030!$A$5:$BO$10000,63,0)/Table1[[#This Row],[Rate
(L/S)]],"")</f>
        <v/>
      </c>
      <c r="BG324" s="7" t="str">
        <f>IFERROR(VLOOKUP(Table1[[#This Row],[Stock]],[2]CUS030!$A$5:$BO$10000,64,0)/Table1[[#This Row],[Rate
(L/S)]],"")</f>
        <v/>
      </c>
      <c r="BH324" s="7" t="str">
        <f>IFERROR(VLOOKUP(Table1[[#This Row],[Stock]],[2]CUS030!$A$5:$BO$10000,65,0)/Table1[[#This Row],[Rate
(L/S)]],"")</f>
        <v/>
      </c>
      <c r="BI324" s="7" t="s">
        <v>1</v>
      </c>
      <c r="BJ324" s="15">
        <f>IFERROR(IF(Table1[[#This Row],[S.Material]]="S",(Table1[[#This Row],[Total Qty]]+Table1[[#This Row],[N+1]]+Table1[[#This Row],[N+2]]),Table1[[#This Row],[Total Qty]]+Table1[[#This Row],[N+1]]),)</f>
        <v>0</v>
      </c>
      <c r="BK324" s="7" t="str">
        <f>IFERROR(IF(((AVERAGE((Table1[[#This Row],[N+1]],Table1[[#This Row],[N+2]]),Table1[[#This Row],[N+3]])-(Table1[[#This Row],[Total Qty]])))&gt;500,"Fixed&gt;500pcs",""),"")</f>
        <v/>
      </c>
      <c r="BL324" s="7" t="str">
        <f>IF(AND(Table1[[#This Row],[Last Forcast]]=0,Table1[[#This Row],[Total Qty]]&gt;0,Table1[[#This Row],[N+1]]&gt;0),"Check PO again","")</f>
        <v/>
      </c>
    </row>
    <row r="325" spans="2:64" x14ac:dyDescent="0.3">
      <c r="B325">
        <v>323</v>
      </c>
      <c r="C325" t="s">
        <v>336</v>
      </c>
      <c r="D325">
        <f>IFERROR(ROUND((MID(Table1[[#This Row],[Production]],35,(LEN(Table1[[#This Row],[Production]]))-37)/(MID(Table1[[#This Row],[Stock]],35,(LEN(Table1[[#This Row],[Stock]]))-37))),0),"")</f>
        <v>1</v>
      </c>
      <c r="E325" t="s">
        <v>336</v>
      </c>
      <c r="F325" s="16">
        <f>VLOOKUP(LEFT(Table1[[#This Row],[Production]],LEN(Table1[[#This Row],[Production]])-7),Item!$A$5:$Z$1000,26,0)</f>
        <v>0.56399999999999995</v>
      </c>
      <c r="H325" s="8" t="str">
        <f>IFERROR(VLOOKUP(MID(Table1[[#This Row],[Production]],10,2),Special!$B$2:$D$26,3,0),"")</f>
        <v>-</v>
      </c>
      <c r="J325" t="b">
        <f>EXACT(LEFT(Table1[[#This Row],[Stock]],12),LEFT(Table1[[#This Row],[Production]],12))</f>
        <v>1</v>
      </c>
      <c r="K325" t="b">
        <f>EXACT((RIGHT(Table1[[#This Row],[Stock]],3)),((RIGHT(Table1[[#This Row],[Production]],3))))</f>
        <v>1</v>
      </c>
      <c r="L325" s="14">
        <f>IFERROR(VLOOKUP(Table1[[#This Row],[Stock]],[1]Sheet1!$A$7:$N$10000,14,0),"")</f>
        <v>935</v>
      </c>
      <c r="M325" s="14">
        <f>IFERROR(ROUND((Table1[[#This Row],[Stock
(S&amp;L)]]/Table1[[#This Row],[Rate
(L/S)]]),0),"")</f>
        <v>935</v>
      </c>
      <c r="O325" t="str">
        <f>IF(Table1[[#This Row],[Rate
(L/S)]]=1,"P/E","C")</f>
        <v>P/E</v>
      </c>
      <c r="P325" s="7">
        <f>IFERROR(VLOOKUP(Table1[[#This Row],[Stock]],[2]CUS030!$A$5:$BO$10000,21,0)/Table1[[#This Row],[Rate
(L/S)]],"")</f>
        <v>0</v>
      </c>
      <c r="Q325" s="7">
        <f>IFERROR(VLOOKUP(Table1[[#This Row],[Stock]],[2]CUS030!$A$5:$BO$10000,22,0)/Table1[[#This Row],[Rate
(L/S)]],"")</f>
        <v>0</v>
      </c>
      <c r="R325" s="7">
        <f>IFERROR(VLOOKUP(Table1[[#This Row],[Stock]],[2]CUS030!$A$5:$BO$10000,23,0)/Table1[[#This Row],[Rate
(L/S)]],"")</f>
        <v>0</v>
      </c>
      <c r="S325" s="7">
        <f>IFERROR(VLOOKUP(Table1[[#This Row],[Stock]],[2]CUS030!$A$5:$BO$10000,24,0)/Table1[[#This Row],[Rate
(L/S)]],"")</f>
        <v>217</v>
      </c>
      <c r="T325" s="7">
        <f>IFERROR(VLOOKUP(Table1[[#This Row],[Stock]],[2]CUS030!$A$5:$BO$10000,25,0)/Table1[[#This Row],[Rate
(L/S)]],"")</f>
        <v>0</v>
      </c>
      <c r="U325" s="7">
        <f>IFERROR(VLOOKUP(Table1[[#This Row],[Stock]],[2]CUS030!$A$5:$BO$10000,26,0)/Table1[[#This Row],[Rate
(L/S)]],"")</f>
        <v>0</v>
      </c>
      <c r="V325" s="7">
        <f>IFERROR(VLOOKUP(Table1[[#This Row],[Stock]],[2]CUS030!$A$5:$BO$10000,27,0)/Table1[[#This Row],[Rate
(L/S)]],"")</f>
        <v>0</v>
      </c>
      <c r="W325" s="7">
        <f>IFERROR(VLOOKUP(Table1[[#This Row],[Stock]],[2]CUS030!$A$5:$BO$10000,28,0)/Table1[[#This Row],[Rate
(L/S)]],"")</f>
        <v>0</v>
      </c>
      <c r="X325" s="7">
        <f>IFERROR(VLOOKUP(Table1[[#This Row],[Stock]],[2]CUS030!$A$5:$BO$10000,29,0)/Table1[[#This Row],[Rate
(L/S)]],"")</f>
        <v>0</v>
      </c>
      <c r="Y325" s="7">
        <f>IFERROR(VLOOKUP(Table1[[#This Row],[Stock]],[2]CUS030!$A$5:$BO$10000,30,0)/Table1[[#This Row],[Rate
(L/S)]],"")</f>
        <v>0</v>
      </c>
      <c r="Z325" s="7">
        <f>IFERROR(VLOOKUP(Table1[[#This Row],[Stock]],[2]CUS030!$A$5:$BO$10000,31,0)/Table1[[#This Row],[Rate
(L/S)]],"")</f>
        <v>0</v>
      </c>
      <c r="AA325" s="7">
        <f>IFERROR(VLOOKUP(Table1[[#This Row],[Stock]],[2]CUS030!$A$5:$BO$10000,32,0)/Table1[[#This Row],[Rate
(L/S)]],"")</f>
        <v>0</v>
      </c>
      <c r="AB325" s="7">
        <f>IFERROR(VLOOKUP(Table1[[#This Row],[Stock]],[2]CUS030!$A$5:$BO$10000,33,0)/Table1[[#This Row],[Rate
(L/S)]],"")</f>
        <v>0</v>
      </c>
      <c r="AC325" s="7">
        <f>IFERROR(VLOOKUP(Table1[[#This Row],[Stock]],[2]CUS030!$A$5:$BO$10000,34,0)/Table1[[#This Row],[Rate
(L/S)]],"")</f>
        <v>0</v>
      </c>
      <c r="AD325" s="7">
        <f>IFERROR(VLOOKUP(Table1[[#This Row],[Stock]],[2]CUS030!$A$5:$BO$10000,35,0)/Table1[[#This Row],[Rate
(L/S)]],"")</f>
        <v>0</v>
      </c>
      <c r="AE325" s="7">
        <f>IFERROR(VLOOKUP(Table1[[#This Row],[Stock]],[2]CUS030!$A$5:$BO$10000,36,0)/Table1[[#This Row],[Rate
(L/S)]],"")</f>
        <v>0</v>
      </c>
      <c r="AF325" s="7">
        <f>IFERROR(VLOOKUP(Table1[[#This Row],[Stock]],[2]CUS030!$A$5:$BO$10000,37,0)/Table1[[#This Row],[Rate
(L/S)]],"")</f>
        <v>0</v>
      </c>
      <c r="AG325" s="7">
        <f>IFERROR(VLOOKUP(Table1[[#This Row],[Stock]],[2]CUS030!$A$5:$BO$10000,38,0)/Table1[[#This Row],[Rate
(L/S)]],"")</f>
        <v>0</v>
      </c>
      <c r="AH325" s="7">
        <f>IFERROR(VLOOKUP(Table1[[#This Row],[Stock]],[2]CUS030!$A$5:$BO$10000,39,0)/Table1[[#This Row],[Rate
(L/S)]],"")</f>
        <v>0</v>
      </c>
      <c r="AI325" s="7">
        <f>IFERROR(VLOOKUP(Table1[[#This Row],[Stock]],[2]CUS030!$A$5:$BO$10000,40,0)/Table1[[#This Row],[Rate
(L/S)]],"")</f>
        <v>217</v>
      </c>
      <c r="AJ325" s="7">
        <f>IFERROR(VLOOKUP(Table1[[#This Row],[Stock]],[2]CUS030!$A$5:$BO$10000,41,0)/Table1[[#This Row],[Rate
(L/S)]],"")</f>
        <v>0</v>
      </c>
      <c r="AK325" s="7">
        <f>IFERROR(VLOOKUP(Table1[[#This Row],[Stock]],[2]CUS030!$A$5:$BO$10000,42,0)/Table1[[#This Row],[Rate
(L/S)]],"")</f>
        <v>0</v>
      </c>
      <c r="AL325" s="7">
        <f>IFERROR(VLOOKUP(Table1[[#This Row],[Stock]],[2]CUS030!$A$5:$BO$10000,43,0)/Table1[[#This Row],[Rate
(L/S)]],"")</f>
        <v>0</v>
      </c>
      <c r="AM325" s="7">
        <f>IFERROR(VLOOKUP(Table1[[#This Row],[Stock]],[2]CUS030!$A$5:$BO$10000,44,0)/Table1[[#This Row],[Rate
(L/S)]],"")</f>
        <v>0</v>
      </c>
      <c r="AN325" s="7">
        <f>IFERROR(VLOOKUP(Table1[[#This Row],[Stock]],[2]CUS030!$A$5:$BO$10000,45,0)/Table1[[#This Row],[Rate
(L/S)]],"")</f>
        <v>0</v>
      </c>
      <c r="AO325" s="7">
        <f>IFERROR(VLOOKUP(Table1[[#This Row],[Stock]],[2]CUS030!$A$5:$BO$10000,46,0)/Table1[[#This Row],[Rate
(L/S)]],"")</f>
        <v>0</v>
      </c>
      <c r="AP325" s="7">
        <f>IFERROR(VLOOKUP(Table1[[#This Row],[Stock]],[2]CUS030!$A$5:$BO$10000,47,0)/Table1[[#This Row],[Rate
(L/S)]],"")</f>
        <v>0</v>
      </c>
      <c r="AQ325" s="7">
        <f>IFERROR(VLOOKUP(Table1[[#This Row],[Stock]],[2]CUS030!$A$5:$BO$10000,48,0)/Table1[[#This Row],[Rate
(L/S)]],"")</f>
        <v>0</v>
      </c>
      <c r="AR325" s="7">
        <f>IFERROR(VLOOKUP(Table1[[#This Row],[Stock]],[2]CUS030!$A$5:$BO$10000,49,0)/Table1[[#This Row],[Rate
(L/S)]],"")</f>
        <v>0</v>
      </c>
      <c r="AS325" s="7">
        <f>IFERROR(VLOOKUP(Table1[[#This Row],[Stock]],[2]CUS030!$A$5:$BO$10000,50,0)/Table1[[#This Row],[Rate
(L/S)]],"")</f>
        <v>0</v>
      </c>
      <c r="AT325" s="7">
        <f>IFERROR(VLOOKUP(Table1[[#This Row],[Stock]],[2]CUS030!$A$5:$BO$10000,51,0)/Table1[[#This Row],[Rate
(L/S)]],"")</f>
        <v>0</v>
      </c>
      <c r="AU325" s="7">
        <f>IFERROR(VLOOKUP(Table1[[#This Row],[Stock]],[2]CUS030!$A$5:$BO$10000,52,0)/Table1[[#This Row],[Rate
(L/S)]],"")</f>
        <v>0</v>
      </c>
      <c r="AV325" s="7">
        <f>IFERROR(VLOOKUP(Table1[[#This Row],[Stock]],[2]CUS030!$A$5:$BO$10000,53,0)/Table1[[#This Row],[Rate
(L/S)]],"")</f>
        <v>434</v>
      </c>
      <c r="AW325" s="7">
        <f>IFERROR(VLOOKUP(Table1[[#This Row],[Stock]],[2]CUS030!$A$5:$BO$10000,54,0)/Table1[[#This Row],[Rate
(L/S)]],"")</f>
        <v>0</v>
      </c>
      <c r="AX325" s="7">
        <f>IFERROR(VLOOKUP(Table1[[#This Row],[Stock]],[2]CUS030!$A$5:$BO$10000,55,0)/Table1[[#This Row],[Rate
(L/S)]],"")</f>
        <v>661</v>
      </c>
      <c r="AY325" s="7">
        <f>IFERROR(VLOOKUP(Table1[[#This Row],[Stock]],[2]CUS030!$A$5:$BO$10000,56,0)/Table1[[#This Row],[Rate
(L/S)]],"")</f>
        <v>1004</v>
      </c>
      <c r="AZ325" s="7">
        <f>IFERROR(VLOOKUP(Table1[[#This Row],[Stock]],[2]CUS030!$A$5:$BO$10000,57,0)/Table1[[#This Row],[Rate
(L/S)]],"")</f>
        <v>547</v>
      </c>
      <c r="BA325" s="7">
        <f>IFERROR(VLOOKUP(Table1[[#This Row],[Stock]],[2]CUS030!$A$5:$BO$10000,58,0)/Table1[[#This Row],[Rate
(L/S)]],"")</f>
        <v>910</v>
      </c>
      <c r="BB325" s="7">
        <f>IFERROR(VLOOKUP(Table1[[#This Row],[Stock]],[2]CUS030!$A$5:$BO$10000,59,0)/Table1[[#This Row],[Rate
(L/S)]],"")</f>
        <v>0</v>
      </c>
      <c r="BC325" s="7">
        <f>IFERROR(VLOOKUP(Table1[[#This Row],[Stock]],[2]CUS030!$A$5:$BO$10000,60,0)/Table1[[#This Row],[Rate
(L/S)]],"")</f>
        <v>0</v>
      </c>
      <c r="BD325" s="7">
        <f>IFERROR(VLOOKUP(Table1[[#This Row],[Stock]],[2]CUS030!$A$5:$BO$10000,61,0)/Table1[[#This Row],[Rate
(L/S)]],"")</f>
        <v>0</v>
      </c>
      <c r="BE325" s="7">
        <f>IFERROR(VLOOKUP(Table1[[#This Row],[Stock]],[2]CUS030!$A$5:$BO$10000,62,0)/Table1[[#This Row],[Rate
(L/S)]],"")</f>
        <v>0</v>
      </c>
      <c r="BF325" s="7">
        <f>IFERROR(VLOOKUP(Table1[[#This Row],[Stock]],[2]CUS030!$A$5:$BO$10000,63,0)/Table1[[#This Row],[Rate
(L/S)]],"")</f>
        <v>0</v>
      </c>
      <c r="BG325" s="7">
        <f>IFERROR(VLOOKUP(Table1[[#This Row],[Stock]],[2]CUS030!$A$5:$BO$10000,64,0)/Table1[[#This Row],[Rate
(L/S)]],"")</f>
        <v>0</v>
      </c>
      <c r="BH325" s="7">
        <f>IFERROR(VLOOKUP(Table1[[#This Row],[Stock]],[2]CUS030!$A$5:$BO$10000,65,0)/Table1[[#This Row],[Rate
(L/S)]],"")</f>
        <v>0</v>
      </c>
      <c r="BI325" s="7" t="s">
        <v>1</v>
      </c>
      <c r="BJ325" s="15">
        <f>IFERROR(IF(Table1[[#This Row],[S.Material]]="S",(Table1[[#This Row],[Total Qty]]+Table1[[#This Row],[N+1]]+Table1[[#This Row],[N+2]]),Table1[[#This Row],[Total Qty]]+Table1[[#This Row],[N+1]]),)</f>
        <v>1438</v>
      </c>
      <c r="BK325" s="7" t="str">
        <f>IFERROR(IF(((AVERAGE((Table1[[#This Row],[N+1]],Table1[[#This Row],[N+2]]),Table1[[#This Row],[N+3]])-(Table1[[#This Row],[Total Qty]])))&gt;500,"Fixed&gt;500pcs",""),"")</f>
        <v/>
      </c>
      <c r="BL325" s="7" t="str">
        <f>IF(AND(Table1[[#This Row],[Last Forcast]]=0,Table1[[#This Row],[Total Qty]]&gt;0,Table1[[#This Row],[N+1]]&gt;0),"Check PO again","")</f>
        <v/>
      </c>
    </row>
    <row r="326" spans="2:64" x14ac:dyDescent="0.3">
      <c r="B326">
        <v>324</v>
      </c>
      <c r="C326" t="s">
        <v>337</v>
      </c>
      <c r="D326">
        <f>IFERROR(ROUND((MID(Table1[[#This Row],[Production]],35,(LEN(Table1[[#This Row],[Production]]))-37)/(MID(Table1[[#This Row],[Stock]],35,(LEN(Table1[[#This Row],[Stock]]))-37))),0),"")</f>
        <v>1</v>
      </c>
      <c r="E326" t="s">
        <v>337</v>
      </c>
      <c r="F326" s="16">
        <f>VLOOKUP(LEFT(Table1[[#This Row],[Production]],LEN(Table1[[#This Row],[Production]])-7),Item!$A$5:$Z$1000,26,0)</f>
        <v>0.68600000000000005</v>
      </c>
      <c r="H326" s="8" t="str">
        <f>IFERROR(VLOOKUP(MID(Table1[[#This Row],[Production]],10,2),Special!$B$2:$D$26,3,0),"")</f>
        <v>-</v>
      </c>
      <c r="J326" t="b">
        <f>EXACT(LEFT(Table1[[#This Row],[Stock]],12),LEFT(Table1[[#This Row],[Production]],12))</f>
        <v>1</v>
      </c>
      <c r="K326" t="b">
        <f>EXACT((RIGHT(Table1[[#This Row],[Stock]],3)),((RIGHT(Table1[[#This Row],[Production]],3))))</f>
        <v>1</v>
      </c>
      <c r="L326" s="14">
        <f>IFERROR(VLOOKUP(Table1[[#This Row],[Stock]],[1]Sheet1!$A$7:$N$10000,14,0),"")</f>
        <v>455</v>
      </c>
      <c r="M326" s="14">
        <f>IFERROR(ROUND((Table1[[#This Row],[Stock
(S&amp;L)]]/Table1[[#This Row],[Rate
(L/S)]]),0),"")</f>
        <v>455</v>
      </c>
      <c r="O326" t="str">
        <f>IF(Table1[[#This Row],[Rate
(L/S)]]=1,"P/E","C")</f>
        <v>P/E</v>
      </c>
      <c r="P326" s="7">
        <f>IFERROR(VLOOKUP(Table1[[#This Row],[Stock]],[2]CUS030!$A$5:$BO$10000,21,0)/Table1[[#This Row],[Rate
(L/S)]],"")</f>
        <v>0</v>
      </c>
      <c r="Q326" s="7">
        <f>IFERROR(VLOOKUP(Table1[[#This Row],[Stock]],[2]CUS030!$A$5:$BO$10000,22,0)/Table1[[#This Row],[Rate
(L/S)]],"")</f>
        <v>0</v>
      </c>
      <c r="R326" s="7">
        <f>IFERROR(VLOOKUP(Table1[[#This Row],[Stock]],[2]CUS030!$A$5:$BO$10000,23,0)/Table1[[#This Row],[Rate
(L/S)]],"")</f>
        <v>0</v>
      </c>
      <c r="S326" s="7">
        <f>IFERROR(VLOOKUP(Table1[[#This Row],[Stock]],[2]CUS030!$A$5:$BO$10000,24,0)/Table1[[#This Row],[Rate
(L/S)]],"")</f>
        <v>0</v>
      </c>
      <c r="T326" s="7">
        <f>IFERROR(VLOOKUP(Table1[[#This Row],[Stock]],[2]CUS030!$A$5:$BO$10000,25,0)/Table1[[#This Row],[Rate
(L/S)]],"")</f>
        <v>0</v>
      </c>
      <c r="U326" s="7">
        <f>IFERROR(VLOOKUP(Table1[[#This Row],[Stock]],[2]CUS030!$A$5:$BO$10000,26,0)/Table1[[#This Row],[Rate
(L/S)]],"")</f>
        <v>0</v>
      </c>
      <c r="V326" s="7">
        <f>IFERROR(VLOOKUP(Table1[[#This Row],[Stock]],[2]CUS030!$A$5:$BO$10000,27,0)/Table1[[#This Row],[Rate
(L/S)]],"")</f>
        <v>0</v>
      </c>
      <c r="W326" s="7">
        <f>IFERROR(VLOOKUP(Table1[[#This Row],[Stock]],[2]CUS030!$A$5:$BO$10000,28,0)/Table1[[#This Row],[Rate
(L/S)]],"")</f>
        <v>0</v>
      </c>
      <c r="X326" s="7">
        <f>IFERROR(VLOOKUP(Table1[[#This Row],[Stock]],[2]CUS030!$A$5:$BO$10000,29,0)/Table1[[#This Row],[Rate
(L/S)]],"")</f>
        <v>0</v>
      </c>
      <c r="Y326" s="7">
        <f>IFERROR(VLOOKUP(Table1[[#This Row],[Stock]],[2]CUS030!$A$5:$BO$10000,30,0)/Table1[[#This Row],[Rate
(L/S)]],"")</f>
        <v>0</v>
      </c>
      <c r="Z326" s="7">
        <f>IFERROR(VLOOKUP(Table1[[#This Row],[Stock]],[2]CUS030!$A$5:$BO$10000,31,0)/Table1[[#This Row],[Rate
(L/S)]],"")</f>
        <v>0</v>
      </c>
      <c r="AA326" s="7">
        <f>IFERROR(VLOOKUP(Table1[[#This Row],[Stock]],[2]CUS030!$A$5:$BO$10000,32,0)/Table1[[#This Row],[Rate
(L/S)]],"")</f>
        <v>0</v>
      </c>
      <c r="AB326" s="7">
        <f>IFERROR(VLOOKUP(Table1[[#This Row],[Stock]],[2]CUS030!$A$5:$BO$10000,33,0)/Table1[[#This Row],[Rate
(L/S)]],"")</f>
        <v>217</v>
      </c>
      <c r="AC326" s="7">
        <f>IFERROR(VLOOKUP(Table1[[#This Row],[Stock]],[2]CUS030!$A$5:$BO$10000,34,0)/Table1[[#This Row],[Rate
(L/S)]],"")</f>
        <v>0</v>
      </c>
      <c r="AD326" s="7">
        <f>IFERROR(VLOOKUP(Table1[[#This Row],[Stock]],[2]CUS030!$A$5:$BO$10000,35,0)/Table1[[#This Row],[Rate
(L/S)]],"")</f>
        <v>0</v>
      </c>
      <c r="AE326" s="7">
        <f>IFERROR(VLOOKUP(Table1[[#This Row],[Stock]],[2]CUS030!$A$5:$BO$10000,36,0)/Table1[[#This Row],[Rate
(L/S)]],"")</f>
        <v>0</v>
      </c>
      <c r="AF326" s="7">
        <f>IFERROR(VLOOKUP(Table1[[#This Row],[Stock]],[2]CUS030!$A$5:$BO$10000,37,0)/Table1[[#This Row],[Rate
(L/S)]],"")</f>
        <v>0</v>
      </c>
      <c r="AG326" s="7">
        <f>IFERROR(VLOOKUP(Table1[[#This Row],[Stock]],[2]CUS030!$A$5:$BO$10000,38,0)/Table1[[#This Row],[Rate
(L/S)]],"")</f>
        <v>0</v>
      </c>
      <c r="AH326" s="7">
        <f>IFERROR(VLOOKUP(Table1[[#This Row],[Stock]],[2]CUS030!$A$5:$BO$10000,39,0)/Table1[[#This Row],[Rate
(L/S)]],"")</f>
        <v>0</v>
      </c>
      <c r="AI326" s="7">
        <f>IFERROR(VLOOKUP(Table1[[#This Row],[Stock]],[2]CUS030!$A$5:$BO$10000,40,0)/Table1[[#This Row],[Rate
(L/S)]],"")</f>
        <v>0</v>
      </c>
      <c r="AJ326" s="7">
        <f>IFERROR(VLOOKUP(Table1[[#This Row],[Stock]],[2]CUS030!$A$5:$BO$10000,41,0)/Table1[[#This Row],[Rate
(L/S)]],"")</f>
        <v>0</v>
      </c>
      <c r="AK326" s="7">
        <f>IFERROR(VLOOKUP(Table1[[#This Row],[Stock]],[2]CUS030!$A$5:$BO$10000,42,0)/Table1[[#This Row],[Rate
(L/S)]],"")</f>
        <v>0</v>
      </c>
      <c r="AL326" s="7">
        <f>IFERROR(VLOOKUP(Table1[[#This Row],[Stock]],[2]CUS030!$A$5:$BO$10000,43,0)/Table1[[#This Row],[Rate
(L/S)]],"")</f>
        <v>0</v>
      </c>
      <c r="AM326" s="7">
        <f>IFERROR(VLOOKUP(Table1[[#This Row],[Stock]],[2]CUS030!$A$5:$BO$10000,44,0)/Table1[[#This Row],[Rate
(L/S)]],"")</f>
        <v>0</v>
      </c>
      <c r="AN326" s="7">
        <f>IFERROR(VLOOKUP(Table1[[#This Row],[Stock]],[2]CUS030!$A$5:$BO$10000,45,0)/Table1[[#This Row],[Rate
(L/S)]],"")</f>
        <v>0</v>
      </c>
      <c r="AO326" s="7">
        <f>IFERROR(VLOOKUP(Table1[[#This Row],[Stock]],[2]CUS030!$A$5:$BO$10000,46,0)/Table1[[#This Row],[Rate
(L/S)]],"")</f>
        <v>0</v>
      </c>
      <c r="AP326" s="7">
        <f>IFERROR(VLOOKUP(Table1[[#This Row],[Stock]],[2]CUS030!$A$5:$BO$10000,47,0)/Table1[[#This Row],[Rate
(L/S)]],"")</f>
        <v>0</v>
      </c>
      <c r="AQ326" s="7">
        <f>IFERROR(VLOOKUP(Table1[[#This Row],[Stock]],[2]CUS030!$A$5:$BO$10000,48,0)/Table1[[#This Row],[Rate
(L/S)]],"")</f>
        <v>0</v>
      </c>
      <c r="AR326" s="7">
        <f>IFERROR(VLOOKUP(Table1[[#This Row],[Stock]],[2]CUS030!$A$5:$BO$10000,49,0)/Table1[[#This Row],[Rate
(L/S)]],"")</f>
        <v>0</v>
      </c>
      <c r="AS326" s="7">
        <f>IFERROR(VLOOKUP(Table1[[#This Row],[Stock]],[2]CUS030!$A$5:$BO$10000,50,0)/Table1[[#This Row],[Rate
(L/S)]],"")</f>
        <v>0</v>
      </c>
      <c r="AT326" s="7">
        <f>IFERROR(VLOOKUP(Table1[[#This Row],[Stock]],[2]CUS030!$A$5:$BO$10000,51,0)/Table1[[#This Row],[Rate
(L/S)]],"")</f>
        <v>0</v>
      </c>
      <c r="AU326" s="7">
        <f>IFERROR(VLOOKUP(Table1[[#This Row],[Stock]],[2]CUS030!$A$5:$BO$10000,52,0)/Table1[[#This Row],[Rate
(L/S)]],"")</f>
        <v>0</v>
      </c>
      <c r="AV326" s="7">
        <f>IFERROR(VLOOKUP(Table1[[#This Row],[Stock]],[2]CUS030!$A$5:$BO$10000,53,0)/Table1[[#This Row],[Rate
(L/S)]],"")</f>
        <v>217</v>
      </c>
      <c r="AW326" s="7">
        <f>IFERROR(VLOOKUP(Table1[[#This Row],[Stock]],[2]CUS030!$A$5:$BO$10000,54,0)/Table1[[#This Row],[Rate
(L/S)]],"")</f>
        <v>0</v>
      </c>
      <c r="AX326" s="7">
        <f>IFERROR(VLOOKUP(Table1[[#This Row],[Stock]],[2]CUS030!$A$5:$BO$10000,55,0)/Table1[[#This Row],[Rate
(L/S)]],"")</f>
        <v>246</v>
      </c>
      <c r="AY326" s="7">
        <f>IFERROR(VLOOKUP(Table1[[#This Row],[Stock]],[2]CUS030!$A$5:$BO$10000,56,0)/Table1[[#This Row],[Rate
(L/S)]],"")</f>
        <v>141</v>
      </c>
      <c r="AZ326" s="7">
        <f>IFERROR(VLOOKUP(Table1[[#This Row],[Stock]],[2]CUS030!$A$5:$BO$10000,57,0)/Table1[[#This Row],[Rate
(L/S)]],"")</f>
        <v>178</v>
      </c>
      <c r="BA326" s="7">
        <f>IFERROR(VLOOKUP(Table1[[#This Row],[Stock]],[2]CUS030!$A$5:$BO$10000,58,0)/Table1[[#This Row],[Rate
(L/S)]],"")</f>
        <v>142</v>
      </c>
      <c r="BB326" s="7">
        <f>IFERROR(VLOOKUP(Table1[[#This Row],[Stock]],[2]CUS030!$A$5:$BO$10000,59,0)/Table1[[#This Row],[Rate
(L/S)]],"")</f>
        <v>0</v>
      </c>
      <c r="BC326" s="7">
        <f>IFERROR(VLOOKUP(Table1[[#This Row],[Stock]],[2]CUS030!$A$5:$BO$10000,60,0)/Table1[[#This Row],[Rate
(L/S)]],"")</f>
        <v>0</v>
      </c>
      <c r="BD326" s="7">
        <f>IFERROR(VLOOKUP(Table1[[#This Row],[Stock]],[2]CUS030!$A$5:$BO$10000,61,0)/Table1[[#This Row],[Rate
(L/S)]],"")</f>
        <v>0</v>
      </c>
      <c r="BE326" s="7">
        <f>IFERROR(VLOOKUP(Table1[[#This Row],[Stock]],[2]CUS030!$A$5:$BO$10000,62,0)/Table1[[#This Row],[Rate
(L/S)]],"")</f>
        <v>0</v>
      </c>
      <c r="BF326" s="7">
        <f>IFERROR(VLOOKUP(Table1[[#This Row],[Stock]],[2]CUS030!$A$5:$BO$10000,63,0)/Table1[[#This Row],[Rate
(L/S)]],"")</f>
        <v>0</v>
      </c>
      <c r="BG326" s="7">
        <f>IFERROR(VLOOKUP(Table1[[#This Row],[Stock]],[2]CUS030!$A$5:$BO$10000,64,0)/Table1[[#This Row],[Rate
(L/S)]],"")</f>
        <v>0</v>
      </c>
      <c r="BH326" s="7">
        <f>IFERROR(VLOOKUP(Table1[[#This Row],[Stock]],[2]CUS030!$A$5:$BO$10000,65,0)/Table1[[#This Row],[Rate
(L/S)]],"")</f>
        <v>0</v>
      </c>
      <c r="BI326" s="7" t="s">
        <v>1</v>
      </c>
      <c r="BJ326" s="15">
        <f>IFERROR(IF(Table1[[#This Row],[S.Material]]="S",(Table1[[#This Row],[Total Qty]]+Table1[[#This Row],[N+1]]+Table1[[#This Row],[N+2]]),Table1[[#This Row],[Total Qty]]+Table1[[#This Row],[N+1]]),)</f>
        <v>358</v>
      </c>
      <c r="BK326" s="7" t="str">
        <f>IFERROR(IF(((AVERAGE((Table1[[#This Row],[N+1]],Table1[[#This Row],[N+2]]),Table1[[#This Row],[N+3]])-(Table1[[#This Row],[Total Qty]])))&gt;500,"Fixed&gt;500pcs",""),"")</f>
        <v/>
      </c>
      <c r="BL326" s="7" t="str">
        <f>IF(AND(Table1[[#This Row],[Last Forcast]]=0,Table1[[#This Row],[Total Qty]]&gt;0,Table1[[#This Row],[N+1]]&gt;0),"Check PO again","")</f>
        <v/>
      </c>
    </row>
    <row r="327" spans="2:64" x14ac:dyDescent="0.3">
      <c r="B327">
        <v>325</v>
      </c>
      <c r="C327" t="s">
        <v>338</v>
      </c>
      <c r="D327">
        <f>IFERROR(ROUND((MID(Table1[[#This Row],[Production]],35,(LEN(Table1[[#This Row],[Production]]))-37)/(MID(Table1[[#This Row],[Stock]],35,(LEN(Table1[[#This Row],[Stock]]))-37))),0),"")</f>
        <v>1</v>
      </c>
      <c r="E327" t="s">
        <v>338</v>
      </c>
      <c r="F327" s="16">
        <f>VLOOKUP(LEFT(Table1[[#This Row],[Production]],LEN(Table1[[#This Row],[Production]])-7),Item!$A$5:$Z$1000,26,0)</f>
        <v>0.47599999999999998</v>
      </c>
      <c r="H327" s="8" t="str">
        <f>IFERROR(VLOOKUP(MID(Table1[[#This Row],[Production]],10,2),Special!$B$2:$D$26,3,0),"")</f>
        <v>-</v>
      </c>
      <c r="J327" t="b">
        <f>EXACT(LEFT(Table1[[#This Row],[Stock]],12),LEFT(Table1[[#This Row],[Production]],12))</f>
        <v>1</v>
      </c>
      <c r="K327" t="b">
        <f>EXACT((RIGHT(Table1[[#This Row],[Stock]],3)),((RIGHT(Table1[[#This Row],[Production]],3))))</f>
        <v>1</v>
      </c>
      <c r="L327" s="14">
        <f>IFERROR(VLOOKUP(Table1[[#This Row],[Stock]],[1]Sheet1!$A$7:$N$10000,14,0),"")</f>
        <v>353</v>
      </c>
      <c r="M327" s="14">
        <f>IFERROR(ROUND((Table1[[#This Row],[Stock
(S&amp;L)]]/Table1[[#This Row],[Rate
(L/S)]]),0),"")</f>
        <v>353</v>
      </c>
      <c r="O327" t="str">
        <f>IF(Table1[[#This Row],[Rate
(L/S)]]=1,"P/E","C")</f>
        <v>P/E</v>
      </c>
      <c r="P327" s="7">
        <f>IFERROR(VLOOKUP(Table1[[#This Row],[Stock]],[2]CUS030!$A$5:$BO$10000,21,0)/Table1[[#This Row],[Rate
(L/S)]],"")</f>
        <v>200</v>
      </c>
      <c r="Q327" s="7">
        <f>IFERROR(VLOOKUP(Table1[[#This Row],[Stock]],[2]CUS030!$A$5:$BO$10000,22,0)/Table1[[#This Row],[Rate
(L/S)]],"")</f>
        <v>0</v>
      </c>
      <c r="R327" s="7">
        <f>IFERROR(VLOOKUP(Table1[[#This Row],[Stock]],[2]CUS030!$A$5:$BO$10000,23,0)/Table1[[#This Row],[Rate
(L/S)]],"")</f>
        <v>0</v>
      </c>
      <c r="S327" s="7">
        <f>IFERROR(VLOOKUP(Table1[[#This Row],[Stock]],[2]CUS030!$A$5:$BO$10000,24,0)/Table1[[#This Row],[Rate
(L/S)]],"")</f>
        <v>0</v>
      </c>
      <c r="T327" s="7">
        <f>IFERROR(VLOOKUP(Table1[[#This Row],[Stock]],[2]CUS030!$A$5:$BO$10000,25,0)/Table1[[#This Row],[Rate
(L/S)]],"")</f>
        <v>0</v>
      </c>
      <c r="U327" s="7">
        <f>IFERROR(VLOOKUP(Table1[[#This Row],[Stock]],[2]CUS030!$A$5:$BO$10000,26,0)/Table1[[#This Row],[Rate
(L/S)]],"")</f>
        <v>0</v>
      </c>
      <c r="V327" s="7">
        <f>IFERROR(VLOOKUP(Table1[[#This Row],[Stock]],[2]CUS030!$A$5:$BO$10000,27,0)/Table1[[#This Row],[Rate
(L/S)]],"")</f>
        <v>0</v>
      </c>
      <c r="W327" s="7">
        <f>IFERROR(VLOOKUP(Table1[[#This Row],[Stock]],[2]CUS030!$A$5:$BO$10000,28,0)/Table1[[#This Row],[Rate
(L/S)]],"")</f>
        <v>150</v>
      </c>
      <c r="X327" s="7">
        <f>IFERROR(VLOOKUP(Table1[[#This Row],[Stock]],[2]CUS030!$A$5:$BO$10000,29,0)/Table1[[#This Row],[Rate
(L/S)]],"")</f>
        <v>0</v>
      </c>
      <c r="Y327" s="7">
        <f>IFERROR(VLOOKUP(Table1[[#This Row],[Stock]],[2]CUS030!$A$5:$BO$10000,30,0)/Table1[[#This Row],[Rate
(L/S)]],"")</f>
        <v>0</v>
      </c>
      <c r="Z327" s="7">
        <f>IFERROR(VLOOKUP(Table1[[#This Row],[Stock]],[2]CUS030!$A$5:$BO$10000,31,0)/Table1[[#This Row],[Rate
(L/S)]],"")</f>
        <v>0</v>
      </c>
      <c r="AA327" s="7">
        <f>IFERROR(VLOOKUP(Table1[[#This Row],[Stock]],[2]CUS030!$A$5:$BO$10000,32,0)/Table1[[#This Row],[Rate
(L/S)]],"")</f>
        <v>0</v>
      </c>
      <c r="AB327" s="7">
        <f>IFERROR(VLOOKUP(Table1[[#This Row],[Stock]],[2]CUS030!$A$5:$BO$10000,33,0)/Table1[[#This Row],[Rate
(L/S)]],"")</f>
        <v>0</v>
      </c>
      <c r="AC327" s="7">
        <f>IFERROR(VLOOKUP(Table1[[#This Row],[Stock]],[2]CUS030!$A$5:$BO$10000,34,0)/Table1[[#This Row],[Rate
(L/S)]],"")</f>
        <v>0</v>
      </c>
      <c r="AD327" s="7">
        <f>IFERROR(VLOOKUP(Table1[[#This Row],[Stock]],[2]CUS030!$A$5:$BO$10000,35,0)/Table1[[#This Row],[Rate
(L/S)]],"")</f>
        <v>0</v>
      </c>
      <c r="AE327" s="7">
        <f>IFERROR(VLOOKUP(Table1[[#This Row],[Stock]],[2]CUS030!$A$5:$BO$10000,36,0)/Table1[[#This Row],[Rate
(L/S)]],"")</f>
        <v>0</v>
      </c>
      <c r="AF327" s="7">
        <f>IFERROR(VLOOKUP(Table1[[#This Row],[Stock]],[2]CUS030!$A$5:$BO$10000,37,0)/Table1[[#This Row],[Rate
(L/S)]],"")</f>
        <v>0</v>
      </c>
      <c r="AG327" s="7">
        <f>IFERROR(VLOOKUP(Table1[[#This Row],[Stock]],[2]CUS030!$A$5:$BO$10000,38,0)/Table1[[#This Row],[Rate
(L/S)]],"")</f>
        <v>0</v>
      </c>
      <c r="AH327" s="7">
        <f>IFERROR(VLOOKUP(Table1[[#This Row],[Stock]],[2]CUS030!$A$5:$BO$10000,39,0)/Table1[[#This Row],[Rate
(L/S)]],"")</f>
        <v>0</v>
      </c>
      <c r="AI327" s="7">
        <f>IFERROR(VLOOKUP(Table1[[#This Row],[Stock]],[2]CUS030!$A$5:$BO$10000,40,0)/Table1[[#This Row],[Rate
(L/S)]],"")</f>
        <v>0</v>
      </c>
      <c r="AJ327" s="7">
        <f>IFERROR(VLOOKUP(Table1[[#This Row],[Stock]],[2]CUS030!$A$5:$BO$10000,41,0)/Table1[[#This Row],[Rate
(L/S)]],"")</f>
        <v>0</v>
      </c>
      <c r="AK327" s="7">
        <f>IFERROR(VLOOKUP(Table1[[#This Row],[Stock]],[2]CUS030!$A$5:$BO$10000,42,0)/Table1[[#This Row],[Rate
(L/S)]],"")</f>
        <v>0</v>
      </c>
      <c r="AL327" s="7">
        <f>IFERROR(VLOOKUP(Table1[[#This Row],[Stock]],[2]CUS030!$A$5:$BO$10000,43,0)/Table1[[#This Row],[Rate
(L/S)]],"")</f>
        <v>0</v>
      </c>
      <c r="AM327" s="7">
        <f>IFERROR(VLOOKUP(Table1[[#This Row],[Stock]],[2]CUS030!$A$5:$BO$10000,44,0)/Table1[[#This Row],[Rate
(L/S)]],"")</f>
        <v>0</v>
      </c>
      <c r="AN327" s="7">
        <f>IFERROR(VLOOKUP(Table1[[#This Row],[Stock]],[2]CUS030!$A$5:$BO$10000,45,0)/Table1[[#This Row],[Rate
(L/S)]],"")</f>
        <v>0</v>
      </c>
      <c r="AO327" s="7">
        <f>IFERROR(VLOOKUP(Table1[[#This Row],[Stock]],[2]CUS030!$A$5:$BO$10000,46,0)/Table1[[#This Row],[Rate
(L/S)]],"")</f>
        <v>0</v>
      </c>
      <c r="AP327" s="7">
        <f>IFERROR(VLOOKUP(Table1[[#This Row],[Stock]],[2]CUS030!$A$5:$BO$10000,47,0)/Table1[[#This Row],[Rate
(L/S)]],"")</f>
        <v>0</v>
      </c>
      <c r="AQ327" s="7">
        <f>IFERROR(VLOOKUP(Table1[[#This Row],[Stock]],[2]CUS030!$A$5:$BO$10000,48,0)/Table1[[#This Row],[Rate
(L/S)]],"")</f>
        <v>0</v>
      </c>
      <c r="AR327" s="7">
        <f>IFERROR(VLOOKUP(Table1[[#This Row],[Stock]],[2]CUS030!$A$5:$BO$10000,49,0)/Table1[[#This Row],[Rate
(L/S)]],"")</f>
        <v>0</v>
      </c>
      <c r="AS327" s="7">
        <f>IFERROR(VLOOKUP(Table1[[#This Row],[Stock]],[2]CUS030!$A$5:$BO$10000,50,0)/Table1[[#This Row],[Rate
(L/S)]],"")</f>
        <v>0</v>
      </c>
      <c r="AT327" s="7">
        <f>IFERROR(VLOOKUP(Table1[[#This Row],[Stock]],[2]CUS030!$A$5:$BO$10000,51,0)/Table1[[#This Row],[Rate
(L/S)]],"")</f>
        <v>0</v>
      </c>
      <c r="AU327" s="7">
        <f>IFERROR(VLOOKUP(Table1[[#This Row],[Stock]],[2]CUS030!$A$5:$BO$10000,52,0)/Table1[[#This Row],[Rate
(L/S)]],"")</f>
        <v>0</v>
      </c>
      <c r="AV327" s="7">
        <f>IFERROR(VLOOKUP(Table1[[#This Row],[Stock]],[2]CUS030!$A$5:$BO$10000,53,0)/Table1[[#This Row],[Rate
(L/S)]],"")</f>
        <v>350</v>
      </c>
      <c r="AW327" s="7">
        <f>IFERROR(VLOOKUP(Table1[[#This Row],[Stock]],[2]CUS030!$A$5:$BO$10000,54,0)/Table1[[#This Row],[Rate
(L/S)]],"")</f>
        <v>0</v>
      </c>
      <c r="AX327" s="7">
        <f>IFERROR(VLOOKUP(Table1[[#This Row],[Stock]],[2]CUS030!$A$5:$BO$10000,55,0)/Table1[[#This Row],[Rate
(L/S)]],"")</f>
        <v>490</v>
      </c>
      <c r="AY327" s="7">
        <f>IFERROR(VLOOKUP(Table1[[#This Row],[Stock]],[2]CUS030!$A$5:$BO$10000,56,0)/Table1[[#This Row],[Rate
(L/S)]],"")</f>
        <v>360</v>
      </c>
      <c r="AZ327" s="7">
        <f>IFERROR(VLOOKUP(Table1[[#This Row],[Stock]],[2]CUS030!$A$5:$BO$10000,57,0)/Table1[[#This Row],[Rate
(L/S)]],"")</f>
        <v>0</v>
      </c>
      <c r="BA327" s="7">
        <f>IFERROR(VLOOKUP(Table1[[#This Row],[Stock]],[2]CUS030!$A$5:$BO$10000,58,0)/Table1[[#This Row],[Rate
(L/S)]],"")</f>
        <v>0</v>
      </c>
      <c r="BB327" s="7">
        <f>IFERROR(VLOOKUP(Table1[[#This Row],[Stock]],[2]CUS030!$A$5:$BO$10000,59,0)/Table1[[#This Row],[Rate
(L/S)]],"")</f>
        <v>0</v>
      </c>
      <c r="BC327" s="7">
        <f>IFERROR(VLOOKUP(Table1[[#This Row],[Stock]],[2]CUS030!$A$5:$BO$10000,60,0)/Table1[[#This Row],[Rate
(L/S)]],"")</f>
        <v>0</v>
      </c>
      <c r="BD327" s="7">
        <f>IFERROR(VLOOKUP(Table1[[#This Row],[Stock]],[2]CUS030!$A$5:$BO$10000,61,0)/Table1[[#This Row],[Rate
(L/S)]],"")</f>
        <v>0</v>
      </c>
      <c r="BE327" s="7">
        <f>IFERROR(VLOOKUP(Table1[[#This Row],[Stock]],[2]CUS030!$A$5:$BO$10000,62,0)/Table1[[#This Row],[Rate
(L/S)]],"")</f>
        <v>0</v>
      </c>
      <c r="BF327" s="7">
        <f>IFERROR(VLOOKUP(Table1[[#This Row],[Stock]],[2]CUS030!$A$5:$BO$10000,63,0)/Table1[[#This Row],[Rate
(L/S)]],"")</f>
        <v>0</v>
      </c>
      <c r="BG327" s="7">
        <f>IFERROR(VLOOKUP(Table1[[#This Row],[Stock]],[2]CUS030!$A$5:$BO$10000,64,0)/Table1[[#This Row],[Rate
(L/S)]],"")</f>
        <v>0</v>
      </c>
      <c r="BH327" s="7">
        <f>IFERROR(VLOOKUP(Table1[[#This Row],[Stock]],[2]CUS030!$A$5:$BO$10000,65,0)/Table1[[#This Row],[Rate
(L/S)]],"")</f>
        <v>0</v>
      </c>
      <c r="BI327" s="7" t="s">
        <v>1</v>
      </c>
      <c r="BJ327" s="15">
        <f>IFERROR(IF(Table1[[#This Row],[S.Material]]="S",(Table1[[#This Row],[Total Qty]]+Table1[[#This Row],[N+1]]+Table1[[#This Row],[N+2]]),Table1[[#This Row],[Total Qty]]+Table1[[#This Row],[N+1]]),)</f>
        <v>710</v>
      </c>
      <c r="BK327" s="7" t="str">
        <f>IFERROR(IF(((AVERAGE((Table1[[#This Row],[N+1]],Table1[[#This Row],[N+2]]),Table1[[#This Row],[N+3]])-(Table1[[#This Row],[Total Qty]])))&gt;500,"Fixed&gt;500pcs",""),"")</f>
        <v/>
      </c>
      <c r="BL327" s="7" t="str">
        <f>IF(AND(Table1[[#This Row],[Last Forcast]]=0,Table1[[#This Row],[Total Qty]]&gt;0,Table1[[#This Row],[N+1]]&gt;0),"Check PO again","")</f>
        <v/>
      </c>
    </row>
    <row r="328" spans="2:64" x14ac:dyDescent="0.3">
      <c r="B328">
        <v>326</v>
      </c>
      <c r="C328" t="s">
        <v>339</v>
      </c>
      <c r="D328">
        <f>IFERROR(ROUND((MID(Table1[[#This Row],[Production]],35,(LEN(Table1[[#This Row],[Production]]))-37)/(MID(Table1[[#This Row],[Stock]],35,(LEN(Table1[[#This Row],[Stock]]))-37))),0),"")</f>
        <v>1</v>
      </c>
      <c r="E328" t="s">
        <v>339</v>
      </c>
      <c r="F328" s="16">
        <f>VLOOKUP(LEFT(Table1[[#This Row],[Production]],LEN(Table1[[#This Row],[Production]])-7),Item!$A$5:$Z$1000,26,0)</f>
        <v>0.47599999999999998</v>
      </c>
      <c r="H328" s="8" t="str">
        <f>IFERROR(VLOOKUP(MID(Table1[[#This Row],[Production]],10,2),Special!$B$2:$D$26,3,0),"")</f>
        <v>-</v>
      </c>
      <c r="J328" t="b">
        <f>EXACT(LEFT(Table1[[#This Row],[Stock]],12),LEFT(Table1[[#This Row],[Production]],12))</f>
        <v>1</v>
      </c>
      <c r="K328" t="b">
        <f>EXACT((RIGHT(Table1[[#This Row],[Stock]],3)),((RIGHT(Table1[[#This Row],[Production]],3))))</f>
        <v>1</v>
      </c>
      <c r="L328" s="14">
        <f>IFERROR(VLOOKUP(Table1[[#This Row],[Stock]],[1]Sheet1!$A$7:$N$10000,14,0),"")</f>
        <v>100</v>
      </c>
      <c r="M328" s="14">
        <f>IFERROR(ROUND((Table1[[#This Row],[Stock
(S&amp;L)]]/Table1[[#This Row],[Rate
(L/S)]]),0),"")</f>
        <v>100</v>
      </c>
      <c r="O328" t="str">
        <f>IF(Table1[[#This Row],[Rate
(L/S)]]=1,"P/E","C")</f>
        <v>P/E</v>
      </c>
      <c r="P328" s="7">
        <f>IFERROR(VLOOKUP(Table1[[#This Row],[Stock]],[2]CUS030!$A$5:$BO$10000,21,0)/Table1[[#This Row],[Rate
(L/S)]],"")</f>
        <v>100</v>
      </c>
      <c r="Q328" s="7">
        <f>IFERROR(VLOOKUP(Table1[[#This Row],[Stock]],[2]CUS030!$A$5:$BO$10000,22,0)/Table1[[#This Row],[Rate
(L/S)]],"")</f>
        <v>0</v>
      </c>
      <c r="R328" s="7">
        <f>IFERROR(VLOOKUP(Table1[[#This Row],[Stock]],[2]CUS030!$A$5:$BO$10000,23,0)/Table1[[#This Row],[Rate
(L/S)]],"")</f>
        <v>0</v>
      </c>
      <c r="S328" s="7">
        <f>IFERROR(VLOOKUP(Table1[[#This Row],[Stock]],[2]CUS030!$A$5:$BO$10000,24,0)/Table1[[#This Row],[Rate
(L/S)]],"")</f>
        <v>0</v>
      </c>
      <c r="T328" s="7">
        <f>IFERROR(VLOOKUP(Table1[[#This Row],[Stock]],[2]CUS030!$A$5:$BO$10000,25,0)/Table1[[#This Row],[Rate
(L/S)]],"")</f>
        <v>0</v>
      </c>
      <c r="U328" s="7">
        <f>IFERROR(VLOOKUP(Table1[[#This Row],[Stock]],[2]CUS030!$A$5:$BO$10000,26,0)/Table1[[#This Row],[Rate
(L/S)]],"")</f>
        <v>0</v>
      </c>
      <c r="V328" s="7">
        <f>IFERROR(VLOOKUP(Table1[[#This Row],[Stock]],[2]CUS030!$A$5:$BO$10000,27,0)/Table1[[#This Row],[Rate
(L/S)]],"")</f>
        <v>0</v>
      </c>
      <c r="W328" s="7">
        <f>IFERROR(VLOOKUP(Table1[[#This Row],[Stock]],[2]CUS030!$A$5:$BO$10000,28,0)/Table1[[#This Row],[Rate
(L/S)]],"")</f>
        <v>0</v>
      </c>
      <c r="X328" s="7">
        <f>IFERROR(VLOOKUP(Table1[[#This Row],[Stock]],[2]CUS030!$A$5:$BO$10000,29,0)/Table1[[#This Row],[Rate
(L/S)]],"")</f>
        <v>0</v>
      </c>
      <c r="Y328" s="7">
        <f>IFERROR(VLOOKUP(Table1[[#This Row],[Stock]],[2]CUS030!$A$5:$BO$10000,30,0)/Table1[[#This Row],[Rate
(L/S)]],"")</f>
        <v>0</v>
      </c>
      <c r="Z328" s="7">
        <f>IFERROR(VLOOKUP(Table1[[#This Row],[Stock]],[2]CUS030!$A$5:$BO$10000,31,0)/Table1[[#This Row],[Rate
(L/S)]],"")</f>
        <v>0</v>
      </c>
      <c r="AA328" s="7">
        <f>IFERROR(VLOOKUP(Table1[[#This Row],[Stock]],[2]CUS030!$A$5:$BO$10000,32,0)/Table1[[#This Row],[Rate
(L/S)]],"")</f>
        <v>0</v>
      </c>
      <c r="AB328" s="7">
        <f>IFERROR(VLOOKUP(Table1[[#This Row],[Stock]],[2]CUS030!$A$5:$BO$10000,33,0)/Table1[[#This Row],[Rate
(L/S)]],"")</f>
        <v>0</v>
      </c>
      <c r="AC328" s="7">
        <f>IFERROR(VLOOKUP(Table1[[#This Row],[Stock]],[2]CUS030!$A$5:$BO$10000,34,0)/Table1[[#This Row],[Rate
(L/S)]],"")</f>
        <v>0</v>
      </c>
      <c r="AD328" s="7">
        <f>IFERROR(VLOOKUP(Table1[[#This Row],[Stock]],[2]CUS030!$A$5:$BO$10000,35,0)/Table1[[#This Row],[Rate
(L/S)]],"")</f>
        <v>0</v>
      </c>
      <c r="AE328" s="7">
        <f>IFERROR(VLOOKUP(Table1[[#This Row],[Stock]],[2]CUS030!$A$5:$BO$10000,36,0)/Table1[[#This Row],[Rate
(L/S)]],"")</f>
        <v>0</v>
      </c>
      <c r="AF328" s="7">
        <f>IFERROR(VLOOKUP(Table1[[#This Row],[Stock]],[2]CUS030!$A$5:$BO$10000,37,0)/Table1[[#This Row],[Rate
(L/S)]],"")</f>
        <v>0</v>
      </c>
      <c r="AG328" s="7">
        <f>IFERROR(VLOOKUP(Table1[[#This Row],[Stock]],[2]CUS030!$A$5:$BO$10000,38,0)/Table1[[#This Row],[Rate
(L/S)]],"")</f>
        <v>0</v>
      </c>
      <c r="AH328" s="7">
        <f>IFERROR(VLOOKUP(Table1[[#This Row],[Stock]],[2]CUS030!$A$5:$BO$10000,39,0)/Table1[[#This Row],[Rate
(L/S)]],"")</f>
        <v>0</v>
      </c>
      <c r="AI328" s="7">
        <f>IFERROR(VLOOKUP(Table1[[#This Row],[Stock]],[2]CUS030!$A$5:$BO$10000,40,0)/Table1[[#This Row],[Rate
(L/S)]],"")</f>
        <v>0</v>
      </c>
      <c r="AJ328" s="7">
        <f>IFERROR(VLOOKUP(Table1[[#This Row],[Stock]],[2]CUS030!$A$5:$BO$10000,41,0)/Table1[[#This Row],[Rate
(L/S)]],"")</f>
        <v>0</v>
      </c>
      <c r="AK328" s="7">
        <f>IFERROR(VLOOKUP(Table1[[#This Row],[Stock]],[2]CUS030!$A$5:$BO$10000,42,0)/Table1[[#This Row],[Rate
(L/S)]],"")</f>
        <v>0</v>
      </c>
      <c r="AL328" s="7">
        <f>IFERROR(VLOOKUP(Table1[[#This Row],[Stock]],[2]CUS030!$A$5:$BO$10000,43,0)/Table1[[#This Row],[Rate
(L/S)]],"")</f>
        <v>0</v>
      </c>
      <c r="AM328" s="7">
        <f>IFERROR(VLOOKUP(Table1[[#This Row],[Stock]],[2]CUS030!$A$5:$BO$10000,44,0)/Table1[[#This Row],[Rate
(L/S)]],"")</f>
        <v>0</v>
      </c>
      <c r="AN328" s="7">
        <f>IFERROR(VLOOKUP(Table1[[#This Row],[Stock]],[2]CUS030!$A$5:$BO$10000,45,0)/Table1[[#This Row],[Rate
(L/S)]],"")</f>
        <v>0</v>
      </c>
      <c r="AO328" s="7">
        <f>IFERROR(VLOOKUP(Table1[[#This Row],[Stock]],[2]CUS030!$A$5:$BO$10000,46,0)/Table1[[#This Row],[Rate
(L/S)]],"")</f>
        <v>0</v>
      </c>
      <c r="AP328" s="7">
        <f>IFERROR(VLOOKUP(Table1[[#This Row],[Stock]],[2]CUS030!$A$5:$BO$10000,47,0)/Table1[[#This Row],[Rate
(L/S)]],"")</f>
        <v>0</v>
      </c>
      <c r="AQ328" s="7">
        <f>IFERROR(VLOOKUP(Table1[[#This Row],[Stock]],[2]CUS030!$A$5:$BO$10000,48,0)/Table1[[#This Row],[Rate
(L/S)]],"")</f>
        <v>0</v>
      </c>
      <c r="AR328" s="7">
        <f>IFERROR(VLOOKUP(Table1[[#This Row],[Stock]],[2]CUS030!$A$5:$BO$10000,49,0)/Table1[[#This Row],[Rate
(L/S)]],"")</f>
        <v>0</v>
      </c>
      <c r="AS328" s="7">
        <f>IFERROR(VLOOKUP(Table1[[#This Row],[Stock]],[2]CUS030!$A$5:$BO$10000,50,0)/Table1[[#This Row],[Rate
(L/S)]],"")</f>
        <v>0</v>
      </c>
      <c r="AT328" s="7">
        <f>IFERROR(VLOOKUP(Table1[[#This Row],[Stock]],[2]CUS030!$A$5:$BO$10000,51,0)/Table1[[#This Row],[Rate
(L/S)]],"")</f>
        <v>0</v>
      </c>
      <c r="AU328" s="7">
        <f>IFERROR(VLOOKUP(Table1[[#This Row],[Stock]],[2]CUS030!$A$5:$BO$10000,52,0)/Table1[[#This Row],[Rate
(L/S)]],"")</f>
        <v>0</v>
      </c>
      <c r="AV328" s="7">
        <f>IFERROR(VLOOKUP(Table1[[#This Row],[Stock]],[2]CUS030!$A$5:$BO$10000,53,0)/Table1[[#This Row],[Rate
(L/S)]],"")</f>
        <v>100</v>
      </c>
      <c r="AW328" s="7">
        <f>IFERROR(VLOOKUP(Table1[[#This Row],[Stock]],[2]CUS030!$A$5:$BO$10000,54,0)/Table1[[#This Row],[Rate
(L/S)]],"")</f>
        <v>0</v>
      </c>
      <c r="AX328" s="7">
        <f>IFERROR(VLOOKUP(Table1[[#This Row],[Stock]],[2]CUS030!$A$5:$BO$10000,55,0)/Table1[[#This Row],[Rate
(L/S)]],"")</f>
        <v>117</v>
      </c>
      <c r="AY328" s="7">
        <f>IFERROR(VLOOKUP(Table1[[#This Row],[Stock]],[2]CUS030!$A$5:$BO$10000,56,0)/Table1[[#This Row],[Rate
(L/S)]],"")</f>
        <v>86</v>
      </c>
      <c r="AZ328" s="7">
        <f>IFERROR(VLOOKUP(Table1[[#This Row],[Stock]],[2]CUS030!$A$5:$BO$10000,57,0)/Table1[[#This Row],[Rate
(L/S)]],"")</f>
        <v>0</v>
      </c>
      <c r="BA328" s="7">
        <f>IFERROR(VLOOKUP(Table1[[#This Row],[Stock]],[2]CUS030!$A$5:$BO$10000,58,0)/Table1[[#This Row],[Rate
(L/S)]],"")</f>
        <v>0</v>
      </c>
      <c r="BB328" s="7">
        <f>IFERROR(VLOOKUP(Table1[[#This Row],[Stock]],[2]CUS030!$A$5:$BO$10000,59,0)/Table1[[#This Row],[Rate
(L/S)]],"")</f>
        <v>0</v>
      </c>
      <c r="BC328" s="7">
        <f>IFERROR(VLOOKUP(Table1[[#This Row],[Stock]],[2]CUS030!$A$5:$BO$10000,60,0)/Table1[[#This Row],[Rate
(L/S)]],"")</f>
        <v>0</v>
      </c>
      <c r="BD328" s="7">
        <f>IFERROR(VLOOKUP(Table1[[#This Row],[Stock]],[2]CUS030!$A$5:$BO$10000,61,0)/Table1[[#This Row],[Rate
(L/S)]],"")</f>
        <v>0</v>
      </c>
      <c r="BE328" s="7">
        <f>IFERROR(VLOOKUP(Table1[[#This Row],[Stock]],[2]CUS030!$A$5:$BO$10000,62,0)/Table1[[#This Row],[Rate
(L/S)]],"")</f>
        <v>0</v>
      </c>
      <c r="BF328" s="7">
        <f>IFERROR(VLOOKUP(Table1[[#This Row],[Stock]],[2]CUS030!$A$5:$BO$10000,63,0)/Table1[[#This Row],[Rate
(L/S)]],"")</f>
        <v>0</v>
      </c>
      <c r="BG328" s="7">
        <f>IFERROR(VLOOKUP(Table1[[#This Row],[Stock]],[2]CUS030!$A$5:$BO$10000,64,0)/Table1[[#This Row],[Rate
(L/S)]],"")</f>
        <v>0</v>
      </c>
      <c r="BH328" s="7">
        <f>IFERROR(VLOOKUP(Table1[[#This Row],[Stock]],[2]CUS030!$A$5:$BO$10000,65,0)/Table1[[#This Row],[Rate
(L/S)]],"")</f>
        <v>0</v>
      </c>
      <c r="BI328" s="7" t="s">
        <v>1</v>
      </c>
      <c r="BJ328" s="15">
        <f>IFERROR(IF(Table1[[#This Row],[S.Material]]="S",(Table1[[#This Row],[Total Qty]]+Table1[[#This Row],[N+1]]+Table1[[#This Row],[N+2]]),Table1[[#This Row],[Total Qty]]+Table1[[#This Row],[N+1]]),)</f>
        <v>186</v>
      </c>
      <c r="BK328" s="7" t="str">
        <f>IFERROR(IF(((AVERAGE((Table1[[#This Row],[N+1]],Table1[[#This Row],[N+2]]),Table1[[#This Row],[N+3]])-(Table1[[#This Row],[Total Qty]])))&gt;500,"Fixed&gt;500pcs",""),"")</f>
        <v/>
      </c>
      <c r="BL328" s="7" t="str">
        <f>IF(AND(Table1[[#This Row],[Last Forcast]]=0,Table1[[#This Row],[Total Qty]]&gt;0,Table1[[#This Row],[N+1]]&gt;0),"Check PO again","")</f>
        <v/>
      </c>
    </row>
    <row r="329" spans="2:64" x14ac:dyDescent="0.3">
      <c r="B329">
        <v>327</v>
      </c>
      <c r="C329" t="s">
        <v>340</v>
      </c>
      <c r="D329">
        <f>IFERROR(ROUND((MID(Table1[[#This Row],[Production]],35,(LEN(Table1[[#This Row],[Production]]))-37)/(MID(Table1[[#This Row],[Stock]],35,(LEN(Table1[[#This Row],[Stock]]))-37))),0),"")</f>
        <v>1</v>
      </c>
      <c r="E329" t="s">
        <v>340</v>
      </c>
      <c r="F329" s="16">
        <f>VLOOKUP(LEFT(Table1[[#This Row],[Production]],LEN(Table1[[#This Row],[Production]])-7),Item!$A$5:$Z$1000,26,0)</f>
        <v>0.54900000000000004</v>
      </c>
      <c r="H329" s="8" t="str">
        <f>IFERROR(VLOOKUP(MID(Table1[[#This Row],[Production]],10,2),Special!$B$2:$D$26,3,0),"")</f>
        <v>-</v>
      </c>
      <c r="J329" t="b">
        <f>EXACT(LEFT(Table1[[#This Row],[Stock]],12),LEFT(Table1[[#This Row],[Production]],12))</f>
        <v>1</v>
      </c>
      <c r="K329" t="b">
        <f>EXACT((RIGHT(Table1[[#This Row],[Stock]],3)),((RIGHT(Table1[[#This Row],[Production]],3))))</f>
        <v>1</v>
      </c>
      <c r="L329" s="14">
        <f>IFERROR(VLOOKUP(Table1[[#This Row],[Stock]],[1]Sheet1!$A$7:$N$10000,14,0),"")</f>
        <v>1292</v>
      </c>
      <c r="M329" s="14">
        <f>IFERROR(ROUND((Table1[[#This Row],[Stock
(S&amp;L)]]/Table1[[#This Row],[Rate
(L/S)]]),0),"")</f>
        <v>1292</v>
      </c>
      <c r="O329" t="str">
        <f>IF(Table1[[#This Row],[Rate
(L/S)]]=1,"P/E","C")</f>
        <v>P/E</v>
      </c>
      <c r="P329" s="7">
        <f>IFERROR(VLOOKUP(Table1[[#This Row],[Stock]],[2]CUS030!$A$5:$BO$10000,21,0)/Table1[[#This Row],[Rate
(L/S)]],"")</f>
        <v>1185</v>
      </c>
      <c r="Q329" s="7">
        <f>IFERROR(VLOOKUP(Table1[[#This Row],[Stock]],[2]CUS030!$A$5:$BO$10000,22,0)/Table1[[#This Row],[Rate
(L/S)]],"")</f>
        <v>0</v>
      </c>
      <c r="R329" s="7">
        <f>IFERROR(VLOOKUP(Table1[[#This Row],[Stock]],[2]CUS030!$A$5:$BO$10000,23,0)/Table1[[#This Row],[Rate
(L/S)]],"")</f>
        <v>0</v>
      </c>
      <c r="S329" s="7">
        <f>IFERROR(VLOOKUP(Table1[[#This Row],[Stock]],[2]CUS030!$A$5:$BO$10000,24,0)/Table1[[#This Row],[Rate
(L/S)]],"")</f>
        <v>0</v>
      </c>
      <c r="T329" s="7">
        <f>IFERROR(VLOOKUP(Table1[[#This Row],[Stock]],[2]CUS030!$A$5:$BO$10000,25,0)/Table1[[#This Row],[Rate
(L/S)]],"")</f>
        <v>0</v>
      </c>
      <c r="U329" s="7">
        <f>IFERROR(VLOOKUP(Table1[[#This Row],[Stock]],[2]CUS030!$A$5:$BO$10000,26,0)/Table1[[#This Row],[Rate
(L/S)]],"")</f>
        <v>0</v>
      </c>
      <c r="V329" s="7">
        <f>IFERROR(VLOOKUP(Table1[[#This Row],[Stock]],[2]CUS030!$A$5:$BO$10000,27,0)/Table1[[#This Row],[Rate
(L/S)]],"")</f>
        <v>0</v>
      </c>
      <c r="W329" s="7">
        <f>IFERROR(VLOOKUP(Table1[[#This Row],[Stock]],[2]CUS030!$A$5:$BO$10000,28,0)/Table1[[#This Row],[Rate
(L/S)]],"")</f>
        <v>0</v>
      </c>
      <c r="X329" s="7">
        <f>IFERROR(VLOOKUP(Table1[[#This Row],[Stock]],[2]CUS030!$A$5:$BO$10000,29,0)/Table1[[#This Row],[Rate
(L/S)]],"")</f>
        <v>0</v>
      </c>
      <c r="Y329" s="7">
        <f>IFERROR(VLOOKUP(Table1[[#This Row],[Stock]],[2]CUS030!$A$5:$BO$10000,30,0)/Table1[[#This Row],[Rate
(L/S)]],"")</f>
        <v>0</v>
      </c>
      <c r="Z329" s="7">
        <f>IFERROR(VLOOKUP(Table1[[#This Row],[Stock]],[2]CUS030!$A$5:$BO$10000,31,0)/Table1[[#This Row],[Rate
(L/S)]],"")</f>
        <v>0</v>
      </c>
      <c r="AA329" s="7">
        <f>IFERROR(VLOOKUP(Table1[[#This Row],[Stock]],[2]CUS030!$A$5:$BO$10000,32,0)/Table1[[#This Row],[Rate
(L/S)]],"")</f>
        <v>0</v>
      </c>
      <c r="AB329" s="7">
        <f>IFERROR(VLOOKUP(Table1[[#This Row],[Stock]],[2]CUS030!$A$5:$BO$10000,33,0)/Table1[[#This Row],[Rate
(L/S)]],"")</f>
        <v>0</v>
      </c>
      <c r="AC329" s="7">
        <f>IFERROR(VLOOKUP(Table1[[#This Row],[Stock]],[2]CUS030!$A$5:$BO$10000,34,0)/Table1[[#This Row],[Rate
(L/S)]],"")</f>
        <v>0</v>
      </c>
      <c r="AD329" s="7">
        <f>IFERROR(VLOOKUP(Table1[[#This Row],[Stock]],[2]CUS030!$A$5:$BO$10000,35,0)/Table1[[#This Row],[Rate
(L/S)]],"")</f>
        <v>0</v>
      </c>
      <c r="AE329" s="7">
        <f>IFERROR(VLOOKUP(Table1[[#This Row],[Stock]],[2]CUS030!$A$5:$BO$10000,36,0)/Table1[[#This Row],[Rate
(L/S)]],"")</f>
        <v>0</v>
      </c>
      <c r="AF329" s="7">
        <f>IFERROR(VLOOKUP(Table1[[#This Row],[Stock]],[2]CUS030!$A$5:$BO$10000,37,0)/Table1[[#This Row],[Rate
(L/S)]],"")</f>
        <v>0</v>
      </c>
      <c r="AG329" s="7">
        <f>IFERROR(VLOOKUP(Table1[[#This Row],[Stock]],[2]CUS030!$A$5:$BO$10000,38,0)/Table1[[#This Row],[Rate
(L/S)]],"")</f>
        <v>0</v>
      </c>
      <c r="AH329" s="7">
        <f>IFERROR(VLOOKUP(Table1[[#This Row],[Stock]],[2]CUS030!$A$5:$BO$10000,39,0)/Table1[[#This Row],[Rate
(L/S)]],"")</f>
        <v>0</v>
      </c>
      <c r="AI329" s="7">
        <f>IFERROR(VLOOKUP(Table1[[#This Row],[Stock]],[2]CUS030!$A$5:$BO$10000,40,0)/Table1[[#This Row],[Rate
(L/S)]],"")</f>
        <v>0</v>
      </c>
      <c r="AJ329" s="7">
        <f>IFERROR(VLOOKUP(Table1[[#This Row],[Stock]],[2]CUS030!$A$5:$BO$10000,41,0)/Table1[[#This Row],[Rate
(L/S)]],"")</f>
        <v>0</v>
      </c>
      <c r="AK329" s="7">
        <f>IFERROR(VLOOKUP(Table1[[#This Row],[Stock]],[2]CUS030!$A$5:$BO$10000,42,0)/Table1[[#This Row],[Rate
(L/S)]],"")</f>
        <v>0</v>
      </c>
      <c r="AL329" s="7">
        <f>IFERROR(VLOOKUP(Table1[[#This Row],[Stock]],[2]CUS030!$A$5:$BO$10000,43,0)/Table1[[#This Row],[Rate
(L/S)]],"")</f>
        <v>0</v>
      </c>
      <c r="AM329" s="7">
        <f>IFERROR(VLOOKUP(Table1[[#This Row],[Stock]],[2]CUS030!$A$5:$BO$10000,44,0)/Table1[[#This Row],[Rate
(L/S)]],"")</f>
        <v>0</v>
      </c>
      <c r="AN329" s="7">
        <f>IFERROR(VLOOKUP(Table1[[#This Row],[Stock]],[2]CUS030!$A$5:$BO$10000,45,0)/Table1[[#This Row],[Rate
(L/S)]],"")</f>
        <v>0</v>
      </c>
      <c r="AO329" s="7">
        <f>IFERROR(VLOOKUP(Table1[[#This Row],[Stock]],[2]CUS030!$A$5:$BO$10000,46,0)/Table1[[#This Row],[Rate
(L/S)]],"")</f>
        <v>0</v>
      </c>
      <c r="AP329" s="7">
        <f>IFERROR(VLOOKUP(Table1[[#This Row],[Stock]],[2]CUS030!$A$5:$BO$10000,47,0)/Table1[[#This Row],[Rate
(L/S)]],"")</f>
        <v>0</v>
      </c>
      <c r="AQ329" s="7">
        <f>IFERROR(VLOOKUP(Table1[[#This Row],[Stock]],[2]CUS030!$A$5:$BO$10000,48,0)/Table1[[#This Row],[Rate
(L/S)]],"")</f>
        <v>0</v>
      </c>
      <c r="AR329" s="7">
        <f>IFERROR(VLOOKUP(Table1[[#This Row],[Stock]],[2]CUS030!$A$5:$BO$10000,49,0)/Table1[[#This Row],[Rate
(L/S)]],"")</f>
        <v>0</v>
      </c>
      <c r="AS329" s="7">
        <f>IFERROR(VLOOKUP(Table1[[#This Row],[Stock]],[2]CUS030!$A$5:$BO$10000,50,0)/Table1[[#This Row],[Rate
(L/S)]],"")</f>
        <v>0</v>
      </c>
      <c r="AT329" s="7">
        <f>IFERROR(VLOOKUP(Table1[[#This Row],[Stock]],[2]CUS030!$A$5:$BO$10000,51,0)/Table1[[#This Row],[Rate
(L/S)]],"")</f>
        <v>0</v>
      </c>
      <c r="AU329" s="7">
        <f>IFERROR(VLOOKUP(Table1[[#This Row],[Stock]],[2]CUS030!$A$5:$BO$10000,52,0)/Table1[[#This Row],[Rate
(L/S)]],"")</f>
        <v>0</v>
      </c>
      <c r="AV329" s="7">
        <f>IFERROR(VLOOKUP(Table1[[#This Row],[Stock]],[2]CUS030!$A$5:$BO$10000,53,0)/Table1[[#This Row],[Rate
(L/S)]],"")</f>
        <v>1185</v>
      </c>
      <c r="AW329" s="7">
        <f>IFERROR(VLOOKUP(Table1[[#This Row],[Stock]],[2]CUS030!$A$5:$BO$10000,54,0)/Table1[[#This Row],[Rate
(L/S)]],"")</f>
        <v>0</v>
      </c>
      <c r="AX329" s="7">
        <f>IFERROR(VLOOKUP(Table1[[#This Row],[Stock]],[2]CUS030!$A$5:$BO$10000,55,0)/Table1[[#This Row],[Rate
(L/S)]],"")</f>
        <v>1292</v>
      </c>
      <c r="AY329" s="7">
        <f>IFERROR(VLOOKUP(Table1[[#This Row],[Stock]],[2]CUS030!$A$5:$BO$10000,56,0)/Table1[[#This Row],[Rate
(L/S)]],"")</f>
        <v>1181</v>
      </c>
      <c r="AZ329" s="7">
        <f>IFERROR(VLOOKUP(Table1[[#This Row],[Stock]],[2]CUS030!$A$5:$BO$10000,57,0)/Table1[[#This Row],[Rate
(L/S)]],"")</f>
        <v>890</v>
      </c>
      <c r="BA329" s="7">
        <f>IFERROR(VLOOKUP(Table1[[#This Row],[Stock]],[2]CUS030!$A$5:$BO$10000,58,0)/Table1[[#This Row],[Rate
(L/S)]],"")</f>
        <v>1187</v>
      </c>
      <c r="BB329" s="7">
        <f>IFERROR(VLOOKUP(Table1[[#This Row],[Stock]],[2]CUS030!$A$5:$BO$10000,59,0)/Table1[[#This Row],[Rate
(L/S)]],"")</f>
        <v>0</v>
      </c>
      <c r="BC329" s="7">
        <f>IFERROR(VLOOKUP(Table1[[#This Row],[Stock]],[2]CUS030!$A$5:$BO$10000,60,0)/Table1[[#This Row],[Rate
(L/S)]],"")</f>
        <v>0</v>
      </c>
      <c r="BD329" s="7">
        <f>IFERROR(VLOOKUP(Table1[[#This Row],[Stock]],[2]CUS030!$A$5:$BO$10000,61,0)/Table1[[#This Row],[Rate
(L/S)]],"")</f>
        <v>0</v>
      </c>
      <c r="BE329" s="7">
        <f>IFERROR(VLOOKUP(Table1[[#This Row],[Stock]],[2]CUS030!$A$5:$BO$10000,62,0)/Table1[[#This Row],[Rate
(L/S)]],"")</f>
        <v>0</v>
      </c>
      <c r="BF329" s="7">
        <f>IFERROR(VLOOKUP(Table1[[#This Row],[Stock]],[2]CUS030!$A$5:$BO$10000,63,0)/Table1[[#This Row],[Rate
(L/S)]],"")</f>
        <v>0</v>
      </c>
      <c r="BG329" s="7">
        <f>IFERROR(VLOOKUP(Table1[[#This Row],[Stock]],[2]CUS030!$A$5:$BO$10000,64,0)/Table1[[#This Row],[Rate
(L/S)]],"")</f>
        <v>0</v>
      </c>
      <c r="BH329" s="7">
        <f>IFERROR(VLOOKUP(Table1[[#This Row],[Stock]],[2]CUS030!$A$5:$BO$10000,65,0)/Table1[[#This Row],[Rate
(L/S)]],"")</f>
        <v>0</v>
      </c>
      <c r="BI329" s="7" t="s">
        <v>1</v>
      </c>
      <c r="BJ329" s="15">
        <f>IFERROR(IF(Table1[[#This Row],[S.Material]]="S",(Table1[[#This Row],[Total Qty]]+Table1[[#This Row],[N+1]]+Table1[[#This Row],[N+2]]),Table1[[#This Row],[Total Qty]]+Table1[[#This Row],[N+1]]),)</f>
        <v>2366</v>
      </c>
      <c r="BK329" s="7" t="str">
        <f>IFERROR(IF(((AVERAGE((Table1[[#This Row],[N+1]],Table1[[#This Row],[N+2]]),Table1[[#This Row],[N+3]])-(Table1[[#This Row],[Total Qty]])))&gt;500,"Fixed&gt;500pcs",""),"")</f>
        <v/>
      </c>
      <c r="BL329" s="7" t="str">
        <f>IF(AND(Table1[[#This Row],[Last Forcast]]=0,Table1[[#This Row],[Total Qty]]&gt;0,Table1[[#This Row],[N+1]]&gt;0),"Check PO again","")</f>
        <v/>
      </c>
    </row>
    <row r="330" spans="2:64" x14ac:dyDescent="0.3">
      <c r="B330">
        <v>328</v>
      </c>
      <c r="C330" t="s">
        <v>341</v>
      </c>
      <c r="D330">
        <f>IFERROR(ROUND((MID(Table1[[#This Row],[Production]],35,(LEN(Table1[[#This Row],[Production]]))-37)/(MID(Table1[[#This Row],[Stock]],35,(LEN(Table1[[#This Row],[Stock]]))-37))),0),"")</f>
        <v>1</v>
      </c>
      <c r="E330" t="s">
        <v>341</v>
      </c>
      <c r="F330" s="16">
        <f>VLOOKUP(LEFT(Table1[[#This Row],[Production]],LEN(Table1[[#This Row],[Production]])-7),Item!$A$5:$Z$1000,26,0)</f>
        <v>0.54900000000000004</v>
      </c>
      <c r="H330" s="8" t="str">
        <f>IFERROR(VLOOKUP(MID(Table1[[#This Row],[Production]],10,2),Special!$B$2:$D$26,3,0),"")</f>
        <v>-</v>
      </c>
      <c r="J330" t="b">
        <f>EXACT(LEFT(Table1[[#This Row],[Stock]],12),LEFT(Table1[[#This Row],[Production]],12))</f>
        <v>1</v>
      </c>
      <c r="K330" t="b">
        <f>EXACT((RIGHT(Table1[[#This Row],[Stock]],3)),((RIGHT(Table1[[#This Row],[Production]],3))))</f>
        <v>1</v>
      </c>
      <c r="L330" s="14">
        <f>IFERROR(VLOOKUP(Table1[[#This Row],[Stock]],[1]Sheet1!$A$7:$N$10000,14,0),"")</f>
        <v>434</v>
      </c>
      <c r="M330" s="14">
        <f>IFERROR(ROUND((Table1[[#This Row],[Stock
(S&amp;L)]]/Table1[[#This Row],[Rate
(L/S)]]),0),"")</f>
        <v>434</v>
      </c>
      <c r="O330" t="str">
        <f>IF(Table1[[#This Row],[Rate
(L/S)]]=1,"P/E","C")</f>
        <v>P/E</v>
      </c>
      <c r="P330" s="7">
        <f>IFERROR(VLOOKUP(Table1[[#This Row],[Stock]],[2]CUS030!$A$5:$BO$10000,21,0)/Table1[[#This Row],[Rate
(L/S)]],"")</f>
        <v>217</v>
      </c>
      <c r="Q330" s="7">
        <f>IFERROR(VLOOKUP(Table1[[#This Row],[Stock]],[2]CUS030!$A$5:$BO$10000,22,0)/Table1[[#This Row],[Rate
(L/S)]],"")</f>
        <v>0</v>
      </c>
      <c r="R330" s="7">
        <f>IFERROR(VLOOKUP(Table1[[#This Row],[Stock]],[2]CUS030!$A$5:$BO$10000,23,0)/Table1[[#This Row],[Rate
(L/S)]],"")</f>
        <v>0</v>
      </c>
      <c r="S330" s="7">
        <f>IFERROR(VLOOKUP(Table1[[#This Row],[Stock]],[2]CUS030!$A$5:$BO$10000,24,0)/Table1[[#This Row],[Rate
(L/S)]],"")</f>
        <v>0</v>
      </c>
      <c r="T330" s="7">
        <f>IFERROR(VLOOKUP(Table1[[#This Row],[Stock]],[2]CUS030!$A$5:$BO$10000,25,0)/Table1[[#This Row],[Rate
(L/S)]],"")</f>
        <v>0</v>
      </c>
      <c r="U330" s="7">
        <f>IFERROR(VLOOKUP(Table1[[#This Row],[Stock]],[2]CUS030!$A$5:$BO$10000,26,0)/Table1[[#This Row],[Rate
(L/S)]],"")</f>
        <v>0</v>
      </c>
      <c r="V330" s="7">
        <f>IFERROR(VLOOKUP(Table1[[#This Row],[Stock]],[2]CUS030!$A$5:$BO$10000,27,0)/Table1[[#This Row],[Rate
(L/S)]],"")</f>
        <v>0</v>
      </c>
      <c r="W330" s="7">
        <f>IFERROR(VLOOKUP(Table1[[#This Row],[Stock]],[2]CUS030!$A$5:$BO$10000,28,0)/Table1[[#This Row],[Rate
(L/S)]],"")</f>
        <v>0</v>
      </c>
      <c r="X330" s="7">
        <f>IFERROR(VLOOKUP(Table1[[#This Row],[Stock]],[2]CUS030!$A$5:$BO$10000,29,0)/Table1[[#This Row],[Rate
(L/S)]],"")</f>
        <v>0</v>
      </c>
      <c r="Y330" s="7">
        <f>IFERROR(VLOOKUP(Table1[[#This Row],[Stock]],[2]CUS030!$A$5:$BO$10000,30,0)/Table1[[#This Row],[Rate
(L/S)]],"")</f>
        <v>0</v>
      </c>
      <c r="Z330" s="7">
        <f>IFERROR(VLOOKUP(Table1[[#This Row],[Stock]],[2]CUS030!$A$5:$BO$10000,31,0)/Table1[[#This Row],[Rate
(L/S)]],"")</f>
        <v>0</v>
      </c>
      <c r="AA330" s="7">
        <f>IFERROR(VLOOKUP(Table1[[#This Row],[Stock]],[2]CUS030!$A$5:$BO$10000,32,0)/Table1[[#This Row],[Rate
(L/S)]],"")</f>
        <v>0</v>
      </c>
      <c r="AB330" s="7">
        <f>IFERROR(VLOOKUP(Table1[[#This Row],[Stock]],[2]CUS030!$A$5:$BO$10000,33,0)/Table1[[#This Row],[Rate
(L/S)]],"")</f>
        <v>0</v>
      </c>
      <c r="AC330" s="7">
        <f>IFERROR(VLOOKUP(Table1[[#This Row],[Stock]],[2]CUS030!$A$5:$BO$10000,34,0)/Table1[[#This Row],[Rate
(L/S)]],"")</f>
        <v>0</v>
      </c>
      <c r="AD330" s="7">
        <f>IFERROR(VLOOKUP(Table1[[#This Row],[Stock]],[2]CUS030!$A$5:$BO$10000,35,0)/Table1[[#This Row],[Rate
(L/S)]],"")</f>
        <v>0</v>
      </c>
      <c r="AE330" s="7">
        <f>IFERROR(VLOOKUP(Table1[[#This Row],[Stock]],[2]CUS030!$A$5:$BO$10000,36,0)/Table1[[#This Row],[Rate
(L/S)]],"")</f>
        <v>0</v>
      </c>
      <c r="AF330" s="7">
        <f>IFERROR(VLOOKUP(Table1[[#This Row],[Stock]],[2]CUS030!$A$5:$BO$10000,37,0)/Table1[[#This Row],[Rate
(L/S)]],"")</f>
        <v>0</v>
      </c>
      <c r="AG330" s="7">
        <f>IFERROR(VLOOKUP(Table1[[#This Row],[Stock]],[2]CUS030!$A$5:$BO$10000,38,0)/Table1[[#This Row],[Rate
(L/S)]],"")</f>
        <v>0</v>
      </c>
      <c r="AH330" s="7">
        <f>IFERROR(VLOOKUP(Table1[[#This Row],[Stock]],[2]CUS030!$A$5:$BO$10000,39,0)/Table1[[#This Row],[Rate
(L/S)]],"")</f>
        <v>0</v>
      </c>
      <c r="AI330" s="7">
        <f>IFERROR(VLOOKUP(Table1[[#This Row],[Stock]],[2]CUS030!$A$5:$BO$10000,40,0)/Table1[[#This Row],[Rate
(L/S)]],"")</f>
        <v>0</v>
      </c>
      <c r="AJ330" s="7">
        <f>IFERROR(VLOOKUP(Table1[[#This Row],[Stock]],[2]CUS030!$A$5:$BO$10000,41,0)/Table1[[#This Row],[Rate
(L/S)]],"")</f>
        <v>0</v>
      </c>
      <c r="AK330" s="7">
        <f>IFERROR(VLOOKUP(Table1[[#This Row],[Stock]],[2]CUS030!$A$5:$BO$10000,42,0)/Table1[[#This Row],[Rate
(L/S)]],"")</f>
        <v>0</v>
      </c>
      <c r="AL330" s="7">
        <f>IFERROR(VLOOKUP(Table1[[#This Row],[Stock]],[2]CUS030!$A$5:$BO$10000,43,0)/Table1[[#This Row],[Rate
(L/S)]],"")</f>
        <v>0</v>
      </c>
      <c r="AM330" s="7">
        <f>IFERROR(VLOOKUP(Table1[[#This Row],[Stock]],[2]CUS030!$A$5:$BO$10000,44,0)/Table1[[#This Row],[Rate
(L/S)]],"")</f>
        <v>0</v>
      </c>
      <c r="AN330" s="7">
        <f>IFERROR(VLOOKUP(Table1[[#This Row],[Stock]],[2]CUS030!$A$5:$BO$10000,45,0)/Table1[[#This Row],[Rate
(L/S)]],"")</f>
        <v>0</v>
      </c>
      <c r="AO330" s="7">
        <f>IFERROR(VLOOKUP(Table1[[#This Row],[Stock]],[2]CUS030!$A$5:$BO$10000,46,0)/Table1[[#This Row],[Rate
(L/S)]],"")</f>
        <v>0</v>
      </c>
      <c r="AP330" s="7">
        <f>IFERROR(VLOOKUP(Table1[[#This Row],[Stock]],[2]CUS030!$A$5:$BO$10000,47,0)/Table1[[#This Row],[Rate
(L/S)]],"")</f>
        <v>0</v>
      </c>
      <c r="AQ330" s="7">
        <f>IFERROR(VLOOKUP(Table1[[#This Row],[Stock]],[2]CUS030!$A$5:$BO$10000,48,0)/Table1[[#This Row],[Rate
(L/S)]],"")</f>
        <v>0</v>
      </c>
      <c r="AR330" s="7">
        <f>IFERROR(VLOOKUP(Table1[[#This Row],[Stock]],[2]CUS030!$A$5:$BO$10000,49,0)/Table1[[#This Row],[Rate
(L/S)]],"")</f>
        <v>0</v>
      </c>
      <c r="AS330" s="7">
        <f>IFERROR(VLOOKUP(Table1[[#This Row],[Stock]],[2]CUS030!$A$5:$BO$10000,50,0)/Table1[[#This Row],[Rate
(L/S)]],"")</f>
        <v>0</v>
      </c>
      <c r="AT330" s="7">
        <f>IFERROR(VLOOKUP(Table1[[#This Row],[Stock]],[2]CUS030!$A$5:$BO$10000,51,0)/Table1[[#This Row],[Rate
(L/S)]],"")</f>
        <v>0</v>
      </c>
      <c r="AU330" s="7">
        <f>IFERROR(VLOOKUP(Table1[[#This Row],[Stock]],[2]CUS030!$A$5:$BO$10000,52,0)/Table1[[#This Row],[Rate
(L/S)]],"")</f>
        <v>0</v>
      </c>
      <c r="AV330" s="7">
        <f>IFERROR(VLOOKUP(Table1[[#This Row],[Stock]],[2]CUS030!$A$5:$BO$10000,53,0)/Table1[[#This Row],[Rate
(L/S)]],"")</f>
        <v>217</v>
      </c>
      <c r="AW330" s="7">
        <f>IFERROR(VLOOKUP(Table1[[#This Row],[Stock]],[2]CUS030!$A$5:$BO$10000,54,0)/Table1[[#This Row],[Rate
(L/S)]],"")</f>
        <v>0</v>
      </c>
      <c r="AX330" s="7">
        <f>IFERROR(VLOOKUP(Table1[[#This Row],[Stock]],[2]CUS030!$A$5:$BO$10000,55,0)/Table1[[#This Row],[Rate
(L/S)]],"")</f>
        <v>178</v>
      </c>
      <c r="AY330" s="7">
        <f>IFERROR(VLOOKUP(Table1[[#This Row],[Stock]],[2]CUS030!$A$5:$BO$10000,56,0)/Table1[[#This Row],[Rate
(L/S)]],"")</f>
        <v>444</v>
      </c>
      <c r="AZ330" s="7">
        <f>IFERROR(VLOOKUP(Table1[[#This Row],[Stock]],[2]CUS030!$A$5:$BO$10000,57,0)/Table1[[#This Row],[Rate
(L/S)]],"")</f>
        <v>436</v>
      </c>
      <c r="BA330" s="7">
        <f>IFERROR(VLOOKUP(Table1[[#This Row],[Stock]],[2]CUS030!$A$5:$BO$10000,58,0)/Table1[[#This Row],[Rate
(L/S)]],"")</f>
        <v>574</v>
      </c>
      <c r="BB330" s="7">
        <f>IFERROR(VLOOKUP(Table1[[#This Row],[Stock]],[2]CUS030!$A$5:$BO$10000,59,0)/Table1[[#This Row],[Rate
(L/S)]],"")</f>
        <v>683</v>
      </c>
      <c r="BC330" s="7">
        <f>IFERROR(VLOOKUP(Table1[[#This Row],[Stock]],[2]CUS030!$A$5:$BO$10000,60,0)/Table1[[#This Row],[Rate
(L/S)]],"")</f>
        <v>471</v>
      </c>
      <c r="BD330" s="7">
        <f>IFERROR(VLOOKUP(Table1[[#This Row],[Stock]],[2]CUS030!$A$5:$BO$10000,61,0)/Table1[[#This Row],[Rate
(L/S)]],"")</f>
        <v>419</v>
      </c>
      <c r="BE330" s="7">
        <f>IFERROR(VLOOKUP(Table1[[#This Row],[Stock]],[2]CUS030!$A$5:$BO$10000,62,0)/Table1[[#This Row],[Rate
(L/S)]],"")</f>
        <v>409</v>
      </c>
      <c r="BF330" s="7">
        <f>IFERROR(VLOOKUP(Table1[[#This Row],[Stock]],[2]CUS030!$A$5:$BO$10000,63,0)/Table1[[#This Row],[Rate
(L/S)]],"")</f>
        <v>259</v>
      </c>
      <c r="BG330" s="7">
        <f>IFERROR(VLOOKUP(Table1[[#This Row],[Stock]],[2]CUS030!$A$5:$BO$10000,64,0)/Table1[[#This Row],[Rate
(L/S)]],"")</f>
        <v>215</v>
      </c>
      <c r="BH330" s="7">
        <f>IFERROR(VLOOKUP(Table1[[#This Row],[Stock]],[2]CUS030!$A$5:$BO$10000,65,0)/Table1[[#This Row],[Rate
(L/S)]],"")</f>
        <v>209</v>
      </c>
      <c r="BI330" s="7" t="s">
        <v>1</v>
      </c>
      <c r="BJ330" s="15">
        <f>IFERROR(IF(Table1[[#This Row],[S.Material]]="S",(Table1[[#This Row],[Total Qty]]+Table1[[#This Row],[N+1]]+Table1[[#This Row],[N+2]]),Table1[[#This Row],[Total Qty]]+Table1[[#This Row],[N+1]]),)</f>
        <v>661</v>
      </c>
      <c r="BK330" s="7" t="str">
        <f>IFERROR(IF(((AVERAGE((Table1[[#This Row],[N+1]],Table1[[#This Row],[N+2]]),Table1[[#This Row],[N+3]])-(Table1[[#This Row],[Total Qty]])))&gt;500,"Fixed&gt;500pcs",""),"")</f>
        <v/>
      </c>
      <c r="BL330" s="7" t="str">
        <f>IF(AND(Table1[[#This Row],[Last Forcast]]=0,Table1[[#This Row],[Total Qty]]&gt;0,Table1[[#This Row],[N+1]]&gt;0),"Check PO again","")</f>
        <v/>
      </c>
    </row>
    <row r="331" spans="2:64" x14ac:dyDescent="0.3">
      <c r="B331">
        <v>329</v>
      </c>
      <c r="C331" t="s">
        <v>342</v>
      </c>
      <c r="D331">
        <f>IFERROR(ROUND((MID(Table1[[#This Row],[Production]],35,(LEN(Table1[[#This Row],[Production]]))-37)/(MID(Table1[[#This Row],[Stock]],35,(LEN(Table1[[#This Row],[Stock]]))-37))),0),"")</f>
        <v>1</v>
      </c>
      <c r="E331" t="s">
        <v>342</v>
      </c>
      <c r="F331" s="16">
        <f>VLOOKUP(LEFT(Table1[[#This Row],[Production]],LEN(Table1[[#This Row],[Production]])-7),Item!$A$5:$Z$1000,26,0)</f>
        <v>0.61899999999999999</v>
      </c>
      <c r="H331" s="8" t="str">
        <f>IFERROR(VLOOKUP(MID(Table1[[#This Row],[Production]],10,2),Special!$B$2:$D$26,3,0),"")</f>
        <v>-</v>
      </c>
      <c r="J331" t="b">
        <f>EXACT(LEFT(Table1[[#This Row],[Stock]],12),LEFT(Table1[[#This Row],[Production]],12))</f>
        <v>1</v>
      </c>
      <c r="K331" t="b">
        <f>EXACT((RIGHT(Table1[[#This Row],[Stock]],3)),((RIGHT(Table1[[#This Row],[Production]],3))))</f>
        <v>1</v>
      </c>
      <c r="L331" s="14">
        <f>IFERROR(VLOOKUP(Table1[[#This Row],[Stock]],[1]Sheet1!$A$7:$N$10000,14,0),"")</f>
        <v>1566</v>
      </c>
      <c r="M331" s="14">
        <f>IFERROR(ROUND((Table1[[#This Row],[Stock
(S&amp;L)]]/Table1[[#This Row],[Rate
(L/S)]]),0),"")</f>
        <v>1566</v>
      </c>
      <c r="O331" t="str">
        <f>IF(Table1[[#This Row],[Rate
(L/S)]]=1,"P/E","C")</f>
        <v>P/E</v>
      </c>
      <c r="P331" s="7">
        <f>IFERROR(VLOOKUP(Table1[[#This Row],[Stock]],[2]CUS030!$A$5:$BO$10000,21,0)/Table1[[#This Row],[Rate
(L/S)]],"")</f>
        <v>338</v>
      </c>
      <c r="Q331" s="7">
        <f>IFERROR(VLOOKUP(Table1[[#This Row],[Stock]],[2]CUS030!$A$5:$BO$10000,22,0)/Table1[[#This Row],[Rate
(L/S)]],"")</f>
        <v>0</v>
      </c>
      <c r="R331" s="7">
        <f>IFERROR(VLOOKUP(Table1[[#This Row],[Stock]],[2]CUS030!$A$5:$BO$10000,23,0)/Table1[[#This Row],[Rate
(L/S)]],"")</f>
        <v>0</v>
      </c>
      <c r="S331" s="7">
        <f>IFERROR(VLOOKUP(Table1[[#This Row],[Stock]],[2]CUS030!$A$5:$BO$10000,24,0)/Table1[[#This Row],[Rate
(L/S)]],"")</f>
        <v>0</v>
      </c>
      <c r="T331" s="7">
        <f>IFERROR(VLOOKUP(Table1[[#This Row],[Stock]],[2]CUS030!$A$5:$BO$10000,25,0)/Table1[[#This Row],[Rate
(L/S)]],"")</f>
        <v>0</v>
      </c>
      <c r="U331" s="7">
        <f>IFERROR(VLOOKUP(Table1[[#This Row],[Stock]],[2]CUS030!$A$5:$BO$10000,26,0)/Table1[[#This Row],[Rate
(L/S)]],"")</f>
        <v>0</v>
      </c>
      <c r="V331" s="7">
        <f>IFERROR(VLOOKUP(Table1[[#This Row],[Stock]],[2]CUS030!$A$5:$BO$10000,27,0)/Table1[[#This Row],[Rate
(L/S)]],"")</f>
        <v>0</v>
      </c>
      <c r="W331" s="7">
        <f>IFERROR(VLOOKUP(Table1[[#This Row],[Stock]],[2]CUS030!$A$5:$BO$10000,28,0)/Table1[[#This Row],[Rate
(L/S)]],"")</f>
        <v>0</v>
      </c>
      <c r="X331" s="7">
        <f>IFERROR(VLOOKUP(Table1[[#This Row],[Stock]],[2]CUS030!$A$5:$BO$10000,29,0)/Table1[[#This Row],[Rate
(L/S)]],"")</f>
        <v>0</v>
      </c>
      <c r="Y331" s="7">
        <f>IFERROR(VLOOKUP(Table1[[#This Row],[Stock]],[2]CUS030!$A$5:$BO$10000,30,0)/Table1[[#This Row],[Rate
(L/S)]],"")</f>
        <v>0</v>
      </c>
      <c r="Z331" s="7">
        <f>IFERROR(VLOOKUP(Table1[[#This Row],[Stock]],[2]CUS030!$A$5:$BO$10000,31,0)/Table1[[#This Row],[Rate
(L/S)]],"")</f>
        <v>845</v>
      </c>
      <c r="AA331" s="7">
        <f>IFERROR(VLOOKUP(Table1[[#This Row],[Stock]],[2]CUS030!$A$5:$BO$10000,32,0)/Table1[[#This Row],[Rate
(L/S)]],"")</f>
        <v>0</v>
      </c>
      <c r="AB331" s="7">
        <f>IFERROR(VLOOKUP(Table1[[#This Row],[Stock]],[2]CUS030!$A$5:$BO$10000,33,0)/Table1[[#This Row],[Rate
(L/S)]],"")</f>
        <v>0</v>
      </c>
      <c r="AC331" s="7">
        <f>IFERROR(VLOOKUP(Table1[[#This Row],[Stock]],[2]CUS030!$A$5:$BO$10000,34,0)/Table1[[#This Row],[Rate
(L/S)]],"")</f>
        <v>0</v>
      </c>
      <c r="AD331" s="7">
        <f>IFERROR(VLOOKUP(Table1[[#This Row],[Stock]],[2]CUS030!$A$5:$BO$10000,35,0)/Table1[[#This Row],[Rate
(L/S)]],"")</f>
        <v>0</v>
      </c>
      <c r="AE331" s="7">
        <f>IFERROR(VLOOKUP(Table1[[#This Row],[Stock]],[2]CUS030!$A$5:$BO$10000,36,0)/Table1[[#This Row],[Rate
(L/S)]],"")</f>
        <v>0</v>
      </c>
      <c r="AF331" s="7">
        <f>IFERROR(VLOOKUP(Table1[[#This Row],[Stock]],[2]CUS030!$A$5:$BO$10000,37,0)/Table1[[#This Row],[Rate
(L/S)]],"")</f>
        <v>0</v>
      </c>
      <c r="AG331" s="7">
        <f>IFERROR(VLOOKUP(Table1[[#This Row],[Stock]],[2]CUS030!$A$5:$BO$10000,38,0)/Table1[[#This Row],[Rate
(L/S)]],"")</f>
        <v>0</v>
      </c>
      <c r="AH331" s="7">
        <f>IFERROR(VLOOKUP(Table1[[#This Row],[Stock]],[2]CUS030!$A$5:$BO$10000,39,0)/Table1[[#This Row],[Rate
(L/S)]],"")</f>
        <v>0</v>
      </c>
      <c r="AI331" s="7">
        <f>IFERROR(VLOOKUP(Table1[[#This Row],[Stock]],[2]CUS030!$A$5:$BO$10000,40,0)/Table1[[#This Row],[Rate
(L/S)]],"")</f>
        <v>0</v>
      </c>
      <c r="AJ331" s="7">
        <f>IFERROR(VLOOKUP(Table1[[#This Row],[Stock]],[2]CUS030!$A$5:$BO$10000,41,0)/Table1[[#This Row],[Rate
(L/S)]],"")</f>
        <v>0</v>
      </c>
      <c r="AK331" s="7">
        <f>IFERROR(VLOOKUP(Table1[[#This Row],[Stock]],[2]CUS030!$A$5:$BO$10000,42,0)/Table1[[#This Row],[Rate
(L/S)]],"")</f>
        <v>0</v>
      </c>
      <c r="AL331" s="7">
        <f>IFERROR(VLOOKUP(Table1[[#This Row],[Stock]],[2]CUS030!$A$5:$BO$10000,43,0)/Table1[[#This Row],[Rate
(L/S)]],"")</f>
        <v>0</v>
      </c>
      <c r="AM331" s="7">
        <f>IFERROR(VLOOKUP(Table1[[#This Row],[Stock]],[2]CUS030!$A$5:$BO$10000,44,0)/Table1[[#This Row],[Rate
(L/S)]],"")</f>
        <v>0</v>
      </c>
      <c r="AN331" s="7">
        <f>IFERROR(VLOOKUP(Table1[[#This Row],[Stock]],[2]CUS030!$A$5:$BO$10000,45,0)/Table1[[#This Row],[Rate
(L/S)]],"")</f>
        <v>0</v>
      </c>
      <c r="AO331" s="7">
        <f>IFERROR(VLOOKUP(Table1[[#This Row],[Stock]],[2]CUS030!$A$5:$BO$10000,46,0)/Table1[[#This Row],[Rate
(L/S)]],"")</f>
        <v>0</v>
      </c>
      <c r="AP331" s="7">
        <f>IFERROR(VLOOKUP(Table1[[#This Row],[Stock]],[2]CUS030!$A$5:$BO$10000,47,0)/Table1[[#This Row],[Rate
(L/S)]],"")</f>
        <v>0</v>
      </c>
      <c r="AQ331" s="7">
        <f>IFERROR(VLOOKUP(Table1[[#This Row],[Stock]],[2]CUS030!$A$5:$BO$10000,48,0)/Table1[[#This Row],[Rate
(L/S)]],"")</f>
        <v>0</v>
      </c>
      <c r="AR331" s="7">
        <f>IFERROR(VLOOKUP(Table1[[#This Row],[Stock]],[2]CUS030!$A$5:$BO$10000,49,0)/Table1[[#This Row],[Rate
(L/S)]],"")</f>
        <v>0</v>
      </c>
      <c r="AS331" s="7">
        <f>IFERROR(VLOOKUP(Table1[[#This Row],[Stock]],[2]CUS030!$A$5:$BO$10000,50,0)/Table1[[#This Row],[Rate
(L/S)]],"")</f>
        <v>0</v>
      </c>
      <c r="AT331" s="7">
        <f>IFERROR(VLOOKUP(Table1[[#This Row],[Stock]],[2]CUS030!$A$5:$BO$10000,51,0)/Table1[[#This Row],[Rate
(L/S)]],"")</f>
        <v>0</v>
      </c>
      <c r="AU331" s="7">
        <f>IFERROR(VLOOKUP(Table1[[#This Row],[Stock]],[2]CUS030!$A$5:$BO$10000,52,0)/Table1[[#This Row],[Rate
(L/S)]],"")</f>
        <v>0</v>
      </c>
      <c r="AV331" s="7">
        <f>IFERROR(VLOOKUP(Table1[[#This Row],[Stock]],[2]CUS030!$A$5:$BO$10000,53,0)/Table1[[#This Row],[Rate
(L/S)]],"")</f>
        <v>1183</v>
      </c>
      <c r="AW331" s="7">
        <f>IFERROR(VLOOKUP(Table1[[#This Row],[Stock]],[2]CUS030!$A$5:$BO$10000,54,0)/Table1[[#This Row],[Rate
(L/S)]],"")</f>
        <v>0</v>
      </c>
      <c r="AX331" s="7">
        <f>IFERROR(VLOOKUP(Table1[[#This Row],[Stock]],[2]CUS030!$A$5:$BO$10000,55,0)/Table1[[#This Row],[Rate
(L/S)]],"")</f>
        <v>1316</v>
      </c>
      <c r="AY331" s="7">
        <f>IFERROR(VLOOKUP(Table1[[#This Row],[Stock]],[2]CUS030!$A$5:$BO$10000,56,0)/Table1[[#This Row],[Rate
(L/S)]],"")</f>
        <v>1243</v>
      </c>
      <c r="AZ331" s="7">
        <f>IFERROR(VLOOKUP(Table1[[#This Row],[Stock]],[2]CUS030!$A$5:$BO$10000,57,0)/Table1[[#This Row],[Rate
(L/S)]],"")</f>
        <v>843</v>
      </c>
      <c r="BA331" s="7">
        <f>IFERROR(VLOOKUP(Table1[[#This Row],[Stock]],[2]CUS030!$A$5:$BO$10000,58,0)/Table1[[#This Row],[Rate
(L/S)]],"")</f>
        <v>963</v>
      </c>
      <c r="BB331" s="7">
        <f>IFERROR(VLOOKUP(Table1[[#This Row],[Stock]],[2]CUS030!$A$5:$BO$10000,59,0)/Table1[[#This Row],[Rate
(L/S)]],"")</f>
        <v>0</v>
      </c>
      <c r="BC331" s="7">
        <f>IFERROR(VLOOKUP(Table1[[#This Row],[Stock]],[2]CUS030!$A$5:$BO$10000,60,0)/Table1[[#This Row],[Rate
(L/S)]],"")</f>
        <v>0</v>
      </c>
      <c r="BD331" s="7">
        <f>IFERROR(VLOOKUP(Table1[[#This Row],[Stock]],[2]CUS030!$A$5:$BO$10000,61,0)/Table1[[#This Row],[Rate
(L/S)]],"")</f>
        <v>0</v>
      </c>
      <c r="BE331" s="7">
        <f>IFERROR(VLOOKUP(Table1[[#This Row],[Stock]],[2]CUS030!$A$5:$BO$10000,62,0)/Table1[[#This Row],[Rate
(L/S)]],"")</f>
        <v>0</v>
      </c>
      <c r="BF331" s="7">
        <f>IFERROR(VLOOKUP(Table1[[#This Row],[Stock]],[2]CUS030!$A$5:$BO$10000,63,0)/Table1[[#This Row],[Rate
(L/S)]],"")</f>
        <v>0</v>
      </c>
      <c r="BG331" s="7">
        <f>IFERROR(VLOOKUP(Table1[[#This Row],[Stock]],[2]CUS030!$A$5:$BO$10000,64,0)/Table1[[#This Row],[Rate
(L/S)]],"")</f>
        <v>0</v>
      </c>
      <c r="BH331" s="7">
        <f>IFERROR(VLOOKUP(Table1[[#This Row],[Stock]],[2]CUS030!$A$5:$BO$10000,65,0)/Table1[[#This Row],[Rate
(L/S)]],"")</f>
        <v>0</v>
      </c>
      <c r="BI331" s="7" t="s">
        <v>1</v>
      </c>
      <c r="BJ331" s="15">
        <f>IFERROR(IF(Table1[[#This Row],[S.Material]]="S",(Table1[[#This Row],[Total Qty]]+Table1[[#This Row],[N+1]]+Table1[[#This Row],[N+2]]),Table1[[#This Row],[Total Qty]]+Table1[[#This Row],[N+1]]),)</f>
        <v>2426</v>
      </c>
      <c r="BK331" s="7" t="str">
        <f>IFERROR(IF(((AVERAGE((Table1[[#This Row],[N+1]],Table1[[#This Row],[N+2]]),Table1[[#This Row],[N+3]])-(Table1[[#This Row],[Total Qty]])))&gt;500,"Fixed&gt;500pcs",""),"")</f>
        <v/>
      </c>
      <c r="BL331" s="7" t="str">
        <f>IF(AND(Table1[[#This Row],[Last Forcast]]=0,Table1[[#This Row],[Total Qty]]&gt;0,Table1[[#This Row],[N+1]]&gt;0),"Check PO again","")</f>
        <v/>
      </c>
    </row>
    <row r="332" spans="2:64" x14ac:dyDescent="0.3">
      <c r="B332">
        <v>330</v>
      </c>
      <c r="C332" t="s">
        <v>343</v>
      </c>
      <c r="D332">
        <f>IFERROR(ROUND((MID(Table1[[#This Row],[Production]],35,(LEN(Table1[[#This Row],[Production]]))-37)/(MID(Table1[[#This Row],[Stock]],35,(LEN(Table1[[#This Row],[Stock]]))-37))),0),"")</f>
        <v>1</v>
      </c>
      <c r="E332" t="s">
        <v>343</v>
      </c>
      <c r="F332" s="16">
        <f>VLOOKUP(LEFT(Table1[[#This Row],[Production]],LEN(Table1[[#This Row],[Production]])-7),Item!$A$5:$Z$1000,26,0)</f>
        <v>0.61899999999999999</v>
      </c>
      <c r="H332" s="8" t="str">
        <f>IFERROR(VLOOKUP(MID(Table1[[#This Row],[Production]],10,2),Special!$B$2:$D$26,3,0),"")</f>
        <v>-</v>
      </c>
      <c r="J332" t="b">
        <f>EXACT(LEFT(Table1[[#This Row],[Stock]],12),LEFT(Table1[[#This Row],[Production]],12))</f>
        <v>1</v>
      </c>
      <c r="K332" t="b">
        <f>EXACT((RIGHT(Table1[[#This Row],[Stock]],3)),((RIGHT(Table1[[#This Row],[Production]],3))))</f>
        <v>1</v>
      </c>
      <c r="L332" s="14">
        <f>IFERROR(VLOOKUP(Table1[[#This Row],[Stock]],[1]Sheet1!$A$7:$N$10000,14,0),"")</f>
        <v>323</v>
      </c>
      <c r="M332" s="14">
        <f>IFERROR(ROUND((Table1[[#This Row],[Stock
(S&amp;L)]]/Table1[[#This Row],[Rate
(L/S)]]),0),"")</f>
        <v>323</v>
      </c>
      <c r="O332" t="str">
        <f>IF(Table1[[#This Row],[Rate
(L/S)]]=1,"P/E","C")</f>
        <v>P/E</v>
      </c>
      <c r="P332" s="7">
        <f>IFERROR(VLOOKUP(Table1[[#This Row],[Stock]],[2]CUS030!$A$5:$BO$10000,21,0)/Table1[[#This Row],[Rate
(L/S)]],"")</f>
        <v>0</v>
      </c>
      <c r="Q332" s="7">
        <f>IFERROR(VLOOKUP(Table1[[#This Row],[Stock]],[2]CUS030!$A$5:$BO$10000,22,0)/Table1[[#This Row],[Rate
(L/S)]],"")</f>
        <v>0</v>
      </c>
      <c r="R332" s="7">
        <f>IFERROR(VLOOKUP(Table1[[#This Row],[Stock]],[2]CUS030!$A$5:$BO$10000,23,0)/Table1[[#This Row],[Rate
(L/S)]],"")</f>
        <v>0</v>
      </c>
      <c r="S332" s="7">
        <f>IFERROR(VLOOKUP(Table1[[#This Row],[Stock]],[2]CUS030!$A$5:$BO$10000,24,0)/Table1[[#This Row],[Rate
(L/S)]],"")</f>
        <v>0</v>
      </c>
      <c r="T332" s="7">
        <f>IFERROR(VLOOKUP(Table1[[#This Row],[Stock]],[2]CUS030!$A$5:$BO$10000,25,0)/Table1[[#This Row],[Rate
(L/S)]],"")</f>
        <v>0</v>
      </c>
      <c r="U332" s="7">
        <f>IFERROR(VLOOKUP(Table1[[#This Row],[Stock]],[2]CUS030!$A$5:$BO$10000,26,0)/Table1[[#This Row],[Rate
(L/S)]],"")</f>
        <v>0</v>
      </c>
      <c r="V332" s="7">
        <f>IFERROR(VLOOKUP(Table1[[#This Row],[Stock]],[2]CUS030!$A$5:$BO$10000,27,0)/Table1[[#This Row],[Rate
(L/S)]],"")</f>
        <v>0</v>
      </c>
      <c r="W332" s="7">
        <f>IFERROR(VLOOKUP(Table1[[#This Row],[Stock]],[2]CUS030!$A$5:$BO$10000,28,0)/Table1[[#This Row],[Rate
(L/S)]],"")</f>
        <v>0</v>
      </c>
      <c r="X332" s="7">
        <f>IFERROR(VLOOKUP(Table1[[#This Row],[Stock]],[2]CUS030!$A$5:$BO$10000,29,0)/Table1[[#This Row],[Rate
(L/S)]],"")</f>
        <v>0</v>
      </c>
      <c r="Y332" s="7">
        <f>IFERROR(VLOOKUP(Table1[[#This Row],[Stock]],[2]CUS030!$A$5:$BO$10000,30,0)/Table1[[#This Row],[Rate
(L/S)]],"")</f>
        <v>0</v>
      </c>
      <c r="Z332" s="7">
        <f>IFERROR(VLOOKUP(Table1[[#This Row],[Stock]],[2]CUS030!$A$5:$BO$10000,31,0)/Table1[[#This Row],[Rate
(L/S)]],"")</f>
        <v>0</v>
      </c>
      <c r="AA332" s="7">
        <f>IFERROR(VLOOKUP(Table1[[#This Row],[Stock]],[2]CUS030!$A$5:$BO$10000,32,0)/Table1[[#This Row],[Rate
(L/S)]],"")</f>
        <v>0</v>
      </c>
      <c r="AB332" s="7">
        <f>IFERROR(VLOOKUP(Table1[[#This Row],[Stock]],[2]CUS030!$A$5:$BO$10000,33,0)/Table1[[#This Row],[Rate
(L/S)]],"")</f>
        <v>0</v>
      </c>
      <c r="AC332" s="7">
        <f>IFERROR(VLOOKUP(Table1[[#This Row],[Stock]],[2]CUS030!$A$5:$BO$10000,34,0)/Table1[[#This Row],[Rate
(L/S)]],"")</f>
        <v>0</v>
      </c>
      <c r="AD332" s="7">
        <f>IFERROR(VLOOKUP(Table1[[#This Row],[Stock]],[2]CUS030!$A$5:$BO$10000,35,0)/Table1[[#This Row],[Rate
(L/S)]],"")</f>
        <v>0</v>
      </c>
      <c r="AE332" s="7">
        <f>IFERROR(VLOOKUP(Table1[[#This Row],[Stock]],[2]CUS030!$A$5:$BO$10000,36,0)/Table1[[#This Row],[Rate
(L/S)]],"")</f>
        <v>0</v>
      </c>
      <c r="AF332" s="7">
        <f>IFERROR(VLOOKUP(Table1[[#This Row],[Stock]],[2]CUS030!$A$5:$BO$10000,37,0)/Table1[[#This Row],[Rate
(L/S)]],"")</f>
        <v>0</v>
      </c>
      <c r="AG332" s="7">
        <f>IFERROR(VLOOKUP(Table1[[#This Row],[Stock]],[2]CUS030!$A$5:$BO$10000,38,0)/Table1[[#This Row],[Rate
(L/S)]],"")</f>
        <v>0</v>
      </c>
      <c r="AH332" s="7">
        <f>IFERROR(VLOOKUP(Table1[[#This Row],[Stock]],[2]CUS030!$A$5:$BO$10000,39,0)/Table1[[#This Row],[Rate
(L/S)]],"")</f>
        <v>0</v>
      </c>
      <c r="AI332" s="7">
        <f>IFERROR(VLOOKUP(Table1[[#This Row],[Stock]],[2]CUS030!$A$5:$BO$10000,40,0)/Table1[[#This Row],[Rate
(L/S)]],"")</f>
        <v>0</v>
      </c>
      <c r="AJ332" s="7">
        <f>IFERROR(VLOOKUP(Table1[[#This Row],[Stock]],[2]CUS030!$A$5:$BO$10000,41,0)/Table1[[#This Row],[Rate
(L/S)]],"")</f>
        <v>0</v>
      </c>
      <c r="AK332" s="7">
        <f>IFERROR(VLOOKUP(Table1[[#This Row],[Stock]],[2]CUS030!$A$5:$BO$10000,42,0)/Table1[[#This Row],[Rate
(L/S)]],"")</f>
        <v>0</v>
      </c>
      <c r="AL332" s="7">
        <f>IFERROR(VLOOKUP(Table1[[#This Row],[Stock]],[2]CUS030!$A$5:$BO$10000,43,0)/Table1[[#This Row],[Rate
(L/S)]],"")</f>
        <v>0</v>
      </c>
      <c r="AM332" s="7">
        <f>IFERROR(VLOOKUP(Table1[[#This Row],[Stock]],[2]CUS030!$A$5:$BO$10000,44,0)/Table1[[#This Row],[Rate
(L/S)]],"")</f>
        <v>0</v>
      </c>
      <c r="AN332" s="7">
        <f>IFERROR(VLOOKUP(Table1[[#This Row],[Stock]],[2]CUS030!$A$5:$BO$10000,45,0)/Table1[[#This Row],[Rate
(L/S)]],"")</f>
        <v>0</v>
      </c>
      <c r="AO332" s="7">
        <f>IFERROR(VLOOKUP(Table1[[#This Row],[Stock]],[2]CUS030!$A$5:$BO$10000,46,0)/Table1[[#This Row],[Rate
(L/S)]],"")</f>
        <v>0</v>
      </c>
      <c r="AP332" s="7">
        <f>IFERROR(VLOOKUP(Table1[[#This Row],[Stock]],[2]CUS030!$A$5:$BO$10000,47,0)/Table1[[#This Row],[Rate
(L/S)]],"")</f>
        <v>0</v>
      </c>
      <c r="AQ332" s="7">
        <f>IFERROR(VLOOKUP(Table1[[#This Row],[Stock]],[2]CUS030!$A$5:$BO$10000,48,0)/Table1[[#This Row],[Rate
(L/S)]],"")</f>
        <v>0</v>
      </c>
      <c r="AR332" s="7">
        <f>IFERROR(VLOOKUP(Table1[[#This Row],[Stock]],[2]CUS030!$A$5:$BO$10000,49,0)/Table1[[#This Row],[Rate
(L/S)]],"")</f>
        <v>0</v>
      </c>
      <c r="AS332" s="7">
        <f>IFERROR(VLOOKUP(Table1[[#This Row],[Stock]],[2]CUS030!$A$5:$BO$10000,50,0)/Table1[[#This Row],[Rate
(L/S)]],"")</f>
        <v>0</v>
      </c>
      <c r="AT332" s="7">
        <f>IFERROR(VLOOKUP(Table1[[#This Row],[Stock]],[2]CUS030!$A$5:$BO$10000,51,0)/Table1[[#This Row],[Rate
(L/S)]],"")</f>
        <v>0</v>
      </c>
      <c r="AU332" s="7">
        <f>IFERROR(VLOOKUP(Table1[[#This Row],[Stock]],[2]CUS030!$A$5:$BO$10000,52,0)/Table1[[#This Row],[Rate
(L/S)]],"")</f>
        <v>0</v>
      </c>
      <c r="AV332" s="7">
        <f>IFERROR(VLOOKUP(Table1[[#This Row],[Stock]],[2]CUS030!$A$5:$BO$10000,53,0)/Table1[[#This Row],[Rate
(L/S)]],"")</f>
        <v>0</v>
      </c>
      <c r="AW332" s="7">
        <f>IFERROR(VLOOKUP(Table1[[#This Row],[Stock]],[2]CUS030!$A$5:$BO$10000,54,0)/Table1[[#This Row],[Rate
(L/S)]],"")</f>
        <v>0</v>
      </c>
      <c r="AX332" s="7">
        <f>IFERROR(VLOOKUP(Table1[[#This Row],[Stock]],[2]CUS030!$A$5:$BO$10000,55,0)/Table1[[#This Row],[Rate
(L/S)]],"")</f>
        <v>0</v>
      </c>
      <c r="AY332" s="7">
        <f>IFERROR(VLOOKUP(Table1[[#This Row],[Stock]],[2]CUS030!$A$5:$BO$10000,56,0)/Table1[[#This Row],[Rate
(L/S)]],"")</f>
        <v>0</v>
      </c>
      <c r="AZ332" s="7">
        <f>IFERROR(VLOOKUP(Table1[[#This Row],[Stock]],[2]CUS030!$A$5:$BO$10000,57,0)/Table1[[#This Row],[Rate
(L/S)]],"")</f>
        <v>0</v>
      </c>
      <c r="BA332" s="7">
        <f>IFERROR(VLOOKUP(Table1[[#This Row],[Stock]],[2]CUS030!$A$5:$BO$10000,58,0)/Table1[[#This Row],[Rate
(L/S)]],"")</f>
        <v>0</v>
      </c>
      <c r="BB332" s="7">
        <f>IFERROR(VLOOKUP(Table1[[#This Row],[Stock]],[2]CUS030!$A$5:$BO$10000,59,0)/Table1[[#This Row],[Rate
(L/S)]],"")</f>
        <v>0</v>
      </c>
      <c r="BC332" s="7">
        <f>IFERROR(VLOOKUP(Table1[[#This Row],[Stock]],[2]CUS030!$A$5:$BO$10000,60,0)/Table1[[#This Row],[Rate
(L/S)]],"")</f>
        <v>0</v>
      </c>
      <c r="BD332" s="7">
        <f>IFERROR(VLOOKUP(Table1[[#This Row],[Stock]],[2]CUS030!$A$5:$BO$10000,61,0)/Table1[[#This Row],[Rate
(L/S)]],"")</f>
        <v>0</v>
      </c>
      <c r="BE332" s="7">
        <f>IFERROR(VLOOKUP(Table1[[#This Row],[Stock]],[2]CUS030!$A$5:$BO$10000,62,0)/Table1[[#This Row],[Rate
(L/S)]],"")</f>
        <v>0</v>
      </c>
      <c r="BF332" s="7">
        <f>IFERROR(VLOOKUP(Table1[[#This Row],[Stock]],[2]CUS030!$A$5:$BO$10000,63,0)/Table1[[#This Row],[Rate
(L/S)]],"")</f>
        <v>0</v>
      </c>
      <c r="BG332" s="7">
        <f>IFERROR(VLOOKUP(Table1[[#This Row],[Stock]],[2]CUS030!$A$5:$BO$10000,64,0)/Table1[[#This Row],[Rate
(L/S)]],"")</f>
        <v>0</v>
      </c>
      <c r="BH332" s="7">
        <f>IFERROR(VLOOKUP(Table1[[#This Row],[Stock]],[2]CUS030!$A$5:$BO$10000,65,0)/Table1[[#This Row],[Rate
(L/S)]],"")</f>
        <v>0</v>
      </c>
      <c r="BI332" s="7" t="s">
        <v>1</v>
      </c>
      <c r="BJ332" s="15">
        <f>IFERROR(IF(Table1[[#This Row],[S.Material]]="S",(Table1[[#This Row],[Total Qty]]+Table1[[#This Row],[N+1]]+Table1[[#This Row],[N+2]]),Table1[[#This Row],[Total Qty]]+Table1[[#This Row],[N+1]]),)</f>
        <v>0</v>
      </c>
      <c r="BK332" s="7" t="str">
        <f>IFERROR(IF(((AVERAGE((Table1[[#This Row],[N+1]],Table1[[#This Row],[N+2]]),Table1[[#This Row],[N+3]])-(Table1[[#This Row],[Total Qty]])))&gt;500,"Fixed&gt;500pcs",""),"")</f>
        <v/>
      </c>
      <c r="BL332" s="7" t="str">
        <f>IF(AND(Table1[[#This Row],[Last Forcast]]=0,Table1[[#This Row],[Total Qty]]&gt;0,Table1[[#This Row],[N+1]]&gt;0),"Check PO again","")</f>
        <v/>
      </c>
    </row>
    <row r="333" spans="2:64" x14ac:dyDescent="0.3">
      <c r="B333">
        <v>331</v>
      </c>
      <c r="C333" t="s">
        <v>344</v>
      </c>
      <c r="D333">
        <f>IFERROR(ROUND((MID(Table1[[#This Row],[Production]],35,(LEN(Table1[[#This Row],[Production]]))-37)/(MID(Table1[[#This Row],[Stock]],35,(LEN(Table1[[#This Row],[Stock]]))-37))),0),"")</f>
        <v>1</v>
      </c>
      <c r="E333" t="s">
        <v>344</v>
      </c>
      <c r="F333" s="16">
        <f>VLOOKUP(LEFT(Table1[[#This Row],[Production]],LEN(Table1[[#This Row],[Production]])-7),Item!$A$5:$Z$1000,26,0)</f>
        <v>0.53</v>
      </c>
      <c r="H333" s="8" t="str">
        <f>IFERROR(VLOOKUP(MID(Table1[[#This Row],[Production]],10,2),Special!$B$2:$D$26,3,0),"")</f>
        <v>-</v>
      </c>
      <c r="J333" t="b">
        <f>EXACT(LEFT(Table1[[#This Row],[Stock]],12),LEFT(Table1[[#This Row],[Production]],12))</f>
        <v>1</v>
      </c>
      <c r="K333" t="b">
        <f>EXACT((RIGHT(Table1[[#This Row],[Stock]],3)),((RIGHT(Table1[[#This Row],[Production]],3))))</f>
        <v>1</v>
      </c>
      <c r="L333" s="14">
        <f>IFERROR(VLOOKUP(Table1[[#This Row],[Stock]],[1]Sheet1!$A$7:$N$10000,14,0),"")</f>
        <v>565</v>
      </c>
      <c r="M333" s="14">
        <f>IFERROR(ROUND((Table1[[#This Row],[Stock
(S&amp;L)]]/Table1[[#This Row],[Rate
(L/S)]]),0),"")</f>
        <v>565</v>
      </c>
      <c r="O333" t="str">
        <f>IF(Table1[[#This Row],[Rate
(L/S)]]=1,"P/E","C")</f>
        <v>P/E</v>
      </c>
      <c r="P333" s="7">
        <f>IFERROR(VLOOKUP(Table1[[#This Row],[Stock]],[2]CUS030!$A$5:$BO$10000,21,0)/Table1[[#This Row],[Rate
(L/S)]],"")</f>
        <v>271</v>
      </c>
      <c r="Q333" s="7">
        <f>IFERROR(VLOOKUP(Table1[[#This Row],[Stock]],[2]CUS030!$A$5:$BO$10000,22,0)/Table1[[#This Row],[Rate
(L/S)]],"")</f>
        <v>0</v>
      </c>
      <c r="R333" s="7">
        <f>IFERROR(VLOOKUP(Table1[[#This Row],[Stock]],[2]CUS030!$A$5:$BO$10000,23,0)/Table1[[#This Row],[Rate
(L/S)]],"")</f>
        <v>0</v>
      </c>
      <c r="S333" s="7">
        <f>IFERROR(VLOOKUP(Table1[[#This Row],[Stock]],[2]CUS030!$A$5:$BO$10000,24,0)/Table1[[#This Row],[Rate
(L/S)]],"")</f>
        <v>0</v>
      </c>
      <c r="T333" s="7">
        <f>IFERROR(VLOOKUP(Table1[[#This Row],[Stock]],[2]CUS030!$A$5:$BO$10000,25,0)/Table1[[#This Row],[Rate
(L/S)]],"")</f>
        <v>0</v>
      </c>
      <c r="U333" s="7">
        <f>IFERROR(VLOOKUP(Table1[[#This Row],[Stock]],[2]CUS030!$A$5:$BO$10000,26,0)/Table1[[#This Row],[Rate
(L/S)]],"")</f>
        <v>0</v>
      </c>
      <c r="V333" s="7">
        <f>IFERROR(VLOOKUP(Table1[[#This Row],[Stock]],[2]CUS030!$A$5:$BO$10000,27,0)/Table1[[#This Row],[Rate
(L/S)]],"")</f>
        <v>0</v>
      </c>
      <c r="W333" s="7">
        <f>IFERROR(VLOOKUP(Table1[[#This Row],[Stock]],[2]CUS030!$A$5:$BO$10000,28,0)/Table1[[#This Row],[Rate
(L/S)]],"")</f>
        <v>271</v>
      </c>
      <c r="X333" s="7">
        <f>IFERROR(VLOOKUP(Table1[[#This Row],[Stock]],[2]CUS030!$A$5:$BO$10000,29,0)/Table1[[#This Row],[Rate
(L/S)]],"")</f>
        <v>0</v>
      </c>
      <c r="Y333" s="7">
        <f>IFERROR(VLOOKUP(Table1[[#This Row],[Stock]],[2]CUS030!$A$5:$BO$10000,30,0)/Table1[[#This Row],[Rate
(L/S)]],"")</f>
        <v>0</v>
      </c>
      <c r="Z333" s="7">
        <f>IFERROR(VLOOKUP(Table1[[#This Row],[Stock]],[2]CUS030!$A$5:$BO$10000,31,0)/Table1[[#This Row],[Rate
(L/S)]],"")</f>
        <v>0</v>
      </c>
      <c r="AA333" s="7">
        <f>IFERROR(VLOOKUP(Table1[[#This Row],[Stock]],[2]CUS030!$A$5:$BO$10000,32,0)/Table1[[#This Row],[Rate
(L/S)]],"")</f>
        <v>0</v>
      </c>
      <c r="AB333" s="7">
        <f>IFERROR(VLOOKUP(Table1[[#This Row],[Stock]],[2]CUS030!$A$5:$BO$10000,33,0)/Table1[[#This Row],[Rate
(L/S)]],"")</f>
        <v>0</v>
      </c>
      <c r="AC333" s="7">
        <f>IFERROR(VLOOKUP(Table1[[#This Row],[Stock]],[2]CUS030!$A$5:$BO$10000,34,0)/Table1[[#This Row],[Rate
(L/S)]],"")</f>
        <v>0</v>
      </c>
      <c r="AD333" s="7">
        <f>IFERROR(VLOOKUP(Table1[[#This Row],[Stock]],[2]CUS030!$A$5:$BO$10000,35,0)/Table1[[#This Row],[Rate
(L/S)]],"")</f>
        <v>0</v>
      </c>
      <c r="AE333" s="7">
        <f>IFERROR(VLOOKUP(Table1[[#This Row],[Stock]],[2]CUS030!$A$5:$BO$10000,36,0)/Table1[[#This Row],[Rate
(L/S)]],"")</f>
        <v>0</v>
      </c>
      <c r="AF333" s="7">
        <f>IFERROR(VLOOKUP(Table1[[#This Row],[Stock]],[2]CUS030!$A$5:$BO$10000,37,0)/Table1[[#This Row],[Rate
(L/S)]],"")</f>
        <v>0</v>
      </c>
      <c r="AG333" s="7">
        <f>IFERROR(VLOOKUP(Table1[[#This Row],[Stock]],[2]CUS030!$A$5:$BO$10000,38,0)/Table1[[#This Row],[Rate
(L/S)]],"")</f>
        <v>0</v>
      </c>
      <c r="AH333" s="7">
        <f>IFERROR(VLOOKUP(Table1[[#This Row],[Stock]],[2]CUS030!$A$5:$BO$10000,39,0)/Table1[[#This Row],[Rate
(L/S)]],"")</f>
        <v>0</v>
      </c>
      <c r="AI333" s="7">
        <f>IFERROR(VLOOKUP(Table1[[#This Row],[Stock]],[2]CUS030!$A$5:$BO$10000,40,0)/Table1[[#This Row],[Rate
(L/S)]],"")</f>
        <v>0</v>
      </c>
      <c r="AJ333" s="7">
        <f>IFERROR(VLOOKUP(Table1[[#This Row],[Stock]],[2]CUS030!$A$5:$BO$10000,41,0)/Table1[[#This Row],[Rate
(L/S)]],"")</f>
        <v>0</v>
      </c>
      <c r="AK333" s="7">
        <f>IFERROR(VLOOKUP(Table1[[#This Row],[Stock]],[2]CUS030!$A$5:$BO$10000,42,0)/Table1[[#This Row],[Rate
(L/S)]],"")</f>
        <v>0</v>
      </c>
      <c r="AL333" s="7">
        <f>IFERROR(VLOOKUP(Table1[[#This Row],[Stock]],[2]CUS030!$A$5:$BO$10000,43,0)/Table1[[#This Row],[Rate
(L/S)]],"")</f>
        <v>0</v>
      </c>
      <c r="AM333" s="7">
        <f>IFERROR(VLOOKUP(Table1[[#This Row],[Stock]],[2]CUS030!$A$5:$BO$10000,44,0)/Table1[[#This Row],[Rate
(L/S)]],"")</f>
        <v>0</v>
      </c>
      <c r="AN333" s="7">
        <f>IFERROR(VLOOKUP(Table1[[#This Row],[Stock]],[2]CUS030!$A$5:$BO$10000,45,0)/Table1[[#This Row],[Rate
(L/S)]],"")</f>
        <v>0</v>
      </c>
      <c r="AO333" s="7">
        <f>IFERROR(VLOOKUP(Table1[[#This Row],[Stock]],[2]CUS030!$A$5:$BO$10000,46,0)/Table1[[#This Row],[Rate
(L/S)]],"")</f>
        <v>0</v>
      </c>
      <c r="AP333" s="7">
        <f>IFERROR(VLOOKUP(Table1[[#This Row],[Stock]],[2]CUS030!$A$5:$BO$10000,47,0)/Table1[[#This Row],[Rate
(L/S)]],"")</f>
        <v>0</v>
      </c>
      <c r="AQ333" s="7">
        <f>IFERROR(VLOOKUP(Table1[[#This Row],[Stock]],[2]CUS030!$A$5:$BO$10000,48,0)/Table1[[#This Row],[Rate
(L/S)]],"")</f>
        <v>0</v>
      </c>
      <c r="AR333" s="7">
        <f>IFERROR(VLOOKUP(Table1[[#This Row],[Stock]],[2]CUS030!$A$5:$BO$10000,49,0)/Table1[[#This Row],[Rate
(L/S)]],"")</f>
        <v>0</v>
      </c>
      <c r="AS333" s="7">
        <f>IFERROR(VLOOKUP(Table1[[#This Row],[Stock]],[2]CUS030!$A$5:$BO$10000,50,0)/Table1[[#This Row],[Rate
(L/S)]],"")</f>
        <v>0</v>
      </c>
      <c r="AT333" s="7">
        <f>IFERROR(VLOOKUP(Table1[[#This Row],[Stock]],[2]CUS030!$A$5:$BO$10000,51,0)/Table1[[#This Row],[Rate
(L/S)]],"")</f>
        <v>0</v>
      </c>
      <c r="AU333" s="7">
        <f>IFERROR(VLOOKUP(Table1[[#This Row],[Stock]],[2]CUS030!$A$5:$BO$10000,52,0)/Table1[[#This Row],[Rate
(L/S)]],"")</f>
        <v>0</v>
      </c>
      <c r="AV333" s="7">
        <f>IFERROR(VLOOKUP(Table1[[#This Row],[Stock]],[2]CUS030!$A$5:$BO$10000,53,0)/Table1[[#This Row],[Rate
(L/S)]],"")</f>
        <v>542</v>
      </c>
      <c r="AW333" s="7">
        <f>IFERROR(VLOOKUP(Table1[[#This Row],[Stock]],[2]CUS030!$A$5:$BO$10000,54,0)/Table1[[#This Row],[Rate
(L/S)]],"")</f>
        <v>0</v>
      </c>
      <c r="AX333" s="7">
        <f>IFERROR(VLOOKUP(Table1[[#This Row],[Stock]],[2]CUS030!$A$5:$BO$10000,55,0)/Table1[[#This Row],[Rate
(L/S)]],"")</f>
        <v>613</v>
      </c>
      <c r="AY333" s="7">
        <f>IFERROR(VLOOKUP(Table1[[#This Row],[Stock]],[2]CUS030!$A$5:$BO$10000,56,0)/Table1[[#This Row],[Rate
(L/S)]],"")</f>
        <v>450</v>
      </c>
      <c r="AZ333" s="7">
        <f>IFERROR(VLOOKUP(Table1[[#This Row],[Stock]],[2]CUS030!$A$5:$BO$10000,57,0)/Table1[[#This Row],[Rate
(L/S)]],"")</f>
        <v>0</v>
      </c>
      <c r="BA333" s="7">
        <f>IFERROR(VLOOKUP(Table1[[#This Row],[Stock]],[2]CUS030!$A$5:$BO$10000,58,0)/Table1[[#This Row],[Rate
(L/S)]],"")</f>
        <v>0</v>
      </c>
      <c r="BB333" s="7">
        <f>IFERROR(VLOOKUP(Table1[[#This Row],[Stock]],[2]CUS030!$A$5:$BO$10000,59,0)/Table1[[#This Row],[Rate
(L/S)]],"")</f>
        <v>0</v>
      </c>
      <c r="BC333" s="7">
        <f>IFERROR(VLOOKUP(Table1[[#This Row],[Stock]],[2]CUS030!$A$5:$BO$10000,60,0)/Table1[[#This Row],[Rate
(L/S)]],"")</f>
        <v>0</v>
      </c>
      <c r="BD333" s="7">
        <f>IFERROR(VLOOKUP(Table1[[#This Row],[Stock]],[2]CUS030!$A$5:$BO$10000,61,0)/Table1[[#This Row],[Rate
(L/S)]],"")</f>
        <v>0</v>
      </c>
      <c r="BE333" s="7">
        <f>IFERROR(VLOOKUP(Table1[[#This Row],[Stock]],[2]CUS030!$A$5:$BO$10000,62,0)/Table1[[#This Row],[Rate
(L/S)]],"")</f>
        <v>0</v>
      </c>
      <c r="BF333" s="7">
        <f>IFERROR(VLOOKUP(Table1[[#This Row],[Stock]],[2]CUS030!$A$5:$BO$10000,63,0)/Table1[[#This Row],[Rate
(L/S)]],"")</f>
        <v>0</v>
      </c>
      <c r="BG333" s="7">
        <f>IFERROR(VLOOKUP(Table1[[#This Row],[Stock]],[2]CUS030!$A$5:$BO$10000,64,0)/Table1[[#This Row],[Rate
(L/S)]],"")</f>
        <v>0</v>
      </c>
      <c r="BH333" s="7">
        <f>IFERROR(VLOOKUP(Table1[[#This Row],[Stock]],[2]CUS030!$A$5:$BO$10000,65,0)/Table1[[#This Row],[Rate
(L/S)]],"")</f>
        <v>0</v>
      </c>
      <c r="BI333" s="7" t="s">
        <v>1</v>
      </c>
      <c r="BJ333" s="15">
        <f>IFERROR(IF(Table1[[#This Row],[S.Material]]="S",(Table1[[#This Row],[Total Qty]]+Table1[[#This Row],[N+1]]+Table1[[#This Row],[N+2]]),Table1[[#This Row],[Total Qty]]+Table1[[#This Row],[N+1]]),)</f>
        <v>992</v>
      </c>
      <c r="BK333" s="7" t="str">
        <f>IFERROR(IF(((AVERAGE((Table1[[#This Row],[N+1]],Table1[[#This Row],[N+2]]),Table1[[#This Row],[N+3]])-(Table1[[#This Row],[Total Qty]])))&gt;500,"Fixed&gt;500pcs",""),"")</f>
        <v/>
      </c>
      <c r="BL333" s="7" t="str">
        <f>IF(AND(Table1[[#This Row],[Last Forcast]]=0,Table1[[#This Row],[Total Qty]]&gt;0,Table1[[#This Row],[N+1]]&gt;0),"Check PO again","")</f>
        <v/>
      </c>
    </row>
    <row r="334" spans="2:64" x14ac:dyDescent="0.3">
      <c r="B334">
        <v>332</v>
      </c>
      <c r="C334" t="s">
        <v>345</v>
      </c>
      <c r="D334">
        <f>IFERROR(ROUND((MID(Table1[[#This Row],[Production]],35,(LEN(Table1[[#This Row],[Production]]))-37)/(MID(Table1[[#This Row],[Stock]],35,(LEN(Table1[[#This Row],[Stock]]))-37))),0),"")</f>
        <v>1</v>
      </c>
      <c r="E334" t="s">
        <v>345</v>
      </c>
      <c r="F334" s="16">
        <f>VLOOKUP(LEFT(Table1[[#This Row],[Production]],LEN(Table1[[#This Row],[Production]])-7),Item!$A$5:$Z$1000,26,0)</f>
        <v>0.53</v>
      </c>
      <c r="H334" s="8" t="str">
        <f>IFERROR(VLOOKUP(MID(Table1[[#This Row],[Production]],10,2),Special!$B$2:$D$26,3,0),"")</f>
        <v>-</v>
      </c>
      <c r="J334" t="b">
        <f>EXACT(LEFT(Table1[[#This Row],[Stock]],12),LEFT(Table1[[#This Row],[Production]],12))</f>
        <v>1</v>
      </c>
      <c r="K334" t="b">
        <f>EXACT((RIGHT(Table1[[#This Row],[Stock]],3)),((RIGHT(Table1[[#This Row],[Production]],3))))</f>
        <v>1</v>
      </c>
      <c r="L334" s="14">
        <f>IFERROR(VLOOKUP(Table1[[#This Row],[Stock]],[1]Sheet1!$A$7:$N$10000,14,0),"")</f>
        <v>4774</v>
      </c>
      <c r="M334" s="14">
        <f>IFERROR(ROUND((Table1[[#This Row],[Stock
(S&amp;L)]]/Table1[[#This Row],[Rate
(L/S)]]),0),"")</f>
        <v>4774</v>
      </c>
      <c r="O334" t="str">
        <f>IF(Table1[[#This Row],[Rate
(L/S)]]=1,"P/E","C")</f>
        <v>P/E</v>
      </c>
      <c r="P334" s="7">
        <f>IFERROR(VLOOKUP(Table1[[#This Row],[Stock]],[2]CUS030!$A$5:$BO$10000,21,0)/Table1[[#This Row],[Rate
(L/S)]],"")</f>
        <v>868</v>
      </c>
      <c r="Q334" s="7">
        <f>IFERROR(VLOOKUP(Table1[[#This Row],[Stock]],[2]CUS030!$A$5:$BO$10000,22,0)/Table1[[#This Row],[Rate
(L/S)]],"")</f>
        <v>0</v>
      </c>
      <c r="R334" s="7">
        <f>IFERROR(VLOOKUP(Table1[[#This Row],[Stock]],[2]CUS030!$A$5:$BO$10000,23,0)/Table1[[#This Row],[Rate
(L/S)]],"")</f>
        <v>0</v>
      </c>
      <c r="S334" s="7">
        <f>IFERROR(VLOOKUP(Table1[[#This Row],[Stock]],[2]CUS030!$A$5:$BO$10000,24,0)/Table1[[#This Row],[Rate
(L/S)]],"")</f>
        <v>0</v>
      </c>
      <c r="T334" s="7">
        <f>IFERROR(VLOOKUP(Table1[[#This Row],[Stock]],[2]CUS030!$A$5:$BO$10000,25,0)/Table1[[#This Row],[Rate
(L/S)]],"")</f>
        <v>0</v>
      </c>
      <c r="U334" s="7">
        <f>IFERROR(VLOOKUP(Table1[[#This Row],[Stock]],[2]CUS030!$A$5:$BO$10000,26,0)/Table1[[#This Row],[Rate
(L/S)]],"")</f>
        <v>868</v>
      </c>
      <c r="V334" s="7">
        <f>IFERROR(VLOOKUP(Table1[[#This Row],[Stock]],[2]CUS030!$A$5:$BO$10000,27,0)/Table1[[#This Row],[Rate
(L/S)]],"")</f>
        <v>0</v>
      </c>
      <c r="W334" s="7">
        <f>IFERROR(VLOOKUP(Table1[[#This Row],[Stock]],[2]CUS030!$A$5:$BO$10000,28,0)/Table1[[#This Row],[Rate
(L/S)]],"")</f>
        <v>0</v>
      </c>
      <c r="X334" s="7">
        <f>IFERROR(VLOOKUP(Table1[[#This Row],[Stock]],[2]CUS030!$A$5:$BO$10000,29,0)/Table1[[#This Row],[Rate
(L/S)]],"")</f>
        <v>0</v>
      </c>
      <c r="Y334" s="7">
        <f>IFERROR(VLOOKUP(Table1[[#This Row],[Stock]],[2]CUS030!$A$5:$BO$10000,30,0)/Table1[[#This Row],[Rate
(L/S)]],"")</f>
        <v>0</v>
      </c>
      <c r="Z334" s="7">
        <f>IFERROR(VLOOKUP(Table1[[#This Row],[Stock]],[2]CUS030!$A$5:$BO$10000,31,0)/Table1[[#This Row],[Rate
(L/S)]],"")</f>
        <v>0</v>
      </c>
      <c r="AA334" s="7">
        <f>IFERROR(VLOOKUP(Table1[[#This Row],[Stock]],[2]CUS030!$A$5:$BO$10000,32,0)/Table1[[#This Row],[Rate
(L/S)]],"")</f>
        <v>0</v>
      </c>
      <c r="AB334" s="7">
        <f>IFERROR(VLOOKUP(Table1[[#This Row],[Stock]],[2]CUS030!$A$5:$BO$10000,33,0)/Table1[[#This Row],[Rate
(L/S)]],"")</f>
        <v>868</v>
      </c>
      <c r="AC334" s="7">
        <f>IFERROR(VLOOKUP(Table1[[#This Row],[Stock]],[2]CUS030!$A$5:$BO$10000,34,0)/Table1[[#This Row],[Rate
(L/S)]],"")</f>
        <v>0</v>
      </c>
      <c r="AD334" s="7">
        <f>IFERROR(VLOOKUP(Table1[[#This Row],[Stock]],[2]CUS030!$A$5:$BO$10000,35,0)/Table1[[#This Row],[Rate
(L/S)]],"")</f>
        <v>0</v>
      </c>
      <c r="AE334" s="7">
        <f>IFERROR(VLOOKUP(Table1[[#This Row],[Stock]],[2]CUS030!$A$5:$BO$10000,36,0)/Table1[[#This Row],[Rate
(L/S)]],"")</f>
        <v>0</v>
      </c>
      <c r="AF334" s="7">
        <f>IFERROR(VLOOKUP(Table1[[#This Row],[Stock]],[2]CUS030!$A$5:$BO$10000,37,0)/Table1[[#This Row],[Rate
(L/S)]],"")</f>
        <v>0</v>
      </c>
      <c r="AG334" s="7">
        <f>IFERROR(VLOOKUP(Table1[[#This Row],[Stock]],[2]CUS030!$A$5:$BO$10000,38,0)/Table1[[#This Row],[Rate
(L/S)]],"")</f>
        <v>868</v>
      </c>
      <c r="AH334" s="7">
        <f>IFERROR(VLOOKUP(Table1[[#This Row],[Stock]],[2]CUS030!$A$5:$BO$10000,39,0)/Table1[[#This Row],[Rate
(L/S)]],"")</f>
        <v>0</v>
      </c>
      <c r="AI334" s="7">
        <f>IFERROR(VLOOKUP(Table1[[#This Row],[Stock]],[2]CUS030!$A$5:$BO$10000,40,0)/Table1[[#This Row],[Rate
(L/S)]],"")</f>
        <v>0</v>
      </c>
      <c r="AJ334" s="7">
        <f>IFERROR(VLOOKUP(Table1[[#This Row],[Stock]],[2]CUS030!$A$5:$BO$10000,41,0)/Table1[[#This Row],[Rate
(L/S)]],"")</f>
        <v>0</v>
      </c>
      <c r="AK334" s="7">
        <f>IFERROR(VLOOKUP(Table1[[#This Row],[Stock]],[2]CUS030!$A$5:$BO$10000,42,0)/Table1[[#This Row],[Rate
(L/S)]],"")</f>
        <v>0</v>
      </c>
      <c r="AL334" s="7">
        <f>IFERROR(VLOOKUP(Table1[[#This Row],[Stock]],[2]CUS030!$A$5:$BO$10000,43,0)/Table1[[#This Row],[Rate
(L/S)]],"")</f>
        <v>0</v>
      </c>
      <c r="AM334" s="7">
        <f>IFERROR(VLOOKUP(Table1[[#This Row],[Stock]],[2]CUS030!$A$5:$BO$10000,44,0)/Table1[[#This Row],[Rate
(L/S)]],"")</f>
        <v>0</v>
      </c>
      <c r="AN334" s="7">
        <f>IFERROR(VLOOKUP(Table1[[#This Row],[Stock]],[2]CUS030!$A$5:$BO$10000,45,0)/Table1[[#This Row],[Rate
(L/S)]],"")</f>
        <v>0</v>
      </c>
      <c r="AO334" s="7">
        <f>IFERROR(VLOOKUP(Table1[[#This Row],[Stock]],[2]CUS030!$A$5:$BO$10000,46,0)/Table1[[#This Row],[Rate
(L/S)]],"")</f>
        <v>651</v>
      </c>
      <c r="AP334" s="7">
        <f>IFERROR(VLOOKUP(Table1[[#This Row],[Stock]],[2]CUS030!$A$5:$BO$10000,47,0)/Table1[[#This Row],[Rate
(L/S)]],"")</f>
        <v>0</v>
      </c>
      <c r="AQ334" s="7">
        <f>IFERROR(VLOOKUP(Table1[[#This Row],[Stock]],[2]CUS030!$A$5:$BO$10000,48,0)/Table1[[#This Row],[Rate
(L/S)]],"")</f>
        <v>0</v>
      </c>
      <c r="AR334" s="7">
        <f>IFERROR(VLOOKUP(Table1[[#This Row],[Stock]],[2]CUS030!$A$5:$BO$10000,49,0)/Table1[[#This Row],[Rate
(L/S)]],"")</f>
        <v>0</v>
      </c>
      <c r="AS334" s="7">
        <f>IFERROR(VLOOKUP(Table1[[#This Row],[Stock]],[2]CUS030!$A$5:$BO$10000,50,0)/Table1[[#This Row],[Rate
(L/S)]],"")</f>
        <v>0</v>
      </c>
      <c r="AT334" s="7">
        <f>IFERROR(VLOOKUP(Table1[[#This Row],[Stock]],[2]CUS030!$A$5:$BO$10000,51,0)/Table1[[#This Row],[Rate
(L/S)]],"")</f>
        <v>0</v>
      </c>
      <c r="AU334" s="7">
        <f>IFERROR(VLOOKUP(Table1[[#This Row],[Stock]],[2]CUS030!$A$5:$BO$10000,52,0)/Table1[[#This Row],[Rate
(L/S)]],"")</f>
        <v>0</v>
      </c>
      <c r="AV334" s="7">
        <f>IFERROR(VLOOKUP(Table1[[#This Row],[Stock]],[2]CUS030!$A$5:$BO$10000,53,0)/Table1[[#This Row],[Rate
(L/S)]],"")</f>
        <v>4123</v>
      </c>
      <c r="AW334" s="7">
        <f>IFERROR(VLOOKUP(Table1[[#This Row],[Stock]],[2]CUS030!$A$5:$BO$10000,54,0)/Table1[[#This Row],[Rate
(L/S)]],"")</f>
        <v>0</v>
      </c>
      <c r="AX334" s="7">
        <f>IFERROR(VLOOKUP(Table1[[#This Row],[Stock]],[2]CUS030!$A$5:$BO$10000,55,0)/Table1[[#This Row],[Rate
(L/S)]],"")</f>
        <v>4665</v>
      </c>
      <c r="AY334" s="7">
        <f>IFERROR(VLOOKUP(Table1[[#This Row],[Stock]],[2]CUS030!$A$5:$BO$10000,56,0)/Table1[[#This Row],[Rate
(L/S)]],"")</f>
        <v>4886</v>
      </c>
      <c r="AZ334" s="7">
        <f>IFERROR(VLOOKUP(Table1[[#This Row],[Stock]],[2]CUS030!$A$5:$BO$10000,57,0)/Table1[[#This Row],[Rate
(L/S)]],"")</f>
        <v>3020</v>
      </c>
      <c r="BA334" s="7">
        <f>IFERROR(VLOOKUP(Table1[[#This Row],[Stock]],[2]CUS030!$A$5:$BO$10000,58,0)/Table1[[#This Row],[Rate
(L/S)]],"")</f>
        <v>3729</v>
      </c>
      <c r="BB334" s="7">
        <f>IFERROR(VLOOKUP(Table1[[#This Row],[Stock]],[2]CUS030!$A$5:$BO$10000,59,0)/Table1[[#This Row],[Rate
(L/S)]],"")</f>
        <v>0</v>
      </c>
      <c r="BC334" s="7">
        <f>IFERROR(VLOOKUP(Table1[[#This Row],[Stock]],[2]CUS030!$A$5:$BO$10000,60,0)/Table1[[#This Row],[Rate
(L/S)]],"")</f>
        <v>0</v>
      </c>
      <c r="BD334" s="7">
        <f>IFERROR(VLOOKUP(Table1[[#This Row],[Stock]],[2]CUS030!$A$5:$BO$10000,61,0)/Table1[[#This Row],[Rate
(L/S)]],"")</f>
        <v>0</v>
      </c>
      <c r="BE334" s="7">
        <f>IFERROR(VLOOKUP(Table1[[#This Row],[Stock]],[2]CUS030!$A$5:$BO$10000,62,0)/Table1[[#This Row],[Rate
(L/S)]],"")</f>
        <v>0</v>
      </c>
      <c r="BF334" s="7">
        <f>IFERROR(VLOOKUP(Table1[[#This Row],[Stock]],[2]CUS030!$A$5:$BO$10000,63,0)/Table1[[#This Row],[Rate
(L/S)]],"")</f>
        <v>0</v>
      </c>
      <c r="BG334" s="7">
        <f>IFERROR(VLOOKUP(Table1[[#This Row],[Stock]],[2]CUS030!$A$5:$BO$10000,64,0)/Table1[[#This Row],[Rate
(L/S)]],"")</f>
        <v>0</v>
      </c>
      <c r="BH334" s="7">
        <f>IFERROR(VLOOKUP(Table1[[#This Row],[Stock]],[2]CUS030!$A$5:$BO$10000,65,0)/Table1[[#This Row],[Rate
(L/S)]],"")</f>
        <v>0</v>
      </c>
      <c r="BI334" s="7" t="s">
        <v>1</v>
      </c>
      <c r="BJ334" s="15">
        <f>IFERROR(IF(Table1[[#This Row],[S.Material]]="S",(Table1[[#This Row],[Total Qty]]+Table1[[#This Row],[N+1]]+Table1[[#This Row],[N+2]]),Table1[[#This Row],[Total Qty]]+Table1[[#This Row],[N+1]]),)</f>
        <v>9009</v>
      </c>
      <c r="BK334" s="7" t="str">
        <f>IFERROR(IF(((AVERAGE((Table1[[#This Row],[N+1]],Table1[[#This Row],[N+2]]),Table1[[#This Row],[N+3]])-(Table1[[#This Row],[Total Qty]])))&gt;500,"Fixed&gt;500pcs",""),"")</f>
        <v/>
      </c>
      <c r="BL334" s="7" t="str">
        <f>IF(AND(Table1[[#This Row],[Last Forcast]]=0,Table1[[#This Row],[Total Qty]]&gt;0,Table1[[#This Row],[N+1]]&gt;0),"Check PO again","")</f>
        <v/>
      </c>
    </row>
    <row r="335" spans="2:64" x14ac:dyDescent="0.3">
      <c r="B335">
        <v>333</v>
      </c>
      <c r="C335" t="s">
        <v>346</v>
      </c>
      <c r="D335">
        <f>IFERROR(ROUND((MID(Table1[[#This Row],[Production]],35,(LEN(Table1[[#This Row],[Production]]))-37)/(MID(Table1[[#This Row],[Stock]],35,(LEN(Table1[[#This Row],[Stock]]))-37))),0),"")</f>
        <v>1</v>
      </c>
      <c r="E335" t="s">
        <v>346</v>
      </c>
      <c r="F335" s="16">
        <f>VLOOKUP(LEFT(Table1[[#This Row],[Production]],LEN(Table1[[#This Row],[Production]])-7),Item!$A$5:$Z$1000,26,0)</f>
        <v>0.61099999999999999</v>
      </c>
      <c r="H335" s="8" t="str">
        <f>IFERROR(VLOOKUP(MID(Table1[[#This Row],[Production]],10,2),Special!$B$2:$D$26,3,0),"")</f>
        <v>-</v>
      </c>
      <c r="J335" t="b">
        <f>EXACT(LEFT(Table1[[#This Row],[Stock]],12),LEFT(Table1[[#This Row],[Production]],12))</f>
        <v>1</v>
      </c>
      <c r="K335" t="b">
        <f>EXACT((RIGHT(Table1[[#This Row],[Stock]],3)),((RIGHT(Table1[[#This Row],[Production]],3))))</f>
        <v>1</v>
      </c>
      <c r="L335" s="14">
        <f>IFERROR(VLOOKUP(Table1[[#This Row],[Stock]],[1]Sheet1!$A$7:$N$10000,14,0),"")</f>
        <v>1984</v>
      </c>
      <c r="M335" s="14">
        <f>IFERROR(ROUND((Table1[[#This Row],[Stock
(S&amp;L)]]/Table1[[#This Row],[Rate
(L/S)]]),0),"")</f>
        <v>1984</v>
      </c>
      <c r="O335" t="str">
        <f>IF(Table1[[#This Row],[Rate
(L/S)]]=1,"P/E","C")</f>
        <v>P/E</v>
      </c>
      <c r="P335" s="7">
        <f>IFERROR(VLOOKUP(Table1[[#This Row],[Stock]],[2]CUS030!$A$5:$BO$10000,21,0)/Table1[[#This Row],[Rate
(L/S)]],"")</f>
        <v>0</v>
      </c>
      <c r="Q335" s="7">
        <f>IFERROR(VLOOKUP(Table1[[#This Row],[Stock]],[2]CUS030!$A$5:$BO$10000,22,0)/Table1[[#This Row],[Rate
(L/S)]],"")</f>
        <v>217</v>
      </c>
      <c r="R335" s="7">
        <f>IFERROR(VLOOKUP(Table1[[#This Row],[Stock]],[2]CUS030!$A$5:$BO$10000,23,0)/Table1[[#This Row],[Rate
(L/S)]],"")</f>
        <v>0</v>
      </c>
      <c r="S335" s="7">
        <f>IFERROR(VLOOKUP(Table1[[#This Row],[Stock]],[2]CUS030!$A$5:$BO$10000,24,0)/Table1[[#This Row],[Rate
(L/S)]],"")</f>
        <v>0</v>
      </c>
      <c r="T335" s="7">
        <f>IFERROR(VLOOKUP(Table1[[#This Row],[Stock]],[2]CUS030!$A$5:$BO$10000,25,0)/Table1[[#This Row],[Rate
(L/S)]],"")</f>
        <v>0</v>
      </c>
      <c r="U335" s="7">
        <f>IFERROR(VLOOKUP(Table1[[#This Row],[Stock]],[2]CUS030!$A$5:$BO$10000,26,0)/Table1[[#This Row],[Rate
(L/S)]],"")</f>
        <v>0</v>
      </c>
      <c r="V335" s="7">
        <f>IFERROR(VLOOKUP(Table1[[#This Row],[Stock]],[2]CUS030!$A$5:$BO$10000,27,0)/Table1[[#This Row],[Rate
(L/S)]],"")</f>
        <v>217</v>
      </c>
      <c r="W335" s="7">
        <f>IFERROR(VLOOKUP(Table1[[#This Row],[Stock]],[2]CUS030!$A$5:$BO$10000,28,0)/Table1[[#This Row],[Rate
(L/S)]],"")</f>
        <v>0</v>
      </c>
      <c r="X335" s="7">
        <f>IFERROR(VLOOKUP(Table1[[#This Row],[Stock]],[2]CUS030!$A$5:$BO$10000,29,0)/Table1[[#This Row],[Rate
(L/S)]],"")</f>
        <v>0</v>
      </c>
      <c r="Y335" s="7">
        <f>IFERROR(VLOOKUP(Table1[[#This Row],[Stock]],[2]CUS030!$A$5:$BO$10000,30,0)/Table1[[#This Row],[Rate
(L/S)]],"")</f>
        <v>0</v>
      </c>
      <c r="Z335" s="7">
        <f>IFERROR(VLOOKUP(Table1[[#This Row],[Stock]],[2]CUS030!$A$5:$BO$10000,31,0)/Table1[[#This Row],[Rate
(L/S)]],"")</f>
        <v>0</v>
      </c>
      <c r="AA335" s="7">
        <f>IFERROR(VLOOKUP(Table1[[#This Row],[Stock]],[2]CUS030!$A$5:$BO$10000,32,0)/Table1[[#This Row],[Rate
(L/S)]],"")</f>
        <v>217</v>
      </c>
      <c r="AB335" s="7">
        <f>IFERROR(VLOOKUP(Table1[[#This Row],[Stock]],[2]CUS030!$A$5:$BO$10000,33,0)/Table1[[#This Row],[Rate
(L/S)]],"")</f>
        <v>0</v>
      </c>
      <c r="AC335" s="7">
        <f>IFERROR(VLOOKUP(Table1[[#This Row],[Stock]],[2]CUS030!$A$5:$BO$10000,34,0)/Table1[[#This Row],[Rate
(L/S)]],"")</f>
        <v>0</v>
      </c>
      <c r="AD335" s="7">
        <f>IFERROR(VLOOKUP(Table1[[#This Row],[Stock]],[2]CUS030!$A$5:$BO$10000,35,0)/Table1[[#This Row],[Rate
(L/S)]],"")</f>
        <v>0</v>
      </c>
      <c r="AE335" s="7">
        <f>IFERROR(VLOOKUP(Table1[[#This Row],[Stock]],[2]CUS030!$A$5:$BO$10000,36,0)/Table1[[#This Row],[Rate
(L/S)]],"")</f>
        <v>0</v>
      </c>
      <c r="AF335" s="7">
        <f>IFERROR(VLOOKUP(Table1[[#This Row],[Stock]],[2]CUS030!$A$5:$BO$10000,37,0)/Table1[[#This Row],[Rate
(L/S)]],"")</f>
        <v>0</v>
      </c>
      <c r="AG335" s="7">
        <f>IFERROR(VLOOKUP(Table1[[#This Row],[Stock]],[2]CUS030!$A$5:$BO$10000,38,0)/Table1[[#This Row],[Rate
(L/S)]],"")</f>
        <v>217</v>
      </c>
      <c r="AH335" s="7">
        <f>IFERROR(VLOOKUP(Table1[[#This Row],[Stock]],[2]CUS030!$A$5:$BO$10000,39,0)/Table1[[#This Row],[Rate
(L/S)]],"")</f>
        <v>0</v>
      </c>
      <c r="AI335" s="7">
        <f>IFERROR(VLOOKUP(Table1[[#This Row],[Stock]],[2]CUS030!$A$5:$BO$10000,40,0)/Table1[[#This Row],[Rate
(L/S)]],"")</f>
        <v>0</v>
      </c>
      <c r="AJ335" s="7">
        <f>IFERROR(VLOOKUP(Table1[[#This Row],[Stock]],[2]CUS030!$A$5:$BO$10000,41,0)/Table1[[#This Row],[Rate
(L/S)]],"")</f>
        <v>217</v>
      </c>
      <c r="AK335" s="7">
        <f>IFERROR(VLOOKUP(Table1[[#This Row],[Stock]],[2]CUS030!$A$5:$BO$10000,42,0)/Table1[[#This Row],[Rate
(L/S)]],"")</f>
        <v>0</v>
      </c>
      <c r="AL335" s="7">
        <f>IFERROR(VLOOKUP(Table1[[#This Row],[Stock]],[2]CUS030!$A$5:$BO$10000,43,0)/Table1[[#This Row],[Rate
(L/S)]],"")</f>
        <v>0</v>
      </c>
      <c r="AM335" s="7">
        <f>IFERROR(VLOOKUP(Table1[[#This Row],[Stock]],[2]CUS030!$A$5:$BO$10000,44,0)/Table1[[#This Row],[Rate
(L/S)]],"")</f>
        <v>0</v>
      </c>
      <c r="AN335" s="7">
        <f>IFERROR(VLOOKUP(Table1[[#This Row],[Stock]],[2]CUS030!$A$5:$BO$10000,45,0)/Table1[[#This Row],[Rate
(L/S)]],"")</f>
        <v>217</v>
      </c>
      <c r="AO335" s="7">
        <f>IFERROR(VLOOKUP(Table1[[#This Row],[Stock]],[2]CUS030!$A$5:$BO$10000,46,0)/Table1[[#This Row],[Rate
(L/S)]],"")</f>
        <v>0</v>
      </c>
      <c r="AP335" s="7">
        <f>IFERROR(VLOOKUP(Table1[[#This Row],[Stock]],[2]CUS030!$A$5:$BO$10000,47,0)/Table1[[#This Row],[Rate
(L/S)]],"")</f>
        <v>0</v>
      </c>
      <c r="AQ335" s="7">
        <f>IFERROR(VLOOKUP(Table1[[#This Row],[Stock]],[2]CUS030!$A$5:$BO$10000,48,0)/Table1[[#This Row],[Rate
(L/S)]],"")</f>
        <v>217</v>
      </c>
      <c r="AR335" s="7">
        <f>IFERROR(VLOOKUP(Table1[[#This Row],[Stock]],[2]CUS030!$A$5:$BO$10000,49,0)/Table1[[#This Row],[Rate
(L/S)]],"")</f>
        <v>0</v>
      </c>
      <c r="AS335" s="7">
        <f>IFERROR(VLOOKUP(Table1[[#This Row],[Stock]],[2]CUS030!$A$5:$BO$10000,50,0)/Table1[[#This Row],[Rate
(L/S)]],"")</f>
        <v>0</v>
      </c>
      <c r="AT335" s="7">
        <f>IFERROR(VLOOKUP(Table1[[#This Row],[Stock]],[2]CUS030!$A$5:$BO$10000,51,0)/Table1[[#This Row],[Rate
(L/S)]],"")</f>
        <v>0</v>
      </c>
      <c r="AU335" s="7">
        <f>IFERROR(VLOOKUP(Table1[[#This Row],[Stock]],[2]CUS030!$A$5:$BO$10000,52,0)/Table1[[#This Row],[Rate
(L/S)]],"")</f>
        <v>0</v>
      </c>
      <c r="AV335" s="7">
        <f>IFERROR(VLOOKUP(Table1[[#This Row],[Stock]],[2]CUS030!$A$5:$BO$10000,53,0)/Table1[[#This Row],[Rate
(L/S)]],"")</f>
        <v>1519</v>
      </c>
      <c r="AW335" s="7">
        <f>IFERROR(VLOOKUP(Table1[[#This Row],[Stock]],[2]CUS030!$A$5:$BO$10000,54,0)/Table1[[#This Row],[Rate
(L/S)]],"")</f>
        <v>0</v>
      </c>
      <c r="AX335" s="7">
        <f>IFERROR(VLOOKUP(Table1[[#This Row],[Stock]],[2]CUS030!$A$5:$BO$10000,55,0)/Table1[[#This Row],[Rate
(L/S)]],"")</f>
        <v>1279</v>
      </c>
      <c r="AY335" s="7">
        <f>IFERROR(VLOOKUP(Table1[[#This Row],[Stock]],[2]CUS030!$A$5:$BO$10000,56,0)/Table1[[#This Row],[Rate
(L/S)]],"")</f>
        <v>1270</v>
      </c>
      <c r="AZ335" s="7">
        <f>IFERROR(VLOOKUP(Table1[[#This Row],[Stock]],[2]CUS030!$A$5:$BO$10000,57,0)/Table1[[#This Row],[Rate
(L/S)]],"")</f>
        <v>963</v>
      </c>
      <c r="BA335" s="7">
        <f>IFERROR(VLOOKUP(Table1[[#This Row],[Stock]],[2]CUS030!$A$5:$BO$10000,58,0)/Table1[[#This Row],[Rate
(L/S)]],"")</f>
        <v>1394</v>
      </c>
      <c r="BB335" s="7">
        <f>IFERROR(VLOOKUP(Table1[[#This Row],[Stock]],[2]CUS030!$A$5:$BO$10000,59,0)/Table1[[#This Row],[Rate
(L/S)]],"")</f>
        <v>0</v>
      </c>
      <c r="BC335" s="7">
        <f>IFERROR(VLOOKUP(Table1[[#This Row],[Stock]],[2]CUS030!$A$5:$BO$10000,60,0)/Table1[[#This Row],[Rate
(L/S)]],"")</f>
        <v>0</v>
      </c>
      <c r="BD335" s="7">
        <f>IFERROR(VLOOKUP(Table1[[#This Row],[Stock]],[2]CUS030!$A$5:$BO$10000,61,0)/Table1[[#This Row],[Rate
(L/S)]],"")</f>
        <v>0</v>
      </c>
      <c r="BE335" s="7">
        <f>IFERROR(VLOOKUP(Table1[[#This Row],[Stock]],[2]CUS030!$A$5:$BO$10000,62,0)/Table1[[#This Row],[Rate
(L/S)]],"")</f>
        <v>0</v>
      </c>
      <c r="BF335" s="7">
        <f>IFERROR(VLOOKUP(Table1[[#This Row],[Stock]],[2]CUS030!$A$5:$BO$10000,63,0)/Table1[[#This Row],[Rate
(L/S)]],"")</f>
        <v>0</v>
      </c>
      <c r="BG335" s="7">
        <f>IFERROR(VLOOKUP(Table1[[#This Row],[Stock]],[2]CUS030!$A$5:$BO$10000,64,0)/Table1[[#This Row],[Rate
(L/S)]],"")</f>
        <v>0</v>
      </c>
      <c r="BH335" s="7">
        <f>IFERROR(VLOOKUP(Table1[[#This Row],[Stock]],[2]CUS030!$A$5:$BO$10000,65,0)/Table1[[#This Row],[Rate
(L/S)]],"")</f>
        <v>0</v>
      </c>
      <c r="BI335" s="7" t="s">
        <v>1</v>
      </c>
      <c r="BJ335" s="15">
        <f>IFERROR(IF(Table1[[#This Row],[S.Material]]="S",(Table1[[#This Row],[Total Qty]]+Table1[[#This Row],[N+1]]+Table1[[#This Row],[N+2]]),Table1[[#This Row],[Total Qty]]+Table1[[#This Row],[N+1]]),)</f>
        <v>2789</v>
      </c>
      <c r="BK335" s="7" t="str">
        <f>IFERROR(IF(((AVERAGE((Table1[[#This Row],[N+1]],Table1[[#This Row],[N+2]]),Table1[[#This Row],[N+3]])-(Table1[[#This Row],[Total Qty]])))&gt;500,"Fixed&gt;500pcs",""),"")</f>
        <v/>
      </c>
      <c r="BL335" s="7" t="str">
        <f>IF(AND(Table1[[#This Row],[Last Forcast]]=0,Table1[[#This Row],[Total Qty]]&gt;0,Table1[[#This Row],[N+1]]&gt;0),"Check PO again","")</f>
        <v/>
      </c>
    </row>
    <row r="336" spans="2:64" x14ac:dyDescent="0.3">
      <c r="B336">
        <v>334</v>
      </c>
      <c r="C336" t="s">
        <v>347</v>
      </c>
      <c r="D336">
        <f>IFERROR(ROUND((MID(Table1[[#This Row],[Production]],35,(LEN(Table1[[#This Row],[Production]]))-37)/(MID(Table1[[#This Row],[Stock]],35,(LEN(Table1[[#This Row],[Stock]]))-37))),0),"")</f>
        <v>1</v>
      </c>
      <c r="E336" t="s">
        <v>347</v>
      </c>
      <c r="F336" s="16">
        <f>VLOOKUP(LEFT(Table1[[#This Row],[Production]],LEN(Table1[[#This Row],[Production]])-7),Item!$A$5:$Z$1000,26,0)</f>
        <v>0.61099999999999999</v>
      </c>
      <c r="H336" s="8" t="str">
        <f>IFERROR(VLOOKUP(MID(Table1[[#This Row],[Production]],10,2),Special!$B$2:$D$26,3,0),"")</f>
        <v>-</v>
      </c>
      <c r="J336" t="b">
        <f>EXACT(LEFT(Table1[[#This Row],[Stock]],12),LEFT(Table1[[#This Row],[Production]],12))</f>
        <v>1</v>
      </c>
      <c r="K336" t="b">
        <f>EXACT((RIGHT(Table1[[#This Row],[Stock]],3)),((RIGHT(Table1[[#This Row],[Production]],3))))</f>
        <v>1</v>
      </c>
      <c r="L336" s="14">
        <f>IFERROR(VLOOKUP(Table1[[#This Row],[Stock]],[1]Sheet1!$A$7:$N$10000,14,0),"")</f>
        <v>1859</v>
      </c>
      <c r="M336" s="14">
        <f>IFERROR(ROUND((Table1[[#This Row],[Stock
(S&amp;L)]]/Table1[[#This Row],[Rate
(L/S)]]),0),"")</f>
        <v>1859</v>
      </c>
      <c r="O336" t="str">
        <f>IF(Table1[[#This Row],[Rate
(L/S)]]=1,"P/E","C")</f>
        <v>P/E</v>
      </c>
      <c r="P336" s="7">
        <f>IFERROR(VLOOKUP(Table1[[#This Row],[Stock]],[2]CUS030!$A$5:$BO$10000,21,0)/Table1[[#This Row],[Rate
(L/S)]],"")</f>
        <v>338</v>
      </c>
      <c r="Q336" s="7">
        <f>IFERROR(VLOOKUP(Table1[[#This Row],[Stock]],[2]CUS030!$A$5:$BO$10000,22,0)/Table1[[#This Row],[Rate
(L/S)]],"")</f>
        <v>0</v>
      </c>
      <c r="R336" s="7">
        <f>IFERROR(VLOOKUP(Table1[[#This Row],[Stock]],[2]CUS030!$A$5:$BO$10000,23,0)/Table1[[#This Row],[Rate
(L/S)]],"")</f>
        <v>0</v>
      </c>
      <c r="S336" s="7">
        <f>IFERROR(VLOOKUP(Table1[[#This Row],[Stock]],[2]CUS030!$A$5:$BO$10000,24,0)/Table1[[#This Row],[Rate
(L/S)]],"")</f>
        <v>0</v>
      </c>
      <c r="T336" s="7">
        <f>IFERROR(VLOOKUP(Table1[[#This Row],[Stock]],[2]CUS030!$A$5:$BO$10000,25,0)/Table1[[#This Row],[Rate
(L/S)]],"")</f>
        <v>0</v>
      </c>
      <c r="U336" s="7">
        <f>IFERROR(VLOOKUP(Table1[[#This Row],[Stock]],[2]CUS030!$A$5:$BO$10000,26,0)/Table1[[#This Row],[Rate
(L/S)]],"")</f>
        <v>0</v>
      </c>
      <c r="V336" s="7">
        <f>IFERROR(VLOOKUP(Table1[[#This Row],[Stock]],[2]CUS030!$A$5:$BO$10000,27,0)/Table1[[#This Row],[Rate
(L/S)]],"")</f>
        <v>338</v>
      </c>
      <c r="W336" s="7">
        <f>IFERROR(VLOOKUP(Table1[[#This Row],[Stock]],[2]CUS030!$A$5:$BO$10000,28,0)/Table1[[#This Row],[Rate
(L/S)]],"")</f>
        <v>0</v>
      </c>
      <c r="X336" s="7">
        <f>IFERROR(VLOOKUP(Table1[[#This Row],[Stock]],[2]CUS030!$A$5:$BO$10000,29,0)/Table1[[#This Row],[Rate
(L/S)]],"")</f>
        <v>0</v>
      </c>
      <c r="Y336" s="7">
        <f>IFERROR(VLOOKUP(Table1[[#This Row],[Stock]],[2]CUS030!$A$5:$BO$10000,30,0)/Table1[[#This Row],[Rate
(L/S)]],"")</f>
        <v>0</v>
      </c>
      <c r="Z336" s="7">
        <f>IFERROR(VLOOKUP(Table1[[#This Row],[Stock]],[2]CUS030!$A$5:$BO$10000,31,0)/Table1[[#This Row],[Rate
(L/S)]],"")</f>
        <v>0</v>
      </c>
      <c r="AA336" s="7">
        <f>IFERROR(VLOOKUP(Table1[[#This Row],[Stock]],[2]CUS030!$A$5:$BO$10000,32,0)/Table1[[#This Row],[Rate
(L/S)]],"")</f>
        <v>0</v>
      </c>
      <c r="AB336" s="7">
        <f>IFERROR(VLOOKUP(Table1[[#This Row],[Stock]],[2]CUS030!$A$5:$BO$10000,33,0)/Table1[[#This Row],[Rate
(L/S)]],"")</f>
        <v>338</v>
      </c>
      <c r="AC336" s="7">
        <f>IFERROR(VLOOKUP(Table1[[#This Row],[Stock]],[2]CUS030!$A$5:$BO$10000,34,0)/Table1[[#This Row],[Rate
(L/S)]],"")</f>
        <v>0</v>
      </c>
      <c r="AD336" s="7">
        <f>IFERROR(VLOOKUP(Table1[[#This Row],[Stock]],[2]CUS030!$A$5:$BO$10000,35,0)/Table1[[#This Row],[Rate
(L/S)]],"")</f>
        <v>0</v>
      </c>
      <c r="AE336" s="7">
        <f>IFERROR(VLOOKUP(Table1[[#This Row],[Stock]],[2]CUS030!$A$5:$BO$10000,36,0)/Table1[[#This Row],[Rate
(L/S)]],"")</f>
        <v>0</v>
      </c>
      <c r="AF336" s="7">
        <f>IFERROR(VLOOKUP(Table1[[#This Row],[Stock]],[2]CUS030!$A$5:$BO$10000,37,0)/Table1[[#This Row],[Rate
(L/S)]],"")</f>
        <v>0</v>
      </c>
      <c r="AG336" s="7">
        <f>IFERROR(VLOOKUP(Table1[[#This Row],[Stock]],[2]CUS030!$A$5:$BO$10000,38,0)/Table1[[#This Row],[Rate
(L/S)]],"")</f>
        <v>0</v>
      </c>
      <c r="AH336" s="7">
        <f>IFERROR(VLOOKUP(Table1[[#This Row],[Stock]],[2]CUS030!$A$5:$BO$10000,39,0)/Table1[[#This Row],[Rate
(L/S)]],"")</f>
        <v>338</v>
      </c>
      <c r="AI336" s="7">
        <f>IFERROR(VLOOKUP(Table1[[#This Row],[Stock]],[2]CUS030!$A$5:$BO$10000,40,0)/Table1[[#This Row],[Rate
(L/S)]],"")</f>
        <v>0</v>
      </c>
      <c r="AJ336" s="7">
        <f>IFERROR(VLOOKUP(Table1[[#This Row],[Stock]],[2]CUS030!$A$5:$BO$10000,41,0)/Table1[[#This Row],[Rate
(L/S)]],"")</f>
        <v>0</v>
      </c>
      <c r="AK336" s="7">
        <f>IFERROR(VLOOKUP(Table1[[#This Row],[Stock]],[2]CUS030!$A$5:$BO$10000,42,0)/Table1[[#This Row],[Rate
(L/S)]],"")</f>
        <v>0</v>
      </c>
      <c r="AL336" s="7">
        <f>IFERROR(VLOOKUP(Table1[[#This Row],[Stock]],[2]CUS030!$A$5:$BO$10000,43,0)/Table1[[#This Row],[Rate
(L/S)]],"")</f>
        <v>0</v>
      </c>
      <c r="AM336" s="7">
        <f>IFERROR(VLOOKUP(Table1[[#This Row],[Stock]],[2]CUS030!$A$5:$BO$10000,44,0)/Table1[[#This Row],[Rate
(L/S)]],"")</f>
        <v>0</v>
      </c>
      <c r="AN336" s="7">
        <f>IFERROR(VLOOKUP(Table1[[#This Row],[Stock]],[2]CUS030!$A$5:$BO$10000,45,0)/Table1[[#This Row],[Rate
(L/S)]],"")</f>
        <v>338</v>
      </c>
      <c r="AO336" s="7">
        <f>IFERROR(VLOOKUP(Table1[[#This Row],[Stock]],[2]CUS030!$A$5:$BO$10000,46,0)/Table1[[#This Row],[Rate
(L/S)]],"")</f>
        <v>0</v>
      </c>
      <c r="AP336" s="7">
        <f>IFERROR(VLOOKUP(Table1[[#This Row],[Stock]],[2]CUS030!$A$5:$BO$10000,47,0)/Table1[[#This Row],[Rate
(L/S)]],"")</f>
        <v>0</v>
      </c>
      <c r="AQ336" s="7">
        <f>IFERROR(VLOOKUP(Table1[[#This Row],[Stock]],[2]CUS030!$A$5:$BO$10000,48,0)/Table1[[#This Row],[Rate
(L/S)]],"")</f>
        <v>0</v>
      </c>
      <c r="AR336" s="7">
        <f>IFERROR(VLOOKUP(Table1[[#This Row],[Stock]],[2]CUS030!$A$5:$BO$10000,49,0)/Table1[[#This Row],[Rate
(L/S)]],"")</f>
        <v>0</v>
      </c>
      <c r="AS336" s="7">
        <f>IFERROR(VLOOKUP(Table1[[#This Row],[Stock]],[2]CUS030!$A$5:$BO$10000,50,0)/Table1[[#This Row],[Rate
(L/S)]],"")</f>
        <v>0</v>
      </c>
      <c r="AT336" s="7">
        <f>IFERROR(VLOOKUP(Table1[[#This Row],[Stock]],[2]CUS030!$A$5:$BO$10000,51,0)/Table1[[#This Row],[Rate
(L/S)]],"")</f>
        <v>0</v>
      </c>
      <c r="AU336" s="7">
        <f>IFERROR(VLOOKUP(Table1[[#This Row],[Stock]],[2]CUS030!$A$5:$BO$10000,52,0)/Table1[[#This Row],[Rate
(L/S)]],"")</f>
        <v>0</v>
      </c>
      <c r="AV336" s="7">
        <f>IFERROR(VLOOKUP(Table1[[#This Row],[Stock]],[2]CUS030!$A$5:$BO$10000,53,0)/Table1[[#This Row],[Rate
(L/S)]],"")</f>
        <v>1690</v>
      </c>
      <c r="AW336" s="7">
        <f>IFERROR(VLOOKUP(Table1[[#This Row],[Stock]],[2]CUS030!$A$5:$BO$10000,54,0)/Table1[[#This Row],[Rate
(L/S)]],"")</f>
        <v>0</v>
      </c>
      <c r="AX336" s="7">
        <f>IFERROR(VLOOKUP(Table1[[#This Row],[Stock]],[2]CUS030!$A$5:$BO$10000,55,0)/Table1[[#This Row],[Rate
(L/S)]],"")</f>
        <v>1788</v>
      </c>
      <c r="AY336" s="7">
        <f>IFERROR(VLOOKUP(Table1[[#This Row],[Stock]],[2]CUS030!$A$5:$BO$10000,56,0)/Table1[[#This Row],[Rate
(L/S)]],"")</f>
        <v>1565</v>
      </c>
      <c r="AZ336" s="7">
        <f>IFERROR(VLOOKUP(Table1[[#This Row],[Stock]],[2]CUS030!$A$5:$BO$10000,57,0)/Table1[[#This Row],[Rate
(L/S)]],"")</f>
        <v>649</v>
      </c>
      <c r="BA336" s="7">
        <f>IFERROR(VLOOKUP(Table1[[#This Row],[Stock]],[2]CUS030!$A$5:$BO$10000,58,0)/Table1[[#This Row],[Rate
(L/S)]],"")</f>
        <v>866</v>
      </c>
      <c r="BB336" s="7">
        <f>IFERROR(VLOOKUP(Table1[[#This Row],[Stock]],[2]CUS030!$A$5:$BO$10000,59,0)/Table1[[#This Row],[Rate
(L/S)]],"")</f>
        <v>0</v>
      </c>
      <c r="BC336" s="7">
        <f>IFERROR(VLOOKUP(Table1[[#This Row],[Stock]],[2]CUS030!$A$5:$BO$10000,60,0)/Table1[[#This Row],[Rate
(L/S)]],"")</f>
        <v>0</v>
      </c>
      <c r="BD336" s="7">
        <f>IFERROR(VLOOKUP(Table1[[#This Row],[Stock]],[2]CUS030!$A$5:$BO$10000,61,0)/Table1[[#This Row],[Rate
(L/S)]],"")</f>
        <v>0</v>
      </c>
      <c r="BE336" s="7">
        <f>IFERROR(VLOOKUP(Table1[[#This Row],[Stock]],[2]CUS030!$A$5:$BO$10000,62,0)/Table1[[#This Row],[Rate
(L/S)]],"")</f>
        <v>0</v>
      </c>
      <c r="BF336" s="7">
        <f>IFERROR(VLOOKUP(Table1[[#This Row],[Stock]],[2]CUS030!$A$5:$BO$10000,63,0)/Table1[[#This Row],[Rate
(L/S)]],"")</f>
        <v>0</v>
      </c>
      <c r="BG336" s="7">
        <f>IFERROR(VLOOKUP(Table1[[#This Row],[Stock]],[2]CUS030!$A$5:$BO$10000,64,0)/Table1[[#This Row],[Rate
(L/S)]],"")</f>
        <v>0</v>
      </c>
      <c r="BH336" s="7">
        <f>IFERROR(VLOOKUP(Table1[[#This Row],[Stock]],[2]CUS030!$A$5:$BO$10000,65,0)/Table1[[#This Row],[Rate
(L/S)]],"")</f>
        <v>0</v>
      </c>
      <c r="BI336" s="7" t="s">
        <v>1</v>
      </c>
      <c r="BJ336" s="15">
        <f>IFERROR(IF(Table1[[#This Row],[S.Material]]="S",(Table1[[#This Row],[Total Qty]]+Table1[[#This Row],[N+1]]+Table1[[#This Row],[N+2]]),Table1[[#This Row],[Total Qty]]+Table1[[#This Row],[N+1]]),)</f>
        <v>3255</v>
      </c>
      <c r="BK336" s="7" t="str">
        <f>IFERROR(IF(((AVERAGE((Table1[[#This Row],[N+1]],Table1[[#This Row],[N+2]]),Table1[[#This Row],[N+3]])-(Table1[[#This Row],[Total Qty]])))&gt;500,"Fixed&gt;500pcs",""),"")</f>
        <v/>
      </c>
      <c r="BL336" s="7" t="str">
        <f>IF(AND(Table1[[#This Row],[Last Forcast]]=0,Table1[[#This Row],[Total Qty]]&gt;0,Table1[[#This Row],[N+1]]&gt;0),"Check PO again","")</f>
        <v/>
      </c>
    </row>
    <row r="337" spans="2:64" x14ac:dyDescent="0.3">
      <c r="B337">
        <v>335</v>
      </c>
      <c r="C337" t="s">
        <v>348</v>
      </c>
      <c r="D337">
        <f>IFERROR(ROUND((MID(Table1[[#This Row],[Production]],35,(LEN(Table1[[#This Row],[Production]]))-37)/(MID(Table1[[#This Row],[Stock]],35,(LEN(Table1[[#This Row],[Stock]]))-37))),0),"")</f>
        <v>1</v>
      </c>
      <c r="E337" t="s">
        <v>348</v>
      </c>
      <c r="F337" s="16">
        <f>VLOOKUP(LEFT(Table1[[#This Row],[Production]],LEN(Table1[[#This Row],[Production]])-7),Item!$A$5:$Z$1000,26,0)</f>
        <v>0.61099999999999999</v>
      </c>
      <c r="H337" s="8" t="str">
        <f>IFERROR(VLOOKUP(MID(Table1[[#This Row],[Production]],10,2),Special!$B$2:$D$26,3,0),"")</f>
        <v>-</v>
      </c>
      <c r="J337" t="b">
        <f>EXACT(LEFT(Table1[[#This Row],[Stock]],12),LEFT(Table1[[#This Row],[Production]],12))</f>
        <v>1</v>
      </c>
      <c r="K337" t="b">
        <f>EXACT((RIGHT(Table1[[#This Row],[Stock]],3)),((RIGHT(Table1[[#This Row],[Production]],3))))</f>
        <v>1</v>
      </c>
      <c r="L337" s="14">
        <f>IFERROR(VLOOKUP(Table1[[#This Row],[Stock]],[1]Sheet1!$A$7:$N$10000,14,0),"")</f>
        <v>1352</v>
      </c>
      <c r="M337" s="14">
        <f>IFERROR(ROUND((Table1[[#This Row],[Stock
(S&amp;L)]]/Table1[[#This Row],[Rate
(L/S)]]),0),"")</f>
        <v>1352</v>
      </c>
      <c r="O337" t="str">
        <f>IF(Table1[[#This Row],[Rate
(L/S)]]=1,"P/E","C")</f>
        <v>P/E</v>
      </c>
      <c r="P337" s="7">
        <f>IFERROR(VLOOKUP(Table1[[#This Row],[Stock]],[2]CUS030!$A$5:$BO$10000,21,0)/Table1[[#This Row],[Rate
(L/S)]],"")</f>
        <v>169</v>
      </c>
      <c r="Q337" s="7">
        <f>IFERROR(VLOOKUP(Table1[[#This Row],[Stock]],[2]CUS030!$A$5:$BO$10000,22,0)/Table1[[#This Row],[Rate
(L/S)]],"")</f>
        <v>0</v>
      </c>
      <c r="R337" s="7">
        <f>IFERROR(VLOOKUP(Table1[[#This Row],[Stock]],[2]CUS030!$A$5:$BO$10000,23,0)/Table1[[#This Row],[Rate
(L/S)]],"")</f>
        <v>0</v>
      </c>
      <c r="S337" s="7">
        <f>IFERROR(VLOOKUP(Table1[[#This Row],[Stock]],[2]CUS030!$A$5:$BO$10000,24,0)/Table1[[#This Row],[Rate
(L/S)]],"")</f>
        <v>0</v>
      </c>
      <c r="T337" s="7">
        <f>IFERROR(VLOOKUP(Table1[[#This Row],[Stock]],[2]CUS030!$A$5:$BO$10000,25,0)/Table1[[#This Row],[Rate
(L/S)]],"")</f>
        <v>0</v>
      </c>
      <c r="U337" s="7">
        <f>IFERROR(VLOOKUP(Table1[[#This Row],[Stock]],[2]CUS030!$A$5:$BO$10000,26,0)/Table1[[#This Row],[Rate
(L/S)]],"")</f>
        <v>0</v>
      </c>
      <c r="V337" s="7">
        <f>IFERROR(VLOOKUP(Table1[[#This Row],[Stock]],[2]CUS030!$A$5:$BO$10000,27,0)/Table1[[#This Row],[Rate
(L/S)]],"")</f>
        <v>169</v>
      </c>
      <c r="W337" s="7">
        <f>IFERROR(VLOOKUP(Table1[[#This Row],[Stock]],[2]CUS030!$A$5:$BO$10000,28,0)/Table1[[#This Row],[Rate
(L/S)]],"")</f>
        <v>0</v>
      </c>
      <c r="X337" s="7">
        <f>IFERROR(VLOOKUP(Table1[[#This Row],[Stock]],[2]CUS030!$A$5:$BO$10000,29,0)/Table1[[#This Row],[Rate
(L/S)]],"")</f>
        <v>0</v>
      </c>
      <c r="Y337" s="7">
        <f>IFERROR(VLOOKUP(Table1[[#This Row],[Stock]],[2]CUS030!$A$5:$BO$10000,30,0)/Table1[[#This Row],[Rate
(L/S)]],"")</f>
        <v>0</v>
      </c>
      <c r="Z337" s="7">
        <f>IFERROR(VLOOKUP(Table1[[#This Row],[Stock]],[2]CUS030!$A$5:$BO$10000,31,0)/Table1[[#This Row],[Rate
(L/S)]],"")</f>
        <v>0</v>
      </c>
      <c r="AA337" s="7">
        <f>IFERROR(VLOOKUP(Table1[[#This Row],[Stock]],[2]CUS030!$A$5:$BO$10000,32,0)/Table1[[#This Row],[Rate
(L/S)]],"")</f>
        <v>0</v>
      </c>
      <c r="AB337" s="7">
        <f>IFERROR(VLOOKUP(Table1[[#This Row],[Stock]],[2]CUS030!$A$5:$BO$10000,33,0)/Table1[[#This Row],[Rate
(L/S)]],"")</f>
        <v>338</v>
      </c>
      <c r="AC337" s="7">
        <f>IFERROR(VLOOKUP(Table1[[#This Row],[Stock]],[2]CUS030!$A$5:$BO$10000,34,0)/Table1[[#This Row],[Rate
(L/S)]],"")</f>
        <v>0</v>
      </c>
      <c r="AD337" s="7">
        <f>IFERROR(VLOOKUP(Table1[[#This Row],[Stock]],[2]CUS030!$A$5:$BO$10000,35,0)/Table1[[#This Row],[Rate
(L/S)]],"")</f>
        <v>0</v>
      </c>
      <c r="AE337" s="7">
        <f>IFERROR(VLOOKUP(Table1[[#This Row],[Stock]],[2]CUS030!$A$5:$BO$10000,36,0)/Table1[[#This Row],[Rate
(L/S)]],"")</f>
        <v>0</v>
      </c>
      <c r="AF337" s="7">
        <f>IFERROR(VLOOKUP(Table1[[#This Row],[Stock]],[2]CUS030!$A$5:$BO$10000,37,0)/Table1[[#This Row],[Rate
(L/S)]],"")</f>
        <v>0</v>
      </c>
      <c r="AG337" s="7">
        <f>IFERROR(VLOOKUP(Table1[[#This Row],[Stock]],[2]CUS030!$A$5:$BO$10000,38,0)/Table1[[#This Row],[Rate
(L/S)]],"")</f>
        <v>0</v>
      </c>
      <c r="AH337" s="7">
        <f>IFERROR(VLOOKUP(Table1[[#This Row],[Stock]],[2]CUS030!$A$5:$BO$10000,39,0)/Table1[[#This Row],[Rate
(L/S)]],"")</f>
        <v>169</v>
      </c>
      <c r="AI337" s="7">
        <f>IFERROR(VLOOKUP(Table1[[#This Row],[Stock]],[2]CUS030!$A$5:$BO$10000,40,0)/Table1[[#This Row],[Rate
(L/S)]],"")</f>
        <v>0</v>
      </c>
      <c r="AJ337" s="7">
        <f>IFERROR(VLOOKUP(Table1[[#This Row],[Stock]],[2]CUS030!$A$5:$BO$10000,41,0)/Table1[[#This Row],[Rate
(L/S)]],"")</f>
        <v>0</v>
      </c>
      <c r="AK337" s="7">
        <f>IFERROR(VLOOKUP(Table1[[#This Row],[Stock]],[2]CUS030!$A$5:$BO$10000,42,0)/Table1[[#This Row],[Rate
(L/S)]],"")</f>
        <v>0</v>
      </c>
      <c r="AL337" s="7">
        <f>IFERROR(VLOOKUP(Table1[[#This Row],[Stock]],[2]CUS030!$A$5:$BO$10000,43,0)/Table1[[#This Row],[Rate
(L/S)]],"")</f>
        <v>0</v>
      </c>
      <c r="AM337" s="7">
        <f>IFERROR(VLOOKUP(Table1[[#This Row],[Stock]],[2]CUS030!$A$5:$BO$10000,44,0)/Table1[[#This Row],[Rate
(L/S)]],"")</f>
        <v>0</v>
      </c>
      <c r="AN337" s="7">
        <f>IFERROR(VLOOKUP(Table1[[#This Row],[Stock]],[2]CUS030!$A$5:$BO$10000,45,0)/Table1[[#This Row],[Rate
(L/S)]],"")</f>
        <v>338</v>
      </c>
      <c r="AO337" s="7">
        <f>IFERROR(VLOOKUP(Table1[[#This Row],[Stock]],[2]CUS030!$A$5:$BO$10000,46,0)/Table1[[#This Row],[Rate
(L/S)]],"")</f>
        <v>0</v>
      </c>
      <c r="AP337" s="7">
        <f>IFERROR(VLOOKUP(Table1[[#This Row],[Stock]],[2]CUS030!$A$5:$BO$10000,47,0)/Table1[[#This Row],[Rate
(L/S)]],"")</f>
        <v>0</v>
      </c>
      <c r="AQ337" s="7">
        <f>IFERROR(VLOOKUP(Table1[[#This Row],[Stock]],[2]CUS030!$A$5:$BO$10000,48,0)/Table1[[#This Row],[Rate
(L/S)]],"")</f>
        <v>0</v>
      </c>
      <c r="AR337" s="7">
        <f>IFERROR(VLOOKUP(Table1[[#This Row],[Stock]],[2]CUS030!$A$5:$BO$10000,49,0)/Table1[[#This Row],[Rate
(L/S)]],"")</f>
        <v>0</v>
      </c>
      <c r="AS337" s="7">
        <f>IFERROR(VLOOKUP(Table1[[#This Row],[Stock]],[2]CUS030!$A$5:$BO$10000,50,0)/Table1[[#This Row],[Rate
(L/S)]],"")</f>
        <v>0</v>
      </c>
      <c r="AT337" s="7">
        <f>IFERROR(VLOOKUP(Table1[[#This Row],[Stock]],[2]CUS030!$A$5:$BO$10000,51,0)/Table1[[#This Row],[Rate
(L/S)]],"")</f>
        <v>0</v>
      </c>
      <c r="AU337" s="7">
        <f>IFERROR(VLOOKUP(Table1[[#This Row],[Stock]],[2]CUS030!$A$5:$BO$10000,52,0)/Table1[[#This Row],[Rate
(L/S)]],"")</f>
        <v>0</v>
      </c>
      <c r="AV337" s="7">
        <f>IFERROR(VLOOKUP(Table1[[#This Row],[Stock]],[2]CUS030!$A$5:$BO$10000,53,0)/Table1[[#This Row],[Rate
(L/S)]],"")</f>
        <v>1183</v>
      </c>
      <c r="AW337" s="7">
        <f>IFERROR(VLOOKUP(Table1[[#This Row],[Stock]],[2]CUS030!$A$5:$BO$10000,54,0)/Table1[[#This Row],[Rate
(L/S)]],"")</f>
        <v>0</v>
      </c>
      <c r="AX337" s="7">
        <f>IFERROR(VLOOKUP(Table1[[#This Row],[Stock]],[2]CUS030!$A$5:$BO$10000,55,0)/Table1[[#This Row],[Rate
(L/S)]],"")</f>
        <v>1290</v>
      </c>
      <c r="AY337" s="7">
        <f>IFERROR(VLOOKUP(Table1[[#This Row],[Stock]],[2]CUS030!$A$5:$BO$10000,56,0)/Table1[[#This Row],[Rate
(L/S)]],"")</f>
        <v>1623</v>
      </c>
      <c r="AZ337" s="7">
        <f>IFERROR(VLOOKUP(Table1[[#This Row],[Stock]],[2]CUS030!$A$5:$BO$10000,57,0)/Table1[[#This Row],[Rate
(L/S)]],"")</f>
        <v>1285</v>
      </c>
      <c r="BA337" s="7">
        <f>IFERROR(VLOOKUP(Table1[[#This Row],[Stock]],[2]CUS030!$A$5:$BO$10000,58,0)/Table1[[#This Row],[Rate
(L/S)]],"")</f>
        <v>1529</v>
      </c>
      <c r="BB337" s="7">
        <f>IFERROR(VLOOKUP(Table1[[#This Row],[Stock]],[2]CUS030!$A$5:$BO$10000,59,0)/Table1[[#This Row],[Rate
(L/S)]],"")</f>
        <v>0</v>
      </c>
      <c r="BC337" s="7">
        <f>IFERROR(VLOOKUP(Table1[[#This Row],[Stock]],[2]CUS030!$A$5:$BO$10000,60,0)/Table1[[#This Row],[Rate
(L/S)]],"")</f>
        <v>0</v>
      </c>
      <c r="BD337" s="7">
        <f>IFERROR(VLOOKUP(Table1[[#This Row],[Stock]],[2]CUS030!$A$5:$BO$10000,61,0)/Table1[[#This Row],[Rate
(L/S)]],"")</f>
        <v>0</v>
      </c>
      <c r="BE337" s="7">
        <f>IFERROR(VLOOKUP(Table1[[#This Row],[Stock]],[2]CUS030!$A$5:$BO$10000,62,0)/Table1[[#This Row],[Rate
(L/S)]],"")</f>
        <v>0</v>
      </c>
      <c r="BF337" s="7">
        <f>IFERROR(VLOOKUP(Table1[[#This Row],[Stock]],[2]CUS030!$A$5:$BO$10000,63,0)/Table1[[#This Row],[Rate
(L/S)]],"")</f>
        <v>0</v>
      </c>
      <c r="BG337" s="7">
        <f>IFERROR(VLOOKUP(Table1[[#This Row],[Stock]],[2]CUS030!$A$5:$BO$10000,64,0)/Table1[[#This Row],[Rate
(L/S)]],"")</f>
        <v>0</v>
      </c>
      <c r="BH337" s="7">
        <f>IFERROR(VLOOKUP(Table1[[#This Row],[Stock]],[2]CUS030!$A$5:$BO$10000,65,0)/Table1[[#This Row],[Rate
(L/S)]],"")</f>
        <v>0</v>
      </c>
      <c r="BI337" s="7" t="s">
        <v>1</v>
      </c>
      <c r="BJ337" s="15">
        <f>IFERROR(IF(Table1[[#This Row],[S.Material]]="S",(Table1[[#This Row],[Total Qty]]+Table1[[#This Row],[N+1]]+Table1[[#This Row],[N+2]]),Table1[[#This Row],[Total Qty]]+Table1[[#This Row],[N+1]]),)</f>
        <v>2806</v>
      </c>
      <c r="BK337" s="7" t="str">
        <f>IFERROR(IF(((AVERAGE((Table1[[#This Row],[N+1]],Table1[[#This Row],[N+2]]),Table1[[#This Row],[N+3]])-(Table1[[#This Row],[Total Qty]])))&gt;500,"Fixed&gt;500pcs",""),"")</f>
        <v/>
      </c>
      <c r="BL337" s="7" t="str">
        <f>IF(AND(Table1[[#This Row],[Last Forcast]]=0,Table1[[#This Row],[Total Qty]]&gt;0,Table1[[#This Row],[N+1]]&gt;0),"Check PO again","")</f>
        <v/>
      </c>
    </row>
    <row r="338" spans="2:64" x14ac:dyDescent="0.3">
      <c r="B338">
        <v>336</v>
      </c>
      <c r="C338" t="s">
        <v>349</v>
      </c>
      <c r="D338">
        <f>IFERROR(ROUND((MID(Table1[[#This Row],[Production]],35,(LEN(Table1[[#This Row],[Production]]))-37)/(MID(Table1[[#This Row],[Stock]],35,(LEN(Table1[[#This Row],[Stock]]))-37))),0),"")</f>
        <v>1</v>
      </c>
      <c r="E338" t="s">
        <v>349</v>
      </c>
      <c r="F338" s="16">
        <f>VLOOKUP(LEFT(Table1[[#This Row],[Production]],LEN(Table1[[#This Row],[Production]])-7),Item!$A$5:$Z$1000,26,0)</f>
        <v>0.61099999999999999</v>
      </c>
      <c r="H338" s="8" t="str">
        <f>IFERROR(VLOOKUP(MID(Table1[[#This Row],[Production]],10,2),Special!$B$2:$D$26,3,0),"")</f>
        <v>-</v>
      </c>
      <c r="J338" t="b">
        <f>EXACT(LEFT(Table1[[#This Row],[Stock]],12),LEFT(Table1[[#This Row],[Production]],12))</f>
        <v>1</v>
      </c>
      <c r="K338" t="b">
        <f>EXACT((RIGHT(Table1[[#This Row],[Stock]],3)),((RIGHT(Table1[[#This Row],[Production]],3))))</f>
        <v>1</v>
      </c>
      <c r="L338" s="14">
        <f>IFERROR(VLOOKUP(Table1[[#This Row],[Stock]],[1]Sheet1!$A$7:$N$10000,14,0),"")</f>
        <v>661</v>
      </c>
      <c r="M338" s="14">
        <f>IFERROR(ROUND((Table1[[#This Row],[Stock
(S&amp;L)]]/Table1[[#This Row],[Rate
(L/S)]]),0),"")</f>
        <v>661</v>
      </c>
      <c r="O338" t="str">
        <f>IF(Table1[[#This Row],[Rate
(L/S)]]=1,"P/E","C")</f>
        <v>P/E</v>
      </c>
      <c r="P338" s="7">
        <f>IFERROR(VLOOKUP(Table1[[#This Row],[Stock]],[2]CUS030!$A$5:$BO$10000,21,0)/Table1[[#This Row],[Rate
(L/S)]],"")</f>
        <v>0</v>
      </c>
      <c r="Q338" s="7">
        <f>IFERROR(VLOOKUP(Table1[[#This Row],[Stock]],[2]CUS030!$A$5:$BO$10000,22,0)/Table1[[#This Row],[Rate
(L/S)]],"")</f>
        <v>0</v>
      </c>
      <c r="R338" s="7">
        <f>IFERROR(VLOOKUP(Table1[[#This Row],[Stock]],[2]CUS030!$A$5:$BO$10000,23,0)/Table1[[#This Row],[Rate
(L/S)]],"")</f>
        <v>0</v>
      </c>
      <c r="S338" s="7">
        <f>IFERROR(VLOOKUP(Table1[[#This Row],[Stock]],[2]CUS030!$A$5:$BO$10000,24,0)/Table1[[#This Row],[Rate
(L/S)]],"")</f>
        <v>0</v>
      </c>
      <c r="T338" s="7">
        <f>IFERROR(VLOOKUP(Table1[[#This Row],[Stock]],[2]CUS030!$A$5:$BO$10000,25,0)/Table1[[#This Row],[Rate
(L/S)]],"")</f>
        <v>0</v>
      </c>
      <c r="U338" s="7">
        <f>IFERROR(VLOOKUP(Table1[[#This Row],[Stock]],[2]CUS030!$A$5:$BO$10000,26,0)/Table1[[#This Row],[Rate
(L/S)]],"")</f>
        <v>0</v>
      </c>
      <c r="V338" s="7">
        <f>IFERROR(VLOOKUP(Table1[[#This Row],[Stock]],[2]CUS030!$A$5:$BO$10000,27,0)/Table1[[#This Row],[Rate
(L/S)]],"")</f>
        <v>0</v>
      </c>
      <c r="W338" s="7">
        <f>IFERROR(VLOOKUP(Table1[[#This Row],[Stock]],[2]CUS030!$A$5:$BO$10000,28,0)/Table1[[#This Row],[Rate
(L/S)]],"")</f>
        <v>0</v>
      </c>
      <c r="X338" s="7">
        <f>IFERROR(VLOOKUP(Table1[[#This Row],[Stock]],[2]CUS030!$A$5:$BO$10000,29,0)/Table1[[#This Row],[Rate
(L/S)]],"")</f>
        <v>0</v>
      </c>
      <c r="Y338" s="7">
        <f>IFERROR(VLOOKUP(Table1[[#This Row],[Stock]],[2]CUS030!$A$5:$BO$10000,30,0)/Table1[[#This Row],[Rate
(L/S)]],"")</f>
        <v>0</v>
      </c>
      <c r="Z338" s="7">
        <f>IFERROR(VLOOKUP(Table1[[#This Row],[Stock]],[2]CUS030!$A$5:$BO$10000,31,0)/Table1[[#This Row],[Rate
(L/S)]],"")</f>
        <v>0</v>
      </c>
      <c r="AA338" s="7">
        <f>IFERROR(VLOOKUP(Table1[[#This Row],[Stock]],[2]CUS030!$A$5:$BO$10000,32,0)/Table1[[#This Row],[Rate
(L/S)]],"")</f>
        <v>0</v>
      </c>
      <c r="AB338" s="7">
        <f>IFERROR(VLOOKUP(Table1[[#This Row],[Stock]],[2]CUS030!$A$5:$BO$10000,33,0)/Table1[[#This Row],[Rate
(L/S)]],"")</f>
        <v>0</v>
      </c>
      <c r="AC338" s="7">
        <f>IFERROR(VLOOKUP(Table1[[#This Row],[Stock]],[2]CUS030!$A$5:$BO$10000,34,0)/Table1[[#This Row],[Rate
(L/S)]],"")</f>
        <v>0</v>
      </c>
      <c r="AD338" s="7">
        <f>IFERROR(VLOOKUP(Table1[[#This Row],[Stock]],[2]CUS030!$A$5:$BO$10000,35,0)/Table1[[#This Row],[Rate
(L/S)]],"")</f>
        <v>0</v>
      </c>
      <c r="AE338" s="7">
        <f>IFERROR(VLOOKUP(Table1[[#This Row],[Stock]],[2]CUS030!$A$5:$BO$10000,36,0)/Table1[[#This Row],[Rate
(L/S)]],"")</f>
        <v>0</v>
      </c>
      <c r="AF338" s="7">
        <f>IFERROR(VLOOKUP(Table1[[#This Row],[Stock]],[2]CUS030!$A$5:$BO$10000,37,0)/Table1[[#This Row],[Rate
(L/S)]],"")</f>
        <v>0</v>
      </c>
      <c r="AG338" s="7">
        <f>IFERROR(VLOOKUP(Table1[[#This Row],[Stock]],[2]CUS030!$A$5:$BO$10000,38,0)/Table1[[#This Row],[Rate
(L/S)]],"")</f>
        <v>0</v>
      </c>
      <c r="AH338" s="7">
        <f>IFERROR(VLOOKUP(Table1[[#This Row],[Stock]],[2]CUS030!$A$5:$BO$10000,39,0)/Table1[[#This Row],[Rate
(L/S)]],"")</f>
        <v>0</v>
      </c>
      <c r="AI338" s="7">
        <f>IFERROR(VLOOKUP(Table1[[#This Row],[Stock]],[2]CUS030!$A$5:$BO$10000,40,0)/Table1[[#This Row],[Rate
(L/S)]],"")</f>
        <v>0</v>
      </c>
      <c r="AJ338" s="7">
        <f>IFERROR(VLOOKUP(Table1[[#This Row],[Stock]],[2]CUS030!$A$5:$BO$10000,41,0)/Table1[[#This Row],[Rate
(L/S)]],"")</f>
        <v>0</v>
      </c>
      <c r="AK338" s="7">
        <f>IFERROR(VLOOKUP(Table1[[#This Row],[Stock]],[2]CUS030!$A$5:$BO$10000,42,0)/Table1[[#This Row],[Rate
(L/S)]],"")</f>
        <v>0</v>
      </c>
      <c r="AL338" s="7">
        <f>IFERROR(VLOOKUP(Table1[[#This Row],[Stock]],[2]CUS030!$A$5:$BO$10000,43,0)/Table1[[#This Row],[Rate
(L/S)]],"")</f>
        <v>0</v>
      </c>
      <c r="AM338" s="7">
        <f>IFERROR(VLOOKUP(Table1[[#This Row],[Stock]],[2]CUS030!$A$5:$BO$10000,44,0)/Table1[[#This Row],[Rate
(L/S)]],"")</f>
        <v>0</v>
      </c>
      <c r="AN338" s="7">
        <f>IFERROR(VLOOKUP(Table1[[#This Row],[Stock]],[2]CUS030!$A$5:$BO$10000,45,0)/Table1[[#This Row],[Rate
(L/S)]],"")</f>
        <v>0</v>
      </c>
      <c r="AO338" s="7">
        <f>IFERROR(VLOOKUP(Table1[[#This Row],[Stock]],[2]CUS030!$A$5:$BO$10000,46,0)/Table1[[#This Row],[Rate
(L/S)]],"")</f>
        <v>0</v>
      </c>
      <c r="AP338" s="7">
        <f>IFERROR(VLOOKUP(Table1[[#This Row],[Stock]],[2]CUS030!$A$5:$BO$10000,47,0)/Table1[[#This Row],[Rate
(L/S)]],"")</f>
        <v>0</v>
      </c>
      <c r="AQ338" s="7">
        <f>IFERROR(VLOOKUP(Table1[[#This Row],[Stock]],[2]CUS030!$A$5:$BO$10000,48,0)/Table1[[#This Row],[Rate
(L/S)]],"")</f>
        <v>0</v>
      </c>
      <c r="AR338" s="7">
        <f>IFERROR(VLOOKUP(Table1[[#This Row],[Stock]],[2]CUS030!$A$5:$BO$10000,49,0)/Table1[[#This Row],[Rate
(L/S)]],"")</f>
        <v>0</v>
      </c>
      <c r="AS338" s="7">
        <f>IFERROR(VLOOKUP(Table1[[#This Row],[Stock]],[2]CUS030!$A$5:$BO$10000,50,0)/Table1[[#This Row],[Rate
(L/S)]],"")</f>
        <v>0</v>
      </c>
      <c r="AT338" s="7">
        <f>IFERROR(VLOOKUP(Table1[[#This Row],[Stock]],[2]CUS030!$A$5:$BO$10000,51,0)/Table1[[#This Row],[Rate
(L/S)]],"")</f>
        <v>0</v>
      </c>
      <c r="AU338" s="7">
        <f>IFERROR(VLOOKUP(Table1[[#This Row],[Stock]],[2]CUS030!$A$5:$BO$10000,52,0)/Table1[[#This Row],[Rate
(L/S)]],"")</f>
        <v>0</v>
      </c>
      <c r="AV338" s="7">
        <f>IFERROR(VLOOKUP(Table1[[#This Row],[Stock]],[2]CUS030!$A$5:$BO$10000,53,0)/Table1[[#This Row],[Rate
(L/S)]],"")</f>
        <v>0</v>
      </c>
      <c r="AW338" s="7">
        <f>IFERROR(VLOOKUP(Table1[[#This Row],[Stock]],[2]CUS030!$A$5:$BO$10000,54,0)/Table1[[#This Row],[Rate
(L/S)]],"")</f>
        <v>0</v>
      </c>
      <c r="AX338" s="7">
        <f>IFERROR(VLOOKUP(Table1[[#This Row],[Stock]],[2]CUS030!$A$5:$BO$10000,55,0)/Table1[[#This Row],[Rate
(L/S)]],"")</f>
        <v>0</v>
      </c>
      <c r="AY338" s="7">
        <f>IFERROR(VLOOKUP(Table1[[#This Row],[Stock]],[2]CUS030!$A$5:$BO$10000,56,0)/Table1[[#This Row],[Rate
(L/S)]],"")</f>
        <v>0</v>
      </c>
      <c r="AZ338" s="7">
        <f>IFERROR(VLOOKUP(Table1[[#This Row],[Stock]],[2]CUS030!$A$5:$BO$10000,57,0)/Table1[[#This Row],[Rate
(L/S)]],"")</f>
        <v>0</v>
      </c>
      <c r="BA338" s="7">
        <f>IFERROR(VLOOKUP(Table1[[#This Row],[Stock]],[2]CUS030!$A$5:$BO$10000,58,0)/Table1[[#This Row],[Rate
(L/S)]],"")</f>
        <v>0</v>
      </c>
      <c r="BB338" s="7">
        <f>IFERROR(VLOOKUP(Table1[[#This Row],[Stock]],[2]CUS030!$A$5:$BO$10000,59,0)/Table1[[#This Row],[Rate
(L/S)]],"")</f>
        <v>0</v>
      </c>
      <c r="BC338" s="7">
        <f>IFERROR(VLOOKUP(Table1[[#This Row],[Stock]],[2]CUS030!$A$5:$BO$10000,60,0)/Table1[[#This Row],[Rate
(L/S)]],"")</f>
        <v>0</v>
      </c>
      <c r="BD338" s="7">
        <f>IFERROR(VLOOKUP(Table1[[#This Row],[Stock]],[2]CUS030!$A$5:$BO$10000,61,0)/Table1[[#This Row],[Rate
(L/S)]],"")</f>
        <v>0</v>
      </c>
      <c r="BE338" s="7">
        <f>IFERROR(VLOOKUP(Table1[[#This Row],[Stock]],[2]CUS030!$A$5:$BO$10000,62,0)/Table1[[#This Row],[Rate
(L/S)]],"")</f>
        <v>0</v>
      </c>
      <c r="BF338" s="7">
        <f>IFERROR(VLOOKUP(Table1[[#This Row],[Stock]],[2]CUS030!$A$5:$BO$10000,63,0)/Table1[[#This Row],[Rate
(L/S)]],"")</f>
        <v>0</v>
      </c>
      <c r="BG338" s="7">
        <f>IFERROR(VLOOKUP(Table1[[#This Row],[Stock]],[2]CUS030!$A$5:$BO$10000,64,0)/Table1[[#This Row],[Rate
(L/S)]],"")</f>
        <v>0</v>
      </c>
      <c r="BH338" s="7">
        <f>IFERROR(VLOOKUP(Table1[[#This Row],[Stock]],[2]CUS030!$A$5:$BO$10000,65,0)/Table1[[#This Row],[Rate
(L/S)]],"")</f>
        <v>0</v>
      </c>
      <c r="BI338" s="7" t="s">
        <v>1</v>
      </c>
      <c r="BJ338" s="15">
        <f>IFERROR(IF(Table1[[#This Row],[S.Material]]="S",(Table1[[#This Row],[Total Qty]]+Table1[[#This Row],[N+1]]+Table1[[#This Row],[N+2]]),Table1[[#This Row],[Total Qty]]+Table1[[#This Row],[N+1]]),)</f>
        <v>0</v>
      </c>
      <c r="BK338" s="7" t="str">
        <f>IFERROR(IF(((AVERAGE((Table1[[#This Row],[N+1]],Table1[[#This Row],[N+2]]),Table1[[#This Row],[N+3]])-(Table1[[#This Row],[Total Qty]])))&gt;500,"Fixed&gt;500pcs",""),"")</f>
        <v/>
      </c>
      <c r="BL338" s="7" t="str">
        <f>IF(AND(Table1[[#This Row],[Last Forcast]]=0,Table1[[#This Row],[Total Qty]]&gt;0,Table1[[#This Row],[N+1]]&gt;0),"Check PO again","")</f>
        <v/>
      </c>
    </row>
    <row r="339" spans="2:64" x14ac:dyDescent="0.3">
      <c r="B339">
        <v>337</v>
      </c>
      <c r="C339" t="s">
        <v>350</v>
      </c>
      <c r="D339">
        <f>IFERROR(ROUND((MID(Table1[[#This Row],[Production]],35,(LEN(Table1[[#This Row],[Production]]))-37)/(MID(Table1[[#This Row],[Stock]],35,(LEN(Table1[[#This Row],[Stock]]))-37))),0),"")</f>
        <v>1</v>
      </c>
      <c r="E339" t="s">
        <v>350</v>
      </c>
      <c r="F339" s="16">
        <f>VLOOKUP(LEFT(Table1[[#This Row],[Production]],LEN(Table1[[#This Row],[Production]])-7),Item!$A$5:$Z$1000,26,0)</f>
        <v>0.61099999999999999</v>
      </c>
      <c r="H339" s="8" t="str">
        <f>IFERROR(VLOOKUP(MID(Table1[[#This Row],[Production]],10,2),Special!$B$2:$D$26,3,0),"")</f>
        <v>-</v>
      </c>
      <c r="J339" t="b">
        <f>EXACT(LEFT(Table1[[#This Row],[Stock]],12),LEFT(Table1[[#This Row],[Production]],12))</f>
        <v>1</v>
      </c>
      <c r="K339" t="b">
        <f>EXACT((RIGHT(Table1[[#This Row],[Stock]],3)),((RIGHT(Table1[[#This Row],[Production]],3))))</f>
        <v>1</v>
      </c>
      <c r="L339" s="14" t="str">
        <f>IFERROR(VLOOKUP(Table1[[#This Row],[Stock]],[1]Sheet1!$A$7:$N$10000,14,0),"")</f>
        <v/>
      </c>
      <c r="M339" s="14" t="str">
        <f>IFERROR(ROUND((Table1[[#This Row],[Stock
(S&amp;L)]]/Table1[[#This Row],[Rate
(L/S)]]),0),"")</f>
        <v/>
      </c>
      <c r="O339" t="str">
        <f>IF(Table1[[#This Row],[Rate
(L/S)]]=1,"P/E","C")</f>
        <v>P/E</v>
      </c>
      <c r="P339" s="7">
        <f>IFERROR(VLOOKUP(Table1[[#This Row],[Stock]],[2]CUS030!$A$5:$BO$10000,21,0)/Table1[[#This Row],[Rate
(L/S)]],"")</f>
        <v>0</v>
      </c>
      <c r="Q339" s="7">
        <f>IFERROR(VLOOKUP(Table1[[#This Row],[Stock]],[2]CUS030!$A$5:$BO$10000,22,0)/Table1[[#This Row],[Rate
(L/S)]],"")</f>
        <v>0</v>
      </c>
      <c r="R339" s="7">
        <f>IFERROR(VLOOKUP(Table1[[#This Row],[Stock]],[2]CUS030!$A$5:$BO$10000,23,0)/Table1[[#This Row],[Rate
(L/S)]],"")</f>
        <v>0</v>
      </c>
      <c r="S339" s="7">
        <f>IFERROR(VLOOKUP(Table1[[#This Row],[Stock]],[2]CUS030!$A$5:$BO$10000,24,0)/Table1[[#This Row],[Rate
(L/S)]],"")</f>
        <v>0</v>
      </c>
      <c r="T339" s="7">
        <f>IFERROR(VLOOKUP(Table1[[#This Row],[Stock]],[2]CUS030!$A$5:$BO$10000,25,0)/Table1[[#This Row],[Rate
(L/S)]],"")</f>
        <v>0</v>
      </c>
      <c r="U339" s="7">
        <f>IFERROR(VLOOKUP(Table1[[#This Row],[Stock]],[2]CUS030!$A$5:$BO$10000,26,0)/Table1[[#This Row],[Rate
(L/S)]],"")</f>
        <v>0</v>
      </c>
      <c r="V339" s="7">
        <f>IFERROR(VLOOKUP(Table1[[#This Row],[Stock]],[2]CUS030!$A$5:$BO$10000,27,0)/Table1[[#This Row],[Rate
(L/S)]],"")</f>
        <v>0</v>
      </c>
      <c r="W339" s="7">
        <f>IFERROR(VLOOKUP(Table1[[#This Row],[Stock]],[2]CUS030!$A$5:$BO$10000,28,0)/Table1[[#This Row],[Rate
(L/S)]],"")</f>
        <v>0</v>
      </c>
      <c r="X339" s="7">
        <f>IFERROR(VLOOKUP(Table1[[#This Row],[Stock]],[2]CUS030!$A$5:$BO$10000,29,0)/Table1[[#This Row],[Rate
(L/S)]],"")</f>
        <v>0</v>
      </c>
      <c r="Y339" s="7">
        <f>IFERROR(VLOOKUP(Table1[[#This Row],[Stock]],[2]CUS030!$A$5:$BO$10000,30,0)/Table1[[#This Row],[Rate
(L/S)]],"")</f>
        <v>0</v>
      </c>
      <c r="Z339" s="7">
        <f>IFERROR(VLOOKUP(Table1[[#This Row],[Stock]],[2]CUS030!$A$5:$BO$10000,31,0)/Table1[[#This Row],[Rate
(L/S)]],"")</f>
        <v>0</v>
      </c>
      <c r="AA339" s="7">
        <f>IFERROR(VLOOKUP(Table1[[#This Row],[Stock]],[2]CUS030!$A$5:$BO$10000,32,0)/Table1[[#This Row],[Rate
(L/S)]],"")</f>
        <v>0</v>
      </c>
      <c r="AB339" s="7">
        <f>IFERROR(VLOOKUP(Table1[[#This Row],[Stock]],[2]CUS030!$A$5:$BO$10000,33,0)/Table1[[#This Row],[Rate
(L/S)]],"")</f>
        <v>0</v>
      </c>
      <c r="AC339" s="7">
        <f>IFERROR(VLOOKUP(Table1[[#This Row],[Stock]],[2]CUS030!$A$5:$BO$10000,34,0)/Table1[[#This Row],[Rate
(L/S)]],"")</f>
        <v>0</v>
      </c>
      <c r="AD339" s="7">
        <f>IFERROR(VLOOKUP(Table1[[#This Row],[Stock]],[2]CUS030!$A$5:$BO$10000,35,0)/Table1[[#This Row],[Rate
(L/S)]],"")</f>
        <v>0</v>
      </c>
      <c r="AE339" s="7">
        <f>IFERROR(VLOOKUP(Table1[[#This Row],[Stock]],[2]CUS030!$A$5:$BO$10000,36,0)/Table1[[#This Row],[Rate
(L/S)]],"")</f>
        <v>0</v>
      </c>
      <c r="AF339" s="7">
        <f>IFERROR(VLOOKUP(Table1[[#This Row],[Stock]],[2]CUS030!$A$5:$BO$10000,37,0)/Table1[[#This Row],[Rate
(L/S)]],"")</f>
        <v>0</v>
      </c>
      <c r="AG339" s="7">
        <f>IFERROR(VLOOKUP(Table1[[#This Row],[Stock]],[2]CUS030!$A$5:$BO$10000,38,0)/Table1[[#This Row],[Rate
(L/S)]],"")</f>
        <v>0</v>
      </c>
      <c r="AH339" s="7">
        <f>IFERROR(VLOOKUP(Table1[[#This Row],[Stock]],[2]CUS030!$A$5:$BO$10000,39,0)/Table1[[#This Row],[Rate
(L/S)]],"")</f>
        <v>0</v>
      </c>
      <c r="AI339" s="7">
        <f>IFERROR(VLOOKUP(Table1[[#This Row],[Stock]],[2]CUS030!$A$5:$BO$10000,40,0)/Table1[[#This Row],[Rate
(L/S)]],"")</f>
        <v>0</v>
      </c>
      <c r="AJ339" s="7">
        <f>IFERROR(VLOOKUP(Table1[[#This Row],[Stock]],[2]CUS030!$A$5:$BO$10000,41,0)/Table1[[#This Row],[Rate
(L/S)]],"")</f>
        <v>0</v>
      </c>
      <c r="AK339" s="7">
        <f>IFERROR(VLOOKUP(Table1[[#This Row],[Stock]],[2]CUS030!$A$5:$BO$10000,42,0)/Table1[[#This Row],[Rate
(L/S)]],"")</f>
        <v>0</v>
      </c>
      <c r="AL339" s="7">
        <f>IFERROR(VLOOKUP(Table1[[#This Row],[Stock]],[2]CUS030!$A$5:$BO$10000,43,0)/Table1[[#This Row],[Rate
(L/S)]],"")</f>
        <v>0</v>
      </c>
      <c r="AM339" s="7">
        <f>IFERROR(VLOOKUP(Table1[[#This Row],[Stock]],[2]CUS030!$A$5:$BO$10000,44,0)/Table1[[#This Row],[Rate
(L/S)]],"")</f>
        <v>0</v>
      </c>
      <c r="AN339" s="7">
        <f>IFERROR(VLOOKUP(Table1[[#This Row],[Stock]],[2]CUS030!$A$5:$BO$10000,45,0)/Table1[[#This Row],[Rate
(L/S)]],"")</f>
        <v>0</v>
      </c>
      <c r="AO339" s="7">
        <f>IFERROR(VLOOKUP(Table1[[#This Row],[Stock]],[2]CUS030!$A$5:$BO$10000,46,0)/Table1[[#This Row],[Rate
(L/S)]],"")</f>
        <v>0</v>
      </c>
      <c r="AP339" s="7">
        <f>IFERROR(VLOOKUP(Table1[[#This Row],[Stock]],[2]CUS030!$A$5:$BO$10000,47,0)/Table1[[#This Row],[Rate
(L/S)]],"")</f>
        <v>0</v>
      </c>
      <c r="AQ339" s="7">
        <f>IFERROR(VLOOKUP(Table1[[#This Row],[Stock]],[2]CUS030!$A$5:$BO$10000,48,0)/Table1[[#This Row],[Rate
(L/S)]],"")</f>
        <v>0</v>
      </c>
      <c r="AR339" s="7">
        <f>IFERROR(VLOOKUP(Table1[[#This Row],[Stock]],[2]CUS030!$A$5:$BO$10000,49,0)/Table1[[#This Row],[Rate
(L/S)]],"")</f>
        <v>0</v>
      </c>
      <c r="AS339" s="7">
        <f>IFERROR(VLOOKUP(Table1[[#This Row],[Stock]],[2]CUS030!$A$5:$BO$10000,50,0)/Table1[[#This Row],[Rate
(L/S)]],"")</f>
        <v>0</v>
      </c>
      <c r="AT339" s="7">
        <f>IFERROR(VLOOKUP(Table1[[#This Row],[Stock]],[2]CUS030!$A$5:$BO$10000,51,0)/Table1[[#This Row],[Rate
(L/S)]],"")</f>
        <v>0</v>
      </c>
      <c r="AU339" s="7">
        <f>IFERROR(VLOOKUP(Table1[[#This Row],[Stock]],[2]CUS030!$A$5:$BO$10000,52,0)/Table1[[#This Row],[Rate
(L/S)]],"")</f>
        <v>0</v>
      </c>
      <c r="AV339" s="7">
        <f>IFERROR(VLOOKUP(Table1[[#This Row],[Stock]],[2]CUS030!$A$5:$BO$10000,53,0)/Table1[[#This Row],[Rate
(L/S)]],"")</f>
        <v>0</v>
      </c>
      <c r="AW339" s="7">
        <f>IFERROR(VLOOKUP(Table1[[#This Row],[Stock]],[2]CUS030!$A$5:$BO$10000,54,0)/Table1[[#This Row],[Rate
(L/S)]],"")</f>
        <v>0</v>
      </c>
      <c r="AX339" s="7">
        <f>IFERROR(VLOOKUP(Table1[[#This Row],[Stock]],[2]CUS030!$A$5:$BO$10000,55,0)/Table1[[#This Row],[Rate
(L/S)]],"")</f>
        <v>0</v>
      </c>
      <c r="AY339" s="7">
        <f>IFERROR(VLOOKUP(Table1[[#This Row],[Stock]],[2]CUS030!$A$5:$BO$10000,56,0)/Table1[[#This Row],[Rate
(L/S)]],"")</f>
        <v>0</v>
      </c>
      <c r="AZ339" s="7">
        <f>IFERROR(VLOOKUP(Table1[[#This Row],[Stock]],[2]CUS030!$A$5:$BO$10000,57,0)/Table1[[#This Row],[Rate
(L/S)]],"")</f>
        <v>0</v>
      </c>
      <c r="BA339" s="7">
        <f>IFERROR(VLOOKUP(Table1[[#This Row],[Stock]],[2]CUS030!$A$5:$BO$10000,58,0)/Table1[[#This Row],[Rate
(L/S)]],"")</f>
        <v>0</v>
      </c>
      <c r="BB339" s="7">
        <f>IFERROR(VLOOKUP(Table1[[#This Row],[Stock]],[2]CUS030!$A$5:$BO$10000,59,0)/Table1[[#This Row],[Rate
(L/S)]],"")</f>
        <v>0</v>
      </c>
      <c r="BC339" s="7">
        <f>IFERROR(VLOOKUP(Table1[[#This Row],[Stock]],[2]CUS030!$A$5:$BO$10000,60,0)/Table1[[#This Row],[Rate
(L/S)]],"")</f>
        <v>0</v>
      </c>
      <c r="BD339" s="7">
        <f>IFERROR(VLOOKUP(Table1[[#This Row],[Stock]],[2]CUS030!$A$5:$BO$10000,61,0)/Table1[[#This Row],[Rate
(L/S)]],"")</f>
        <v>0</v>
      </c>
      <c r="BE339" s="7">
        <f>IFERROR(VLOOKUP(Table1[[#This Row],[Stock]],[2]CUS030!$A$5:$BO$10000,62,0)/Table1[[#This Row],[Rate
(L/S)]],"")</f>
        <v>0</v>
      </c>
      <c r="BF339" s="7">
        <f>IFERROR(VLOOKUP(Table1[[#This Row],[Stock]],[2]CUS030!$A$5:$BO$10000,63,0)/Table1[[#This Row],[Rate
(L/S)]],"")</f>
        <v>0</v>
      </c>
      <c r="BG339" s="7">
        <f>IFERROR(VLOOKUP(Table1[[#This Row],[Stock]],[2]CUS030!$A$5:$BO$10000,64,0)/Table1[[#This Row],[Rate
(L/S)]],"")</f>
        <v>0</v>
      </c>
      <c r="BH339" s="7">
        <f>IFERROR(VLOOKUP(Table1[[#This Row],[Stock]],[2]CUS030!$A$5:$BO$10000,65,0)/Table1[[#This Row],[Rate
(L/S)]],"")</f>
        <v>0</v>
      </c>
      <c r="BI339" s="7" t="s">
        <v>1</v>
      </c>
      <c r="BJ339" s="15">
        <f>IFERROR(IF(Table1[[#This Row],[S.Material]]="S",(Table1[[#This Row],[Total Qty]]+Table1[[#This Row],[N+1]]+Table1[[#This Row],[N+2]]),Table1[[#This Row],[Total Qty]]+Table1[[#This Row],[N+1]]),)</f>
        <v>0</v>
      </c>
      <c r="BK339" s="7" t="str">
        <f>IFERROR(IF(((AVERAGE((Table1[[#This Row],[N+1]],Table1[[#This Row],[N+2]]),Table1[[#This Row],[N+3]])-(Table1[[#This Row],[Total Qty]])))&gt;500,"Fixed&gt;500pcs",""),"")</f>
        <v/>
      </c>
      <c r="BL339" s="7" t="str">
        <f>IF(AND(Table1[[#This Row],[Last Forcast]]=0,Table1[[#This Row],[Total Qty]]&gt;0,Table1[[#This Row],[N+1]]&gt;0),"Check PO again","")</f>
        <v/>
      </c>
    </row>
    <row r="340" spans="2:64" x14ac:dyDescent="0.3">
      <c r="B340">
        <v>338</v>
      </c>
      <c r="C340" s="1" t="s">
        <v>351</v>
      </c>
      <c r="D340">
        <f>IFERROR(ROUND((MID(Table1[[#This Row],[Production]],35,(LEN(Table1[[#This Row],[Production]]))-37)/(MID(Table1[[#This Row],[Stock]],35,(LEN(Table1[[#This Row],[Stock]]))-37))),0),"")</f>
        <v>43</v>
      </c>
      <c r="E340" s="1" t="s">
        <v>176</v>
      </c>
      <c r="F340" s="16">
        <f>VLOOKUP(LEFT(Table1[[#This Row],[Production]],LEN(Table1[[#This Row],[Production]])-7),Item!$A$5:$Z$1000,26,0)</f>
        <v>0.69</v>
      </c>
      <c r="H340" s="8" t="str">
        <f>IFERROR(VLOOKUP(MID(Table1[[#This Row],[Production]],10,2),Special!$B$2:$D$26,3,0),"")</f>
        <v>-</v>
      </c>
      <c r="J340" t="b">
        <f>EXACT(LEFT(Table1[[#This Row],[Stock]],12),LEFT(Table1[[#This Row],[Production]],12))</f>
        <v>0</v>
      </c>
      <c r="K340" t="b">
        <f>EXACT((RIGHT(Table1[[#This Row],[Stock]],3)),((RIGHT(Table1[[#This Row],[Production]],3))))</f>
        <v>1</v>
      </c>
      <c r="L340" s="14">
        <f>IFERROR(VLOOKUP(Table1[[#This Row],[Stock]],[1]Sheet1!$A$7:$N$10000,14,0),"")</f>
        <v>5906</v>
      </c>
      <c r="M340" s="14">
        <f>IFERROR(ROUND((Table1[[#This Row],[Stock
(S&amp;L)]]/Table1[[#This Row],[Rate
(L/S)]]),0),"")</f>
        <v>137</v>
      </c>
      <c r="O340" t="str">
        <f>IF(Table1[[#This Row],[Rate
(L/S)]]=1,"P/E","C")</f>
        <v>C</v>
      </c>
      <c r="P340" s="7">
        <f>IFERROR(VLOOKUP(Table1[[#This Row],[Stock]],[2]CUS030!$A$5:$BO$10000,21,0)/Table1[[#This Row],[Rate
(L/S)]],"")</f>
        <v>10</v>
      </c>
      <c r="Q340" s="7">
        <f>IFERROR(VLOOKUP(Table1[[#This Row],[Stock]],[2]CUS030!$A$5:$BO$10000,22,0)/Table1[[#This Row],[Rate
(L/S)]],"")</f>
        <v>10</v>
      </c>
      <c r="R340" s="7">
        <f>IFERROR(VLOOKUP(Table1[[#This Row],[Stock]],[2]CUS030!$A$5:$BO$10000,23,0)/Table1[[#This Row],[Rate
(L/S)]],"")</f>
        <v>0</v>
      </c>
      <c r="S340" s="7">
        <f>IFERROR(VLOOKUP(Table1[[#This Row],[Stock]],[2]CUS030!$A$5:$BO$10000,24,0)/Table1[[#This Row],[Rate
(L/S)]],"")</f>
        <v>0</v>
      </c>
      <c r="T340" s="7">
        <f>IFERROR(VLOOKUP(Table1[[#This Row],[Stock]],[2]CUS030!$A$5:$BO$10000,25,0)/Table1[[#This Row],[Rate
(L/S)]],"")</f>
        <v>0</v>
      </c>
      <c r="U340" s="7">
        <f>IFERROR(VLOOKUP(Table1[[#This Row],[Stock]],[2]CUS030!$A$5:$BO$10000,26,0)/Table1[[#This Row],[Rate
(L/S)]],"")</f>
        <v>0</v>
      </c>
      <c r="V340" s="7">
        <f>IFERROR(VLOOKUP(Table1[[#This Row],[Stock]],[2]CUS030!$A$5:$BO$10000,27,0)/Table1[[#This Row],[Rate
(L/S)]],"")</f>
        <v>0</v>
      </c>
      <c r="W340" s="7">
        <f>IFERROR(VLOOKUP(Table1[[#This Row],[Stock]],[2]CUS030!$A$5:$BO$10000,28,0)/Table1[[#This Row],[Rate
(L/S)]],"")</f>
        <v>0</v>
      </c>
      <c r="X340" s="7">
        <f>IFERROR(VLOOKUP(Table1[[#This Row],[Stock]],[2]CUS030!$A$5:$BO$10000,29,0)/Table1[[#This Row],[Rate
(L/S)]],"")</f>
        <v>0</v>
      </c>
      <c r="Y340" s="7">
        <f>IFERROR(VLOOKUP(Table1[[#This Row],[Stock]],[2]CUS030!$A$5:$BO$10000,30,0)/Table1[[#This Row],[Rate
(L/S)]],"")</f>
        <v>0</v>
      </c>
      <c r="Z340" s="7">
        <f>IFERROR(VLOOKUP(Table1[[#This Row],[Stock]],[2]CUS030!$A$5:$BO$10000,31,0)/Table1[[#This Row],[Rate
(L/S)]],"")</f>
        <v>0</v>
      </c>
      <c r="AA340" s="7">
        <f>IFERROR(VLOOKUP(Table1[[#This Row],[Stock]],[2]CUS030!$A$5:$BO$10000,32,0)/Table1[[#This Row],[Rate
(L/S)]],"")</f>
        <v>0</v>
      </c>
      <c r="AB340" s="7">
        <f>IFERROR(VLOOKUP(Table1[[#This Row],[Stock]],[2]CUS030!$A$5:$BO$10000,33,0)/Table1[[#This Row],[Rate
(L/S)]],"")</f>
        <v>0</v>
      </c>
      <c r="AC340" s="7">
        <f>IFERROR(VLOOKUP(Table1[[#This Row],[Stock]],[2]CUS030!$A$5:$BO$10000,34,0)/Table1[[#This Row],[Rate
(L/S)]],"")</f>
        <v>0</v>
      </c>
      <c r="AD340" s="7">
        <f>IFERROR(VLOOKUP(Table1[[#This Row],[Stock]],[2]CUS030!$A$5:$BO$10000,35,0)/Table1[[#This Row],[Rate
(L/S)]],"")</f>
        <v>0</v>
      </c>
      <c r="AE340" s="7">
        <f>IFERROR(VLOOKUP(Table1[[#This Row],[Stock]],[2]CUS030!$A$5:$BO$10000,36,0)/Table1[[#This Row],[Rate
(L/S)]],"")</f>
        <v>0</v>
      </c>
      <c r="AF340" s="7">
        <f>IFERROR(VLOOKUP(Table1[[#This Row],[Stock]],[2]CUS030!$A$5:$BO$10000,37,0)/Table1[[#This Row],[Rate
(L/S)]],"")</f>
        <v>0</v>
      </c>
      <c r="AG340" s="7">
        <f>IFERROR(VLOOKUP(Table1[[#This Row],[Stock]],[2]CUS030!$A$5:$BO$10000,38,0)/Table1[[#This Row],[Rate
(L/S)]],"")</f>
        <v>0</v>
      </c>
      <c r="AH340" s="7">
        <f>IFERROR(VLOOKUP(Table1[[#This Row],[Stock]],[2]CUS030!$A$5:$BO$10000,39,0)/Table1[[#This Row],[Rate
(L/S)]],"")</f>
        <v>0</v>
      </c>
      <c r="AI340" s="7">
        <f>IFERROR(VLOOKUP(Table1[[#This Row],[Stock]],[2]CUS030!$A$5:$BO$10000,40,0)/Table1[[#This Row],[Rate
(L/S)]],"")</f>
        <v>0</v>
      </c>
      <c r="AJ340" s="7">
        <f>IFERROR(VLOOKUP(Table1[[#This Row],[Stock]],[2]CUS030!$A$5:$BO$10000,41,0)/Table1[[#This Row],[Rate
(L/S)]],"")</f>
        <v>0</v>
      </c>
      <c r="AK340" s="7">
        <f>IFERROR(VLOOKUP(Table1[[#This Row],[Stock]],[2]CUS030!$A$5:$BO$10000,42,0)/Table1[[#This Row],[Rate
(L/S)]],"")</f>
        <v>0</v>
      </c>
      <c r="AL340" s="7">
        <f>IFERROR(VLOOKUP(Table1[[#This Row],[Stock]],[2]CUS030!$A$5:$BO$10000,43,0)/Table1[[#This Row],[Rate
(L/S)]],"")</f>
        <v>0</v>
      </c>
      <c r="AM340" s="7">
        <f>IFERROR(VLOOKUP(Table1[[#This Row],[Stock]],[2]CUS030!$A$5:$BO$10000,44,0)/Table1[[#This Row],[Rate
(L/S)]],"")</f>
        <v>0</v>
      </c>
      <c r="AN340" s="7">
        <f>IFERROR(VLOOKUP(Table1[[#This Row],[Stock]],[2]CUS030!$A$5:$BO$10000,45,0)/Table1[[#This Row],[Rate
(L/S)]],"")</f>
        <v>0</v>
      </c>
      <c r="AO340" s="7">
        <f>IFERROR(VLOOKUP(Table1[[#This Row],[Stock]],[2]CUS030!$A$5:$BO$10000,46,0)/Table1[[#This Row],[Rate
(L/S)]],"")</f>
        <v>0</v>
      </c>
      <c r="AP340" s="7">
        <f>IFERROR(VLOOKUP(Table1[[#This Row],[Stock]],[2]CUS030!$A$5:$BO$10000,47,0)/Table1[[#This Row],[Rate
(L/S)]],"")</f>
        <v>0</v>
      </c>
      <c r="AQ340" s="7">
        <f>IFERROR(VLOOKUP(Table1[[#This Row],[Stock]],[2]CUS030!$A$5:$BO$10000,48,0)/Table1[[#This Row],[Rate
(L/S)]],"")</f>
        <v>0</v>
      </c>
      <c r="AR340" s="7">
        <f>IFERROR(VLOOKUP(Table1[[#This Row],[Stock]],[2]CUS030!$A$5:$BO$10000,49,0)/Table1[[#This Row],[Rate
(L/S)]],"")</f>
        <v>0</v>
      </c>
      <c r="AS340" s="7">
        <f>IFERROR(VLOOKUP(Table1[[#This Row],[Stock]],[2]CUS030!$A$5:$BO$10000,50,0)/Table1[[#This Row],[Rate
(L/S)]],"")</f>
        <v>0</v>
      </c>
      <c r="AT340" s="7">
        <f>IFERROR(VLOOKUP(Table1[[#This Row],[Stock]],[2]CUS030!$A$5:$BO$10000,51,0)/Table1[[#This Row],[Rate
(L/S)]],"")</f>
        <v>0</v>
      </c>
      <c r="AU340" s="7">
        <f>IFERROR(VLOOKUP(Table1[[#This Row],[Stock]],[2]CUS030!$A$5:$BO$10000,52,0)/Table1[[#This Row],[Rate
(L/S)]],"")</f>
        <v>0</v>
      </c>
      <c r="AV340" s="7">
        <f>IFERROR(VLOOKUP(Table1[[#This Row],[Stock]],[2]CUS030!$A$5:$BO$10000,53,0)/Table1[[#This Row],[Rate
(L/S)]],"")</f>
        <v>20</v>
      </c>
      <c r="AW340" s="7">
        <f>IFERROR(VLOOKUP(Table1[[#This Row],[Stock]],[2]CUS030!$A$5:$BO$10000,54,0)/Table1[[#This Row],[Rate
(L/S)]],"")</f>
        <v>0</v>
      </c>
      <c r="AX340" s="7">
        <f>IFERROR(VLOOKUP(Table1[[#This Row],[Stock]],[2]CUS030!$A$5:$BO$10000,55,0)/Table1[[#This Row],[Rate
(L/S)]],"")</f>
        <v>199.48837209302326</v>
      </c>
      <c r="AY340" s="7">
        <f>IFERROR(VLOOKUP(Table1[[#This Row],[Stock]],[2]CUS030!$A$5:$BO$10000,56,0)/Table1[[#This Row],[Rate
(L/S)]],"")</f>
        <v>85.627906976744185</v>
      </c>
      <c r="AZ340" s="7">
        <f>IFERROR(VLOOKUP(Table1[[#This Row],[Stock]],[2]CUS030!$A$5:$BO$10000,57,0)/Table1[[#This Row],[Rate
(L/S)]],"")</f>
        <v>105.20930232558139</v>
      </c>
      <c r="BA340" s="7">
        <f>IFERROR(VLOOKUP(Table1[[#This Row],[Stock]],[2]CUS030!$A$5:$BO$10000,58,0)/Table1[[#This Row],[Rate
(L/S)]],"")</f>
        <v>119.20930232558139</v>
      </c>
      <c r="BB340" s="7">
        <f>IFERROR(VLOOKUP(Table1[[#This Row],[Stock]],[2]CUS030!$A$5:$BO$10000,59,0)/Table1[[#This Row],[Rate
(L/S)]],"")</f>
        <v>0</v>
      </c>
      <c r="BC340" s="7">
        <f>IFERROR(VLOOKUP(Table1[[#This Row],[Stock]],[2]CUS030!$A$5:$BO$10000,60,0)/Table1[[#This Row],[Rate
(L/S)]],"")</f>
        <v>0</v>
      </c>
      <c r="BD340" s="7">
        <f>IFERROR(VLOOKUP(Table1[[#This Row],[Stock]],[2]CUS030!$A$5:$BO$10000,61,0)/Table1[[#This Row],[Rate
(L/S)]],"")</f>
        <v>0</v>
      </c>
      <c r="BE340" s="7">
        <f>IFERROR(VLOOKUP(Table1[[#This Row],[Stock]],[2]CUS030!$A$5:$BO$10000,62,0)/Table1[[#This Row],[Rate
(L/S)]],"")</f>
        <v>0</v>
      </c>
      <c r="BF340" s="7">
        <f>IFERROR(VLOOKUP(Table1[[#This Row],[Stock]],[2]CUS030!$A$5:$BO$10000,63,0)/Table1[[#This Row],[Rate
(L/S)]],"")</f>
        <v>0</v>
      </c>
      <c r="BG340" s="7">
        <f>IFERROR(VLOOKUP(Table1[[#This Row],[Stock]],[2]CUS030!$A$5:$BO$10000,64,0)/Table1[[#This Row],[Rate
(L/S)]],"")</f>
        <v>0</v>
      </c>
      <c r="BH340" s="7">
        <f>IFERROR(VLOOKUP(Table1[[#This Row],[Stock]],[2]CUS030!$A$5:$BO$10000,65,0)/Table1[[#This Row],[Rate
(L/S)]],"")</f>
        <v>0</v>
      </c>
      <c r="BI340" s="7" t="s">
        <v>1</v>
      </c>
      <c r="BJ340" s="15">
        <f>IFERROR(IF(Table1[[#This Row],[S.Material]]="S",(Table1[[#This Row],[Total Qty]]+Table1[[#This Row],[N+1]]+Table1[[#This Row],[N+2]]),Table1[[#This Row],[Total Qty]]+Table1[[#This Row],[N+1]]),)</f>
        <v>105.62790697674419</v>
      </c>
      <c r="BK340" s="7" t="str">
        <f>IFERROR(IF(((AVERAGE((Table1[[#This Row],[N+1]],Table1[[#This Row],[N+2]]),Table1[[#This Row],[N+3]])-(Table1[[#This Row],[Total Qty]])))&gt;500,"Fixed&gt;500pcs",""),"")</f>
        <v/>
      </c>
      <c r="BL340" s="7" t="str">
        <f>IF(AND(Table1[[#This Row],[Last Forcast]]=0,Table1[[#This Row],[Total Qty]]&gt;0,Table1[[#This Row],[N+1]]&gt;0),"Check PO again","")</f>
        <v/>
      </c>
    </row>
    <row r="341" spans="2:64" x14ac:dyDescent="0.3">
      <c r="B341">
        <v>339</v>
      </c>
      <c r="C341" s="1" t="s">
        <v>352</v>
      </c>
      <c r="D341">
        <f>IFERROR(ROUND((MID(Table1[[#This Row],[Production]],35,(LEN(Table1[[#This Row],[Production]]))-37)/(MID(Table1[[#This Row],[Stock]],35,(LEN(Table1[[#This Row],[Stock]]))-37))),0),"")</f>
        <v>39</v>
      </c>
      <c r="E341" s="1" t="s">
        <v>176</v>
      </c>
      <c r="F341" s="16">
        <f>VLOOKUP(LEFT(Table1[[#This Row],[Production]],LEN(Table1[[#This Row],[Production]])-7),Item!$A$5:$Z$1000,26,0)</f>
        <v>0.69</v>
      </c>
      <c r="H341" s="8" t="str">
        <f>IFERROR(VLOOKUP(MID(Table1[[#This Row],[Production]],10,2),Special!$B$2:$D$26,3,0),"")</f>
        <v>-</v>
      </c>
      <c r="J341" t="b">
        <f>EXACT(LEFT(Table1[[#This Row],[Stock]],12),LEFT(Table1[[#This Row],[Production]],12))</f>
        <v>0</v>
      </c>
      <c r="K341" t="b">
        <f>EXACT((RIGHT(Table1[[#This Row],[Stock]],3)),((RIGHT(Table1[[#This Row],[Production]],3))))</f>
        <v>1</v>
      </c>
      <c r="L341" s="14">
        <f>IFERROR(VLOOKUP(Table1[[#This Row],[Stock]],[1]Sheet1!$A$7:$N$10000,14,0),"")</f>
        <v>2868</v>
      </c>
      <c r="M341" s="14">
        <f>IFERROR(ROUND((Table1[[#This Row],[Stock
(S&amp;L)]]/Table1[[#This Row],[Rate
(L/S)]]),0),"")</f>
        <v>74</v>
      </c>
      <c r="O341" t="str">
        <f>IF(Table1[[#This Row],[Rate
(L/S)]]=1,"P/E","C")</f>
        <v>C</v>
      </c>
      <c r="P341" s="7">
        <f>IFERROR(VLOOKUP(Table1[[#This Row],[Stock]],[2]CUS030!$A$5:$BO$10000,21,0)/Table1[[#This Row],[Rate
(L/S)]],"")</f>
        <v>24.615384615384617</v>
      </c>
      <c r="Q341" s="7">
        <f>IFERROR(VLOOKUP(Table1[[#This Row],[Stock]],[2]CUS030!$A$5:$BO$10000,22,0)/Table1[[#This Row],[Rate
(L/S)]],"")</f>
        <v>20.564102564102566</v>
      </c>
      <c r="R341" s="7">
        <f>IFERROR(VLOOKUP(Table1[[#This Row],[Stock]],[2]CUS030!$A$5:$BO$10000,23,0)/Table1[[#This Row],[Rate
(L/S)]],"")</f>
        <v>0</v>
      </c>
      <c r="S341" s="7">
        <f>IFERROR(VLOOKUP(Table1[[#This Row],[Stock]],[2]CUS030!$A$5:$BO$10000,24,0)/Table1[[#This Row],[Rate
(L/S)]],"")</f>
        <v>0</v>
      </c>
      <c r="T341" s="7">
        <f>IFERROR(VLOOKUP(Table1[[#This Row],[Stock]],[2]CUS030!$A$5:$BO$10000,25,0)/Table1[[#This Row],[Rate
(L/S)]],"")</f>
        <v>0</v>
      </c>
      <c r="U341" s="7">
        <f>IFERROR(VLOOKUP(Table1[[#This Row],[Stock]],[2]CUS030!$A$5:$BO$10000,26,0)/Table1[[#This Row],[Rate
(L/S)]],"")</f>
        <v>0</v>
      </c>
      <c r="V341" s="7">
        <f>IFERROR(VLOOKUP(Table1[[#This Row],[Stock]],[2]CUS030!$A$5:$BO$10000,27,0)/Table1[[#This Row],[Rate
(L/S)]],"")</f>
        <v>0</v>
      </c>
      <c r="W341" s="7">
        <f>IFERROR(VLOOKUP(Table1[[#This Row],[Stock]],[2]CUS030!$A$5:$BO$10000,28,0)/Table1[[#This Row],[Rate
(L/S)]],"")</f>
        <v>0</v>
      </c>
      <c r="X341" s="7">
        <f>IFERROR(VLOOKUP(Table1[[#This Row],[Stock]],[2]CUS030!$A$5:$BO$10000,29,0)/Table1[[#This Row],[Rate
(L/S)]],"")</f>
        <v>0</v>
      </c>
      <c r="Y341" s="7">
        <f>IFERROR(VLOOKUP(Table1[[#This Row],[Stock]],[2]CUS030!$A$5:$BO$10000,30,0)/Table1[[#This Row],[Rate
(L/S)]],"")</f>
        <v>0</v>
      </c>
      <c r="Z341" s="7">
        <f>IFERROR(VLOOKUP(Table1[[#This Row],[Stock]],[2]CUS030!$A$5:$BO$10000,31,0)/Table1[[#This Row],[Rate
(L/S)]],"")</f>
        <v>0</v>
      </c>
      <c r="AA341" s="7">
        <f>IFERROR(VLOOKUP(Table1[[#This Row],[Stock]],[2]CUS030!$A$5:$BO$10000,32,0)/Table1[[#This Row],[Rate
(L/S)]],"")</f>
        <v>0</v>
      </c>
      <c r="AB341" s="7">
        <f>IFERROR(VLOOKUP(Table1[[#This Row],[Stock]],[2]CUS030!$A$5:$BO$10000,33,0)/Table1[[#This Row],[Rate
(L/S)]],"")</f>
        <v>0</v>
      </c>
      <c r="AC341" s="7">
        <f>IFERROR(VLOOKUP(Table1[[#This Row],[Stock]],[2]CUS030!$A$5:$BO$10000,34,0)/Table1[[#This Row],[Rate
(L/S)]],"")</f>
        <v>0</v>
      </c>
      <c r="AD341" s="7">
        <f>IFERROR(VLOOKUP(Table1[[#This Row],[Stock]],[2]CUS030!$A$5:$BO$10000,35,0)/Table1[[#This Row],[Rate
(L/S)]],"")</f>
        <v>0</v>
      </c>
      <c r="AE341" s="7">
        <f>IFERROR(VLOOKUP(Table1[[#This Row],[Stock]],[2]CUS030!$A$5:$BO$10000,36,0)/Table1[[#This Row],[Rate
(L/S)]],"")</f>
        <v>0</v>
      </c>
      <c r="AF341" s="7">
        <f>IFERROR(VLOOKUP(Table1[[#This Row],[Stock]],[2]CUS030!$A$5:$BO$10000,37,0)/Table1[[#This Row],[Rate
(L/S)]],"")</f>
        <v>0</v>
      </c>
      <c r="AG341" s="7">
        <f>IFERROR(VLOOKUP(Table1[[#This Row],[Stock]],[2]CUS030!$A$5:$BO$10000,38,0)/Table1[[#This Row],[Rate
(L/S)]],"")</f>
        <v>0</v>
      </c>
      <c r="AH341" s="7">
        <f>IFERROR(VLOOKUP(Table1[[#This Row],[Stock]],[2]CUS030!$A$5:$BO$10000,39,0)/Table1[[#This Row],[Rate
(L/S)]],"")</f>
        <v>0</v>
      </c>
      <c r="AI341" s="7">
        <f>IFERROR(VLOOKUP(Table1[[#This Row],[Stock]],[2]CUS030!$A$5:$BO$10000,40,0)/Table1[[#This Row],[Rate
(L/S)]],"")</f>
        <v>0</v>
      </c>
      <c r="AJ341" s="7">
        <f>IFERROR(VLOOKUP(Table1[[#This Row],[Stock]],[2]CUS030!$A$5:$BO$10000,41,0)/Table1[[#This Row],[Rate
(L/S)]],"")</f>
        <v>0</v>
      </c>
      <c r="AK341" s="7">
        <f>IFERROR(VLOOKUP(Table1[[#This Row],[Stock]],[2]CUS030!$A$5:$BO$10000,42,0)/Table1[[#This Row],[Rate
(L/S)]],"")</f>
        <v>0</v>
      </c>
      <c r="AL341" s="7">
        <f>IFERROR(VLOOKUP(Table1[[#This Row],[Stock]],[2]CUS030!$A$5:$BO$10000,43,0)/Table1[[#This Row],[Rate
(L/S)]],"")</f>
        <v>0</v>
      </c>
      <c r="AM341" s="7">
        <f>IFERROR(VLOOKUP(Table1[[#This Row],[Stock]],[2]CUS030!$A$5:$BO$10000,44,0)/Table1[[#This Row],[Rate
(L/S)]],"")</f>
        <v>0</v>
      </c>
      <c r="AN341" s="7">
        <f>IFERROR(VLOOKUP(Table1[[#This Row],[Stock]],[2]CUS030!$A$5:$BO$10000,45,0)/Table1[[#This Row],[Rate
(L/S)]],"")</f>
        <v>0</v>
      </c>
      <c r="AO341" s="7">
        <f>IFERROR(VLOOKUP(Table1[[#This Row],[Stock]],[2]CUS030!$A$5:$BO$10000,46,0)/Table1[[#This Row],[Rate
(L/S)]],"")</f>
        <v>0</v>
      </c>
      <c r="AP341" s="7">
        <f>IFERROR(VLOOKUP(Table1[[#This Row],[Stock]],[2]CUS030!$A$5:$BO$10000,47,0)/Table1[[#This Row],[Rate
(L/S)]],"")</f>
        <v>0</v>
      </c>
      <c r="AQ341" s="7">
        <f>IFERROR(VLOOKUP(Table1[[#This Row],[Stock]],[2]CUS030!$A$5:$BO$10000,48,0)/Table1[[#This Row],[Rate
(L/S)]],"")</f>
        <v>0</v>
      </c>
      <c r="AR341" s="7">
        <f>IFERROR(VLOOKUP(Table1[[#This Row],[Stock]],[2]CUS030!$A$5:$BO$10000,49,0)/Table1[[#This Row],[Rate
(L/S)]],"")</f>
        <v>0</v>
      </c>
      <c r="AS341" s="7">
        <f>IFERROR(VLOOKUP(Table1[[#This Row],[Stock]],[2]CUS030!$A$5:$BO$10000,50,0)/Table1[[#This Row],[Rate
(L/S)]],"")</f>
        <v>0</v>
      </c>
      <c r="AT341" s="7">
        <f>IFERROR(VLOOKUP(Table1[[#This Row],[Stock]],[2]CUS030!$A$5:$BO$10000,51,0)/Table1[[#This Row],[Rate
(L/S)]],"")</f>
        <v>0</v>
      </c>
      <c r="AU341" s="7">
        <f>IFERROR(VLOOKUP(Table1[[#This Row],[Stock]],[2]CUS030!$A$5:$BO$10000,52,0)/Table1[[#This Row],[Rate
(L/S)]],"")</f>
        <v>0</v>
      </c>
      <c r="AV341" s="7">
        <f>IFERROR(VLOOKUP(Table1[[#This Row],[Stock]],[2]CUS030!$A$5:$BO$10000,53,0)/Table1[[#This Row],[Rate
(L/S)]],"")</f>
        <v>45.179487179487182</v>
      </c>
      <c r="AW341" s="7">
        <f>IFERROR(VLOOKUP(Table1[[#This Row],[Stock]],[2]CUS030!$A$5:$BO$10000,54,0)/Table1[[#This Row],[Rate
(L/S)]],"")</f>
        <v>0</v>
      </c>
      <c r="AX341" s="7">
        <f>IFERROR(VLOOKUP(Table1[[#This Row],[Stock]],[2]CUS030!$A$5:$BO$10000,55,0)/Table1[[#This Row],[Rate
(L/S)]],"")</f>
        <v>190</v>
      </c>
      <c r="AY341" s="7">
        <f>IFERROR(VLOOKUP(Table1[[#This Row],[Stock]],[2]CUS030!$A$5:$BO$10000,56,0)/Table1[[#This Row],[Rate
(L/S)]],"")</f>
        <v>188.94871794871796</v>
      </c>
      <c r="AZ341" s="7">
        <f>IFERROR(VLOOKUP(Table1[[#This Row],[Stock]],[2]CUS030!$A$5:$BO$10000,57,0)/Table1[[#This Row],[Rate
(L/S)]],"")</f>
        <v>96.564102564102569</v>
      </c>
      <c r="BA341" s="7">
        <f>IFERROR(VLOOKUP(Table1[[#This Row],[Stock]],[2]CUS030!$A$5:$BO$10000,58,0)/Table1[[#This Row],[Rate
(L/S)]],"")</f>
        <v>127.33333333333333</v>
      </c>
      <c r="BB341" s="7">
        <f>IFERROR(VLOOKUP(Table1[[#This Row],[Stock]],[2]CUS030!$A$5:$BO$10000,59,0)/Table1[[#This Row],[Rate
(L/S)]],"")</f>
        <v>0</v>
      </c>
      <c r="BC341" s="7">
        <f>IFERROR(VLOOKUP(Table1[[#This Row],[Stock]],[2]CUS030!$A$5:$BO$10000,60,0)/Table1[[#This Row],[Rate
(L/S)]],"")</f>
        <v>0</v>
      </c>
      <c r="BD341" s="7">
        <f>IFERROR(VLOOKUP(Table1[[#This Row],[Stock]],[2]CUS030!$A$5:$BO$10000,61,0)/Table1[[#This Row],[Rate
(L/S)]],"")</f>
        <v>0</v>
      </c>
      <c r="BE341" s="7">
        <f>IFERROR(VLOOKUP(Table1[[#This Row],[Stock]],[2]CUS030!$A$5:$BO$10000,62,0)/Table1[[#This Row],[Rate
(L/S)]],"")</f>
        <v>0</v>
      </c>
      <c r="BF341" s="7">
        <f>IFERROR(VLOOKUP(Table1[[#This Row],[Stock]],[2]CUS030!$A$5:$BO$10000,63,0)/Table1[[#This Row],[Rate
(L/S)]],"")</f>
        <v>0</v>
      </c>
      <c r="BG341" s="7">
        <f>IFERROR(VLOOKUP(Table1[[#This Row],[Stock]],[2]CUS030!$A$5:$BO$10000,64,0)/Table1[[#This Row],[Rate
(L/S)]],"")</f>
        <v>0</v>
      </c>
      <c r="BH341" s="7">
        <f>IFERROR(VLOOKUP(Table1[[#This Row],[Stock]],[2]CUS030!$A$5:$BO$10000,65,0)/Table1[[#This Row],[Rate
(L/S)]],"")</f>
        <v>0</v>
      </c>
      <c r="BI341" s="7" t="s">
        <v>1</v>
      </c>
      <c r="BJ341" s="15">
        <f>IFERROR(IF(Table1[[#This Row],[S.Material]]="S",(Table1[[#This Row],[Total Qty]]+Table1[[#This Row],[N+1]]+Table1[[#This Row],[N+2]]),Table1[[#This Row],[Total Qty]]+Table1[[#This Row],[N+1]]),)</f>
        <v>234.12820512820514</v>
      </c>
      <c r="BK341" s="7" t="str">
        <f>IFERROR(IF(((AVERAGE((Table1[[#This Row],[N+1]],Table1[[#This Row],[N+2]]),Table1[[#This Row],[N+3]])-(Table1[[#This Row],[Total Qty]])))&gt;500,"Fixed&gt;500pcs",""),"")</f>
        <v/>
      </c>
      <c r="BL341" s="7" t="str">
        <f>IF(AND(Table1[[#This Row],[Last Forcast]]=0,Table1[[#This Row],[Total Qty]]&gt;0,Table1[[#This Row],[N+1]]&gt;0),"Check PO again","")</f>
        <v/>
      </c>
    </row>
    <row r="342" spans="2:64" x14ac:dyDescent="0.3">
      <c r="B342">
        <v>340</v>
      </c>
      <c r="C342" t="s">
        <v>353</v>
      </c>
      <c r="D342">
        <f>IFERROR(ROUND((MID(Table1[[#This Row],[Production]],35,(LEN(Table1[[#This Row],[Production]]))-37)/(MID(Table1[[#This Row],[Stock]],35,(LEN(Table1[[#This Row],[Stock]]))-37))),0),"")</f>
        <v>1</v>
      </c>
      <c r="E342" t="s">
        <v>353</v>
      </c>
      <c r="F342" s="16">
        <f>VLOOKUP(LEFT(Table1[[#This Row],[Production]],LEN(Table1[[#This Row],[Production]])-7),Item!$A$5:$Z$1000,26,0)</f>
        <v>0.69</v>
      </c>
      <c r="H342" s="8" t="str">
        <f>IFERROR(VLOOKUP(MID(Table1[[#This Row],[Production]],10,2),Special!$B$2:$D$26,3,0),"")</f>
        <v>-</v>
      </c>
      <c r="J342" t="b">
        <f>EXACT(LEFT(Table1[[#This Row],[Stock]],12),LEFT(Table1[[#This Row],[Production]],12))</f>
        <v>1</v>
      </c>
      <c r="K342" t="b">
        <f>EXACT((RIGHT(Table1[[#This Row],[Stock]],3)),((RIGHT(Table1[[#This Row],[Production]],3))))</f>
        <v>1</v>
      </c>
      <c r="L342" s="14">
        <f>IFERROR(VLOOKUP(Table1[[#This Row],[Stock]],[1]Sheet1!$A$7:$N$10000,14,0),"")</f>
        <v>3905</v>
      </c>
      <c r="M342" s="14">
        <f>IFERROR(ROUND((Table1[[#This Row],[Stock
(S&amp;L)]]/Table1[[#This Row],[Rate
(L/S)]]),0),"")</f>
        <v>3905</v>
      </c>
      <c r="O342" t="str">
        <f>IF(Table1[[#This Row],[Rate
(L/S)]]=1,"P/E","C")</f>
        <v>P/E</v>
      </c>
      <c r="P342" s="7">
        <f>IFERROR(VLOOKUP(Table1[[#This Row],[Stock]],[2]CUS030!$A$5:$BO$10000,21,0)/Table1[[#This Row],[Rate
(L/S)]],"")</f>
        <v>217</v>
      </c>
      <c r="Q342" s="7">
        <f>IFERROR(VLOOKUP(Table1[[#This Row],[Stock]],[2]CUS030!$A$5:$BO$10000,22,0)/Table1[[#This Row],[Rate
(L/S)]],"")</f>
        <v>0</v>
      </c>
      <c r="R342" s="7">
        <f>IFERROR(VLOOKUP(Table1[[#This Row],[Stock]],[2]CUS030!$A$5:$BO$10000,23,0)/Table1[[#This Row],[Rate
(L/S)]],"")</f>
        <v>0</v>
      </c>
      <c r="S342" s="7">
        <f>IFERROR(VLOOKUP(Table1[[#This Row],[Stock]],[2]CUS030!$A$5:$BO$10000,24,0)/Table1[[#This Row],[Rate
(L/S)]],"")</f>
        <v>217</v>
      </c>
      <c r="T342" s="7">
        <f>IFERROR(VLOOKUP(Table1[[#This Row],[Stock]],[2]CUS030!$A$5:$BO$10000,25,0)/Table1[[#This Row],[Rate
(L/S)]],"")</f>
        <v>0</v>
      </c>
      <c r="U342" s="7">
        <f>IFERROR(VLOOKUP(Table1[[#This Row],[Stock]],[2]CUS030!$A$5:$BO$10000,26,0)/Table1[[#This Row],[Rate
(L/S)]],"")</f>
        <v>217</v>
      </c>
      <c r="V342" s="7">
        <f>IFERROR(VLOOKUP(Table1[[#This Row],[Stock]],[2]CUS030!$A$5:$BO$10000,27,0)/Table1[[#This Row],[Rate
(L/S)]],"")</f>
        <v>217</v>
      </c>
      <c r="W342" s="7">
        <f>IFERROR(VLOOKUP(Table1[[#This Row],[Stock]],[2]CUS030!$A$5:$BO$10000,28,0)/Table1[[#This Row],[Rate
(L/S)]],"")</f>
        <v>0</v>
      </c>
      <c r="X342" s="7">
        <f>IFERROR(VLOOKUP(Table1[[#This Row],[Stock]],[2]CUS030!$A$5:$BO$10000,29,0)/Table1[[#This Row],[Rate
(L/S)]],"")</f>
        <v>0</v>
      </c>
      <c r="Y342" s="7">
        <f>IFERROR(VLOOKUP(Table1[[#This Row],[Stock]],[2]CUS030!$A$5:$BO$10000,30,0)/Table1[[#This Row],[Rate
(L/S)]],"")</f>
        <v>0</v>
      </c>
      <c r="Z342" s="7">
        <f>IFERROR(VLOOKUP(Table1[[#This Row],[Stock]],[2]CUS030!$A$5:$BO$10000,31,0)/Table1[[#This Row],[Rate
(L/S)]],"")</f>
        <v>0</v>
      </c>
      <c r="AA342" s="7">
        <f>IFERROR(VLOOKUP(Table1[[#This Row],[Stock]],[2]CUS030!$A$5:$BO$10000,32,0)/Table1[[#This Row],[Rate
(L/S)]],"")</f>
        <v>217</v>
      </c>
      <c r="AB342" s="7">
        <f>IFERROR(VLOOKUP(Table1[[#This Row],[Stock]],[2]CUS030!$A$5:$BO$10000,33,0)/Table1[[#This Row],[Rate
(L/S)]],"")</f>
        <v>217</v>
      </c>
      <c r="AC342" s="7">
        <f>IFERROR(VLOOKUP(Table1[[#This Row],[Stock]],[2]CUS030!$A$5:$BO$10000,34,0)/Table1[[#This Row],[Rate
(L/S)]],"")</f>
        <v>0</v>
      </c>
      <c r="AD342" s="7">
        <f>IFERROR(VLOOKUP(Table1[[#This Row],[Stock]],[2]CUS030!$A$5:$BO$10000,35,0)/Table1[[#This Row],[Rate
(L/S)]],"")</f>
        <v>0</v>
      </c>
      <c r="AE342" s="7">
        <f>IFERROR(VLOOKUP(Table1[[#This Row],[Stock]],[2]CUS030!$A$5:$BO$10000,36,0)/Table1[[#This Row],[Rate
(L/S)]],"")</f>
        <v>0</v>
      </c>
      <c r="AF342" s="7">
        <f>IFERROR(VLOOKUP(Table1[[#This Row],[Stock]],[2]CUS030!$A$5:$BO$10000,37,0)/Table1[[#This Row],[Rate
(L/S)]],"")</f>
        <v>0</v>
      </c>
      <c r="AG342" s="7">
        <f>IFERROR(VLOOKUP(Table1[[#This Row],[Stock]],[2]CUS030!$A$5:$BO$10000,38,0)/Table1[[#This Row],[Rate
(L/S)]],"")</f>
        <v>217</v>
      </c>
      <c r="AH342" s="7">
        <f>IFERROR(VLOOKUP(Table1[[#This Row],[Stock]],[2]CUS030!$A$5:$BO$10000,39,0)/Table1[[#This Row],[Rate
(L/S)]],"")</f>
        <v>217</v>
      </c>
      <c r="AI342" s="7">
        <f>IFERROR(VLOOKUP(Table1[[#This Row],[Stock]],[2]CUS030!$A$5:$BO$10000,40,0)/Table1[[#This Row],[Rate
(L/S)]],"")</f>
        <v>217</v>
      </c>
      <c r="AJ342" s="7">
        <f>IFERROR(VLOOKUP(Table1[[#This Row],[Stock]],[2]CUS030!$A$5:$BO$10000,41,0)/Table1[[#This Row],[Rate
(L/S)]],"")</f>
        <v>0</v>
      </c>
      <c r="AK342" s="7">
        <f>IFERROR(VLOOKUP(Table1[[#This Row],[Stock]],[2]CUS030!$A$5:$BO$10000,42,0)/Table1[[#This Row],[Rate
(L/S)]],"")</f>
        <v>217</v>
      </c>
      <c r="AL342" s="7">
        <f>IFERROR(VLOOKUP(Table1[[#This Row],[Stock]],[2]CUS030!$A$5:$BO$10000,43,0)/Table1[[#This Row],[Rate
(L/S)]],"")</f>
        <v>0</v>
      </c>
      <c r="AM342" s="7">
        <f>IFERROR(VLOOKUP(Table1[[#This Row],[Stock]],[2]CUS030!$A$5:$BO$10000,44,0)/Table1[[#This Row],[Rate
(L/S)]],"")</f>
        <v>0</v>
      </c>
      <c r="AN342" s="7">
        <f>IFERROR(VLOOKUP(Table1[[#This Row],[Stock]],[2]CUS030!$A$5:$BO$10000,45,0)/Table1[[#This Row],[Rate
(L/S)]],"")</f>
        <v>217</v>
      </c>
      <c r="AO342" s="7">
        <f>IFERROR(VLOOKUP(Table1[[#This Row],[Stock]],[2]CUS030!$A$5:$BO$10000,46,0)/Table1[[#This Row],[Rate
(L/S)]],"")</f>
        <v>0</v>
      </c>
      <c r="AP342" s="7">
        <f>IFERROR(VLOOKUP(Table1[[#This Row],[Stock]],[2]CUS030!$A$5:$BO$10000,47,0)/Table1[[#This Row],[Rate
(L/S)]],"")</f>
        <v>217</v>
      </c>
      <c r="AQ342" s="7">
        <f>IFERROR(VLOOKUP(Table1[[#This Row],[Stock]],[2]CUS030!$A$5:$BO$10000,48,0)/Table1[[#This Row],[Rate
(L/S)]],"")</f>
        <v>217</v>
      </c>
      <c r="AR342" s="7">
        <f>IFERROR(VLOOKUP(Table1[[#This Row],[Stock]],[2]CUS030!$A$5:$BO$10000,49,0)/Table1[[#This Row],[Rate
(L/S)]],"")</f>
        <v>0</v>
      </c>
      <c r="AS342" s="7">
        <f>IFERROR(VLOOKUP(Table1[[#This Row],[Stock]],[2]CUS030!$A$5:$BO$10000,50,0)/Table1[[#This Row],[Rate
(L/S)]],"")</f>
        <v>0</v>
      </c>
      <c r="AT342" s="7">
        <f>IFERROR(VLOOKUP(Table1[[#This Row],[Stock]],[2]CUS030!$A$5:$BO$10000,51,0)/Table1[[#This Row],[Rate
(L/S)]],"")</f>
        <v>0</v>
      </c>
      <c r="AU342" s="7">
        <f>IFERROR(VLOOKUP(Table1[[#This Row],[Stock]],[2]CUS030!$A$5:$BO$10000,52,0)/Table1[[#This Row],[Rate
(L/S)]],"")</f>
        <v>0</v>
      </c>
      <c r="AV342" s="7">
        <f>IFERROR(VLOOKUP(Table1[[#This Row],[Stock]],[2]CUS030!$A$5:$BO$10000,53,0)/Table1[[#This Row],[Rate
(L/S)]],"")</f>
        <v>2821</v>
      </c>
      <c r="AW342" s="7">
        <f>IFERROR(VLOOKUP(Table1[[#This Row],[Stock]],[2]CUS030!$A$5:$BO$10000,54,0)/Table1[[#This Row],[Rate
(L/S)]],"")</f>
        <v>0</v>
      </c>
      <c r="AX342" s="7">
        <f>IFERROR(VLOOKUP(Table1[[#This Row],[Stock]],[2]CUS030!$A$5:$BO$10000,55,0)/Table1[[#This Row],[Rate
(L/S)]],"")</f>
        <v>2443</v>
      </c>
      <c r="AY342" s="7">
        <f>IFERROR(VLOOKUP(Table1[[#This Row],[Stock]],[2]CUS030!$A$5:$BO$10000,56,0)/Table1[[#This Row],[Rate
(L/S)]],"")</f>
        <v>2552</v>
      </c>
      <c r="AZ342" s="7">
        <f>IFERROR(VLOOKUP(Table1[[#This Row],[Stock]],[2]CUS030!$A$5:$BO$10000,57,0)/Table1[[#This Row],[Rate
(L/S)]],"")</f>
        <v>1261</v>
      </c>
      <c r="BA342" s="7">
        <f>IFERROR(VLOOKUP(Table1[[#This Row],[Stock]],[2]CUS030!$A$5:$BO$10000,58,0)/Table1[[#This Row],[Rate
(L/S)]],"")</f>
        <v>1714</v>
      </c>
      <c r="BB342" s="7">
        <f>IFERROR(VLOOKUP(Table1[[#This Row],[Stock]],[2]CUS030!$A$5:$BO$10000,59,0)/Table1[[#This Row],[Rate
(L/S)]],"")</f>
        <v>0</v>
      </c>
      <c r="BC342" s="7">
        <f>IFERROR(VLOOKUP(Table1[[#This Row],[Stock]],[2]CUS030!$A$5:$BO$10000,60,0)/Table1[[#This Row],[Rate
(L/S)]],"")</f>
        <v>0</v>
      </c>
      <c r="BD342" s="7">
        <f>IFERROR(VLOOKUP(Table1[[#This Row],[Stock]],[2]CUS030!$A$5:$BO$10000,61,0)/Table1[[#This Row],[Rate
(L/S)]],"")</f>
        <v>0</v>
      </c>
      <c r="BE342" s="7">
        <f>IFERROR(VLOOKUP(Table1[[#This Row],[Stock]],[2]CUS030!$A$5:$BO$10000,62,0)/Table1[[#This Row],[Rate
(L/S)]],"")</f>
        <v>0</v>
      </c>
      <c r="BF342" s="7">
        <f>IFERROR(VLOOKUP(Table1[[#This Row],[Stock]],[2]CUS030!$A$5:$BO$10000,63,0)/Table1[[#This Row],[Rate
(L/S)]],"")</f>
        <v>0</v>
      </c>
      <c r="BG342" s="7">
        <f>IFERROR(VLOOKUP(Table1[[#This Row],[Stock]],[2]CUS030!$A$5:$BO$10000,64,0)/Table1[[#This Row],[Rate
(L/S)]],"")</f>
        <v>0</v>
      </c>
      <c r="BH342" s="7">
        <f>IFERROR(VLOOKUP(Table1[[#This Row],[Stock]],[2]CUS030!$A$5:$BO$10000,65,0)/Table1[[#This Row],[Rate
(L/S)]],"")</f>
        <v>0</v>
      </c>
      <c r="BI342" s="7" t="s">
        <v>1</v>
      </c>
      <c r="BJ342" s="15">
        <f>IFERROR(IF(Table1[[#This Row],[S.Material]]="S",(Table1[[#This Row],[Total Qty]]+Table1[[#This Row],[N+1]]+Table1[[#This Row],[N+2]]),Table1[[#This Row],[Total Qty]]+Table1[[#This Row],[N+1]]),)</f>
        <v>5373</v>
      </c>
      <c r="BK342" s="7" t="str">
        <f>IFERROR(IF(((AVERAGE((Table1[[#This Row],[N+1]],Table1[[#This Row],[N+2]]),Table1[[#This Row],[N+3]])-(Table1[[#This Row],[Total Qty]])))&gt;500,"Fixed&gt;500pcs",""),"")</f>
        <v/>
      </c>
      <c r="BL342" s="7" t="str">
        <f>IF(AND(Table1[[#This Row],[Last Forcast]]=0,Table1[[#This Row],[Total Qty]]&gt;0,Table1[[#This Row],[N+1]]&gt;0),"Check PO again","")</f>
        <v/>
      </c>
    </row>
    <row r="343" spans="2:64" x14ac:dyDescent="0.3">
      <c r="B343">
        <v>341</v>
      </c>
      <c r="C343" t="s">
        <v>354</v>
      </c>
      <c r="D343">
        <f>IFERROR(ROUND((MID(Table1[[#This Row],[Production]],35,(LEN(Table1[[#This Row],[Production]]))-37)/(MID(Table1[[#This Row],[Stock]],35,(LEN(Table1[[#This Row],[Stock]]))-37))),0),"")</f>
        <v>1</v>
      </c>
      <c r="E343" t="s">
        <v>354</v>
      </c>
      <c r="F343" s="16">
        <f>VLOOKUP(LEFT(Table1[[#This Row],[Production]],LEN(Table1[[#This Row],[Production]])-7),Item!$A$5:$Z$1000,26,0)</f>
        <v>0.69</v>
      </c>
      <c r="H343" s="8" t="str">
        <f>IFERROR(VLOOKUP(MID(Table1[[#This Row],[Production]],10,2),Special!$B$2:$D$26,3,0),"")</f>
        <v>-</v>
      </c>
      <c r="J343" t="b">
        <f>EXACT(LEFT(Table1[[#This Row],[Stock]],12),LEFT(Table1[[#This Row],[Production]],12))</f>
        <v>1</v>
      </c>
      <c r="K343" t="b">
        <f>EXACT((RIGHT(Table1[[#This Row],[Stock]],3)),((RIGHT(Table1[[#This Row],[Production]],3))))</f>
        <v>1</v>
      </c>
      <c r="L343" s="14" t="str">
        <f>IFERROR(VLOOKUP(Table1[[#This Row],[Stock]],[1]Sheet1!$A$7:$N$10000,14,0),"")</f>
        <v/>
      </c>
      <c r="M343" s="14" t="str">
        <f>IFERROR(ROUND((Table1[[#This Row],[Stock
(S&amp;L)]]/Table1[[#This Row],[Rate
(L/S)]]),0),"")</f>
        <v/>
      </c>
      <c r="O343" t="str">
        <f>IF(Table1[[#This Row],[Rate
(L/S)]]=1,"P/E","C")</f>
        <v>P/E</v>
      </c>
      <c r="P343" s="7">
        <f>IFERROR(VLOOKUP(Table1[[#This Row],[Stock]],[2]CUS030!$A$5:$BO$10000,21,0)/Table1[[#This Row],[Rate
(L/S)]],"")</f>
        <v>0</v>
      </c>
      <c r="Q343" s="7">
        <f>IFERROR(VLOOKUP(Table1[[#This Row],[Stock]],[2]CUS030!$A$5:$BO$10000,22,0)/Table1[[#This Row],[Rate
(L/S)]],"")</f>
        <v>0</v>
      </c>
      <c r="R343" s="7">
        <f>IFERROR(VLOOKUP(Table1[[#This Row],[Stock]],[2]CUS030!$A$5:$BO$10000,23,0)/Table1[[#This Row],[Rate
(L/S)]],"")</f>
        <v>0</v>
      </c>
      <c r="S343" s="7">
        <f>IFERROR(VLOOKUP(Table1[[#This Row],[Stock]],[2]CUS030!$A$5:$BO$10000,24,0)/Table1[[#This Row],[Rate
(L/S)]],"")</f>
        <v>0</v>
      </c>
      <c r="T343" s="7">
        <f>IFERROR(VLOOKUP(Table1[[#This Row],[Stock]],[2]CUS030!$A$5:$BO$10000,25,0)/Table1[[#This Row],[Rate
(L/S)]],"")</f>
        <v>0</v>
      </c>
      <c r="U343" s="7">
        <f>IFERROR(VLOOKUP(Table1[[#This Row],[Stock]],[2]CUS030!$A$5:$BO$10000,26,0)/Table1[[#This Row],[Rate
(L/S)]],"")</f>
        <v>0</v>
      </c>
      <c r="V343" s="7">
        <f>IFERROR(VLOOKUP(Table1[[#This Row],[Stock]],[2]CUS030!$A$5:$BO$10000,27,0)/Table1[[#This Row],[Rate
(L/S)]],"")</f>
        <v>0</v>
      </c>
      <c r="W343" s="7">
        <f>IFERROR(VLOOKUP(Table1[[#This Row],[Stock]],[2]CUS030!$A$5:$BO$10000,28,0)/Table1[[#This Row],[Rate
(L/S)]],"")</f>
        <v>0</v>
      </c>
      <c r="X343" s="7">
        <f>IFERROR(VLOOKUP(Table1[[#This Row],[Stock]],[2]CUS030!$A$5:$BO$10000,29,0)/Table1[[#This Row],[Rate
(L/S)]],"")</f>
        <v>0</v>
      </c>
      <c r="Y343" s="7">
        <f>IFERROR(VLOOKUP(Table1[[#This Row],[Stock]],[2]CUS030!$A$5:$BO$10000,30,0)/Table1[[#This Row],[Rate
(L/S)]],"")</f>
        <v>0</v>
      </c>
      <c r="Z343" s="7">
        <f>IFERROR(VLOOKUP(Table1[[#This Row],[Stock]],[2]CUS030!$A$5:$BO$10000,31,0)/Table1[[#This Row],[Rate
(L/S)]],"")</f>
        <v>0</v>
      </c>
      <c r="AA343" s="7">
        <f>IFERROR(VLOOKUP(Table1[[#This Row],[Stock]],[2]CUS030!$A$5:$BO$10000,32,0)/Table1[[#This Row],[Rate
(L/S)]],"")</f>
        <v>0</v>
      </c>
      <c r="AB343" s="7">
        <f>IFERROR(VLOOKUP(Table1[[#This Row],[Stock]],[2]CUS030!$A$5:$BO$10000,33,0)/Table1[[#This Row],[Rate
(L/S)]],"")</f>
        <v>0</v>
      </c>
      <c r="AC343" s="7">
        <f>IFERROR(VLOOKUP(Table1[[#This Row],[Stock]],[2]CUS030!$A$5:$BO$10000,34,0)/Table1[[#This Row],[Rate
(L/S)]],"")</f>
        <v>0</v>
      </c>
      <c r="AD343" s="7">
        <f>IFERROR(VLOOKUP(Table1[[#This Row],[Stock]],[2]CUS030!$A$5:$BO$10000,35,0)/Table1[[#This Row],[Rate
(L/S)]],"")</f>
        <v>0</v>
      </c>
      <c r="AE343" s="7">
        <f>IFERROR(VLOOKUP(Table1[[#This Row],[Stock]],[2]CUS030!$A$5:$BO$10000,36,0)/Table1[[#This Row],[Rate
(L/S)]],"")</f>
        <v>0</v>
      </c>
      <c r="AF343" s="7">
        <f>IFERROR(VLOOKUP(Table1[[#This Row],[Stock]],[2]CUS030!$A$5:$BO$10000,37,0)/Table1[[#This Row],[Rate
(L/S)]],"")</f>
        <v>0</v>
      </c>
      <c r="AG343" s="7">
        <f>IFERROR(VLOOKUP(Table1[[#This Row],[Stock]],[2]CUS030!$A$5:$BO$10000,38,0)/Table1[[#This Row],[Rate
(L/S)]],"")</f>
        <v>0</v>
      </c>
      <c r="AH343" s="7">
        <f>IFERROR(VLOOKUP(Table1[[#This Row],[Stock]],[2]CUS030!$A$5:$BO$10000,39,0)/Table1[[#This Row],[Rate
(L/S)]],"")</f>
        <v>0</v>
      </c>
      <c r="AI343" s="7">
        <f>IFERROR(VLOOKUP(Table1[[#This Row],[Stock]],[2]CUS030!$A$5:$BO$10000,40,0)/Table1[[#This Row],[Rate
(L/S)]],"")</f>
        <v>0</v>
      </c>
      <c r="AJ343" s="7">
        <f>IFERROR(VLOOKUP(Table1[[#This Row],[Stock]],[2]CUS030!$A$5:$BO$10000,41,0)/Table1[[#This Row],[Rate
(L/S)]],"")</f>
        <v>0</v>
      </c>
      <c r="AK343" s="7">
        <f>IFERROR(VLOOKUP(Table1[[#This Row],[Stock]],[2]CUS030!$A$5:$BO$10000,42,0)/Table1[[#This Row],[Rate
(L/S)]],"")</f>
        <v>0</v>
      </c>
      <c r="AL343" s="7">
        <f>IFERROR(VLOOKUP(Table1[[#This Row],[Stock]],[2]CUS030!$A$5:$BO$10000,43,0)/Table1[[#This Row],[Rate
(L/S)]],"")</f>
        <v>0</v>
      </c>
      <c r="AM343" s="7">
        <f>IFERROR(VLOOKUP(Table1[[#This Row],[Stock]],[2]CUS030!$A$5:$BO$10000,44,0)/Table1[[#This Row],[Rate
(L/S)]],"")</f>
        <v>0</v>
      </c>
      <c r="AN343" s="7">
        <f>IFERROR(VLOOKUP(Table1[[#This Row],[Stock]],[2]CUS030!$A$5:$BO$10000,45,0)/Table1[[#This Row],[Rate
(L/S)]],"")</f>
        <v>0</v>
      </c>
      <c r="AO343" s="7">
        <f>IFERROR(VLOOKUP(Table1[[#This Row],[Stock]],[2]CUS030!$A$5:$BO$10000,46,0)/Table1[[#This Row],[Rate
(L/S)]],"")</f>
        <v>0</v>
      </c>
      <c r="AP343" s="7">
        <f>IFERROR(VLOOKUP(Table1[[#This Row],[Stock]],[2]CUS030!$A$5:$BO$10000,47,0)/Table1[[#This Row],[Rate
(L/S)]],"")</f>
        <v>0</v>
      </c>
      <c r="AQ343" s="7">
        <f>IFERROR(VLOOKUP(Table1[[#This Row],[Stock]],[2]CUS030!$A$5:$BO$10000,48,0)/Table1[[#This Row],[Rate
(L/S)]],"")</f>
        <v>0</v>
      </c>
      <c r="AR343" s="7">
        <f>IFERROR(VLOOKUP(Table1[[#This Row],[Stock]],[2]CUS030!$A$5:$BO$10000,49,0)/Table1[[#This Row],[Rate
(L/S)]],"")</f>
        <v>0</v>
      </c>
      <c r="AS343" s="7">
        <f>IFERROR(VLOOKUP(Table1[[#This Row],[Stock]],[2]CUS030!$A$5:$BO$10000,50,0)/Table1[[#This Row],[Rate
(L/S)]],"")</f>
        <v>0</v>
      </c>
      <c r="AT343" s="7">
        <f>IFERROR(VLOOKUP(Table1[[#This Row],[Stock]],[2]CUS030!$A$5:$BO$10000,51,0)/Table1[[#This Row],[Rate
(L/S)]],"")</f>
        <v>0</v>
      </c>
      <c r="AU343" s="7">
        <f>IFERROR(VLOOKUP(Table1[[#This Row],[Stock]],[2]CUS030!$A$5:$BO$10000,52,0)/Table1[[#This Row],[Rate
(L/S)]],"")</f>
        <v>0</v>
      </c>
      <c r="AV343" s="7">
        <f>IFERROR(VLOOKUP(Table1[[#This Row],[Stock]],[2]CUS030!$A$5:$BO$10000,53,0)/Table1[[#This Row],[Rate
(L/S)]],"")</f>
        <v>0</v>
      </c>
      <c r="AW343" s="7">
        <f>IFERROR(VLOOKUP(Table1[[#This Row],[Stock]],[2]CUS030!$A$5:$BO$10000,54,0)/Table1[[#This Row],[Rate
(L/S)]],"")</f>
        <v>0</v>
      </c>
      <c r="AX343" s="7">
        <f>IFERROR(VLOOKUP(Table1[[#This Row],[Stock]],[2]CUS030!$A$5:$BO$10000,55,0)/Table1[[#This Row],[Rate
(L/S)]],"")</f>
        <v>0</v>
      </c>
      <c r="AY343" s="7">
        <f>IFERROR(VLOOKUP(Table1[[#This Row],[Stock]],[2]CUS030!$A$5:$BO$10000,56,0)/Table1[[#This Row],[Rate
(L/S)]],"")</f>
        <v>0</v>
      </c>
      <c r="AZ343" s="7">
        <f>IFERROR(VLOOKUP(Table1[[#This Row],[Stock]],[2]CUS030!$A$5:$BO$10000,57,0)/Table1[[#This Row],[Rate
(L/S)]],"")</f>
        <v>0</v>
      </c>
      <c r="BA343" s="7">
        <f>IFERROR(VLOOKUP(Table1[[#This Row],[Stock]],[2]CUS030!$A$5:$BO$10000,58,0)/Table1[[#This Row],[Rate
(L/S)]],"")</f>
        <v>0</v>
      </c>
      <c r="BB343" s="7">
        <f>IFERROR(VLOOKUP(Table1[[#This Row],[Stock]],[2]CUS030!$A$5:$BO$10000,59,0)/Table1[[#This Row],[Rate
(L/S)]],"")</f>
        <v>0</v>
      </c>
      <c r="BC343" s="7">
        <f>IFERROR(VLOOKUP(Table1[[#This Row],[Stock]],[2]CUS030!$A$5:$BO$10000,60,0)/Table1[[#This Row],[Rate
(L/S)]],"")</f>
        <v>0</v>
      </c>
      <c r="BD343" s="7">
        <f>IFERROR(VLOOKUP(Table1[[#This Row],[Stock]],[2]CUS030!$A$5:$BO$10000,61,0)/Table1[[#This Row],[Rate
(L/S)]],"")</f>
        <v>0</v>
      </c>
      <c r="BE343" s="7">
        <f>IFERROR(VLOOKUP(Table1[[#This Row],[Stock]],[2]CUS030!$A$5:$BO$10000,62,0)/Table1[[#This Row],[Rate
(L/S)]],"")</f>
        <v>0</v>
      </c>
      <c r="BF343" s="7">
        <f>IFERROR(VLOOKUP(Table1[[#This Row],[Stock]],[2]CUS030!$A$5:$BO$10000,63,0)/Table1[[#This Row],[Rate
(L/S)]],"")</f>
        <v>0</v>
      </c>
      <c r="BG343" s="7">
        <f>IFERROR(VLOOKUP(Table1[[#This Row],[Stock]],[2]CUS030!$A$5:$BO$10000,64,0)/Table1[[#This Row],[Rate
(L/S)]],"")</f>
        <v>0</v>
      </c>
      <c r="BH343" s="7">
        <f>IFERROR(VLOOKUP(Table1[[#This Row],[Stock]],[2]CUS030!$A$5:$BO$10000,65,0)/Table1[[#This Row],[Rate
(L/S)]],"")</f>
        <v>0</v>
      </c>
      <c r="BI343" s="7" t="s">
        <v>1</v>
      </c>
      <c r="BJ343" s="15">
        <f>IFERROR(IF(Table1[[#This Row],[S.Material]]="S",(Table1[[#This Row],[Total Qty]]+Table1[[#This Row],[N+1]]+Table1[[#This Row],[N+2]]),Table1[[#This Row],[Total Qty]]+Table1[[#This Row],[N+1]]),)</f>
        <v>0</v>
      </c>
      <c r="BK343" s="7" t="str">
        <f>IFERROR(IF(((AVERAGE((Table1[[#This Row],[N+1]],Table1[[#This Row],[N+2]]),Table1[[#This Row],[N+3]])-(Table1[[#This Row],[Total Qty]])))&gt;500,"Fixed&gt;500pcs",""),"")</f>
        <v/>
      </c>
      <c r="BL343" s="7" t="str">
        <f>IF(AND(Table1[[#This Row],[Last Forcast]]=0,Table1[[#This Row],[Total Qty]]&gt;0,Table1[[#This Row],[N+1]]&gt;0),"Check PO again","")</f>
        <v/>
      </c>
    </row>
    <row r="344" spans="2:64" x14ac:dyDescent="0.3">
      <c r="B344">
        <v>342</v>
      </c>
      <c r="C344" t="s">
        <v>355</v>
      </c>
      <c r="D344">
        <f>IFERROR(ROUND((MID(Table1[[#This Row],[Production]],35,(LEN(Table1[[#This Row],[Production]]))-37)/(MID(Table1[[#This Row],[Stock]],35,(LEN(Table1[[#This Row],[Stock]]))-37))),0),"")</f>
        <v>1</v>
      </c>
      <c r="E344" t="s">
        <v>355</v>
      </c>
      <c r="F344" s="16">
        <f>VLOOKUP(LEFT(Table1[[#This Row],[Production]],LEN(Table1[[#This Row],[Production]])-7),Item!$A$5:$Z$1000,26,0)</f>
        <v>0.69</v>
      </c>
      <c r="H344" s="8" t="str">
        <f>IFERROR(VLOOKUP(MID(Table1[[#This Row],[Production]],10,2),Special!$B$2:$D$26,3,0),"")</f>
        <v>-</v>
      </c>
      <c r="J344" t="b">
        <f>EXACT(LEFT(Table1[[#This Row],[Stock]],12),LEFT(Table1[[#This Row],[Production]],12))</f>
        <v>1</v>
      </c>
      <c r="K344" t="b">
        <f>EXACT((RIGHT(Table1[[#This Row],[Stock]],3)),((RIGHT(Table1[[#This Row],[Production]],3))))</f>
        <v>1</v>
      </c>
      <c r="L344" s="14">
        <f>IFERROR(VLOOKUP(Table1[[#This Row],[Stock]],[1]Sheet1!$A$7:$N$10000,14,0),"")</f>
        <v>278</v>
      </c>
      <c r="M344" s="14">
        <f>IFERROR(ROUND((Table1[[#This Row],[Stock
(S&amp;L)]]/Table1[[#This Row],[Rate
(L/S)]]),0),"")</f>
        <v>278</v>
      </c>
      <c r="O344" t="str">
        <f>IF(Table1[[#This Row],[Rate
(L/S)]]=1,"P/E","C")</f>
        <v>P/E</v>
      </c>
      <c r="P344" s="7">
        <f>IFERROR(VLOOKUP(Table1[[#This Row],[Stock]],[2]CUS030!$A$5:$BO$10000,21,0)/Table1[[#This Row],[Rate
(L/S)]],"")</f>
        <v>0</v>
      </c>
      <c r="Q344" s="7">
        <f>IFERROR(VLOOKUP(Table1[[#This Row],[Stock]],[2]CUS030!$A$5:$BO$10000,22,0)/Table1[[#This Row],[Rate
(L/S)]],"")</f>
        <v>0</v>
      </c>
      <c r="R344" s="7">
        <f>IFERROR(VLOOKUP(Table1[[#This Row],[Stock]],[2]CUS030!$A$5:$BO$10000,23,0)/Table1[[#This Row],[Rate
(L/S)]],"")</f>
        <v>0</v>
      </c>
      <c r="S344" s="7">
        <f>IFERROR(VLOOKUP(Table1[[#This Row],[Stock]],[2]CUS030!$A$5:$BO$10000,24,0)/Table1[[#This Row],[Rate
(L/S)]],"")</f>
        <v>0</v>
      </c>
      <c r="T344" s="7">
        <f>IFERROR(VLOOKUP(Table1[[#This Row],[Stock]],[2]CUS030!$A$5:$BO$10000,25,0)/Table1[[#This Row],[Rate
(L/S)]],"")</f>
        <v>0</v>
      </c>
      <c r="U344" s="7">
        <f>IFERROR(VLOOKUP(Table1[[#This Row],[Stock]],[2]CUS030!$A$5:$BO$10000,26,0)/Table1[[#This Row],[Rate
(L/S)]],"")</f>
        <v>0</v>
      </c>
      <c r="V344" s="7">
        <f>IFERROR(VLOOKUP(Table1[[#This Row],[Stock]],[2]CUS030!$A$5:$BO$10000,27,0)/Table1[[#This Row],[Rate
(L/S)]],"")</f>
        <v>0</v>
      </c>
      <c r="W344" s="7">
        <f>IFERROR(VLOOKUP(Table1[[#This Row],[Stock]],[2]CUS030!$A$5:$BO$10000,28,0)/Table1[[#This Row],[Rate
(L/S)]],"")</f>
        <v>0</v>
      </c>
      <c r="X344" s="7">
        <f>IFERROR(VLOOKUP(Table1[[#This Row],[Stock]],[2]CUS030!$A$5:$BO$10000,29,0)/Table1[[#This Row],[Rate
(L/S)]],"")</f>
        <v>0</v>
      </c>
      <c r="Y344" s="7">
        <f>IFERROR(VLOOKUP(Table1[[#This Row],[Stock]],[2]CUS030!$A$5:$BO$10000,30,0)/Table1[[#This Row],[Rate
(L/S)]],"")</f>
        <v>0</v>
      </c>
      <c r="Z344" s="7">
        <f>IFERROR(VLOOKUP(Table1[[#This Row],[Stock]],[2]CUS030!$A$5:$BO$10000,31,0)/Table1[[#This Row],[Rate
(L/S)]],"")</f>
        <v>0</v>
      </c>
      <c r="AA344" s="7">
        <f>IFERROR(VLOOKUP(Table1[[#This Row],[Stock]],[2]CUS030!$A$5:$BO$10000,32,0)/Table1[[#This Row],[Rate
(L/S)]],"")</f>
        <v>0</v>
      </c>
      <c r="AB344" s="7">
        <f>IFERROR(VLOOKUP(Table1[[#This Row],[Stock]],[2]CUS030!$A$5:$BO$10000,33,0)/Table1[[#This Row],[Rate
(L/S)]],"")</f>
        <v>0</v>
      </c>
      <c r="AC344" s="7">
        <f>IFERROR(VLOOKUP(Table1[[#This Row],[Stock]],[2]CUS030!$A$5:$BO$10000,34,0)/Table1[[#This Row],[Rate
(L/S)]],"")</f>
        <v>0</v>
      </c>
      <c r="AD344" s="7">
        <f>IFERROR(VLOOKUP(Table1[[#This Row],[Stock]],[2]CUS030!$A$5:$BO$10000,35,0)/Table1[[#This Row],[Rate
(L/S)]],"")</f>
        <v>0</v>
      </c>
      <c r="AE344" s="7">
        <f>IFERROR(VLOOKUP(Table1[[#This Row],[Stock]],[2]CUS030!$A$5:$BO$10000,36,0)/Table1[[#This Row],[Rate
(L/S)]],"")</f>
        <v>0</v>
      </c>
      <c r="AF344" s="7">
        <f>IFERROR(VLOOKUP(Table1[[#This Row],[Stock]],[2]CUS030!$A$5:$BO$10000,37,0)/Table1[[#This Row],[Rate
(L/S)]],"")</f>
        <v>0</v>
      </c>
      <c r="AG344" s="7">
        <f>IFERROR(VLOOKUP(Table1[[#This Row],[Stock]],[2]CUS030!$A$5:$BO$10000,38,0)/Table1[[#This Row],[Rate
(L/S)]],"")</f>
        <v>0</v>
      </c>
      <c r="AH344" s="7">
        <f>IFERROR(VLOOKUP(Table1[[#This Row],[Stock]],[2]CUS030!$A$5:$BO$10000,39,0)/Table1[[#This Row],[Rate
(L/S)]],"")</f>
        <v>0</v>
      </c>
      <c r="AI344" s="7">
        <f>IFERROR(VLOOKUP(Table1[[#This Row],[Stock]],[2]CUS030!$A$5:$BO$10000,40,0)/Table1[[#This Row],[Rate
(L/S)]],"")</f>
        <v>0</v>
      </c>
      <c r="AJ344" s="7">
        <f>IFERROR(VLOOKUP(Table1[[#This Row],[Stock]],[2]CUS030!$A$5:$BO$10000,41,0)/Table1[[#This Row],[Rate
(L/S)]],"")</f>
        <v>0</v>
      </c>
      <c r="AK344" s="7">
        <f>IFERROR(VLOOKUP(Table1[[#This Row],[Stock]],[2]CUS030!$A$5:$BO$10000,42,0)/Table1[[#This Row],[Rate
(L/S)]],"")</f>
        <v>0</v>
      </c>
      <c r="AL344" s="7">
        <f>IFERROR(VLOOKUP(Table1[[#This Row],[Stock]],[2]CUS030!$A$5:$BO$10000,43,0)/Table1[[#This Row],[Rate
(L/S)]],"")</f>
        <v>0</v>
      </c>
      <c r="AM344" s="7">
        <f>IFERROR(VLOOKUP(Table1[[#This Row],[Stock]],[2]CUS030!$A$5:$BO$10000,44,0)/Table1[[#This Row],[Rate
(L/S)]],"")</f>
        <v>0</v>
      </c>
      <c r="AN344" s="7">
        <f>IFERROR(VLOOKUP(Table1[[#This Row],[Stock]],[2]CUS030!$A$5:$BO$10000,45,0)/Table1[[#This Row],[Rate
(L/S)]],"")</f>
        <v>0</v>
      </c>
      <c r="AO344" s="7">
        <f>IFERROR(VLOOKUP(Table1[[#This Row],[Stock]],[2]CUS030!$A$5:$BO$10000,46,0)/Table1[[#This Row],[Rate
(L/S)]],"")</f>
        <v>0</v>
      </c>
      <c r="AP344" s="7">
        <f>IFERROR(VLOOKUP(Table1[[#This Row],[Stock]],[2]CUS030!$A$5:$BO$10000,47,0)/Table1[[#This Row],[Rate
(L/S)]],"")</f>
        <v>0</v>
      </c>
      <c r="AQ344" s="7">
        <f>IFERROR(VLOOKUP(Table1[[#This Row],[Stock]],[2]CUS030!$A$5:$BO$10000,48,0)/Table1[[#This Row],[Rate
(L/S)]],"")</f>
        <v>0</v>
      </c>
      <c r="AR344" s="7">
        <f>IFERROR(VLOOKUP(Table1[[#This Row],[Stock]],[2]CUS030!$A$5:$BO$10000,49,0)/Table1[[#This Row],[Rate
(L/S)]],"")</f>
        <v>0</v>
      </c>
      <c r="AS344" s="7">
        <f>IFERROR(VLOOKUP(Table1[[#This Row],[Stock]],[2]CUS030!$A$5:$BO$10000,50,0)/Table1[[#This Row],[Rate
(L/S)]],"")</f>
        <v>0</v>
      </c>
      <c r="AT344" s="7">
        <f>IFERROR(VLOOKUP(Table1[[#This Row],[Stock]],[2]CUS030!$A$5:$BO$10000,51,0)/Table1[[#This Row],[Rate
(L/S)]],"")</f>
        <v>0</v>
      </c>
      <c r="AU344" s="7">
        <f>IFERROR(VLOOKUP(Table1[[#This Row],[Stock]],[2]CUS030!$A$5:$BO$10000,52,0)/Table1[[#This Row],[Rate
(L/S)]],"")</f>
        <v>0</v>
      </c>
      <c r="AV344" s="7">
        <f>IFERROR(VLOOKUP(Table1[[#This Row],[Stock]],[2]CUS030!$A$5:$BO$10000,53,0)/Table1[[#This Row],[Rate
(L/S)]],"")</f>
        <v>0</v>
      </c>
      <c r="AW344" s="7">
        <f>IFERROR(VLOOKUP(Table1[[#This Row],[Stock]],[2]CUS030!$A$5:$BO$10000,54,0)/Table1[[#This Row],[Rate
(L/S)]],"")</f>
        <v>0</v>
      </c>
      <c r="AX344" s="7">
        <f>IFERROR(VLOOKUP(Table1[[#This Row],[Stock]],[2]CUS030!$A$5:$BO$10000,55,0)/Table1[[#This Row],[Rate
(L/S)]],"")</f>
        <v>0</v>
      </c>
      <c r="AY344" s="7">
        <f>IFERROR(VLOOKUP(Table1[[#This Row],[Stock]],[2]CUS030!$A$5:$BO$10000,56,0)/Table1[[#This Row],[Rate
(L/S)]],"")</f>
        <v>157</v>
      </c>
      <c r="AZ344" s="7">
        <f>IFERROR(VLOOKUP(Table1[[#This Row],[Stock]],[2]CUS030!$A$5:$BO$10000,57,0)/Table1[[#This Row],[Rate
(L/S)]],"")</f>
        <v>94</v>
      </c>
      <c r="BA344" s="7">
        <f>IFERROR(VLOOKUP(Table1[[#This Row],[Stock]],[2]CUS030!$A$5:$BO$10000,58,0)/Table1[[#This Row],[Rate
(L/S)]],"")</f>
        <v>194</v>
      </c>
      <c r="BB344" s="7">
        <f>IFERROR(VLOOKUP(Table1[[#This Row],[Stock]],[2]CUS030!$A$5:$BO$10000,59,0)/Table1[[#This Row],[Rate
(L/S)]],"")</f>
        <v>0</v>
      </c>
      <c r="BC344" s="7">
        <f>IFERROR(VLOOKUP(Table1[[#This Row],[Stock]],[2]CUS030!$A$5:$BO$10000,60,0)/Table1[[#This Row],[Rate
(L/S)]],"")</f>
        <v>0</v>
      </c>
      <c r="BD344" s="7">
        <f>IFERROR(VLOOKUP(Table1[[#This Row],[Stock]],[2]CUS030!$A$5:$BO$10000,61,0)/Table1[[#This Row],[Rate
(L/S)]],"")</f>
        <v>0</v>
      </c>
      <c r="BE344" s="7">
        <f>IFERROR(VLOOKUP(Table1[[#This Row],[Stock]],[2]CUS030!$A$5:$BO$10000,62,0)/Table1[[#This Row],[Rate
(L/S)]],"")</f>
        <v>0</v>
      </c>
      <c r="BF344" s="7">
        <f>IFERROR(VLOOKUP(Table1[[#This Row],[Stock]],[2]CUS030!$A$5:$BO$10000,63,0)/Table1[[#This Row],[Rate
(L/S)]],"")</f>
        <v>0</v>
      </c>
      <c r="BG344" s="7">
        <f>IFERROR(VLOOKUP(Table1[[#This Row],[Stock]],[2]CUS030!$A$5:$BO$10000,64,0)/Table1[[#This Row],[Rate
(L/S)]],"")</f>
        <v>0</v>
      </c>
      <c r="BH344" s="7">
        <f>IFERROR(VLOOKUP(Table1[[#This Row],[Stock]],[2]CUS030!$A$5:$BO$10000,65,0)/Table1[[#This Row],[Rate
(L/S)]],"")</f>
        <v>0</v>
      </c>
      <c r="BI344" s="7" t="s">
        <v>1</v>
      </c>
      <c r="BJ344" s="15">
        <f>IFERROR(IF(Table1[[#This Row],[S.Material]]="S",(Table1[[#This Row],[Total Qty]]+Table1[[#This Row],[N+1]]+Table1[[#This Row],[N+2]]),Table1[[#This Row],[Total Qty]]+Table1[[#This Row],[N+1]]),)</f>
        <v>157</v>
      </c>
      <c r="BK344" s="7" t="str">
        <f>IFERROR(IF(((AVERAGE((Table1[[#This Row],[N+1]],Table1[[#This Row],[N+2]]),Table1[[#This Row],[N+3]])-(Table1[[#This Row],[Total Qty]])))&gt;500,"Fixed&gt;500pcs",""),"")</f>
        <v/>
      </c>
      <c r="BL344" s="7" t="str">
        <f>IF(AND(Table1[[#This Row],[Last Forcast]]=0,Table1[[#This Row],[Total Qty]]&gt;0,Table1[[#This Row],[N+1]]&gt;0),"Check PO again","")</f>
        <v/>
      </c>
    </row>
    <row r="345" spans="2:64" x14ac:dyDescent="0.3">
      <c r="B345">
        <v>343</v>
      </c>
      <c r="C345" t="s">
        <v>356</v>
      </c>
      <c r="D345">
        <f>IFERROR(ROUND((MID(Table1[[#This Row],[Production]],35,(LEN(Table1[[#This Row],[Production]]))-37)/(MID(Table1[[#This Row],[Stock]],35,(LEN(Table1[[#This Row],[Stock]]))-37))),0),"")</f>
        <v>1</v>
      </c>
      <c r="E345" t="s">
        <v>356</v>
      </c>
      <c r="F345" s="16">
        <f>VLOOKUP(LEFT(Table1[[#This Row],[Production]],LEN(Table1[[#This Row],[Production]])-7),Item!$A$5:$Z$1000,26,0)</f>
        <v>0.69</v>
      </c>
      <c r="H345" s="8" t="str">
        <f>IFERROR(VLOOKUP(MID(Table1[[#This Row],[Production]],10,2),Special!$B$2:$D$26,3,0),"")</f>
        <v>-</v>
      </c>
      <c r="J345" t="b">
        <f>EXACT(LEFT(Table1[[#This Row],[Stock]],12),LEFT(Table1[[#This Row],[Production]],12))</f>
        <v>1</v>
      </c>
      <c r="K345" t="b">
        <f>EXACT((RIGHT(Table1[[#This Row],[Stock]],3)),((RIGHT(Table1[[#This Row],[Production]],3))))</f>
        <v>1</v>
      </c>
      <c r="L345" s="14">
        <f>IFERROR(VLOOKUP(Table1[[#This Row],[Stock]],[1]Sheet1!$A$7:$N$10000,14,0),"")</f>
        <v>868</v>
      </c>
      <c r="M345" s="14">
        <f>IFERROR(ROUND((Table1[[#This Row],[Stock
(S&amp;L)]]/Table1[[#This Row],[Rate
(L/S)]]),0),"")</f>
        <v>868</v>
      </c>
      <c r="O345" t="str">
        <f>IF(Table1[[#This Row],[Rate
(L/S)]]=1,"P/E","C")</f>
        <v>P/E</v>
      </c>
      <c r="P345" s="7">
        <f>IFERROR(VLOOKUP(Table1[[#This Row],[Stock]],[2]CUS030!$A$5:$BO$10000,21,0)/Table1[[#This Row],[Rate
(L/S)]],"")</f>
        <v>760</v>
      </c>
      <c r="Q345" s="7">
        <f>IFERROR(VLOOKUP(Table1[[#This Row],[Stock]],[2]CUS030!$A$5:$BO$10000,22,0)/Table1[[#This Row],[Rate
(L/S)]],"")</f>
        <v>0</v>
      </c>
      <c r="R345" s="7">
        <f>IFERROR(VLOOKUP(Table1[[#This Row],[Stock]],[2]CUS030!$A$5:$BO$10000,23,0)/Table1[[#This Row],[Rate
(L/S)]],"")</f>
        <v>0</v>
      </c>
      <c r="S345" s="7">
        <f>IFERROR(VLOOKUP(Table1[[#This Row],[Stock]],[2]CUS030!$A$5:$BO$10000,24,0)/Table1[[#This Row],[Rate
(L/S)]],"")</f>
        <v>0</v>
      </c>
      <c r="T345" s="7">
        <f>IFERROR(VLOOKUP(Table1[[#This Row],[Stock]],[2]CUS030!$A$5:$BO$10000,25,0)/Table1[[#This Row],[Rate
(L/S)]],"")</f>
        <v>0</v>
      </c>
      <c r="U345" s="7">
        <f>IFERROR(VLOOKUP(Table1[[#This Row],[Stock]],[2]CUS030!$A$5:$BO$10000,26,0)/Table1[[#This Row],[Rate
(L/S)]],"")</f>
        <v>0</v>
      </c>
      <c r="V345" s="7">
        <f>IFERROR(VLOOKUP(Table1[[#This Row],[Stock]],[2]CUS030!$A$5:$BO$10000,27,0)/Table1[[#This Row],[Rate
(L/S)]],"")</f>
        <v>0</v>
      </c>
      <c r="W345" s="7">
        <f>IFERROR(VLOOKUP(Table1[[#This Row],[Stock]],[2]CUS030!$A$5:$BO$10000,28,0)/Table1[[#This Row],[Rate
(L/S)]],"")</f>
        <v>0</v>
      </c>
      <c r="X345" s="7">
        <f>IFERROR(VLOOKUP(Table1[[#This Row],[Stock]],[2]CUS030!$A$5:$BO$10000,29,0)/Table1[[#This Row],[Rate
(L/S)]],"")</f>
        <v>0</v>
      </c>
      <c r="Y345" s="7">
        <f>IFERROR(VLOOKUP(Table1[[#This Row],[Stock]],[2]CUS030!$A$5:$BO$10000,30,0)/Table1[[#This Row],[Rate
(L/S)]],"")</f>
        <v>0</v>
      </c>
      <c r="Z345" s="7">
        <f>IFERROR(VLOOKUP(Table1[[#This Row],[Stock]],[2]CUS030!$A$5:$BO$10000,31,0)/Table1[[#This Row],[Rate
(L/S)]],"")</f>
        <v>0</v>
      </c>
      <c r="AA345" s="7">
        <f>IFERROR(VLOOKUP(Table1[[#This Row],[Stock]],[2]CUS030!$A$5:$BO$10000,32,0)/Table1[[#This Row],[Rate
(L/S)]],"")</f>
        <v>0</v>
      </c>
      <c r="AB345" s="7">
        <f>IFERROR(VLOOKUP(Table1[[#This Row],[Stock]],[2]CUS030!$A$5:$BO$10000,33,0)/Table1[[#This Row],[Rate
(L/S)]],"")</f>
        <v>0</v>
      </c>
      <c r="AC345" s="7">
        <f>IFERROR(VLOOKUP(Table1[[#This Row],[Stock]],[2]CUS030!$A$5:$BO$10000,34,0)/Table1[[#This Row],[Rate
(L/S)]],"")</f>
        <v>0</v>
      </c>
      <c r="AD345" s="7">
        <f>IFERROR(VLOOKUP(Table1[[#This Row],[Stock]],[2]CUS030!$A$5:$BO$10000,35,0)/Table1[[#This Row],[Rate
(L/S)]],"")</f>
        <v>0</v>
      </c>
      <c r="AE345" s="7">
        <f>IFERROR(VLOOKUP(Table1[[#This Row],[Stock]],[2]CUS030!$A$5:$BO$10000,36,0)/Table1[[#This Row],[Rate
(L/S)]],"")</f>
        <v>0</v>
      </c>
      <c r="AF345" s="7">
        <f>IFERROR(VLOOKUP(Table1[[#This Row],[Stock]],[2]CUS030!$A$5:$BO$10000,37,0)/Table1[[#This Row],[Rate
(L/S)]],"")</f>
        <v>0</v>
      </c>
      <c r="AG345" s="7">
        <f>IFERROR(VLOOKUP(Table1[[#This Row],[Stock]],[2]CUS030!$A$5:$BO$10000,38,0)/Table1[[#This Row],[Rate
(L/S)]],"")</f>
        <v>0</v>
      </c>
      <c r="AH345" s="7">
        <f>IFERROR(VLOOKUP(Table1[[#This Row],[Stock]],[2]CUS030!$A$5:$BO$10000,39,0)/Table1[[#This Row],[Rate
(L/S)]],"")</f>
        <v>0</v>
      </c>
      <c r="AI345" s="7">
        <f>IFERROR(VLOOKUP(Table1[[#This Row],[Stock]],[2]CUS030!$A$5:$BO$10000,40,0)/Table1[[#This Row],[Rate
(L/S)]],"")</f>
        <v>0</v>
      </c>
      <c r="AJ345" s="7">
        <f>IFERROR(VLOOKUP(Table1[[#This Row],[Stock]],[2]CUS030!$A$5:$BO$10000,41,0)/Table1[[#This Row],[Rate
(L/S)]],"")</f>
        <v>0</v>
      </c>
      <c r="AK345" s="7">
        <f>IFERROR(VLOOKUP(Table1[[#This Row],[Stock]],[2]CUS030!$A$5:$BO$10000,42,0)/Table1[[#This Row],[Rate
(L/S)]],"")</f>
        <v>0</v>
      </c>
      <c r="AL345" s="7">
        <f>IFERROR(VLOOKUP(Table1[[#This Row],[Stock]],[2]CUS030!$A$5:$BO$10000,43,0)/Table1[[#This Row],[Rate
(L/S)]],"")</f>
        <v>0</v>
      </c>
      <c r="AM345" s="7">
        <f>IFERROR(VLOOKUP(Table1[[#This Row],[Stock]],[2]CUS030!$A$5:$BO$10000,44,0)/Table1[[#This Row],[Rate
(L/S)]],"")</f>
        <v>0</v>
      </c>
      <c r="AN345" s="7">
        <f>IFERROR(VLOOKUP(Table1[[#This Row],[Stock]],[2]CUS030!$A$5:$BO$10000,45,0)/Table1[[#This Row],[Rate
(L/S)]],"")</f>
        <v>0</v>
      </c>
      <c r="AO345" s="7">
        <f>IFERROR(VLOOKUP(Table1[[#This Row],[Stock]],[2]CUS030!$A$5:$BO$10000,46,0)/Table1[[#This Row],[Rate
(L/S)]],"")</f>
        <v>0</v>
      </c>
      <c r="AP345" s="7">
        <f>IFERROR(VLOOKUP(Table1[[#This Row],[Stock]],[2]CUS030!$A$5:$BO$10000,47,0)/Table1[[#This Row],[Rate
(L/S)]],"")</f>
        <v>0</v>
      </c>
      <c r="AQ345" s="7">
        <f>IFERROR(VLOOKUP(Table1[[#This Row],[Stock]],[2]CUS030!$A$5:$BO$10000,48,0)/Table1[[#This Row],[Rate
(L/S)]],"")</f>
        <v>0</v>
      </c>
      <c r="AR345" s="7">
        <f>IFERROR(VLOOKUP(Table1[[#This Row],[Stock]],[2]CUS030!$A$5:$BO$10000,49,0)/Table1[[#This Row],[Rate
(L/S)]],"")</f>
        <v>0</v>
      </c>
      <c r="AS345" s="7">
        <f>IFERROR(VLOOKUP(Table1[[#This Row],[Stock]],[2]CUS030!$A$5:$BO$10000,50,0)/Table1[[#This Row],[Rate
(L/S)]],"")</f>
        <v>0</v>
      </c>
      <c r="AT345" s="7">
        <f>IFERROR(VLOOKUP(Table1[[#This Row],[Stock]],[2]CUS030!$A$5:$BO$10000,51,0)/Table1[[#This Row],[Rate
(L/S)]],"")</f>
        <v>0</v>
      </c>
      <c r="AU345" s="7">
        <f>IFERROR(VLOOKUP(Table1[[#This Row],[Stock]],[2]CUS030!$A$5:$BO$10000,52,0)/Table1[[#This Row],[Rate
(L/S)]],"")</f>
        <v>0</v>
      </c>
      <c r="AV345" s="7">
        <f>IFERROR(VLOOKUP(Table1[[#This Row],[Stock]],[2]CUS030!$A$5:$BO$10000,53,0)/Table1[[#This Row],[Rate
(L/S)]],"")</f>
        <v>760</v>
      </c>
      <c r="AW345" s="7">
        <f>IFERROR(VLOOKUP(Table1[[#This Row],[Stock]],[2]CUS030!$A$5:$BO$10000,54,0)/Table1[[#This Row],[Rate
(L/S)]],"")</f>
        <v>0</v>
      </c>
      <c r="AX345" s="7">
        <f>IFERROR(VLOOKUP(Table1[[#This Row],[Stock]],[2]CUS030!$A$5:$BO$10000,55,0)/Table1[[#This Row],[Rate
(L/S)]],"")</f>
        <v>754</v>
      </c>
      <c r="AY345" s="7">
        <f>IFERROR(VLOOKUP(Table1[[#This Row],[Stock]],[2]CUS030!$A$5:$BO$10000,56,0)/Table1[[#This Row],[Rate
(L/S)]],"")</f>
        <v>689</v>
      </c>
      <c r="AZ345" s="7">
        <f>IFERROR(VLOOKUP(Table1[[#This Row],[Stock]],[2]CUS030!$A$5:$BO$10000,57,0)/Table1[[#This Row],[Rate
(L/S)]],"")</f>
        <v>519</v>
      </c>
      <c r="BA345" s="7">
        <f>IFERROR(VLOOKUP(Table1[[#This Row],[Stock]],[2]CUS030!$A$5:$BO$10000,58,0)/Table1[[#This Row],[Rate
(L/S)]],"")</f>
        <v>693</v>
      </c>
      <c r="BB345" s="7">
        <f>IFERROR(VLOOKUP(Table1[[#This Row],[Stock]],[2]CUS030!$A$5:$BO$10000,59,0)/Table1[[#This Row],[Rate
(L/S)]],"")</f>
        <v>0</v>
      </c>
      <c r="BC345" s="7">
        <f>IFERROR(VLOOKUP(Table1[[#This Row],[Stock]],[2]CUS030!$A$5:$BO$10000,60,0)/Table1[[#This Row],[Rate
(L/S)]],"")</f>
        <v>0</v>
      </c>
      <c r="BD345" s="7">
        <f>IFERROR(VLOOKUP(Table1[[#This Row],[Stock]],[2]CUS030!$A$5:$BO$10000,61,0)/Table1[[#This Row],[Rate
(L/S)]],"")</f>
        <v>0</v>
      </c>
      <c r="BE345" s="7">
        <f>IFERROR(VLOOKUP(Table1[[#This Row],[Stock]],[2]CUS030!$A$5:$BO$10000,62,0)/Table1[[#This Row],[Rate
(L/S)]],"")</f>
        <v>0</v>
      </c>
      <c r="BF345" s="7">
        <f>IFERROR(VLOOKUP(Table1[[#This Row],[Stock]],[2]CUS030!$A$5:$BO$10000,63,0)/Table1[[#This Row],[Rate
(L/S)]],"")</f>
        <v>0</v>
      </c>
      <c r="BG345" s="7">
        <f>IFERROR(VLOOKUP(Table1[[#This Row],[Stock]],[2]CUS030!$A$5:$BO$10000,64,0)/Table1[[#This Row],[Rate
(L/S)]],"")</f>
        <v>0</v>
      </c>
      <c r="BH345" s="7">
        <f>IFERROR(VLOOKUP(Table1[[#This Row],[Stock]],[2]CUS030!$A$5:$BO$10000,65,0)/Table1[[#This Row],[Rate
(L/S)]],"")</f>
        <v>0</v>
      </c>
      <c r="BI345" s="7" t="s">
        <v>1</v>
      </c>
      <c r="BJ345" s="15">
        <f>IFERROR(IF(Table1[[#This Row],[S.Material]]="S",(Table1[[#This Row],[Total Qty]]+Table1[[#This Row],[N+1]]+Table1[[#This Row],[N+2]]),Table1[[#This Row],[Total Qty]]+Table1[[#This Row],[N+1]]),)</f>
        <v>1449</v>
      </c>
      <c r="BK345" s="7" t="str">
        <f>IFERROR(IF(((AVERAGE((Table1[[#This Row],[N+1]],Table1[[#This Row],[N+2]]),Table1[[#This Row],[N+3]])-(Table1[[#This Row],[Total Qty]])))&gt;500,"Fixed&gt;500pcs",""),"")</f>
        <v/>
      </c>
      <c r="BL345" s="7" t="str">
        <f>IF(AND(Table1[[#This Row],[Last Forcast]]=0,Table1[[#This Row],[Total Qty]]&gt;0,Table1[[#This Row],[N+1]]&gt;0),"Check PO again","")</f>
        <v/>
      </c>
    </row>
    <row r="346" spans="2:64" x14ac:dyDescent="0.3">
      <c r="B346">
        <v>344</v>
      </c>
      <c r="C346" t="s">
        <v>357</v>
      </c>
      <c r="D346">
        <f>IFERROR(ROUND((MID(Table1[[#This Row],[Production]],35,(LEN(Table1[[#This Row],[Production]]))-37)/(MID(Table1[[#This Row],[Stock]],35,(LEN(Table1[[#This Row],[Stock]]))-37))),0),"")</f>
        <v>1</v>
      </c>
      <c r="E346" t="s">
        <v>357</v>
      </c>
      <c r="F346" s="16">
        <f>VLOOKUP(LEFT(Table1[[#This Row],[Production]],LEN(Table1[[#This Row],[Production]])-7),Item!$A$5:$Z$1000,26,0)</f>
        <v>0.69</v>
      </c>
      <c r="H346" s="8" t="str">
        <f>IFERROR(VLOOKUP(MID(Table1[[#This Row],[Production]],10,2),Special!$B$2:$D$26,3,0),"")</f>
        <v>-</v>
      </c>
      <c r="J346" t="b">
        <f>EXACT(LEFT(Table1[[#This Row],[Stock]],12),LEFT(Table1[[#This Row],[Production]],12))</f>
        <v>1</v>
      </c>
      <c r="K346" t="b">
        <f>EXACT((RIGHT(Table1[[#This Row],[Stock]],3)),((RIGHT(Table1[[#This Row],[Production]],3))))</f>
        <v>1</v>
      </c>
      <c r="L346" s="14">
        <f>IFERROR(VLOOKUP(Table1[[#This Row],[Stock]],[1]Sheet1!$A$7:$N$10000,14,0),"")</f>
        <v>1142</v>
      </c>
      <c r="M346" s="14">
        <f>IFERROR(ROUND((Table1[[#This Row],[Stock
(S&amp;L)]]/Table1[[#This Row],[Rate
(L/S)]]),0),"")</f>
        <v>1142</v>
      </c>
      <c r="O346" t="str">
        <f>IF(Table1[[#This Row],[Rate
(L/S)]]=1,"P/E","C")</f>
        <v>P/E</v>
      </c>
      <c r="P346" s="7">
        <f>IFERROR(VLOOKUP(Table1[[#This Row],[Stock]],[2]CUS030!$A$5:$BO$10000,21,0)/Table1[[#This Row],[Rate
(L/S)]],"")</f>
        <v>0</v>
      </c>
      <c r="Q346" s="7">
        <f>IFERROR(VLOOKUP(Table1[[#This Row],[Stock]],[2]CUS030!$A$5:$BO$10000,22,0)/Table1[[#This Row],[Rate
(L/S)]],"")</f>
        <v>0</v>
      </c>
      <c r="R346" s="7">
        <f>IFERROR(VLOOKUP(Table1[[#This Row],[Stock]],[2]CUS030!$A$5:$BO$10000,23,0)/Table1[[#This Row],[Rate
(L/S)]],"")</f>
        <v>0</v>
      </c>
      <c r="S346" s="7">
        <f>IFERROR(VLOOKUP(Table1[[#This Row],[Stock]],[2]CUS030!$A$5:$BO$10000,24,0)/Table1[[#This Row],[Rate
(L/S)]],"")</f>
        <v>217</v>
      </c>
      <c r="T346" s="7">
        <f>IFERROR(VLOOKUP(Table1[[#This Row],[Stock]],[2]CUS030!$A$5:$BO$10000,25,0)/Table1[[#This Row],[Rate
(L/S)]],"")</f>
        <v>0</v>
      </c>
      <c r="U346" s="7">
        <f>IFERROR(VLOOKUP(Table1[[#This Row],[Stock]],[2]CUS030!$A$5:$BO$10000,26,0)/Table1[[#This Row],[Rate
(L/S)]],"")</f>
        <v>0</v>
      </c>
      <c r="V346" s="7">
        <f>IFERROR(VLOOKUP(Table1[[#This Row],[Stock]],[2]CUS030!$A$5:$BO$10000,27,0)/Table1[[#This Row],[Rate
(L/S)]],"")</f>
        <v>0</v>
      </c>
      <c r="W346" s="7">
        <f>IFERROR(VLOOKUP(Table1[[#This Row],[Stock]],[2]CUS030!$A$5:$BO$10000,28,0)/Table1[[#This Row],[Rate
(L/S)]],"")</f>
        <v>0</v>
      </c>
      <c r="X346" s="7">
        <f>IFERROR(VLOOKUP(Table1[[#This Row],[Stock]],[2]CUS030!$A$5:$BO$10000,29,0)/Table1[[#This Row],[Rate
(L/S)]],"")</f>
        <v>0</v>
      </c>
      <c r="Y346" s="7">
        <f>IFERROR(VLOOKUP(Table1[[#This Row],[Stock]],[2]CUS030!$A$5:$BO$10000,30,0)/Table1[[#This Row],[Rate
(L/S)]],"")</f>
        <v>0</v>
      </c>
      <c r="Z346" s="7">
        <f>IFERROR(VLOOKUP(Table1[[#This Row],[Stock]],[2]CUS030!$A$5:$BO$10000,31,0)/Table1[[#This Row],[Rate
(L/S)]],"")</f>
        <v>0</v>
      </c>
      <c r="AA346" s="7">
        <f>IFERROR(VLOOKUP(Table1[[#This Row],[Stock]],[2]CUS030!$A$5:$BO$10000,32,0)/Table1[[#This Row],[Rate
(L/S)]],"")</f>
        <v>217</v>
      </c>
      <c r="AB346" s="7">
        <f>IFERROR(VLOOKUP(Table1[[#This Row],[Stock]],[2]CUS030!$A$5:$BO$10000,33,0)/Table1[[#This Row],[Rate
(L/S)]],"")</f>
        <v>0</v>
      </c>
      <c r="AC346" s="7">
        <f>IFERROR(VLOOKUP(Table1[[#This Row],[Stock]],[2]CUS030!$A$5:$BO$10000,34,0)/Table1[[#This Row],[Rate
(L/S)]],"")</f>
        <v>0</v>
      </c>
      <c r="AD346" s="7">
        <f>IFERROR(VLOOKUP(Table1[[#This Row],[Stock]],[2]CUS030!$A$5:$BO$10000,35,0)/Table1[[#This Row],[Rate
(L/S)]],"")</f>
        <v>0</v>
      </c>
      <c r="AE346" s="7">
        <f>IFERROR(VLOOKUP(Table1[[#This Row],[Stock]],[2]CUS030!$A$5:$BO$10000,36,0)/Table1[[#This Row],[Rate
(L/S)]],"")</f>
        <v>0</v>
      </c>
      <c r="AF346" s="7">
        <f>IFERROR(VLOOKUP(Table1[[#This Row],[Stock]],[2]CUS030!$A$5:$BO$10000,37,0)/Table1[[#This Row],[Rate
(L/S)]],"")</f>
        <v>0</v>
      </c>
      <c r="AG346" s="7">
        <f>IFERROR(VLOOKUP(Table1[[#This Row],[Stock]],[2]CUS030!$A$5:$BO$10000,38,0)/Table1[[#This Row],[Rate
(L/S)]],"")</f>
        <v>0</v>
      </c>
      <c r="AH346" s="7">
        <f>IFERROR(VLOOKUP(Table1[[#This Row],[Stock]],[2]CUS030!$A$5:$BO$10000,39,0)/Table1[[#This Row],[Rate
(L/S)]],"")</f>
        <v>0</v>
      </c>
      <c r="AI346" s="7">
        <f>IFERROR(VLOOKUP(Table1[[#This Row],[Stock]],[2]CUS030!$A$5:$BO$10000,40,0)/Table1[[#This Row],[Rate
(L/S)]],"")</f>
        <v>0</v>
      </c>
      <c r="AJ346" s="7">
        <f>IFERROR(VLOOKUP(Table1[[#This Row],[Stock]],[2]CUS030!$A$5:$BO$10000,41,0)/Table1[[#This Row],[Rate
(L/S)]],"")</f>
        <v>217</v>
      </c>
      <c r="AK346" s="7">
        <f>IFERROR(VLOOKUP(Table1[[#This Row],[Stock]],[2]CUS030!$A$5:$BO$10000,42,0)/Table1[[#This Row],[Rate
(L/S)]],"")</f>
        <v>0</v>
      </c>
      <c r="AL346" s="7">
        <f>IFERROR(VLOOKUP(Table1[[#This Row],[Stock]],[2]CUS030!$A$5:$BO$10000,43,0)/Table1[[#This Row],[Rate
(L/S)]],"")</f>
        <v>0</v>
      </c>
      <c r="AM346" s="7">
        <f>IFERROR(VLOOKUP(Table1[[#This Row],[Stock]],[2]CUS030!$A$5:$BO$10000,44,0)/Table1[[#This Row],[Rate
(L/S)]],"")</f>
        <v>0</v>
      </c>
      <c r="AN346" s="7">
        <f>IFERROR(VLOOKUP(Table1[[#This Row],[Stock]],[2]CUS030!$A$5:$BO$10000,45,0)/Table1[[#This Row],[Rate
(L/S)]],"")</f>
        <v>0</v>
      </c>
      <c r="AO346" s="7">
        <f>IFERROR(VLOOKUP(Table1[[#This Row],[Stock]],[2]CUS030!$A$5:$BO$10000,46,0)/Table1[[#This Row],[Rate
(L/S)]],"")</f>
        <v>0</v>
      </c>
      <c r="AP346" s="7">
        <f>IFERROR(VLOOKUP(Table1[[#This Row],[Stock]],[2]CUS030!$A$5:$BO$10000,47,0)/Table1[[#This Row],[Rate
(L/S)]],"")</f>
        <v>0</v>
      </c>
      <c r="AQ346" s="7">
        <f>IFERROR(VLOOKUP(Table1[[#This Row],[Stock]],[2]CUS030!$A$5:$BO$10000,48,0)/Table1[[#This Row],[Rate
(L/S)]],"")</f>
        <v>217</v>
      </c>
      <c r="AR346" s="7">
        <f>IFERROR(VLOOKUP(Table1[[#This Row],[Stock]],[2]CUS030!$A$5:$BO$10000,49,0)/Table1[[#This Row],[Rate
(L/S)]],"")</f>
        <v>0</v>
      </c>
      <c r="AS346" s="7">
        <f>IFERROR(VLOOKUP(Table1[[#This Row],[Stock]],[2]CUS030!$A$5:$BO$10000,50,0)/Table1[[#This Row],[Rate
(L/S)]],"")</f>
        <v>0</v>
      </c>
      <c r="AT346" s="7">
        <f>IFERROR(VLOOKUP(Table1[[#This Row],[Stock]],[2]CUS030!$A$5:$BO$10000,51,0)/Table1[[#This Row],[Rate
(L/S)]],"")</f>
        <v>0</v>
      </c>
      <c r="AU346" s="7">
        <f>IFERROR(VLOOKUP(Table1[[#This Row],[Stock]],[2]CUS030!$A$5:$BO$10000,52,0)/Table1[[#This Row],[Rate
(L/S)]],"")</f>
        <v>0</v>
      </c>
      <c r="AV346" s="7">
        <f>IFERROR(VLOOKUP(Table1[[#This Row],[Stock]],[2]CUS030!$A$5:$BO$10000,53,0)/Table1[[#This Row],[Rate
(L/S)]],"")</f>
        <v>868</v>
      </c>
      <c r="AW346" s="7">
        <f>IFERROR(VLOOKUP(Table1[[#This Row],[Stock]],[2]CUS030!$A$5:$BO$10000,54,0)/Table1[[#This Row],[Rate
(L/S)]],"")</f>
        <v>0</v>
      </c>
      <c r="AX346" s="7">
        <f>IFERROR(VLOOKUP(Table1[[#This Row],[Stock]],[2]CUS030!$A$5:$BO$10000,55,0)/Table1[[#This Row],[Rate
(L/S)]],"")</f>
        <v>692</v>
      </c>
      <c r="AY346" s="7">
        <f>IFERROR(VLOOKUP(Table1[[#This Row],[Stock]],[2]CUS030!$A$5:$BO$10000,56,0)/Table1[[#This Row],[Rate
(L/S)]],"")</f>
        <v>688</v>
      </c>
      <c r="AZ346" s="7">
        <f>IFERROR(VLOOKUP(Table1[[#This Row],[Stock]],[2]CUS030!$A$5:$BO$10000,57,0)/Table1[[#This Row],[Rate
(L/S)]],"")</f>
        <v>520</v>
      </c>
      <c r="BA346" s="7">
        <f>IFERROR(VLOOKUP(Table1[[#This Row],[Stock]],[2]CUS030!$A$5:$BO$10000,58,0)/Table1[[#This Row],[Rate
(L/S)]],"")</f>
        <v>755</v>
      </c>
      <c r="BB346" s="7">
        <f>IFERROR(VLOOKUP(Table1[[#This Row],[Stock]],[2]CUS030!$A$5:$BO$10000,59,0)/Table1[[#This Row],[Rate
(L/S)]],"")</f>
        <v>0</v>
      </c>
      <c r="BC346" s="7">
        <f>IFERROR(VLOOKUP(Table1[[#This Row],[Stock]],[2]CUS030!$A$5:$BO$10000,60,0)/Table1[[#This Row],[Rate
(L/S)]],"")</f>
        <v>0</v>
      </c>
      <c r="BD346" s="7">
        <f>IFERROR(VLOOKUP(Table1[[#This Row],[Stock]],[2]CUS030!$A$5:$BO$10000,61,0)/Table1[[#This Row],[Rate
(L/S)]],"")</f>
        <v>0</v>
      </c>
      <c r="BE346" s="7">
        <f>IFERROR(VLOOKUP(Table1[[#This Row],[Stock]],[2]CUS030!$A$5:$BO$10000,62,0)/Table1[[#This Row],[Rate
(L/S)]],"")</f>
        <v>0</v>
      </c>
      <c r="BF346" s="7">
        <f>IFERROR(VLOOKUP(Table1[[#This Row],[Stock]],[2]CUS030!$A$5:$BO$10000,63,0)/Table1[[#This Row],[Rate
(L/S)]],"")</f>
        <v>0</v>
      </c>
      <c r="BG346" s="7">
        <f>IFERROR(VLOOKUP(Table1[[#This Row],[Stock]],[2]CUS030!$A$5:$BO$10000,64,0)/Table1[[#This Row],[Rate
(L/S)]],"")</f>
        <v>0</v>
      </c>
      <c r="BH346" s="7">
        <f>IFERROR(VLOOKUP(Table1[[#This Row],[Stock]],[2]CUS030!$A$5:$BO$10000,65,0)/Table1[[#This Row],[Rate
(L/S)]],"")</f>
        <v>0</v>
      </c>
      <c r="BI346" s="7" t="s">
        <v>1</v>
      </c>
      <c r="BJ346" s="15">
        <f>IFERROR(IF(Table1[[#This Row],[S.Material]]="S",(Table1[[#This Row],[Total Qty]]+Table1[[#This Row],[N+1]]+Table1[[#This Row],[N+2]]),Table1[[#This Row],[Total Qty]]+Table1[[#This Row],[N+1]]),)</f>
        <v>1556</v>
      </c>
      <c r="BK346" s="7" t="str">
        <f>IFERROR(IF(((AVERAGE((Table1[[#This Row],[N+1]],Table1[[#This Row],[N+2]]),Table1[[#This Row],[N+3]])-(Table1[[#This Row],[Total Qty]])))&gt;500,"Fixed&gt;500pcs",""),"")</f>
        <v/>
      </c>
      <c r="BL346" s="7" t="str">
        <f>IF(AND(Table1[[#This Row],[Last Forcast]]=0,Table1[[#This Row],[Total Qty]]&gt;0,Table1[[#This Row],[N+1]]&gt;0),"Check PO again","")</f>
        <v/>
      </c>
    </row>
    <row r="347" spans="2:64" x14ac:dyDescent="0.3">
      <c r="B347">
        <v>345</v>
      </c>
      <c r="C347" t="s">
        <v>358</v>
      </c>
      <c r="D347">
        <f>IFERROR(ROUND((MID(Table1[[#This Row],[Production]],35,(LEN(Table1[[#This Row],[Production]]))-37)/(MID(Table1[[#This Row],[Stock]],35,(LEN(Table1[[#This Row],[Stock]]))-37))),0),"")</f>
        <v>1</v>
      </c>
      <c r="E347" t="s">
        <v>358</v>
      </c>
      <c r="F347" s="16">
        <f>VLOOKUP(LEFT(Table1[[#This Row],[Production]],LEN(Table1[[#This Row],[Production]])-7),Item!$A$5:$Z$1000,26,0)</f>
        <v>0.69</v>
      </c>
      <c r="H347" s="8" t="str">
        <f>IFERROR(VLOOKUP(MID(Table1[[#This Row],[Production]],10,2),Special!$B$2:$D$26,3,0),"")</f>
        <v>-</v>
      </c>
      <c r="J347" t="b">
        <f>EXACT(LEFT(Table1[[#This Row],[Stock]],12),LEFT(Table1[[#This Row],[Production]],12))</f>
        <v>1</v>
      </c>
      <c r="K347" t="b">
        <f>EXACT((RIGHT(Table1[[#This Row],[Stock]],3)),((RIGHT(Table1[[#This Row],[Production]],3))))</f>
        <v>1</v>
      </c>
      <c r="L347" s="14" t="str">
        <f>IFERROR(VLOOKUP(Table1[[#This Row],[Stock]],[1]Sheet1!$A$7:$N$10000,14,0),"")</f>
        <v/>
      </c>
      <c r="M347" s="14" t="str">
        <f>IFERROR(ROUND((Table1[[#This Row],[Stock
(S&amp;L)]]/Table1[[#This Row],[Rate
(L/S)]]),0),"")</f>
        <v/>
      </c>
      <c r="O347" t="str">
        <f>IF(Table1[[#This Row],[Rate
(L/S)]]=1,"P/E","C")</f>
        <v>P/E</v>
      </c>
      <c r="P347" s="7">
        <f>IFERROR(VLOOKUP(Table1[[#This Row],[Stock]],[2]CUS030!$A$5:$BO$10000,21,0)/Table1[[#This Row],[Rate
(L/S)]],"")</f>
        <v>0</v>
      </c>
      <c r="Q347" s="7">
        <f>IFERROR(VLOOKUP(Table1[[#This Row],[Stock]],[2]CUS030!$A$5:$BO$10000,22,0)/Table1[[#This Row],[Rate
(L/S)]],"")</f>
        <v>0</v>
      </c>
      <c r="R347" s="7">
        <f>IFERROR(VLOOKUP(Table1[[#This Row],[Stock]],[2]CUS030!$A$5:$BO$10000,23,0)/Table1[[#This Row],[Rate
(L/S)]],"")</f>
        <v>0</v>
      </c>
      <c r="S347" s="7">
        <f>IFERROR(VLOOKUP(Table1[[#This Row],[Stock]],[2]CUS030!$A$5:$BO$10000,24,0)/Table1[[#This Row],[Rate
(L/S)]],"")</f>
        <v>0</v>
      </c>
      <c r="T347" s="7">
        <f>IFERROR(VLOOKUP(Table1[[#This Row],[Stock]],[2]CUS030!$A$5:$BO$10000,25,0)/Table1[[#This Row],[Rate
(L/S)]],"")</f>
        <v>0</v>
      </c>
      <c r="U347" s="7">
        <f>IFERROR(VLOOKUP(Table1[[#This Row],[Stock]],[2]CUS030!$A$5:$BO$10000,26,0)/Table1[[#This Row],[Rate
(L/S)]],"")</f>
        <v>0</v>
      </c>
      <c r="V347" s="7">
        <f>IFERROR(VLOOKUP(Table1[[#This Row],[Stock]],[2]CUS030!$A$5:$BO$10000,27,0)/Table1[[#This Row],[Rate
(L/S)]],"")</f>
        <v>0</v>
      </c>
      <c r="W347" s="7">
        <f>IFERROR(VLOOKUP(Table1[[#This Row],[Stock]],[2]CUS030!$A$5:$BO$10000,28,0)/Table1[[#This Row],[Rate
(L/S)]],"")</f>
        <v>0</v>
      </c>
      <c r="X347" s="7">
        <f>IFERROR(VLOOKUP(Table1[[#This Row],[Stock]],[2]CUS030!$A$5:$BO$10000,29,0)/Table1[[#This Row],[Rate
(L/S)]],"")</f>
        <v>0</v>
      </c>
      <c r="Y347" s="7">
        <f>IFERROR(VLOOKUP(Table1[[#This Row],[Stock]],[2]CUS030!$A$5:$BO$10000,30,0)/Table1[[#This Row],[Rate
(L/S)]],"")</f>
        <v>0</v>
      </c>
      <c r="Z347" s="7">
        <f>IFERROR(VLOOKUP(Table1[[#This Row],[Stock]],[2]CUS030!$A$5:$BO$10000,31,0)/Table1[[#This Row],[Rate
(L/S)]],"")</f>
        <v>0</v>
      </c>
      <c r="AA347" s="7">
        <f>IFERROR(VLOOKUP(Table1[[#This Row],[Stock]],[2]CUS030!$A$5:$BO$10000,32,0)/Table1[[#This Row],[Rate
(L/S)]],"")</f>
        <v>0</v>
      </c>
      <c r="AB347" s="7">
        <f>IFERROR(VLOOKUP(Table1[[#This Row],[Stock]],[2]CUS030!$A$5:$BO$10000,33,0)/Table1[[#This Row],[Rate
(L/S)]],"")</f>
        <v>0</v>
      </c>
      <c r="AC347" s="7">
        <f>IFERROR(VLOOKUP(Table1[[#This Row],[Stock]],[2]CUS030!$A$5:$BO$10000,34,0)/Table1[[#This Row],[Rate
(L/S)]],"")</f>
        <v>0</v>
      </c>
      <c r="AD347" s="7">
        <f>IFERROR(VLOOKUP(Table1[[#This Row],[Stock]],[2]CUS030!$A$5:$BO$10000,35,0)/Table1[[#This Row],[Rate
(L/S)]],"")</f>
        <v>0</v>
      </c>
      <c r="AE347" s="7">
        <f>IFERROR(VLOOKUP(Table1[[#This Row],[Stock]],[2]CUS030!$A$5:$BO$10000,36,0)/Table1[[#This Row],[Rate
(L/S)]],"")</f>
        <v>0</v>
      </c>
      <c r="AF347" s="7">
        <f>IFERROR(VLOOKUP(Table1[[#This Row],[Stock]],[2]CUS030!$A$5:$BO$10000,37,0)/Table1[[#This Row],[Rate
(L/S)]],"")</f>
        <v>0</v>
      </c>
      <c r="AG347" s="7">
        <f>IFERROR(VLOOKUP(Table1[[#This Row],[Stock]],[2]CUS030!$A$5:$BO$10000,38,0)/Table1[[#This Row],[Rate
(L/S)]],"")</f>
        <v>0</v>
      </c>
      <c r="AH347" s="7">
        <f>IFERROR(VLOOKUP(Table1[[#This Row],[Stock]],[2]CUS030!$A$5:$BO$10000,39,0)/Table1[[#This Row],[Rate
(L/S)]],"")</f>
        <v>0</v>
      </c>
      <c r="AI347" s="7">
        <f>IFERROR(VLOOKUP(Table1[[#This Row],[Stock]],[2]CUS030!$A$5:$BO$10000,40,0)/Table1[[#This Row],[Rate
(L/S)]],"")</f>
        <v>0</v>
      </c>
      <c r="AJ347" s="7">
        <f>IFERROR(VLOOKUP(Table1[[#This Row],[Stock]],[2]CUS030!$A$5:$BO$10000,41,0)/Table1[[#This Row],[Rate
(L/S)]],"")</f>
        <v>0</v>
      </c>
      <c r="AK347" s="7">
        <f>IFERROR(VLOOKUP(Table1[[#This Row],[Stock]],[2]CUS030!$A$5:$BO$10000,42,0)/Table1[[#This Row],[Rate
(L/S)]],"")</f>
        <v>0</v>
      </c>
      <c r="AL347" s="7">
        <f>IFERROR(VLOOKUP(Table1[[#This Row],[Stock]],[2]CUS030!$A$5:$BO$10000,43,0)/Table1[[#This Row],[Rate
(L/S)]],"")</f>
        <v>0</v>
      </c>
      <c r="AM347" s="7">
        <f>IFERROR(VLOOKUP(Table1[[#This Row],[Stock]],[2]CUS030!$A$5:$BO$10000,44,0)/Table1[[#This Row],[Rate
(L/S)]],"")</f>
        <v>0</v>
      </c>
      <c r="AN347" s="7">
        <f>IFERROR(VLOOKUP(Table1[[#This Row],[Stock]],[2]CUS030!$A$5:$BO$10000,45,0)/Table1[[#This Row],[Rate
(L/S)]],"")</f>
        <v>0</v>
      </c>
      <c r="AO347" s="7">
        <f>IFERROR(VLOOKUP(Table1[[#This Row],[Stock]],[2]CUS030!$A$5:$BO$10000,46,0)/Table1[[#This Row],[Rate
(L/S)]],"")</f>
        <v>0</v>
      </c>
      <c r="AP347" s="7">
        <f>IFERROR(VLOOKUP(Table1[[#This Row],[Stock]],[2]CUS030!$A$5:$BO$10000,47,0)/Table1[[#This Row],[Rate
(L/S)]],"")</f>
        <v>0</v>
      </c>
      <c r="AQ347" s="7">
        <f>IFERROR(VLOOKUP(Table1[[#This Row],[Stock]],[2]CUS030!$A$5:$BO$10000,48,0)/Table1[[#This Row],[Rate
(L/S)]],"")</f>
        <v>0</v>
      </c>
      <c r="AR347" s="7">
        <f>IFERROR(VLOOKUP(Table1[[#This Row],[Stock]],[2]CUS030!$A$5:$BO$10000,49,0)/Table1[[#This Row],[Rate
(L/S)]],"")</f>
        <v>0</v>
      </c>
      <c r="AS347" s="7">
        <f>IFERROR(VLOOKUP(Table1[[#This Row],[Stock]],[2]CUS030!$A$5:$BO$10000,50,0)/Table1[[#This Row],[Rate
(L/S)]],"")</f>
        <v>0</v>
      </c>
      <c r="AT347" s="7">
        <f>IFERROR(VLOOKUP(Table1[[#This Row],[Stock]],[2]CUS030!$A$5:$BO$10000,51,0)/Table1[[#This Row],[Rate
(L/S)]],"")</f>
        <v>0</v>
      </c>
      <c r="AU347" s="7">
        <f>IFERROR(VLOOKUP(Table1[[#This Row],[Stock]],[2]CUS030!$A$5:$BO$10000,52,0)/Table1[[#This Row],[Rate
(L/S)]],"")</f>
        <v>0</v>
      </c>
      <c r="AV347" s="7">
        <f>IFERROR(VLOOKUP(Table1[[#This Row],[Stock]],[2]CUS030!$A$5:$BO$10000,53,0)/Table1[[#This Row],[Rate
(L/S)]],"")</f>
        <v>0</v>
      </c>
      <c r="AW347" s="7">
        <f>IFERROR(VLOOKUP(Table1[[#This Row],[Stock]],[2]CUS030!$A$5:$BO$10000,54,0)/Table1[[#This Row],[Rate
(L/S)]],"")</f>
        <v>0</v>
      </c>
      <c r="AX347" s="7">
        <f>IFERROR(VLOOKUP(Table1[[#This Row],[Stock]],[2]CUS030!$A$5:$BO$10000,55,0)/Table1[[#This Row],[Rate
(L/S)]],"")</f>
        <v>0</v>
      </c>
      <c r="AY347" s="7">
        <f>IFERROR(VLOOKUP(Table1[[#This Row],[Stock]],[2]CUS030!$A$5:$BO$10000,56,0)/Table1[[#This Row],[Rate
(L/S)]],"")</f>
        <v>0</v>
      </c>
      <c r="AZ347" s="7">
        <f>IFERROR(VLOOKUP(Table1[[#This Row],[Stock]],[2]CUS030!$A$5:$BO$10000,57,0)/Table1[[#This Row],[Rate
(L/S)]],"")</f>
        <v>0</v>
      </c>
      <c r="BA347" s="7">
        <f>IFERROR(VLOOKUP(Table1[[#This Row],[Stock]],[2]CUS030!$A$5:$BO$10000,58,0)/Table1[[#This Row],[Rate
(L/S)]],"")</f>
        <v>0</v>
      </c>
      <c r="BB347" s="7">
        <f>IFERROR(VLOOKUP(Table1[[#This Row],[Stock]],[2]CUS030!$A$5:$BO$10000,59,0)/Table1[[#This Row],[Rate
(L/S)]],"")</f>
        <v>0</v>
      </c>
      <c r="BC347" s="7">
        <f>IFERROR(VLOOKUP(Table1[[#This Row],[Stock]],[2]CUS030!$A$5:$BO$10000,60,0)/Table1[[#This Row],[Rate
(L/S)]],"")</f>
        <v>0</v>
      </c>
      <c r="BD347" s="7">
        <f>IFERROR(VLOOKUP(Table1[[#This Row],[Stock]],[2]CUS030!$A$5:$BO$10000,61,0)/Table1[[#This Row],[Rate
(L/S)]],"")</f>
        <v>0</v>
      </c>
      <c r="BE347" s="7">
        <f>IFERROR(VLOOKUP(Table1[[#This Row],[Stock]],[2]CUS030!$A$5:$BO$10000,62,0)/Table1[[#This Row],[Rate
(L/S)]],"")</f>
        <v>0</v>
      </c>
      <c r="BF347" s="7">
        <f>IFERROR(VLOOKUP(Table1[[#This Row],[Stock]],[2]CUS030!$A$5:$BO$10000,63,0)/Table1[[#This Row],[Rate
(L/S)]],"")</f>
        <v>0</v>
      </c>
      <c r="BG347" s="7">
        <f>IFERROR(VLOOKUP(Table1[[#This Row],[Stock]],[2]CUS030!$A$5:$BO$10000,64,0)/Table1[[#This Row],[Rate
(L/S)]],"")</f>
        <v>0</v>
      </c>
      <c r="BH347" s="7">
        <f>IFERROR(VLOOKUP(Table1[[#This Row],[Stock]],[2]CUS030!$A$5:$BO$10000,65,0)/Table1[[#This Row],[Rate
(L/S)]],"")</f>
        <v>0</v>
      </c>
      <c r="BI347" s="7" t="s">
        <v>1</v>
      </c>
      <c r="BJ347" s="15">
        <f>IFERROR(IF(Table1[[#This Row],[S.Material]]="S",(Table1[[#This Row],[Total Qty]]+Table1[[#This Row],[N+1]]+Table1[[#This Row],[N+2]]),Table1[[#This Row],[Total Qty]]+Table1[[#This Row],[N+1]]),)</f>
        <v>0</v>
      </c>
      <c r="BK347" s="7" t="str">
        <f>IFERROR(IF(((AVERAGE((Table1[[#This Row],[N+1]],Table1[[#This Row],[N+2]]),Table1[[#This Row],[N+3]])-(Table1[[#This Row],[Total Qty]])))&gt;500,"Fixed&gt;500pcs",""),"")</f>
        <v/>
      </c>
      <c r="BL347" s="7" t="str">
        <f>IF(AND(Table1[[#This Row],[Last Forcast]]=0,Table1[[#This Row],[Total Qty]]&gt;0,Table1[[#This Row],[N+1]]&gt;0),"Check PO again","")</f>
        <v/>
      </c>
    </row>
    <row r="348" spans="2:64" x14ac:dyDescent="0.3">
      <c r="B348">
        <v>346</v>
      </c>
      <c r="C348" t="s">
        <v>359</v>
      </c>
      <c r="D348">
        <f>IFERROR(ROUND((MID(Table1[[#This Row],[Production]],35,(LEN(Table1[[#This Row],[Production]]))-37)/(MID(Table1[[#This Row],[Stock]],35,(LEN(Table1[[#This Row],[Stock]]))-37))),0),"")</f>
        <v>1</v>
      </c>
      <c r="E348" t="s">
        <v>359</v>
      </c>
      <c r="F348" s="16">
        <f>VLOOKUP(LEFT(Table1[[#This Row],[Production]],LEN(Table1[[#This Row],[Production]])-7),Item!$A$5:$Z$1000,26,0)</f>
        <v>0.69</v>
      </c>
      <c r="H348" s="8" t="str">
        <f>IFERROR(VLOOKUP(MID(Table1[[#This Row],[Production]],10,2),Special!$B$2:$D$26,3,0),"")</f>
        <v>-</v>
      </c>
      <c r="J348" t="b">
        <f>EXACT(LEFT(Table1[[#This Row],[Stock]],12),LEFT(Table1[[#This Row],[Production]],12))</f>
        <v>1</v>
      </c>
      <c r="K348" t="b">
        <f>EXACT((RIGHT(Table1[[#This Row],[Stock]],3)),((RIGHT(Table1[[#This Row],[Production]],3))))</f>
        <v>1</v>
      </c>
      <c r="L348" s="14" t="str">
        <f>IFERROR(VLOOKUP(Table1[[#This Row],[Stock]],[1]Sheet1!$A$7:$N$10000,14,0),"")</f>
        <v/>
      </c>
      <c r="M348" s="14" t="str">
        <f>IFERROR(ROUND((Table1[[#This Row],[Stock
(S&amp;L)]]/Table1[[#This Row],[Rate
(L/S)]]),0),"")</f>
        <v/>
      </c>
      <c r="O348" t="str">
        <f>IF(Table1[[#This Row],[Rate
(L/S)]]=1,"P/E","C")</f>
        <v>P/E</v>
      </c>
      <c r="P348" s="7">
        <f>IFERROR(VLOOKUP(Table1[[#This Row],[Stock]],[2]CUS030!$A$5:$BO$10000,21,0)/Table1[[#This Row],[Rate
(L/S)]],"")</f>
        <v>0</v>
      </c>
      <c r="Q348" s="7">
        <f>IFERROR(VLOOKUP(Table1[[#This Row],[Stock]],[2]CUS030!$A$5:$BO$10000,22,0)/Table1[[#This Row],[Rate
(L/S)]],"")</f>
        <v>0</v>
      </c>
      <c r="R348" s="7">
        <f>IFERROR(VLOOKUP(Table1[[#This Row],[Stock]],[2]CUS030!$A$5:$BO$10000,23,0)/Table1[[#This Row],[Rate
(L/S)]],"")</f>
        <v>0</v>
      </c>
      <c r="S348" s="7">
        <f>IFERROR(VLOOKUP(Table1[[#This Row],[Stock]],[2]CUS030!$A$5:$BO$10000,24,0)/Table1[[#This Row],[Rate
(L/S)]],"")</f>
        <v>0</v>
      </c>
      <c r="T348" s="7">
        <f>IFERROR(VLOOKUP(Table1[[#This Row],[Stock]],[2]CUS030!$A$5:$BO$10000,25,0)/Table1[[#This Row],[Rate
(L/S)]],"")</f>
        <v>0</v>
      </c>
      <c r="U348" s="7">
        <f>IFERROR(VLOOKUP(Table1[[#This Row],[Stock]],[2]CUS030!$A$5:$BO$10000,26,0)/Table1[[#This Row],[Rate
(L/S)]],"")</f>
        <v>0</v>
      </c>
      <c r="V348" s="7">
        <f>IFERROR(VLOOKUP(Table1[[#This Row],[Stock]],[2]CUS030!$A$5:$BO$10000,27,0)/Table1[[#This Row],[Rate
(L/S)]],"")</f>
        <v>0</v>
      </c>
      <c r="W348" s="7">
        <f>IFERROR(VLOOKUP(Table1[[#This Row],[Stock]],[2]CUS030!$A$5:$BO$10000,28,0)/Table1[[#This Row],[Rate
(L/S)]],"")</f>
        <v>0</v>
      </c>
      <c r="X348" s="7">
        <f>IFERROR(VLOOKUP(Table1[[#This Row],[Stock]],[2]CUS030!$A$5:$BO$10000,29,0)/Table1[[#This Row],[Rate
(L/S)]],"")</f>
        <v>0</v>
      </c>
      <c r="Y348" s="7">
        <f>IFERROR(VLOOKUP(Table1[[#This Row],[Stock]],[2]CUS030!$A$5:$BO$10000,30,0)/Table1[[#This Row],[Rate
(L/S)]],"")</f>
        <v>0</v>
      </c>
      <c r="Z348" s="7">
        <f>IFERROR(VLOOKUP(Table1[[#This Row],[Stock]],[2]CUS030!$A$5:$BO$10000,31,0)/Table1[[#This Row],[Rate
(L/S)]],"")</f>
        <v>0</v>
      </c>
      <c r="AA348" s="7">
        <f>IFERROR(VLOOKUP(Table1[[#This Row],[Stock]],[2]CUS030!$A$5:$BO$10000,32,0)/Table1[[#This Row],[Rate
(L/S)]],"")</f>
        <v>0</v>
      </c>
      <c r="AB348" s="7">
        <f>IFERROR(VLOOKUP(Table1[[#This Row],[Stock]],[2]CUS030!$A$5:$BO$10000,33,0)/Table1[[#This Row],[Rate
(L/S)]],"")</f>
        <v>0</v>
      </c>
      <c r="AC348" s="7">
        <f>IFERROR(VLOOKUP(Table1[[#This Row],[Stock]],[2]CUS030!$A$5:$BO$10000,34,0)/Table1[[#This Row],[Rate
(L/S)]],"")</f>
        <v>0</v>
      </c>
      <c r="AD348" s="7">
        <f>IFERROR(VLOOKUP(Table1[[#This Row],[Stock]],[2]CUS030!$A$5:$BO$10000,35,0)/Table1[[#This Row],[Rate
(L/S)]],"")</f>
        <v>0</v>
      </c>
      <c r="AE348" s="7">
        <f>IFERROR(VLOOKUP(Table1[[#This Row],[Stock]],[2]CUS030!$A$5:$BO$10000,36,0)/Table1[[#This Row],[Rate
(L/S)]],"")</f>
        <v>0</v>
      </c>
      <c r="AF348" s="7">
        <f>IFERROR(VLOOKUP(Table1[[#This Row],[Stock]],[2]CUS030!$A$5:$BO$10000,37,0)/Table1[[#This Row],[Rate
(L/S)]],"")</f>
        <v>0</v>
      </c>
      <c r="AG348" s="7">
        <f>IFERROR(VLOOKUP(Table1[[#This Row],[Stock]],[2]CUS030!$A$5:$BO$10000,38,0)/Table1[[#This Row],[Rate
(L/S)]],"")</f>
        <v>0</v>
      </c>
      <c r="AH348" s="7">
        <f>IFERROR(VLOOKUP(Table1[[#This Row],[Stock]],[2]CUS030!$A$5:$BO$10000,39,0)/Table1[[#This Row],[Rate
(L/S)]],"")</f>
        <v>0</v>
      </c>
      <c r="AI348" s="7">
        <f>IFERROR(VLOOKUP(Table1[[#This Row],[Stock]],[2]CUS030!$A$5:$BO$10000,40,0)/Table1[[#This Row],[Rate
(L/S)]],"")</f>
        <v>0</v>
      </c>
      <c r="AJ348" s="7">
        <f>IFERROR(VLOOKUP(Table1[[#This Row],[Stock]],[2]CUS030!$A$5:$BO$10000,41,0)/Table1[[#This Row],[Rate
(L/S)]],"")</f>
        <v>0</v>
      </c>
      <c r="AK348" s="7">
        <f>IFERROR(VLOOKUP(Table1[[#This Row],[Stock]],[2]CUS030!$A$5:$BO$10000,42,0)/Table1[[#This Row],[Rate
(L/S)]],"")</f>
        <v>0</v>
      </c>
      <c r="AL348" s="7">
        <f>IFERROR(VLOOKUP(Table1[[#This Row],[Stock]],[2]CUS030!$A$5:$BO$10000,43,0)/Table1[[#This Row],[Rate
(L/S)]],"")</f>
        <v>0</v>
      </c>
      <c r="AM348" s="7">
        <f>IFERROR(VLOOKUP(Table1[[#This Row],[Stock]],[2]CUS030!$A$5:$BO$10000,44,0)/Table1[[#This Row],[Rate
(L/S)]],"")</f>
        <v>0</v>
      </c>
      <c r="AN348" s="7">
        <f>IFERROR(VLOOKUP(Table1[[#This Row],[Stock]],[2]CUS030!$A$5:$BO$10000,45,0)/Table1[[#This Row],[Rate
(L/S)]],"")</f>
        <v>0</v>
      </c>
      <c r="AO348" s="7">
        <f>IFERROR(VLOOKUP(Table1[[#This Row],[Stock]],[2]CUS030!$A$5:$BO$10000,46,0)/Table1[[#This Row],[Rate
(L/S)]],"")</f>
        <v>0</v>
      </c>
      <c r="AP348" s="7">
        <f>IFERROR(VLOOKUP(Table1[[#This Row],[Stock]],[2]CUS030!$A$5:$BO$10000,47,0)/Table1[[#This Row],[Rate
(L/S)]],"")</f>
        <v>0</v>
      </c>
      <c r="AQ348" s="7">
        <f>IFERROR(VLOOKUP(Table1[[#This Row],[Stock]],[2]CUS030!$A$5:$BO$10000,48,0)/Table1[[#This Row],[Rate
(L/S)]],"")</f>
        <v>0</v>
      </c>
      <c r="AR348" s="7">
        <f>IFERROR(VLOOKUP(Table1[[#This Row],[Stock]],[2]CUS030!$A$5:$BO$10000,49,0)/Table1[[#This Row],[Rate
(L/S)]],"")</f>
        <v>0</v>
      </c>
      <c r="AS348" s="7">
        <f>IFERROR(VLOOKUP(Table1[[#This Row],[Stock]],[2]CUS030!$A$5:$BO$10000,50,0)/Table1[[#This Row],[Rate
(L/S)]],"")</f>
        <v>0</v>
      </c>
      <c r="AT348" s="7">
        <f>IFERROR(VLOOKUP(Table1[[#This Row],[Stock]],[2]CUS030!$A$5:$BO$10000,51,0)/Table1[[#This Row],[Rate
(L/S)]],"")</f>
        <v>0</v>
      </c>
      <c r="AU348" s="7">
        <f>IFERROR(VLOOKUP(Table1[[#This Row],[Stock]],[2]CUS030!$A$5:$BO$10000,52,0)/Table1[[#This Row],[Rate
(L/S)]],"")</f>
        <v>0</v>
      </c>
      <c r="AV348" s="7">
        <f>IFERROR(VLOOKUP(Table1[[#This Row],[Stock]],[2]CUS030!$A$5:$BO$10000,53,0)/Table1[[#This Row],[Rate
(L/S)]],"")</f>
        <v>0</v>
      </c>
      <c r="AW348" s="7">
        <f>IFERROR(VLOOKUP(Table1[[#This Row],[Stock]],[2]CUS030!$A$5:$BO$10000,54,0)/Table1[[#This Row],[Rate
(L/S)]],"")</f>
        <v>0</v>
      </c>
      <c r="AX348" s="7">
        <f>IFERROR(VLOOKUP(Table1[[#This Row],[Stock]],[2]CUS030!$A$5:$BO$10000,55,0)/Table1[[#This Row],[Rate
(L/S)]],"")</f>
        <v>0</v>
      </c>
      <c r="AY348" s="7">
        <f>IFERROR(VLOOKUP(Table1[[#This Row],[Stock]],[2]CUS030!$A$5:$BO$10000,56,0)/Table1[[#This Row],[Rate
(L/S)]],"")</f>
        <v>0</v>
      </c>
      <c r="AZ348" s="7">
        <f>IFERROR(VLOOKUP(Table1[[#This Row],[Stock]],[2]CUS030!$A$5:$BO$10000,57,0)/Table1[[#This Row],[Rate
(L/S)]],"")</f>
        <v>0</v>
      </c>
      <c r="BA348" s="7">
        <f>IFERROR(VLOOKUP(Table1[[#This Row],[Stock]],[2]CUS030!$A$5:$BO$10000,58,0)/Table1[[#This Row],[Rate
(L/S)]],"")</f>
        <v>0</v>
      </c>
      <c r="BB348" s="7">
        <f>IFERROR(VLOOKUP(Table1[[#This Row],[Stock]],[2]CUS030!$A$5:$BO$10000,59,0)/Table1[[#This Row],[Rate
(L/S)]],"")</f>
        <v>0</v>
      </c>
      <c r="BC348" s="7">
        <f>IFERROR(VLOOKUP(Table1[[#This Row],[Stock]],[2]CUS030!$A$5:$BO$10000,60,0)/Table1[[#This Row],[Rate
(L/S)]],"")</f>
        <v>0</v>
      </c>
      <c r="BD348" s="7">
        <f>IFERROR(VLOOKUP(Table1[[#This Row],[Stock]],[2]CUS030!$A$5:$BO$10000,61,0)/Table1[[#This Row],[Rate
(L/S)]],"")</f>
        <v>0</v>
      </c>
      <c r="BE348" s="7">
        <f>IFERROR(VLOOKUP(Table1[[#This Row],[Stock]],[2]CUS030!$A$5:$BO$10000,62,0)/Table1[[#This Row],[Rate
(L/S)]],"")</f>
        <v>0</v>
      </c>
      <c r="BF348" s="7">
        <f>IFERROR(VLOOKUP(Table1[[#This Row],[Stock]],[2]CUS030!$A$5:$BO$10000,63,0)/Table1[[#This Row],[Rate
(L/S)]],"")</f>
        <v>0</v>
      </c>
      <c r="BG348" s="7">
        <f>IFERROR(VLOOKUP(Table1[[#This Row],[Stock]],[2]CUS030!$A$5:$BO$10000,64,0)/Table1[[#This Row],[Rate
(L/S)]],"")</f>
        <v>0</v>
      </c>
      <c r="BH348" s="7">
        <f>IFERROR(VLOOKUP(Table1[[#This Row],[Stock]],[2]CUS030!$A$5:$BO$10000,65,0)/Table1[[#This Row],[Rate
(L/S)]],"")</f>
        <v>0</v>
      </c>
      <c r="BI348" s="7" t="s">
        <v>1</v>
      </c>
      <c r="BJ348" s="15">
        <f>IFERROR(IF(Table1[[#This Row],[S.Material]]="S",(Table1[[#This Row],[Total Qty]]+Table1[[#This Row],[N+1]]+Table1[[#This Row],[N+2]]),Table1[[#This Row],[Total Qty]]+Table1[[#This Row],[N+1]]),)</f>
        <v>0</v>
      </c>
      <c r="BK348" s="7" t="str">
        <f>IFERROR(IF(((AVERAGE((Table1[[#This Row],[N+1]],Table1[[#This Row],[N+2]]),Table1[[#This Row],[N+3]])-(Table1[[#This Row],[Total Qty]])))&gt;500,"Fixed&gt;500pcs",""),"")</f>
        <v/>
      </c>
      <c r="BL348" s="7" t="str">
        <f>IF(AND(Table1[[#This Row],[Last Forcast]]=0,Table1[[#This Row],[Total Qty]]&gt;0,Table1[[#This Row],[N+1]]&gt;0),"Check PO again","")</f>
        <v/>
      </c>
    </row>
    <row r="349" spans="2:64" x14ac:dyDescent="0.3">
      <c r="B349">
        <v>347</v>
      </c>
      <c r="C349" t="s">
        <v>360</v>
      </c>
      <c r="D349">
        <f>IFERROR(ROUND((MID(Table1[[#This Row],[Production]],35,(LEN(Table1[[#This Row],[Production]]))-37)/(MID(Table1[[#This Row],[Stock]],35,(LEN(Table1[[#This Row],[Stock]]))-37))),0),"")</f>
        <v>1</v>
      </c>
      <c r="E349" t="s">
        <v>360</v>
      </c>
      <c r="F349" s="16">
        <f>VLOOKUP(LEFT(Table1[[#This Row],[Production]],LEN(Table1[[#This Row],[Production]])-7),Item!$A$5:$Z$1000,26,0)</f>
        <v>0.95299999999999996</v>
      </c>
      <c r="H349" s="8" t="str">
        <f>IFERROR(VLOOKUP(MID(Table1[[#This Row],[Production]],10,2),Special!$B$2:$D$26,3,0),"")</f>
        <v>-</v>
      </c>
      <c r="J349" t="b">
        <f>EXACT(LEFT(Table1[[#This Row],[Stock]],12),LEFT(Table1[[#This Row],[Production]],12))</f>
        <v>1</v>
      </c>
      <c r="K349" t="b">
        <f>EXACT((RIGHT(Table1[[#This Row],[Stock]],3)),((RIGHT(Table1[[#This Row],[Production]],3))))</f>
        <v>1</v>
      </c>
      <c r="L349" s="14">
        <f>IFERROR(VLOOKUP(Table1[[#This Row],[Stock]],[1]Sheet1!$A$7:$N$10000,14,0),"")</f>
        <v>808</v>
      </c>
      <c r="M349" s="14">
        <f>IFERROR(ROUND((Table1[[#This Row],[Stock
(S&amp;L)]]/Table1[[#This Row],[Rate
(L/S)]]),0),"")</f>
        <v>808</v>
      </c>
      <c r="O349" t="str">
        <f>IF(Table1[[#This Row],[Rate
(L/S)]]=1,"P/E","C")</f>
        <v>P/E</v>
      </c>
      <c r="P349" s="7">
        <f>IFERROR(VLOOKUP(Table1[[#This Row],[Stock]],[2]CUS030!$A$5:$BO$10000,21,0)/Table1[[#This Row],[Rate
(L/S)]],"")</f>
        <v>0</v>
      </c>
      <c r="Q349" s="7">
        <f>IFERROR(VLOOKUP(Table1[[#This Row],[Stock]],[2]CUS030!$A$5:$BO$10000,22,0)/Table1[[#This Row],[Rate
(L/S)]],"")</f>
        <v>0</v>
      </c>
      <c r="R349" s="7">
        <f>IFERROR(VLOOKUP(Table1[[#This Row],[Stock]],[2]CUS030!$A$5:$BO$10000,23,0)/Table1[[#This Row],[Rate
(L/S)]],"")</f>
        <v>0</v>
      </c>
      <c r="S349" s="7">
        <f>IFERROR(VLOOKUP(Table1[[#This Row],[Stock]],[2]CUS030!$A$5:$BO$10000,24,0)/Table1[[#This Row],[Rate
(L/S)]],"")</f>
        <v>0</v>
      </c>
      <c r="T349" s="7">
        <f>IFERROR(VLOOKUP(Table1[[#This Row],[Stock]],[2]CUS030!$A$5:$BO$10000,25,0)/Table1[[#This Row],[Rate
(L/S)]],"")</f>
        <v>217</v>
      </c>
      <c r="U349" s="7">
        <f>IFERROR(VLOOKUP(Table1[[#This Row],[Stock]],[2]CUS030!$A$5:$BO$10000,26,0)/Table1[[#This Row],[Rate
(L/S)]],"")</f>
        <v>0</v>
      </c>
      <c r="V349" s="7">
        <f>IFERROR(VLOOKUP(Table1[[#This Row],[Stock]],[2]CUS030!$A$5:$BO$10000,27,0)/Table1[[#This Row],[Rate
(L/S)]],"")</f>
        <v>0</v>
      </c>
      <c r="W349" s="7">
        <f>IFERROR(VLOOKUP(Table1[[#This Row],[Stock]],[2]CUS030!$A$5:$BO$10000,28,0)/Table1[[#This Row],[Rate
(L/S)]],"")</f>
        <v>0</v>
      </c>
      <c r="X349" s="7">
        <f>IFERROR(VLOOKUP(Table1[[#This Row],[Stock]],[2]CUS030!$A$5:$BO$10000,29,0)/Table1[[#This Row],[Rate
(L/S)]],"")</f>
        <v>0</v>
      </c>
      <c r="Y349" s="7">
        <f>IFERROR(VLOOKUP(Table1[[#This Row],[Stock]],[2]CUS030!$A$5:$BO$10000,30,0)/Table1[[#This Row],[Rate
(L/S)]],"")</f>
        <v>0</v>
      </c>
      <c r="Z349" s="7">
        <f>IFERROR(VLOOKUP(Table1[[#This Row],[Stock]],[2]CUS030!$A$5:$BO$10000,31,0)/Table1[[#This Row],[Rate
(L/S)]],"")</f>
        <v>0</v>
      </c>
      <c r="AA349" s="7">
        <f>IFERROR(VLOOKUP(Table1[[#This Row],[Stock]],[2]CUS030!$A$5:$BO$10000,32,0)/Table1[[#This Row],[Rate
(L/S)]],"")</f>
        <v>0</v>
      </c>
      <c r="AB349" s="7">
        <f>IFERROR(VLOOKUP(Table1[[#This Row],[Stock]],[2]CUS030!$A$5:$BO$10000,33,0)/Table1[[#This Row],[Rate
(L/S)]],"")</f>
        <v>0</v>
      </c>
      <c r="AC349" s="7">
        <f>IFERROR(VLOOKUP(Table1[[#This Row],[Stock]],[2]CUS030!$A$5:$BO$10000,34,0)/Table1[[#This Row],[Rate
(L/S)]],"")</f>
        <v>0</v>
      </c>
      <c r="AD349" s="7">
        <f>IFERROR(VLOOKUP(Table1[[#This Row],[Stock]],[2]CUS030!$A$5:$BO$10000,35,0)/Table1[[#This Row],[Rate
(L/S)]],"")</f>
        <v>0</v>
      </c>
      <c r="AE349" s="7">
        <f>IFERROR(VLOOKUP(Table1[[#This Row],[Stock]],[2]CUS030!$A$5:$BO$10000,36,0)/Table1[[#This Row],[Rate
(L/S)]],"")</f>
        <v>0</v>
      </c>
      <c r="AF349" s="7">
        <f>IFERROR(VLOOKUP(Table1[[#This Row],[Stock]],[2]CUS030!$A$5:$BO$10000,37,0)/Table1[[#This Row],[Rate
(L/S)]],"")</f>
        <v>0</v>
      </c>
      <c r="AG349" s="7">
        <f>IFERROR(VLOOKUP(Table1[[#This Row],[Stock]],[2]CUS030!$A$5:$BO$10000,38,0)/Table1[[#This Row],[Rate
(L/S)]],"")</f>
        <v>217</v>
      </c>
      <c r="AH349" s="7">
        <f>IFERROR(VLOOKUP(Table1[[#This Row],[Stock]],[2]CUS030!$A$5:$BO$10000,39,0)/Table1[[#This Row],[Rate
(L/S)]],"")</f>
        <v>0</v>
      </c>
      <c r="AI349" s="7">
        <f>IFERROR(VLOOKUP(Table1[[#This Row],[Stock]],[2]CUS030!$A$5:$BO$10000,40,0)/Table1[[#This Row],[Rate
(L/S)]],"")</f>
        <v>0</v>
      </c>
      <c r="AJ349" s="7">
        <f>IFERROR(VLOOKUP(Table1[[#This Row],[Stock]],[2]CUS030!$A$5:$BO$10000,41,0)/Table1[[#This Row],[Rate
(L/S)]],"")</f>
        <v>0</v>
      </c>
      <c r="AK349" s="7">
        <f>IFERROR(VLOOKUP(Table1[[#This Row],[Stock]],[2]CUS030!$A$5:$BO$10000,42,0)/Table1[[#This Row],[Rate
(L/S)]],"")</f>
        <v>0</v>
      </c>
      <c r="AL349" s="7">
        <f>IFERROR(VLOOKUP(Table1[[#This Row],[Stock]],[2]CUS030!$A$5:$BO$10000,43,0)/Table1[[#This Row],[Rate
(L/S)]],"")</f>
        <v>0</v>
      </c>
      <c r="AM349" s="7">
        <f>IFERROR(VLOOKUP(Table1[[#This Row],[Stock]],[2]CUS030!$A$5:$BO$10000,44,0)/Table1[[#This Row],[Rate
(L/S)]],"")</f>
        <v>0</v>
      </c>
      <c r="AN349" s="7">
        <f>IFERROR(VLOOKUP(Table1[[#This Row],[Stock]],[2]CUS030!$A$5:$BO$10000,45,0)/Table1[[#This Row],[Rate
(L/S)]],"")</f>
        <v>0</v>
      </c>
      <c r="AO349" s="7">
        <f>IFERROR(VLOOKUP(Table1[[#This Row],[Stock]],[2]CUS030!$A$5:$BO$10000,46,0)/Table1[[#This Row],[Rate
(L/S)]],"")</f>
        <v>0</v>
      </c>
      <c r="AP349" s="7">
        <f>IFERROR(VLOOKUP(Table1[[#This Row],[Stock]],[2]CUS030!$A$5:$BO$10000,47,0)/Table1[[#This Row],[Rate
(L/S)]],"")</f>
        <v>100</v>
      </c>
      <c r="AQ349" s="7">
        <f>IFERROR(VLOOKUP(Table1[[#This Row],[Stock]],[2]CUS030!$A$5:$BO$10000,48,0)/Table1[[#This Row],[Rate
(L/S)]],"")</f>
        <v>0</v>
      </c>
      <c r="AR349" s="7">
        <f>IFERROR(VLOOKUP(Table1[[#This Row],[Stock]],[2]CUS030!$A$5:$BO$10000,49,0)/Table1[[#This Row],[Rate
(L/S)]],"")</f>
        <v>0</v>
      </c>
      <c r="AS349" s="7">
        <f>IFERROR(VLOOKUP(Table1[[#This Row],[Stock]],[2]CUS030!$A$5:$BO$10000,50,0)/Table1[[#This Row],[Rate
(L/S)]],"")</f>
        <v>0</v>
      </c>
      <c r="AT349" s="7">
        <f>IFERROR(VLOOKUP(Table1[[#This Row],[Stock]],[2]CUS030!$A$5:$BO$10000,51,0)/Table1[[#This Row],[Rate
(L/S)]],"")</f>
        <v>0</v>
      </c>
      <c r="AU349" s="7">
        <f>IFERROR(VLOOKUP(Table1[[#This Row],[Stock]],[2]CUS030!$A$5:$BO$10000,52,0)/Table1[[#This Row],[Rate
(L/S)]],"")</f>
        <v>0</v>
      </c>
      <c r="AV349" s="7">
        <f>IFERROR(VLOOKUP(Table1[[#This Row],[Stock]],[2]CUS030!$A$5:$BO$10000,53,0)/Table1[[#This Row],[Rate
(L/S)]],"")</f>
        <v>534</v>
      </c>
      <c r="AW349" s="7">
        <f>IFERROR(VLOOKUP(Table1[[#This Row],[Stock]],[2]CUS030!$A$5:$BO$10000,54,0)/Table1[[#This Row],[Rate
(L/S)]],"")</f>
        <v>0</v>
      </c>
      <c r="AX349" s="7">
        <f>IFERROR(VLOOKUP(Table1[[#This Row],[Stock]],[2]CUS030!$A$5:$BO$10000,55,0)/Table1[[#This Row],[Rate
(L/S)]],"")</f>
        <v>521</v>
      </c>
      <c r="AY349" s="7">
        <f>IFERROR(VLOOKUP(Table1[[#This Row],[Stock]],[2]CUS030!$A$5:$BO$10000,56,0)/Table1[[#This Row],[Rate
(L/S)]],"")</f>
        <v>507</v>
      </c>
      <c r="AZ349" s="7">
        <f>IFERROR(VLOOKUP(Table1[[#This Row],[Stock]],[2]CUS030!$A$5:$BO$10000,57,0)/Table1[[#This Row],[Rate
(L/S)]],"")</f>
        <v>344</v>
      </c>
      <c r="BA349" s="7">
        <f>IFERROR(VLOOKUP(Table1[[#This Row],[Stock]],[2]CUS030!$A$5:$BO$10000,58,0)/Table1[[#This Row],[Rate
(L/S)]],"")</f>
        <v>417</v>
      </c>
      <c r="BB349" s="7">
        <f>IFERROR(VLOOKUP(Table1[[#This Row],[Stock]],[2]CUS030!$A$5:$BO$10000,59,0)/Table1[[#This Row],[Rate
(L/S)]],"")</f>
        <v>0</v>
      </c>
      <c r="BC349" s="7">
        <f>IFERROR(VLOOKUP(Table1[[#This Row],[Stock]],[2]CUS030!$A$5:$BO$10000,60,0)/Table1[[#This Row],[Rate
(L/S)]],"")</f>
        <v>0</v>
      </c>
      <c r="BD349" s="7">
        <f>IFERROR(VLOOKUP(Table1[[#This Row],[Stock]],[2]CUS030!$A$5:$BO$10000,61,0)/Table1[[#This Row],[Rate
(L/S)]],"")</f>
        <v>0</v>
      </c>
      <c r="BE349" s="7">
        <f>IFERROR(VLOOKUP(Table1[[#This Row],[Stock]],[2]CUS030!$A$5:$BO$10000,62,0)/Table1[[#This Row],[Rate
(L/S)]],"")</f>
        <v>0</v>
      </c>
      <c r="BF349" s="7">
        <f>IFERROR(VLOOKUP(Table1[[#This Row],[Stock]],[2]CUS030!$A$5:$BO$10000,63,0)/Table1[[#This Row],[Rate
(L/S)]],"")</f>
        <v>0</v>
      </c>
      <c r="BG349" s="7">
        <f>IFERROR(VLOOKUP(Table1[[#This Row],[Stock]],[2]CUS030!$A$5:$BO$10000,64,0)/Table1[[#This Row],[Rate
(L/S)]],"")</f>
        <v>0</v>
      </c>
      <c r="BH349" s="7">
        <f>IFERROR(VLOOKUP(Table1[[#This Row],[Stock]],[2]CUS030!$A$5:$BO$10000,65,0)/Table1[[#This Row],[Rate
(L/S)]],"")</f>
        <v>0</v>
      </c>
      <c r="BI349" s="7" t="s">
        <v>1</v>
      </c>
      <c r="BJ349" s="15">
        <f>IFERROR(IF(Table1[[#This Row],[S.Material]]="S",(Table1[[#This Row],[Total Qty]]+Table1[[#This Row],[N+1]]+Table1[[#This Row],[N+2]]),Table1[[#This Row],[Total Qty]]+Table1[[#This Row],[N+1]]),)</f>
        <v>1041</v>
      </c>
      <c r="BK349" s="7" t="str">
        <f>IFERROR(IF(((AVERAGE((Table1[[#This Row],[N+1]],Table1[[#This Row],[N+2]]),Table1[[#This Row],[N+3]])-(Table1[[#This Row],[Total Qty]])))&gt;500,"Fixed&gt;500pcs",""),"")</f>
        <v/>
      </c>
      <c r="BL349" s="7" t="str">
        <f>IF(AND(Table1[[#This Row],[Last Forcast]]=0,Table1[[#This Row],[Total Qty]]&gt;0,Table1[[#This Row],[N+1]]&gt;0),"Check PO again","")</f>
        <v/>
      </c>
    </row>
    <row r="350" spans="2:64" x14ac:dyDescent="0.3">
      <c r="B350">
        <v>348</v>
      </c>
      <c r="C350" t="s">
        <v>361</v>
      </c>
      <c r="D350">
        <f>IFERROR(ROUND((MID(Table1[[#This Row],[Production]],35,(LEN(Table1[[#This Row],[Production]]))-37)/(MID(Table1[[#This Row],[Stock]],35,(LEN(Table1[[#This Row],[Stock]]))-37))),0),"")</f>
        <v>1</v>
      </c>
      <c r="E350" t="s">
        <v>361</v>
      </c>
      <c r="F350" s="16">
        <f>VLOOKUP(LEFT(Table1[[#This Row],[Production]],LEN(Table1[[#This Row],[Production]])-7),Item!$A$5:$Z$1000,26,0)</f>
        <v>0.95299999999999996</v>
      </c>
      <c r="H350" s="8" t="str">
        <f>IFERROR(VLOOKUP(MID(Table1[[#This Row],[Production]],10,2),Special!$B$2:$D$26,3,0),"")</f>
        <v>-</v>
      </c>
      <c r="J350" t="b">
        <f>EXACT(LEFT(Table1[[#This Row],[Stock]],12),LEFT(Table1[[#This Row],[Production]],12))</f>
        <v>1</v>
      </c>
      <c r="K350" t="b">
        <f>EXACT((RIGHT(Table1[[#This Row],[Stock]],3)),((RIGHT(Table1[[#This Row],[Production]],3))))</f>
        <v>1</v>
      </c>
      <c r="L350" s="14" t="str">
        <f>IFERROR(VLOOKUP(Table1[[#This Row],[Stock]],[1]Sheet1!$A$7:$N$10000,14,0),"")</f>
        <v/>
      </c>
      <c r="M350" s="14" t="str">
        <f>IFERROR(ROUND((Table1[[#This Row],[Stock
(S&amp;L)]]/Table1[[#This Row],[Rate
(L/S)]]),0),"")</f>
        <v/>
      </c>
      <c r="O350" t="str">
        <f>IF(Table1[[#This Row],[Rate
(L/S)]]=1,"P/E","C")</f>
        <v>P/E</v>
      </c>
      <c r="P350" s="7">
        <f>IFERROR(VLOOKUP(Table1[[#This Row],[Stock]],[2]CUS030!$A$5:$BO$10000,21,0)/Table1[[#This Row],[Rate
(L/S)]],"")</f>
        <v>0</v>
      </c>
      <c r="Q350" s="7">
        <f>IFERROR(VLOOKUP(Table1[[#This Row],[Stock]],[2]CUS030!$A$5:$BO$10000,22,0)/Table1[[#This Row],[Rate
(L/S)]],"")</f>
        <v>0</v>
      </c>
      <c r="R350" s="7">
        <f>IFERROR(VLOOKUP(Table1[[#This Row],[Stock]],[2]CUS030!$A$5:$BO$10000,23,0)/Table1[[#This Row],[Rate
(L/S)]],"")</f>
        <v>0</v>
      </c>
      <c r="S350" s="7">
        <f>IFERROR(VLOOKUP(Table1[[#This Row],[Stock]],[2]CUS030!$A$5:$BO$10000,24,0)/Table1[[#This Row],[Rate
(L/S)]],"")</f>
        <v>0</v>
      </c>
      <c r="T350" s="7">
        <f>IFERROR(VLOOKUP(Table1[[#This Row],[Stock]],[2]CUS030!$A$5:$BO$10000,25,0)/Table1[[#This Row],[Rate
(L/S)]],"")</f>
        <v>0</v>
      </c>
      <c r="U350" s="7">
        <f>IFERROR(VLOOKUP(Table1[[#This Row],[Stock]],[2]CUS030!$A$5:$BO$10000,26,0)/Table1[[#This Row],[Rate
(L/S)]],"")</f>
        <v>0</v>
      </c>
      <c r="V350" s="7">
        <f>IFERROR(VLOOKUP(Table1[[#This Row],[Stock]],[2]CUS030!$A$5:$BO$10000,27,0)/Table1[[#This Row],[Rate
(L/S)]],"")</f>
        <v>0</v>
      </c>
      <c r="W350" s="7">
        <f>IFERROR(VLOOKUP(Table1[[#This Row],[Stock]],[2]CUS030!$A$5:$BO$10000,28,0)/Table1[[#This Row],[Rate
(L/S)]],"")</f>
        <v>0</v>
      </c>
      <c r="X350" s="7">
        <f>IFERROR(VLOOKUP(Table1[[#This Row],[Stock]],[2]CUS030!$A$5:$BO$10000,29,0)/Table1[[#This Row],[Rate
(L/S)]],"")</f>
        <v>0</v>
      </c>
      <c r="Y350" s="7">
        <f>IFERROR(VLOOKUP(Table1[[#This Row],[Stock]],[2]CUS030!$A$5:$BO$10000,30,0)/Table1[[#This Row],[Rate
(L/S)]],"")</f>
        <v>0</v>
      </c>
      <c r="Z350" s="7">
        <f>IFERROR(VLOOKUP(Table1[[#This Row],[Stock]],[2]CUS030!$A$5:$BO$10000,31,0)/Table1[[#This Row],[Rate
(L/S)]],"")</f>
        <v>0</v>
      </c>
      <c r="AA350" s="7">
        <f>IFERROR(VLOOKUP(Table1[[#This Row],[Stock]],[2]CUS030!$A$5:$BO$10000,32,0)/Table1[[#This Row],[Rate
(L/S)]],"")</f>
        <v>0</v>
      </c>
      <c r="AB350" s="7">
        <f>IFERROR(VLOOKUP(Table1[[#This Row],[Stock]],[2]CUS030!$A$5:$BO$10000,33,0)/Table1[[#This Row],[Rate
(L/S)]],"")</f>
        <v>0</v>
      </c>
      <c r="AC350" s="7">
        <f>IFERROR(VLOOKUP(Table1[[#This Row],[Stock]],[2]CUS030!$A$5:$BO$10000,34,0)/Table1[[#This Row],[Rate
(L/S)]],"")</f>
        <v>0</v>
      </c>
      <c r="AD350" s="7">
        <f>IFERROR(VLOOKUP(Table1[[#This Row],[Stock]],[2]CUS030!$A$5:$BO$10000,35,0)/Table1[[#This Row],[Rate
(L/S)]],"")</f>
        <v>0</v>
      </c>
      <c r="AE350" s="7">
        <f>IFERROR(VLOOKUP(Table1[[#This Row],[Stock]],[2]CUS030!$A$5:$BO$10000,36,0)/Table1[[#This Row],[Rate
(L/S)]],"")</f>
        <v>0</v>
      </c>
      <c r="AF350" s="7">
        <f>IFERROR(VLOOKUP(Table1[[#This Row],[Stock]],[2]CUS030!$A$5:$BO$10000,37,0)/Table1[[#This Row],[Rate
(L/S)]],"")</f>
        <v>0</v>
      </c>
      <c r="AG350" s="7">
        <f>IFERROR(VLOOKUP(Table1[[#This Row],[Stock]],[2]CUS030!$A$5:$BO$10000,38,0)/Table1[[#This Row],[Rate
(L/S)]],"")</f>
        <v>0</v>
      </c>
      <c r="AH350" s="7">
        <f>IFERROR(VLOOKUP(Table1[[#This Row],[Stock]],[2]CUS030!$A$5:$BO$10000,39,0)/Table1[[#This Row],[Rate
(L/S)]],"")</f>
        <v>0</v>
      </c>
      <c r="AI350" s="7">
        <f>IFERROR(VLOOKUP(Table1[[#This Row],[Stock]],[2]CUS030!$A$5:$BO$10000,40,0)/Table1[[#This Row],[Rate
(L/S)]],"")</f>
        <v>0</v>
      </c>
      <c r="AJ350" s="7">
        <f>IFERROR(VLOOKUP(Table1[[#This Row],[Stock]],[2]CUS030!$A$5:$BO$10000,41,0)/Table1[[#This Row],[Rate
(L/S)]],"")</f>
        <v>0</v>
      </c>
      <c r="AK350" s="7">
        <f>IFERROR(VLOOKUP(Table1[[#This Row],[Stock]],[2]CUS030!$A$5:$BO$10000,42,0)/Table1[[#This Row],[Rate
(L/S)]],"")</f>
        <v>0</v>
      </c>
      <c r="AL350" s="7">
        <f>IFERROR(VLOOKUP(Table1[[#This Row],[Stock]],[2]CUS030!$A$5:$BO$10000,43,0)/Table1[[#This Row],[Rate
(L/S)]],"")</f>
        <v>0</v>
      </c>
      <c r="AM350" s="7">
        <f>IFERROR(VLOOKUP(Table1[[#This Row],[Stock]],[2]CUS030!$A$5:$BO$10000,44,0)/Table1[[#This Row],[Rate
(L/S)]],"")</f>
        <v>0</v>
      </c>
      <c r="AN350" s="7">
        <f>IFERROR(VLOOKUP(Table1[[#This Row],[Stock]],[2]CUS030!$A$5:$BO$10000,45,0)/Table1[[#This Row],[Rate
(L/S)]],"")</f>
        <v>0</v>
      </c>
      <c r="AO350" s="7">
        <f>IFERROR(VLOOKUP(Table1[[#This Row],[Stock]],[2]CUS030!$A$5:$BO$10000,46,0)/Table1[[#This Row],[Rate
(L/S)]],"")</f>
        <v>0</v>
      </c>
      <c r="AP350" s="7">
        <f>IFERROR(VLOOKUP(Table1[[#This Row],[Stock]],[2]CUS030!$A$5:$BO$10000,47,0)/Table1[[#This Row],[Rate
(L/S)]],"")</f>
        <v>0</v>
      </c>
      <c r="AQ350" s="7">
        <f>IFERROR(VLOOKUP(Table1[[#This Row],[Stock]],[2]CUS030!$A$5:$BO$10000,48,0)/Table1[[#This Row],[Rate
(L/S)]],"")</f>
        <v>0</v>
      </c>
      <c r="AR350" s="7">
        <f>IFERROR(VLOOKUP(Table1[[#This Row],[Stock]],[2]CUS030!$A$5:$BO$10000,49,0)/Table1[[#This Row],[Rate
(L/S)]],"")</f>
        <v>0</v>
      </c>
      <c r="AS350" s="7">
        <f>IFERROR(VLOOKUP(Table1[[#This Row],[Stock]],[2]CUS030!$A$5:$BO$10000,50,0)/Table1[[#This Row],[Rate
(L/S)]],"")</f>
        <v>0</v>
      </c>
      <c r="AT350" s="7">
        <f>IFERROR(VLOOKUP(Table1[[#This Row],[Stock]],[2]CUS030!$A$5:$BO$10000,51,0)/Table1[[#This Row],[Rate
(L/S)]],"")</f>
        <v>0</v>
      </c>
      <c r="AU350" s="7">
        <f>IFERROR(VLOOKUP(Table1[[#This Row],[Stock]],[2]CUS030!$A$5:$BO$10000,52,0)/Table1[[#This Row],[Rate
(L/S)]],"")</f>
        <v>0</v>
      </c>
      <c r="AV350" s="7">
        <f>IFERROR(VLOOKUP(Table1[[#This Row],[Stock]],[2]CUS030!$A$5:$BO$10000,53,0)/Table1[[#This Row],[Rate
(L/S)]],"")</f>
        <v>0</v>
      </c>
      <c r="AW350" s="7">
        <f>IFERROR(VLOOKUP(Table1[[#This Row],[Stock]],[2]CUS030!$A$5:$BO$10000,54,0)/Table1[[#This Row],[Rate
(L/S)]],"")</f>
        <v>0</v>
      </c>
      <c r="AX350" s="7">
        <f>IFERROR(VLOOKUP(Table1[[#This Row],[Stock]],[2]CUS030!$A$5:$BO$10000,55,0)/Table1[[#This Row],[Rate
(L/S)]],"")</f>
        <v>0</v>
      </c>
      <c r="AY350" s="7">
        <f>IFERROR(VLOOKUP(Table1[[#This Row],[Stock]],[2]CUS030!$A$5:$BO$10000,56,0)/Table1[[#This Row],[Rate
(L/S)]],"")</f>
        <v>0</v>
      </c>
      <c r="AZ350" s="7">
        <f>IFERROR(VLOOKUP(Table1[[#This Row],[Stock]],[2]CUS030!$A$5:$BO$10000,57,0)/Table1[[#This Row],[Rate
(L/S)]],"")</f>
        <v>0</v>
      </c>
      <c r="BA350" s="7">
        <f>IFERROR(VLOOKUP(Table1[[#This Row],[Stock]],[2]CUS030!$A$5:$BO$10000,58,0)/Table1[[#This Row],[Rate
(L/S)]],"")</f>
        <v>0</v>
      </c>
      <c r="BB350" s="7">
        <f>IFERROR(VLOOKUP(Table1[[#This Row],[Stock]],[2]CUS030!$A$5:$BO$10000,59,0)/Table1[[#This Row],[Rate
(L/S)]],"")</f>
        <v>0</v>
      </c>
      <c r="BC350" s="7">
        <f>IFERROR(VLOOKUP(Table1[[#This Row],[Stock]],[2]CUS030!$A$5:$BO$10000,60,0)/Table1[[#This Row],[Rate
(L/S)]],"")</f>
        <v>0</v>
      </c>
      <c r="BD350" s="7">
        <f>IFERROR(VLOOKUP(Table1[[#This Row],[Stock]],[2]CUS030!$A$5:$BO$10000,61,0)/Table1[[#This Row],[Rate
(L/S)]],"")</f>
        <v>0</v>
      </c>
      <c r="BE350" s="7">
        <f>IFERROR(VLOOKUP(Table1[[#This Row],[Stock]],[2]CUS030!$A$5:$BO$10000,62,0)/Table1[[#This Row],[Rate
(L/S)]],"")</f>
        <v>0</v>
      </c>
      <c r="BF350" s="7">
        <f>IFERROR(VLOOKUP(Table1[[#This Row],[Stock]],[2]CUS030!$A$5:$BO$10000,63,0)/Table1[[#This Row],[Rate
(L/S)]],"")</f>
        <v>0</v>
      </c>
      <c r="BG350" s="7">
        <f>IFERROR(VLOOKUP(Table1[[#This Row],[Stock]],[2]CUS030!$A$5:$BO$10000,64,0)/Table1[[#This Row],[Rate
(L/S)]],"")</f>
        <v>0</v>
      </c>
      <c r="BH350" s="7">
        <f>IFERROR(VLOOKUP(Table1[[#This Row],[Stock]],[2]CUS030!$A$5:$BO$10000,65,0)/Table1[[#This Row],[Rate
(L/S)]],"")</f>
        <v>0</v>
      </c>
      <c r="BI350" s="7" t="s">
        <v>1</v>
      </c>
      <c r="BJ350" s="15">
        <f>IFERROR(IF(Table1[[#This Row],[S.Material]]="S",(Table1[[#This Row],[Total Qty]]+Table1[[#This Row],[N+1]]+Table1[[#This Row],[N+2]]),Table1[[#This Row],[Total Qty]]+Table1[[#This Row],[N+1]]),)</f>
        <v>0</v>
      </c>
      <c r="BK350" s="7" t="str">
        <f>IFERROR(IF(((AVERAGE((Table1[[#This Row],[N+1]],Table1[[#This Row],[N+2]]),Table1[[#This Row],[N+3]])-(Table1[[#This Row],[Total Qty]])))&gt;500,"Fixed&gt;500pcs",""),"")</f>
        <v/>
      </c>
      <c r="BL350" s="7" t="str">
        <f>IF(AND(Table1[[#This Row],[Last Forcast]]=0,Table1[[#This Row],[Total Qty]]&gt;0,Table1[[#This Row],[N+1]]&gt;0),"Check PO again","")</f>
        <v/>
      </c>
    </row>
    <row r="351" spans="2:64" x14ac:dyDescent="0.3">
      <c r="B351">
        <v>349</v>
      </c>
      <c r="C351" t="s">
        <v>362</v>
      </c>
      <c r="D351">
        <f>IFERROR(ROUND((MID(Table1[[#This Row],[Production]],35,(LEN(Table1[[#This Row],[Production]]))-37)/(MID(Table1[[#This Row],[Stock]],35,(LEN(Table1[[#This Row],[Stock]]))-37))),0),"")</f>
        <v>1</v>
      </c>
      <c r="E351" t="s">
        <v>362</v>
      </c>
      <c r="F351" s="16">
        <f>VLOOKUP(LEFT(Table1[[#This Row],[Production]],LEN(Table1[[#This Row],[Production]])-7),Item!$A$5:$Z$1000,26,0)</f>
        <v>0.84299999999999997</v>
      </c>
      <c r="H351" s="8" t="str">
        <f>IFERROR(VLOOKUP(MID(Table1[[#This Row],[Production]],10,2),Special!$B$2:$D$26,3,0),"")</f>
        <v>-</v>
      </c>
      <c r="J351" t="b">
        <f>EXACT(LEFT(Table1[[#This Row],[Stock]],12),LEFT(Table1[[#This Row],[Production]],12))</f>
        <v>1</v>
      </c>
      <c r="K351" t="b">
        <f>EXACT((RIGHT(Table1[[#This Row],[Stock]],3)),((RIGHT(Table1[[#This Row],[Production]],3))))</f>
        <v>1</v>
      </c>
      <c r="L351" s="14">
        <f>IFERROR(VLOOKUP(Table1[[#This Row],[Stock]],[1]Sheet1!$A$7:$N$10000,14,0),"")</f>
        <v>217</v>
      </c>
      <c r="M351" s="14">
        <f>IFERROR(ROUND((Table1[[#This Row],[Stock
(S&amp;L)]]/Table1[[#This Row],[Rate
(L/S)]]),0),"")</f>
        <v>217</v>
      </c>
      <c r="O351" t="str">
        <f>IF(Table1[[#This Row],[Rate
(L/S)]]=1,"P/E","C")</f>
        <v>P/E</v>
      </c>
      <c r="P351" s="7">
        <f>IFERROR(VLOOKUP(Table1[[#This Row],[Stock]],[2]CUS030!$A$5:$BO$10000,21,0)/Table1[[#This Row],[Rate
(L/S)]],"")</f>
        <v>50</v>
      </c>
      <c r="Q351" s="7">
        <f>IFERROR(VLOOKUP(Table1[[#This Row],[Stock]],[2]CUS030!$A$5:$BO$10000,22,0)/Table1[[#This Row],[Rate
(L/S)]],"")</f>
        <v>0</v>
      </c>
      <c r="R351" s="7">
        <f>IFERROR(VLOOKUP(Table1[[#This Row],[Stock]],[2]CUS030!$A$5:$BO$10000,23,0)/Table1[[#This Row],[Rate
(L/S)]],"")</f>
        <v>0</v>
      </c>
      <c r="S351" s="7">
        <f>IFERROR(VLOOKUP(Table1[[#This Row],[Stock]],[2]CUS030!$A$5:$BO$10000,24,0)/Table1[[#This Row],[Rate
(L/S)]],"")</f>
        <v>0</v>
      </c>
      <c r="T351" s="7">
        <f>IFERROR(VLOOKUP(Table1[[#This Row],[Stock]],[2]CUS030!$A$5:$BO$10000,25,0)/Table1[[#This Row],[Rate
(L/S)]],"")</f>
        <v>0</v>
      </c>
      <c r="U351" s="7">
        <f>IFERROR(VLOOKUP(Table1[[#This Row],[Stock]],[2]CUS030!$A$5:$BO$10000,26,0)/Table1[[#This Row],[Rate
(L/S)]],"")</f>
        <v>0</v>
      </c>
      <c r="V351" s="7">
        <f>IFERROR(VLOOKUP(Table1[[#This Row],[Stock]],[2]CUS030!$A$5:$BO$10000,27,0)/Table1[[#This Row],[Rate
(L/S)]],"")</f>
        <v>0</v>
      </c>
      <c r="W351" s="7">
        <f>IFERROR(VLOOKUP(Table1[[#This Row],[Stock]],[2]CUS030!$A$5:$BO$10000,28,0)/Table1[[#This Row],[Rate
(L/S)]],"")</f>
        <v>0</v>
      </c>
      <c r="X351" s="7">
        <f>IFERROR(VLOOKUP(Table1[[#This Row],[Stock]],[2]CUS030!$A$5:$BO$10000,29,0)/Table1[[#This Row],[Rate
(L/S)]],"")</f>
        <v>0</v>
      </c>
      <c r="Y351" s="7">
        <f>IFERROR(VLOOKUP(Table1[[#This Row],[Stock]],[2]CUS030!$A$5:$BO$10000,30,0)/Table1[[#This Row],[Rate
(L/S)]],"")</f>
        <v>0</v>
      </c>
      <c r="Z351" s="7">
        <f>IFERROR(VLOOKUP(Table1[[#This Row],[Stock]],[2]CUS030!$A$5:$BO$10000,31,0)/Table1[[#This Row],[Rate
(L/S)]],"")</f>
        <v>0</v>
      </c>
      <c r="AA351" s="7">
        <f>IFERROR(VLOOKUP(Table1[[#This Row],[Stock]],[2]CUS030!$A$5:$BO$10000,32,0)/Table1[[#This Row],[Rate
(L/S)]],"")</f>
        <v>0</v>
      </c>
      <c r="AB351" s="7">
        <f>IFERROR(VLOOKUP(Table1[[#This Row],[Stock]],[2]CUS030!$A$5:$BO$10000,33,0)/Table1[[#This Row],[Rate
(L/S)]],"")</f>
        <v>0</v>
      </c>
      <c r="AC351" s="7">
        <f>IFERROR(VLOOKUP(Table1[[#This Row],[Stock]],[2]CUS030!$A$5:$BO$10000,34,0)/Table1[[#This Row],[Rate
(L/S)]],"")</f>
        <v>0</v>
      </c>
      <c r="AD351" s="7">
        <f>IFERROR(VLOOKUP(Table1[[#This Row],[Stock]],[2]CUS030!$A$5:$BO$10000,35,0)/Table1[[#This Row],[Rate
(L/S)]],"")</f>
        <v>0</v>
      </c>
      <c r="AE351" s="7">
        <f>IFERROR(VLOOKUP(Table1[[#This Row],[Stock]],[2]CUS030!$A$5:$BO$10000,36,0)/Table1[[#This Row],[Rate
(L/S)]],"")</f>
        <v>0</v>
      </c>
      <c r="AF351" s="7">
        <f>IFERROR(VLOOKUP(Table1[[#This Row],[Stock]],[2]CUS030!$A$5:$BO$10000,37,0)/Table1[[#This Row],[Rate
(L/S)]],"")</f>
        <v>0</v>
      </c>
      <c r="AG351" s="7">
        <f>IFERROR(VLOOKUP(Table1[[#This Row],[Stock]],[2]CUS030!$A$5:$BO$10000,38,0)/Table1[[#This Row],[Rate
(L/S)]],"")</f>
        <v>0</v>
      </c>
      <c r="AH351" s="7">
        <f>IFERROR(VLOOKUP(Table1[[#This Row],[Stock]],[2]CUS030!$A$5:$BO$10000,39,0)/Table1[[#This Row],[Rate
(L/S)]],"")</f>
        <v>0</v>
      </c>
      <c r="AI351" s="7">
        <f>IFERROR(VLOOKUP(Table1[[#This Row],[Stock]],[2]CUS030!$A$5:$BO$10000,40,0)/Table1[[#This Row],[Rate
(L/S)]],"")</f>
        <v>0</v>
      </c>
      <c r="AJ351" s="7">
        <f>IFERROR(VLOOKUP(Table1[[#This Row],[Stock]],[2]CUS030!$A$5:$BO$10000,41,0)/Table1[[#This Row],[Rate
(L/S)]],"")</f>
        <v>0</v>
      </c>
      <c r="AK351" s="7">
        <f>IFERROR(VLOOKUP(Table1[[#This Row],[Stock]],[2]CUS030!$A$5:$BO$10000,42,0)/Table1[[#This Row],[Rate
(L/S)]],"")</f>
        <v>0</v>
      </c>
      <c r="AL351" s="7">
        <f>IFERROR(VLOOKUP(Table1[[#This Row],[Stock]],[2]CUS030!$A$5:$BO$10000,43,0)/Table1[[#This Row],[Rate
(L/S)]],"")</f>
        <v>0</v>
      </c>
      <c r="AM351" s="7">
        <f>IFERROR(VLOOKUP(Table1[[#This Row],[Stock]],[2]CUS030!$A$5:$BO$10000,44,0)/Table1[[#This Row],[Rate
(L/S)]],"")</f>
        <v>0</v>
      </c>
      <c r="AN351" s="7">
        <f>IFERROR(VLOOKUP(Table1[[#This Row],[Stock]],[2]CUS030!$A$5:$BO$10000,45,0)/Table1[[#This Row],[Rate
(L/S)]],"")</f>
        <v>0</v>
      </c>
      <c r="AO351" s="7">
        <f>IFERROR(VLOOKUP(Table1[[#This Row],[Stock]],[2]CUS030!$A$5:$BO$10000,46,0)/Table1[[#This Row],[Rate
(L/S)]],"")</f>
        <v>0</v>
      </c>
      <c r="AP351" s="7">
        <f>IFERROR(VLOOKUP(Table1[[#This Row],[Stock]],[2]CUS030!$A$5:$BO$10000,47,0)/Table1[[#This Row],[Rate
(L/S)]],"")</f>
        <v>0</v>
      </c>
      <c r="AQ351" s="7">
        <f>IFERROR(VLOOKUP(Table1[[#This Row],[Stock]],[2]CUS030!$A$5:$BO$10000,48,0)/Table1[[#This Row],[Rate
(L/S)]],"")</f>
        <v>0</v>
      </c>
      <c r="AR351" s="7">
        <f>IFERROR(VLOOKUP(Table1[[#This Row],[Stock]],[2]CUS030!$A$5:$BO$10000,49,0)/Table1[[#This Row],[Rate
(L/S)]],"")</f>
        <v>0</v>
      </c>
      <c r="AS351" s="7">
        <f>IFERROR(VLOOKUP(Table1[[#This Row],[Stock]],[2]CUS030!$A$5:$BO$10000,50,0)/Table1[[#This Row],[Rate
(L/S)]],"")</f>
        <v>0</v>
      </c>
      <c r="AT351" s="7">
        <f>IFERROR(VLOOKUP(Table1[[#This Row],[Stock]],[2]CUS030!$A$5:$BO$10000,51,0)/Table1[[#This Row],[Rate
(L/S)]],"")</f>
        <v>0</v>
      </c>
      <c r="AU351" s="7">
        <f>IFERROR(VLOOKUP(Table1[[#This Row],[Stock]],[2]CUS030!$A$5:$BO$10000,52,0)/Table1[[#This Row],[Rate
(L/S)]],"")</f>
        <v>0</v>
      </c>
      <c r="AV351" s="7">
        <f>IFERROR(VLOOKUP(Table1[[#This Row],[Stock]],[2]CUS030!$A$5:$BO$10000,53,0)/Table1[[#This Row],[Rate
(L/S)]],"")</f>
        <v>50</v>
      </c>
      <c r="AW351" s="7">
        <f>IFERROR(VLOOKUP(Table1[[#This Row],[Stock]],[2]CUS030!$A$5:$BO$10000,54,0)/Table1[[#This Row],[Rate
(L/S)]],"")</f>
        <v>0</v>
      </c>
      <c r="AX351" s="7">
        <f>IFERROR(VLOOKUP(Table1[[#This Row],[Stock]],[2]CUS030!$A$5:$BO$10000,55,0)/Table1[[#This Row],[Rate
(L/S)]],"")</f>
        <v>103</v>
      </c>
      <c r="AY351" s="7">
        <f>IFERROR(VLOOKUP(Table1[[#This Row],[Stock]],[2]CUS030!$A$5:$BO$10000,56,0)/Table1[[#This Row],[Rate
(L/S)]],"")</f>
        <v>0</v>
      </c>
      <c r="AZ351" s="7">
        <f>IFERROR(VLOOKUP(Table1[[#This Row],[Stock]],[2]CUS030!$A$5:$BO$10000,57,0)/Table1[[#This Row],[Rate
(L/S)]],"")</f>
        <v>0</v>
      </c>
      <c r="BA351" s="7">
        <f>IFERROR(VLOOKUP(Table1[[#This Row],[Stock]],[2]CUS030!$A$5:$BO$10000,58,0)/Table1[[#This Row],[Rate
(L/S)]],"")</f>
        <v>0</v>
      </c>
      <c r="BB351" s="7">
        <f>IFERROR(VLOOKUP(Table1[[#This Row],[Stock]],[2]CUS030!$A$5:$BO$10000,59,0)/Table1[[#This Row],[Rate
(L/S)]],"")</f>
        <v>0</v>
      </c>
      <c r="BC351" s="7">
        <f>IFERROR(VLOOKUP(Table1[[#This Row],[Stock]],[2]CUS030!$A$5:$BO$10000,60,0)/Table1[[#This Row],[Rate
(L/S)]],"")</f>
        <v>0</v>
      </c>
      <c r="BD351" s="7">
        <f>IFERROR(VLOOKUP(Table1[[#This Row],[Stock]],[2]CUS030!$A$5:$BO$10000,61,0)/Table1[[#This Row],[Rate
(L/S)]],"")</f>
        <v>0</v>
      </c>
      <c r="BE351" s="7">
        <f>IFERROR(VLOOKUP(Table1[[#This Row],[Stock]],[2]CUS030!$A$5:$BO$10000,62,0)/Table1[[#This Row],[Rate
(L/S)]],"")</f>
        <v>0</v>
      </c>
      <c r="BF351" s="7">
        <f>IFERROR(VLOOKUP(Table1[[#This Row],[Stock]],[2]CUS030!$A$5:$BO$10000,63,0)/Table1[[#This Row],[Rate
(L/S)]],"")</f>
        <v>0</v>
      </c>
      <c r="BG351" s="7">
        <f>IFERROR(VLOOKUP(Table1[[#This Row],[Stock]],[2]CUS030!$A$5:$BO$10000,64,0)/Table1[[#This Row],[Rate
(L/S)]],"")</f>
        <v>0</v>
      </c>
      <c r="BH351" s="7">
        <f>IFERROR(VLOOKUP(Table1[[#This Row],[Stock]],[2]CUS030!$A$5:$BO$10000,65,0)/Table1[[#This Row],[Rate
(L/S)]],"")</f>
        <v>0</v>
      </c>
      <c r="BI351" s="7" t="s">
        <v>1</v>
      </c>
      <c r="BJ351" s="15">
        <f>IFERROR(IF(Table1[[#This Row],[S.Material]]="S",(Table1[[#This Row],[Total Qty]]+Table1[[#This Row],[N+1]]+Table1[[#This Row],[N+2]]),Table1[[#This Row],[Total Qty]]+Table1[[#This Row],[N+1]]),)</f>
        <v>50</v>
      </c>
      <c r="BK351" s="7" t="str">
        <f>IFERROR(IF(((AVERAGE((Table1[[#This Row],[N+1]],Table1[[#This Row],[N+2]]),Table1[[#This Row],[N+3]])-(Table1[[#This Row],[Total Qty]])))&gt;500,"Fixed&gt;500pcs",""),"")</f>
        <v/>
      </c>
      <c r="BL351" s="7" t="str">
        <f>IF(AND(Table1[[#This Row],[Last Forcast]]=0,Table1[[#This Row],[Total Qty]]&gt;0,Table1[[#This Row],[N+1]]&gt;0),"Check PO again","")</f>
        <v/>
      </c>
    </row>
    <row r="352" spans="2:64" x14ac:dyDescent="0.3">
      <c r="B352">
        <v>350</v>
      </c>
      <c r="C352" t="s">
        <v>363</v>
      </c>
      <c r="D352">
        <f>IFERROR(ROUND((MID(Table1[[#This Row],[Production]],35,(LEN(Table1[[#This Row],[Production]]))-37)/(MID(Table1[[#This Row],[Stock]],35,(LEN(Table1[[#This Row],[Stock]]))-37))),0),"")</f>
        <v>1</v>
      </c>
      <c r="E352" t="s">
        <v>363</v>
      </c>
      <c r="F352" s="16">
        <f>VLOOKUP(LEFT(Table1[[#This Row],[Production]],LEN(Table1[[#This Row],[Production]])-7),Item!$A$5:$Z$1000,26,0)</f>
        <v>0.84299999999999997</v>
      </c>
      <c r="H352" s="8" t="str">
        <f>IFERROR(VLOOKUP(MID(Table1[[#This Row],[Production]],10,2),Special!$B$2:$D$26,3,0),"")</f>
        <v>-</v>
      </c>
      <c r="J352" t="b">
        <f>EXACT(LEFT(Table1[[#This Row],[Stock]],12),LEFT(Table1[[#This Row],[Production]],12))</f>
        <v>1</v>
      </c>
      <c r="K352" t="b">
        <f>EXACT((RIGHT(Table1[[#This Row],[Stock]],3)),((RIGHT(Table1[[#This Row],[Production]],3))))</f>
        <v>1</v>
      </c>
      <c r="L352" s="14">
        <f>IFERROR(VLOOKUP(Table1[[#This Row],[Stock]],[1]Sheet1!$A$7:$N$10000,14,0),"")</f>
        <v>134</v>
      </c>
      <c r="M352" s="14">
        <f>IFERROR(ROUND((Table1[[#This Row],[Stock
(S&amp;L)]]/Table1[[#This Row],[Rate
(L/S)]]),0),"")</f>
        <v>134</v>
      </c>
      <c r="O352" t="str">
        <f>IF(Table1[[#This Row],[Rate
(L/S)]]=1,"P/E","C")</f>
        <v>P/E</v>
      </c>
      <c r="P352" s="7">
        <f>IFERROR(VLOOKUP(Table1[[#This Row],[Stock]],[2]CUS030!$A$5:$BO$10000,21,0)/Table1[[#This Row],[Rate
(L/S)]],"")</f>
        <v>0</v>
      </c>
      <c r="Q352" s="7">
        <f>IFERROR(VLOOKUP(Table1[[#This Row],[Stock]],[2]CUS030!$A$5:$BO$10000,22,0)/Table1[[#This Row],[Rate
(L/S)]],"")</f>
        <v>0</v>
      </c>
      <c r="R352" s="7">
        <f>IFERROR(VLOOKUP(Table1[[#This Row],[Stock]],[2]CUS030!$A$5:$BO$10000,23,0)/Table1[[#This Row],[Rate
(L/S)]],"")</f>
        <v>0</v>
      </c>
      <c r="S352" s="7">
        <f>IFERROR(VLOOKUP(Table1[[#This Row],[Stock]],[2]CUS030!$A$5:$BO$10000,24,0)/Table1[[#This Row],[Rate
(L/S)]],"")</f>
        <v>0</v>
      </c>
      <c r="T352" s="7">
        <f>IFERROR(VLOOKUP(Table1[[#This Row],[Stock]],[2]CUS030!$A$5:$BO$10000,25,0)/Table1[[#This Row],[Rate
(L/S)]],"")</f>
        <v>0</v>
      </c>
      <c r="U352" s="7">
        <f>IFERROR(VLOOKUP(Table1[[#This Row],[Stock]],[2]CUS030!$A$5:$BO$10000,26,0)/Table1[[#This Row],[Rate
(L/S)]],"")</f>
        <v>0</v>
      </c>
      <c r="V352" s="7">
        <f>IFERROR(VLOOKUP(Table1[[#This Row],[Stock]],[2]CUS030!$A$5:$BO$10000,27,0)/Table1[[#This Row],[Rate
(L/S)]],"")</f>
        <v>0</v>
      </c>
      <c r="W352" s="7">
        <f>IFERROR(VLOOKUP(Table1[[#This Row],[Stock]],[2]CUS030!$A$5:$BO$10000,28,0)/Table1[[#This Row],[Rate
(L/S)]],"")</f>
        <v>0</v>
      </c>
      <c r="X352" s="7">
        <f>IFERROR(VLOOKUP(Table1[[#This Row],[Stock]],[2]CUS030!$A$5:$BO$10000,29,0)/Table1[[#This Row],[Rate
(L/S)]],"")</f>
        <v>0</v>
      </c>
      <c r="Y352" s="7">
        <f>IFERROR(VLOOKUP(Table1[[#This Row],[Stock]],[2]CUS030!$A$5:$BO$10000,30,0)/Table1[[#This Row],[Rate
(L/S)]],"")</f>
        <v>0</v>
      </c>
      <c r="Z352" s="7">
        <f>IFERROR(VLOOKUP(Table1[[#This Row],[Stock]],[2]CUS030!$A$5:$BO$10000,31,0)/Table1[[#This Row],[Rate
(L/S)]],"")</f>
        <v>0</v>
      </c>
      <c r="AA352" s="7">
        <f>IFERROR(VLOOKUP(Table1[[#This Row],[Stock]],[2]CUS030!$A$5:$BO$10000,32,0)/Table1[[#This Row],[Rate
(L/S)]],"")</f>
        <v>0</v>
      </c>
      <c r="AB352" s="7">
        <f>IFERROR(VLOOKUP(Table1[[#This Row],[Stock]],[2]CUS030!$A$5:$BO$10000,33,0)/Table1[[#This Row],[Rate
(L/S)]],"")</f>
        <v>0</v>
      </c>
      <c r="AC352" s="7">
        <f>IFERROR(VLOOKUP(Table1[[#This Row],[Stock]],[2]CUS030!$A$5:$BO$10000,34,0)/Table1[[#This Row],[Rate
(L/S)]],"")</f>
        <v>0</v>
      </c>
      <c r="AD352" s="7">
        <f>IFERROR(VLOOKUP(Table1[[#This Row],[Stock]],[2]CUS030!$A$5:$BO$10000,35,0)/Table1[[#This Row],[Rate
(L/S)]],"")</f>
        <v>0</v>
      </c>
      <c r="AE352" s="7">
        <f>IFERROR(VLOOKUP(Table1[[#This Row],[Stock]],[2]CUS030!$A$5:$BO$10000,36,0)/Table1[[#This Row],[Rate
(L/S)]],"")</f>
        <v>0</v>
      </c>
      <c r="AF352" s="7">
        <f>IFERROR(VLOOKUP(Table1[[#This Row],[Stock]],[2]CUS030!$A$5:$BO$10000,37,0)/Table1[[#This Row],[Rate
(L/S)]],"")</f>
        <v>0</v>
      </c>
      <c r="AG352" s="7">
        <f>IFERROR(VLOOKUP(Table1[[#This Row],[Stock]],[2]CUS030!$A$5:$BO$10000,38,0)/Table1[[#This Row],[Rate
(L/S)]],"")</f>
        <v>0</v>
      </c>
      <c r="AH352" s="7">
        <f>IFERROR(VLOOKUP(Table1[[#This Row],[Stock]],[2]CUS030!$A$5:$BO$10000,39,0)/Table1[[#This Row],[Rate
(L/S)]],"")</f>
        <v>0</v>
      </c>
      <c r="AI352" s="7">
        <f>IFERROR(VLOOKUP(Table1[[#This Row],[Stock]],[2]CUS030!$A$5:$BO$10000,40,0)/Table1[[#This Row],[Rate
(L/S)]],"")</f>
        <v>0</v>
      </c>
      <c r="AJ352" s="7">
        <f>IFERROR(VLOOKUP(Table1[[#This Row],[Stock]],[2]CUS030!$A$5:$BO$10000,41,0)/Table1[[#This Row],[Rate
(L/S)]],"")</f>
        <v>0</v>
      </c>
      <c r="AK352" s="7">
        <f>IFERROR(VLOOKUP(Table1[[#This Row],[Stock]],[2]CUS030!$A$5:$BO$10000,42,0)/Table1[[#This Row],[Rate
(L/S)]],"")</f>
        <v>0</v>
      </c>
      <c r="AL352" s="7">
        <f>IFERROR(VLOOKUP(Table1[[#This Row],[Stock]],[2]CUS030!$A$5:$BO$10000,43,0)/Table1[[#This Row],[Rate
(L/S)]],"")</f>
        <v>0</v>
      </c>
      <c r="AM352" s="7">
        <f>IFERROR(VLOOKUP(Table1[[#This Row],[Stock]],[2]CUS030!$A$5:$BO$10000,44,0)/Table1[[#This Row],[Rate
(L/S)]],"")</f>
        <v>0</v>
      </c>
      <c r="AN352" s="7">
        <f>IFERROR(VLOOKUP(Table1[[#This Row],[Stock]],[2]CUS030!$A$5:$BO$10000,45,0)/Table1[[#This Row],[Rate
(L/S)]],"")</f>
        <v>0</v>
      </c>
      <c r="AO352" s="7">
        <f>IFERROR(VLOOKUP(Table1[[#This Row],[Stock]],[2]CUS030!$A$5:$BO$10000,46,0)/Table1[[#This Row],[Rate
(L/S)]],"")</f>
        <v>0</v>
      </c>
      <c r="AP352" s="7">
        <f>IFERROR(VLOOKUP(Table1[[#This Row],[Stock]],[2]CUS030!$A$5:$BO$10000,47,0)/Table1[[#This Row],[Rate
(L/S)]],"")</f>
        <v>0</v>
      </c>
      <c r="AQ352" s="7">
        <f>IFERROR(VLOOKUP(Table1[[#This Row],[Stock]],[2]CUS030!$A$5:$BO$10000,48,0)/Table1[[#This Row],[Rate
(L/S)]],"")</f>
        <v>0</v>
      </c>
      <c r="AR352" s="7">
        <f>IFERROR(VLOOKUP(Table1[[#This Row],[Stock]],[2]CUS030!$A$5:$BO$10000,49,0)/Table1[[#This Row],[Rate
(L/S)]],"")</f>
        <v>0</v>
      </c>
      <c r="AS352" s="7">
        <f>IFERROR(VLOOKUP(Table1[[#This Row],[Stock]],[2]CUS030!$A$5:$BO$10000,50,0)/Table1[[#This Row],[Rate
(L/S)]],"")</f>
        <v>0</v>
      </c>
      <c r="AT352" s="7">
        <f>IFERROR(VLOOKUP(Table1[[#This Row],[Stock]],[2]CUS030!$A$5:$BO$10000,51,0)/Table1[[#This Row],[Rate
(L/S)]],"")</f>
        <v>0</v>
      </c>
      <c r="AU352" s="7">
        <f>IFERROR(VLOOKUP(Table1[[#This Row],[Stock]],[2]CUS030!$A$5:$BO$10000,52,0)/Table1[[#This Row],[Rate
(L/S)]],"")</f>
        <v>0</v>
      </c>
      <c r="AV352" s="7">
        <f>IFERROR(VLOOKUP(Table1[[#This Row],[Stock]],[2]CUS030!$A$5:$BO$10000,53,0)/Table1[[#This Row],[Rate
(L/S)]],"")</f>
        <v>0</v>
      </c>
      <c r="AW352" s="7">
        <f>IFERROR(VLOOKUP(Table1[[#This Row],[Stock]],[2]CUS030!$A$5:$BO$10000,54,0)/Table1[[#This Row],[Rate
(L/S)]],"")</f>
        <v>0</v>
      </c>
      <c r="AX352" s="7">
        <f>IFERROR(VLOOKUP(Table1[[#This Row],[Stock]],[2]CUS030!$A$5:$BO$10000,55,0)/Table1[[#This Row],[Rate
(L/S)]],"")</f>
        <v>103</v>
      </c>
      <c r="AY352" s="7">
        <f>IFERROR(VLOOKUP(Table1[[#This Row],[Stock]],[2]CUS030!$A$5:$BO$10000,56,0)/Table1[[#This Row],[Rate
(L/S)]],"")</f>
        <v>176</v>
      </c>
      <c r="AZ352" s="7">
        <f>IFERROR(VLOOKUP(Table1[[#This Row],[Stock]],[2]CUS030!$A$5:$BO$10000,57,0)/Table1[[#This Row],[Rate
(L/S)]],"")</f>
        <v>267</v>
      </c>
      <c r="BA352" s="7">
        <f>IFERROR(VLOOKUP(Table1[[#This Row],[Stock]],[2]CUS030!$A$5:$BO$10000,58,0)/Table1[[#This Row],[Rate
(L/S)]],"")</f>
        <v>333</v>
      </c>
      <c r="BB352" s="7">
        <f>IFERROR(VLOOKUP(Table1[[#This Row],[Stock]],[2]CUS030!$A$5:$BO$10000,59,0)/Table1[[#This Row],[Rate
(L/S)]],"")</f>
        <v>253</v>
      </c>
      <c r="BC352" s="7">
        <f>IFERROR(VLOOKUP(Table1[[#This Row],[Stock]],[2]CUS030!$A$5:$BO$10000,60,0)/Table1[[#This Row],[Rate
(L/S)]],"")</f>
        <v>180</v>
      </c>
      <c r="BD352" s="7">
        <f>IFERROR(VLOOKUP(Table1[[#This Row],[Stock]],[2]CUS030!$A$5:$BO$10000,61,0)/Table1[[#This Row],[Rate
(L/S)]],"")</f>
        <v>219</v>
      </c>
      <c r="BE352" s="7">
        <f>IFERROR(VLOOKUP(Table1[[#This Row],[Stock]],[2]CUS030!$A$5:$BO$10000,62,0)/Table1[[#This Row],[Rate
(L/S)]],"")</f>
        <v>227</v>
      </c>
      <c r="BF352" s="7">
        <f>IFERROR(VLOOKUP(Table1[[#This Row],[Stock]],[2]CUS030!$A$5:$BO$10000,63,0)/Table1[[#This Row],[Rate
(L/S)]],"")</f>
        <v>70</v>
      </c>
      <c r="BG352" s="7">
        <f>IFERROR(VLOOKUP(Table1[[#This Row],[Stock]],[2]CUS030!$A$5:$BO$10000,64,0)/Table1[[#This Row],[Rate
(L/S)]],"")</f>
        <v>0</v>
      </c>
      <c r="BH352" s="7">
        <f>IFERROR(VLOOKUP(Table1[[#This Row],[Stock]],[2]CUS030!$A$5:$BO$10000,65,0)/Table1[[#This Row],[Rate
(L/S)]],"")</f>
        <v>0</v>
      </c>
      <c r="BI352" s="7" t="s">
        <v>1</v>
      </c>
      <c r="BJ352" s="15">
        <f>IFERROR(IF(Table1[[#This Row],[S.Material]]="S",(Table1[[#This Row],[Total Qty]]+Table1[[#This Row],[N+1]]+Table1[[#This Row],[N+2]]),Table1[[#This Row],[Total Qty]]+Table1[[#This Row],[N+1]]),)</f>
        <v>176</v>
      </c>
      <c r="BK352" s="7" t="str">
        <f>IFERROR(IF(((AVERAGE((Table1[[#This Row],[N+1]],Table1[[#This Row],[N+2]]),Table1[[#This Row],[N+3]])-(Table1[[#This Row],[Total Qty]])))&gt;500,"Fixed&gt;500pcs",""),"")</f>
        <v/>
      </c>
      <c r="BL352" s="7" t="str">
        <f>IF(AND(Table1[[#This Row],[Last Forcast]]=0,Table1[[#This Row],[Total Qty]]&gt;0,Table1[[#This Row],[N+1]]&gt;0),"Check PO again","")</f>
        <v/>
      </c>
    </row>
    <row r="353" spans="2:64" x14ac:dyDescent="0.3">
      <c r="B353">
        <v>351</v>
      </c>
      <c r="C353" t="s">
        <v>364</v>
      </c>
      <c r="D353">
        <f>IFERROR(ROUND((MID(Table1[[#This Row],[Production]],35,(LEN(Table1[[#This Row],[Production]]))-37)/(MID(Table1[[#This Row],[Stock]],35,(LEN(Table1[[#This Row],[Stock]]))-37))),0),"")</f>
        <v>1</v>
      </c>
      <c r="E353" t="s">
        <v>364</v>
      </c>
      <c r="F353" s="16">
        <f>VLOOKUP(LEFT(Table1[[#This Row],[Production]],LEN(Table1[[#This Row],[Production]])-7),Item!$A$5:$Z$1000,26,0)</f>
        <v>0.84299999999999997</v>
      </c>
      <c r="H353" s="8" t="str">
        <f>IFERROR(VLOOKUP(MID(Table1[[#This Row],[Production]],10,2),Special!$B$2:$D$26,3,0),"")</f>
        <v>-</v>
      </c>
      <c r="J353" t="b">
        <f>EXACT(LEFT(Table1[[#This Row],[Stock]],12),LEFT(Table1[[#This Row],[Production]],12))</f>
        <v>1</v>
      </c>
      <c r="K353" t="b">
        <f>EXACT((RIGHT(Table1[[#This Row],[Stock]],3)),((RIGHT(Table1[[#This Row],[Production]],3))))</f>
        <v>1</v>
      </c>
      <c r="L353" s="14">
        <f>IFERROR(VLOOKUP(Table1[[#This Row],[Stock]],[1]Sheet1!$A$7:$N$10000,14,0),"")</f>
        <v>762</v>
      </c>
      <c r="M353" s="14">
        <f>IFERROR(ROUND((Table1[[#This Row],[Stock
(S&amp;L)]]/Table1[[#This Row],[Rate
(L/S)]]),0),"")</f>
        <v>762</v>
      </c>
      <c r="O353" t="str">
        <f>IF(Table1[[#This Row],[Rate
(L/S)]]=1,"P/E","C")</f>
        <v>P/E</v>
      </c>
      <c r="P353" s="7">
        <f>IFERROR(VLOOKUP(Table1[[#This Row],[Stock]],[2]CUS030!$A$5:$BO$10000,21,0)/Table1[[#This Row],[Rate
(L/S)]],"")</f>
        <v>127</v>
      </c>
      <c r="Q353" s="7">
        <f>IFERROR(VLOOKUP(Table1[[#This Row],[Stock]],[2]CUS030!$A$5:$BO$10000,22,0)/Table1[[#This Row],[Rate
(L/S)]],"")</f>
        <v>0</v>
      </c>
      <c r="R353" s="7">
        <f>IFERROR(VLOOKUP(Table1[[#This Row],[Stock]],[2]CUS030!$A$5:$BO$10000,23,0)/Table1[[#This Row],[Rate
(L/S)]],"")</f>
        <v>0</v>
      </c>
      <c r="S353" s="7">
        <f>IFERROR(VLOOKUP(Table1[[#This Row],[Stock]],[2]CUS030!$A$5:$BO$10000,24,0)/Table1[[#This Row],[Rate
(L/S)]],"")</f>
        <v>0</v>
      </c>
      <c r="T353" s="7">
        <f>IFERROR(VLOOKUP(Table1[[#This Row],[Stock]],[2]CUS030!$A$5:$BO$10000,25,0)/Table1[[#This Row],[Rate
(L/S)]],"")</f>
        <v>0</v>
      </c>
      <c r="U353" s="7">
        <f>IFERROR(VLOOKUP(Table1[[#This Row],[Stock]],[2]CUS030!$A$5:$BO$10000,26,0)/Table1[[#This Row],[Rate
(L/S)]],"")</f>
        <v>127</v>
      </c>
      <c r="V353" s="7">
        <f>IFERROR(VLOOKUP(Table1[[#This Row],[Stock]],[2]CUS030!$A$5:$BO$10000,27,0)/Table1[[#This Row],[Rate
(L/S)]],"")</f>
        <v>0</v>
      </c>
      <c r="W353" s="7">
        <f>IFERROR(VLOOKUP(Table1[[#This Row],[Stock]],[2]CUS030!$A$5:$BO$10000,28,0)/Table1[[#This Row],[Rate
(L/S)]],"")</f>
        <v>0</v>
      </c>
      <c r="X353" s="7">
        <f>IFERROR(VLOOKUP(Table1[[#This Row],[Stock]],[2]CUS030!$A$5:$BO$10000,29,0)/Table1[[#This Row],[Rate
(L/S)]],"")</f>
        <v>0</v>
      </c>
      <c r="Y353" s="7">
        <f>IFERROR(VLOOKUP(Table1[[#This Row],[Stock]],[2]CUS030!$A$5:$BO$10000,30,0)/Table1[[#This Row],[Rate
(L/S)]],"")</f>
        <v>0</v>
      </c>
      <c r="Z353" s="7">
        <f>IFERROR(VLOOKUP(Table1[[#This Row],[Stock]],[2]CUS030!$A$5:$BO$10000,31,0)/Table1[[#This Row],[Rate
(L/S)]],"")</f>
        <v>0</v>
      </c>
      <c r="AA353" s="7">
        <f>IFERROR(VLOOKUP(Table1[[#This Row],[Stock]],[2]CUS030!$A$5:$BO$10000,32,0)/Table1[[#This Row],[Rate
(L/S)]],"")</f>
        <v>0</v>
      </c>
      <c r="AB353" s="7">
        <f>IFERROR(VLOOKUP(Table1[[#This Row],[Stock]],[2]CUS030!$A$5:$BO$10000,33,0)/Table1[[#This Row],[Rate
(L/S)]],"")</f>
        <v>127</v>
      </c>
      <c r="AC353" s="7">
        <f>IFERROR(VLOOKUP(Table1[[#This Row],[Stock]],[2]CUS030!$A$5:$BO$10000,34,0)/Table1[[#This Row],[Rate
(L/S)]],"")</f>
        <v>0</v>
      </c>
      <c r="AD353" s="7">
        <f>IFERROR(VLOOKUP(Table1[[#This Row],[Stock]],[2]CUS030!$A$5:$BO$10000,35,0)/Table1[[#This Row],[Rate
(L/S)]],"")</f>
        <v>0</v>
      </c>
      <c r="AE353" s="7">
        <f>IFERROR(VLOOKUP(Table1[[#This Row],[Stock]],[2]CUS030!$A$5:$BO$10000,36,0)/Table1[[#This Row],[Rate
(L/S)]],"")</f>
        <v>0</v>
      </c>
      <c r="AF353" s="7">
        <f>IFERROR(VLOOKUP(Table1[[#This Row],[Stock]],[2]CUS030!$A$5:$BO$10000,37,0)/Table1[[#This Row],[Rate
(L/S)]],"")</f>
        <v>0</v>
      </c>
      <c r="AG353" s="7">
        <f>IFERROR(VLOOKUP(Table1[[#This Row],[Stock]],[2]CUS030!$A$5:$BO$10000,38,0)/Table1[[#This Row],[Rate
(L/S)]],"")</f>
        <v>0</v>
      </c>
      <c r="AH353" s="7">
        <f>IFERROR(VLOOKUP(Table1[[#This Row],[Stock]],[2]CUS030!$A$5:$BO$10000,39,0)/Table1[[#This Row],[Rate
(L/S)]],"")</f>
        <v>0</v>
      </c>
      <c r="AI353" s="7">
        <f>IFERROR(VLOOKUP(Table1[[#This Row],[Stock]],[2]CUS030!$A$5:$BO$10000,40,0)/Table1[[#This Row],[Rate
(L/S)]],"")</f>
        <v>0</v>
      </c>
      <c r="AJ353" s="7">
        <f>IFERROR(VLOOKUP(Table1[[#This Row],[Stock]],[2]CUS030!$A$5:$BO$10000,41,0)/Table1[[#This Row],[Rate
(L/S)]],"")</f>
        <v>0</v>
      </c>
      <c r="AK353" s="7">
        <f>IFERROR(VLOOKUP(Table1[[#This Row],[Stock]],[2]CUS030!$A$5:$BO$10000,42,0)/Table1[[#This Row],[Rate
(L/S)]],"")</f>
        <v>0</v>
      </c>
      <c r="AL353" s="7">
        <f>IFERROR(VLOOKUP(Table1[[#This Row],[Stock]],[2]CUS030!$A$5:$BO$10000,43,0)/Table1[[#This Row],[Rate
(L/S)]],"")</f>
        <v>0</v>
      </c>
      <c r="AM353" s="7">
        <f>IFERROR(VLOOKUP(Table1[[#This Row],[Stock]],[2]CUS030!$A$5:$BO$10000,44,0)/Table1[[#This Row],[Rate
(L/S)]],"")</f>
        <v>0</v>
      </c>
      <c r="AN353" s="7">
        <f>IFERROR(VLOOKUP(Table1[[#This Row],[Stock]],[2]CUS030!$A$5:$BO$10000,45,0)/Table1[[#This Row],[Rate
(L/S)]],"")</f>
        <v>0</v>
      </c>
      <c r="AO353" s="7">
        <f>IFERROR(VLOOKUP(Table1[[#This Row],[Stock]],[2]CUS030!$A$5:$BO$10000,46,0)/Table1[[#This Row],[Rate
(L/S)]],"")</f>
        <v>0</v>
      </c>
      <c r="AP353" s="7">
        <f>IFERROR(VLOOKUP(Table1[[#This Row],[Stock]],[2]CUS030!$A$5:$BO$10000,47,0)/Table1[[#This Row],[Rate
(L/S)]],"")</f>
        <v>0</v>
      </c>
      <c r="AQ353" s="7">
        <f>IFERROR(VLOOKUP(Table1[[#This Row],[Stock]],[2]CUS030!$A$5:$BO$10000,48,0)/Table1[[#This Row],[Rate
(L/S)]],"")</f>
        <v>0</v>
      </c>
      <c r="AR353" s="7">
        <f>IFERROR(VLOOKUP(Table1[[#This Row],[Stock]],[2]CUS030!$A$5:$BO$10000,49,0)/Table1[[#This Row],[Rate
(L/S)]],"")</f>
        <v>0</v>
      </c>
      <c r="AS353" s="7">
        <f>IFERROR(VLOOKUP(Table1[[#This Row],[Stock]],[2]CUS030!$A$5:$BO$10000,50,0)/Table1[[#This Row],[Rate
(L/S)]],"")</f>
        <v>0</v>
      </c>
      <c r="AT353" s="7">
        <f>IFERROR(VLOOKUP(Table1[[#This Row],[Stock]],[2]CUS030!$A$5:$BO$10000,51,0)/Table1[[#This Row],[Rate
(L/S)]],"")</f>
        <v>0</v>
      </c>
      <c r="AU353" s="7">
        <f>IFERROR(VLOOKUP(Table1[[#This Row],[Stock]],[2]CUS030!$A$5:$BO$10000,52,0)/Table1[[#This Row],[Rate
(L/S)]],"")</f>
        <v>0</v>
      </c>
      <c r="AV353" s="7">
        <f>IFERROR(VLOOKUP(Table1[[#This Row],[Stock]],[2]CUS030!$A$5:$BO$10000,53,0)/Table1[[#This Row],[Rate
(L/S)]],"")</f>
        <v>381</v>
      </c>
      <c r="AW353" s="7">
        <f>IFERROR(VLOOKUP(Table1[[#This Row],[Stock]],[2]CUS030!$A$5:$BO$10000,54,0)/Table1[[#This Row],[Rate
(L/S)]],"")</f>
        <v>0</v>
      </c>
      <c r="AX353" s="7">
        <f>IFERROR(VLOOKUP(Table1[[#This Row],[Stock]],[2]CUS030!$A$5:$BO$10000,55,0)/Table1[[#This Row],[Rate
(L/S)]],"")</f>
        <v>474</v>
      </c>
      <c r="AY353" s="7">
        <f>IFERROR(VLOOKUP(Table1[[#This Row],[Stock]],[2]CUS030!$A$5:$BO$10000,56,0)/Table1[[#This Row],[Rate
(L/S)]],"")</f>
        <v>822</v>
      </c>
      <c r="AZ353" s="7">
        <f>IFERROR(VLOOKUP(Table1[[#This Row],[Stock]],[2]CUS030!$A$5:$BO$10000,57,0)/Table1[[#This Row],[Rate
(L/S)]],"")</f>
        <v>699</v>
      </c>
      <c r="BA353" s="7">
        <f>IFERROR(VLOOKUP(Table1[[#This Row],[Stock]],[2]CUS030!$A$5:$BO$10000,58,0)/Table1[[#This Row],[Rate
(L/S)]],"")</f>
        <v>853</v>
      </c>
      <c r="BB353" s="7">
        <f>IFERROR(VLOOKUP(Table1[[#This Row],[Stock]],[2]CUS030!$A$5:$BO$10000,59,0)/Table1[[#This Row],[Rate
(L/S)]],"")</f>
        <v>0</v>
      </c>
      <c r="BC353" s="7">
        <f>IFERROR(VLOOKUP(Table1[[#This Row],[Stock]],[2]CUS030!$A$5:$BO$10000,60,0)/Table1[[#This Row],[Rate
(L/S)]],"")</f>
        <v>0</v>
      </c>
      <c r="BD353" s="7">
        <f>IFERROR(VLOOKUP(Table1[[#This Row],[Stock]],[2]CUS030!$A$5:$BO$10000,61,0)/Table1[[#This Row],[Rate
(L/S)]],"")</f>
        <v>0</v>
      </c>
      <c r="BE353" s="7">
        <f>IFERROR(VLOOKUP(Table1[[#This Row],[Stock]],[2]CUS030!$A$5:$BO$10000,62,0)/Table1[[#This Row],[Rate
(L/S)]],"")</f>
        <v>0</v>
      </c>
      <c r="BF353" s="7">
        <f>IFERROR(VLOOKUP(Table1[[#This Row],[Stock]],[2]CUS030!$A$5:$BO$10000,63,0)/Table1[[#This Row],[Rate
(L/S)]],"")</f>
        <v>0</v>
      </c>
      <c r="BG353" s="7">
        <f>IFERROR(VLOOKUP(Table1[[#This Row],[Stock]],[2]CUS030!$A$5:$BO$10000,64,0)/Table1[[#This Row],[Rate
(L/S)]],"")</f>
        <v>0</v>
      </c>
      <c r="BH353" s="7">
        <f>IFERROR(VLOOKUP(Table1[[#This Row],[Stock]],[2]CUS030!$A$5:$BO$10000,65,0)/Table1[[#This Row],[Rate
(L/S)]],"")</f>
        <v>0</v>
      </c>
      <c r="BI353" s="7" t="s">
        <v>1</v>
      </c>
      <c r="BJ353" s="15">
        <f>IFERROR(IF(Table1[[#This Row],[S.Material]]="S",(Table1[[#This Row],[Total Qty]]+Table1[[#This Row],[N+1]]+Table1[[#This Row],[N+2]]),Table1[[#This Row],[Total Qty]]+Table1[[#This Row],[N+1]]),)</f>
        <v>1203</v>
      </c>
      <c r="BK353" s="7" t="str">
        <f>IFERROR(IF(((AVERAGE((Table1[[#This Row],[N+1]],Table1[[#This Row],[N+2]]),Table1[[#This Row],[N+3]])-(Table1[[#This Row],[Total Qty]])))&gt;500,"Fixed&gt;500pcs",""),"")</f>
        <v/>
      </c>
      <c r="BL353" s="7" t="str">
        <f>IF(AND(Table1[[#This Row],[Last Forcast]]=0,Table1[[#This Row],[Total Qty]]&gt;0,Table1[[#This Row],[N+1]]&gt;0),"Check PO again","")</f>
        <v/>
      </c>
    </row>
    <row r="354" spans="2:64" x14ac:dyDescent="0.3">
      <c r="B354">
        <v>352</v>
      </c>
      <c r="C354" t="s">
        <v>365</v>
      </c>
      <c r="D354">
        <f>IFERROR(ROUND((MID(Table1[[#This Row],[Production]],35,(LEN(Table1[[#This Row],[Production]]))-37)/(MID(Table1[[#This Row],[Stock]],35,(LEN(Table1[[#This Row],[Stock]]))-37))),0),"")</f>
        <v>1</v>
      </c>
      <c r="E354" t="s">
        <v>365</v>
      </c>
      <c r="F354" s="16">
        <f>VLOOKUP(LEFT(Table1[[#This Row],[Production]],LEN(Table1[[#This Row],[Production]])-7),Item!$A$5:$Z$1000,26,0)</f>
        <v>0.84299999999999997</v>
      </c>
      <c r="H354" s="8" t="str">
        <f>IFERROR(VLOOKUP(MID(Table1[[#This Row],[Production]],10,2),Special!$B$2:$D$26,3,0),"")</f>
        <v>-</v>
      </c>
      <c r="J354" t="b">
        <f>EXACT(LEFT(Table1[[#This Row],[Stock]],12),LEFT(Table1[[#This Row],[Production]],12))</f>
        <v>1</v>
      </c>
      <c r="K354" t="b">
        <f>EXACT((RIGHT(Table1[[#This Row],[Stock]],3)),((RIGHT(Table1[[#This Row],[Production]],3))))</f>
        <v>1</v>
      </c>
      <c r="L354" s="14">
        <f>IFERROR(VLOOKUP(Table1[[#This Row],[Stock]],[1]Sheet1!$A$7:$N$10000,14,0),"")</f>
        <v>217</v>
      </c>
      <c r="M354" s="14">
        <f>IFERROR(ROUND((Table1[[#This Row],[Stock
(S&amp;L)]]/Table1[[#This Row],[Rate
(L/S)]]),0),"")</f>
        <v>217</v>
      </c>
      <c r="O354" t="str">
        <f>IF(Table1[[#This Row],[Rate
(L/S)]]=1,"P/E","C")</f>
        <v>P/E</v>
      </c>
      <c r="P354" s="7">
        <f>IFERROR(VLOOKUP(Table1[[#This Row],[Stock]],[2]CUS030!$A$5:$BO$10000,21,0)/Table1[[#This Row],[Rate
(L/S)]],"")</f>
        <v>0</v>
      </c>
      <c r="Q354" s="7">
        <f>IFERROR(VLOOKUP(Table1[[#This Row],[Stock]],[2]CUS030!$A$5:$BO$10000,22,0)/Table1[[#This Row],[Rate
(L/S)]],"")</f>
        <v>0</v>
      </c>
      <c r="R354" s="7">
        <f>IFERROR(VLOOKUP(Table1[[#This Row],[Stock]],[2]CUS030!$A$5:$BO$10000,23,0)/Table1[[#This Row],[Rate
(L/S)]],"")</f>
        <v>0</v>
      </c>
      <c r="S354" s="7">
        <f>IFERROR(VLOOKUP(Table1[[#This Row],[Stock]],[2]CUS030!$A$5:$BO$10000,24,0)/Table1[[#This Row],[Rate
(L/S)]],"")</f>
        <v>0</v>
      </c>
      <c r="T354" s="7">
        <f>IFERROR(VLOOKUP(Table1[[#This Row],[Stock]],[2]CUS030!$A$5:$BO$10000,25,0)/Table1[[#This Row],[Rate
(L/S)]],"")</f>
        <v>0</v>
      </c>
      <c r="U354" s="7">
        <f>IFERROR(VLOOKUP(Table1[[#This Row],[Stock]],[2]CUS030!$A$5:$BO$10000,26,0)/Table1[[#This Row],[Rate
(L/S)]],"")</f>
        <v>0</v>
      </c>
      <c r="V354" s="7">
        <f>IFERROR(VLOOKUP(Table1[[#This Row],[Stock]],[2]CUS030!$A$5:$BO$10000,27,0)/Table1[[#This Row],[Rate
(L/S)]],"")</f>
        <v>0</v>
      </c>
      <c r="W354" s="7">
        <f>IFERROR(VLOOKUP(Table1[[#This Row],[Stock]],[2]CUS030!$A$5:$BO$10000,28,0)/Table1[[#This Row],[Rate
(L/S)]],"")</f>
        <v>0</v>
      </c>
      <c r="X354" s="7">
        <f>IFERROR(VLOOKUP(Table1[[#This Row],[Stock]],[2]CUS030!$A$5:$BO$10000,29,0)/Table1[[#This Row],[Rate
(L/S)]],"")</f>
        <v>0</v>
      </c>
      <c r="Y354" s="7">
        <f>IFERROR(VLOOKUP(Table1[[#This Row],[Stock]],[2]CUS030!$A$5:$BO$10000,30,0)/Table1[[#This Row],[Rate
(L/S)]],"")</f>
        <v>0</v>
      </c>
      <c r="Z354" s="7">
        <f>IFERROR(VLOOKUP(Table1[[#This Row],[Stock]],[2]CUS030!$A$5:$BO$10000,31,0)/Table1[[#This Row],[Rate
(L/S)]],"")</f>
        <v>0</v>
      </c>
      <c r="AA354" s="7">
        <f>IFERROR(VLOOKUP(Table1[[#This Row],[Stock]],[2]CUS030!$A$5:$BO$10000,32,0)/Table1[[#This Row],[Rate
(L/S)]],"")</f>
        <v>0</v>
      </c>
      <c r="AB354" s="7">
        <f>IFERROR(VLOOKUP(Table1[[#This Row],[Stock]],[2]CUS030!$A$5:$BO$10000,33,0)/Table1[[#This Row],[Rate
(L/S)]],"")</f>
        <v>0</v>
      </c>
      <c r="AC354" s="7">
        <f>IFERROR(VLOOKUP(Table1[[#This Row],[Stock]],[2]CUS030!$A$5:$BO$10000,34,0)/Table1[[#This Row],[Rate
(L/S)]],"")</f>
        <v>0</v>
      </c>
      <c r="AD354" s="7">
        <f>IFERROR(VLOOKUP(Table1[[#This Row],[Stock]],[2]CUS030!$A$5:$BO$10000,35,0)/Table1[[#This Row],[Rate
(L/S)]],"")</f>
        <v>0</v>
      </c>
      <c r="AE354" s="7">
        <f>IFERROR(VLOOKUP(Table1[[#This Row],[Stock]],[2]CUS030!$A$5:$BO$10000,36,0)/Table1[[#This Row],[Rate
(L/S)]],"")</f>
        <v>0</v>
      </c>
      <c r="AF354" s="7">
        <f>IFERROR(VLOOKUP(Table1[[#This Row],[Stock]],[2]CUS030!$A$5:$BO$10000,37,0)/Table1[[#This Row],[Rate
(L/S)]],"")</f>
        <v>0</v>
      </c>
      <c r="AG354" s="7">
        <f>IFERROR(VLOOKUP(Table1[[#This Row],[Stock]],[2]CUS030!$A$5:$BO$10000,38,0)/Table1[[#This Row],[Rate
(L/S)]],"")</f>
        <v>0</v>
      </c>
      <c r="AH354" s="7">
        <f>IFERROR(VLOOKUP(Table1[[#This Row],[Stock]],[2]CUS030!$A$5:$BO$10000,39,0)/Table1[[#This Row],[Rate
(L/S)]],"")</f>
        <v>0</v>
      </c>
      <c r="AI354" s="7">
        <f>IFERROR(VLOOKUP(Table1[[#This Row],[Stock]],[2]CUS030!$A$5:$BO$10000,40,0)/Table1[[#This Row],[Rate
(L/S)]],"")</f>
        <v>0</v>
      </c>
      <c r="AJ354" s="7">
        <f>IFERROR(VLOOKUP(Table1[[#This Row],[Stock]],[2]CUS030!$A$5:$BO$10000,41,0)/Table1[[#This Row],[Rate
(L/S)]],"")</f>
        <v>0</v>
      </c>
      <c r="AK354" s="7">
        <f>IFERROR(VLOOKUP(Table1[[#This Row],[Stock]],[2]CUS030!$A$5:$BO$10000,42,0)/Table1[[#This Row],[Rate
(L/S)]],"")</f>
        <v>0</v>
      </c>
      <c r="AL354" s="7">
        <f>IFERROR(VLOOKUP(Table1[[#This Row],[Stock]],[2]CUS030!$A$5:$BO$10000,43,0)/Table1[[#This Row],[Rate
(L/S)]],"")</f>
        <v>0</v>
      </c>
      <c r="AM354" s="7">
        <f>IFERROR(VLOOKUP(Table1[[#This Row],[Stock]],[2]CUS030!$A$5:$BO$10000,44,0)/Table1[[#This Row],[Rate
(L/S)]],"")</f>
        <v>0</v>
      </c>
      <c r="AN354" s="7">
        <f>IFERROR(VLOOKUP(Table1[[#This Row],[Stock]],[2]CUS030!$A$5:$BO$10000,45,0)/Table1[[#This Row],[Rate
(L/S)]],"")</f>
        <v>0</v>
      </c>
      <c r="AO354" s="7">
        <f>IFERROR(VLOOKUP(Table1[[#This Row],[Stock]],[2]CUS030!$A$5:$BO$10000,46,0)/Table1[[#This Row],[Rate
(L/S)]],"")</f>
        <v>0</v>
      </c>
      <c r="AP354" s="7">
        <f>IFERROR(VLOOKUP(Table1[[#This Row],[Stock]],[2]CUS030!$A$5:$BO$10000,47,0)/Table1[[#This Row],[Rate
(L/S)]],"")</f>
        <v>0</v>
      </c>
      <c r="AQ354" s="7">
        <f>IFERROR(VLOOKUP(Table1[[#This Row],[Stock]],[2]CUS030!$A$5:$BO$10000,48,0)/Table1[[#This Row],[Rate
(L/S)]],"")</f>
        <v>0</v>
      </c>
      <c r="AR354" s="7">
        <f>IFERROR(VLOOKUP(Table1[[#This Row],[Stock]],[2]CUS030!$A$5:$BO$10000,49,0)/Table1[[#This Row],[Rate
(L/S)]],"")</f>
        <v>0</v>
      </c>
      <c r="AS354" s="7">
        <f>IFERROR(VLOOKUP(Table1[[#This Row],[Stock]],[2]CUS030!$A$5:$BO$10000,50,0)/Table1[[#This Row],[Rate
(L/S)]],"")</f>
        <v>0</v>
      </c>
      <c r="AT354" s="7">
        <f>IFERROR(VLOOKUP(Table1[[#This Row],[Stock]],[2]CUS030!$A$5:$BO$10000,51,0)/Table1[[#This Row],[Rate
(L/S)]],"")</f>
        <v>0</v>
      </c>
      <c r="AU354" s="7">
        <f>IFERROR(VLOOKUP(Table1[[#This Row],[Stock]],[2]CUS030!$A$5:$BO$10000,52,0)/Table1[[#This Row],[Rate
(L/S)]],"")</f>
        <v>0</v>
      </c>
      <c r="AV354" s="7">
        <f>IFERROR(VLOOKUP(Table1[[#This Row],[Stock]],[2]CUS030!$A$5:$BO$10000,53,0)/Table1[[#This Row],[Rate
(L/S)]],"")</f>
        <v>0</v>
      </c>
      <c r="AW354" s="7">
        <f>IFERROR(VLOOKUP(Table1[[#This Row],[Stock]],[2]CUS030!$A$5:$BO$10000,54,0)/Table1[[#This Row],[Rate
(L/S)]],"")</f>
        <v>0</v>
      </c>
      <c r="AX354" s="7">
        <f>IFERROR(VLOOKUP(Table1[[#This Row],[Stock]],[2]CUS030!$A$5:$BO$10000,55,0)/Table1[[#This Row],[Rate
(L/S)]],"")</f>
        <v>240</v>
      </c>
      <c r="AY354" s="7">
        <f>IFERROR(VLOOKUP(Table1[[#This Row],[Stock]],[2]CUS030!$A$5:$BO$10000,56,0)/Table1[[#This Row],[Rate
(L/S)]],"")</f>
        <v>316</v>
      </c>
      <c r="AZ354" s="7">
        <f>IFERROR(VLOOKUP(Table1[[#This Row],[Stock]],[2]CUS030!$A$5:$BO$10000,57,0)/Table1[[#This Row],[Rate
(L/S)]],"")</f>
        <v>171</v>
      </c>
      <c r="BA354" s="7">
        <f>IFERROR(VLOOKUP(Table1[[#This Row],[Stock]],[2]CUS030!$A$5:$BO$10000,58,0)/Table1[[#This Row],[Rate
(L/S)]],"")</f>
        <v>237</v>
      </c>
      <c r="BB354" s="7">
        <f>IFERROR(VLOOKUP(Table1[[#This Row],[Stock]],[2]CUS030!$A$5:$BO$10000,59,0)/Table1[[#This Row],[Rate
(L/S)]],"")</f>
        <v>233</v>
      </c>
      <c r="BC354" s="7">
        <f>IFERROR(VLOOKUP(Table1[[#This Row],[Stock]],[2]CUS030!$A$5:$BO$10000,60,0)/Table1[[#This Row],[Rate
(L/S)]],"")</f>
        <v>177</v>
      </c>
      <c r="BD354" s="7">
        <f>IFERROR(VLOOKUP(Table1[[#This Row],[Stock]],[2]CUS030!$A$5:$BO$10000,61,0)/Table1[[#This Row],[Rate
(L/S)]],"")</f>
        <v>176</v>
      </c>
      <c r="BE354" s="7">
        <f>IFERROR(VLOOKUP(Table1[[#This Row],[Stock]],[2]CUS030!$A$5:$BO$10000,62,0)/Table1[[#This Row],[Rate
(L/S)]],"")</f>
        <v>200</v>
      </c>
      <c r="BF354" s="7">
        <f>IFERROR(VLOOKUP(Table1[[#This Row],[Stock]],[2]CUS030!$A$5:$BO$10000,63,0)/Table1[[#This Row],[Rate
(L/S)]],"")</f>
        <v>121</v>
      </c>
      <c r="BG354" s="7">
        <f>IFERROR(VLOOKUP(Table1[[#This Row],[Stock]],[2]CUS030!$A$5:$BO$10000,64,0)/Table1[[#This Row],[Rate
(L/S)]],"")</f>
        <v>0</v>
      </c>
      <c r="BH354" s="7">
        <f>IFERROR(VLOOKUP(Table1[[#This Row],[Stock]],[2]CUS030!$A$5:$BO$10000,65,0)/Table1[[#This Row],[Rate
(L/S)]],"")</f>
        <v>0</v>
      </c>
      <c r="BI354" s="7" t="s">
        <v>1</v>
      </c>
      <c r="BJ354" s="15">
        <f>IFERROR(IF(Table1[[#This Row],[S.Material]]="S",(Table1[[#This Row],[Total Qty]]+Table1[[#This Row],[N+1]]+Table1[[#This Row],[N+2]]),Table1[[#This Row],[Total Qty]]+Table1[[#This Row],[N+1]]),)</f>
        <v>316</v>
      </c>
      <c r="BK354" s="7" t="str">
        <f>IFERROR(IF(((AVERAGE((Table1[[#This Row],[N+1]],Table1[[#This Row],[N+2]]),Table1[[#This Row],[N+3]])-(Table1[[#This Row],[Total Qty]])))&gt;500,"Fixed&gt;500pcs",""),"")</f>
        <v/>
      </c>
      <c r="BL354" s="7" t="str">
        <f>IF(AND(Table1[[#This Row],[Last Forcast]]=0,Table1[[#This Row],[Total Qty]]&gt;0,Table1[[#This Row],[N+1]]&gt;0),"Check PO again","")</f>
        <v/>
      </c>
    </row>
    <row r="355" spans="2:64" x14ac:dyDescent="0.3">
      <c r="B355">
        <v>353</v>
      </c>
      <c r="C355" t="s">
        <v>366</v>
      </c>
      <c r="D355">
        <f>IFERROR(ROUND((MID(Table1[[#This Row],[Production]],35,(LEN(Table1[[#This Row],[Production]]))-37)/(MID(Table1[[#This Row],[Stock]],35,(LEN(Table1[[#This Row],[Stock]]))-37))),0),"")</f>
        <v>1</v>
      </c>
      <c r="E355" t="s">
        <v>366</v>
      </c>
      <c r="F355" s="16">
        <f>VLOOKUP(LEFT(Table1[[#This Row],[Production]],LEN(Table1[[#This Row],[Production]])-7),Item!$A$5:$Z$1000,26,0)</f>
        <v>0.84299999999999997</v>
      </c>
      <c r="H355" s="8" t="str">
        <f>IFERROR(VLOOKUP(MID(Table1[[#This Row],[Production]],10,2),Special!$B$2:$D$26,3,0),"")</f>
        <v>-</v>
      </c>
      <c r="J355" t="b">
        <f>EXACT(LEFT(Table1[[#This Row],[Stock]],12),LEFT(Table1[[#This Row],[Production]],12))</f>
        <v>1</v>
      </c>
      <c r="K355" t="b">
        <f>EXACT((RIGHT(Table1[[#This Row],[Stock]],3)),((RIGHT(Table1[[#This Row],[Production]],3))))</f>
        <v>1</v>
      </c>
      <c r="L355" s="14">
        <f>IFERROR(VLOOKUP(Table1[[#This Row],[Stock]],[1]Sheet1!$A$7:$N$10000,14,0),"")</f>
        <v>0</v>
      </c>
      <c r="M355" s="14">
        <f>IFERROR(ROUND((Table1[[#This Row],[Stock
(S&amp;L)]]/Table1[[#This Row],[Rate
(L/S)]]),0),"")</f>
        <v>0</v>
      </c>
      <c r="O355" t="str">
        <f>IF(Table1[[#This Row],[Rate
(L/S)]]=1,"P/E","C")</f>
        <v>P/E</v>
      </c>
      <c r="P355" s="7">
        <f>IFERROR(VLOOKUP(Table1[[#This Row],[Stock]],[2]CUS030!$A$5:$BO$10000,21,0)/Table1[[#This Row],[Rate
(L/S)]],"")</f>
        <v>0</v>
      </c>
      <c r="Q355" s="7">
        <f>IFERROR(VLOOKUP(Table1[[#This Row],[Stock]],[2]CUS030!$A$5:$BO$10000,22,0)/Table1[[#This Row],[Rate
(L/S)]],"")</f>
        <v>0</v>
      </c>
      <c r="R355" s="7">
        <f>IFERROR(VLOOKUP(Table1[[#This Row],[Stock]],[2]CUS030!$A$5:$BO$10000,23,0)/Table1[[#This Row],[Rate
(L/S)]],"")</f>
        <v>0</v>
      </c>
      <c r="S355" s="7">
        <f>IFERROR(VLOOKUP(Table1[[#This Row],[Stock]],[2]CUS030!$A$5:$BO$10000,24,0)/Table1[[#This Row],[Rate
(L/S)]],"")</f>
        <v>0</v>
      </c>
      <c r="T355" s="7">
        <f>IFERROR(VLOOKUP(Table1[[#This Row],[Stock]],[2]CUS030!$A$5:$BO$10000,25,0)/Table1[[#This Row],[Rate
(L/S)]],"")</f>
        <v>0</v>
      </c>
      <c r="U355" s="7">
        <f>IFERROR(VLOOKUP(Table1[[#This Row],[Stock]],[2]CUS030!$A$5:$BO$10000,26,0)/Table1[[#This Row],[Rate
(L/S)]],"")</f>
        <v>0</v>
      </c>
      <c r="V355" s="7">
        <f>IFERROR(VLOOKUP(Table1[[#This Row],[Stock]],[2]CUS030!$A$5:$BO$10000,27,0)/Table1[[#This Row],[Rate
(L/S)]],"")</f>
        <v>0</v>
      </c>
      <c r="W355" s="7">
        <f>IFERROR(VLOOKUP(Table1[[#This Row],[Stock]],[2]CUS030!$A$5:$BO$10000,28,0)/Table1[[#This Row],[Rate
(L/S)]],"")</f>
        <v>0</v>
      </c>
      <c r="X355" s="7">
        <f>IFERROR(VLOOKUP(Table1[[#This Row],[Stock]],[2]CUS030!$A$5:$BO$10000,29,0)/Table1[[#This Row],[Rate
(L/S)]],"")</f>
        <v>0</v>
      </c>
      <c r="Y355" s="7">
        <f>IFERROR(VLOOKUP(Table1[[#This Row],[Stock]],[2]CUS030!$A$5:$BO$10000,30,0)/Table1[[#This Row],[Rate
(L/S)]],"")</f>
        <v>0</v>
      </c>
      <c r="Z355" s="7">
        <f>IFERROR(VLOOKUP(Table1[[#This Row],[Stock]],[2]CUS030!$A$5:$BO$10000,31,0)/Table1[[#This Row],[Rate
(L/S)]],"")</f>
        <v>0</v>
      </c>
      <c r="AA355" s="7">
        <f>IFERROR(VLOOKUP(Table1[[#This Row],[Stock]],[2]CUS030!$A$5:$BO$10000,32,0)/Table1[[#This Row],[Rate
(L/S)]],"")</f>
        <v>0</v>
      </c>
      <c r="AB355" s="7">
        <f>IFERROR(VLOOKUP(Table1[[#This Row],[Stock]],[2]CUS030!$A$5:$BO$10000,33,0)/Table1[[#This Row],[Rate
(L/S)]],"")</f>
        <v>0</v>
      </c>
      <c r="AC355" s="7">
        <f>IFERROR(VLOOKUP(Table1[[#This Row],[Stock]],[2]CUS030!$A$5:$BO$10000,34,0)/Table1[[#This Row],[Rate
(L/S)]],"")</f>
        <v>0</v>
      </c>
      <c r="AD355" s="7">
        <f>IFERROR(VLOOKUP(Table1[[#This Row],[Stock]],[2]CUS030!$A$5:$BO$10000,35,0)/Table1[[#This Row],[Rate
(L/S)]],"")</f>
        <v>0</v>
      </c>
      <c r="AE355" s="7">
        <f>IFERROR(VLOOKUP(Table1[[#This Row],[Stock]],[2]CUS030!$A$5:$BO$10000,36,0)/Table1[[#This Row],[Rate
(L/S)]],"")</f>
        <v>0</v>
      </c>
      <c r="AF355" s="7">
        <f>IFERROR(VLOOKUP(Table1[[#This Row],[Stock]],[2]CUS030!$A$5:$BO$10000,37,0)/Table1[[#This Row],[Rate
(L/S)]],"")</f>
        <v>0</v>
      </c>
      <c r="AG355" s="7">
        <f>IFERROR(VLOOKUP(Table1[[#This Row],[Stock]],[2]CUS030!$A$5:$BO$10000,38,0)/Table1[[#This Row],[Rate
(L/S)]],"")</f>
        <v>0</v>
      </c>
      <c r="AH355" s="7">
        <f>IFERROR(VLOOKUP(Table1[[#This Row],[Stock]],[2]CUS030!$A$5:$BO$10000,39,0)/Table1[[#This Row],[Rate
(L/S)]],"")</f>
        <v>0</v>
      </c>
      <c r="AI355" s="7">
        <f>IFERROR(VLOOKUP(Table1[[#This Row],[Stock]],[2]CUS030!$A$5:$BO$10000,40,0)/Table1[[#This Row],[Rate
(L/S)]],"")</f>
        <v>0</v>
      </c>
      <c r="AJ355" s="7">
        <f>IFERROR(VLOOKUP(Table1[[#This Row],[Stock]],[2]CUS030!$A$5:$BO$10000,41,0)/Table1[[#This Row],[Rate
(L/S)]],"")</f>
        <v>0</v>
      </c>
      <c r="AK355" s="7">
        <f>IFERROR(VLOOKUP(Table1[[#This Row],[Stock]],[2]CUS030!$A$5:$BO$10000,42,0)/Table1[[#This Row],[Rate
(L/S)]],"")</f>
        <v>0</v>
      </c>
      <c r="AL355" s="7">
        <f>IFERROR(VLOOKUP(Table1[[#This Row],[Stock]],[2]CUS030!$A$5:$BO$10000,43,0)/Table1[[#This Row],[Rate
(L/S)]],"")</f>
        <v>0</v>
      </c>
      <c r="AM355" s="7">
        <f>IFERROR(VLOOKUP(Table1[[#This Row],[Stock]],[2]CUS030!$A$5:$BO$10000,44,0)/Table1[[#This Row],[Rate
(L/S)]],"")</f>
        <v>0</v>
      </c>
      <c r="AN355" s="7">
        <f>IFERROR(VLOOKUP(Table1[[#This Row],[Stock]],[2]CUS030!$A$5:$BO$10000,45,0)/Table1[[#This Row],[Rate
(L/S)]],"")</f>
        <v>0</v>
      </c>
      <c r="AO355" s="7">
        <f>IFERROR(VLOOKUP(Table1[[#This Row],[Stock]],[2]CUS030!$A$5:$BO$10000,46,0)/Table1[[#This Row],[Rate
(L/S)]],"")</f>
        <v>0</v>
      </c>
      <c r="AP355" s="7">
        <f>IFERROR(VLOOKUP(Table1[[#This Row],[Stock]],[2]CUS030!$A$5:$BO$10000,47,0)/Table1[[#This Row],[Rate
(L/S)]],"")</f>
        <v>0</v>
      </c>
      <c r="AQ355" s="7">
        <f>IFERROR(VLOOKUP(Table1[[#This Row],[Stock]],[2]CUS030!$A$5:$BO$10000,48,0)/Table1[[#This Row],[Rate
(L/S)]],"")</f>
        <v>0</v>
      </c>
      <c r="AR355" s="7">
        <f>IFERROR(VLOOKUP(Table1[[#This Row],[Stock]],[2]CUS030!$A$5:$BO$10000,49,0)/Table1[[#This Row],[Rate
(L/S)]],"")</f>
        <v>0</v>
      </c>
      <c r="AS355" s="7">
        <f>IFERROR(VLOOKUP(Table1[[#This Row],[Stock]],[2]CUS030!$A$5:$BO$10000,50,0)/Table1[[#This Row],[Rate
(L/S)]],"")</f>
        <v>0</v>
      </c>
      <c r="AT355" s="7">
        <f>IFERROR(VLOOKUP(Table1[[#This Row],[Stock]],[2]CUS030!$A$5:$BO$10000,51,0)/Table1[[#This Row],[Rate
(L/S)]],"")</f>
        <v>0</v>
      </c>
      <c r="AU355" s="7">
        <f>IFERROR(VLOOKUP(Table1[[#This Row],[Stock]],[2]CUS030!$A$5:$BO$10000,52,0)/Table1[[#This Row],[Rate
(L/S)]],"")</f>
        <v>0</v>
      </c>
      <c r="AV355" s="7">
        <f>IFERROR(VLOOKUP(Table1[[#This Row],[Stock]],[2]CUS030!$A$5:$BO$10000,53,0)/Table1[[#This Row],[Rate
(L/S)]],"")</f>
        <v>0</v>
      </c>
      <c r="AW355" s="7">
        <f>IFERROR(VLOOKUP(Table1[[#This Row],[Stock]],[2]CUS030!$A$5:$BO$10000,54,0)/Table1[[#This Row],[Rate
(L/S)]],"")</f>
        <v>0</v>
      </c>
      <c r="AX355" s="7">
        <f>IFERROR(VLOOKUP(Table1[[#This Row],[Stock]],[2]CUS030!$A$5:$BO$10000,55,0)/Table1[[#This Row],[Rate
(L/S)]],"")</f>
        <v>0</v>
      </c>
      <c r="AY355" s="7">
        <f>IFERROR(VLOOKUP(Table1[[#This Row],[Stock]],[2]CUS030!$A$5:$BO$10000,56,0)/Table1[[#This Row],[Rate
(L/S)]],"")</f>
        <v>0</v>
      </c>
      <c r="AZ355" s="7">
        <f>IFERROR(VLOOKUP(Table1[[#This Row],[Stock]],[2]CUS030!$A$5:$BO$10000,57,0)/Table1[[#This Row],[Rate
(L/S)]],"")</f>
        <v>0</v>
      </c>
      <c r="BA355" s="7">
        <f>IFERROR(VLOOKUP(Table1[[#This Row],[Stock]],[2]CUS030!$A$5:$BO$10000,58,0)/Table1[[#This Row],[Rate
(L/S)]],"")</f>
        <v>0</v>
      </c>
      <c r="BB355" s="7">
        <f>IFERROR(VLOOKUP(Table1[[#This Row],[Stock]],[2]CUS030!$A$5:$BO$10000,59,0)/Table1[[#This Row],[Rate
(L/S)]],"")</f>
        <v>0</v>
      </c>
      <c r="BC355" s="7">
        <f>IFERROR(VLOOKUP(Table1[[#This Row],[Stock]],[2]CUS030!$A$5:$BO$10000,60,0)/Table1[[#This Row],[Rate
(L/S)]],"")</f>
        <v>0</v>
      </c>
      <c r="BD355" s="7">
        <f>IFERROR(VLOOKUP(Table1[[#This Row],[Stock]],[2]CUS030!$A$5:$BO$10000,61,0)/Table1[[#This Row],[Rate
(L/S)]],"")</f>
        <v>0</v>
      </c>
      <c r="BE355" s="7">
        <f>IFERROR(VLOOKUP(Table1[[#This Row],[Stock]],[2]CUS030!$A$5:$BO$10000,62,0)/Table1[[#This Row],[Rate
(L/S)]],"")</f>
        <v>0</v>
      </c>
      <c r="BF355" s="7">
        <f>IFERROR(VLOOKUP(Table1[[#This Row],[Stock]],[2]CUS030!$A$5:$BO$10000,63,0)/Table1[[#This Row],[Rate
(L/S)]],"")</f>
        <v>0</v>
      </c>
      <c r="BG355" s="7">
        <f>IFERROR(VLOOKUP(Table1[[#This Row],[Stock]],[2]CUS030!$A$5:$BO$10000,64,0)/Table1[[#This Row],[Rate
(L/S)]],"")</f>
        <v>0</v>
      </c>
      <c r="BH355" s="7">
        <f>IFERROR(VLOOKUP(Table1[[#This Row],[Stock]],[2]CUS030!$A$5:$BO$10000,65,0)/Table1[[#This Row],[Rate
(L/S)]],"")</f>
        <v>0</v>
      </c>
      <c r="BI355" s="7" t="s">
        <v>1</v>
      </c>
      <c r="BJ355" s="15">
        <f>IFERROR(IF(Table1[[#This Row],[S.Material]]="S",(Table1[[#This Row],[Total Qty]]+Table1[[#This Row],[N+1]]+Table1[[#This Row],[N+2]]),Table1[[#This Row],[Total Qty]]+Table1[[#This Row],[N+1]]),)</f>
        <v>0</v>
      </c>
      <c r="BK355" s="7" t="str">
        <f>IFERROR(IF(((AVERAGE((Table1[[#This Row],[N+1]],Table1[[#This Row],[N+2]]),Table1[[#This Row],[N+3]])-(Table1[[#This Row],[Total Qty]])))&gt;500,"Fixed&gt;500pcs",""),"")</f>
        <v/>
      </c>
      <c r="BL355" s="7" t="str">
        <f>IF(AND(Table1[[#This Row],[Last Forcast]]=0,Table1[[#This Row],[Total Qty]]&gt;0,Table1[[#This Row],[N+1]]&gt;0),"Check PO again","")</f>
        <v/>
      </c>
    </row>
    <row r="356" spans="2:64" x14ac:dyDescent="0.3">
      <c r="B356">
        <v>354</v>
      </c>
      <c r="C356" t="s">
        <v>367</v>
      </c>
      <c r="D356">
        <f>IFERROR(ROUND((MID(Table1[[#This Row],[Production]],35,(LEN(Table1[[#This Row],[Production]]))-37)/(MID(Table1[[#This Row],[Stock]],35,(LEN(Table1[[#This Row],[Stock]]))-37))),0),"")</f>
        <v>1</v>
      </c>
      <c r="E356" t="s">
        <v>367</v>
      </c>
      <c r="F356" s="16">
        <f>VLOOKUP(LEFT(Table1[[#This Row],[Production]],LEN(Table1[[#This Row],[Production]])-7),Item!$A$5:$Z$1000,26,0)</f>
        <v>0.84299999999999997</v>
      </c>
      <c r="H356" s="8" t="str">
        <f>IFERROR(VLOOKUP(MID(Table1[[#This Row],[Production]],10,2),Special!$B$2:$D$26,3,0),"")</f>
        <v>-</v>
      </c>
      <c r="J356" t="b">
        <f>EXACT(LEFT(Table1[[#This Row],[Stock]],12),LEFT(Table1[[#This Row],[Production]],12))</f>
        <v>1</v>
      </c>
      <c r="K356" t="b">
        <f>EXACT((RIGHT(Table1[[#This Row],[Stock]],3)),((RIGHT(Table1[[#This Row],[Production]],3))))</f>
        <v>1</v>
      </c>
      <c r="L356" s="14">
        <f>IFERROR(VLOOKUP(Table1[[#This Row],[Stock]],[1]Sheet1!$A$7:$N$10000,14,0),"")</f>
        <v>576</v>
      </c>
      <c r="M356" s="14">
        <f>IFERROR(ROUND((Table1[[#This Row],[Stock
(S&amp;L)]]/Table1[[#This Row],[Rate
(L/S)]]),0),"")</f>
        <v>576</v>
      </c>
      <c r="O356" t="str">
        <f>IF(Table1[[#This Row],[Rate
(L/S)]]=1,"P/E","C")</f>
        <v>P/E</v>
      </c>
      <c r="P356" s="7">
        <f>IFERROR(VLOOKUP(Table1[[#This Row],[Stock]],[2]CUS030!$A$5:$BO$10000,21,0)/Table1[[#This Row],[Rate
(L/S)]],"")</f>
        <v>0</v>
      </c>
      <c r="Q356" s="7">
        <f>IFERROR(VLOOKUP(Table1[[#This Row],[Stock]],[2]CUS030!$A$5:$BO$10000,22,0)/Table1[[#This Row],[Rate
(L/S)]],"")</f>
        <v>0</v>
      </c>
      <c r="R356" s="7">
        <f>IFERROR(VLOOKUP(Table1[[#This Row],[Stock]],[2]CUS030!$A$5:$BO$10000,23,0)/Table1[[#This Row],[Rate
(L/S)]],"")</f>
        <v>0</v>
      </c>
      <c r="S356" s="7">
        <f>IFERROR(VLOOKUP(Table1[[#This Row],[Stock]],[2]CUS030!$A$5:$BO$10000,24,0)/Table1[[#This Row],[Rate
(L/S)]],"")</f>
        <v>0</v>
      </c>
      <c r="T356" s="7">
        <f>IFERROR(VLOOKUP(Table1[[#This Row],[Stock]],[2]CUS030!$A$5:$BO$10000,25,0)/Table1[[#This Row],[Rate
(L/S)]],"")</f>
        <v>0</v>
      </c>
      <c r="U356" s="7">
        <f>IFERROR(VLOOKUP(Table1[[#This Row],[Stock]],[2]CUS030!$A$5:$BO$10000,26,0)/Table1[[#This Row],[Rate
(L/S)]],"")</f>
        <v>0</v>
      </c>
      <c r="V356" s="7">
        <f>IFERROR(VLOOKUP(Table1[[#This Row],[Stock]],[2]CUS030!$A$5:$BO$10000,27,0)/Table1[[#This Row],[Rate
(L/S)]],"")</f>
        <v>0</v>
      </c>
      <c r="W356" s="7">
        <f>IFERROR(VLOOKUP(Table1[[#This Row],[Stock]],[2]CUS030!$A$5:$BO$10000,28,0)/Table1[[#This Row],[Rate
(L/S)]],"")</f>
        <v>0</v>
      </c>
      <c r="X356" s="7">
        <f>IFERROR(VLOOKUP(Table1[[#This Row],[Stock]],[2]CUS030!$A$5:$BO$10000,29,0)/Table1[[#This Row],[Rate
(L/S)]],"")</f>
        <v>0</v>
      </c>
      <c r="Y356" s="7">
        <f>IFERROR(VLOOKUP(Table1[[#This Row],[Stock]],[2]CUS030!$A$5:$BO$10000,30,0)/Table1[[#This Row],[Rate
(L/S)]],"")</f>
        <v>0</v>
      </c>
      <c r="Z356" s="7">
        <f>IFERROR(VLOOKUP(Table1[[#This Row],[Stock]],[2]CUS030!$A$5:$BO$10000,31,0)/Table1[[#This Row],[Rate
(L/S)]],"")</f>
        <v>0</v>
      </c>
      <c r="AA356" s="7">
        <f>IFERROR(VLOOKUP(Table1[[#This Row],[Stock]],[2]CUS030!$A$5:$BO$10000,32,0)/Table1[[#This Row],[Rate
(L/S)]],"")</f>
        <v>0</v>
      </c>
      <c r="AB356" s="7">
        <f>IFERROR(VLOOKUP(Table1[[#This Row],[Stock]],[2]CUS030!$A$5:$BO$10000,33,0)/Table1[[#This Row],[Rate
(L/S)]],"")</f>
        <v>0</v>
      </c>
      <c r="AC356" s="7">
        <f>IFERROR(VLOOKUP(Table1[[#This Row],[Stock]],[2]CUS030!$A$5:$BO$10000,34,0)/Table1[[#This Row],[Rate
(L/S)]],"")</f>
        <v>0</v>
      </c>
      <c r="AD356" s="7">
        <f>IFERROR(VLOOKUP(Table1[[#This Row],[Stock]],[2]CUS030!$A$5:$BO$10000,35,0)/Table1[[#This Row],[Rate
(L/S)]],"")</f>
        <v>0</v>
      </c>
      <c r="AE356" s="7">
        <f>IFERROR(VLOOKUP(Table1[[#This Row],[Stock]],[2]CUS030!$A$5:$BO$10000,36,0)/Table1[[#This Row],[Rate
(L/S)]],"")</f>
        <v>0</v>
      </c>
      <c r="AF356" s="7">
        <f>IFERROR(VLOOKUP(Table1[[#This Row],[Stock]],[2]CUS030!$A$5:$BO$10000,37,0)/Table1[[#This Row],[Rate
(L/S)]],"")</f>
        <v>0</v>
      </c>
      <c r="AG356" s="7">
        <f>IFERROR(VLOOKUP(Table1[[#This Row],[Stock]],[2]CUS030!$A$5:$BO$10000,38,0)/Table1[[#This Row],[Rate
(L/S)]],"")</f>
        <v>0</v>
      </c>
      <c r="AH356" s="7">
        <f>IFERROR(VLOOKUP(Table1[[#This Row],[Stock]],[2]CUS030!$A$5:$BO$10000,39,0)/Table1[[#This Row],[Rate
(L/S)]],"")</f>
        <v>0</v>
      </c>
      <c r="AI356" s="7">
        <f>IFERROR(VLOOKUP(Table1[[#This Row],[Stock]],[2]CUS030!$A$5:$BO$10000,40,0)/Table1[[#This Row],[Rate
(L/S)]],"")</f>
        <v>0</v>
      </c>
      <c r="AJ356" s="7">
        <f>IFERROR(VLOOKUP(Table1[[#This Row],[Stock]],[2]CUS030!$A$5:$BO$10000,41,0)/Table1[[#This Row],[Rate
(L/S)]],"")</f>
        <v>0</v>
      </c>
      <c r="AK356" s="7">
        <f>IFERROR(VLOOKUP(Table1[[#This Row],[Stock]],[2]CUS030!$A$5:$BO$10000,42,0)/Table1[[#This Row],[Rate
(L/S)]],"")</f>
        <v>0</v>
      </c>
      <c r="AL356" s="7">
        <f>IFERROR(VLOOKUP(Table1[[#This Row],[Stock]],[2]CUS030!$A$5:$BO$10000,43,0)/Table1[[#This Row],[Rate
(L/S)]],"")</f>
        <v>0</v>
      </c>
      <c r="AM356" s="7">
        <f>IFERROR(VLOOKUP(Table1[[#This Row],[Stock]],[2]CUS030!$A$5:$BO$10000,44,0)/Table1[[#This Row],[Rate
(L/S)]],"")</f>
        <v>0</v>
      </c>
      <c r="AN356" s="7">
        <f>IFERROR(VLOOKUP(Table1[[#This Row],[Stock]],[2]CUS030!$A$5:$BO$10000,45,0)/Table1[[#This Row],[Rate
(L/S)]],"")</f>
        <v>0</v>
      </c>
      <c r="AO356" s="7">
        <f>IFERROR(VLOOKUP(Table1[[#This Row],[Stock]],[2]CUS030!$A$5:$BO$10000,46,0)/Table1[[#This Row],[Rate
(L/S)]],"")</f>
        <v>0</v>
      </c>
      <c r="AP356" s="7">
        <f>IFERROR(VLOOKUP(Table1[[#This Row],[Stock]],[2]CUS030!$A$5:$BO$10000,47,0)/Table1[[#This Row],[Rate
(L/S)]],"")</f>
        <v>0</v>
      </c>
      <c r="AQ356" s="7">
        <f>IFERROR(VLOOKUP(Table1[[#This Row],[Stock]],[2]CUS030!$A$5:$BO$10000,48,0)/Table1[[#This Row],[Rate
(L/S)]],"")</f>
        <v>0</v>
      </c>
      <c r="AR356" s="7">
        <f>IFERROR(VLOOKUP(Table1[[#This Row],[Stock]],[2]CUS030!$A$5:$BO$10000,49,0)/Table1[[#This Row],[Rate
(L/S)]],"")</f>
        <v>0</v>
      </c>
      <c r="AS356" s="7">
        <f>IFERROR(VLOOKUP(Table1[[#This Row],[Stock]],[2]CUS030!$A$5:$BO$10000,50,0)/Table1[[#This Row],[Rate
(L/S)]],"")</f>
        <v>0</v>
      </c>
      <c r="AT356" s="7">
        <f>IFERROR(VLOOKUP(Table1[[#This Row],[Stock]],[2]CUS030!$A$5:$BO$10000,51,0)/Table1[[#This Row],[Rate
(L/S)]],"")</f>
        <v>0</v>
      </c>
      <c r="AU356" s="7">
        <f>IFERROR(VLOOKUP(Table1[[#This Row],[Stock]],[2]CUS030!$A$5:$BO$10000,52,0)/Table1[[#This Row],[Rate
(L/S)]],"")</f>
        <v>0</v>
      </c>
      <c r="AV356" s="7">
        <f>IFERROR(VLOOKUP(Table1[[#This Row],[Stock]],[2]CUS030!$A$5:$BO$10000,53,0)/Table1[[#This Row],[Rate
(L/S)]],"")</f>
        <v>0</v>
      </c>
      <c r="AW356" s="7">
        <f>IFERROR(VLOOKUP(Table1[[#This Row],[Stock]],[2]CUS030!$A$5:$BO$10000,54,0)/Table1[[#This Row],[Rate
(L/S)]],"")</f>
        <v>0</v>
      </c>
      <c r="AX356" s="7">
        <f>IFERROR(VLOOKUP(Table1[[#This Row],[Stock]],[2]CUS030!$A$5:$BO$10000,55,0)/Table1[[#This Row],[Rate
(L/S)]],"")</f>
        <v>0</v>
      </c>
      <c r="AY356" s="7">
        <f>IFERROR(VLOOKUP(Table1[[#This Row],[Stock]],[2]CUS030!$A$5:$BO$10000,56,0)/Table1[[#This Row],[Rate
(L/S)]],"")</f>
        <v>0</v>
      </c>
      <c r="AZ356" s="7">
        <f>IFERROR(VLOOKUP(Table1[[#This Row],[Stock]],[2]CUS030!$A$5:$BO$10000,57,0)/Table1[[#This Row],[Rate
(L/S)]],"")</f>
        <v>0</v>
      </c>
      <c r="BA356" s="7">
        <f>IFERROR(VLOOKUP(Table1[[#This Row],[Stock]],[2]CUS030!$A$5:$BO$10000,58,0)/Table1[[#This Row],[Rate
(L/S)]],"")</f>
        <v>0</v>
      </c>
      <c r="BB356" s="7">
        <f>IFERROR(VLOOKUP(Table1[[#This Row],[Stock]],[2]CUS030!$A$5:$BO$10000,59,0)/Table1[[#This Row],[Rate
(L/S)]],"")</f>
        <v>0</v>
      </c>
      <c r="BC356" s="7">
        <f>IFERROR(VLOOKUP(Table1[[#This Row],[Stock]],[2]CUS030!$A$5:$BO$10000,60,0)/Table1[[#This Row],[Rate
(L/S)]],"")</f>
        <v>0</v>
      </c>
      <c r="BD356" s="7">
        <f>IFERROR(VLOOKUP(Table1[[#This Row],[Stock]],[2]CUS030!$A$5:$BO$10000,61,0)/Table1[[#This Row],[Rate
(L/S)]],"")</f>
        <v>0</v>
      </c>
      <c r="BE356" s="7">
        <f>IFERROR(VLOOKUP(Table1[[#This Row],[Stock]],[2]CUS030!$A$5:$BO$10000,62,0)/Table1[[#This Row],[Rate
(L/S)]],"")</f>
        <v>0</v>
      </c>
      <c r="BF356" s="7">
        <f>IFERROR(VLOOKUP(Table1[[#This Row],[Stock]],[2]CUS030!$A$5:$BO$10000,63,0)/Table1[[#This Row],[Rate
(L/S)]],"")</f>
        <v>0</v>
      </c>
      <c r="BG356" s="7">
        <f>IFERROR(VLOOKUP(Table1[[#This Row],[Stock]],[2]CUS030!$A$5:$BO$10000,64,0)/Table1[[#This Row],[Rate
(L/S)]],"")</f>
        <v>0</v>
      </c>
      <c r="BH356" s="7">
        <f>IFERROR(VLOOKUP(Table1[[#This Row],[Stock]],[2]CUS030!$A$5:$BO$10000,65,0)/Table1[[#This Row],[Rate
(L/S)]],"")</f>
        <v>0</v>
      </c>
      <c r="BI356" s="7" t="s">
        <v>1</v>
      </c>
      <c r="BJ356" s="15">
        <f>IFERROR(IF(Table1[[#This Row],[S.Material]]="S",(Table1[[#This Row],[Total Qty]]+Table1[[#This Row],[N+1]]+Table1[[#This Row],[N+2]]),Table1[[#This Row],[Total Qty]]+Table1[[#This Row],[N+1]]),)</f>
        <v>0</v>
      </c>
      <c r="BK356" s="7" t="str">
        <f>IFERROR(IF(((AVERAGE((Table1[[#This Row],[N+1]],Table1[[#This Row],[N+2]]),Table1[[#This Row],[N+3]])-(Table1[[#This Row],[Total Qty]])))&gt;500,"Fixed&gt;500pcs",""),"")</f>
        <v/>
      </c>
      <c r="BL356" s="7" t="str">
        <f>IF(AND(Table1[[#This Row],[Last Forcast]]=0,Table1[[#This Row],[Total Qty]]&gt;0,Table1[[#This Row],[N+1]]&gt;0),"Check PO again","")</f>
        <v/>
      </c>
    </row>
    <row r="357" spans="2:64" x14ac:dyDescent="0.3">
      <c r="B357">
        <v>355</v>
      </c>
      <c r="C357" t="s">
        <v>368</v>
      </c>
      <c r="D357">
        <f>IFERROR(ROUND((MID(Table1[[#This Row],[Production]],35,(LEN(Table1[[#This Row],[Production]]))-37)/(MID(Table1[[#This Row],[Stock]],35,(LEN(Table1[[#This Row],[Stock]]))-37))),0),"")</f>
        <v>1</v>
      </c>
      <c r="E357" t="s">
        <v>368</v>
      </c>
      <c r="F357" s="16">
        <f>VLOOKUP(LEFT(Table1[[#This Row],[Production]],LEN(Table1[[#This Row],[Production]])-7),Item!$A$5:$Z$1000,26,0)</f>
        <v>0.84299999999999997</v>
      </c>
      <c r="H357" s="8" t="str">
        <f>IFERROR(VLOOKUP(MID(Table1[[#This Row],[Production]],10,2),Special!$B$2:$D$26,3,0),"")</f>
        <v>-</v>
      </c>
      <c r="J357" t="b">
        <f>EXACT(LEFT(Table1[[#This Row],[Stock]],12),LEFT(Table1[[#This Row],[Production]],12))</f>
        <v>1</v>
      </c>
      <c r="K357" t="b">
        <f>EXACT((RIGHT(Table1[[#This Row],[Stock]],3)),((RIGHT(Table1[[#This Row],[Production]],3))))</f>
        <v>1</v>
      </c>
      <c r="L357" s="14">
        <f>IFERROR(VLOOKUP(Table1[[#This Row],[Stock]],[1]Sheet1!$A$7:$N$10000,14,0),"")</f>
        <v>902</v>
      </c>
      <c r="M357" s="14">
        <f>IFERROR(ROUND((Table1[[#This Row],[Stock
(S&amp;L)]]/Table1[[#This Row],[Rate
(L/S)]]),0),"")</f>
        <v>902</v>
      </c>
      <c r="O357" t="str">
        <f>IF(Table1[[#This Row],[Rate
(L/S)]]=1,"P/E","C")</f>
        <v>P/E</v>
      </c>
      <c r="P357" s="7">
        <f>IFERROR(VLOOKUP(Table1[[#This Row],[Stock]],[2]CUS030!$A$5:$BO$10000,21,0)/Table1[[#This Row],[Rate
(L/S)]],"")</f>
        <v>0</v>
      </c>
      <c r="Q357" s="7">
        <f>IFERROR(VLOOKUP(Table1[[#This Row],[Stock]],[2]CUS030!$A$5:$BO$10000,22,0)/Table1[[#This Row],[Rate
(L/S)]],"")</f>
        <v>0</v>
      </c>
      <c r="R357" s="7">
        <f>IFERROR(VLOOKUP(Table1[[#This Row],[Stock]],[2]CUS030!$A$5:$BO$10000,23,0)/Table1[[#This Row],[Rate
(L/S)]],"")</f>
        <v>0</v>
      </c>
      <c r="S357" s="7">
        <f>IFERROR(VLOOKUP(Table1[[#This Row],[Stock]],[2]CUS030!$A$5:$BO$10000,24,0)/Table1[[#This Row],[Rate
(L/S)]],"")</f>
        <v>0</v>
      </c>
      <c r="T357" s="7">
        <f>IFERROR(VLOOKUP(Table1[[#This Row],[Stock]],[2]CUS030!$A$5:$BO$10000,25,0)/Table1[[#This Row],[Rate
(L/S)]],"")</f>
        <v>0</v>
      </c>
      <c r="U357" s="7">
        <f>IFERROR(VLOOKUP(Table1[[#This Row],[Stock]],[2]CUS030!$A$5:$BO$10000,26,0)/Table1[[#This Row],[Rate
(L/S)]],"")</f>
        <v>0</v>
      </c>
      <c r="V357" s="7">
        <f>IFERROR(VLOOKUP(Table1[[#This Row],[Stock]],[2]CUS030!$A$5:$BO$10000,27,0)/Table1[[#This Row],[Rate
(L/S)]],"")</f>
        <v>0</v>
      </c>
      <c r="W357" s="7">
        <f>IFERROR(VLOOKUP(Table1[[#This Row],[Stock]],[2]CUS030!$A$5:$BO$10000,28,0)/Table1[[#This Row],[Rate
(L/S)]],"")</f>
        <v>0</v>
      </c>
      <c r="X357" s="7">
        <f>IFERROR(VLOOKUP(Table1[[#This Row],[Stock]],[2]CUS030!$A$5:$BO$10000,29,0)/Table1[[#This Row],[Rate
(L/S)]],"")</f>
        <v>0</v>
      </c>
      <c r="Y357" s="7">
        <f>IFERROR(VLOOKUP(Table1[[#This Row],[Stock]],[2]CUS030!$A$5:$BO$10000,30,0)/Table1[[#This Row],[Rate
(L/S)]],"")</f>
        <v>0</v>
      </c>
      <c r="Z357" s="7">
        <f>IFERROR(VLOOKUP(Table1[[#This Row],[Stock]],[2]CUS030!$A$5:$BO$10000,31,0)/Table1[[#This Row],[Rate
(L/S)]],"")</f>
        <v>0</v>
      </c>
      <c r="AA357" s="7">
        <f>IFERROR(VLOOKUP(Table1[[#This Row],[Stock]],[2]CUS030!$A$5:$BO$10000,32,0)/Table1[[#This Row],[Rate
(L/S)]],"")</f>
        <v>0</v>
      </c>
      <c r="AB357" s="7">
        <f>IFERROR(VLOOKUP(Table1[[#This Row],[Stock]],[2]CUS030!$A$5:$BO$10000,33,0)/Table1[[#This Row],[Rate
(L/S)]],"")</f>
        <v>0</v>
      </c>
      <c r="AC357" s="7">
        <f>IFERROR(VLOOKUP(Table1[[#This Row],[Stock]],[2]CUS030!$A$5:$BO$10000,34,0)/Table1[[#This Row],[Rate
(L/S)]],"")</f>
        <v>0</v>
      </c>
      <c r="AD357" s="7">
        <f>IFERROR(VLOOKUP(Table1[[#This Row],[Stock]],[2]CUS030!$A$5:$BO$10000,35,0)/Table1[[#This Row],[Rate
(L/S)]],"")</f>
        <v>0</v>
      </c>
      <c r="AE357" s="7">
        <f>IFERROR(VLOOKUP(Table1[[#This Row],[Stock]],[2]CUS030!$A$5:$BO$10000,36,0)/Table1[[#This Row],[Rate
(L/S)]],"")</f>
        <v>0</v>
      </c>
      <c r="AF357" s="7">
        <f>IFERROR(VLOOKUP(Table1[[#This Row],[Stock]],[2]CUS030!$A$5:$BO$10000,37,0)/Table1[[#This Row],[Rate
(L/S)]],"")</f>
        <v>0</v>
      </c>
      <c r="AG357" s="7">
        <f>IFERROR(VLOOKUP(Table1[[#This Row],[Stock]],[2]CUS030!$A$5:$BO$10000,38,0)/Table1[[#This Row],[Rate
(L/S)]],"")</f>
        <v>0</v>
      </c>
      <c r="AH357" s="7">
        <f>IFERROR(VLOOKUP(Table1[[#This Row],[Stock]],[2]CUS030!$A$5:$BO$10000,39,0)/Table1[[#This Row],[Rate
(L/S)]],"")</f>
        <v>0</v>
      </c>
      <c r="AI357" s="7">
        <f>IFERROR(VLOOKUP(Table1[[#This Row],[Stock]],[2]CUS030!$A$5:$BO$10000,40,0)/Table1[[#This Row],[Rate
(L/S)]],"")</f>
        <v>0</v>
      </c>
      <c r="AJ357" s="7">
        <f>IFERROR(VLOOKUP(Table1[[#This Row],[Stock]],[2]CUS030!$A$5:$BO$10000,41,0)/Table1[[#This Row],[Rate
(L/S)]],"")</f>
        <v>0</v>
      </c>
      <c r="AK357" s="7">
        <f>IFERROR(VLOOKUP(Table1[[#This Row],[Stock]],[2]CUS030!$A$5:$BO$10000,42,0)/Table1[[#This Row],[Rate
(L/S)]],"")</f>
        <v>0</v>
      </c>
      <c r="AL357" s="7">
        <f>IFERROR(VLOOKUP(Table1[[#This Row],[Stock]],[2]CUS030!$A$5:$BO$10000,43,0)/Table1[[#This Row],[Rate
(L/S)]],"")</f>
        <v>0</v>
      </c>
      <c r="AM357" s="7">
        <f>IFERROR(VLOOKUP(Table1[[#This Row],[Stock]],[2]CUS030!$A$5:$BO$10000,44,0)/Table1[[#This Row],[Rate
(L/S)]],"")</f>
        <v>0</v>
      </c>
      <c r="AN357" s="7">
        <f>IFERROR(VLOOKUP(Table1[[#This Row],[Stock]],[2]CUS030!$A$5:$BO$10000,45,0)/Table1[[#This Row],[Rate
(L/S)]],"")</f>
        <v>0</v>
      </c>
      <c r="AO357" s="7">
        <f>IFERROR(VLOOKUP(Table1[[#This Row],[Stock]],[2]CUS030!$A$5:$BO$10000,46,0)/Table1[[#This Row],[Rate
(L/S)]],"")</f>
        <v>0</v>
      </c>
      <c r="AP357" s="7">
        <f>IFERROR(VLOOKUP(Table1[[#This Row],[Stock]],[2]CUS030!$A$5:$BO$10000,47,0)/Table1[[#This Row],[Rate
(L/S)]],"")</f>
        <v>0</v>
      </c>
      <c r="AQ357" s="7">
        <f>IFERROR(VLOOKUP(Table1[[#This Row],[Stock]],[2]CUS030!$A$5:$BO$10000,48,0)/Table1[[#This Row],[Rate
(L/S)]],"")</f>
        <v>0</v>
      </c>
      <c r="AR357" s="7">
        <f>IFERROR(VLOOKUP(Table1[[#This Row],[Stock]],[2]CUS030!$A$5:$BO$10000,49,0)/Table1[[#This Row],[Rate
(L/S)]],"")</f>
        <v>0</v>
      </c>
      <c r="AS357" s="7">
        <f>IFERROR(VLOOKUP(Table1[[#This Row],[Stock]],[2]CUS030!$A$5:$BO$10000,50,0)/Table1[[#This Row],[Rate
(L/S)]],"")</f>
        <v>0</v>
      </c>
      <c r="AT357" s="7">
        <f>IFERROR(VLOOKUP(Table1[[#This Row],[Stock]],[2]CUS030!$A$5:$BO$10000,51,0)/Table1[[#This Row],[Rate
(L/S)]],"")</f>
        <v>0</v>
      </c>
      <c r="AU357" s="7">
        <f>IFERROR(VLOOKUP(Table1[[#This Row],[Stock]],[2]CUS030!$A$5:$BO$10000,52,0)/Table1[[#This Row],[Rate
(L/S)]],"")</f>
        <v>0</v>
      </c>
      <c r="AV357" s="7">
        <f>IFERROR(VLOOKUP(Table1[[#This Row],[Stock]],[2]CUS030!$A$5:$BO$10000,53,0)/Table1[[#This Row],[Rate
(L/S)]],"")</f>
        <v>0</v>
      </c>
      <c r="AW357" s="7">
        <f>IFERROR(VLOOKUP(Table1[[#This Row],[Stock]],[2]CUS030!$A$5:$BO$10000,54,0)/Table1[[#This Row],[Rate
(L/S)]],"")</f>
        <v>0</v>
      </c>
      <c r="AX357" s="7">
        <f>IFERROR(VLOOKUP(Table1[[#This Row],[Stock]],[2]CUS030!$A$5:$BO$10000,55,0)/Table1[[#This Row],[Rate
(L/S)]],"")</f>
        <v>16</v>
      </c>
      <c r="AY357" s="7">
        <f>IFERROR(VLOOKUP(Table1[[#This Row],[Stock]],[2]CUS030!$A$5:$BO$10000,56,0)/Table1[[#This Row],[Rate
(L/S)]],"")</f>
        <v>32</v>
      </c>
      <c r="AZ357" s="7">
        <f>IFERROR(VLOOKUP(Table1[[#This Row],[Stock]],[2]CUS030!$A$5:$BO$10000,57,0)/Table1[[#This Row],[Rate
(L/S)]],"")</f>
        <v>14</v>
      </c>
      <c r="BA357" s="7">
        <f>IFERROR(VLOOKUP(Table1[[#This Row],[Stock]],[2]CUS030!$A$5:$BO$10000,58,0)/Table1[[#This Row],[Rate
(L/S)]],"")</f>
        <v>11</v>
      </c>
      <c r="BB357" s="7">
        <f>IFERROR(VLOOKUP(Table1[[#This Row],[Stock]],[2]CUS030!$A$5:$BO$10000,59,0)/Table1[[#This Row],[Rate
(L/S)]],"")</f>
        <v>0</v>
      </c>
      <c r="BC357" s="7">
        <f>IFERROR(VLOOKUP(Table1[[#This Row],[Stock]],[2]CUS030!$A$5:$BO$10000,60,0)/Table1[[#This Row],[Rate
(L/S)]],"")</f>
        <v>0</v>
      </c>
      <c r="BD357" s="7">
        <f>IFERROR(VLOOKUP(Table1[[#This Row],[Stock]],[2]CUS030!$A$5:$BO$10000,61,0)/Table1[[#This Row],[Rate
(L/S)]],"")</f>
        <v>0</v>
      </c>
      <c r="BE357" s="7">
        <f>IFERROR(VLOOKUP(Table1[[#This Row],[Stock]],[2]CUS030!$A$5:$BO$10000,62,0)/Table1[[#This Row],[Rate
(L/S)]],"")</f>
        <v>0</v>
      </c>
      <c r="BF357" s="7">
        <f>IFERROR(VLOOKUP(Table1[[#This Row],[Stock]],[2]CUS030!$A$5:$BO$10000,63,0)/Table1[[#This Row],[Rate
(L/S)]],"")</f>
        <v>0</v>
      </c>
      <c r="BG357" s="7">
        <f>IFERROR(VLOOKUP(Table1[[#This Row],[Stock]],[2]CUS030!$A$5:$BO$10000,64,0)/Table1[[#This Row],[Rate
(L/S)]],"")</f>
        <v>0</v>
      </c>
      <c r="BH357" s="7">
        <f>IFERROR(VLOOKUP(Table1[[#This Row],[Stock]],[2]CUS030!$A$5:$BO$10000,65,0)/Table1[[#This Row],[Rate
(L/S)]],"")</f>
        <v>0</v>
      </c>
      <c r="BI357" s="7" t="s">
        <v>1</v>
      </c>
      <c r="BJ357" s="15">
        <f>IFERROR(IF(Table1[[#This Row],[S.Material]]="S",(Table1[[#This Row],[Total Qty]]+Table1[[#This Row],[N+1]]+Table1[[#This Row],[N+2]]),Table1[[#This Row],[Total Qty]]+Table1[[#This Row],[N+1]]),)</f>
        <v>32</v>
      </c>
      <c r="BK357" s="7" t="str">
        <f>IFERROR(IF(((AVERAGE((Table1[[#This Row],[N+1]],Table1[[#This Row],[N+2]]),Table1[[#This Row],[N+3]])-(Table1[[#This Row],[Total Qty]])))&gt;500,"Fixed&gt;500pcs",""),"")</f>
        <v/>
      </c>
      <c r="BL357" s="7" t="str">
        <f>IF(AND(Table1[[#This Row],[Last Forcast]]=0,Table1[[#This Row],[Total Qty]]&gt;0,Table1[[#This Row],[N+1]]&gt;0),"Check PO again","")</f>
        <v/>
      </c>
    </row>
    <row r="358" spans="2:64" x14ac:dyDescent="0.3">
      <c r="B358">
        <v>356</v>
      </c>
      <c r="C358" t="s">
        <v>369</v>
      </c>
      <c r="D358">
        <f>IFERROR(ROUND((MID(Table1[[#This Row],[Production]],35,(LEN(Table1[[#This Row],[Production]]))-37)/(MID(Table1[[#This Row],[Stock]],35,(LEN(Table1[[#This Row],[Stock]]))-37))),0),"")</f>
        <v>67</v>
      </c>
      <c r="E358" t="s">
        <v>364</v>
      </c>
      <c r="F358" s="16">
        <f>VLOOKUP(LEFT(Table1[[#This Row],[Production]],LEN(Table1[[#This Row],[Production]])-7),Item!$A$5:$Z$1000,26,0)</f>
        <v>0.84299999999999997</v>
      </c>
      <c r="H358" s="8" t="str">
        <f>IFERROR(VLOOKUP(MID(Table1[[#This Row],[Production]],10,2),Special!$B$2:$D$26,3,0),"")</f>
        <v>-</v>
      </c>
      <c r="J358" t="b">
        <f>EXACT(LEFT(Table1[[#This Row],[Stock]],12),LEFT(Table1[[#This Row],[Production]],12))</f>
        <v>1</v>
      </c>
      <c r="K358" t="b">
        <f>EXACT((RIGHT(Table1[[#This Row],[Stock]],3)),((RIGHT(Table1[[#This Row],[Production]],3))))</f>
        <v>1</v>
      </c>
      <c r="L358" s="14">
        <f>IFERROR(VLOOKUP(Table1[[#This Row],[Stock]],[1]Sheet1!$A$7:$N$10000,14,0),"")</f>
        <v>11</v>
      </c>
      <c r="M358" s="14">
        <f>IFERROR(ROUND((Table1[[#This Row],[Stock
(S&amp;L)]]/Table1[[#This Row],[Rate
(L/S)]]),0),"")</f>
        <v>0</v>
      </c>
      <c r="O358" t="str">
        <f>IF(Table1[[#This Row],[Rate
(L/S)]]=1,"P/E","C")</f>
        <v>C</v>
      </c>
      <c r="P358" s="7">
        <f>IFERROR(VLOOKUP(Table1[[#This Row],[Stock]],[2]CUS030!$A$5:$BO$10000,21,0)/Table1[[#This Row],[Rate
(L/S)]],"")</f>
        <v>0</v>
      </c>
      <c r="Q358" s="7">
        <f>IFERROR(VLOOKUP(Table1[[#This Row],[Stock]],[2]CUS030!$A$5:$BO$10000,22,0)/Table1[[#This Row],[Rate
(L/S)]],"")</f>
        <v>0</v>
      </c>
      <c r="R358" s="7">
        <f>IFERROR(VLOOKUP(Table1[[#This Row],[Stock]],[2]CUS030!$A$5:$BO$10000,23,0)/Table1[[#This Row],[Rate
(L/S)]],"")</f>
        <v>0</v>
      </c>
      <c r="S358" s="7">
        <f>IFERROR(VLOOKUP(Table1[[#This Row],[Stock]],[2]CUS030!$A$5:$BO$10000,24,0)/Table1[[#This Row],[Rate
(L/S)]],"")</f>
        <v>0</v>
      </c>
      <c r="T358" s="7">
        <f>IFERROR(VLOOKUP(Table1[[#This Row],[Stock]],[2]CUS030!$A$5:$BO$10000,25,0)/Table1[[#This Row],[Rate
(L/S)]],"")</f>
        <v>0</v>
      </c>
      <c r="U358" s="7">
        <f>IFERROR(VLOOKUP(Table1[[#This Row],[Stock]],[2]CUS030!$A$5:$BO$10000,26,0)/Table1[[#This Row],[Rate
(L/S)]],"")</f>
        <v>0</v>
      </c>
      <c r="V358" s="7">
        <f>IFERROR(VLOOKUP(Table1[[#This Row],[Stock]],[2]CUS030!$A$5:$BO$10000,27,0)/Table1[[#This Row],[Rate
(L/S)]],"")</f>
        <v>0</v>
      </c>
      <c r="W358" s="7">
        <f>IFERROR(VLOOKUP(Table1[[#This Row],[Stock]],[2]CUS030!$A$5:$BO$10000,28,0)/Table1[[#This Row],[Rate
(L/S)]],"")</f>
        <v>0</v>
      </c>
      <c r="X358" s="7">
        <f>IFERROR(VLOOKUP(Table1[[#This Row],[Stock]],[2]CUS030!$A$5:$BO$10000,29,0)/Table1[[#This Row],[Rate
(L/S)]],"")</f>
        <v>0</v>
      </c>
      <c r="Y358" s="7">
        <f>IFERROR(VLOOKUP(Table1[[#This Row],[Stock]],[2]CUS030!$A$5:$BO$10000,30,0)/Table1[[#This Row],[Rate
(L/S)]],"")</f>
        <v>0</v>
      </c>
      <c r="Z358" s="7">
        <f>IFERROR(VLOOKUP(Table1[[#This Row],[Stock]],[2]CUS030!$A$5:$BO$10000,31,0)/Table1[[#This Row],[Rate
(L/S)]],"")</f>
        <v>0</v>
      </c>
      <c r="AA358" s="7">
        <f>IFERROR(VLOOKUP(Table1[[#This Row],[Stock]],[2]CUS030!$A$5:$BO$10000,32,0)/Table1[[#This Row],[Rate
(L/S)]],"")</f>
        <v>0</v>
      </c>
      <c r="AB358" s="7">
        <f>IFERROR(VLOOKUP(Table1[[#This Row],[Stock]],[2]CUS030!$A$5:$BO$10000,33,0)/Table1[[#This Row],[Rate
(L/S)]],"")</f>
        <v>0</v>
      </c>
      <c r="AC358" s="7">
        <f>IFERROR(VLOOKUP(Table1[[#This Row],[Stock]],[2]CUS030!$A$5:$BO$10000,34,0)/Table1[[#This Row],[Rate
(L/S)]],"")</f>
        <v>0</v>
      </c>
      <c r="AD358" s="7">
        <f>IFERROR(VLOOKUP(Table1[[#This Row],[Stock]],[2]CUS030!$A$5:$BO$10000,35,0)/Table1[[#This Row],[Rate
(L/S)]],"")</f>
        <v>0</v>
      </c>
      <c r="AE358" s="7">
        <f>IFERROR(VLOOKUP(Table1[[#This Row],[Stock]],[2]CUS030!$A$5:$BO$10000,36,0)/Table1[[#This Row],[Rate
(L/S)]],"")</f>
        <v>0</v>
      </c>
      <c r="AF358" s="7">
        <f>IFERROR(VLOOKUP(Table1[[#This Row],[Stock]],[2]CUS030!$A$5:$BO$10000,37,0)/Table1[[#This Row],[Rate
(L/S)]],"")</f>
        <v>0</v>
      </c>
      <c r="AG358" s="7">
        <f>IFERROR(VLOOKUP(Table1[[#This Row],[Stock]],[2]CUS030!$A$5:$BO$10000,38,0)/Table1[[#This Row],[Rate
(L/S)]],"")</f>
        <v>0</v>
      </c>
      <c r="AH358" s="7">
        <f>IFERROR(VLOOKUP(Table1[[#This Row],[Stock]],[2]CUS030!$A$5:$BO$10000,39,0)/Table1[[#This Row],[Rate
(L/S)]],"")</f>
        <v>0</v>
      </c>
      <c r="AI358" s="7">
        <f>IFERROR(VLOOKUP(Table1[[#This Row],[Stock]],[2]CUS030!$A$5:$BO$10000,40,0)/Table1[[#This Row],[Rate
(L/S)]],"")</f>
        <v>0</v>
      </c>
      <c r="AJ358" s="7">
        <f>IFERROR(VLOOKUP(Table1[[#This Row],[Stock]],[2]CUS030!$A$5:$BO$10000,41,0)/Table1[[#This Row],[Rate
(L/S)]],"")</f>
        <v>0</v>
      </c>
      <c r="AK358" s="7">
        <f>IFERROR(VLOOKUP(Table1[[#This Row],[Stock]],[2]CUS030!$A$5:$BO$10000,42,0)/Table1[[#This Row],[Rate
(L/S)]],"")</f>
        <v>0</v>
      </c>
      <c r="AL358" s="7">
        <f>IFERROR(VLOOKUP(Table1[[#This Row],[Stock]],[2]CUS030!$A$5:$BO$10000,43,0)/Table1[[#This Row],[Rate
(L/S)]],"")</f>
        <v>0</v>
      </c>
      <c r="AM358" s="7">
        <f>IFERROR(VLOOKUP(Table1[[#This Row],[Stock]],[2]CUS030!$A$5:$BO$10000,44,0)/Table1[[#This Row],[Rate
(L/S)]],"")</f>
        <v>0</v>
      </c>
      <c r="AN358" s="7">
        <f>IFERROR(VLOOKUP(Table1[[#This Row],[Stock]],[2]CUS030!$A$5:$BO$10000,45,0)/Table1[[#This Row],[Rate
(L/S)]],"")</f>
        <v>0</v>
      </c>
      <c r="AO358" s="7">
        <f>IFERROR(VLOOKUP(Table1[[#This Row],[Stock]],[2]CUS030!$A$5:$BO$10000,46,0)/Table1[[#This Row],[Rate
(L/S)]],"")</f>
        <v>0</v>
      </c>
      <c r="AP358" s="7">
        <f>IFERROR(VLOOKUP(Table1[[#This Row],[Stock]],[2]CUS030!$A$5:$BO$10000,47,0)/Table1[[#This Row],[Rate
(L/S)]],"")</f>
        <v>0</v>
      </c>
      <c r="AQ358" s="7">
        <f>IFERROR(VLOOKUP(Table1[[#This Row],[Stock]],[2]CUS030!$A$5:$BO$10000,48,0)/Table1[[#This Row],[Rate
(L/S)]],"")</f>
        <v>0</v>
      </c>
      <c r="AR358" s="7">
        <f>IFERROR(VLOOKUP(Table1[[#This Row],[Stock]],[2]CUS030!$A$5:$BO$10000,49,0)/Table1[[#This Row],[Rate
(L/S)]],"")</f>
        <v>0</v>
      </c>
      <c r="AS358" s="7">
        <f>IFERROR(VLOOKUP(Table1[[#This Row],[Stock]],[2]CUS030!$A$5:$BO$10000,50,0)/Table1[[#This Row],[Rate
(L/S)]],"")</f>
        <v>0</v>
      </c>
      <c r="AT358" s="7">
        <f>IFERROR(VLOOKUP(Table1[[#This Row],[Stock]],[2]CUS030!$A$5:$BO$10000,51,0)/Table1[[#This Row],[Rate
(L/S)]],"")</f>
        <v>0</v>
      </c>
      <c r="AU358" s="7">
        <f>IFERROR(VLOOKUP(Table1[[#This Row],[Stock]],[2]CUS030!$A$5:$BO$10000,52,0)/Table1[[#This Row],[Rate
(L/S)]],"")</f>
        <v>0</v>
      </c>
      <c r="AV358" s="7">
        <f>IFERROR(VLOOKUP(Table1[[#This Row],[Stock]],[2]CUS030!$A$5:$BO$10000,53,0)/Table1[[#This Row],[Rate
(L/S)]],"")</f>
        <v>0</v>
      </c>
      <c r="AW358" s="7">
        <f>IFERROR(VLOOKUP(Table1[[#This Row],[Stock]],[2]CUS030!$A$5:$BO$10000,54,0)/Table1[[#This Row],[Rate
(L/S)]],"")</f>
        <v>0</v>
      </c>
      <c r="AX358" s="7">
        <f>IFERROR(VLOOKUP(Table1[[#This Row],[Stock]],[2]CUS030!$A$5:$BO$10000,55,0)/Table1[[#This Row],[Rate
(L/S)]],"")</f>
        <v>0</v>
      </c>
      <c r="AY358" s="7">
        <f>IFERROR(VLOOKUP(Table1[[#This Row],[Stock]],[2]CUS030!$A$5:$BO$10000,56,0)/Table1[[#This Row],[Rate
(L/S)]],"")</f>
        <v>0</v>
      </c>
      <c r="AZ358" s="7">
        <f>IFERROR(VLOOKUP(Table1[[#This Row],[Stock]],[2]CUS030!$A$5:$BO$10000,57,0)/Table1[[#This Row],[Rate
(L/S)]],"")</f>
        <v>0</v>
      </c>
      <c r="BA358" s="7">
        <f>IFERROR(VLOOKUP(Table1[[#This Row],[Stock]],[2]CUS030!$A$5:$BO$10000,58,0)/Table1[[#This Row],[Rate
(L/S)]],"")</f>
        <v>0</v>
      </c>
      <c r="BB358" s="7">
        <f>IFERROR(VLOOKUP(Table1[[#This Row],[Stock]],[2]CUS030!$A$5:$BO$10000,59,0)/Table1[[#This Row],[Rate
(L/S)]],"")</f>
        <v>0</v>
      </c>
      <c r="BC358" s="7">
        <f>IFERROR(VLOOKUP(Table1[[#This Row],[Stock]],[2]CUS030!$A$5:$BO$10000,60,0)/Table1[[#This Row],[Rate
(L/S)]],"")</f>
        <v>0</v>
      </c>
      <c r="BD358" s="7">
        <f>IFERROR(VLOOKUP(Table1[[#This Row],[Stock]],[2]CUS030!$A$5:$BO$10000,61,0)/Table1[[#This Row],[Rate
(L/S)]],"")</f>
        <v>0</v>
      </c>
      <c r="BE358" s="7">
        <f>IFERROR(VLOOKUP(Table1[[#This Row],[Stock]],[2]CUS030!$A$5:$BO$10000,62,0)/Table1[[#This Row],[Rate
(L/S)]],"")</f>
        <v>0</v>
      </c>
      <c r="BF358" s="7">
        <f>IFERROR(VLOOKUP(Table1[[#This Row],[Stock]],[2]CUS030!$A$5:$BO$10000,63,0)/Table1[[#This Row],[Rate
(L/S)]],"")</f>
        <v>0</v>
      </c>
      <c r="BG358" s="7">
        <f>IFERROR(VLOOKUP(Table1[[#This Row],[Stock]],[2]CUS030!$A$5:$BO$10000,64,0)/Table1[[#This Row],[Rate
(L/S)]],"")</f>
        <v>0</v>
      </c>
      <c r="BH358" s="7">
        <f>IFERROR(VLOOKUP(Table1[[#This Row],[Stock]],[2]CUS030!$A$5:$BO$10000,65,0)/Table1[[#This Row],[Rate
(L/S)]],"")</f>
        <v>0</v>
      </c>
      <c r="BI358" s="7" t="s">
        <v>1</v>
      </c>
      <c r="BJ358" s="15">
        <f>IFERROR(IF(Table1[[#This Row],[S.Material]]="S",(Table1[[#This Row],[Total Qty]]+Table1[[#This Row],[N+1]]+Table1[[#This Row],[N+2]]),Table1[[#This Row],[Total Qty]]+Table1[[#This Row],[N+1]]),)</f>
        <v>0</v>
      </c>
      <c r="BK358" s="7" t="str">
        <f>IFERROR(IF(((AVERAGE((Table1[[#This Row],[N+1]],Table1[[#This Row],[N+2]]),Table1[[#This Row],[N+3]])-(Table1[[#This Row],[Total Qty]])))&gt;500,"Fixed&gt;500pcs",""),"")</f>
        <v/>
      </c>
      <c r="BL358" s="7" t="str">
        <f>IF(AND(Table1[[#This Row],[Last Forcast]]=0,Table1[[#This Row],[Total Qty]]&gt;0,Table1[[#This Row],[N+1]]&gt;0),"Check PO again","")</f>
        <v/>
      </c>
    </row>
    <row r="359" spans="2:64" x14ac:dyDescent="0.3">
      <c r="B359">
        <v>357</v>
      </c>
      <c r="C359" t="s">
        <v>370</v>
      </c>
      <c r="D359">
        <f>IFERROR(ROUND((MID(Table1[[#This Row],[Production]],35,(LEN(Table1[[#This Row],[Production]]))-37)/(MID(Table1[[#This Row],[Stock]],35,(LEN(Table1[[#This Row],[Stock]]))-37))),0),"")</f>
        <v>1</v>
      </c>
      <c r="E359" t="s">
        <v>370</v>
      </c>
      <c r="F359" s="16">
        <f>VLOOKUP(LEFT(Table1[[#This Row],[Production]],LEN(Table1[[#This Row],[Production]])-7),Item!$A$5:$Z$1000,26,0)</f>
        <v>0.621</v>
      </c>
      <c r="H359" s="8" t="str">
        <f>IFERROR(VLOOKUP(MID(Table1[[#This Row],[Production]],10,2),Special!$B$2:$D$26,3,0),"")</f>
        <v>-</v>
      </c>
      <c r="J359" t="b">
        <f>EXACT(LEFT(Table1[[#This Row],[Stock]],12),LEFT(Table1[[#This Row],[Production]],12))</f>
        <v>1</v>
      </c>
      <c r="K359" t="b">
        <f>EXACT((RIGHT(Table1[[#This Row],[Stock]],3)),((RIGHT(Table1[[#This Row],[Production]],3))))</f>
        <v>1</v>
      </c>
      <c r="L359" s="14">
        <f>IFERROR(VLOOKUP(Table1[[#This Row],[Stock]],[1]Sheet1!$A$7:$N$10000,14,0),"")</f>
        <v>400</v>
      </c>
      <c r="M359" s="14">
        <f>IFERROR(ROUND((Table1[[#This Row],[Stock
(S&amp;L)]]/Table1[[#This Row],[Rate
(L/S)]]),0),"")</f>
        <v>400</v>
      </c>
      <c r="O359" t="str">
        <f>IF(Table1[[#This Row],[Rate
(L/S)]]=1,"P/E","C")</f>
        <v>P/E</v>
      </c>
      <c r="P359" s="7">
        <f>IFERROR(VLOOKUP(Table1[[#This Row],[Stock]],[2]CUS030!$A$5:$BO$10000,21,0)/Table1[[#This Row],[Rate
(L/S)]],"")</f>
        <v>217</v>
      </c>
      <c r="Q359" s="7">
        <f>IFERROR(VLOOKUP(Table1[[#This Row],[Stock]],[2]CUS030!$A$5:$BO$10000,22,0)/Table1[[#This Row],[Rate
(L/S)]],"")</f>
        <v>0</v>
      </c>
      <c r="R359" s="7">
        <f>IFERROR(VLOOKUP(Table1[[#This Row],[Stock]],[2]CUS030!$A$5:$BO$10000,23,0)/Table1[[#This Row],[Rate
(L/S)]],"")</f>
        <v>0</v>
      </c>
      <c r="S359" s="7">
        <f>IFERROR(VLOOKUP(Table1[[#This Row],[Stock]],[2]CUS030!$A$5:$BO$10000,24,0)/Table1[[#This Row],[Rate
(L/S)]],"")</f>
        <v>0</v>
      </c>
      <c r="T359" s="7">
        <f>IFERROR(VLOOKUP(Table1[[#This Row],[Stock]],[2]CUS030!$A$5:$BO$10000,25,0)/Table1[[#This Row],[Rate
(L/S)]],"")</f>
        <v>0</v>
      </c>
      <c r="U359" s="7">
        <f>IFERROR(VLOOKUP(Table1[[#This Row],[Stock]],[2]CUS030!$A$5:$BO$10000,26,0)/Table1[[#This Row],[Rate
(L/S)]],"")</f>
        <v>0</v>
      </c>
      <c r="V359" s="7">
        <f>IFERROR(VLOOKUP(Table1[[#This Row],[Stock]],[2]CUS030!$A$5:$BO$10000,27,0)/Table1[[#This Row],[Rate
(L/S)]],"")</f>
        <v>0</v>
      </c>
      <c r="W359" s="7">
        <f>IFERROR(VLOOKUP(Table1[[#This Row],[Stock]],[2]CUS030!$A$5:$BO$10000,28,0)/Table1[[#This Row],[Rate
(L/S)]],"")</f>
        <v>0</v>
      </c>
      <c r="X359" s="7">
        <f>IFERROR(VLOOKUP(Table1[[#This Row],[Stock]],[2]CUS030!$A$5:$BO$10000,29,0)/Table1[[#This Row],[Rate
(L/S)]],"")</f>
        <v>0</v>
      </c>
      <c r="Y359" s="7">
        <f>IFERROR(VLOOKUP(Table1[[#This Row],[Stock]],[2]CUS030!$A$5:$BO$10000,30,0)/Table1[[#This Row],[Rate
(L/S)]],"")</f>
        <v>0</v>
      </c>
      <c r="Z359" s="7">
        <f>IFERROR(VLOOKUP(Table1[[#This Row],[Stock]],[2]CUS030!$A$5:$BO$10000,31,0)/Table1[[#This Row],[Rate
(L/S)]],"")</f>
        <v>0</v>
      </c>
      <c r="AA359" s="7">
        <f>IFERROR(VLOOKUP(Table1[[#This Row],[Stock]],[2]CUS030!$A$5:$BO$10000,32,0)/Table1[[#This Row],[Rate
(L/S)]],"")</f>
        <v>0</v>
      </c>
      <c r="AB359" s="7">
        <f>IFERROR(VLOOKUP(Table1[[#This Row],[Stock]],[2]CUS030!$A$5:$BO$10000,33,0)/Table1[[#This Row],[Rate
(L/S)]],"")</f>
        <v>0</v>
      </c>
      <c r="AC359" s="7">
        <f>IFERROR(VLOOKUP(Table1[[#This Row],[Stock]],[2]CUS030!$A$5:$BO$10000,34,0)/Table1[[#This Row],[Rate
(L/S)]],"")</f>
        <v>0</v>
      </c>
      <c r="AD359" s="7">
        <f>IFERROR(VLOOKUP(Table1[[#This Row],[Stock]],[2]CUS030!$A$5:$BO$10000,35,0)/Table1[[#This Row],[Rate
(L/S)]],"")</f>
        <v>0</v>
      </c>
      <c r="AE359" s="7">
        <f>IFERROR(VLOOKUP(Table1[[#This Row],[Stock]],[2]CUS030!$A$5:$BO$10000,36,0)/Table1[[#This Row],[Rate
(L/S)]],"")</f>
        <v>0</v>
      </c>
      <c r="AF359" s="7">
        <f>IFERROR(VLOOKUP(Table1[[#This Row],[Stock]],[2]CUS030!$A$5:$BO$10000,37,0)/Table1[[#This Row],[Rate
(L/S)]],"")</f>
        <v>0</v>
      </c>
      <c r="AG359" s="7">
        <f>IFERROR(VLOOKUP(Table1[[#This Row],[Stock]],[2]CUS030!$A$5:$BO$10000,38,0)/Table1[[#This Row],[Rate
(L/S)]],"")</f>
        <v>0</v>
      </c>
      <c r="AH359" s="7">
        <f>IFERROR(VLOOKUP(Table1[[#This Row],[Stock]],[2]CUS030!$A$5:$BO$10000,39,0)/Table1[[#This Row],[Rate
(L/S)]],"")</f>
        <v>0</v>
      </c>
      <c r="AI359" s="7">
        <f>IFERROR(VLOOKUP(Table1[[#This Row],[Stock]],[2]CUS030!$A$5:$BO$10000,40,0)/Table1[[#This Row],[Rate
(L/S)]],"")</f>
        <v>0</v>
      </c>
      <c r="AJ359" s="7">
        <f>IFERROR(VLOOKUP(Table1[[#This Row],[Stock]],[2]CUS030!$A$5:$BO$10000,41,0)/Table1[[#This Row],[Rate
(L/S)]],"")</f>
        <v>0</v>
      </c>
      <c r="AK359" s="7">
        <f>IFERROR(VLOOKUP(Table1[[#This Row],[Stock]],[2]CUS030!$A$5:$BO$10000,42,0)/Table1[[#This Row],[Rate
(L/S)]],"")</f>
        <v>0</v>
      </c>
      <c r="AL359" s="7">
        <f>IFERROR(VLOOKUP(Table1[[#This Row],[Stock]],[2]CUS030!$A$5:$BO$10000,43,0)/Table1[[#This Row],[Rate
(L/S)]],"")</f>
        <v>0</v>
      </c>
      <c r="AM359" s="7">
        <f>IFERROR(VLOOKUP(Table1[[#This Row],[Stock]],[2]CUS030!$A$5:$BO$10000,44,0)/Table1[[#This Row],[Rate
(L/S)]],"")</f>
        <v>0</v>
      </c>
      <c r="AN359" s="7">
        <f>IFERROR(VLOOKUP(Table1[[#This Row],[Stock]],[2]CUS030!$A$5:$BO$10000,45,0)/Table1[[#This Row],[Rate
(L/S)]],"")</f>
        <v>0</v>
      </c>
      <c r="AO359" s="7">
        <f>IFERROR(VLOOKUP(Table1[[#This Row],[Stock]],[2]CUS030!$A$5:$BO$10000,46,0)/Table1[[#This Row],[Rate
(L/S)]],"")</f>
        <v>0</v>
      </c>
      <c r="AP359" s="7">
        <f>IFERROR(VLOOKUP(Table1[[#This Row],[Stock]],[2]CUS030!$A$5:$BO$10000,47,0)/Table1[[#This Row],[Rate
(L/S)]],"")</f>
        <v>0</v>
      </c>
      <c r="AQ359" s="7">
        <f>IFERROR(VLOOKUP(Table1[[#This Row],[Stock]],[2]CUS030!$A$5:$BO$10000,48,0)/Table1[[#This Row],[Rate
(L/S)]],"")</f>
        <v>0</v>
      </c>
      <c r="AR359" s="7">
        <f>IFERROR(VLOOKUP(Table1[[#This Row],[Stock]],[2]CUS030!$A$5:$BO$10000,49,0)/Table1[[#This Row],[Rate
(L/S)]],"")</f>
        <v>0</v>
      </c>
      <c r="AS359" s="7">
        <f>IFERROR(VLOOKUP(Table1[[#This Row],[Stock]],[2]CUS030!$A$5:$BO$10000,50,0)/Table1[[#This Row],[Rate
(L/S)]],"")</f>
        <v>0</v>
      </c>
      <c r="AT359" s="7">
        <f>IFERROR(VLOOKUP(Table1[[#This Row],[Stock]],[2]CUS030!$A$5:$BO$10000,51,0)/Table1[[#This Row],[Rate
(L/S)]],"")</f>
        <v>0</v>
      </c>
      <c r="AU359" s="7">
        <f>IFERROR(VLOOKUP(Table1[[#This Row],[Stock]],[2]CUS030!$A$5:$BO$10000,52,0)/Table1[[#This Row],[Rate
(L/S)]],"")</f>
        <v>0</v>
      </c>
      <c r="AV359" s="7">
        <f>IFERROR(VLOOKUP(Table1[[#This Row],[Stock]],[2]CUS030!$A$5:$BO$10000,53,0)/Table1[[#This Row],[Rate
(L/S)]],"")</f>
        <v>217</v>
      </c>
      <c r="AW359" s="7">
        <f>IFERROR(VLOOKUP(Table1[[#This Row],[Stock]],[2]CUS030!$A$5:$BO$10000,54,0)/Table1[[#This Row],[Rate
(L/S)]],"")</f>
        <v>0</v>
      </c>
      <c r="AX359" s="7">
        <f>IFERROR(VLOOKUP(Table1[[#This Row],[Stock]],[2]CUS030!$A$5:$BO$10000,55,0)/Table1[[#This Row],[Rate
(L/S)]],"")</f>
        <v>0</v>
      </c>
      <c r="AY359" s="7">
        <f>IFERROR(VLOOKUP(Table1[[#This Row],[Stock]],[2]CUS030!$A$5:$BO$10000,56,0)/Table1[[#This Row],[Rate
(L/S)]],"")</f>
        <v>148</v>
      </c>
      <c r="AZ359" s="7">
        <f>IFERROR(VLOOKUP(Table1[[#This Row],[Stock]],[2]CUS030!$A$5:$BO$10000,57,0)/Table1[[#This Row],[Rate
(L/S)]],"")</f>
        <v>206</v>
      </c>
      <c r="BA359" s="7">
        <f>IFERROR(VLOOKUP(Table1[[#This Row],[Stock]],[2]CUS030!$A$5:$BO$10000,58,0)/Table1[[#This Row],[Rate
(L/S)]],"")</f>
        <v>589</v>
      </c>
      <c r="BB359" s="7">
        <f>IFERROR(VLOOKUP(Table1[[#This Row],[Stock]],[2]CUS030!$A$5:$BO$10000,59,0)/Table1[[#This Row],[Rate
(L/S)]],"")</f>
        <v>0</v>
      </c>
      <c r="BC359" s="7">
        <f>IFERROR(VLOOKUP(Table1[[#This Row],[Stock]],[2]CUS030!$A$5:$BO$10000,60,0)/Table1[[#This Row],[Rate
(L/S)]],"")</f>
        <v>0</v>
      </c>
      <c r="BD359" s="7">
        <f>IFERROR(VLOOKUP(Table1[[#This Row],[Stock]],[2]CUS030!$A$5:$BO$10000,61,0)/Table1[[#This Row],[Rate
(L/S)]],"")</f>
        <v>0</v>
      </c>
      <c r="BE359" s="7">
        <f>IFERROR(VLOOKUP(Table1[[#This Row],[Stock]],[2]CUS030!$A$5:$BO$10000,62,0)/Table1[[#This Row],[Rate
(L/S)]],"")</f>
        <v>0</v>
      </c>
      <c r="BF359" s="7">
        <f>IFERROR(VLOOKUP(Table1[[#This Row],[Stock]],[2]CUS030!$A$5:$BO$10000,63,0)/Table1[[#This Row],[Rate
(L/S)]],"")</f>
        <v>0</v>
      </c>
      <c r="BG359" s="7">
        <f>IFERROR(VLOOKUP(Table1[[#This Row],[Stock]],[2]CUS030!$A$5:$BO$10000,64,0)/Table1[[#This Row],[Rate
(L/S)]],"")</f>
        <v>0</v>
      </c>
      <c r="BH359" s="7">
        <f>IFERROR(VLOOKUP(Table1[[#This Row],[Stock]],[2]CUS030!$A$5:$BO$10000,65,0)/Table1[[#This Row],[Rate
(L/S)]],"")</f>
        <v>0</v>
      </c>
      <c r="BI359" s="7" t="s">
        <v>1</v>
      </c>
      <c r="BJ359" s="15">
        <f>IFERROR(IF(Table1[[#This Row],[S.Material]]="S",(Table1[[#This Row],[Total Qty]]+Table1[[#This Row],[N+1]]+Table1[[#This Row],[N+2]]),Table1[[#This Row],[Total Qty]]+Table1[[#This Row],[N+1]]),)</f>
        <v>365</v>
      </c>
      <c r="BK359" s="7" t="str">
        <f>IFERROR(IF(((AVERAGE((Table1[[#This Row],[N+1]],Table1[[#This Row],[N+2]]),Table1[[#This Row],[N+3]])-(Table1[[#This Row],[Total Qty]])))&gt;500,"Fixed&gt;500pcs",""),"")</f>
        <v/>
      </c>
      <c r="BL359" s="7" t="str">
        <f>IF(AND(Table1[[#This Row],[Last Forcast]]=0,Table1[[#This Row],[Total Qty]]&gt;0,Table1[[#This Row],[N+1]]&gt;0),"Check PO again","")</f>
        <v>Check PO again</v>
      </c>
    </row>
    <row r="360" spans="2:64" x14ac:dyDescent="0.3">
      <c r="B360">
        <v>358</v>
      </c>
      <c r="C360" t="s">
        <v>371</v>
      </c>
      <c r="D360">
        <f>IFERROR(ROUND((MID(Table1[[#This Row],[Production]],35,(LEN(Table1[[#This Row],[Production]]))-37)/(MID(Table1[[#This Row],[Stock]],35,(LEN(Table1[[#This Row],[Stock]]))-37))),0),"")</f>
        <v>1</v>
      </c>
      <c r="E360" t="s">
        <v>371</v>
      </c>
      <c r="F360" s="16">
        <f>VLOOKUP(LEFT(Table1[[#This Row],[Production]],LEN(Table1[[#This Row],[Production]])-7),Item!$A$5:$Z$1000,26,0)</f>
        <v>0.621</v>
      </c>
      <c r="H360" s="8" t="str">
        <f>IFERROR(VLOOKUP(MID(Table1[[#This Row],[Production]],10,2),Special!$B$2:$D$26,3,0),"")</f>
        <v>-</v>
      </c>
      <c r="J360" t="b">
        <f>EXACT(LEFT(Table1[[#This Row],[Stock]],12),LEFT(Table1[[#This Row],[Production]],12))</f>
        <v>1</v>
      </c>
      <c r="K360" t="b">
        <f>EXACT((RIGHT(Table1[[#This Row],[Stock]],3)),((RIGHT(Table1[[#This Row],[Production]],3))))</f>
        <v>1</v>
      </c>
      <c r="L360" s="14">
        <f>IFERROR(VLOOKUP(Table1[[#This Row],[Stock]],[1]Sheet1!$A$7:$N$10000,14,0),"")</f>
        <v>0</v>
      </c>
      <c r="M360" s="14">
        <f>IFERROR(ROUND((Table1[[#This Row],[Stock
(S&amp;L)]]/Table1[[#This Row],[Rate
(L/S)]]),0),"")</f>
        <v>0</v>
      </c>
      <c r="O360" t="str">
        <f>IF(Table1[[#This Row],[Rate
(L/S)]]=1,"P/E","C")</f>
        <v>P/E</v>
      </c>
      <c r="P360" s="7">
        <f>IFERROR(VLOOKUP(Table1[[#This Row],[Stock]],[2]CUS030!$A$5:$BO$10000,21,0)/Table1[[#This Row],[Rate
(L/S)]],"")</f>
        <v>0</v>
      </c>
      <c r="Q360" s="7">
        <f>IFERROR(VLOOKUP(Table1[[#This Row],[Stock]],[2]CUS030!$A$5:$BO$10000,22,0)/Table1[[#This Row],[Rate
(L/S)]],"")</f>
        <v>0</v>
      </c>
      <c r="R360" s="7">
        <f>IFERROR(VLOOKUP(Table1[[#This Row],[Stock]],[2]CUS030!$A$5:$BO$10000,23,0)/Table1[[#This Row],[Rate
(L/S)]],"")</f>
        <v>0</v>
      </c>
      <c r="S360" s="7">
        <f>IFERROR(VLOOKUP(Table1[[#This Row],[Stock]],[2]CUS030!$A$5:$BO$10000,24,0)/Table1[[#This Row],[Rate
(L/S)]],"")</f>
        <v>0</v>
      </c>
      <c r="T360" s="7">
        <f>IFERROR(VLOOKUP(Table1[[#This Row],[Stock]],[2]CUS030!$A$5:$BO$10000,25,0)/Table1[[#This Row],[Rate
(L/S)]],"")</f>
        <v>0</v>
      </c>
      <c r="U360" s="7">
        <f>IFERROR(VLOOKUP(Table1[[#This Row],[Stock]],[2]CUS030!$A$5:$BO$10000,26,0)/Table1[[#This Row],[Rate
(L/S)]],"")</f>
        <v>0</v>
      </c>
      <c r="V360" s="7">
        <f>IFERROR(VLOOKUP(Table1[[#This Row],[Stock]],[2]CUS030!$A$5:$BO$10000,27,0)/Table1[[#This Row],[Rate
(L/S)]],"")</f>
        <v>0</v>
      </c>
      <c r="W360" s="7">
        <f>IFERROR(VLOOKUP(Table1[[#This Row],[Stock]],[2]CUS030!$A$5:$BO$10000,28,0)/Table1[[#This Row],[Rate
(L/S)]],"")</f>
        <v>0</v>
      </c>
      <c r="X360" s="7">
        <f>IFERROR(VLOOKUP(Table1[[#This Row],[Stock]],[2]CUS030!$A$5:$BO$10000,29,0)/Table1[[#This Row],[Rate
(L/S)]],"")</f>
        <v>0</v>
      </c>
      <c r="Y360" s="7">
        <f>IFERROR(VLOOKUP(Table1[[#This Row],[Stock]],[2]CUS030!$A$5:$BO$10000,30,0)/Table1[[#This Row],[Rate
(L/S)]],"")</f>
        <v>0</v>
      </c>
      <c r="Z360" s="7">
        <f>IFERROR(VLOOKUP(Table1[[#This Row],[Stock]],[2]CUS030!$A$5:$BO$10000,31,0)/Table1[[#This Row],[Rate
(L/S)]],"")</f>
        <v>0</v>
      </c>
      <c r="AA360" s="7">
        <f>IFERROR(VLOOKUP(Table1[[#This Row],[Stock]],[2]CUS030!$A$5:$BO$10000,32,0)/Table1[[#This Row],[Rate
(L/S)]],"")</f>
        <v>0</v>
      </c>
      <c r="AB360" s="7">
        <f>IFERROR(VLOOKUP(Table1[[#This Row],[Stock]],[2]CUS030!$A$5:$BO$10000,33,0)/Table1[[#This Row],[Rate
(L/S)]],"")</f>
        <v>0</v>
      </c>
      <c r="AC360" s="7">
        <f>IFERROR(VLOOKUP(Table1[[#This Row],[Stock]],[2]CUS030!$A$5:$BO$10000,34,0)/Table1[[#This Row],[Rate
(L/S)]],"")</f>
        <v>0</v>
      </c>
      <c r="AD360" s="7">
        <f>IFERROR(VLOOKUP(Table1[[#This Row],[Stock]],[2]CUS030!$A$5:$BO$10000,35,0)/Table1[[#This Row],[Rate
(L/S)]],"")</f>
        <v>0</v>
      </c>
      <c r="AE360" s="7">
        <f>IFERROR(VLOOKUP(Table1[[#This Row],[Stock]],[2]CUS030!$A$5:$BO$10000,36,0)/Table1[[#This Row],[Rate
(L/S)]],"")</f>
        <v>0</v>
      </c>
      <c r="AF360" s="7">
        <f>IFERROR(VLOOKUP(Table1[[#This Row],[Stock]],[2]CUS030!$A$5:$BO$10000,37,0)/Table1[[#This Row],[Rate
(L/S)]],"")</f>
        <v>0</v>
      </c>
      <c r="AG360" s="7">
        <f>IFERROR(VLOOKUP(Table1[[#This Row],[Stock]],[2]CUS030!$A$5:$BO$10000,38,0)/Table1[[#This Row],[Rate
(L/S)]],"")</f>
        <v>0</v>
      </c>
      <c r="AH360" s="7">
        <f>IFERROR(VLOOKUP(Table1[[#This Row],[Stock]],[2]CUS030!$A$5:$BO$10000,39,0)/Table1[[#This Row],[Rate
(L/S)]],"")</f>
        <v>0</v>
      </c>
      <c r="AI360" s="7">
        <f>IFERROR(VLOOKUP(Table1[[#This Row],[Stock]],[2]CUS030!$A$5:$BO$10000,40,0)/Table1[[#This Row],[Rate
(L/S)]],"")</f>
        <v>0</v>
      </c>
      <c r="AJ360" s="7">
        <f>IFERROR(VLOOKUP(Table1[[#This Row],[Stock]],[2]CUS030!$A$5:$BO$10000,41,0)/Table1[[#This Row],[Rate
(L/S)]],"")</f>
        <v>0</v>
      </c>
      <c r="AK360" s="7">
        <f>IFERROR(VLOOKUP(Table1[[#This Row],[Stock]],[2]CUS030!$A$5:$BO$10000,42,0)/Table1[[#This Row],[Rate
(L/S)]],"")</f>
        <v>0</v>
      </c>
      <c r="AL360" s="7">
        <f>IFERROR(VLOOKUP(Table1[[#This Row],[Stock]],[2]CUS030!$A$5:$BO$10000,43,0)/Table1[[#This Row],[Rate
(L/S)]],"")</f>
        <v>0</v>
      </c>
      <c r="AM360" s="7">
        <f>IFERROR(VLOOKUP(Table1[[#This Row],[Stock]],[2]CUS030!$A$5:$BO$10000,44,0)/Table1[[#This Row],[Rate
(L/S)]],"")</f>
        <v>0</v>
      </c>
      <c r="AN360" s="7">
        <f>IFERROR(VLOOKUP(Table1[[#This Row],[Stock]],[2]CUS030!$A$5:$BO$10000,45,0)/Table1[[#This Row],[Rate
(L/S)]],"")</f>
        <v>0</v>
      </c>
      <c r="AO360" s="7">
        <f>IFERROR(VLOOKUP(Table1[[#This Row],[Stock]],[2]CUS030!$A$5:$BO$10000,46,0)/Table1[[#This Row],[Rate
(L/S)]],"")</f>
        <v>0</v>
      </c>
      <c r="AP360" s="7">
        <f>IFERROR(VLOOKUP(Table1[[#This Row],[Stock]],[2]CUS030!$A$5:$BO$10000,47,0)/Table1[[#This Row],[Rate
(L/S)]],"")</f>
        <v>0</v>
      </c>
      <c r="AQ360" s="7">
        <f>IFERROR(VLOOKUP(Table1[[#This Row],[Stock]],[2]CUS030!$A$5:$BO$10000,48,0)/Table1[[#This Row],[Rate
(L/S)]],"")</f>
        <v>0</v>
      </c>
      <c r="AR360" s="7">
        <f>IFERROR(VLOOKUP(Table1[[#This Row],[Stock]],[2]CUS030!$A$5:$BO$10000,49,0)/Table1[[#This Row],[Rate
(L/S)]],"")</f>
        <v>0</v>
      </c>
      <c r="AS360" s="7">
        <f>IFERROR(VLOOKUP(Table1[[#This Row],[Stock]],[2]CUS030!$A$5:$BO$10000,50,0)/Table1[[#This Row],[Rate
(L/S)]],"")</f>
        <v>0</v>
      </c>
      <c r="AT360" s="7">
        <f>IFERROR(VLOOKUP(Table1[[#This Row],[Stock]],[2]CUS030!$A$5:$BO$10000,51,0)/Table1[[#This Row],[Rate
(L/S)]],"")</f>
        <v>0</v>
      </c>
      <c r="AU360" s="7">
        <f>IFERROR(VLOOKUP(Table1[[#This Row],[Stock]],[2]CUS030!$A$5:$BO$10000,52,0)/Table1[[#This Row],[Rate
(L/S)]],"")</f>
        <v>0</v>
      </c>
      <c r="AV360" s="7">
        <f>IFERROR(VLOOKUP(Table1[[#This Row],[Stock]],[2]CUS030!$A$5:$BO$10000,53,0)/Table1[[#This Row],[Rate
(L/S)]],"")</f>
        <v>0</v>
      </c>
      <c r="AW360" s="7">
        <f>IFERROR(VLOOKUP(Table1[[#This Row],[Stock]],[2]CUS030!$A$5:$BO$10000,54,0)/Table1[[#This Row],[Rate
(L/S)]],"")</f>
        <v>0</v>
      </c>
      <c r="AX360" s="7">
        <f>IFERROR(VLOOKUP(Table1[[#This Row],[Stock]],[2]CUS030!$A$5:$BO$10000,55,0)/Table1[[#This Row],[Rate
(L/S)]],"")</f>
        <v>0</v>
      </c>
      <c r="AY360" s="7">
        <f>IFERROR(VLOOKUP(Table1[[#This Row],[Stock]],[2]CUS030!$A$5:$BO$10000,56,0)/Table1[[#This Row],[Rate
(L/S)]],"")</f>
        <v>0</v>
      </c>
      <c r="AZ360" s="7">
        <f>IFERROR(VLOOKUP(Table1[[#This Row],[Stock]],[2]CUS030!$A$5:$BO$10000,57,0)/Table1[[#This Row],[Rate
(L/S)]],"")</f>
        <v>0</v>
      </c>
      <c r="BA360" s="7">
        <f>IFERROR(VLOOKUP(Table1[[#This Row],[Stock]],[2]CUS030!$A$5:$BO$10000,58,0)/Table1[[#This Row],[Rate
(L/S)]],"")</f>
        <v>0</v>
      </c>
      <c r="BB360" s="7">
        <f>IFERROR(VLOOKUP(Table1[[#This Row],[Stock]],[2]CUS030!$A$5:$BO$10000,59,0)/Table1[[#This Row],[Rate
(L/S)]],"")</f>
        <v>0</v>
      </c>
      <c r="BC360" s="7">
        <f>IFERROR(VLOOKUP(Table1[[#This Row],[Stock]],[2]CUS030!$A$5:$BO$10000,60,0)/Table1[[#This Row],[Rate
(L/S)]],"")</f>
        <v>0</v>
      </c>
      <c r="BD360" s="7">
        <f>IFERROR(VLOOKUP(Table1[[#This Row],[Stock]],[2]CUS030!$A$5:$BO$10000,61,0)/Table1[[#This Row],[Rate
(L/S)]],"")</f>
        <v>0</v>
      </c>
      <c r="BE360" s="7">
        <f>IFERROR(VLOOKUP(Table1[[#This Row],[Stock]],[2]CUS030!$A$5:$BO$10000,62,0)/Table1[[#This Row],[Rate
(L/S)]],"")</f>
        <v>0</v>
      </c>
      <c r="BF360" s="7">
        <f>IFERROR(VLOOKUP(Table1[[#This Row],[Stock]],[2]CUS030!$A$5:$BO$10000,63,0)/Table1[[#This Row],[Rate
(L/S)]],"")</f>
        <v>0</v>
      </c>
      <c r="BG360" s="7">
        <f>IFERROR(VLOOKUP(Table1[[#This Row],[Stock]],[2]CUS030!$A$5:$BO$10000,64,0)/Table1[[#This Row],[Rate
(L/S)]],"")</f>
        <v>0</v>
      </c>
      <c r="BH360" s="7">
        <f>IFERROR(VLOOKUP(Table1[[#This Row],[Stock]],[2]CUS030!$A$5:$BO$10000,65,0)/Table1[[#This Row],[Rate
(L/S)]],"")</f>
        <v>0</v>
      </c>
      <c r="BI360" s="7" t="s">
        <v>1</v>
      </c>
      <c r="BJ360" s="15">
        <f>IFERROR(IF(Table1[[#This Row],[S.Material]]="S",(Table1[[#This Row],[Total Qty]]+Table1[[#This Row],[N+1]]+Table1[[#This Row],[N+2]]),Table1[[#This Row],[Total Qty]]+Table1[[#This Row],[N+1]]),)</f>
        <v>0</v>
      </c>
      <c r="BK360" s="7" t="str">
        <f>IFERROR(IF(((AVERAGE((Table1[[#This Row],[N+1]],Table1[[#This Row],[N+2]]),Table1[[#This Row],[N+3]])-(Table1[[#This Row],[Total Qty]])))&gt;500,"Fixed&gt;500pcs",""),"")</f>
        <v/>
      </c>
      <c r="BL360" s="7" t="str">
        <f>IF(AND(Table1[[#This Row],[Last Forcast]]=0,Table1[[#This Row],[Total Qty]]&gt;0,Table1[[#This Row],[N+1]]&gt;0),"Check PO again","")</f>
        <v/>
      </c>
    </row>
    <row r="361" spans="2:64" x14ac:dyDescent="0.3">
      <c r="B361">
        <v>359</v>
      </c>
      <c r="C361" t="s">
        <v>372</v>
      </c>
      <c r="D361">
        <f>IFERROR(ROUND((MID(Table1[[#This Row],[Production]],35,(LEN(Table1[[#This Row],[Production]]))-37)/(MID(Table1[[#This Row],[Stock]],35,(LEN(Table1[[#This Row],[Stock]]))-37))),0),"")</f>
        <v>1</v>
      </c>
      <c r="E361" t="s">
        <v>372</v>
      </c>
      <c r="F361" s="16">
        <f>VLOOKUP(LEFT(Table1[[#This Row],[Production]],LEN(Table1[[#This Row],[Production]])-7),Item!$A$5:$Z$1000,26,0)</f>
        <v>0.621</v>
      </c>
      <c r="H361" s="8" t="str">
        <f>IFERROR(VLOOKUP(MID(Table1[[#This Row],[Production]],10,2),Special!$B$2:$D$26,3,0),"")</f>
        <v>-</v>
      </c>
      <c r="J361" t="b">
        <f>EXACT(LEFT(Table1[[#This Row],[Stock]],12),LEFT(Table1[[#This Row],[Production]],12))</f>
        <v>1</v>
      </c>
      <c r="K361" t="b">
        <f>EXACT((RIGHT(Table1[[#This Row],[Stock]],3)),((RIGHT(Table1[[#This Row],[Production]],3))))</f>
        <v>1</v>
      </c>
      <c r="L361" s="14" t="str">
        <f>IFERROR(VLOOKUP(Table1[[#This Row],[Stock]],[1]Sheet1!$A$7:$N$10000,14,0),"")</f>
        <v/>
      </c>
      <c r="M361" s="14" t="str">
        <f>IFERROR(ROUND((Table1[[#This Row],[Stock
(S&amp;L)]]/Table1[[#This Row],[Rate
(L/S)]]),0),"")</f>
        <v/>
      </c>
      <c r="O361" t="str">
        <f>IF(Table1[[#This Row],[Rate
(L/S)]]=1,"P/E","C")</f>
        <v>P/E</v>
      </c>
      <c r="P361" s="7">
        <f>IFERROR(VLOOKUP(Table1[[#This Row],[Stock]],[2]CUS030!$A$5:$BO$10000,21,0)/Table1[[#This Row],[Rate
(L/S)]],"")</f>
        <v>0</v>
      </c>
      <c r="Q361" s="7">
        <f>IFERROR(VLOOKUP(Table1[[#This Row],[Stock]],[2]CUS030!$A$5:$BO$10000,22,0)/Table1[[#This Row],[Rate
(L/S)]],"")</f>
        <v>0</v>
      </c>
      <c r="R361" s="7">
        <f>IFERROR(VLOOKUP(Table1[[#This Row],[Stock]],[2]CUS030!$A$5:$BO$10000,23,0)/Table1[[#This Row],[Rate
(L/S)]],"")</f>
        <v>0</v>
      </c>
      <c r="S361" s="7">
        <f>IFERROR(VLOOKUP(Table1[[#This Row],[Stock]],[2]CUS030!$A$5:$BO$10000,24,0)/Table1[[#This Row],[Rate
(L/S)]],"")</f>
        <v>0</v>
      </c>
      <c r="T361" s="7">
        <f>IFERROR(VLOOKUP(Table1[[#This Row],[Stock]],[2]CUS030!$A$5:$BO$10000,25,0)/Table1[[#This Row],[Rate
(L/S)]],"")</f>
        <v>0</v>
      </c>
      <c r="U361" s="7">
        <f>IFERROR(VLOOKUP(Table1[[#This Row],[Stock]],[2]CUS030!$A$5:$BO$10000,26,0)/Table1[[#This Row],[Rate
(L/S)]],"")</f>
        <v>0</v>
      </c>
      <c r="V361" s="7">
        <f>IFERROR(VLOOKUP(Table1[[#This Row],[Stock]],[2]CUS030!$A$5:$BO$10000,27,0)/Table1[[#This Row],[Rate
(L/S)]],"")</f>
        <v>0</v>
      </c>
      <c r="W361" s="7">
        <f>IFERROR(VLOOKUP(Table1[[#This Row],[Stock]],[2]CUS030!$A$5:$BO$10000,28,0)/Table1[[#This Row],[Rate
(L/S)]],"")</f>
        <v>0</v>
      </c>
      <c r="X361" s="7">
        <f>IFERROR(VLOOKUP(Table1[[#This Row],[Stock]],[2]CUS030!$A$5:$BO$10000,29,0)/Table1[[#This Row],[Rate
(L/S)]],"")</f>
        <v>0</v>
      </c>
      <c r="Y361" s="7">
        <f>IFERROR(VLOOKUP(Table1[[#This Row],[Stock]],[2]CUS030!$A$5:$BO$10000,30,0)/Table1[[#This Row],[Rate
(L/S)]],"")</f>
        <v>0</v>
      </c>
      <c r="Z361" s="7">
        <f>IFERROR(VLOOKUP(Table1[[#This Row],[Stock]],[2]CUS030!$A$5:$BO$10000,31,0)/Table1[[#This Row],[Rate
(L/S)]],"")</f>
        <v>0</v>
      </c>
      <c r="AA361" s="7">
        <f>IFERROR(VLOOKUP(Table1[[#This Row],[Stock]],[2]CUS030!$A$5:$BO$10000,32,0)/Table1[[#This Row],[Rate
(L/S)]],"")</f>
        <v>0</v>
      </c>
      <c r="AB361" s="7">
        <f>IFERROR(VLOOKUP(Table1[[#This Row],[Stock]],[2]CUS030!$A$5:$BO$10000,33,0)/Table1[[#This Row],[Rate
(L/S)]],"")</f>
        <v>0</v>
      </c>
      <c r="AC361" s="7">
        <f>IFERROR(VLOOKUP(Table1[[#This Row],[Stock]],[2]CUS030!$A$5:$BO$10000,34,0)/Table1[[#This Row],[Rate
(L/S)]],"")</f>
        <v>0</v>
      </c>
      <c r="AD361" s="7">
        <f>IFERROR(VLOOKUP(Table1[[#This Row],[Stock]],[2]CUS030!$A$5:$BO$10000,35,0)/Table1[[#This Row],[Rate
(L/S)]],"")</f>
        <v>0</v>
      </c>
      <c r="AE361" s="7">
        <f>IFERROR(VLOOKUP(Table1[[#This Row],[Stock]],[2]CUS030!$A$5:$BO$10000,36,0)/Table1[[#This Row],[Rate
(L/S)]],"")</f>
        <v>0</v>
      </c>
      <c r="AF361" s="7">
        <f>IFERROR(VLOOKUP(Table1[[#This Row],[Stock]],[2]CUS030!$A$5:$BO$10000,37,0)/Table1[[#This Row],[Rate
(L/S)]],"")</f>
        <v>0</v>
      </c>
      <c r="AG361" s="7">
        <f>IFERROR(VLOOKUP(Table1[[#This Row],[Stock]],[2]CUS030!$A$5:$BO$10000,38,0)/Table1[[#This Row],[Rate
(L/S)]],"")</f>
        <v>0</v>
      </c>
      <c r="AH361" s="7">
        <f>IFERROR(VLOOKUP(Table1[[#This Row],[Stock]],[2]CUS030!$A$5:$BO$10000,39,0)/Table1[[#This Row],[Rate
(L/S)]],"")</f>
        <v>0</v>
      </c>
      <c r="AI361" s="7">
        <f>IFERROR(VLOOKUP(Table1[[#This Row],[Stock]],[2]CUS030!$A$5:$BO$10000,40,0)/Table1[[#This Row],[Rate
(L/S)]],"")</f>
        <v>0</v>
      </c>
      <c r="AJ361" s="7">
        <f>IFERROR(VLOOKUP(Table1[[#This Row],[Stock]],[2]CUS030!$A$5:$BO$10000,41,0)/Table1[[#This Row],[Rate
(L/S)]],"")</f>
        <v>0</v>
      </c>
      <c r="AK361" s="7">
        <f>IFERROR(VLOOKUP(Table1[[#This Row],[Stock]],[2]CUS030!$A$5:$BO$10000,42,0)/Table1[[#This Row],[Rate
(L/S)]],"")</f>
        <v>0</v>
      </c>
      <c r="AL361" s="7">
        <f>IFERROR(VLOOKUP(Table1[[#This Row],[Stock]],[2]CUS030!$A$5:$BO$10000,43,0)/Table1[[#This Row],[Rate
(L/S)]],"")</f>
        <v>0</v>
      </c>
      <c r="AM361" s="7">
        <f>IFERROR(VLOOKUP(Table1[[#This Row],[Stock]],[2]CUS030!$A$5:$BO$10000,44,0)/Table1[[#This Row],[Rate
(L/S)]],"")</f>
        <v>0</v>
      </c>
      <c r="AN361" s="7">
        <f>IFERROR(VLOOKUP(Table1[[#This Row],[Stock]],[2]CUS030!$A$5:$BO$10000,45,0)/Table1[[#This Row],[Rate
(L/S)]],"")</f>
        <v>0</v>
      </c>
      <c r="AO361" s="7">
        <f>IFERROR(VLOOKUP(Table1[[#This Row],[Stock]],[2]CUS030!$A$5:$BO$10000,46,0)/Table1[[#This Row],[Rate
(L/S)]],"")</f>
        <v>0</v>
      </c>
      <c r="AP361" s="7">
        <f>IFERROR(VLOOKUP(Table1[[#This Row],[Stock]],[2]CUS030!$A$5:$BO$10000,47,0)/Table1[[#This Row],[Rate
(L/S)]],"")</f>
        <v>0</v>
      </c>
      <c r="AQ361" s="7">
        <f>IFERROR(VLOOKUP(Table1[[#This Row],[Stock]],[2]CUS030!$A$5:$BO$10000,48,0)/Table1[[#This Row],[Rate
(L/S)]],"")</f>
        <v>0</v>
      </c>
      <c r="AR361" s="7">
        <f>IFERROR(VLOOKUP(Table1[[#This Row],[Stock]],[2]CUS030!$A$5:$BO$10000,49,0)/Table1[[#This Row],[Rate
(L/S)]],"")</f>
        <v>0</v>
      </c>
      <c r="AS361" s="7">
        <f>IFERROR(VLOOKUP(Table1[[#This Row],[Stock]],[2]CUS030!$A$5:$BO$10000,50,0)/Table1[[#This Row],[Rate
(L/S)]],"")</f>
        <v>0</v>
      </c>
      <c r="AT361" s="7">
        <f>IFERROR(VLOOKUP(Table1[[#This Row],[Stock]],[2]CUS030!$A$5:$BO$10000,51,0)/Table1[[#This Row],[Rate
(L/S)]],"")</f>
        <v>0</v>
      </c>
      <c r="AU361" s="7">
        <f>IFERROR(VLOOKUP(Table1[[#This Row],[Stock]],[2]CUS030!$A$5:$BO$10000,52,0)/Table1[[#This Row],[Rate
(L/S)]],"")</f>
        <v>0</v>
      </c>
      <c r="AV361" s="7">
        <f>IFERROR(VLOOKUP(Table1[[#This Row],[Stock]],[2]CUS030!$A$5:$BO$10000,53,0)/Table1[[#This Row],[Rate
(L/S)]],"")</f>
        <v>0</v>
      </c>
      <c r="AW361" s="7">
        <f>IFERROR(VLOOKUP(Table1[[#This Row],[Stock]],[2]CUS030!$A$5:$BO$10000,54,0)/Table1[[#This Row],[Rate
(L/S)]],"")</f>
        <v>0</v>
      </c>
      <c r="AX361" s="7">
        <f>IFERROR(VLOOKUP(Table1[[#This Row],[Stock]],[2]CUS030!$A$5:$BO$10000,55,0)/Table1[[#This Row],[Rate
(L/S)]],"")</f>
        <v>0</v>
      </c>
      <c r="AY361" s="7">
        <f>IFERROR(VLOOKUP(Table1[[#This Row],[Stock]],[2]CUS030!$A$5:$BO$10000,56,0)/Table1[[#This Row],[Rate
(L/S)]],"")</f>
        <v>0</v>
      </c>
      <c r="AZ361" s="7">
        <f>IFERROR(VLOOKUP(Table1[[#This Row],[Stock]],[2]CUS030!$A$5:$BO$10000,57,0)/Table1[[#This Row],[Rate
(L/S)]],"")</f>
        <v>0</v>
      </c>
      <c r="BA361" s="7">
        <f>IFERROR(VLOOKUP(Table1[[#This Row],[Stock]],[2]CUS030!$A$5:$BO$10000,58,0)/Table1[[#This Row],[Rate
(L/S)]],"")</f>
        <v>0</v>
      </c>
      <c r="BB361" s="7">
        <f>IFERROR(VLOOKUP(Table1[[#This Row],[Stock]],[2]CUS030!$A$5:$BO$10000,59,0)/Table1[[#This Row],[Rate
(L/S)]],"")</f>
        <v>0</v>
      </c>
      <c r="BC361" s="7">
        <f>IFERROR(VLOOKUP(Table1[[#This Row],[Stock]],[2]CUS030!$A$5:$BO$10000,60,0)/Table1[[#This Row],[Rate
(L/S)]],"")</f>
        <v>0</v>
      </c>
      <c r="BD361" s="7">
        <f>IFERROR(VLOOKUP(Table1[[#This Row],[Stock]],[2]CUS030!$A$5:$BO$10000,61,0)/Table1[[#This Row],[Rate
(L/S)]],"")</f>
        <v>0</v>
      </c>
      <c r="BE361" s="7">
        <f>IFERROR(VLOOKUP(Table1[[#This Row],[Stock]],[2]CUS030!$A$5:$BO$10000,62,0)/Table1[[#This Row],[Rate
(L/S)]],"")</f>
        <v>0</v>
      </c>
      <c r="BF361" s="7">
        <f>IFERROR(VLOOKUP(Table1[[#This Row],[Stock]],[2]CUS030!$A$5:$BO$10000,63,0)/Table1[[#This Row],[Rate
(L/S)]],"")</f>
        <v>0</v>
      </c>
      <c r="BG361" s="7">
        <f>IFERROR(VLOOKUP(Table1[[#This Row],[Stock]],[2]CUS030!$A$5:$BO$10000,64,0)/Table1[[#This Row],[Rate
(L/S)]],"")</f>
        <v>0</v>
      </c>
      <c r="BH361" s="7">
        <f>IFERROR(VLOOKUP(Table1[[#This Row],[Stock]],[2]CUS030!$A$5:$BO$10000,65,0)/Table1[[#This Row],[Rate
(L/S)]],"")</f>
        <v>0</v>
      </c>
      <c r="BI361" s="7" t="s">
        <v>1</v>
      </c>
      <c r="BJ361" s="15">
        <f>IFERROR(IF(Table1[[#This Row],[S.Material]]="S",(Table1[[#This Row],[Total Qty]]+Table1[[#This Row],[N+1]]+Table1[[#This Row],[N+2]]),Table1[[#This Row],[Total Qty]]+Table1[[#This Row],[N+1]]),)</f>
        <v>0</v>
      </c>
      <c r="BK361" s="7" t="str">
        <f>IFERROR(IF(((AVERAGE((Table1[[#This Row],[N+1]],Table1[[#This Row],[N+2]]),Table1[[#This Row],[N+3]])-(Table1[[#This Row],[Total Qty]])))&gt;500,"Fixed&gt;500pcs",""),"")</f>
        <v/>
      </c>
      <c r="BL361" s="7" t="str">
        <f>IF(AND(Table1[[#This Row],[Last Forcast]]=0,Table1[[#This Row],[Total Qty]]&gt;0,Table1[[#This Row],[N+1]]&gt;0),"Check PO again","")</f>
        <v/>
      </c>
    </row>
    <row r="362" spans="2:64" x14ac:dyDescent="0.3">
      <c r="B362">
        <v>360</v>
      </c>
      <c r="C362" t="s">
        <v>373</v>
      </c>
      <c r="D362">
        <f>IFERROR(ROUND((MID(Table1[[#This Row],[Production]],35,(LEN(Table1[[#This Row],[Production]]))-37)/(MID(Table1[[#This Row],[Stock]],35,(LEN(Table1[[#This Row],[Stock]]))-37))),0),"")</f>
        <v>1</v>
      </c>
      <c r="E362" t="s">
        <v>373</v>
      </c>
      <c r="F362" s="16">
        <f>VLOOKUP(LEFT(Table1[[#This Row],[Production]],LEN(Table1[[#This Row],[Production]])-7),Item!$A$5:$Z$1000,26,0)</f>
        <v>0.71799999999999997</v>
      </c>
      <c r="H362" s="8" t="str">
        <f>IFERROR(VLOOKUP(MID(Table1[[#This Row],[Production]],10,2),Special!$B$2:$D$26,3,0),"")</f>
        <v>-</v>
      </c>
      <c r="J362" t="b">
        <f>EXACT(LEFT(Table1[[#This Row],[Stock]],12),LEFT(Table1[[#This Row],[Production]],12))</f>
        <v>1</v>
      </c>
      <c r="K362" t="b">
        <f>EXACT((RIGHT(Table1[[#This Row],[Stock]],3)),((RIGHT(Table1[[#This Row],[Production]],3))))</f>
        <v>1</v>
      </c>
      <c r="L362" s="14">
        <f>IFERROR(VLOOKUP(Table1[[#This Row],[Stock]],[1]Sheet1!$A$7:$N$10000,14,0),"")</f>
        <v>2273</v>
      </c>
      <c r="M362" s="14">
        <f>IFERROR(ROUND((Table1[[#This Row],[Stock
(S&amp;L)]]/Table1[[#This Row],[Rate
(L/S)]]),0),"")</f>
        <v>2273</v>
      </c>
      <c r="O362" t="str">
        <f>IF(Table1[[#This Row],[Rate
(L/S)]]=1,"P/E","C")</f>
        <v>P/E</v>
      </c>
      <c r="P362" s="7">
        <f>IFERROR(VLOOKUP(Table1[[#This Row],[Stock]],[2]CUS030!$A$5:$BO$10000,21,0)/Table1[[#This Row],[Rate
(L/S)]],"")</f>
        <v>169</v>
      </c>
      <c r="Q362" s="7">
        <f>IFERROR(VLOOKUP(Table1[[#This Row],[Stock]],[2]CUS030!$A$5:$BO$10000,22,0)/Table1[[#This Row],[Rate
(L/S)]],"")</f>
        <v>0</v>
      </c>
      <c r="R362" s="7">
        <f>IFERROR(VLOOKUP(Table1[[#This Row],[Stock]],[2]CUS030!$A$5:$BO$10000,23,0)/Table1[[#This Row],[Rate
(L/S)]],"")</f>
        <v>0</v>
      </c>
      <c r="S362" s="7">
        <f>IFERROR(VLOOKUP(Table1[[#This Row],[Stock]],[2]CUS030!$A$5:$BO$10000,24,0)/Table1[[#This Row],[Rate
(L/S)]],"")</f>
        <v>0</v>
      </c>
      <c r="T362" s="7">
        <f>IFERROR(VLOOKUP(Table1[[#This Row],[Stock]],[2]CUS030!$A$5:$BO$10000,25,0)/Table1[[#This Row],[Rate
(L/S)]],"")</f>
        <v>169</v>
      </c>
      <c r="U362" s="7">
        <f>IFERROR(VLOOKUP(Table1[[#This Row],[Stock]],[2]CUS030!$A$5:$BO$10000,26,0)/Table1[[#This Row],[Rate
(L/S)]],"")</f>
        <v>0</v>
      </c>
      <c r="V362" s="7">
        <f>IFERROR(VLOOKUP(Table1[[#This Row],[Stock]],[2]CUS030!$A$5:$BO$10000,27,0)/Table1[[#This Row],[Rate
(L/S)]],"")</f>
        <v>0</v>
      </c>
      <c r="W362" s="7">
        <f>IFERROR(VLOOKUP(Table1[[#This Row],[Stock]],[2]CUS030!$A$5:$BO$10000,28,0)/Table1[[#This Row],[Rate
(L/S)]],"")</f>
        <v>0</v>
      </c>
      <c r="X362" s="7">
        <f>IFERROR(VLOOKUP(Table1[[#This Row],[Stock]],[2]CUS030!$A$5:$BO$10000,29,0)/Table1[[#This Row],[Rate
(L/S)]],"")</f>
        <v>0</v>
      </c>
      <c r="Y362" s="7">
        <f>IFERROR(VLOOKUP(Table1[[#This Row],[Stock]],[2]CUS030!$A$5:$BO$10000,30,0)/Table1[[#This Row],[Rate
(L/S)]],"")</f>
        <v>0</v>
      </c>
      <c r="Z362" s="7">
        <f>IFERROR(VLOOKUP(Table1[[#This Row],[Stock]],[2]CUS030!$A$5:$BO$10000,31,0)/Table1[[#This Row],[Rate
(L/S)]],"")</f>
        <v>169</v>
      </c>
      <c r="AA362" s="7">
        <f>IFERROR(VLOOKUP(Table1[[#This Row],[Stock]],[2]CUS030!$A$5:$BO$10000,32,0)/Table1[[#This Row],[Rate
(L/S)]],"")</f>
        <v>0</v>
      </c>
      <c r="AB362" s="7">
        <f>IFERROR(VLOOKUP(Table1[[#This Row],[Stock]],[2]CUS030!$A$5:$BO$10000,33,0)/Table1[[#This Row],[Rate
(L/S)]],"")</f>
        <v>169</v>
      </c>
      <c r="AC362" s="7">
        <f>IFERROR(VLOOKUP(Table1[[#This Row],[Stock]],[2]CUS030!$A$5:$BO$10000,34,0)/Table1[[#This Row],[Rate
(L/S)]],"")</f>
        <v>0</v>
      </c>
      <c r="AD362" s="7">
        <f>IFERROR(VLOOKUP(Table1[[#This Row],[Stock]],[2]CUS030!$A$5:$BO$10000,35,0)/Table1[[#This Row],[Rate
(L/S)]],"")</f>
        <v>0</v>
      </c>
      <c r="AE362" s="7">
        <f>IFERROR(VLOOKUP(Table1[[#This Row],[Stock]],[2]CUS030!$A$5:$BO$10000,36,0)/Table1[[#This Row],[Rate
(L/S)]],"")</f>
        <v>0</v>
      </c>
      <c r="AF362" s="7">
        <f>IFERROR(VLOOKUP(Table1[[#This Row],[Stock]],[2]CUS030!$A$5:$BO$10000,37,0)/Table1[[#This Row],[Rate
(L/S)]],"")</f>
        <v>0</v>
      </c>
      <c r="AG362" s="7">
        <f>IFERROR(VLOOKUP(Table1[[#This Row],[Stock]],[2]CUS030!$A$5:$BO$10000,38,0)/Table1[[#This Row],[Rate
(L/S)]],"")</f>
        <v>169</v>
      </c>
      <c r="AH362" s="7">
        <f>IFERROR(VLOOKUP(Table1[[#This Row],[Stock]],[2]CUS030!$A$5:$BO$10000,39,0)/Table1[[#This Row],[Rate
(L/S)]],"")</f>
        <v>0</v>
      </c>
      <c r="AI362" s="7">
        <f>IFERROR(VLOOKUP(Table1[[#This Row],[Stock]],[2]CUS030!$A$5:$BO$10000,40,0)/Table1[[#This Row],[Rate
(L/S)]],"")</f>
        <v>0</v>
      </c>
      <c r="AJ362" s="7">
        <f>IFERROR(VLOOKUP(Table1[[#This Row],[Stock]],[2]CUS030!$A$5:$BO$10000,41,0)/Table1[[#This Row],[Rate
(L/S)]],"")</f>
        <v>169</v>
      </c>
      <c r="AK362" s="7">
        <f>IFERROR(VLOOKUP(Table1[[#This Row],[Stock]],[2]CUS030!$A$5:$BO$10000,42,0)/Table1[[#This Row],[Rate
(L/S)]],"")</f>
        <v>0</v>
      </c>
      <c r="AL362" s="7">
        <f>IFERROR(VLOOKUP(Table1[[#This Row],[Stock]],[2]CUS030!$A$5:$BO$10000,43,0)/Table1[[#This Row],[Rate
(L/S)]],"")</f>
        <v>0</v>
      </c>
      <c r="AM362" s="7">
        <f>IFERROR(VLOOKUP(Table1[[#This Row],[Stock]],[2]CUS030!$A$5:$BO$10000,44,0)/Table1[[#This Row],[Rate
(L/S)]],"")</f>
        <v>0</v>
      </c>
      <c r="AN362" s="7">
        <f>IFERROR(VLOOKUP(Table1[[#This Row],[Stock]],[2]CUS030!$A$5:$BO$10000,45,0)/Table1[[#This Row],[Rate
(L/S)]],"")</f>
        <v>169</v>
      </c>
      <c r="AO362" s="7">
        <f>IFERROR(VLOOKUP(Table1[[#This Row],[Stock]],[2]CUS030!$A$5:$BO$10000,46,0)/Table1[[#This Row],[Rate
(L/S)]],"")</f>
        <v>0</v>
      </c>
      <c r="AP362" s="7">
        <f>IFERROR(VLOOKUP(Table1[[#This Row],[Stock]],[2]CUS030!$A$5:$BO$10000,47,0)/Table1[[#This Row],[Rate
(L/S)]],"")</f>
        <v>169</v>
      </c>
      <c r="AQ362" s="7">
        <f>IFERROR(VLOOKUP(Table1[[#This Row],[Stock]],[2]CUS030!$A$5:$BO$10000,48,0)/Table1[[#This Row],[Rate
(L/S)]],"")</f>
        <v>0</v>
      </c>
      <c r="AR362" s="7">
        <f>IFERROR(VLOOKUP(Table1[[#This Row],[Stock]],[2]CUS030!$A$5:$BO$10000,49,0)/Table1[[#This Row],[Rate
(L/S)]],"")</f>
        <v>0</v>
      </c>
      <c r="AS362" s="7">
        <f>IFERROR(VLOOKUP(Table1[[#This Row],[Stock]],[2]CUS030!$A$5:$BO$10000,50,0)/Table1[[#This Row],[Rate
(L/S)]],"")</f>
        <v>0</v>
      </c>
      <c r="AT362" s="7">
        <f>IFERROR(VLOOKUP(Table1[[#This Row],[Stock]],[2]CUS030!$A$5:$BO$10000,51,0)/Table1[[#This Row],[Rate
(L/S)]],"")</f>
        <v>0</v>
      </c>
      <c r="AU362" s="7">
        <f>IFERROR(VLOOKUP(Table1[[#This Row],[Stock]],[2]CUS030!$A$5:$BO$10000,52,0)/Table1[[#This Row],[Rate
(L/S)]],"")</f>
        <v>0</v>
      </c>
      <c r="AV362" s="7">
        <f>IFERROR(VLOOKUP(Table1[[#This Row],[Stock]],[2]CUS030!$A$5:$BO$10000,53,0)/Table1[[#This Row],[Rate
(L/S)]],"")</f>
        <v>1352</v>
      </c>
      <c r="AW362" s="7">
        <f>IFERROR(VLOOKUP(Table1[[#This Row],[Stock]],[2]CUS030!$A$5:$BO$10000,54,0)/Table1[[#This Row],[Rate
(L/S)]],"")</f>
        <v>0</v>
      </c>
      <c r="AX362" s="7">
        <f>IFERROR(VLOOKUP(Table1[[#This Row],[Stock]],[2]CUS030!$A$5:$BO$10000,55,0)/Table1[[#This Row],[Rate
(L/S)]],"")</f>
        <v>0</v>
      </c>
      <c r="AY362" s="7">
        <f>IFERROR(VLOOKUP(Table1[[#This Row],[Stock]],[2]CUS030!$A$5:$BO$10000,56,0)/Table1[[#This Row],[Rate
(L/S)]],"")</f>
        <v>0</v>
      </c>
      <c r="AZ362" s="7">
        <f>IFERROR(VLOOKUP(Table1[[#This Row],[Stock]],[2]CUS030!$A$5:$BO$10000,57,0)/Table1[[#This Row],[Rate
(L/S)]],"")</f>
        <v>0</v>
      </c>
      <c r="BA362" s="7">
        <f>IFERROR(VLOOKUP(Table1[[#This Row],[Stock]],[2]CUS030!$A$5:$BO$10000,58,0)/Table1[[#This Row],[Rate
(L/S)]],"")</f>
        <v>0</v>
      </c>
      <c r="BB362" s="7">
        <f>IFERROR(VLOOKUP(Table1[[#This Row],[Stock]],[2]CUS030!$A$5:$BO$10000,59,0)/Table1[[#This Row],[Rate
(L/S)]],"")</f>
        <v>0</v>
      </c>
      <c r="BC362" s="7">
        <f>IFERROR(VLOOKUP(Table1[[#This Row],[Stock]],[2]CUS030!$A$5:$BO$10000,60,0)/Table1[[#This Row],[Rate
(L/S)]],"")</f>
        <v>0</v>
      </c>
      <c r="BD362" s="7">
        <f>IFERROR(VLOOKUP(Table1[[#This Row],[Stock]],[2]CUS030!$A$5:$BO$10000,61,0)/Table1[[#This Row],[Rate
(L/S)]],"")</f>
        <v>0</v>
      </c>
      <c r="BE362" s="7">
        <f>IFERROR(VLOOKUP(Table1[[#This Row],[Stock]],[2]CUS030!$A$5:$BO$10000,62,0)/Table1[[#This Row],[Rate
(L/S)]],"")</f>
        <v>0</v>
      </c>
      <c r="BF362" s="7">
        <f>IFERROR(VLOOKUP(Table1[[#This Row],[Stock]],[2]CUS030!$A$5:$BO$10000,63,0)/Table1[[#This Row],[Rate
(L/S)]],"")</f>
        <v>0</v>
      </c>
      <c r="BG362" s="7">
        <f>IFERROR(VLOOKUP(Table1[[#This Row],[Stock]],[2]CUS030!$A$5:$BO$10000,64,0)/Table1[[#This Row],[Rate
(L/S)]],"")</f>
        <v>0</v>
      </c>
      <c r="BH362" s="7">
        <f>IFERROR(VLOOKUP(Table1[[#This Row],[Stock]],[2]CUS030!$A$5:$BO$10000,65,0)/Table1[[#This Row],[Rate
(L/S)]],"")</f>
        <v>0</v>
      </c>
      <c r="BI362" s="7" t="s">
        <v>1</v>
      </c>
      <c r="BJ362" s="15">
        <f>IFERROR(IF(Table1[[#This Row],[S.Material]]="S",(Table1[[#This Row],[Total Qty]]+Table1[[#This Row],[N+1]]+Table1[[#This Row],[N+2]]),Table1[[#This Row],[Total Qty]]+Table1[[#This Row],[N+1]]),)</f>
        <v>1352</v>
      </c>
      <c r="BK362" s="7" t="str">
        <f>IFERROR(IF(((AVERAGE((Table1[[#This Row],[N+1]],Table1[[#This Row],[N+2]]),Table1[[#This Row],[N+3]])-(Table1[[#This Row],[Total Qty]])))&gt;500,"Fixed&gt;500pcs",""),"")</f>
        <v/>
      </c>
      <c r="BL362" s="7" t="str">
        <f>IF(AND(Table1[[#This Row],[Last Forcast]]=0,Table1[[#This Row],[Total Qty]]&gt;0,Table1[[#This Row],[N+1]]&gt;0),"Check PO again","")</f>
        <v/>
      </c>
    </row>
    <row r="363" spans="2:64" x14ac:dyDescent="0.3">
      <c r="B363">
        <v>361</v>
      </c>
      <c r="C363" t="s">
        <v>374</v>
      </c>
      <c r="D363">
        <f>IFERROR(ROUND((MID(Table1[[#This Row],[Production]],35,(LEN(Table1[[#This Row],[Production]]))-37)/(MID(Table1[[#This Row],[Stock]],35,(LEN(Table1[[#This Row],[Stock]]))-37))),0),"")</f>
        <v>1</v>
      </c>
      <c r="E363" t="s">
        <v>374</v>
      </c>
      <c r="F363" s="16">
        <f>VLOOKUP(LEFT(Table1[[#This Row],[Production]],LEN(Table1[[#This Row],[Production]])-7),Item!$A$5:$Z$1000,26,0)</f>
        <v>0.71799999999999997</v>
      </c>
      <c r="H363" s="8" t="str">
        <f>IFERROR(VLOOKUP(MID(Table1[[#This Row],[Production]],10,2),Special!$B$2:$D$26,3,0),"")</f>
        <v>-</v>
      </c>
      <c r="J363" t="b">
        <f>EXACT(LEFT(Table1[[#This Row],[Stock]],12),LEFT(Table1[[#This Row],[Production]],12))</f>
        <v>1</v>
      </c>
      <c r="K363" t="b">
        <f>EXACT((RIGHT(Table1[[#This Row],[Stock]],3)),((RIGHT(Table1[[#This Row],[Production]],3))))</f>
        <v>1</v>
      </c>
      <c r="L363" s="14" t="str">
        <f>IFERROR(VLOOKUP(Table1[[#This Row],[Stock]],[1]Sheet1!$A$7:$N$10000,14,0),"")</f>
        <v/>
      </c>
      <c r="M363" s="14" t="str">
        <f>IFERROR(ROUND((Table1[[#This Row],[Stock
(S&amp;L)]]/Table1[[#This Row],[Rate
(L/S)]]),0),"")</f>
        <v/>
      </c>
      <c r="O363" t="str">
        <f>IF(Table1[[#This Row],[Rate
(L/S)]]=1,"P/E","C")</f>
        <v>P/E</v>
      </c>
      <c r="P363" s="7" t="str">
        <f>IFERROR(VLOOKUP(Table1[[#This Row],[Stock]],[2]CUS030!$A$5:$BO$10000,21,0)/Table1[[#This Row],[Rate
(L/S)]],"")</f>
        <v/>
      </c>
      <c r="Q363" s="7" t="str">
        <f>IFERROR(VLOOKUP(Table1[[#This Row],[Stock]],[2]CUS030!$A$5:$BO$10000,22,0)/Table1[[#This Row],[Rate
(L/S)]],"")</f>
        <v/>
      </c>
      <c r="R363" s="7" t="str">
        <f>IFERROR(VLOOKUP(Table1[[#This Row],[Stock]],[2]CUS030!$A$5:$BO$10000,23,0)/Table1[[#This Row],[Rate
(L/S)]],"")</f>
        <v/>
      </c>
      <c r="S363" s="7" t="str">
        <f>IFERROR(VLOOKUP(Table1[[#This Row],[Stock]],[2]CUS030!$A$5:$BO$10000,24,0)/Table1[[#This Row],[Rate
(L/S)]],"")</f>
        <v/>
      </c>
      <c r="T363" s="7" t="str">
        <f>IFERROR(VLOOKUP(Table1[[#This Row],[Stock]],[2]CUS030!$A$5:$BO$10000,25,0)/Table1[[#This Row],[Rate
(L/S)]],"")</f>
        <v/>
      </c>
      <c r="U363" s="7" t="str">
        <f>IFERROR(VLOOKUP(Table1[[#This Row],[Stock]],[2]CUS030!$A$5:$BO$10000,26,0)/Table1[[#This Row],[Rate
(L/S)]],"")</f>
        <v/>
      </c>
      <c r="V363" s="7" t="str">
        <f>IFERROR(VLOOKUP(Table1[[#This Row],[Stock]],[2]CUS030!$A$5:$BO$10000,27,0)/Table1[[#This Row],[Rate
(L/S)]],"")</f>
        <v/>
      </c>
      <c r="W363" s="7" t="str">
        <f>IFERROR(VLOOKUP(Table1[[#This Row],[Stock]],[2]CUS030!$A$5:$BO$10000,28,0)/Table1[[#This Row],[Rate
(L/S)]],"")</f>
        <v/>
      </c>
      <c r="X363" s="7" t="str">
        <f>IFERROR(VLOOKUP(Table1[[#This Row],[Stock]],[2]CUS030!$A$5:$BO$10000,29,0)/Table1[[#This Row],[Rate
(L/S)]],"")</f>
        <v/>
      </c>
      <c r="Y363" s="7" t="str">
        <f>IFERROR(VLOOKUP(Table1[[#This Row],[Stock]],[2]CUS030!$A$5:$BO$10000,30,0)/Table1[[#This Row],[Rate
(L/S)]],"")</f>
        <v/>
      </c>
      <c r="Z363" s="7" t="str">
        <f>IFERROR(VLOOKUP(Table1[[#This Row],[Stock]],[2]CUS030!$A$5:$BO$10000,31,0)/Table1[[#This Row],[Rate
(L/S)]],"")</f>
        <v/>
      </c>
      <c r="AA363" s="7" t="str">
        <f>IFERROR(VLOOKUP(Table1[[#This Row],[Stock]],[2]CUS030!$A$5:$BO$10000,32,0)/Table1[[#This Row],[Rate
(L/S)]],"")</f>
        <v/>
      </c>
      <c r="AB363" s="7" t="str">
        <f>IFERROR(VLOOKUP(Table1[[#This Row],[Stock]],[2]CUS030!$A$5:$BO$10000,33,0)/Table1[[#This Row],[Rate
(L/S)]],"")</f>
        <v/>
      </c>
      <c r="AC363" s="7" t="str">
        <f>IFERROR(VLOOKUP(Table1[[#This Row],[Stock]],[2]CUS030!$A$5:$BO$10000,34,0)/Table1[[#This Row],[Rate
(L/S)]],"")</f>
        <v/>
      </c>
      <c r="AD363" s="7" t="str">
        <f>IFERROR(VLOOKUP(Table1[[#This Row],[Stock]],[2]CUS030!$A$5:$BO$10000,35,0)/Table1[[#This Row],[Rate
(L/S)]],"")</f>
        <v/>
      </c>
      <c r="AE363" s="7" t="str">
        <f>IFERROR(VLOOKUP(Table1[[#This Row],[Stock]],[2]CUS030!$A$5:$BO$10000,36,0)/Table1[[#This Row],[Rate
(L/S)]],"")</f>
        <v/>
      </c>
      <c r="AF363" s="7" t="str">
        <f>IFERROR(VLOOKUP(Table1[[#This Row],[Stock]],[2]CUS030!$A$5:$BO$10000,37,0)/Table1[[#This Row],[Rate
(L/S)]],"")</f>
        <v/>
      </c>
      <c r="AG363" s="7" t="str">
        <f>IFERROR(VLOOKUP(Table1[[#This Row],[Stock]],[2]CUS030!$A$5:$BO$10000,38,0)/Table1[[#This Row],[Rate
(L/S)]],"")</f>
        <v/>
      </c>
      <c r="AH363" s="7" t="str">
        <f>IFERROR(VLOOKUP(Table1[[#This Row],[Stock]],[2]CUS030!$A$5:$BO$10000,39,0)/Table1[[#This Row],[Rate
(L/S)]],"")</f>
        <v/>
      </c>
      <c r="AI363" s="7" t="str">
        <f>IFERROR(VLOOKUP(Table1[[#This Row],[Stock]],[2]CUS030!$A$5:$BO$10000,40,0)/Table1[[#This Row],[Rate
(L/S)]],"")</f>
        <v/>
      </c>
      <c r="AJ363" s="7" t="str">
        <f>IFERROR(VLOOKUP(Table1[[#This Row],[Stock]],[2]CUS030!$A$5:$BO$10000,41,0)/Table1[[#This Row],[Rate
(L/S)]],"")</f>
        <v/>
      </c>
      <c r="AK363" s="7" t="str">
        <f>IFERROR(VLOOKUP(Table1[[#This Row],[Stock]],[2]CUS030!$A$5:$BO$10000,42,0)/Table1[[#This Row],[Rate
(L/S)]],"")</f>
        <v/>
      </c>
      <c r="AL363" s="7" t="str">
        <f>IFERROR(VLOOKUP(Table1[[#This Row],[Stock]],[2]CUS030!$A$5:$BO$10000,43,0)/Table1[[#This Row],[Rate
(L/S)]],"")</f>
        <v/>
      </c>
      <c r="AM363" s="7" t="str">
        <f>IFERROR(VLOOKUP(Table1[[#This Row],[Stock]],[2]CUS030!$A$5:$BO$10000,44,0)/Table1[[#This Row],[Rate
(L/S)]],"")</f>
        <v/>
      </c>
      <c r="AN363" s="7" t="str">
        <f>IFERROR(VLOOKUP(Table1[[#This Row],[Stock]],[2]CUS030!$A$5:$BO$10000,45,0)/Table1[[#This Row],[Rate
(L/S)]],"")</f>
        <v/>
      </c>
      <c r="AO363" s="7" t="str">
        <f>IFERROR(VLOOKUP(Table1[[#This Row],[Stock]],[2]CUS030!$A$5:$BO$10000,46,0)/Table1[[#This Row],[Rate
(L/S)]],"")</f>
        <v/>
      </c>
      <c r="AP363" s="7" t="str">
        <f>IFERROR(VLOOKUP(Table1[[#This Row],[Stock]],[2]CUS030!$A$5:$BO$10000,47,0)/Table1[[#This Row],[Rate
(L/S)]],"")</f>
        <v/>
      </c>
      <c r="AQ363" s="7" t="str">
        <f>IFERROR(VLOOKUP(Table1[[#This Row],[Stock]],[2]CUS030!$A$5:$BO$10000,48,0)/Table1[[#This Row],[Rate
(L/S)]],"")</f>
        <v/>
      </c>
      <c r="AR363" s="7" t="str">
        <f>IFERROR(VLOOKUP(Table1[[#This Row],[Stock]],[2]CUS030!$A$5:$BO$10000,49,0)/Table1[[#This Row],[Rate
(L/S)]],"")</f>
        <v/>
      </c>
      <c r="AS363" s="7" t="str">
        <f>IFERROR(VLOOKUP(Table1[[#This Row],[Stock]],[2]CUS030!$A$5:$BO$10000,50,0)/Table1[[#This Row],[Rate
(L/S)]],"")</f>
        <v/>
      </c>
      <c r="AT363" s="7" t="str">
        <f>IFERROR(VLOOKUP(Table1[[#This Row],[Stock]],[2]CUS030!$A$5:$BO$10000,51,0)/Table1[[#This Row],[Rate
(L/S)]],"")</f>
        <v/>
      </c>
      <c r="AU363" s="7" t="str">
        <f>IFERROR(VLOOKUP(Table1[[#This Row],[Stock]],[2]CUS030!$A$5:$BO$10000,52,0)/Table1[[#This Row],[Rate
(L/S)]],"")</f>
        <v/>
      </c>
      <c r="AV363" s="7" t="str">
        <f>IFERROR(VLOOKUP(Table1[[#This Row],[Stock]],[2]CUS030!$A$5:$BO$10000,53,0)/Table1[[#This Row],[Rate
(L/S)]],"")</f>
        <v/>
      </c>
      <c r="AW363" s="7" t="str">
        <f>IFERROR(VLOOKUP(Table1[[#This Row],[Stock]],[2]CUS030!$A$5:$BO$10000,54,0)/Table1[[#This Row],[Rate
(L/S)]],"")</f>
        <v/>
      </c>
      <c r="AX363" s="7" t="str">
        <f>IFERROR(VLOOKUP(Table1[[#This Row],[Stock]],[2]CUS030!$A$5:$BO$10000,55,0)/Table1[[#This Row],[Rate
(L/S)]],"")</f>
        <v/>
      </c>
      <c r="AY363" s="7" t="str">
        <f>IFERROR(VLOOKUP(Table1[[#This Row],[Stock]],[2]CUS030!$A$5:$BO$10000,56,0)/Table1[[#This Row],[Rate
(L/S)]],"")</f>
        <v/>
      </c>
      <c r="AZ363" s="7" t="str">
        <f>IFERROR(VLOOKUP(Table1[[#This Row],[Stock]],[2]CUS030!$A$5:$BO$10000,57,0)/Table1[[#This Row],[Rate
(L/S)]],"")</f>
        <v/>
      </c>
      <c r="BA363" s="7" t="str">
        <f>IFERROR(VLOOKUP(Table1[[#This Row],[Stock]],[2]CUS030!$A$5:$BO$10000,58,0)/Table1[[#This Row],[Rate
(L/S)]],"")</f>
        <v/>
      </c>
      <c r="BB363" s="7" t="str">
        <f>IFERROR(VLOOKUP(Table1[[#This Row],[Stock]],[2]CUS030!$A$5:$BO$10000,59,0)/Table1[[#This Row],[Rate
(L/S)]],"")</f>
        <v/>
      </c>
      <c r="BC363" s="7" t="str">
        <f>IFERROR(VLOOKUP(Table1[[#This Row],[Stock]],[2]CUS030!$A$5:$BO$10000,60,0)/Table1[[#This Row],[Rate
(L/S)]],"")</f>
        <v/>
      </c>
      <c r="BD363" s="7" t="str">
        <f>IFERROR(VLOOKUP(Table1[[#This Row],[Stock]],[2]CUS030!$A$5:$BO$10000,61,0)/Table1[[#This Row],[Rate
(L/S)]],"")</f>
        <v/>
      </c>
      <c r="BE363" s="7" t="str">
        <f>IFERROR(VLOOKUP(Table1[[#This Row],[Stock]],[2]CUS030!$A$5:$BO$10000,62,0)/Table1[[#This Row],[Rate
(L/S)]],"")</f>
        <v/>
      </c>
      <c r="BF363" s="7" t="str">
        <f>IFERROR(VLOOKUP(Table1[[#This Row],[Stock]],[2]CUS030!$A$5:$BO$10000,63,0)/Table1[[#This Row],[Rate
(L/S)]],"")</f>
        <v/>
      </c>
      <c r="BG363" s="7" t="str">
        <f>IFERROR(VLOOKUP(Table1[[#This Row],[Stock]],[2]CUS030!$A$5:$BO$10000,64,0)/Table1[[#This Row],[Rate
(L/S)]],"")</f>
        <v/>
      </c>
      <c r="BH363" s="7" t="str">
        <f>IFERROR(VLOOKUP(Table1[[#This Row],[Stock]],[2]CUS030!$A$5:$BO$10000,65,0)/Table1[[#This Row],[Rate
(L/S)]],"")</f>
        <v/>
      </c>
      <c r="BI363" s="7" t="s">
        <v>1</v>
      </c>
      <c r="BJ363" s="15">
        <f>IFERROR(IF(Table1[[#This Row],[S.Material]]="S",(Table1[[#This Row],[Total Qty]]+Table1[[#This Row],[N+1]]+Table1[[#This Row],[N+2]]),Table1[[#This Row],[Total Qty]]+Table1[[#This Row],[N+1]]),)</f>
        <v>0</v>
      </c>
      <c r="BK363" s="7" t="str">
        <f>IFERROR(IF(((AVERAGE((Table1[[#This Row],[N+1]],Table1[[#This Row],[N+2]]),Table1[[#This Row],[N+3]])-(Table1[[#This Row],[Total Qty]])))&gt;500,"Fixed&gt;500pcs",""),"")</f>
        <v/>
      </c>
      <c r="BL363" s="7" t="str">
        <f>IF(AND(Table1[[#This Row],[Last Forcast]]=0,Table1[[#This Row],[Total Qty]]&gt;0,Table1[[#This Row],[N+1]]&gt;0),"Check PO again","")</f>
        <v/>
      </c>
    </row>
    <row r="364" spans="2:64" x14ac:dyDescent="0.3">
      <c r="B364">
        <v>362</v>
      </c>
      <c r="C364" t="s">
        <v>375</v>
      </c>
      <c r="D364">
        <f>IFERROR(ROUND((MID(Table1[[#This Row],[Production]],35,(LEN(Table1[[#This Row],[Production]]))-37)/(MID(Table1[[#This Row],[Stock]],35,(LEN(Table1[[#This Row],[Stock]]))-37))),0),"")</f>
        <v>1</v>
      </c>
      <c r="E364" t="s">
        <v>375</v>
      </c>
      <c r="F364" s="16">
        <f>VLOOKUP(LEFT(Table1[[#This Row],[Production]],LEN(Table1[[#This Row],[Production]])-7),Item!$A$5:$Z$1000,26,0)</f>
        <v>0.81299999999999994</v>
      </c>
      <c r="H364" s="8" t="str">
        <f>IFERROR(VLOOKUP(MID(Table1[[#This Row],[Production]],10,2),Special!$B$2:$D$26,3,0),"")</f>
        <v>-</v>
      </c>
      <c r="J364" t="b">
        <f>EXACT(LEFT(Table1[[#This Row],[Stock]],12),LEFT(Table1[[#This Row],[Production]],12))</f>
        <v>1</v>
      </c>
      <c r="K364" t="b">
        <f>EXACT((RIGHT(Table1[[#This Row],[Stock]],3)),((RIGHT(Table1[[#This Row],[Production]],3))))</f>
        <v>1</v>
      </c>
      <c r="L364" s="14">
        <f>IFERROR(VLOOKUP(Table1[[#This Row],[Stock]],[1]Sheet1!$A$7:$N$10000,14,0),"")</f>
        <v>718</v>
      </c>
      <c r="M364" s="14">
        <f>IFERROR(ROUND((Table1[[#This Row],[Stock
(S&amp;L)]]/Table1[[#This Row],[Rate
(L/S)]]),0),"")</f>
        <v>718</v>
      </c>
      <c r="O364" t="str">
        <f>IF(Table1[[#This Row],[Rate
(L/S)]]=1,"P/E","C")</f>
        <v>P/E</v>
      </c>
      <c r="P364" s="7">
        <f>IFERROR(VLOOKUP(Table1[[#This Row],[Stock]],[2]CUS030!$A$5:$BO$10000,21,0)/Table1[[#This Row],[Rate
(L/S)]],"")</f>
        <v>0</v>
      </c>
      <c r="Q364" s="7">
        <f>IFERROR(VLOOKUP(Table1[[#This Row],[Stock]],[2]CUS030!$A$5:$BO$10000,22,0)/Table1[[#This Row],[Rate
(L/S)]],"")</f>
        <v>0</v>
      </c>
      <c r="R364" s="7">
        <f>IFERROR(VLOOKUP(Table1[[#This Row],[Stock]],[2]CUS030!$A$5:$BO$10000,23,0)/Table1[[#This Row],[Rate
(L/S)]],"")</f>
        <v>0</v>
      </c>
      <c r="S364" s="7">
        <f>IFERROR(VLOOKUP(Table1[[#This Row],[Stock]],[2]CUS030!$A$5:$BO$10000,24,0)/Table1[[#This Row],[Rate
(L/S)]],"")</f>
        <v>169</v>
      </c>
      <c r="T364" s="7">
        <f>IFERROR(VLOOKUP(Table1[[#This Row],[Stock]],[2]CUS030!$A$5:$BO$10000,25,0)/Table1[[#This Row],[Rate
(L/S)]],"")</f>
        <v>0</v>
      </c>
      <c r="U364" s="7">
        <f>IFERROR(VLOOKUP(Table1[[#This Row],[Stock]],[2]CUS030!$A$5:$BO$10000,26,0)/Table1[[#This Row],[Rate
(L/S)]],"")</f>
        <v>0</v>
      </c>
      <c r="V364" s="7">
        <f>IFERROR(VLOOKUP(Table1[[#This Row],[Stock]],[2]CUS030!$A$5:$BO$10000,27,0)/Table1[[#This Row],[Rate
(L/S)]],"")</f>
        <v>0</v>
      </c>
      <c r="W364" s="7">
        <f>IFERROR(VLOOKUP(Table1[[#This Row],[Stock]],[2]CUS030!$A$5:$BO$10000,28,0)/Table1[[#This Row],[Rate
(L/S)]],"")</f>
        <v>0</v>
      </c>
      <c r="X364" s="7">
        <f>IFERROR(VLOOKUP(Table1[[#This Row],[Stock]],[2]CUS030!$A$5:$BO$10000,29,0)/Table1[[#This Row],[Rate
(L/S)]],"")</f>
        <v>0</v>
      </c>
      <c r="Y364" s="7">
        <f>IFERROR(VLOOKUP(Table1[[#This Row],[Stock]],[2]CUS030!$A$5:$BO$10000,30,0)/Table1[[#This Row],[Rate
(L/S)]],"")</f>
        <v>0</v>
      </c>
      <c r="Z364" s="7">
        <f>IFERROR(VLOOKUP(Table1[[#This Row],[Stock]],[2]CUS030!$A$5:$BO$10000,31,0)/Table1[[#This Row],[Rate
(L/S)]],"")</f>
        <v>169</v>
      </c>
      <c r="AA364" s="7">
        <f>IFERROR(VLOOKUP(Table1[[#This Row],[Stock]],[2]CUS030!$A$5:$BO$10000,32,0)/Table1[[#This Row],[Rate
(L/S)]],"")</f>
        <v>0</v>
      </c>
      <c r="AB364" s="7">
        <f>IFERROR(VLOOKUP(Table1[[#This Row],[Stock]],[2]CUS030!$A$5:$BO$10000,33,0)/Table1[[#This Row],[Rate
(L/S)]],"")</f>
        <v>0</v>
      </c>
      <c r="AC364" s="7">
        <f>IFERROR(VLOOKUP(Table1[[#This Row],[Stock]],[2]CUS030!$A$5:$BO$10000,34,0)/Table1[[#This Row],[Rate
(L/S)]],"")</f>
        <v>0</v>
      </c>
      <c r="AD364" s="7">
        <f>IFERROR(VLOOKUP(Table1[[#This Row],[Stock]],[2]CUS030!$A$5:$BO$10000,35,0)/Table1[[#This Row],[Rate
(L/S)]],"")</f>
        <v>0</v>
      </c>
      <c r="AE364" s="7">
        <f>IFERROR(VLOOKUP(Table1[[#This Row],[Stock]],[2]CUS030!$A$5:$BO$10000,36,0)/Table1[[#This Row],[Rate
(L/S)]],"")</f>
        <v>0</v>
      </c>
      <c r="AF364" s="7">
        <f>IFERROR(VLOOKUP(Table1[[#This Row],[Stock]],[2]CUS030!$A$5:$BO$10000,37,0)/Table1[[#This Row],[Rate
(L/S)]],"")</f>
        <v>0</v>
      </c>
      <c r="AG364" s="7">
        <f>IFERROR(VLOOKUP(Table1[[#This Row],[Stock]],[2]CUS030!$A$5:$BO$10000,38,0)/Table1[[#This Row],[Rate
(L/S)]],"")</f>
        <v>0</v>
      </c>
      <c r="AH364" s="7">
        <f>IFERROR(VLOOKUP(Table1[[#This Row],[Stock]],[2]CUS030!$A$5:$BO$10000,39,0)/Table1[[#This Row],[Rate
(L/S)]],"")</f>
        <v>169</v>
      </c>
      <c r="AI364" s="7">
        <f>IFERROR(VLOOKUP(Table1[[#This Row],[Stock]],[2]CUS030!$A$5:$BO$10000,40,0)/Table1[[#This Row],[Rate
(L/S)]],"")</f>
        <v>0</v>
      </c>
      <c r="AJ364" s="7">
        <f>IFERROR(VLOOKUP(Table1[[#This Row],[Stock]],[2]CUS030!$A$5:$BO$10000,41,0)/Table1[[#This Row],[Rate
(L/S)]],"")</f>
        <v>0</v>
      </c>
      <c r="AK364" s="7">
        <f>IFERROR(VLOOKUP(Table1[[#This Row],[Stock]],[2]CUS030!$A$5:$BO$10000,42,0)/Table1[[#This Row],[Rate
(L/S)]],"")</f>
        <v>0</v>
      </c>
      <c r="AL364" s="7">
        <f>IFERROR(VLOOKUP(Table1[[#This Row],[Stock]],[2]CUS030!$A$5:$BO$10000,43,0)/Table1[[#This Row],[Rate
(L/S)]],"")</f>
        <v>0</v>
      </c>
      <c r="AM364" s="7">
        <f>IFERROR(VLOOKUP(Table1[[#This Row],[Stock]],[2]CUS030!$A$5:$BO$10000,44,0)/Table1[[#This Row],[Rate
(L/S)]],"")</f>
        <v>0</v>
      </c>
      <c r="AN364" s="7">
        <f>IFERROR(VLOOKUP(Table1[[#This Row],[Stock]],[2]CUS030!$A$5:$BO$10000,45,0)/Table1[[#This Row],[Rate
(L/S)]],"")</f>
        <v>0</v>
      </c>
      <c r="AO364" s="7">
        <f>IFERROR(VLOOKUP(Table1[[#This Row],[Stock]],[2]CUS030!$A$5:$BO$10000,46,0)/Table1[[#This Row],[Rate
(L/S)]],"")</f>
        <v>0</v>
      </c>
      <c r="AP364" s="7">
        <f>IFERROR(VLOOKUP(Table1[[#This Row],[Stock]],[2]CUS030!$A$5:$BO$10000,47,0)/Table1[[#This Row],[Rate
(L/S)]],"")</f>
        <v>169</v>
      </c>
      <c r="AQ364" s="7">
        <f>IFERROR(VLOOKUP(Table1[[#This Row],[Stock]],[2]CUS030!$A$5:$BO$10000,48,0)/Table1[[#This Row],[Rate
(L/S)]],"")</f>
        <v>0</v>
      </c>
      <c r="AR364" s="7">
        <f>IFERROR(VLOOKUP(Table1[[#This Row],[Stock]],[2]CUS030!$A$5:$BO$10000,49,0)/Table1[[#This Row],[Rate
(L/S)]],"")</f>
        <v>0</v>
      </c>
      <c r="AS364" s="7">
        <f>IFERROR(VLOOKUP(Table1[[#This Row],[Stock]],[2]CUS030!$A$5:$BO$10000,50,0)/Table1[[#This Row],[Rate
(L/S)]],"")</f>
        <v>0</v>
      </c>
      <c r="AT364" s="7">
        <f>IFERROR(VLOOKUP(Table1[[#This Row],[Stock]],[2]CUS030!$A$5:$BO$10000,51,0)/Table1[[#This Row],[Rate
(L/S)]],"")</f>
        <v>0</v>
      </c>
      <c r="AU364" s="7">
        <f>IFERROR(VLOOKUP(Table1[[#This Row],[Stock]],[2]CUS030!$A$5:$BO$10000,52,0)/Table1[[#This Row],[Rate
(L/S)]],"")</f>
        <v>0</v>
      </c>
      <c r="AV364" s="7">
        <f>IFERROR(VLOOKUP(Table1[[#This Row],[Stock]],[2]CUS030!$A$5:$BO$10000,53,0)/Table1[[#This Row],[Rate
(L/S)]],"")</f>
        <v>676</v>
      </c>
      <c r="AW364" s="7">
        <f>IFERROR(VLOOKUP(Table1[[#This Row],[Stock]],[2]CUS030!$A$5:$BO$10000,54,0)/Table1[[#This Row],[Rate
(L/S)]],"")</f>
        <v>0</v>
      </c>
      <c r="AX364" s="7">
        <f>IFERROR(VLOOKUP(Table1[[#This Row],[Stock]],[2]CUS030!$A$5:$BO$10000,55,0)/Table1[[#This Row],[Rate
(L/S)]],"")</f>
        <v>551</v>
      </c>
      <c r="AY364" s="7">
        <f>IFERROR(VLOOKUP(Table1[[#This Row],[Stock]],[2]CUS030!$A$5:$BO$10000,56,0)/Table1[[#This Row],[Rate
(L/S)]],"")</f>
        <v>824</v>
      </c>
      <c r="AZ364" s="7">
        <f>IFERROR(VLOOKUP(Table1[[#This Row],[Stock]],[2]CUS030!$A$5:$BO$10000,57,0)/Table1[[#This Row],[Rate
(L/S)]],"")</f>
        <v>396</v>
      </c>
      <c r="BA364" s="7">
        <f>IFERROR(VLOOKUP(Table1[[#This Row],[Stock]],[2]CUS030!$A$5:$BO$10000,58,0)/Table1[[#This Row],[Rate
(L/S)]],"")</f>
        <v>887</v>
      </c>
      <c r="BB364" s="7">
        <f>IFERROR(VLOOKUP(Table1[[#This Row],[Stock]],[2]CUS030!$A$5:$BO$10000,59,0)/Table1[[#This Row],[Rate
(L/S)]],"")</f>
        <v>0</v>
      </c>
      <c r="BC364" s="7">
        <f>IFERROR(VLOOKUP(Table1[[#This Row],[Stock]],[2]CUS030!$A$5:$BO$10000,60,0)/Table1[[#This Row],[Rate
(L/S)]],"")</f>
        <v>0</v>
      </c>
      <c r="BD364" s="7">
        <f>IFERROR(VLOOKUP(Table1[[#This Row],[Stock]],[2]CUS030!$A$5:$BO$10000,61,0)/Table1[[#This Row],[Rate
(L/S)]],"")</f>
        <v>0</v>
      </c>
      <c r="BE364" s="7">
        <f>IFERROR(VLOOKUP(Table1[[#This Row],[Stock]],[2]CUS030!$A$5:$BO$10000,62,0)/Table1[[#This Row],[Rate
(L/S)]],"")</f>
        <v>0</v>
      </c>
      <c r="BF364" s="7">
        <f>IFERROR(VLOOKUP(Table1[[#This Row],[Stock]],[2]CUS030!$A$5:$BO$10000,63,0)/Table1[[#This Row],[Rate
(L/S)]],"")</f>
        <v>0</v>
      </c>
      <c r="BG364" s="7">
        <f>IFERROR(VLOOKUP(Table1[[#This Row],[Stock]],[2]CUS030!$A$5:$BO$10000,64,0)/Table1[[#This Row],[Rate
(L/S)]],"")</f>
        <v>0</v>
      </c>
      <c r="BH364" s="7">
        <f>IFERROR(VLOOKUP(Table1[[#This Row],[Stock]],[2]CUS030!$A$5:$BO$10000,65,0)/Table1[[#This Row],[Rate
(L/S)]],"")</f>
        <v>0</v>
      </c>
      <c r="BI364" s="7" t="s">
        <v>1</v>
      </c>
      <c r="BJ364" s="15">
        <f>IFERROR(IF(Table1[[#This Row],[S.Material]]="S",(Table1[[#This Row],[Total Qty]]+Table1[[#This Row],[N+1]]+Table1[[#This Row],[N+2]]),Table1[[#This Row],[Total Qty]]+Table1[[#This Row],[N+1]]),)</f>
        <v>1500</v>
      </c>
      <c r="BK364" s="7" t="str">
        <f>IFERROR(IF(((AVERAGE((Table1[[#This Row],[N+1]],Table1[[#This Row],[N+2]]),Table1[[#This Row],[N+3]])-(Table1[[#This Row],[Total Qty]])))&gt;500,"Fixed&gt;500pcs",""),"")</f>
        <v/>
      </c>
      <c r="BL364" s="7" t="str">
        <f>IF(AND(Table1[[#This Row],[Last Forcast]]=0,Table1[[#This Row],[Total Qty]]&gt;0,Table1[[#This Row],[N+1]]&gt;0),"Check PO again","")</f>
        <v/>
      </c>
    </row>
    <row r="365" spans="2:64" x14ac:dyDescent="0.3">
      <c r="B365">
        <v>363</v>
      </c>
      <c r="C365" t="s">
        <v>376</v>
      </c>
      <c r="D365">
        <f>IFERROR(ROUND((MID(Table1[[#This Row],[Production]],35,(LEN(Table1[[#This Row],[Production]]))-37)/(MID(Table1[[#This Row],[Stock]],35,(LEN(Table1[[#This Row],[Stock]]))-37))),0),"")</f>
        <v>1</v>
      </c>
      <c r="E365" t="s">
        <v>376</v>
      </c>
      <c r="F365" s="16">
        <f>VLOOKUP(LEFT(Table1[[#This Row],[Production]],LEN(Table1[[#This Row],[Production]])-7),Item!$A$5:$Z$1000,26,0)</f>
        <v>0.81299999999999994</v>
      </c>
      <c r="H365" s="8" t="str">
        <f>IFERROR(VLOOKUP(MID(Table1[[#This Row],[Production]],10,2),Special!$B$2:$D$26,3,0),"")</f>
        <v>-</v>
      </c>
      <c r="J365" t="b">
        <f>EXACT(LEFT(Table1[[#This Row],[Stock]],12),LEFT(Table1[[#This Row],[Production]],12))</f>
        <v>1</v>
      </c>
      <c r="K365" t="b">
        <f>EXACT((RIGHT(Table1[[#This Row],[Stock]],3)),((RIGHT(Table1[[#This Row],[Production]],3))))</f>
        <v>1</v>
      </c>
      <c r="L365" s="14">
        <f>IFERROR(VLOOKUP(Table1[[#This Row],[Stock]],[1]Sheet1!$A$7:$N$10000,14,0),"")</f>
        <v>6</v>
      </c>
      <c r="M365" s="14">
        <f>IFERROR(ROUND((Table1[[#This Row],[Stock
(S&amp;L)]]/Table1[[#This Row],[Rate
(L/S)]]),0),"")</f>
        <v>6</v>
      </c>
      <c r="O365" t="str">
        <f>IF(Table1[[#This Row],[Rate
(L/S)]]=1,"P/E","C")</f>
        <v>P/E</v>
      </c>
      <c r="P365" s="7">
        <f>IFERROR(VLOOKUP(Table1[[#This Row],[Stock]],[2]CUS030!$A$5:$BO$10000,21,0)/Table1[[#This Row],[Rate
(L/S)]],"")</f>
        <v>0</v>
      </c>
      <c r="Q365" s="7">
        <f>IFERROR(VLOOKUP(Table1[[#This Row],[Stock]],[2]CUS030!$A$5:$BO$10000,22,0)/Table1[[#This Row],[Rate
(L/S)]],"")</f>
        <v>0</v>
      </c>
      <c r="R365" s="7">
        <f>IFERROR(VLOOKUP(Table1[[#This Row],[Stock]],[2]CUS030!$A$5:$BO$10000,23,0)/Table1[[#This Row],[Rate
(L/S)]],"")</f>
        <v>0</v>
      </c>
      <c r="S365" s="7">
        <f>IFERROR(VLOOKUP(Table1[[#This Row],[Stock]],[2]CUS030!$A$5:$BO$10000,24,0)/Table1[[#This Row],[Rate
(L/S)]],"")</f>
        <v>0</v>
      </c>
      <c r="T365" s="7">
        <f>IFERROR(VLOOKUP(Table1[[#This Row],[Stock]],[2]CUS030!$A$5:$BO$10000,25,0)/Table1[[#This Row],[Rate
(L/S)]],"")</f>
        <v>0</v>
      </c>
      <c r="U365" s="7">
        <f>IFERROR(VLOOKUP(Table1[[#This Row],[Stock]],[2]CUS030!$A$5:$BO$10000,26,0)/Table1[[#This Row],[Rate
(L/S)]],"")</f>
        <v>0</v>
      </c>
      <c r="V365" s="7">
        <f>IFERROR(VLOOKUP(Table1[[#This Row],[Stock]],[2]CUS030!$A$5:$BO$10000,27,0)/Table1[[#This Row],[Rate
(L/S)]],"")</f>
        <v>0</v>
      </c>
      <c r="W365" s="7">
        <f>IFERROR(VLOOKUP(Table1[[#This Row],[Stock]],[2]CUS030!$A$5:$BO$10000,28,0)/Table1[[#This Row],[Rate
(L/S)]],"")</f>
        <v>0</v>
      </c>
      <c r="X365" s="7">
        <f>IFERROR(VLOOKUP(Table1[[#This Row],[Stock]],[2]CUS030!$A$5:$BO$10000,29,0)/Table1[[#This Row],[Rate
(L/S)]],"")</f>
        <v>0</v>
      </c>
      <c r="Y365" s="7">
        <f>IFERROR(VLOOKUP(Table1[[#This Row],[Stock]],[2]CUS030!$A$5:$BO$10000,30,0)/Table1[[#This Row],[Rate
(L/S)]],"")</f>
        <v>0</v>
      </c>
      <c r="Z365" s="7">
        <f>IFERROR(VLOOKUP(Table1[[#This Row],[Stock]],[2]CUS030!$A$5:$BO$10000,31,0)/Table1[[#This Row],[Rate
(L/S)]],"")</f>
        <v>0</v>
      </c>
      <c r="AA365" s="7">
        <f>IFERROR(VLOOKUP(Table1[[#This Row],[Stock]],[2]CUS030!$A$5:$BO$10000,32,0)/Table1[[#This Row],[Rate
(L/S)]],"")</f>
        <v>0</v>
      </c>
      <c r="AB365" s="7">
        <f>IFERROR(VLOOKUP(Table1[[#This Row],[Stock]],[2]CUS030!$A$5:$BO$10000,33,0)/Table1[[#This Row],[Rate
(L/S)]],"")</f>
        <v>0</v>
      </c>
      <c r="AC365" s="7">
        <f>IFERROR(VLOOKUP(Table1[[#This Row],[Stock]],[2]CUS030!$A$5:$BO$10000,34,0)/Table1[[#This Row],[Rate
(L/S)]],"")</f>
        <v>0</v>
      </c>
      <c r="AD365" s="7">
        <f>IFERROR(VLOOKUP(Table1[[#This Row],[Stock]],[2]CUS030!$A$5:$BO$10000,35,0)/Table1[[#This Row],[Rate
(L/S)]],"")</f>
        <v>0</v>
      </c>
      <c r="AE365" s="7">
        <f>IFERROR(VLOOKUP(Table1[[#This Row],[Stock]],[2]CUS030!$A$5:$BO$10000,36,0)/Table1[[#This Row],[Rate
(L/S)]],"")</f>
        <v>0</v>
      </c>
      <c r="AF365" s="7">
        <f>IFERROR(VLOOKUP(Table1[[#This Row],[Stock]],[2]CUS030!$A$5:$BO$10000,37,0)/Table1[[#This Row],[Rate
(L/S)]],"")</f>
        <v>0</v>
      </c>
      <c r="AG365" s="7">
        <f>IFERROR(VLOOKUP(Table1[[#This Row],[Stock]],[2]CUS030!$A$5:$BO$10000,38,0)/Table1[[#This Row],[Rate
(L/S)]],"")</f>
        <v>0</v>
      </c>
      <c r="AH365" s="7">
        <f>IFERROR(VLOOKUP(Table1[[#This Row],[Stock]],[2]CUS030!$A$5:$BO$10000,39,0)/Table1[[#This Row],[Rate
(L/S)]],"")</f>
        <v>0</v>
      </c>
      <c r="AI365" s="7">
        <f>IFERROR(VLOOKUP(Table1[[#This Row],[Stock]],[2]CUS030!$A$5:$BO$10000,40,0)/Table1[[#This Row],[Rate
(L/S)]],"")</f>
        <v>0</v>
      </c>
      <c r="AJ365" s="7">
        <f>IFERROR(VLOOKUP(Table1[[#This Row],[Stock]],[2]CUS030!$A$5:$BO$10000,41,0)/Table1[[#This Row],[Rate
(L/S)]],"")</f>
        <v>0</v>
      </c>
      <c r="AK365" s="7">
        <f>IFERROR(VLOOKUP(Table1[[#This Row],[Stock]],[2]CUS030!$A$5:$BO$10000,42,0)/Table1[[#This Row],[Rate
(L/S)]],"")</f>
        <v>0</v>
      </c>
      <c r="AL365" s="7">
        <f>IFERROR(VLOOKUP(Table1[[#This Row],[Stock]],[2]CUS030!$A$5:$BO$10000,43,0)/Table1[[#This Row],[Rate
(L/S)]],"")</f>
        <v>0</v>
      </c>
      <c r="AM365" s="7">
        <f>IFERROR(VLOOKUP(Table1[[#This Row],[Stock]],[2]CUS030!$A$5:$BO$10000,44,0)/Table1[[#This Row],[Rate
(L/S)]],"")</f>
        <v>0</v>
      </c>
      <c r="AN365" s="7">
        <f>IFERROR(VLOOKUP(Table1[[#This Row],[Stock]],[2]CUS030!$A$5:$BO$10000,45,0)/Table1[[#This Row],[Rate
(L/S)]],"")</f>
        <v>0</v>
      </c>
      <c r="AO365" s="7">
        <f>IFERROR(VLOOKUP(Table1[[#This Row],[Stock]],[2]CUS030!$A$5:$BO$10000,46,0)/Table1[[#This Row],[Rate
(L/S)]],"")</f>
        <v>0</v>
      </c>
      <c r="AP365" s="7">
        <f>IFERROR(VLOOKUP(Table1[[#This Row],[Stock]],[2]CUS030!$A$5:$BO$10000,47,0)/Table1[[#This Row],[Rate
(L/S)]],"")</f>
        <v>0</v>
      </c>
      <c r="AQ365" s="7">
        <f>IFERROR(VLOOKUP(Table1[[#This Row],[Stock]],[2]CUS030!$A$5:$BO$10000,48,0)/Table1[[#This Row],[Rate
(L/S)]],"")</f>
        <v>0</v>
      </c>
      <c r="AR365" s="7">
        <f>IFERROR(VLOOKUP(Table1[[#This Row],[Stock]],[2]CUS030!$A$5:$BO$10000,49,0)/Table1[[#This Row],[Rate
(L/S)]],"")</f>
        <v>0</v>
      </c>
      <c r="AS365" s="7">
        <f>IFERROR(VLOOKUP(Table1[[#This Row],[Stock]],[2]CUS030!$A$5:$BO$10000,50,0)/Table1[[#This Row],[Rate
(L/S)]],"")</f>
        <v>0</v>
      </c>
      <c r="AT365" s="7">
        <f>IFERROR(VLOOKUP(Table1[[#This Row],[Stock]],[2]CUS030!$A$5:$BO$10000,51,0)/Table1[[#This Row],[Rate
(L/S)]],"")</f>
        <v>0</v>
      </c>
      <c r="AU365" s="7">
        <f>IFERROR(VLOOKUP(Table1[[#This Row],[Stock]],[2]CUS030!$A$5:$BO$10000,52,0)/Table1[[#This Row],[Rate
(L/S)]],"")</f>
        <v>0</v>
      </c>
      <c r="AV365" s="7">
        <f>IFERROR(VLOOKUP(Table1[[#This Row],[Stock]],[2]CUS030!$A$5:$BO$10000,53,0)/Table1[[#This Row],[Rate
(L/S)]],"")</f>
        <v>0</v>
      </c>
      <c r="AW365" s="7">
        <f>IFERROR(VLOOKUP(Table1[[#This Row],[Stock]],[2]CUS030!$A$5:$BO$10000,54,0)/Table1[[#This Row],[Rate
(L/S)]],"")</f>
        <v>0</v>
      </c>
      <c r="AX365" s="7">
        <f>IFERROR(VLOOKUP(Table1[[#This Row],[Stock]],[2]CUS030!$A$5:$BO$10000,55,0)/Table1[[#This Row],[Rate
(L/S)]],"")</f>
        <v>0</v>
      </c>
      <c r="AY365" s="7">
        <f>IFERROR(VLOOKUP(Table1[[#This Row],[Stock]],[2]CUS030!$A$5:$BO$10000,56,0)/Table1[[#This Row],[Rate
(L/S)]],"")</f>
        <v>0</v>
      </c>
      <c r="AZ365" s="7">
        <f>IFERROR(VLOOKUP(Table1[[#This Row],[Stock]],[2]CUS030!$A$5:$BO$10000,57,0)/Table1[[#This Row],[Rate
(L/S)]],"")</f>
        <v>0</v>
      </c>
      <c r="BA365" s="7">
        <f>IFERROR(VLOOKUP(Table1[[#This Row],[Stock]],[2]CUS030!$A$5:$BO$10000,58,0)/Table1[[#This Row],[Rate
(L/S)]],"")</f>
        <v>0</v>
      </c>
      <c r="BB365" s="7">
        <f>IFERROR(VLOOKUP(Table1[[#This Row],[Stock]],[2]CUS030!$A$5:$BO$10000,59,0)/Table1[[#This Row],[Rate
(L/S)]],"")</f>
        <v>0</v>
      </c>
      <c r="BC365" s="7">
        <f>IFERROR(VLOOKUP(Table1[[#This Row],[Stock]],[2]CUS030!$A$5:$BO$10000,60,0)/Table1[[#This Row],[Rate
(L/S)]],"")</f>
        <v>0</v>
      </c>
      <c r="BD365" s="7">
        <f>IFERROR(VLOOKUP(Table1[[#This Row],[Stock]],[2]CUS030!$A$5:$BO$10000,61,0)/Table1[[#This Row],[Rate
(L/S)]],"")</f>
        <v>0</v>
      </c>
      <c r="BE365" s="7">
        <f>IFERROR(VLOOKUP(Table1[[#This Row],[Stock]],[2]CUS030!$A$5:$BO$10000,62,0)/Table1[[#This Row],[Rate
(L/S)]],"")</f>
        <v>0</v>
      </c>
      <c r="BF365" s="7">
        <f>IFERROR(VLOOKUP(Table1[[#This Row],[Stock]],[2]CUS030!$A$5:$BO$10000,63,0)/Table1[[#This Row],[Rate
(L/S)]],"")</f>
        <v>0</v>
      </c>
      <c r="BG365" s="7">
        <f>IFERROR(VLOOKUP(Table1[[#This Row],[Stock]],[2]CUS030!$A$5:$BO$10000,64,0)/Table1[[#This Row],[Rate
(L/S)]],"")</f>
        <v>0</v>
      </c>
      <c r="BH365" s="7">
        <f>IFERROR(VLOOKUP(Table1[[#This Row],[Stock]],[2]CUS030!$A$5:$BO$10000,65,0)/Table1[[#This Row],[Rate
(L/S)]],"")</f>
        <v>0</v>
      </c>
      <c r="BI365" s="7" t="s">
        <v>1</v>
      </c>
      <c r="BJ365" s="15">
        <f>IFERROR(IF(Table1[[#This Row],[S.Material]]="S",(Table1[[#This Row],[Total Qty]]+Table1[[#This Row],[N+1]]+Table1[[#This Row],[N+2]]),Table1[[#This Row],[Total Qty]]+Table1[[#This Row],[N+1]]),)</f>
        <v>0</v>
      </c>
      <c r="BK365" s="7" t="str">
        <f>IFERROR(IF(((AVERAGE((Table1[[#This Row],[N+1]],Table1[[#This Row],[N+2]]),Table1[[#This Row],[N+3]])-(Table1[[#This Row],[Total Qty]])))&gt;500,"Fixed&gt;500pcs",""),"")</f>
        <v/>
      </c>
      <c r="BL365" s="7" t="str">
        <f>IF(AND(Table1[[#This Row],[Last Forcast]]=0,Table1[[#This Row],[Total Qty]]&gt;0,Table1[[#This Row],[N+1]]&gt;0),"Check PO again","")</f>
        <v/>
      </c>
    </row>
    <row r="366" spans="2:64" x14ac:dyDescent="0.3">
      <c r="B366">
        <v>364</v>
      </c>
      <c r="C366" t="s">
        <v>377</v>
      </c>
      <c r="D366">
        <f>IFERROR(ROUND((MID(Table1[[#This Row],[Production]],35,(LEN(Table1[[#This Row],[Production]]))-37)/(MID(Table1[[#This Row],[Stock]],35,(LEN(Table1[[#This Row],[Stock]]))-37))),0),"")</f>
        <v>1</v>
      </c>
      <c r="E366" t="s">
        <v>377</v>
      </c>
      <c r="F366" s="16">
        <f>VLOOKUP(LEFT(Table1[[#This Row],[Production]],LEN(Table1[[#This Row],[Production]])-7),Item!$A$5:$Z$1000,26,0)</f>
        <v>0.81299999999999994</v>
      </c>
      <c r="H366" s="8" t="str">
        <f>IFERROR(VLOOKUP(MID(Table1[[#This Row],[Production]],10,2),Special!$B$2:$D$26,3,0),"")</f>
        <v>-</v>
      </c>
      <c r="J366" t="b">
        <f>EXACT(LEFT(Table1[[#This Row],[Stock]],12),LEFT(Table1[[#This Row],[Production]],12))</f>
        <v>1</v>
      </c>
      <c r="K366" t="b">
        <f>EXACT((RIGHT(Table1[[#This Row],[Stock]],3)),((RIGHT(Table1[[#This Row],[Production]],3))))</f>
        <v>1</v>
      </c>
      <c r="L366" s="14">
        <f>IFERROR(VLOOKUP(Table1[[#This Row],[Stock]],[1]Sheet1!$A$7:$N$10000,14,0),"")</f>
        <v>0</v>
      </c>
      <c r="M366" s="14">
        <f>IFERROR(ROUND((Table1[[#This Row],[Stock
(S&amp;L)]]/Table1[[#This Row],[Rate
(L/S)]]),0),"")</f>
        <v>0</v>
      </c>
      <c r="O366" t="str">
        <f>IF(Table1[[#This Row],[Rate
(L/S)]]=1,"P/E","C")</f>
        <v>P/E</v>
      </c>
      <c r="P366" s="7">
        <f>IFERROR(VLOOKUP(Table1[[#This Row],[Stock]],[2]CUS030!$A$5:$BO$10000,21,0)/Table1[[#This Row],[Rate
(L/S)]],"")</f>
        <v>0</v>
      </c>
      <c r="Q366" s="7">
        <f>IFERROR(VLOOKUP(Table1[[#This Row],[Stock]],[2]CUS030!$A$5:$BO$10000,22,0)/Table1[[#This Row],[Rate
(L/S)]],"")</f>
        <v>0</v>
      </c>
      <c r="R366" s="7">
        <f>IFERROR(VLOOKUP(Table1[[#This Row],[Stock]],[2]CUS030!$A$5:$BO$10000,23,0)/Table1[[#This Row],[Rate
(L/S)]],"")</f>
        <v>0</v>
      </c>
      <c r="S366" s="7">
        <f>IFERROR(VLOOKUP(Table1[[#This Row],[Stock]],[2]CUS030!$A$5:$BO$10000,24,0)/Table1[[#This Row],[Rate
(L/S)]],"")</f>
        <v>0</v>
      </c>
      <c r="T366" s="7">
        <f>IFERROR(VLOOKUP(Table1[[#This Row],[Stock]],[2]CUS030!$A$5:$BO$10000,25,0)/Table1[[#This Row],[Rate
(L/S)]],"")</f>
        <v>0</v>
      </c>
      <c r="U366" s="7">
        <f>IFERROR(VLOOKUP(Table1[[#This Row],[Stock]],[2]CUS030!$A$5:$BO$10000,26,0)/Table1[[#This Row],[Rate
(L/S)]],"")</f>
        <v>0</v>
      </c>
      <c r="V366" s="7">
        <f>IFERROR(VLOOKUP(Table1[[#This Row],[Stock]],[2]CUS030!$A$5:$BO$10000,27,0)/Table1[[#This Row],[Rate
(L/S)]],"")</f>
        <v>0</v>
      </c>
      <c r="W366" s="7">
        <f>IFERROR(VLOOKUP(Table1[[#This Row],[Stock]],[2]CUS030!$A$5:$BO$10000,28,0)/Table1[[#This Row],[Rate
(L/S)]],"")</f>
        <v>0</v>
      </c>
      <c r="X366" s="7">
        <f>IFERROR(VLOOKUP(Table1[[#This Row],[Stock]],[2]CUS030!$A$5:$BO$10000,29,0)/Table1[[#This Row],[Rate
(L/S)]],"")</f>
        <v>0</v>
      </c>
      <c r="Y366" s="7">
        <f>IFERROR(VLOOKUP(Table1[[#This Row],[Stock]],[2]CUS030!$A$5:$BO$10000,30,0)/Table1[[#This Row],[Rate
(L/S)]],"")</f>
        <v>0</v>
      </c>
      <c r="Z366" s="7">
        <f>IFERROR(VLOOKUP(Table1[[#This Row],[Stock]],[2]CUS030!$A$5:$BO$10000,31,0)/Table1[[#This Row],[Rate
(L/S)]],"")</f>
        <v>0</v>
      </c>
      <c r="AA366" s="7">
        <f>IFERROR(VLOOKUP(Table1[[#This Row],[Stock]],[2]CUS030!$A$5:$BO$10000,32,0)/Table1[[#This Row],[Rate
(L/S)]],"")</f>
        <v>0</v>
      </c>
      <c r="AB366" s="7">
        <f>IFERROR(VLOOKUP(Table1[[#This Row],[Stock]],[2]CUS030!$A$5:$BO$10000,33,0)/Table1[[#This Row],[Rate
(L/S)]],"")</f>
        <v>0</v>
      </c>
      <c r="AC366" s="7">
        <f>IFERROR(VLOOKUP(Table1[[#This Row],[Stock]],[2]CUS030!$A$5:$BO$10000,34,0)/Table1[[#This Row],[Rate
(L/S)]],"")</f>
        <v>0</v>
      </c>
      <c r="AD366" s="7">
        <f>IFERROR(VLOOKUP(Table1[[#This Row],[Stock]],[2]CUS030!$A$5:$BO$10000,35,0)/Table1[[#This Row],[Rate
(L/S)]],"")</f>
        <v>0</v>
      </c>
      <c r="AE366" s="7">
        <f>IFERROR(VLOOKUP(Table1[[#This Row],[Stock]],[2]CUS030!$A$5:$BO$10000,36,0)/Table1[[#This Row],[Rate
(L/S)]],"")</f>
        <v>0</v>
      </c>
      <c r="AF366" s="7">
        <f>IFERROR(VLOOKUP(Table1[[#This Row],[Stock]],[2]CUS030!$A$5:$BO$10000,37,0)/Table1[[#This Row],[Rate
(L/S)]],"")</f>
        <v>0</v>
      </c>
      <c r="AG366" s="7">
        <f>IFERROR(VLOOKUP(Table1[[#This Row],[Stock]],[2]CUS030!$A$5:$BO$10000,38,0)/Table1[[#This Row],[Rate
(L/S)]],"")</f>
        <v>0</v>
      </c>
      <c r="AH366" s="7">
        <f>IFERROR(VLOOKUP(Table1[[#This Row],[Stock]],[2]CUS030!$A$5:$BO$10000,39,0)/Table1[[#This Row],[Rate
(L/S)]],"")</f>
        <v>0</v>
      </c>
      <c r="AI366" s="7">
        <f>IFERROR(VLOOKUP(Table1[[#This Row],[Stock]],[2]CUS030!$A$5:$BO$10000,40,0)/Table1[[#This Row],[Rate
(L/S)]],"")</f>
        <v>0</v>
      </c>
      <c r="AJ366" s="7">
        <f>IFERROR(VLOOKUP(Table1[[#This Row],[Stock]],[2]CUS030!$A$5:$BO$10000,41,0)/Table1[[#This Row],[Rate
(L/S)]],"")</f>
        <v>0</v>
      </c>
      <c r="AK366" s="7">
        <f>IFERROR(VLOOKUP(Table1[[#This Row],[Stock]],[2]CUS030!$A$5:$BO$10000,42,0)/Table1[[#This Row],[Rate
(L/S)]],"")</f>
        <v>0</v>
      </c>
      <c r="AL366" s="7">
        <f>IFERROR(VLOOKUP(Table1[[#This Row],[Stock]],[2]CUS030!$A$5:$BO$10000,43,0)/Table1[[#This Row],[Rate
(L/S)]],"")</f>
        <v>0</v>
      </c>
      <c r="AM366" s="7">
        <f>IFERROR(VLOOKUP(Table1[[#This Row],[Stock]],[2]CUS030!$A$5:$BO$10000,44,0)/Table1[[#This Row],[Rate
(L/S)]],"")</f>
        <v>0</v>
      </c>
      <c r="AN366" s="7">
        <f>IFERROR(VLOOKUP(Table1[[#This Row],[Stock]],[2]CUS030!$A$5:$BO$10000,45,0)/Table1[[#This Row],[Rate
(L/S)]],"")</f>
        <v>0</v>
      </c>
      <c r="AO366" s="7">
        <f>IFERROR(VLOOKUP(Table1[[#This Row],[Stock]],[2]CUS030!$A$5:$BO$10000,46,0)/Table1[[#This Row],[Rate
(L/S)]],"")</f>
        <v>0</v>
      </c>
      <c r="AP366" s="7">
        <f>IFERROR(VLOOKUP(Table1[[#This Row],[Stock]],[2]CUS030!$A$5:$BO$10000,47,0)/Table1[[#This Row],[Rate
(L/S)]],"")</f>
        <v>0</v>
      </c>
      <c r="AQ366" s="7">
        <f>IFERROR(VLOOKUP(Table1[[#This Row],[Stock]],[2]CUS030!$A$5:$BO$10000,48,0)/Table1[[#This Row],[Rate
(L/S)]],"")</f>
        <v>0</v>
      </c>
      <c r="AR366" s="7">
        <f>IFERROR(VLOOKUP(Table1[[#This Row],[Stock]],[2]CUS030!$A$5:$BO$10000,49,0)/Table1[[#This Row],[Rate
(L/S)]],"")</f>
        <v>0</v>
      </c>
      <c r="AS366" s="7">
        <f>IFERROR(VLOOKUP(Table1[[#This Row],[Stock]],[2]CUS030!$A$5:$BO$10000,50,0)/Table1[[#This Row],[Rate
(L/S)]],"")</f>
        <v>0</v>
      </c>
      <c r="AT366" s="7">
        <f>IFERROR(VLOOKUP(Table1[[#This Row],[Stock]],[2]CUS030!$A$5:$BO$10000,51,0)/Table1[[#This Row],[Rate
(L/S)]],"")</f>
        <v>0</v>
      </c>
      <c r="AU366" s="7">
        <f>IFERROR(VLOOKUP(Table1[[#This Row],[Stock]],[2]CUS030!$A$5:$BO$10000,52,0)/Table1[[#This Row],[Rate
(L/S)]],"")</f>
        <v>0</v>
      </c>
      <c r="AV366" s="7">
        <f>IFERROR(VLOOKUP(Table1[[#This Row],[Stock]],[2]CUS030!$A$5:$BO$10000,53,0)/Table1[[#This Row],[Rate
(L/S)]],"")</f>
        <v>0</v>
      </c>
      <c r="AW366" s="7">
        <f>IFERROR(VLOOKUP(Table1[[#This Row],[Stock]],[2]CUS030!$A$5:$BO$10000,54,0)/Table1[[#This Row],[Rate
(L/S)]],"")</f>
        <v>0</v>
      </c>
      <c r="AX366" s="7">
        <f>IFERROR(VLOOKUP(Table1[[#This Row],[Stock]],[2]CUS030!$A$5:$BO$10000,55,0)/Table1[[#This Row],[Rate
(L/S)]],"")</f>
        <v>0</v>
      </c>
      <c r="AY366" s="7">
        <f>IFERROR(VLOOKUP(Table1[[#This Row],[Stock]],[2]CUS030!$A$5:$BO$10000,56,0)/Table1[[#This Row],[Rate
(L/S)]],"")</f>
        <v>0</v>
      </c>
      <c r="AZ366" s="7">
        <f>IFERROR(VLOOKUP(Table1[[#This Row],[Stock]],[2]CUS030!$A$5:$BO$10000,57,0)/Table1[[#This Row],[Rate
(L/S)]],"")</f>
        <v>0</v>
      </c>
      <c r="BA366" s="7">
        <f>IFERROR(VLOOKUP(Table1[[#This Row],[Stock]],[2]CUS030!$A$5:$BO$10000,58,0)/Table1[[#This Row],[Rate
(L/S)]],"")</f>
        <v>0</v>
      </c>
      <c r="BB366" s="7">
        <f>IFERROR(VLOOKUP(Table1[[#This Row],[Stock]],[2]CUS030!$A$5:$BO$10000,59,0)/Table1[[#This Row],[Rate
(L/S)]],"")</f>
        <v>0</v>
      </c>
      <c r="BC366" s="7">
        <f>IFERROR(VLOOKUP(Table1[[#This Row],[Stock]],[2]CUS030!$A$5:$BO$10000,60,0)/Table1[[#This Row],[Rate
(L/S)]],"")</f>
        <v>0</v>
      </c>
      <c r="BD366" s="7">
        <f>IFERROR(VLOOKUP(Table1[[#This Row],[Stock]],[2]CUS030!$A$5:$BO$10000,61,0)/Table1[[#This Row],[Rate
(L/S)]],"")</f>
        <v>0</v>
      </c>
      <c r="BE366" s="7">
        <f>IFERROR(VLOOKUP(Table1[[#This Row],[Stock]],[2]CUS030!$A$5:$BO$10000,62,0)/Table1[[#This Row],[Rate
(L/S)]],"")</f>
        <v>0</v>
      </c>
      <c r="BF366" s="7">
        <f>IFERROR(VLOOKUP(Table1[[#This Row],[Stock]],[2]CUS030!$A$5:$BO$10000,63,0)/Table1[[#This Row],[Rate
(L/S)]],"")</f>
        <v>0</v>
      </c>
      <c r="BG366" s="7">
        <f>IFERROR(VLOOKUP(Table1[[#This Row],[Stock]],[2]CUS030!$A$5:$BO$10000,64,0)/Table1[[#This Row],[Rate
(L/S)]],"")</f>
        <v>0</v>
      </c>
      <c r="BH366" s="7">
        <f>IFERROR(VLOOKUP(Table1[[#This Row],[Stock]],[2]CUS030!$A$5:$BO$10000,65,0)/Table1[[#This Row],[Rate
(L/S)]],"")</f>
        <v>0</v>
      </c>
      <c r="BI366" s="7" t="s">
        <v>1</v>
      </c>
      <c r="BJ366" s="15">
        <f>IFERROR(IF(Table1[[#This Row],[S.Material]]="S",(Table1[[#This Row],[Total Qty]]+Table1[[#This Row],[N+1]]+Table1[[#This Row],[N+2]]),Table1[[#This Row],[Total Qty]]+Table1[[#This Row],[N+1]]),)</f>
        <v>0</v>
      </c>
      <c r="BK366" s="7" t="str">
        <f>IFERROR(IF(((AVERAGE((Table1[[#This Row],[N+1]],Table1[[#This Row],[N+2]]),Table1[[#This Row],[N+3]])-(Table1[[#This Row],[Total Qty]])))&gt;500,"Fixed&gt;500pcs",""),"")</f>
        <v/>
      </c>
      <c r="BL366" s="7" t="str">
        <f>IF(AND(Table1[[#This Row],[Last Forcast]]=0,Table1[[#This Row],[Total Qty]]&gt;0,Table1[[#This Row],[N+1]]&gt;0),"Check PO again","")</f>
        <v/>
      </c>
    </row>
    <row r="367" spans="2:64" x14ac:dyDescent="0.3">
      <c r="B367">
        <v>365</v>
      </c>
      <c r="C367" t="s">
        <v>378</v>
      </c>
      <c r="D367">
        <f>IFERROR(ROUND((MID(Table1[[#This Row],[Production]],35,(LEN(Table1[[#This Row],[Production]]))-37)/(MID(Table1[[#This Row],[Stock]],35,(LEN(Table1[[#This Row],[Stock]]))-37))),0),"")</f>
        <v>1</v>
      </c>
      <c r="E367" t="s">
        <v>378</v>
      </c>
      <c r="F367" s="16">
        <f>VLOOKUP(LEFT(Table1[[#This Row],[Production]],LEN(Table1[[#This Row],[Production]])-7),Item!$A$5:$Z$1000,26,0)</f>
        <v>1.129</v>
      </c>
      <c r="H367" s="8" t="str">
        <f>IFERROR(VLOOKUP(MID(Table1[[#This Row],[Production]],10,2),Special!$B$2:$D$26,3,0),"")</f>
        <v>-</v>
      </c>
      <c r="J367" t="b">
        <f>EXACT(LEFT(Table1[[#This Row],[Stock]],12),LEFT(Table1[[#This Row],[Production]],12))</f>
        <v>1</v>
      </c>
      <c r="K367" t="b">
        <f>EXACT((RIGHT(Table1[[#This Row],[Stock]],3)),((RIGHT(Table1[[#This Row],[Production]],3))))</f>
        <v>1</v>
      </c>
      <c r="L367" s="14">
        <f>IFERROR(VLOOKUP(Table1[[#This Row],[Stock]],[1]Sheet1!$A$7:$N$10000,14,0),"")</f>
        <v>738</v>
      </c>
      <c r="M367" s="14">
        <f>IFERROR(ROUND((Table1[[#This Row],[Stock
(S&amp;L)]]/Table1[[#This Row],[Rate
(L/S)]]),0),"")</f>
        <v>738</v>
      </c>
      <c r="O367" t="str">
        <f>IF(Table1[[#This Row],[Rate
(L/S)]]=1,"P/E","C")</f>
        <v>P/E</v>
      </c>
      <c r="P367" s="7">
        <f>IFERROR(VLOOKUP(Table1[[#This Row],[Stock]],[2]CUS030!$A$5:$BO$10000,21,0)/Table1[[#This Row],[Rate
(L/S)]],"")</f>
        <v>169</v>
      </c>
      <c r="Q367" s="7">
        <f>IFERROR(VLOOKUP(Table1[[#This Row],[Stock]],[2]CUS030!$A$5:$BO$10000,22,0)/Table1[[#This Row],[Rate
(L/S)]],"")</f>
        <v>0</v>
      </c>
      <c r="R367" s="7">
        <f>IFERROR(VLOOKUP(Table1[[#This Row],[Stock]],[2]CUS030!$A$5:$BO$10000,23,0)/Table1[[#This Row],[Rate
(L/S)]],"")</f>
        <v>0</v>
      </c>
      <c r="S367" s="7">
        <f>IFERROR(VLOOKUP(Table1[[#This Row],[Stock]],[2]CUS030!$A$5:$BO$10000,24,0)/Table1[[#This Row],[Rate
(L/S)]],"")</f>
        <v>0</v>
      </c>
      <c r="T367" s="7">
        <f>IFERROR(VLOOKUP(Table1[[#This Row],[Stock]],[2]CUS030!$A$5:$BO$10000,25,0)/Table1[[#This Row],[Rate
(L/S)]],"")</f>
        <v>0</v>
      </c>
      <c r="U367" s="7">
        <f>IFERROR(VLOOKUP(Table1[[#This Row],[Stock]],[2]CUS030!$A$5:$BO$10000,26,0)/Table1[[#This Row],[Rate
(L/S)]],"")</f>
        <v>0</v>
      </c>
      <c r="V367" s="7">
        <f>IFERROR(VLOOKUP(Table1[[#This Row],[Stock]],[2]CUS030!$A$5:$BO$10000,27,0)/Table1[[#This Row],[Rate
(L/S)]],"")</f>
        <v>0</v>
      </c>
      <c r="W367" s="7">
        <f>IFERROR(VLOOKUP(Table1[[#This Row],[Stock]],[2]CUS030!$A$5:$BO$10000,28,0)/Table1[[#This Row],[Rate
(L/S)]],"")</f>
        <v>0</v>
      </c>
      <c r="X367" s="7">
        <f>IFERROR(VLOOKUP(Table1[[#This Row],[Stock]],[2]CUS030!$A$5:$BO$10000,29,0)/Table1[[#This Row],[Rate
(L/S)]],"")</f>
        <v>0</v>
      </c>
      <c r="Y367" s="7">
        <f>IFERROR(VLOOKUP(Table1[[#This Row],[Stock]],[2]CUS030!$A$5:$BO$10000,30,0)/Table1[[#This Row],[Rate
(L/S)]],"")</f>
        <v>0</v>
      </c>
      <c r="Z367" s="7">
        <f>IFERROR(VLOOKUP(Table1[[#This Row],[Stock]],[2]CUS030!$A$5:$BO$10000,31,0)/Table1[[#This Row],[Rate
(L/S)]],"")</f>
        <v>0</v>
      </c>
      <c r="AA367" s="7">
        <f>IFERROR(VLOOKUP(Table1[[#This Row],[Stock]],[2]CUS030!$A$5:$BO$10000,32,0)/Table1[[#This Row],[Rate
(L/S)]],"")</f>
        <v>0</v>
      </c>
      <c r="AB367" s="7">
        <f>IFERROR(VLOOKUP(Table1[[#This Row],[Stock]],[2]CUS030!$A$5:$BO$10000,33,0)/Table1[[#This Row],[Rate
(L/S)]],"")</f>
        <v>0</v>
      </c>
      <c r="AC367" s="7">
        <f>IFERROR(VLOOKUP(Table1[[#This Row],[Stock]],[2]CUS030!$A$5:$BO$10000,34,0)/Table1[[#This Row],[Rate
(L/S)]],"")</f>
        <v>0</v>
      </c>
      <c r="AD367" s="7">
        <f>IFERROR(VLOOKUP(Table1[[#This Row],[Stock]],[2]CUS030!$A$5:$BO$10000,35,0)/Table1[[#This Row],[Rate
(L/S)]],"")</f>
        <v>0</v>
      </c>
      <c r="AE367" s="7">
        <f>IFERROR(VLOOKUP(Table1[[#This Row],[Stock]],[2]CUS030!$A$5:$BO$10000,36,0)/Table1[[#This Row],[Rate
(L/S)]],"")</f>
        <v>0</v>
      </c>
      <c r="AF367" s="7">
        <f>IFERROR(VLOOKUP(Table1[[#This Row],[Stock]],[2]CUS030!$A$5:$BO$10000,37,0)/Table1[[#This Row],[Rate
(L/S)]],"")</f>
        <v>0</v>
      </c>
      <c r="AG367" s="7">
        <f>IFERROR(VLOOKUP(Table1[[#This Row],[Stock]],[2]CUS030!$A$5:$BO$10000,38,0)/Table1[[#This Row],[Rate
(L/S)]],"")</f>
        <v>0</v>
      </c>
      <c r="AH367" s="7">
        <f>IFERROR(VLOOKUP(Table1[[#This Row],[Stock]],[2]CUS030!$A$5:$BO$10000,39,0)/Table1[[#This Row],[Rate
(L/S)]],"")</f>
        <v>0</v>
      </c>
      <c r="AI367" s="7">
        <f>IFERROR(VLOOKUP(Table1[[#This Row],[Stock]],[2]CUS030!$A$5:$BO$10000,40,0)/Table1[[#This Row],[Rate
(L/S)]],"")</f>
        <v>0</v>
      </c>
      <c r="AJ367" s="7">
        <f>IFERROR(VLOOKUP(Table1[[#This Row],[Stock]],[2]CUS030!$A$5:$BO$10000,41,0)/Table1[[#This Row],[Rate
(L/S)]],"")</f>
        <v>0</v>
      </c>
      <c r="AK367" s="7">
        <f>IFERROR(VLOOKUP(Table1[[#This Row],[Stock]],[2]CUS030!$A$5:$BO$10000,42,0)/Table1[[#This Row],[Rate
(L/S)]],"")</f>
        <v>0</v>
      </c>
      <c r="AL367" s="7">
        <f>IFERROR(VLOOKUP(Table1[[#This Row],[Stock]],[2]CUS030!$A$5:$BO$10000,43,0)/Table1[[#This Row],[Rate
(L/S)]],"")</f>
        <v>0</v>
      </c>
      <c r="AM367" s="7">
        <f>IFERROR(VLOOKUP(Table1[[#This Row],[Stock]],[2]CUS030!$A$5:$BO$10000,44,0)/Table1[[#This Row],[Rate
(L/S)]],"")</f>
        <v>0</v>
      </c>
      <c r="AN367" s="7">
        <f>IFERROR(VLOOKUP(Table1[[#This Row],[Stock]],[2]CUS030!$A$5:$BO$10000,45,0)/Table1[[#This Row],[Rate
(L/S)]],"")</f>
        <v>0</v>
      </c>
      <c r="AO367" s="7">
        <f>IFERROR(VLOOKUP(Table1[[#This Row],[Stock]],[2]CUS030!$A$5:$BO$10000,46,0)/Table1[[#This Row],[Rate
(L/S)]],"")</f>
        <v>0</v>
      </c>
      <c r="AP367" s="7">
        <f>IFERROR(VLOOKUP(Table1[[#This Row],[Stock]],[2]CUS030!$A$5:$BO$10000,47,0)/Table1[[#This Row],[Rate
(L/S)]],"")</f>
        <v>0</v>
      </c>
      <c r="AQ367" s="7">
        <f>IFERROR(VLOOKUP(Table1[[#This Row],[Stock]],[2]CUS030!$A$5:$BO$10000,48,0)/Table1[[#This Row],[Rate
(L/S)]],"")</f>
        <v>0</v>
      </c>
      <c r="AR367" s="7">
        <f>IFERROR(VLOOKUP(Table1[[#This Row],[Stock]],[2]CUS030!$A$5:$BO$10000,49,0)/Table1[[#This Row],[Rate
(L/S)]],"")</f>
        <v>0</v>
      </c>
      <c r="AS367" s="7">
        <f>IFERROR(VLOOKUP(Table1[[#This Row],[Stock]],[2]CUS030!$A$5:$BO$10000,50,0)/Table1[[#This Row],[Rate
(L/S)]],"")</f>
        <v>0</v>
      </c>
      <c r="AT367" s="7">
        <f>IFERROR(VLOOKUP(Table1[[#This Row],[Stock]],[2]CUS030!$A$5:$BO$10000,51,0)/Table1[[#This Row],[Rate
(L/S)]],"")</f>
        <v>0</v>
      </c>
      <c r="AU367" s="7">
        <f>IFERROR(VLOOKUP(Table1[[#This Row],[Stock]],[2]CUS030!$A$5:$BO$10000,52,0)/Table1[[#This Row],[Rate
(L/S)]],"")</f>
        <v>0</v>
      </c>
      <c r="AV367" s="7">
        <f>IFERROR(VLOOKUP(Table1[[#This Row],[Stock]],[2]CUS030!$A$5:$BO$10000,53,0)/Table1[[#This Row],[Rate
(L/S)]],"")</f>
        <v>169</v>
      </c>
      <c r="AW367" s="7">
        <f>IFERROR(VLOOKUP(Table1[[#This Row],[Stock]],[2]CUS030!$A$5:$BO$10000,54,0)/Table1[[#This Row],[Rate
(L/S)]],"")</f>
        <v>0</v>
      </c>
      <c r="AX367" s="7">
        <f>IFERROR(VLOOKUP(Table1[[#This Row],[Stock]],[2]CUS030!$A$5:$BO$10000,55,0)/Table1[[#This Row],[Rate
(L/S)]],"")</f>
        <v>302</v>
      </c>
      <c r="AY367" s="7">
        <f>IFERROR(VLOOKUP(Table1[[#This Row],[Stock]],[2]CUS030!$A$5:$BO$10000,56,0)/Table1[[#This Row],[Rate
(L/S)]],"")</f>
        <v>173</v>
      </c>
      <c r="AZ367" s="7">
        <f>IFERROR(VLOOKUP(Table1[[#This Row],[Stock]],[2]CUS030!$A$5:$BO$10000,57,0)/Table1[[#This Row],[Rate
(L/S)]],"")</f>
        <v>218</v>
      </c>
      <c r="BA367" s="7">
        <f>IFERROR(VLOOKUP(Table1[[#This Row],[Stock]],[2]CUS030!$A$5:$BO$10000,58,0)/Table1[[#This Row],[Rate
(L/S)]],"")</f>
        <v>174</v>
      </c>
      <c r="BB367" s="7">
        <f>IFERROR(VLOOKUP(Table1[[#This Row],[Stock]],[2]CUS030!$A$5:$BO$10000,59,0)/Table1[[#This Row],[Rate
(L/S)]],"")</f>
        <v>261</v>
      </c>
      <c r="BC367" s="7">
        <f>IFERROR(VLOOKUP(Table1[[#This Row],[Stock]],[2]CUS030!$A$5:$BO$10000,60,0)/Table1[[#This Row],[Rate
(L/S)]],"")</f>
        <v>428</v>
      </c>
      <c r="BD367" s="7">
        <f>IFERROR(VLOOKUP(Table1[[#This Row],[Stock]],[2]CUS030!$A$5:$BO$10000,61,0)/Table1[[#This Row],[Rate
(L/S)]],"")</f>
        <v>400</v>
      </c>
      <c r="BE367" s="7">
        <f>IFERROR(VLOOKUP(Table1[[#This Row],[Stock]],[2]CUS030!$A$5:$BO$10000,62,0)/Table1[[#This Row],[Rate
(L/S)]],"")</f>
        <v>537</v>
      </c>
      <c r="BF367" s="7">
        <f>IFERROR(VLOOKUP(Table1[[#This Row],[Stock]],[2]CUS030!$A$5:$BO$10000,63,0)/Table1[[#This Row],[Rate
(L/S)]],"")</f>
        <v>571</v>
      </c>
      <c r="BG367" s="7">
        <f>IFERROR(VLOOKUP(Table1[[#This Row],[Stock]],[2]CUS030!$A$5:$BO$10000,64,0)/Table1[[#This Row],[Rate
(L/S)]],"")</f>
        <v>518</v>
      </c>
      <c r="BH367" s="7">
        <f>IFERROR(VLOOKUP(Table1[[#This Row],[Stock]],[2]CUS030!$A$5:$BO$10000,65,0)/Table1[[#This Row],[Rate
(L/S)]],"")</f>
        <v>627</v>
      </c>
      <c r="BI367" s="7" t="s">
        <v>1</v>
      </c>
      <c r="BJ367" s="15">
        <f>IFERROR(IF(Table1[[#This Row],[S.Material]]="S",(Table1[[#This Row],[Total Qty]]+Table1[[#This Row],[N+1]]+Table1[[#This Row],[N+2]]),Table1[[#This Row],[Total Qty]]+Table1[[#This Row],[N+1]]),)</f>
        <v>342</v>
      </c>
      <c r="BK367" s="7" t="str">
        <f>IFERROR(IF(((AVERAGE((Table1[[#This Row],[N+1]],Table1[[#This Row],[N+2]]),Table1[[#This Row],[N+3]])-(Table1[[#This Row],[Total Qty]])))&gt;500,"Fixed&gt;500pcs",""),"")</f>
        <v/>
      </c>
      <c r="BL367" s="7" t="str">
        <f>IF(AND(Table1[[#This Row],[Last Forcast]]=0,Table1[[#This Row],[Total Qty]]&gt;0,Table1[[#This Row],[N+1]]&gt;0),"Check PO again","")</f>
        <v/>
      </c>
    </row>
    <row r="368" spans="2:64" x14ac:dyDescent="0.3">
      <c r="B368">
        <v>366</v>
      </c>
      <c r="C368" t="s">
        <v>379</v>
      </c>
      <c r="D368">
        <f>IFERROR(ROUND((MID(Table1[[#This Row],[Production]],35,(LEN(Table1[[#This Row],[Production]]))-37)/(MID(Table1[[#This Row],[Stock]],35,(LEN(Table1[[#This Row],[Stock]]))-37))),0),"")</f>
        <v>1</v>
      </c>
      <c r="E368" t="s">
        <v>379</v>
      </c>
      <c r="F368" s="16">
        <f>VLOOKUP(LEFT(Table1[[#This Row],[Production]],LEN(Table1[[#This Row],[Production]])-7),Item!$A$5:$Z$1000,26,0)</f>
        <v>1.129</v>
      </c>
      <c r="H368" s="8" t="str">
        <f>IFERROR(VLOOKUP(MID(Table1[[#This Row],[Production]],10,2),Special!$B$2:$D$26,3,0),"")</f>
        <v>-</v>
      </c>
      <c r="J368" t="b">
        <f>EXACT(LEFT(Table1[[#This Row],[Stock]],12),LEFT(Table1[[#This Row],[Production]],12))</f>
        <v>1</v>
      </c>
      <c r="K368" t="b">
        <f>EXACT((RIGHT(Table1[[#This Row],[Stock]],3)),((RIGHT(Table1[[#This Row],[Production]],3))))</f>
        <v>1</v>
      </c>
      <c r="L368" s="14">
        <f>IFERROR(VLOOKUP(Table1[[#This Row],[Stock]],[1]Sheet1!$A$7:$N$10000,14,0),"")</f>
        <v>651</v>
      </c>
      <c r="M368" s="14">
        <f>IFERROR(ROUND((Table1[[#This Row],[Stock
(S&amp;L)]]/Table1[[#This Row],[Rate
(L/S)]]),0),"")</f>
        <v>651</v>
      </c>
      <c r="O368" t="str">
        <f>IF(Table1[[#This Row],[Rate
(L/S)]]=1,"P/E","C")</f>
        <v>P/E</v>
      </c>
      <c r="P368" s="7">
        <f>IFERROR(VLOOKUP(Table1[[#This Row],[Stock]],[2]CUS030!$A$5:$BO$10000,21,0)/Table1[[#This Row],[Rate
(L/S)]],"")</f>
        <v>0</v>
      </c>
      <c r="Q368" s="7">
        <f>IFERROR(VLOOKUP(Table1[[#This Row],[Stock]],[2]CUS030!$A$5:$BO$10000,22,0)/Table1[[#This Row],[Rate
(L/S)]],"")</f>
        <v>0</v>
      </c>
      <c r="R368" s="7">
        <f>IFERROR(VLOOKUP(Table1[[#This Row],[Stock]],[2]CUS030!$A$5:$BO$10000,23,0)/Table1[[#This Row],[Rate
(L/S)]],"")</f>
        <v>0</v>
      </c>
      <c r="S368" s="7">
        <f>IFERROR(VLOOKUP(Table1[[#This Row],[Stock]],[2]CUS030!$A$5:$BO$10000,24,0)/Table1[[#This Row],[Rate
(L/S)]],"")</f>
        <v>0</v>
      </c>
      <c r="T368" s="7">
        <f>IFERROR(VLOOKUP(Table1[[#This Row],[Stock]],[2]CUS030!$A$5:$BO$10000,25,0)/Table1[[#This Row],[Rate
(L/S)]],"")</f>
        <v>0</v>
      </c>
      <c r="U368" s="7">
        <f>IFERROR(VLOOKUP(Table1[[#This Row],[Stock]],[2]CUS030!$A$5:$BO$10000,26,0)/Table1[[#This Row],[Rate
(L/S)]],"")</f>
        <v>0</v>
      </c>
      <c r="V368" s="7">
        <f>IFERROR(VLOOKUP(Table1[[#This Row],[Stock]],[2]CUS030!$A$5:$BO$10000,27,0)/Table1[[#This Row],[Rate
(L/S)]],"")</f>
        <v>0</v>
      </c>
      <c r="W368" s="7">
        <f>IFERROR(VLOOKUP(Table1[[#This Row],[Stock]],[2]CUS030!$A$5:$BO$10000,28,0)/Table1[[#This Row],[Rate
(L/S)]],"")</f>
        <v>0</v>
      </c>
      <c r="X368" s="7">
        <f>IFERROR(VLOOKUP(Table1[[#This Row],[Stock]],[2]CUS030!$A$5:$BO$10000,29,0)/Table1[[#This Row],[Rate
(L/S)]],"")</f>
        <v>0</v>
      </c>
      <c r="Y368" s="7">
        <f>IFERROR(VLOOKUP(Table1[[#This Row],[Stock]],[2]CUS030!$A$5:$BO$10000,30,0)/Table1[[#This Row],[Rate
(L/S)]],"")</f>
        <v>0</v>
      </c>
      <c r="Z368" s="7">
        <f>IFERROR(VLOOKUP(Table1[[#This Row],[Stock]],[2]CUS030!$A$5:$BO$10000,31,0)/Table1[[#This Row],[Rate
(L/S)]],"")</f>
        <v>0</v>
      </c>
      <c r="AA368" s="7">
        <f>IFERROR(VLOOKUP(Table1[[#This Row],[Stock]],[2]CUS030!$A$5:$BO$10000,32,0)/Table1[[#This Row],[Rate
(L/S)]],"")</f>
        <v>0</v>
      </c>
      <c r="AB368" s="7">
        <f>IFERROR(VLOOKUP(Table1[[#This Row],[Stock]],[2]CUS030!$A$5:$BO$10000,33,0)/Table1[[#This Row],[Rate
(L/S)]],"")</f>
        <v>0</v>
      </c>
      <c r="AC368" s="7">
        <f>IFERROR(VLOOKUP(Table1[[#This Row],[Stock]],[2]CUS030!$A$5:$BO$10000,34,0)/Table1[[#This Row],[Rate
(L/S)]],"")</f>
        <v>0</v>
      </c>
      <c r="AD368" s="7">
        <f>IFERROR(VLOOKUP(Table1[[#This Row],[Stock]],[2]CUS030!$A$5:$BO$10000,35,0)/Table1[[#This Row],[Rate
(L/S)]],"")</f>
        <v>0</v>
      </c>
      <c r="AE368" s="7">
        <f>IFERROR(VLOOKUP(Table1[[#This Row],[Stock]],[2]CUS030!$A$5:$BO$10000,36,0)/Table1[[#This Row],[Rate
(L/S)]],"")</f>
        <v>0</v>
      </c>
      <c r="AF368" s="7">
        <f>IFERROR(VLOOKUP(Table1[[#This Row],[Stock]],[2]CUS030!$A$5:$BO$10000,37,0)/Table1[[#This Row],[Rate
(L/S)]],"")</f>
        <v>0</v>
      </c>
      <c r="AG368" s="7">
        <f>IFERROR(VLOOKUP(Table1[[#This Row],[Stock]],[2]CUS030!$A$5:$BO$10000,38,0)/Table1[[#This Row],[Rate
(L/S)]],"")</f>
        <v>0</v>
      </c>
      <c r="AH368" s="7">
        <f>IFERROR(VLOOKUP(Table1[[#This Row],[Stock]],[2]CUS030!$A$5:$BO$10000,39,0)/Table1[[#This Row],[Rate
(L/S)]],"")</f>
        <v>0</v>
      </c>
      <c r="AI368" s="7">
        <f>IFERROR(VLOOKUP(Table1[[#This Row],[Stock]],[2]CUS030!$A$5:$BO$10000,40,0)/Table1[[#This Row],[Rate
(L/S)]],"")</f>
        <v>0</v>
      </c>
      <c r="AJ368" s="7">
        <f>IFERROR(VLOOKUP(Table1[[#This Row],[Stock]],[2]CUS030!$A$5:$BO$10000,41,0)/Table1[[#This Row],[Rate
(L/S)]],"")</f>
        <v>0</v>
      </c>
      <c r="AK368" s="7">
        <f>IFERROR(VLOOKUP(Table1[[#This Row],[Stock]],[2]CUS030!$A$5:$BO$10000,42,0)/Table1[[#This Row],[Rate
(L/S)]],"")</f>
        <v>0</v>
      </c>
      <c r="AL368" s="7">
        <f>IFERROR(VLOOKUP(Table1[[#This Row],[Stock]],[2]CUS030!$A$5:$BO$10000,43,0)/Table1[[#This Row],[Rate
(L/S)]],"")</f>
        <v>0</v>
      </c>
      <c r="AM368" s="7">
        <f>IFERROR(VLOOKUP(Table1[[#This Row],[Stock]],[2]CUS030!$A$5:$BO$10000,44,0)/Table1[[#This Row],[Rate
(L/S)]],"")</f>
        <v>0</v>
      </c>
      <c r="AN368" s="7">
        <f>IFERROR(VLOOKUP(Table1[[#This Row],[Stock]],[2]CUS030!$A$5:$BO$10000,45,0)/Table1[[#This Row],[Rate
(L/S)]],"")</f>
        <v>0</v>
      </c>
      <c r="AO368" s="7">
        <f>IFERROR(VLOOKUP(Table1[[#This Row],[Stock]],[2]CUS030!$A$5:$BO$10000,46,0)/Table1[[#This Row],[Rate
(L/S)]],"")</f>
        <v>0</v>
      </c>
      <c r="AP368" s="7">
        <f>IFERROR(VLOOKUP(Table1[[#This Row],[Stock]],[2]CUS030!$A$5:$BO$10000,47,0)/Table1[[#This Row],[Rate
(L/S)]],"")</f>
        <v>0</v>
      </c>
      <c r="AQ368" s="7">
        <f>IFERROR(VLOOKUP(Table1[[#This Row],[Stock]],[2]CUS030!$A$5:$BO$10000,48,0)/Table1[[#This Row],[Rate
(L/S)]],"")</f>
        <v>0</v>
      </c>
      <c r="AR368" s="7">
        <f>IFERROR(VLOOKUP(Table1[[#This Row],[Stock]],[2]CUS030!$A$5:$BO$10000,49,0)/Table1[[#This Row],[Rate
(L/S)]],"")</f>
        <v>0</v>
      </c>
      <c r="AS368" s="7">
        <f>IFERROR(VLOOKUP(Table1[[#This Row],[Stock]],[2]CUS030!$A$5:$BO$10000,50,0)/Table1[[#This Row],[Rate
(L/S)]],"")</f>
        <v>0</v>
      </c>
      <c r="AT368" s="7">
        <f>IFERROR(VLOOKUP(Table1[[#This Row],[Stock]],[2]CUS030!$A$5:$BO$10000,51,0)/Table1[[#This Row],[Rate
(L/S)]],"")</f>
        <v>868</v>
      </c>
      <c r="AU368" s="7">
        <f>IFERROR(VLOOKUP(Table1[[#This Row],[Stock]],[2]CUS030!$A$5:$BO$10000,52,0)/Table1[[#This Row],[Rate
(L/S)]],"")</f>
        <v>0</v>
      </c>
      <c r="AV368" s="7">
        <f>IFERROR(VLOOKUP(Table1[[#This Row],[Stock]],[2]CUS030!$A$5:$BO$10000,53,0)/Table1[[#This Row],[Rate
(L/S)]],"")</f>
        <v>868</v>
      </c>
      <c r="AW368" s="7">
        <f>IFERROR(VLOOKUP(Table1[[#This Row],[Stock]],[2]CUS030!$A$5:$BO$10000,54,0)/Table1[[#This Row],[Rate
(L/S)]],"")</f>
        <v>0</v>
      </c>
      <c r="AX368" s="7">
        <f>IFERROR(VLOOKUP(Table1[[#This Row],[Stock]],[2]CUS030!$A$5:$BO$10000,55,0)/Table1[[#This Row],[Rate
(L/S)]],"")</f>
        <v>905</v>
      </c>
      <c r="AY368" s="7">
        <f>IFERROR(VLOOKUP(Table1[[#This Row],[Stock]],[2]CUS030!$A$5:$BO$10000,56,0)/Table1[[#This Row],[Rate
(L/S)]],"")</f>
        <v>827</v>
      </c>
      <c r="AZ368" s="7">
        <f>IFERROR(VLOOKUP(Table1[[#This Row],[Stock]],[2]CUS030!$A$5:$BO$10000,57,0)/Table1[[#This Row],[Rate
(L/S)]],"")</f>
        <v>623</v>
      </c>
      <c r="BA368" s="7">
        <f>IFERROR(VLOOKUP(Table1[[#This Row],[Stock]],[2]CUS030!$A$5:$BO$10000,58,0)/Table1[[#This Row],[Rate
(L/S)]],"")</f>
        <v>831</v>
      </c>
      <c r="BB368" s="7">
        <f>IFERROR(VLOOKUP(Table1[[#This Row],[Stock]],[2]CUS030!$A$5:$BO$10000,59,0)/Table1[[#This Row],[Rate
(L/S)]],"")</f>
        <v>0</v>
      </c>
      <c r="BC368" s="7">
        <f>IFERROR(VLOOKUP(Table1[[#This Row],[Stock]],[2]CUS030!$A$5:$BO$10000,60,0)/Table1[[#This Row],[Rate
(L/S)]],"")</f>
        <v>0</v>
      </c>
      <c r="BD368" s="7">
        <f>IFERROR(VLOOKUP(Table1[[#This Row],[Stock]],[2]CUS030!$A$5:$BO$10000,61,0)/Table1[[#This Row],[Rate
(L/S)]],"")</f>
        <v>0</v>
      </c>
      <c r="BE368" s="7">
        <f>IFERROR(VLOOKUP(Table1[[#This Row],[Stock]],[2]CUS030!$A$5:$BO$10000,62,0)/Table1[[#This Row],[Rate
(L/S)]],"")</f>
        <v>0</v>
      </c>
      <c r="BF368" s="7">
        <f>IFERROR(VLOOKUP(Table1[[#This Row],[Stock]],[2]CUS030!$A$5:$BO$10000,63,0)/Table1[[#This Row],[Rate
(L/S)]],"")</f>
        <v>0</v>
      </c>
      <c r="BG368" s="7">
        <f>IFERROR(VLOOKUP(Table1[[#This Row],[Stock]],[2]CUS030!$A$5:$BO$10000,64,0)/Table1[[#This Row],[Rate
(L/S)]],"")</f>
        <v>0</v>
      </c>
      <c r="BH368" s="7">
        <f>IFERROR(VLOOKUP(Table1[[#This Row],[Stock]],[2]CUS030!$A$5:$BO$10000,65,0)/Table1[[#This Row],[Rate
(L/S)]],"")</f>
        <v>0</v>
      </c>
      <c r="BI368" s="7" t="s">
        <v>1</v>
      </c>
      <c r="BJ368" s="15">
        <f>IFERROR(IF(Table1[[#This Row],[S.Material]]="S",(Table1[[#This Row],[Total Qty]]+Table1[[#This Row],[N+1]]+Table1[[#This Row],[N+2]]),Table1[[#This Row],[Total Qty]]+Table1[[#This Row],[N+1]]),)</f>
        <v>1695</v>
      </c>
      <c r="BK368" s="7" t="str">
        <f>IFERROR(IF(((AVERAGE((Table1[[#This Row],[N+1]],Table1[[#This Row],[N+2]]),Table1[[#This Row],[N+3]])-(Table1[[#This Row],[Total Qty]])))&gt;500,"Fixed&gt;500pcs",""),"")</f>
        <v/>
      </c>
      <c r="BL368" s="7" t="str">
        <f>IF(AND(Table1[[#This Row],[Last Forcast]]=0,Table1[[#This Row],[Total Qty]]&gt;0,Table1[[#This Row],[N+1]]&gt;0),"Check PO again","")</f>
        <v/>
      </c>
    </row>
    <row r="369" spans="2:64" x14ac:dyDescent="0.3">
      <c r="B369">
        <v>367</v>
      </c>
      <c r="C369" t="s">
        <v>380</v>
      </c>
      <c r="D369">
        <f>IFERROR(ROUND((MID(Table1[[#This Row],[Production]],35,(LEN(Table1[[#This Row],[Production]]))-37)/(MID(Table1[[#This Row],[Stock]],35,(LEN(Table1[[#This Row],[Stock]]))-37))),0),"")</f>
        <v>1</v>
      </c>
      <c r="E369" t="s">
        <v>380</v>
      </c>
      <c r="F369" s="16">
        <f>VLOOKUP(LEFT(Table1[[#This Row],[Production]],LEN(Table1[[#This Row],[Production]])-7),Item!$A$5:$Z$1000,26,0)</f>
        <v>1.38</v>
      </c>
      <c r="H369" s="8" t="str">
        <f>IFERROR(VLOOKUP(MID(Table1[[#This Row],[Production]],10,2),Special!$B$2:$D$26,3,0),"")</f>
        <v>-</v>
      </c>
      <c r="J369" t="b">
        <f>EXACT(LEFT(Table1[[#This Row],[Stock]],12),LEFT(Table1[[#This Row],[Production]],12))</f>
        <v>1</v>
      </c>
      <c r="K369" t="b">
        <f>EXACT((RIGHT(Table1[[#This Row],[Stock]],3)),((RIGHT(Table1[[#This Row],[Production]],3))))</f>
        <v>1</v>
      </c>
      <c r="L369" s="14">
        <f>IFERROR(VLOOKUP(Table1[[#This Row],[Stock]],[1]Sheet1!$A$7:$N$10000,14,0),"")</f>
        <v>209</v>
      </c>
      <c r="M369" s="14">
        <f>IFERROR(ROUND((Table1[[#This Row],[Stock
(S&amp;L)]]/Table1[[#This Row],[Rate
(L/S)]]),0),"")</f>
        <v>209</v>
      </c>
      <c r="O369" t="str">
        <f>IF(Table1[[#This Row],[Rate
(L/S)]]=1,"P/E","C")</f>
        <v>P/E</v>
      </c>
      <c r="P369" s="7">
        <f>IFERROR(VLOOKUP(Table1[[#This Row],[Stock]],[2]CUS030!$A$5:$BO$10000,21,0)/Table1[[#This Row],[Rate
(L/S)]],"")</f>
        <v>108</v>
      </c>
      <c r="Q369" s="7">
        <f>IFERROR(VLOOKUP(Table1[[#This Row],[Stock]],[2]CUS030!$A$5:$BO$10000,22,0)/Table1[[#This Row],[Rate
(L/S)]],"")</f>
        <v>0</v>
      </c>
      <c r="R369" s="7">
        <f>IFERROR(VLOOKUP(Table1[[#This Row],[Stock]],[2]CUS030!$A$5:$BO$10000,23,0)/Table1[[#This Row],[Rate
(L/S)]],"")</f>
        <v>0</v>
      </c>
      <c r="S369" s="7">
        <f>IFERROR(VLOOKUP(Table1[[#This Row],[Stock]],[2]CUS030!$A$5:$BO$10000,24,0)/Table1[[#This Row],[Rate
(L/S)]],"")</f>
        <v>0</v>
      </c>
      <c r="T369" s="7">
        <f>IFERROR(VLOOKUP(Table1[[#This Row],[Stock]],[2]CUS030!$A$5:$BO$10000,25,0)/Table1[[#This Row],[Rate
(L/S)]],"")</f>
        <v>0</v>
      </c>
      <c r="U369" s="7">
        <f>IFERROR(VLOOKUP(Table1[[#This Row],[Stock]],[2]CUS030!$A$5:$BO$10000,26,0)/Table1[[#This Row],[Rate
(L/S)]],"")</f>
        <v>0</v>
      </c>
      <c r="V369" s="7">
        <f>IFERROR(VLOOKUP(Table1[[#This Row],[Stock]],[2]CUS030!$A$5:$BO$10000,27,0)/Table1[[#This Row],[Rate
(L/S)]],"")</f>
        <v>0</v>
      </c>
      <c r="W369" s="7">
        <f>IFERROR(VLOOKUP(Table1[[#This Row],[Stock]],[2]CUS030!$A$5:$BO$10000,28,0)/Table1[[#This Row],[Rate
(L/S)]],"")</f>
        <v>0</v>
      </c>
      <c r="X369" s="7">
        <f>IFERROR(VLOOKUP(Table1[[#This Row],[Stock]],[2]CUS030!$A$5:$BO$10000,29,0)/Table1[[#This Row],[Rate
(L/S)]],"")</f>
        <v>0</v>
      </c>
      <c r="Y369" s="7">
        <f>IFERROR(VLOOKUP(Table1[[#This Row],[Stock]],[2]CUS030!$A$5:$BO$10000,30,0)/Table1[[#This Row],[Rate
(L/S)]],"")</f>
        <v>0</v>
      </c>
      <c r="Z369" s="7">
        <f>IFERROR(VLOOKUP(Table1[[#This Row],[Stock]],[2]CUS030!$A$5:$BO$10000,31,0)/Table1[[#This Row],[Rate
(L/S)]],"")</f>
        <v>0</v>
      </c>
      <c r="AA369" s="7">
        <f>IFERROR(VLOOKUP(Table1[[#This Row],[Stock]],[2]CUS030!$A$5:$BO$10000,32,0)/Table1[[#This Row],[Rate
(L/S)]],"")</f>
        <v>0</v>
      </c>
      <c r="AB369" s="7">
        <f>IFERROR(VLOOKUP(Table1[[#This Row],[Stock]],[2]CUS030!$A$5:$BO$10000,33,0)/Table1[[#This Row],[Rate
(L/S)]],"")</f>
        <v>0</v>
      </c>
      <c r="AC369" s="7">
        <f>IFERROR(VLOOKUP(Table1[[#This Row],[Stock]],[2]CUS030!$A$5:$BO$10000,34,0)/Table1[[#This Row],[Rate
(L/S)]],"")</f>
        <v>0</v>
      </c>
      <c r="AD369" s="7">
        <f>IFERROR(VLOOKUP(Table1[[#This Row],[Stock]],[2]CUS030!$A$5:$BO$10000,35,0)/Table1[[#This Row],[Rate
(L/S)]],"")</f>
        <v>0</v>
      </c>
      <c r="AE369" s="7">
        <f>IFERROR(VLOOKUP(Table1[[#This Row],[Stock]],[2]CUS030!$A$5:$BO$10000,36,0)/Table1[[#This Row],[Rate
(L/S)]],"")</f>
        <v>0</v>
      </c>
      <c r="AF369" s="7">
        <f>IFERROR(VLOOKUP(Table1[[#This Row],[Stock]],[2]CUS030!$A$5:$BO$10000,37,0)/Table1[[#This Row],[Rate
(L/S)]],"")</f>
        <v>0</v>
      </c>
      <c r="AG369" s="7">
        <f>IFERROR(VLOOKUP(Table1[[#This Row],[Stock]],[2]CUS030!$A$5:$BO$10000,38,0)/Table1[[#This Row],[Rate
(L/S)]],"")</f>
        <v>0</v>
      </c>
      <c r="AH369" s="7">
        <f>IFERROR(VLOOKUP(Table1[[#This Row],[Stock]],[2]CUS030!$A$5:$BO$10000,39,0)/Table1[[#This Row],[Rate
(L/S)]],"")</f>
        <v>0</v>
      </c>
      <c r="AI369" s="7">
        <f>IFERROR(VLOOKUP(Table1[[#This Row],[Stock]],[2]CUS030!$A$5:$BO$10000,40,0)/Table1[[#This Row],[Rate
(L/S)]],"")</f>
        <v>0</v>
      </c>
      <c r="AJ369" s="7">
        <f>IFERROR(VLOOKUP(Table1[[#This Row],[Stock]],[2]CUS030!$A$5:$BO$10000,41,0)/Table1[[#This Row],[Rate
(L/S)]],"")</f>
        <v>0</v>
      </c>
      <c r="AK369" s="7">
        <f>IFERROR(VLOOKUP(Table1[[#This Row],[Stock]],[2]CUS030!$A$5:$BO$10000,42,0)/Table1[[#This Row],[Rate
(L/S)]],"")</f>
        <v>0</v>
      </c>
      <c r="AL369" s="7">
        <f>IFERROR(VLOOKUP(Table1[[#This Row],[Stock]],[2]CUS030!$A$5:$BO$10000,43,0)/Table1[[#This Row],[Rate
(L/S)]],"")</f>
        <v>0</v>
      </c>
      <c r="AM369" s="7">
        <f>IFERROR(VLOOKUP(Table1[[#This Row],[Stock]],[2]CUS030!$A$5:$BO$10000,44,0)/Table1[[#This Row],[Rate
(L/S)]],"")</f>
        <v>0</v>
      </c>
      <c r="AN369" s="7">
        <f>IFERROR(VLOOKUP(Table1[[#This Row],[Stock]],[2]CUS030!$A$5:$BO$10000,45,0)/Table1[[#This Row],[Rate
(L/S)]],"")</f>
        <v>0</v>
      </c>
      <c r="AO369" s="7">
        <f>IFERROR(VLOOKUP(Table1[[#This Row],[Stock]],[2]CUS030!$A$5:$BO$10000,46,0)/Table1[[#This Row],[Rate
(L/S)]],"")</f>
        <v>0</v>
      </c>
      <c r="AP369" s="7">
        <f>IFERROR(VLOOKUP(Table1[[#This Row],[Stock]],[2]CUS030!$A$5:$BO$10000,47,0)/Table1[[#This Row],[Rate
(L/S)]],"")</f>
        <v>0</v>
      </c>
      <c r="AQ369" s="7">
        <f>IFERROR(VLOOKUP(Table1[[#This Row],[Stock]],[2]CUS030!$A$5:$BO$10000,48,0)/Table1[[#This Row],[Rate
(L/S)]],"")</f>
        <v>0</v>
      </c>
      <c r="AR369" s="7">
        <f>IFERROR(VLOOKUP(Table1[[#This Row],[Stock]],[2]CUS030!$A$5:$BO$10000,49,0)/Table1[[#This Row],[Rate
(L/S)]],"")</f>
        <v>0</v>
      </c>
      <c r="AS369" s="7">
        <f>IFERROR(VLOOKUP(Table1[[#This Row],[Stock]],[2]CUS030!$A$5:$BO$10000,50,0)/Table1[[#This Row],[Rate
(L/S)]],"")</f>
        <v>0</v>
      </c>
      <c r="AT369" s="7">
        <f>IFERROR(VLOOKUP(Table1[[#This Row],[Stock]],[2]CUS030!$A$5:$BO$10000,51,0)/Table1[[#This Row],[Rate
(L/S)]],"")</f>
        <v>0</v>
      </c>
      <c r="AU369" s="7">
        <f>IFERROR(VLOOKUP(Table1[[#This Row],[Stock]],[2]CUS030!$A$5:$BO$10000,52,0)/Table1[[#This Row],[Rate
(L/S)]],"")</f>
        <v>0</v>
      </c>
      <c r="AV369" s="7">
        <f>IFERROR(VLOOKUP(Table1[[#This Row],[Stock]],[2]CUS030!$A$5:$BO$10000,53,0)/Table1[[#This Row],[Rate
(L/S)]],"")</f>
        <v>108</v>
      </c>
      <c r="AW369" s="7">
        <f>IFERROR(VLOOKUP(Table1[[#This Row],[Stock]],[2]CUS030!$A$5:$BO$10000,54,0)/Table1[[#This Row],[Rate
(L/S)]],"")</f>
        <v>0</v>
      </c>
      <c r="AX369" s="7">
        <f>IFERROR(VLOOKUP(Table1[[#This Row],[Stock]],[2]CUS030!$A$5:$BO$10000,55,0)/Table1[[#This Row],[Rate
(L/S)]],"")</f>
        <v>174</v>
      </c>
      <c r="AY369" s="7">
        <f>IFERROR(VLOOKUP(Table1[[#This Row],[Stock]],[2]CUS030!$A$5:$BO$10000,56,0)/Table1[[#This Row],[Rate
(L/S)]],"")</f>
        <v>100</v>
      </c>
      <c r="AZ369" s="7">
        <f>IFERROR(VLOOKUP(Table1[[#This Row],[Stock]],[2]CUS030!$A$5:$BO$10000,57,0)/Table1[[#This Row],[Rate
(L/S)]],"")</f>
        <v>5</v>
      </c>
      <c r="BA369" s="7">
        <f>IFERROR(VLOOKUP(Table1[[#This Row],[Stock]],[2]CUS030!$A$5:$BO$10000,58,0)/Table1[[#This Row],[Rate
(L/S)]],"")</f>
        <v>121</v>
      </c>
      <c r="BB369" s="7">
        <f>IFERROR(VLOOKUP(Table1[[#This Row],[Stock]],[2]CUS030!$A$5:$BO$10000,59,0)/Table1[[#This Row],[Rate
(L/S)]],"")</f>
        <v>0</v>
      </c>
      <c r="BC369" s="7">
        <f>IFERROR(VLOOKUP(Table1[[#This Row],[Stock]],[2]CUS030!$A$5:$BO$10000,60,0)/Table1[[#This Row],[Rate
(L/S)]],"")</f>
        <v>0</v>
      </c>
      <c r="BD369" s="7">
        <f>IFERROR(VLOOKUP(Table1[[#This Row],[Stock]],[2]CUS030!$A$5:$BO$10000,61,0)/Table1[[#This Row],[Rate
(L/S)]],"")</f>
        <v>0</v>
      </c>
      <c r="BE369" s="7">
        <f>IFERROR(VLOOKUP(Table1[[#This Row],[Stock]],[2]CUS030!$A$5:$BO$10000,62,0)/Table1[[#This Row],[Rate
(L/S)]],"")</f>
        <v>0</v>
      </c>
      <c r="BF369" s="7">
        <f>IFERROR(VLOOKUP(Table1[[#This Row],[Stock]],[2]CUS030!$A$5:$BO$10000,63,0)/Table1[[#This Row],[Rate
(L/S)]],"")</f>
        <v>0</v>
      </c>
      <c r="BG369" s="7">
        <f>IFERROR(VLOOKUP(Table1[[#This Row],[Stock]],[2]CUS030!$A$5:$BO$10000,64,0)/Table1[[#This Row],[Rate
(L/S)]],"")</f>
        <v>0</v>
      </c>
      <c r="BH369" s="7">
        <f>IFERROR(VLOOKUP(Table1[[#This Row],[Stock]],[2]CUS030!$A$5:$BO$10000,65,0)/Table1[[#This Row],[Rate
(L/S)]],"")</f>
        <v>0</v>
      </c>
      <c r="BI369" s="7" t="s">
        <v>1</v>
      </c>
      <c r="BJ369" s="15">
        <f>IFERROR(IF(Table1[[#This Row],[S.Material]]="S",(Table1[[#This Row],[Total Qty]]+Table1[[#This Row],[N+1]]+Table1[[#This Row],[N+2]]),Table1[[#This Row],[Total Qty]]+Table1[[#This Row],[N+1]]),)</f>
        <v>208</v>
      </c>
      <c r="BK369" s="7" t="str">
        <f>IFERROR(IF(((AVERAGE((Table1[[#This Row],[N+1]],Table1[[#This Row],[N+2]]),Table1[[#This Row],[N+3]])-(Table1[[#This Row],[Total Qty]])))&gt;500,"Fixed&gt;500pcs",""),"")</f>
        <v/>
      </c>
      <c r="BL369" s="7" t="str">
        <f>IF(AND(Table1[[#This Row],[Last Forcast]]=0,Table1[[#This Row],[Total Qty]]&gt;0,Table1[[#This Row],[N+1]]&gt;0),"Check PO again","")</f>
        <v/>
      </c>
    </row>
    <row r="370" spans="2:64" x14ac:dyDescent="0.3">
      <c r="B370">
        <v>368</v>
      </c>
      <c r="C370" t="s">
        <v>381</v>
      </c>
      <c r="D370">
        <f>IFERROR(ROUND((MID(Table1[[#This Row],[Production]],35,(LEN(Table1[[#This Row],[Production]]))-37)/(MID(Table1[[#This Row],[Stock]],35,(LEN(Table1[[#This Row],[Stock]]))-37))),0),"")</f>
        <v>1</v>
      </c>
      <c r="E370" t="s">
        <v>381</v>
      </c>
      <c r="F370" s="16">
        <f>VLOOKUP(LEFT(Table1[[#This Row],[Production]],LEN(Table1[[#This Row],[Production]])-7),Item!$A$5:$Z$1000,26,0)</f>
        <v>1.38</v>
      </c>
      <c r="H370" s="8" t="str">
        <f>IFERROR(VLOOKUP(MID(Table1[[#This Row],[Production]],10,2),Special!$B$2:$D$26,3,0),"")</f>
        <v>-</v>
      </c>
      <c r="J370" t="b">
        <f>EXACT(LEFT(Table1[[#This Row],[Stock]],12),LEFT(Table1[[#This Row],[Production]],12))</f>
        <v>1</v>
      </c>
      <c r="K370" t="b">
        <f>EXACT((RIGHT(Table1[[#This Row],[Stock]],3)),((RIGHT(Table1[[#This Row],[Production]],3))))</f>
        <v>1</v>
      </c>
      <c r="L370" s="14">
        <f>IFERROR(VLOOKUP(Table1[[#This Row],[Stock]],[1]Sheet1!$A$7:$N$10000,14,0),"")</f>
        <v>741</v>
      </c>
      <c r="M370" s="14">
        <f>IFERROR(ROUND((Table1[[#This Row],[Stock
(S&amp;L)]]/Table1[[#This Row],[Rate
(L/S)]]),0),"")</f>
        <v>741</v>
      </c>
      <c r="O370" t="str">
        <f>IF(Table1[[#This Row],[Rate
(L/S)]]=1,"P/E","C")</f>
        <v>P/E</v>
      </c>
      <c r="P370" s="7">
        <f>IFERROR(VLOOKUP(Table1[[#This Row],[Stock]],[2]CUS030!$A$5:$BO$10000,21,0)/Table1[[#This Row],[Rate
(L/S)]],"")</f>
        <v>91</v>
      </c>
      <c r="Q370" s="7">
        <f>IFERROR(VLOOKUP(Table1[[#This Row],[Stock]],[2]CUS030!$A$5:$BO$10000,22,0)/Table1[[#This Row],[Rate
(L/S)]],"")</f>
        <v>0</v>
      </c>
      <c r="R370" s="7">
        <f>IFERROR(VLOOKUP(Table1[[#This Row],[Stock]],[2]CUS030!$A$5:$BO$10000,23,0)/Table1[[#This Row],[Rate
(L/S)]],"")</f>
        <v>0</v>
      </c>
      <c r="S370" s="7">
        <f>IFERROR(VLOOKUP(Table1[[#This Row],[Stock]],[2]CUS030!$A$5:$BO$10000,24,0)/Table1[[#This Row],[Rate
(L/S)]],"")</f>
        <v>0</v>
      </c>
      <c r="T370" s="7">
        <f>IFERROR(VLOOKUP(Table1[[#This Row],[Stock]],[2]CUS030!$A$5:$BO$10000,25,0)/Table1[[#This Row],[Rate
(L/S)]],"")</f>
        <v>0</v>
      </c>
      <c r="U370" s="7">
        <f>IFERROR(VLOOKUP(Table1[[#This Row],[Stock]],[2]CUS030!$A$5:$BO$10000,26,0)/Table1[[#This Row],[Rate
(L/S)]],"")</f>
        <v>0</v>
      </c>
      <c r="V370" s="7">
        <f>IFERROR(VLOOKUP(Table1[[#This Row],[Stock]],[2]CUS030!$A$5:$BO$10000,27,0)/Table1[[#This Row],[Rate
(L/S)]],"")</f>
        <v>91</v>
      </c>
      <c r="W370" s="7">
        <f>IFERROR(VLOOKUP(Table1[[#This Row],[Stock]],[2]CUS030!$A$5:$BO$10000,28,0)/Table1[[#This Row],[Rate
(L/S)]],"")</f>
        <v>0</v>
      </c>
      <c r="X370" s="7">
        <f>IFERROR(VLOOKUP(Table1[[#This Row],[Stock]],[2]CUS030!$A$5:$BO$10000,29,0)/Table1[[#This Row],[Rate
(L/S)]],"")</f>
        <v>0</v>
      </c>
      <c r="Y370" s="7">
        <f>IFERROR(VLOOKUP(Table1[[#This Row],[Stock]],[2]CUS030!$A$5:$BO$10000,30,0)/Table1[[#This Row],[Rate
(L/S)]],"")</f>
        <v>0</v>
      </c>
      <c r="Z370" s="7">
        <f>IFERROR(VLOOKUP(Table1[[#This Row],[Stock]],[2]CUS030!$A$5:$BO$10000,31,0)/Table1[[#This Row],[Rate
(L/S)]],"")</f>
        <v>0</v>
      </c>
      <c r="AA370" s="7">
        <f>IFERROR(VLOOKUP(Table1[[#This Row],[Stock]],[2]CUS030!$A$5:$BO$10000,32,0)/Table1[[#This Row],[Rate
(L/S)]],"")</f>
        <v>0</v>
      </c>
      <c r="AB370" s="7">
        <f>IFERROR(VLOOKUP(Table1[[#This Row],[Stock]],[2]CUS030!$A$5:$BO$10000,33,0)/Table1[[#This Row],[Rate
(L/S)]],"")</f>
        <v>0</v>
      </c>
      <c r="AC370" s="7">
        <f>IFERROR(VLOOKUP(Table1[[#This Row],[Stock]],[2]CUS030!$A$5:$BO$10000,34,0)/Table1[[#This Row],[Rate
(L/S)]],"")</f>
        <v>0</v>
      </c>
      <c r="AD370" s="7">
        <f>IFERROR(VLOOKUP(Table1[[#This Row],[Stock]],[2]CUS030!$A$5:$BO$10000,35,0)/Table1[[#This Row],[Rate
(L/S)]],"")</f>
        <v>0</v>
      </c>
      <c r="AE370" s="7">
        <f>IFERROR(VLOOKUP(Table1[[#This Row],[Stock]],[2]CUS030!$A$5:$BO$10000,36,0)/Table1[[#This Row],[Rate
(L/S)]],"")</f>
        <v>0</v>
      </c>
      <c r="AF370" s="7">
        <f>IFERROR(VLOOKUP(Table1[[#This Row],[Stock]],[2]CUS030!$A$5:$BO$10000,37,0)/Table1[[#This Row],[Rate
(L/S)]],"")</f>
        <v>0</v>
      </c>
      <c r="AG370" s="7">
        <f>IFERROR(VLOOKUP(Table1[[#This Row],[Stock]],[2]CUS030!$A$5:$BO$10000,38,0)/Table1[[#This Row],[Rate
(L/S)]],"")</f>
        <v>0</v>
      </c>
      <c r="AH370" s="7">
        <f>IFERROR(VLOOKUP(Table1[[#This Row],[Stock]],[2]CUS030!$A$5:$BO$10000,39,0)/Table1[[#This Row],[Rate
(L/S)]],"")</f>
        <v>91</v>
      </c>
      <c r="AI370" s="7">
        <f>IFERROR(VLOOKUP(Table1[[#This Row],[Stock]],[2]CUS030!$A$5:$BO$10000,40,0)/Table1[[#This Row],[Rate
(L/S)]],"")</f>
        <v>0</v>
      </c>
      <c r="AJ370" s="7">
        <f>IFERROR(VLOOKUP(Table1[[#This Row],[Stock]],[2]CUS030!$A$5:$BO$10000,41,0)/Table1[[#This Row],[Rate
(L/S)]],"")</f>
        <v>0</v>
      </c>
      <c r="AK370" s="7">
        <f>IFERROR(VLOOKUP(Table1[[#This Row],[Stock]],[2]CUS030!$A$5:$BO$10000,42,0)/Table1[[#This Row],[Rate
(L/S)]],"")</f>
        <v>0</v>
      </c>
      <c r="AL370" s="7">
        <f>IFERROR(VLOOKUP(Table1[[#This Row],[Stock]],[2]CUS030!$A$5:$BO$10000,43,0)/Table1[[#This Row],[Rate
(L/S)]],"")</f>
        <v>0</v>
      </c>
      <c r="AM370" s="7">
        <f>IFERROR(VLOOKUP(Table1[[#This Row],[Stock]],[2]CUS030!$A$5:$BO$10000,44,0)/Table1[[#This Row],[Rate
(L/S)]],"")</f>
        <v>0</v>
      </c>
      <c r="AN370" s="7">
        <f>IFERROR(VLOOKUP(Table1[[#This Row],[Stock]],[2]CUS030!$A$5:$BO$10000,45,0)/Table1[[#This Row],[Rate
(L/S)]],"")</f>
        <v>91</v>
      </c>
      <c r="AO370" s="7">
        <f>IFERROR(VLOOKUP(Table1[[#This Row],[Stock]],[2]CUS030!$A$5:$BO$10000,46,0)/Table1[[#This Row],[Rate
(L/S)]],"")</f>
        <v>0</v>
      </c>
      <c r="AP370" s="7">
        <f>IFERROR(VLOOKUP(Table1[[#This Row],[Stock]],[2]CUS030!$A$5:$BO$10000,47,0)/Table1[[#This Row],[Rate
(L/S)]],"")</f>
        <v>0</v>
      </c>
      <c r="AQ370" s="7">
        <f>IFERROR(VLOOKUP(Table1[[#This Row],[Stock]],[2]CUS030!$A$5:$BO$10000,48,0)/Table1[[#This Row],[Rate
(L/S)]],"")</f>
        <v>0</v>
      </c>
      <c r="AR370" s="7">
        <f>IFERROR(VLOOKUP(Table1[[#This Row],[Stock]],[2]CUS030!$A$5:$BO$10000,49,0)/Table1[[#This Row],[Rate
(L/S)]],"")</f>
        <v>0</v>
      </c>
      <c r="AS370" s="7">
        <f>IFERROR(VLOOKUP(Table1[[#This Row],[Stock]],[2]CUS030!$A$5:$BO$10000,50,0)/Table1[[#This Row],[Rate
(L/S)]],"")</f>
        <v>0</v>
      </c>
      <c r="AT370" s="7">
        <f>IFERROR(VLOOKUP(Table1[[#This Row],[Stock]],[2]CUS030!$A$5:$BO$10000,51,0)/Table1[[#This Row],[Rate
(L/S)]],"")</f>
        <v>0</v>
      </c>
      <c r="AU370" s="7">
        <f>IFERROR(VLOOKUP(Table1[[#This Row],[Stock]],[2]CUS030!$A$5:$BO$10000,52,0)/Table1[[#This Row],[Rate
(L/S)]],"")</f>
        <v>0</v>
      </c>
      <c r="AV370" s="7">
        <f>IFERROR(VLOOKUP(Table1[[#This Row],[Stock]],[2]CUS030!$A$5:$BO$10000,53,0)/Table1[[#This Row],[Rate
(L/S)]],"")</f>
        <v>364</v>
      </c>
      <c r="AW370" s="7">
        <f>IFERROR(VLOOKUP(Table1[[#This Row],[Stock]],[2]CUS030!$A$5:$BO$10000,54,0)/Table1[[#This Row],[Rate
(L/S)]],"")</f>
        <v>0</v>
      </c>
      <c r="AX370" s="7">
        <f>IFERROR(VLOOKUP(Table1[[#This Row],[Stock]],[2]CUS030!$A$5:$BO$10000,55,0)/Table1[[#This Row],[Rate
(L/S)]],"")</f>
        <v>427</v>
      </c>
      <c r="AY370" s="7">
        <f>IFERROR(VLOOKUP(Table1[[#This Row],[Stock]],[2]CUS030!$A$5:$BO$10000,56,0)/Table1[[#This Row],[Rate
(L/S)]],"")</f>
        <v>648</v>
      </c>
      <c r="AZ370" s="7">
        <f>IFERROR(VLOOKUP(Table1[[#This Row],[Stock]],[2]CUS030!$A$5:$BO$10000,57,0)/Table1[[#This Row],[Rate
(L/S)]],"")</f>
        <v>353</v>
      </c>
      <c r="BA370" s="7">
        <f>IFERROR(VLOOKUP(Table1[[#This Row],[Stock]],[2]CUS030!$A$5:$BO$10000,58,0)/Table1[[#This Row],[Rate
(L/S)]],"")</f>
        <v>588</v>
      </c>
      <c r="BB370" s="7">
        <f>IFERROR(VLOOKUP(Table1[[#This Row],[Stock]],[2]CUS030!$A$5:$BO$10000,59,0)/Table1[[#This Row],[Rate
(L/S)]],"")</f>
        <v>0</v>
      </c>
      <c r="BC370" s="7">
        <f>IFERROR(VLOOKUP(Table1[[#This Row],[Stock]],[2]CUS030!$A$5:$BO$10000,60,0)/Table1[[#This Row],[Rate
(L/S)]],"")</f>
        <v>0</v>
      </c>
      <c r="BD370" s="7">
        <f>IFERROR(VLOOKUP(Table1[[#This Row],[Stock]],[2]CUS030!$A$5:$BO$10000,61,0)/Table1[[#This Row],[Rate
(L/S)]],"")</f>
        <v>0</v>
      </c>
      <c r="BE370" s="7">
        <f>IFERROR(VLOOKUP(Table1[[#This Row],[Stock]],[2]CUS030!$A$5:$BO$10000,62,0)/Table1[[#This Row],[Rate
(L/S)]],"")</f>
        <v>0</v>
      </c>
      <c r="BF370" s="7">
        <f>IFERROR(VLOOKUP(Table1[[#This Row],[Stock]],[2]CUS030!$A$5:$BO$10000,63,0)/Table1[[#This Row],[Rate
(L/S)]],"")</f>
        <v>0</v>
      </c>
      <c r="BG370" s="7">
        <f>IFERROR(VLOOKUP(Table1[[#This Row],[Stock]],[2]CUS030!$A$5:$BO$10000,64,0)/Table1[[#This Row],[Rate
(L/S)]],"")</f>
        <v>0</v>
      </c>
      <c r="BH370" s="7">
        <f>IFERROR(VLOOKUP(Table1[[#This Row],[Stock]],[2]CUS030!$A$5:$BO$10000,65,0)/Table1[[#This Row],[Rate
(L/S)]],"")</f>
        <v>0</v>
      </c>
      <c r="BI370" s="7" t="s">
        <v>1</v>
      </c>
      <c r="BJ370" s="15">
        <f>IFERROR(IF(Table1[[#This Row],[S.Material]]="S",(Table1[[#This Row],[Total Qty]]+Table1[[#This Row],[N+1]]+Table1[[#This Row],[N+2]]),Table1[[#This Row],[Total Qty]]+Table1[[#This Row],[N+1]]),)</f>
        <v>1012</v>
      </c>
      <c r="BK370" s="7" t="str">
        <f>IFERROR(IF(((AVERAGE((Table1[[#This Row],[N+1]],Table1[[#This Row],[N+2]]),Table1[[#This Row],[N+3]])-(Table1[[#This Row],[Total Qty]])))&gt;500,"Fixed&gt;500pcs",""),"")</f>
        <v/>
      </c>
      <c r="BL370" s="7" t="str">
        <f>IF(AND(Table1[[#This Row],[Last Forcast]]=0,Table1[[#This Row],[Total Qty]]&gt;0,Table1[[#This Row],[N+1]]&gt;0),"Check PO again","")</f>
        <v/>
      </c>
    </row>
    <row r="371" spans="2:64" x14ac:dyDescent="0.3">
      <c r="B371">
        <v>369</v>
      </c>
      <c r="C371" t="s">
        <v>382</v>
      </c>
      <c r="D371">
        <f>IFERROR(ROUND((MID(Table1[[#This Row],[Production]],35,(LEN(Table1[[#This Row],[Production]]))-37)/(MID(Table1[[#This Row],[Stock]],35,(LEN(Table1[[#This Row],[Stock]]))-37))),0),"")</f>
        <v>1</v>
      </c>
      <c r="E371" t="s">
        <v>382</v>
      </c>
      <c r="F371" s="16">
        <f>VLOOKUP(LEFT(Table1[[#This Row],[Production]],LEN(Table1[[#This Row],[Production]])-7),Item!$A$5:$Z$1000,26,0)</f>
        <v>1.38</v>
      </c>
      <c r="H371" s="8" t="str">
        <f>IFERROR(VLOOKUP(MID(Table1[[#This Row],[Production]],10,2),Special!$B$2:$D$26,3,0),"")</f>
        <v>-</v>
      </c>
      <c r="J371" t="b">
        <f>EXACT(LEFT(Table1[[#This Row],[Stock]],12),LEFT(Table1[[#This Row],[Production]],12))</f>
        <v>1</v>
      </c>
      <c r="K371" t="b">
        <f>EXACT((RIGHT(Table1[[#This Row],[Stock]],3)),((RIGHT(Table1[[#This Row],[Production]],3))))</f>
        <v>1</v>
      </c>
      <c r="L371" s="14">
        <f>IFERROR(VLOOKUP(Table1[[#This Row],[Stock]],[1]Sheet1!$A$7:$N$10000,14,0),"")</f>
        <v>381</v>
      </c>
      <c r="M371" s="14">
        <f>IFERROR(ROUND((Table1[[#This Row],[Stock
(S&amp;L)]]/Table1[[#This Row],[Rate
(L/S)]]),0),"")</f>
        <v>381</v>
      </c>
      <c r="O371" t="str">
        <f>IF(Table1[[#This Row],[Rate
(L/S)]]=1,"P/E","C")</f>
        <v>P/E</v>
      </c>
      <c r="P371" s="7">
        <f>IFERROR(VLOOKUP(Table1[[#This Row],[Stock]],[2]CUS030!$A$5:$BO$10000,21,0)/Table1[[#This Row],[Rate
(L/S)]],"")</f>
        <v>127</v>
      </c>
      <c r="Q371" s="7">
        <f>IFERROR(VLOOKUP(Table1[[#This Row],[Stock]],[2]CUS030!$A$5:$BO$10000,22,0)/Table1[[#This Row],[Rate
(L/S)]],"")</f>
        <v>0</v>
      </c>
      <c r="R371" s="7">
        <f>IFERROR(VLOOKUP(Table1[[#This Row],[Stock]],[2]CUS030!$A$5:$BO$10000,23,0)/Table1[[#This Row],[Rate
(L/S)]],"")</f>
        <v>0</v>
      </c>
      <c r="S371" s="7">
        <f>IFERROR(VLOOKUP(Table1[[#This Row],[Stock]],[2]CUS030!$A$5:$BO$10000,24,0)/Table1[[#This Row],[Rate
(L/S)]],"")</f>
        <v>0</v>
      </c>
      <c r="T371" s="7">
        <f>IFERROR(VLOOKUP(Table1[[#This Row],[Stock]],[2]CUS030!$A$5:$BO$10000,25,0)/Table1[[#This Row],[Rate
(L/S)]],"")</f>
        <v>0</v>
      </c>
      <c r="U371" s="7">
        <f>IFERROR(VLOOKUP(Table1[[#This Row],[Stock]],[2]CUS030!$A$5:$BO$10000,26,0)/Table1[[#This Row],[Rate
(L/S)]],"")</f>
        <v>0</v>
      </c>
      <c r="V371" s="7">
        <f>IFERROR(VLOOKUP(Table1[[#This Row],[Stock]],[2]CUS030!$A$5:$BO$10000,27,0)/Table1[[#This Row],[Rate
(L/S)]],"")</f>
        <v>0</v>
      </c>
      <c r="W371" s="7">
        <f>IFERROR(VLOOKUP(Table1[[#This Row],[Stock]],[2]CUS030!$A$5:$BO$10000,28,0)/Table1[[#This Row],[Rate
(L/S)]],"")</f>
        <v>0</v>
      </c>
      <c r="X371" s="7">
        <f>IFERROR(VLOOKUP(Table1[[#This Row],[Stock]],[2]CUS030!$A$5:$BO$10000,29,0)/Table1[[#This Row],[Rate
(L/S)]],"")</f>
        <v>0</v>
      </c>
      <c r="Y371" s="7">
        <f>IFERROR(VLOOKUP(Table1[[#This Row],[Stock]],[2]CUS030!$A$5:$BO$10000,30,0)/Table1[[#This Row],[Rate
(L/S)]],"")</f>
        <v>0</v>
      </c>
      <c r="Z371" s="7">
        <f>IFERROR(VLOOKUP(Table1[[#This Row],[Stock]],[2]CUS030!$A$5:$BO$10000,31,0)/Table1[[#This Row],[Rate
(L/S)]],"")</f>
        <v>0</v>
      </c>
      <c r="AA371" s="7">
        <f>IFERROR(VLOOKUP(Table1[[#This Row],[Stock]],[2]CUS030!$A$5:$BO$10000,32,0)/Table1[[#This Row],[Rate
(L/S)]],"")</f>
        <v>0</v>
      </c>
      <c r="AB371" s="7">
        <f>IFERROR(VLOOKUP(Table1[[#This Row],[Stock]],[2]CUS030!$A$5:$BO$10000,33,0)/Table1[[#This Row],[Rate
(L/S)]],"")</f>
        <v>0</v>
      </c>
      <c r="AC371" s="7">
        <f>IFERROR(VLOOKUP(Table1[[#This Row],[Stock]],[2]CUS030!$A$5:$BO$10000,34,0)/Table1[[#This Row],[Rate
(L/S)]],"")</f>
        <v>0</v>
      </c>
      <c r="AD371" s="7">
        <f>IFERROR(VLOOKUP(Table1[[#This Row],[Stock]],[2]CUS030!$A$5:$BO$10000,35,0)/Table1[[#This Row],[Rate
(L/S)]],"")</f>
        <v>0</v>
      </c>
      <c r="AE371" s="7">
        <f>IFERROR(VLOOKUP(Table1[[#This Row],[Stock]],[2]CUS030!$A$5:$BO$10000,36,0)/Table1[[#This Row],[Rate
(L/S)]],"")</f>
        <v>0</v>
      </c>
      <c r="AF371" s="7">
        <f>IFERROR(VLOOKUP(Table1[[#This Row],[Stock]],[2]CUS030!$A$5:$BO$10000,37,0)/Table1[[#This Row],[Rate
(L/S)]],"")</f>
        <v>0</v>
      </c>
      <c r="AG371" s="7">
        <f>IFERROR(VLOOKUP(Table1[[#This Row],[Stock]],[2]CUS030!$A$5:$BO$10000,38,0)/Table1[[#This Row],[Rate
(L/S)]],"")</f>
        <v>0</v>
      </c>
      <c r="AH371" s="7">
        <f>IFERROR(VLOOKUP(Table1[[#This Row],[Stock]],[2]CUS030!$A$5:$BO$10000,39,0)/Table1[[#This Row],[Rate
(L/S)]],"")</f>
        <v>0</v>
      </c>
      <c r="AI371" s="7">
        <f>IFERROR(VLOOKUP(Table1[[#This Row],[Stock]],[2]CUS030!$A$5:$BO$10000,40,0)/Table1[[#This Row],[Rate
(L/S)]],"")</f>
        <v>0</v>
      </c>
      <c r="AJ371" s="7">
        <f>IFERROR(VLOOKUP(Table1[[#This Row],[Stock]],[2]CUS030!$A$5:$BO$10000,41,0)/Table1[[#This Row],[Rate
(L/S)]],"")</f>
        <v>0</v>
      </c>
      <c r="AK371" s="7">
        <f>IFERROR(VLOOKUP(Table1[[#This Row],[Stock]],[2]CUS030!$A$5:$BO$10000,42,0)/Table1[[#This Row],[Rate
(L/S)]],"")</f>
        <v>0</v>
      </c>
      <c r="AL371" s="7">
        <f>IFERROR(VLOOKUP(Table1[[#This Row],[Stock]],[2]CUS030!$A$5:$BO$10000,43,0)/Table1[[#This Row],[Rate
(L/S)]],"")</f>
        <v>0</v>
      </c>
      <c r="AM371" s="7">
        <f>IFERROR(VLOOKUP(Table1[[#This Row],[Stock]],[2]CUS030!$A$5:$BO$10000,44,0)/Table1[[#This Row],[Rate
(L/S)]],"")</f>
        <v>0</v>
      </c>
      <c r="AN371" s="7">
        <f>IFERROR(VLOOKUP(Table1[[#This Row],[Stock]],[2]CUS030!$A$5:$BO$10000,45,0)/Table1[[#This Row],[Rate
(L/S)]],"")</f>
        <v>0</v>
      </c>
      <c r="AO371" s="7">
        <f>IFERROR(VLOOKUP(Table1[[#This Row],[Stock]],[2]CUS030!$A$5:$BO$10000,46,0)/Table1[[#This Row],[Rate
(L/S)]],"")</f>
        <v>0</v>
      </c>
      <c r="AP371" s="7">
        <f>IFERROR(VLOOKUP(Table1[[#This Row],[Stock]],[2]CUS030!$A$5:$BO$10000,47,0)/Table1[[#This Row],[Rate
(L/S)]],"")</f>
        <v>0</v>
      </c>
      <c r="AQ371" s="7">
        <f>IFERROR(VLOOKUP(Table1[[#This Row],[Stock]],[2]CUS030!$A$5:$BO$10000,48,0)/Table1[[#This Row],[Rate
(L/S)]],"")</f>
        <v>0</v>
      </c>
      <c r="AR371" s="7">
        <f>IFERROR(VLOOKUP(Table1[[#This Row],[Stock]],[2]CUS030!$A$5:$BO$10000,49,0)/Table1[[#This Row],[Rate
(L/S)]],"")</f>
        <v>0</v>
      </c>
      <c r="AS371" s="7">
        <f>IFERROR(VLOOKUP(Table1[[#This Row],[Stock]],[2]CUS030!$A$5:$BO$10000,50,0)/Table1[[#This Row],[Rate
(L/S)]],"")</f>
        <v>0</v>
      </c>
      <c r="AT371" s="7">
        <f>IFERROR(VLOOKUP(Table1[[#This Row],[Stock]],[2]CUS030!$A$5:$BO$10000,51,0)/Table1[[#This Row],[Rate
(L/S)]],"")</f>
        <v>0</v>
      </c>
      <c r="AU371" s="7">
        <f>IFERROR(VLOOKUP(Table1[[#This Row],[Stock]],[2]CUS030!$A$5:$BO$10000,52,0)/Table1[[#This Row],[Rate
(L/S)]],"")</f>
        <v>0</v>
      </c>
      <c r="AV371" s="7">
        <f>IFERROR(VLOOKUP(Table1[[#This Row],[Stock]],[2]CUS030!$A$5:$BO$10000,53,0)/Table1[[#This Row],[Rate
(L/S)]],"")</f>
        <v>127</v>
      </c>
      <c r="AW371" s="7">
        <f>IFERROR(VLOOKUP(Table1[[#This Row],[Stock]],[2]CUS030!$A$5:$BO$10000,54,0)/Table1[[#This Row],[Rate
(L/S)]],"")</f>
        <v>0</v>
      </c>
      <c r="AX371" s="7">
        <f>IFERROR(VLOOKUP(Table1[[#This Row],[Stock]],[2]CUS030!$A$5:$BO$10000,55,0)/Table1[[#This Row],[Rate
(L/S)]],"")</f>
        <v>144</v>
      </c>
      <c r="AY371" s="7">
        <f>IFERROR(VLOOKUP(Table1[[#This Row],[Stock]],[2]CUS030!$A$5:$BO$10000,56,0)/Table1[[#This Row],[Rate
(L/S)]],"")</f>
        <v>358</v>
      </c>
      <c r="AZ371" s="7">
        <f>IFERROR(VLOOKUP(Table1[[#This Row],[Stock]],[2]CUS030!$A$5:$BO$10000,57,0)/Table1[[#This Row],[Rate
(L/S)]],"")</f>
        <v>352</v>
      </c>
      <c r="BA371" s="7">
        <f>IFERROR(VLOOKUP(Table1[[#This Row],[Stock]],[2]CUS030!$A$5:$BO$10000,58,0)/Table1[[#This Row],[Rate
(L/S)]],"")</f>
        <v>463</v>
      </c>
      <c r="BB371" s="7">
        <f>IFERROR(VLOOKUP(Table1[[#This Row],[Stock]],[2]CUS030!$A$5:$BO$10000,59,0)/Table1[[#This Row],[Rate
(L/S)]],"")</f>
        <v>551</v>
      </c>
      <c r="BC371" s="7">
        <f>IFERROR(VLOOKUP(Table1[[#This Row],[Stock]],[2]CUS030!$A$5:$BO$10000,60,0)/Table1[[#This Row],[Rate
(L/S)]],"")</f>
        <v>380</v>
      </c>
      <c r="BD371" s="7">
        <f>IFERROR(VLOOKUP(Table1[[#This Row],[Stock]],[2]CUS030!$A$5:$BO$10000,61,0)/Table1[[#This Row],[Rate
(L/S)]],"")</f>
        <v>338</v>
      </c>
      <c r="BE371" s="7">
        <f>IFERROR(VLOOKUP(Table1[[#This Row],[Stock]],[2]CUS030!$A$5:$BO$10000,62,0)/Table1[[#This Row],[Rate
(L/S)]],"")</f>
        <v>330</v>
      </c>
      <c r="BF371" s="7">
        <f>IFERROR(VLOOKUP(Table1[[#This Row],[Stock]],[2]CUS030!$A$5:$BO$10000,63,0)/Table1[[#This Row],[Rate
(L/S)]],"")</f>
        <v>209</v>
      </c>
      <c r="BG371" s="7">
        <f>IFERROR(VLOOKUP(Table1[[#This Row],[Stock]],[2]CUS030!$A$5:$BO$10000,64,0)/Table1[[#This Row],[Rate
(L/S)]],"")</f>
        <v>174</v>
      </c>
      <c r="BH371" s="7">
        <f>IFERROR(VLOOKUP(Table1[[#This Row],[Stock]],[2]CUS030!$A$5:$BO$10000,65,0)/Table1[[#This Row],[Rate
(L/S)]],"")</f>
        <v>169</v>
      </c>
      <c r="BI371" s="7" t="s">
        <v>1</v>
      </c>
      <c r="BJ371" s="15">
        <f>IFERROR(IF(Table1[[#This Row],[S.Material]]="S",(Table1[[#This Row],[Total Qty]]+Table1[[#This Row],[N+1]]+Table1[[#This Row],[N+2]]),Table1[[#This Row],[Total Qty]]+Table1[[#This Row],[N+1]]),)</f>
        <v>485</v>
      </c>
      <c r="BK371" s="7" t="str">
        <f>IFERROR(IF(((AVERAGE((Table1[[#This Row],[N+1]],Table1[[#This Row],[N+2]]),Table1[[#This Row],[N+3]])-(Table1[[#This Row],[Total Qty]])))&gt;500,"Fixed&gt;500pcs",""),"")</f>
        <v/>
      </c>
      <c r="BL371" s="7" t="str">
        <f>IF(AND(Table1[[#This Row],[Last Forcast]]=0,Table1[[#This Row],[Total Qty]]&gt;0,Table1[[#This Row],[N+1]]&gt;0),"Check PO again","")</f>
        <v/>
      </c>
    </row>
    <row r="372" spans="2:64" x14ac:dyDescent="0.3">
      <c r="B372">
        <v>370</v>
      </c>
      <c r="C372" t="s">
        <v>383</v>
      </c>
      <c r="D372">
        <f>IFERROR(ROUND((MID(Table1[[#This Row],[Production]],35,(LEN(Table1[[#This Row],[Production]]))-37)/(MID(Table1[[#This Row],[Stock]],35,(LEN(Table1[[#This Row],[Stock]]))-37))),0),"")</f>
        <v>1</v>
      </c>
      <c r="E372" t="s">
        <v>383</v>
      </c>
      <c r="F372" s="16">
        <f>VLOOKUP(LEFT(Table1[[#This Row],[Production]],LEN(Table1[[#This Row],[Production]])-7),Item!$A$5:$Z$1000,26,0)</f>
        <v>0.996</v>
      </c>
      <c r="H372" s="8" t="str">
        <f>IFERROR(VLOOKUP(MID(Table1[[#This Row],[Production]],10,2),Special!$B$2:$D$26,3,0),"")</f>
        <v>-</v>
      </c>
      <c r="J372" t="b">
        <f>EXACT(LEFT(Table1[[#This Row],[Stock]],12),LEFT(Table1[[#This Row],[Production]],12))</f>
        <v>1</v>
      </c>
      <c r="K372" t="b">
        <f>EXACT((RIGHT(Table1[[#This Row],[Stock]],3)),((RIGHT(Table1[[#This Row],[Production]],3))))</f>
        <v>1</v>
      </c>
      <c r="L372" s="14">
        <f>IFERROR(VLOOKUP(Table1[[#This Row],[Stock]],[1]Sheet1!$A$7:$N$10000,14,0),"")</f>
        <v>1690</v>
      </c>
      <c r="M372" s="14">
        <f>IFERROR(ROUND((Table1[[#This Row],[Stock
(S&amp;L)]]/Table1[[#This Row],[Rate
(L/S)]]),0),"")</f>
        <v>1690</v>
      </c>
      <c r="O372" t="str">
        <f>IF(Table1[[#This Row],[Rate
(L/S)]]=1,"P/E","C")</f>
        <v>P/E</v>
      </c>
      <c r="P372" s="7">
        <f>IFERROR(VLOOKUP(Table1[[#This Row],[Stock]],[2]CUS030!$A$5:$BO$10000,21,0)/Table1[[#This Row],[Rate
(L/S)]],"")</f>
        <v>0</v>
      </c>
      <c r="Q372" s="7">
        <f>IFERROR(VLOOKUP(Table1[[#This Row],[Stock]],[2]CUS030!$A$5:$BO$10000,22,0)/Table1[[#This Row],[Rate
(L/S)]],"")</f>
        <v>0</v>
      </c>
      <c r="R372" s="7">
        <f>IFERROR(VLOOKUP(Table1[[#This Row],[Stock]],[2]CUS030!$A$5:$BO$10000,23,0)/Table1[[#This Row],[Rate
(L/S)]],"")</f>
        <v>0</v>
      </c>
      <c r="S372" s="7">
        <f>IFERROR(VLOOKUP(Table1[[#This Row],[Stock]],[2]CUS030!$A$5:$BO$10000,24,0)/Table1[[#This Row],[Rate
(L/S)]],"")</f>
        <v>0</v>
      </c>
      <c r="T372" s="7">
        <f>IFERROR(VLOOKUP(Table1[[#This Row],[Stock]],[2]CUS030!$A$5:$BO$10000,25,0)/Table1[[#This Row],[Rate
(L/S)]],"")</f>
        <v>0</v>
      </c>
      <c r="U372" s="7">
        <f>IFERROR(VLOOKUP(Table1[[#This Row],[Stock]],[2]CUS030!$A$5:$BO$10000,26,0)/Table1[[#This Row],[Rate
(L/S)]],"")</f>
        <v>169</v>
      </c>
      <c r="V372" s="7">
        <f>IFERROR(VLOOKUP(Table1[[#This Row],[Stock]],[2]CUS030!$A$5:$BO$10000,27,0)/Table1[[#This Row],[Rate
(L/S)]],"")</f>
        <v>0</v>
      </c>
      <c r="W372" s="7">
        <f>IFERROR(VLOOKUP(Table1[[#This Row],[Stock]],[2]CUS030!$A$5:$BO$10000,28,0)/Table1[[#This Row],[Rate
(L/S)]],"")</f>
        <v>0</v>
      </c>
      <c r="X372" s="7">
        <f>IFERROR(VLOOKUP(Table1[[#This Row],[Stock]],[2]CUS030!$A$5:$BO$10000,29,0)/Table1[[#This Row],[Rate
(L/S)]],"")</f>
        <v>0</v>
      </c>
      <c r="Y372" s="7">
        <f>IFERROR(VLOOKUP(Table1[[#This Row],[Stock]],[2]CUS030!$A$5:$BO$10000,30,0)/Table1[[#This Row],[Rate
(L/S)]],"")</f>
        <v>0</v>
      </c>
      <c r="Z372" s="7">
        <f>IFERROR(VLOOKUP(Table1[[#This Row],[Stock]],[2]CUS030!$A$5:$BO$10000,31,0)/Table1[[#This Row],[Rate
(L/S)]],"")</f>
        <v>169</v>
      </c>
      <c r="AA372" s="7">
        <f>IFERROR(VLOOKUP(Table1[[#This Row],[Stock]],[2]CUS030!$A$5:$BO$10000,32,0)/Table1[[#This Row],[Rate
(L/S)]],"")</f>
        <v>0</v>
      </c>
      <c r="AB372" s="7">
        <f>IFERROR(VLOOKUP(Table1[[#This Row],[Stock]],[2]CUS030!$A$5:$BO$10000,33,0)/Table1[[#This Row],[Rate
(L/S)]],"")</f>
        <v>0</v>
      </c>
      <c r="AC372" s="7">
        <f>IFERROR(VLOOKUP(Table1[[#This Row],[Stock]],[2]CUS030!$A$5:$BO$10000,34,0)/Table1[[#This Row],[Rate
(L/S)]],"")</f>
        <v>169</v>
      </c>
      <c r="AD372" s="7">
        <f>IFERROR(VLOOKUP(Table1[[#This Row],[Stock]],[2]CUS030!$A$5:$BO$10000,35,0)/Table1[[#This Row],[Rate
(L/S)]],"")</f>
        <v>0</v>
      </c>
      <c r="AE372" s="7">
        <f>IFERROR(VLOOKUP(Table1[[#This Row],[Stock]],[2]CUS030!$A$5:$BO$10000,36,0)/Table1[[#This Row],[Rate
(L/S)]],"")</f>
        <v>0</v>
      </c>
      <c r="AF372" s="7">
        <f>IFERROR(VLOOKUP(Table1[[#This Row],[Stock]],[2]CUS030!$A$5:$BO$10000,37,0)/Table1[[#This Row],[Rate
(L/S)]],"")</f>
        <v>0</v>
      </c>
      <c r="AG372" s="7">
        <f>IFERROR(VLOOKUP(Table1[[#This Row],[Stock]],[2]CUS030!$A$5:$BO$10000,38,0)/Table1[[#This Row],[Rate
(L/S)]],"")</f>
        <v>0</v>
      </c>
      <c r="AH372" s="7">
        <f>IFERROR(VLOOKUP(Table1[[#This Row],[Stock]],[2]CUS030!$A$5:$BO$10000,39,0)/Table1[[#This Row],[Rate
(L/S)]],"")</f>
        <v>169</v>
      </c>
      <c r="AI372" s="7">
        <f>IFERROR(VLOOKUP(Table1[[#This Row],[Stock]],[2]CUS030!$A$5:$BO$10000,40,0)/Table1[[#This Row],[Rate
(L/S)]],"")</f>
        <v>0</v>
      </c>
      <c r="AJ372" s="7">
        <f>IFERROR(VLOOKUP(Table1[[#This Row],[Stock]],[2]CUS030!$A$5:$BO$10000,41,0)/Table1[[#This Row],[Rate
(L/S)]],"")</f>
        <v>169</v>
      </c>
      <c r="AK372" s="7">
        <f>IFERROR(VLOOKUP(Table1[[#This Row],[Stock]],[2]CUS030!$A$5:$BO$10000,42,0)/Table1[[#This Row],[Rate
(L/S)]],"")</f>
        <v>0</v>
      </c>
      <c r="AL372" s="7">
        <f>IFERROR(VLOOKUP(Table1[[#This Row],[Stock]],[2]CUS030!$A$5:$BO$10000,43,0)/Table1[[#This Row],[Rate
(L/S)]],"")</f>
        <v>0</v>
      </c>
      <c r="AM372" s="7">
        <f>IFERROR(VLOOKUP(Table1[[#This Row],[Stock]],[2]CUS030!$A$5:$BO$10000,44,0)/Table1[[#This Row],[Rate
(L/S)]],"")</f>
        <v>0</v>
      </c>
      <c r="AN372" s="7">
        <f>IFERROR(VLOOKUP(Table1[[#This Row],[Stock]],[2]CUS030!$A$5:$BO$10000,45,0)/Table1[[#This Row],[Rate
(L/S)]],"")</f>
        <v>169</v>
      </c>
      <c r="AO372" s="7">
        <f>IFERROR(VLOOKUP(Table1[[#This Row],[Stock]],[2]CUS030!$A$5:$BO$10000,46,0)/Table1[[#This Row],[Rate
(L/S)]],"")</f>
        <v>169</v>
      </c>
      <c r="AP372" s="7">
        <f>IFERROR(VLOOKUP(Table1[[#This Row],[Stock]],[2]CUS030!$A$5:$BO$10000,47,0)/Table1[[#This Row],[Rate
(L/S)]],"")</f>
        <v>0</v>
      </c>
      <c r="AQ372" s="7">
        <f>IFERROR(VLOOKUP(Table1[[#This Row],[Stock]],[2]CUS030!$A$5:$BO$10000,48,0)/Table1[[#This Row],[Rate
(L/S)]],"")</f>
        <v>0</v>
      </c>
      <c r="AR372" s="7">
        <f>IFERROR(VLOOKUP(Table1[[#This Row],[Stock]],[2]CUS030!$A$5:$BO$10000,49,0)/Table1[[#This Row],[Rate
(L/S)]],"")</f>
        <v>169</v>
      </c>
      <c r="AS372" s="7">
        <f>IFERROR(VLOOKUP(Table1[[#This Row],[Stock]],[2]CUS030!$A$5:$BO$10000,50,0)/Table1[[#This Row],[Rate
(L/S)]],"")</f>
        <v>0</v>
      </c>
      <c r="AT372" s="7">
        <f>IFERROR(VLOOKUP(Table1[[#This Row],[Stock]],[2]CUS030!$A$5:$BO$10000,51,0)/Table1[[#This Row],[Rate
(L/S)]],"")</f>
        <v>0</v>
      </c>
      <c r="AU372" s="7">
        <f>IFERROR(VLOOKUP(Table1[[#This Row],[Stock]],[2]CUS030!$A$5:$BO$10000,52,0)/Table1[[#This Row],[Rate
(L/S)]],"")</f>
        <v>0</v>
      </c>
      <c r="AV372" s="7">
        <f>IFERROR(VLOOKUP(Table1[[#This Row],[Stock]],[2]CUS030!$A$5:$BO$10000,53,0)/Table1[[#This Row],[Rate
(L/S)]],"")</f>
        <v>1352</v>
      </c>
      <c r="AW372" s="7">
        <f>IFERROR(VLOOKUP(Table1[[#This Row],[Stock]],[2]CUS030!$A$5:$BO$10000,54,0)/Table1[[#This Row],[Rate
(L/S)]],"")</f>
        <v>0</v>
      </c>
      <c r="AX372" s="7">
        <f>IFERROR(VLOOKUP(Table1[[#This Row],[Stock]],[2]CUS030!$A$5:$BO$10000,55,0)/Table1[[#This Row],[Rate
(L/S)]],"")</f>
        <v>1509</v>
      </c>
      <c r="AY372" s="7">
        <f>IFERROR(VLOOKUP(Table1[[#This Row],[Stock]],[2]CUS030!$A$5:$BO$10000,56,0)/Table1[[#This Row],[Rate
(L/S)]],"")</f>
        <v>1501</v>
      </c>
      <c r="AZ372" s="7">
        <f>IFERROR(VLOOKUP(Table1[[#This Row],[Stock]],[2]CUS030!$A$5:$BO$10000,57,0)/Table1[[#This Row],[Rate
(L/S)]],"")</f>
        <v>1135</v>
      </c>
      <c r="BA372" s="7">
        <f>IFERROR(VLOOKUP(Table1[[#This Row],[Stock]],[2]CUS030!$A$5:$BO$10000,58,0)/Table1[[#This Row],[Rate
(L/S)]],"")</f>
        <v>1647</v>
      </c>
      <c r="BB372" s="7">
        <f>IFERROR(VLOOKUP(Table1[[#This Row],[Stock]],[2]CUS030!$A$5:$BO$10000,59,0)/Table1[[#This Row],[Rate
(L/S)]],"")</f>
        <v>0</v>
      </c>
      <c r="BC372" s="7">
        <f>IFERROR(VLOOKUP(Table1[[#This Row],[Stock]],[2]CUS030!$A$5:$BO$10000,60,0)/Table1[[#This Row],[Rate
(L/S)]],"")</f>
        <v>0</v>
      </c>
      <c r="BD372" s="7">
        <f>IFERROR(VLOOKUP(Table1[[#This Row],[Stock]],[2]CUS030!$A$5:$BO$10000,61,0)/Table1[[#This Row],[Rate
(L/S)]],"")</f>
        <v>0</v>
      </c>
      <c r="BE372" s="7">
        <f>IFERROR(VLOOKUP(Table1[[#This Row],[Stock]],[2]CUS030!$A$5:$BO$10000,62,0)/Table1[[#This Row],[Rate
(L/S)]],"")</f>
        <v>0</v>
      </c>
      <c r="BF372" s="7">
        <f>IFERROR(VLOOKUP(Table1[[#This Row],[Stock]],[2]CUS030!$A$5:$BO$10000,63,0)/Table1[[#This Row],[Rate
(L/S)]],"")</f>
        <v>0</v>
      </c>
      <c r="BG372" s="7">
        <f>IFERROR(VLOOKUP(Table1[[#This Row],[Stock]],[2]CUS030!$A$5:$BO$10000,64,0)/Table1[[#This Row],[Rate
(L/S)]],"")</f>
        <v>0</v>
      </c>
      <c r="BH372" s="7">
        <f>IFERROR(VLOOKUP(Table1[[#This Row],[Stock]],[2]CUS030!$A$5:$BO$10000,65,0)/Table1[[#This Row],[Rate
(L/S)]],"")</f>
        <v>0</v>
      </c>
      <c r="BI372" s="7" t="s">
        <v>1</v>
      </c>
      <c r="BJ372" s="15">
        <f>IFERROR(IF(Table1[[#This Row],[S.Material]]="S",(Table1[[#This Row],[Total Qty]]+Table1[[#This Row],[N+1]]+Table1[[#This Row],[N+2]]),Table1[[#This Row],[Total Qty]]+Table1[[#This Row],[N+1]]),)</f>
        <v>2853</v>
      </c>
      <c r="BK372" s="7" t="str">
        <f>IFERROR(IF(((AVERAGE((Table1[[#This Row],[N+1]],Table1[[#This Row],[N+2]]),Table1[[#This Row],[N+3]])-(Table1[[#This Row],[Total Qty]])))&gt;500,"Fixed&gt;500pcs",""),"")</f>
        <v/>
      </c>
      <c r="BL372" s="7" t="str">
        <f>IF(AND(Table1[[#This Row],[Last Forcast]]=0,Table1[[#This Row],[Total Qty]]&gt;0,Table1[[#This Row],[N+1]]&gt;0),"Check PO again","")</f>
        <v/>
      </c>
    </row>
    <row r="373" spans="2:64" x14ac:dyDescent="0.3">
      <c r="B373">
        <v>371</v>
      </c>
      <c r="C373" t="s">
        <v>384</v>
      </c>
      <c r="D373">
        <f>IFERROR(ROUND((MID(Table1[[#This Row],[Production]],35,(LEN(Table1[[#This Row],[Production]]))-37)/(MID(Table1[[#This Row],[Stock]],35,(LEN(Table1[[#This Row],[Stock]]))-37))),0),"")</f>
        <v>1</v>
      </c>
      <c r="E373" t="s">
        <v>384</v>
      </c>
      <c r="F373" s="16">
        <f>VLOOKUP(LEFT(Table1[[#This Row],[Production]],LEN(Table1[[#This Row],[Production]])-7),Item!$A$5:$Z$1000,26,0)</f>
        <v>0.996</v>
      </c>
      <c r="H373" s="8" t="str">
        <f>IFERROR(VLOOKUP(MID(Table1[[#This Row],[Production]],10,2),Special!$B$2:$D$26,3,0),"")</f>
        <v>-</v>
      </c>
      <c r="J373" t="b">
        <f>EXACT(LEFT(Table1[[#This Row],[Stock]],12),LEFT(Table1[[#This Row],[Production]],12))</f>
        <v>1</v>
      </c>
      <c r="K373" t="b">
        <f>EXACT((RIGHT(Table1[[#This Row],[Stock]],3)),((RIGHT(Table1[[#This Row],[Production]],3))))</f>
        <v>1</v>
      </c>
      <c r="L373" s="14" t="str">
        <f>IFERROR(VLOOKUP(Table1[[#This Row],[Stock]],[1]Sheet1!$A$7:$N$10000,14,0),"")</f>
        <v/>
      </c>
      <c r="M373" s="14" t="str">
        <f>IFERROR(ROUND((Table1[[#This Row],[Stock
(S&amp;L)]]/Table1[[#This Row],[Rate
(L/S)]]),0),"")</f>
        <v/>
      </c>
      <c r="O373" t="str">
        <f>IF(Table1[[#This Row],[Rate
(L/S)]]=1,"P/E","C")</f>
        <v>P/E</v>
      </c>
      <c r="P373" s="7">
        <f>IFERROR(VLOOKUP(Table1[[#This Row],[Stock]],[2]CUS030!$A$5:$BO$10000,21,0)/Table1[[#This Row],[Rate
(L/S)]],"")</f>
        <v>0</v>
      </c>
      <c r="Q373" s="7">
        <f>IFERROR(VLOOKUP(Table1[[#This Row],[Stock]],[2]CUS030!$A$5:$BO$10000,22,0)/Table1[[#This Row],[Rate
(L/S)]],"")</f>
        <v>0</v>
      </c>
      <c r="R373" s="7">
        <f>IFERROR(VLOOKUP(Table1[[#This Row],[Stock]],[2]CUS030!$A$5:$BO$10000,23,0)/Table1[[#This Row],[Rate
(L/S)]],"")</f>
        <v>0</v>
      </c>
      <c r="S373" s="7">
        <f>IFERROR(VLOOKUP(Table1[[#This Row],[Stock]],[2]CUS030!$A$5:$BO$10000,24,0)/Table1[[#This Row],[Rate
(L/S)]],"")</f>
        <v>0</v>
      </c>
      <c r="T373" s="7">
        <f>IFERROR(VLOOKUP(Table1[[#This Row],[Stock]],[2]CUS030!$A$5:$BO$10000,25,0)/Table1[[#This Row],[Rate
(L/S)]],"")</f>
        <v>0</v>
      </c>
      <c r="U373" s="7">
        <f>IFERROR(VLOOKUP(Table1[[#This Row],[Stock]],[2]CUS030!$A$5:$BO$10000,26,0)/Table1[[#This Row],[Rate
(L/S)]],"")</f>
        <v>0</v>
      </c>
      <c r="V373" s="7">
        <f>IFERROR(VLOOKUP(Table1[[#This Row],[Stock]],[2]CUS030!$A$5:$BO$10000,27,0)/Table1[[#This Row],[Rate
(L/S)]],"")</f>
        <v>0</v>
      </c>
      <c r="W373" s="7">
        <f>IFERROR(VLOOKUP(Table1[[#This Row],[Stock]],[2]CUS030!$A$5:$BO$10000,28,0)/Table1[[#This Row],[Rate
(L/S)]],"")</f>
        <v>0</v>
      </c>
      <c r="X373" s="7">
        <f>IFERROR(VLOOKUP(Table1[[#This Row],[Stock]],[2]CUS030!$A$5:$BO$10000,29,0)/Table1[[#This Row],[Rate
(L/S)]],"")</f>
        <v>0</v>
      </c>
      <c r="Y373" s="7">
        <f>IFERROR(VLOOKUP(Table1[[#This Row],[Stock]],[2]CUS030!$A$5:$BO$10000,30,0)/Table1[[#This Row],[Rate
(L/S)]],"")</f>
        <v>0</v>
      </c>
      <c r="Z373" s="7">
        <f>IFERROR(VLOOKUP(Table1[[#This Row],[Stock]],[2]CUS030!$A$5:$BO$10000,31,0)/Table1[[#This Row],[Rate
(L/S)]],"")</f>
        <v>0</v>
      </c>
      <c r="AA373" s="7">
        <f>IFERROR(VLOOKUP(Table1[[#This Row],[Stock]],[2]CUS030!$A$5:$BO$10000,32,0)/Table1[[#This Row],[Rate
(L/S)]],"")</f>
        <v>0</v>
      </c>
      <c r="AB373" s="7">
        <f>IFERROR(VLOOKUP(Table1[[#This Row],[Stock]],[2]CUS030!$A$5:$BO$10000,33,0)/Table1[[#This Row],[Rate
(L/S)]],"")</f>
        <v>0</v>
      </c>
      <c r="AC373" s="7">
        <f>IFERROR(VLOOKUP(Table1[[#This Row],[Stock]],[2]CUS030!$A$5:$BO$10000,34,0)/Table1[[#This Row],[Rate
(L/S)]],"")</f>
        <v>0</v>
      </c>
      <c r="AD373" s="7">
        <f>IFERROR(VLOOKUP(Table1[[#This Row],[Stock]],[2]CUS030!$A$5:$BO$10000,35,0)/Table1[[#This Row],[Rate
(L/S)]],"")</f>
        <v>0</v>
      </c>
      <c r="AE373" s="7">
        <f>IFERROR(VLOOKUP(Table1[[#This Row],[Stock]],[2]CUS030!$A$5:$BO$10000,36,0)/Table1[[#This Row],[Rate
(L/S)]],"")</f>
        <v>0</v>
      </c>
      <c r="AF373" s="7">
        <f>IFERROR(VLOOKUP(Table1[[#This Row],[Stock]],[2]CUS030!$A$5:$BO$10000,37,0)/Table1[[#This Row],[Rate
(L/S)]],"")</f>
        <v>0</v>
      </c>
      <c r="AG373" s="7">
        <f>IFERROR(VLOOKUP(Table1[[#This Row],[Stock]],[2]CUS030!$A$5:$BO$10000,38,0)/Table1[[#This Row],[Rate
(L/S)]],"")</f>
        <v>0</v>
      </c>
      <c r="AH373" s="7">
        <f>IFERROR(VLOOKUP(Table1[[#This Row],[Stock]],[2]CUS030!$A$5:$BO$10000,39,0)/Table1[[#This Row],[Rate
(L/S)]],"")</f>
        <v>0</v>
      </c>
      <c r="AI373" s="7">
        <f>IFERROR(VLOOKUP(Table1[[#This Row],[Stock]],[2]CUS030!$A$5:$BO$10000,40,0)/Table1[[#This Row],[Rate
(L/S)]],"")</f>
        <v>0</v>
      </c>
      <c r="AJ373" s="7">
        <f>IFERROR(VLOOKUP(Table1[[#This Row],[Stock]],[2]CUS030!$A$5:$BO$10000,41,0)/Table1[[#This Row],[Rate
(L/S)]],"")</f>
        <v>0</v>
      </c>
      <c r="AK373" s="7">
        <f>IFERROR(VLOOKUP(Table1[[#This Row],[Stock]],[2]CUS030!$A$5:$BO$10000,42,0)/Table1[[#This Row],[Rate
(L/S)]],"")</f>
        <v>0</v>
      </c>
      <c r="AL373" s="7">
        <f>IFERROR(VLOOKUP(Table1[[#This Row],[Stock]],[2]CUS030!$A$5:$BO$10000,43,0)/Table1[[#This Row],[Rate
(L/S)]],"")</f>
        <v>0</v>
      </c>
      <c r="AM373" s="7">
        <f>IFERROR(VLOOKUP(Table1[[#This Row],[Stock]],[2]CUS030!$A$5:$BO$10000,44,0)/Table1[[#This Row],[Rate
(L/S)]],"")</f>
        <v>0</v>
      </c>
      <c r="AN373" s="7">
        <f>IFERROR(VLOOKUP(Table1[[#This Row],[Stock]],[2]CUS030!$A$5:$BO$10000,45,0)/Table1[[#This Row],[Rate
(L/S)]],"")</f>
        <v>0</v>
      </c>
      <c r="AO373" s="7">
        <f>IFERROR(VLOOKUP(Table1[[#This Row],[Stock]],[2]CUS030!$A$5:$BO$10000,46,0)/Table1[[#This Row],[Rate
(L/S)]],"")</f>
        <v>0</v>
      </c>
      <c r="AP373" s="7">
        <f>IFERROR(VLOOKUP(Table1[[#This Row],[Stock]],[2]CUS030!$A$5:$BO$10000,47,0)/Table1[[#This Row],[Rate
(L/S)]],"")</f>
        <v>0</v>
      </c>
      <c r="AQ373" s="7">
        <f>IFERROR(VLOOKUP(Table1[[#This Row],[Stock]],[2]CUS030!$A$5:$BO$10000,48,0)/Table1[[#This Row],[Rate
(L/S)]],"")</f>
        <v>0</v>
      </c>
      <c r="AR373" s="7">
        <f>IFERROR(VLOOKUP(Table1[[#This Row],[Stock]],[2]CUS030!$A$5:$BO$10000,49,0)/Table1[[#This Row],[Rate
(L/S)]],"")</f>
        <v>0</v>
      </c>
      <c r="AS373" s="7">
        <f>IFERROR(VLOOKUP(Table1[[#This Row],[Stock]],[2]CUS030!$A$5:$BO$10000,50,0)/Table1[[#This Row],[Rate
(L/S)]],"")</f>
        <v>0</v>
      </c>
      <c r="AT373" s="7">
        <f>IFERROR(VLOOKUP(Table1[[#This Row],[Stock]],[2]CUS030!$A$5:$BO$10000,51,0)/Table1[[#This Row],[Rate
(L/S)]],"")</f>
        <v>0</v>
      </c>
      <c r="AU373" s="7">
        <f>IFERROR(VLOOKUP(Table1[[#This Row],[Stock]],[2]CUS030!$A$5:$BO$10000,52,0)/Table1[[#This Row],[Rate
(L/S)]],"")</f>
        <v>0</v>
      </c>
      <c r="AV373" s="7">
        <f>IFERROR(VLOOKUP(Table1[[#This Row],[Stock]],[2]CUS030!$A$5:$BO$10000,53,0)/Table1[[#This Row],[Rate
(L/S)]],"")</f>
        <v>0</v>
      </c>
      <c r="AW373" s="7">
        <f>IFERROR(VLOOKUP(Table1[[#This Row],[Stock]],[2]CUS030!$A$5:$BO$10000,54,0)/Table1[[#This Row],[Rate
(L/S)]],"")</f>
        <v>0</v>
      </c>
      <c r="AX373" s="7">
        <f>IFERROR(VLOOKUP(Table1[[#This Row],[Stock]],[2]CUS030!$A$5:$BO$10000,55,0)/Table1[[#This Row],[Rate
(L/S)]],"")</f>
        <v>0</v>
      </c>
      <c r="AY373" s="7">
        <f>IFERROR(VLOOKUP(Table1[[#This Row],[Stock]],[2]CUS030!$A$5:$BO$10000,56,0)/Table1[[#This Row],[Rate
(L/S)]],"")</f>
        <v>0</v>
      </c>
      <c r="AZ373" s="7">
        <f>IFERROR(VLOOKUP(Table1[[#This Row],[Stock]],[2]CUS030!$A$5:$BO$10000,57,0)/Table1[[#This Row],[Rate
(L/S)]],"")</f>
        <v>0</v>
      </c>
      <c r="BA373" s="7">
        <f>IFERROR(VLOOKUP(Table1[[#This Row],[Stock]],[2]CUS030!$A$5:$BO$10000,58,0)/Table1[[#This Row],[Rate
(L/S)]],"")</f>
        <v>0</v>
      </c>
      <c r="BB373" s="7">
        <f>IFERROR(VLOOKUP(Table1[[#This Row],[Stock]],[2]CUS030!$A$5:$BO$10000,59,0)/Table1[[#This Row],[Rate
(L/S)]],"")</f>
        <v>0</v>
      </c>
      <c r="BC373" s="7">
        <f>IFERROR(VLOOKUP(Table1[[#This Row],[Stock]],[2]CUS030!$A$5:$BO$10000,60,0)/Table1[[#This Row],[Rate
(L/S)]],"")</f>
        <v>0</v>
      </c>
      <c r="BD373" s="7">
        <f>IFERROR(VLOOKUP(Table1[[#This Row],[Stock]],[2]CUS030!$A$5:$BO$10000,61,0)/Table1[[#This Row],[Rate
(L/S)]],"")</f>
        <v>0</v>
      </c>
      <c r="BE373" s="7">
        <f>IFERROR(VLOOKUP(Table1[[#This Row],[Stock]],[2]CUS030!$A$5:$BO$10000,62,0)/Table1[[#This Row],[Rate
(L/S)]],"")</f>
        <v>0</v>
      </c>
      <c r="BF373" s="7">
        <f>IFERROR(VLOOKUP(Table1[[#This Row],[Stock]],[2]CUS030!$A$5:$BO$10000,63,0)/Table1[[#This Row],[Rate
(L/S)]],"")</f>
        <v>0</v>
      </c>
      <c r="BG373" s="7">
        <f>IFERROR(VLOOKUP(Table1[[#This Row],[Stock]],[2]CUS030!$A$5:$BO$10000,64,0)/Table1[[#This Row],[Rate
(L/S)]],"")</f>
        <v>0</v>
      </c>
      <c r="BH373" s="7">
        <f>IFERROR(VLOOKUP(Table1[[#This Row],[Stock]],[2]CUS030!$A$5:$BO$10000,65,0)/Table1[[#This Row],[Rate
(L/S)]],"")</f>
        <v>0</v>
      </c>
      <c r="BI373" s="7" t="s">
        <v>1</v>
      </c>
      <c r="BJ373" s="15">
        <f>IFERROR(IF(Table1[[#This Row],[S.Material]]="S",(Table1[[#This Row],[Total Qty]]+Table1[[#This Row],[N+1]]+Table1[[#This Row],[N+2]]),Table1[[#This Row],[Total Qty]]+Table1[[#This Row],[N+1]]),)</f>
        <v>0</v>
      </c>
      <c r="BK373" s="7" t="str">
        <f>IFERROR(IF(((AVERAGE((Table1[[#This Row],[N+1]],Table1[[#This Row],[N+2]]),Table1[[#This Row],[N+3]])-(Table1[[#This Row],[Total Qty]])))&gt;500,"Fixed&gt;500pcs",""),"")</f>
        <v/>
      </c>
      <c r="BL373" s="7" t="str">
        <f>IF(AND(Table1[[#This Row],[Last Forcast]]=0,Table1[[#This Row],[Total Qty]]&gt;0,Table1[[#This Row],[N+1]]&gt;0),"Check PO again","")</f>
        <v/>
      </c>
    </row>
    <row r="374" spans="2:64" x14ac:dyDescent="0.3">
      <c r="B374">
        <v>372</v>
      </c>
      <c r="C374" t="s">
        <v>385</v>
      </c>
      <c r="D374">
        <f>IFERROR(ROUND((MID(Table1[[#This Row],[Production]],35,(LEN(Table1[[#This Row],[Production]]))-37)/(MID(Table1[[#This Row],[Stock]],35,(LEN(Table1[[#This Row],[Stock]]))-37))),0),"")</f>
        <v>1</v>
      </c>
      <c r="E374" t="s">
        <v>385</v>
      </c>
      <c r="F374" s="16">
        <f>VLOOKUP(LEFT(Table1[[#This Row],[Production]],LEN(Table1[[#This Row],[Production]])-7),Item!$A$5:$Z$1000,26,0)</f>
        <v>0.996</v>
      </c>
      <c r="H374" s="8" t="str">
        <f>IFERROR(VLOOKUP(MID(Table1[[#This Row],[Production]],10,2),Special!$B$2:$D$26,3,0),"")</f>
        <v>-</v>
      </c>
      <c r="J374" t="b">
        <f>EXACT(LEFT(Table1[[#This Row],[Stock]],12),LEFT(Table1[[#This Row],[Production]],12))</f>
        <v>1</v>
      </c>
      <c r="K374" t="b">
        <f>EXACT((RIGHT(Table1[[#This Row],[Stock]],3)),((RIGHT(Table1[[#This Row],[Production]],3))))</f>
        <v>1</v>
      </c>
      <c r="L374" s="14">
        <f>IFERROR(VLOOKUP(Table1[[#This Row],[Stock]],[1]Sheet1!$A$7:$N$10000,14,0),"")</f>
        <v>508</v>
      </c>
      <c r="M374" s="14">
        <f>IFERROR(ROUND((Table1[[#This Row],[Stock
(S&amp;L)]]/Table1[[#This Row],[Rate
(L/S)]]),0),"")</f>
        <v>508</v>
      </c>
      <c r="O374" t="str">
        <f>IF(Table1[[#This Row],[Rate
(L/S)]]=1,"P/E","C")</f>
        <v>P/E</v>
      </c>
      <c r="P374" s="7">
        <f>IFERROR(VLOOKUP(Table1[[#This Row],[Stock]],[2]CUS030!$A$5:$BO$10000,21,0)/Table1[[#This Row],[Rate
(L/S)]],"")</f>
        <v>0</v>
      </c>
      <c r="Q374" s="7">
        <f>IFERROR(VLOOKUP(Table1[[#This Row],[Stock]],[2]CUS030!$A$5:$BO$10000,22,0)/Table1[[#This Row],[Rate
(L/S)]],"")</f>
        <v>0</v>
      </c>
      <c r="R374" s="7">
        <f>IFERROR(VLOOKUP(Table1[[#This Row],[Stock]],[2]CUS030!$A$5:$BO$10000,23,0)/Table1[[#This Row],[Rate
(L/S)]],"")</f>
        <v>0</v>
      </c>
      <c r="S374" s="7">
        <f>IFERROR(VLOOKUP(Table1[[#This Row],[Stock]],[2]CUS030!$A$5:$BO$10000,24,0)/Table1[[#This Row],[Rate
(L/S)]],"")</f>
        <v>0</v>
      </c>
      <c r="T374" s="7">
        <f>IFERROR(VLOOKUP(Table1[[#This Row],[Stock]],[2]CUS030!$A$5:$BO$10000,25,0)/Table1[[#This Row],[Rate
(L/S)]],"")</f>
        <v>0</v>
      </c>
      <c r="U374" s="7">
        <f>IFERROR(VLOOKUP(Table1[[#This Row],[Stock]],[2]CUS030!$A$5:$BO$10000,26,0)/Table1[[#This Row],[Rate
(L/S)]],"")</f>
        <v>0</v>
      </c>
      <c r="V374" s="7">
        <f>IFERROR(VLOOKUP(Table1[[#This Row],[Stock]],[2]CUS030!$A$5:$BO$10000,27,0)/Table1[[#This Row],[Rate
(L/S)]],"")</f>
        <v>0</v>
      </c>
      <c r="W374" s="7">
        <f>IFERROR(VLOOKUP(Table1[[#This Row],[Stock]],[2]CUS030!$A$5:$BO$10000,28,0)/Table1[[#This Row],[Rate
(L/S)]],"")</f>
        <v>0</v>
      </c>
      <c r="X374" s="7">
        <f>IFERROR(VLOOKUP(Table1[[#This Row],[Stock]],[2]CUS030!$A$5:$BO$10000,29,0)/Table1[[#This Row],[Rate
(L/S)]],"")</f>
        <v>0</v>
      </c>
      <c r="Y374" s="7">
        <f>IFERROR(VLOOKUP(Table1[[#This Row],[Stock]],[2]CUS030!$A$5:$BO$10000,30,0)/Table1[[#This Row],[Rate
(L/S)]],"")</f>
        <v>0</v>
      </c>
      <c r="Z374" s="7">
        <f>IFERROR(VLOOKUP(Table1[[#This Row],[Stock]],[2]CUS030!$A$5:$BO$10000,31,0)/Table1[[#This Row],[Rate
(L/S)]],"")</f>
        <v>0</v>
      </c>
      <c r="AA374" s="7">
        <f>IFERROR(VLOOKUP(Table1[[#This Row],[Stock]],[2]CUS030!$A$5:$BO$10000,32,0)/Table1[[#This Row],[Rate
(L/S)]],"")</f>
        <v>0</v>
      </c>
      <c r="AB374" s="7">
        <f>IFERROR(VLOOKUP(Table1[[#This Row],[Stock]],[2]CUS030!$A$5:$BO$10000,33,0)/Table1[[#This Row],[Rate
(L/S)]],"")</f>
        <v>0</v>
      </c>
      <c r="AC374" s="7">
        <f>IFERROR(VLOOKUP(Table1[[#This Row],[Stock]],[2]CUS030!$A$5:$BO$10000,34,0)/Table1[[#This Row],[Rate
(L/S)]],"")</f>
        <v>0</v>
      </c>
      <c r="AD374" s="7">
        <f>IFERROR(VLOOKUP(Table1[[#This Row],[Stock]],[2]CUS030!$A$5:$BO$10000,35,0)/Table1[[#This Row],[Rate
(L/S)]],"")</f>
        <v>0</v>
      </c>
      <c r="AE374" s="7">
        <f>IFERROR(VLOOKUP(Table1[[#This Row],[Stock]],[2]CUS030!$A$5:$BO$10000,36,0)/Table1[[#This Row],[Rate
(L/S)]],"")</f>
        <v>0</v>
      </c>
      <c r="AF374" s="7">
        <f>IFERROR(VLOOKUP(Table1[[#This Row],[Stock]],[2]CUS030!$A$5:$BO$10000,37,0)/Table1[[#This Row],[Rate
(L/S)]],"")</f>
        <v>0</v>
      </c>
      <c r="AG374" s="7">
        <f>IFERROR(VLOOKUP(Table1[[#This Row],[Stock]],[2]CUS030!$A$5:$BO$10000,38,0)/Table1[[#This Row],[Rate
(L/S)]],"")</f>
        <v>0</v>
      </c>
      <c r="AH374" s="7">
        <f>IFERROR(VLOOKUP(Table1[[#This Row],[Stock]],[2]CUS030!$A$5:$BO$10000,39,0)/Table1[[#This Row],[Rate
(L/S)]],"")</f>
        <v>0</v>
      </c>
      <c r="AI374" s="7">
        <f>IFERROR(VLOOKUP(Table1[[#This Row],[Stock]],[2]CUS030!$A$5:$BO$10000,40,0)/Table1[[#This Row],[Rate
(L/S)]],"")</f>
        <v>0</v>
      </c>
      <c r="AJ374" s="7">
        <f>IFERROR(VLOOKUP(Table1[[#This Row],[Stock]],[2]CUS030!$A$5:$BO$10000,41,0)/Table1[[#This Row],[Rate
(L/S)]],"")</f>
        <v>0</v>
      </c>
      <c r="AK374" s="7">
        <f>IFERROR(VLOOKUP(Table1[[#This Row],[Stock]],[2]CUS030!$A$5:$BO$10000,42,0)/Table1[[#This Row],[Rate
(L/S)]],"")</f>
        <v>0</v>
      </c>
      <c r="AL374" s="7">
        <f>IFERROR(VLOOKUP(Table1[[#This Row],[Stock]],[2]CUS030!$A$5:$BO$10000,43,0)/Table1[[#This Row],[Rate
(L/S)]],"")</f>
        <v>0</v>
      </c>
      <c r="AM374" s="7">
        <f>IFERROR(VLOOKUP(Table1[[#This Row],[Stock]],[2]CUS030!$A$5:$BO$10000,44,0)/Table1[[#This Row],[Rate
(L/S)]],"")</f>
        <v>0</v>
      </c>
      <c r="AN374" s="7">
        <f>IFERROR(VLOOKUP(Table1[[#This Row],[Stock]],[2]CUS030!$A$5:$BO$10000,45,0)/Table1[[#This Row],[Rate
(L/S)]],"")</f>
        <v>0</v>
      </c>
      <c r="AO374" s="7">
        <f>IFERROR(VLOOKUP(Table1[[#This Row],[Stock]],[2]CUS030!$A$5:$BO$10000,46,0)/Table1[[#This Row],[Rate
(L/S)]],"")</f>
        <v>0</v>
      </c>
      <c r="AP374" s="7">
        <f>IFERROR(VLOOKUP(Table1[[#This Row],[Stock]],[2]CUS030!$A$5:$BO$10000,47,0)/Table1[[#This Row],[Rate
(L/S)]],"")</f>
        <v>0</v>
      </c>
      <c r="AQ374" s="7">
        <f>IFERROR(VLOOKUP(Table1[[#This Row],[Stock]],[2]CUS030!$A$5:$BO$10000,48,0)/Table1[[#This Row],[Rate
(L/S)]],"")</f>
        <v>0</v>
      </c>
      <c r="AR374" s="7">
        <f>IFERROR(VLOOKUP(Table1[[#This Row],[Stock]],[2]CUS030!$A$5:$BO$10000,49,0)/Table1[[#This Row],[Rate
(L/S)]],"")</f>
        <v>0</v>
      </c>
      <c r="AS374" s="7">
        <f>IFERROR(VLOOKUP(Table1[[#This Row],[Stock]],[2]CUS030!$A$5:$BO$10000,50,0)/Table1[[#This Row],[Rate
(L/S)]],"")</f>
        <v>0</v>
      </c>
      <c r="AT374" s="7">
        <f>IFERROR(VLOOKUP(Table1[[#This Row],[Stock]],[2]CUS030!$A$5:$BO$10000,51,0)/Table1[[#This Row],[Rate
(L/S)]],"")</f>
        <v>0</v>
      </c>
      <c r="AU374" s="7">
        <f>IFERROR(VLOOKUP(Table1[[#This Row],[Stock]],[2]CUS030!$A$5:$BO$10000,52,0)/Table1[[#This Row],[Rate
(L/S)]],"")</f>
        <v>0</v>
      </c>
      <c r="AV374" s="7">
        <f>IFERROR(VLOOKUP(Table1[[#This Row],[Stock]],[2]CUS030!$A$5:$BO$10000,53,0)/Table1[[#This Row],[Rate
(L/S)]],"")</f>
        <v>0</v>
      </c>
      <c r="AW374" s="7">
        <f>IFERROR(VLOOKUP(Table1[[#This Row],[Stock]],[2]CUS030!$A$5:$BO$10000,54,0)/Table1[[#This Row],[Rate
(L/S)]],"")</f>
        <v>0</v>
      </c>
      <c r="AX374" s="7">
        <f>IFERROR(VLOOKUP(Table1[[#This Row],[Stock]],[2]CUS030!$A$5:$BO$10000,55,0)/Table1[[#This Row],[Rate
(L/S)]],"")</f>
        <v>0</v>
      </c>
      <c r="AY374" s="7">
        <f>IFERROR(VLOOKUP(Table1[[#This Row],[Stock]],[2]CUS030!$A$5:$BO$10000,56,0)/Table1[[#This Row],[Rate
(L/S)]],"")</f>
        <v>0</v>
      </c>
      <c r="AZ374" s="7">
        <f>IFERROR(VLOOKUP(Table1[[#This Row],[Stock]],[2]CUS030!$A$5:$BO$10000,57,0)/Table1[[#This Row],[Rate
(L/S)]],"")</f>
        <v>0</v>
      </c>
      <c r="BA374" s="7">
        <f>IFERROR(VLOOKUP(Table1[[#This Row],[Stock]],[2]CUS030!$A$5:$BO$10000,58,0)/Table1[[#This Row],[Rate
(L/S)]],"")</f>
        <v>0</v>
      </c>
      <c r="BB374" s="7">
        <f>IFERROR(VLOOKUP(Table1[[#This Row],[Stock]],[2]CUS030!$A$5:$BO$10000,59,0)/Table1[[#This Row],[Rate
(L/S)]],"")</f>
        <v>0</v>
      </c>
      <c r="BC374" s="7">
        <f>IFERROR(VLOOKUP(Table1[[#This Row],[Stock]],[2]CUS030!$A$5:$BO$10000,60,0)/Table1[[#This Row],[Rate
(L/S)]],"")</f>
        <v>0</v>
      </c>
      <c r="BD374" s="7">
        <f>IFERROR(VLOOKUP(Table1[[#This Row],[Stock]],[2]CUS030!$A$5:$BO$10000,61,0)/Table1[[#This Row],[Rate
(L/S)]],"")</f>
        <v>0</v>
      </c>
      <c r="BE374" s="7">
        <f>IFERROR(VLOOKUP(Table1[[#This Row],[Stock]],[2]CUS030!$A$5:$BO$10000,62,0)/Table1[[#This Row],[Rate
(L/S)]],"")</f>
        <v>0</v>
      </c>
      <c r="BF374" s="7">
        <f>IFERROR(VLOOKUP(Table1[[#This Row],[Stock]],[2]CUS030!$A$5:$BO$10000,63,0)/Table1[[#This Row],[Rate
(L/S)]],"")</f>
        <v>0</v>
      </c>
      <c r="BG374" s="7">
        <f>IFERROR(VLOOKUP(Table1[[#This Row],[Stock]],[2]CUS030!$A$5:$BO$10000,64,0)/Table1[[#This Row],[Rate
(L/S)]],"")</f>
        <v>0</v>
      </c>
      <c r="BH374" s="7">
        <f>IFERROR(VLOOKUP(Table1[[#This Row],[Stock]],[2]CUS030!$A$5:$BO$10000,65,0)/Table1[[#This Row],[Rate
(L/S)]],"")</f>
        <v>0</v>
      </c>
      <c r="BI374" s="7" t="s">
        <v>1</v>
      </c>
      <c r="BJ374" s="15">
        <f>IFERROR(IF(Table1[[#This Row],[S.Material]]="S",(Table1[[#This Row],[Total Qty]]+Table1[[#This Row],[N+1]]+Table1[[#This Row],[N+2]]),Table1[[#This Row],[Total Qty]]+Table1[[#This Row],[N+1]]),)</f>
        <v>0</v>
      </c>
      <c r="BK374" s="7" t="str">
        <f>IFERROR(IF(((AVERAGE((Table1[[#This Row],[N+1]],Table1[[#This Row],[N+2]]),Table1[[#This Row],[N+3]])-(Table1[[#This Row],[Total Qty]])))&gt;500,"Fixed&gt;500pcs",""),"")</f>
        <v/>
      </c>
      <c r="BL374" s="7" t="str">
        <f>IF(AND(Table1[[#This Row],[Last Forcast]]=0,Table1[[#This Row],[Total Qty]]&gt;0,Table1[[#This Row],[N+1]]&gt;0),"Check PO again","")</f>
        <v/>
      </c>
    </row>
    <row r="375" spans="2:64" x14ac:dyDescent="0.3">
      <c r="B375">
        <v>373</v>
      </c>
      <c r="C375" t="s">
        <v>386</v>
      </c>
      <c r="D375">
        <f>IFERROR(ROUND((MID(Table1[[#This Row],[Production]],35,(LEN(Table1[[#This Row],[Production]]))-37)/(MID(Table1[[#This Row],[Stock]],35,(LEN(Table1[[#This Row],[Stock]]))-37))),0),"")</f>
        <v>1</v>
      </c>
      <c r="E375" t="s">
        <v>386</v>
      </c>
      <c r="F375" s="16">
        <f>VLOOKUP(LEFT(Table1[[#This Row],[Production]],LEN(Table1[[#This Row],[Production]])-7),Item!$A$5:$Z$1000,26,0)</f>
        <v>0.996</v>
      </c>
      <c r="H375" s="8" t="str">
        <f>IFERROR(VLOOKUP(MID(Table1[[#This Row],[Production]],10,2),Special!$B$2:$D$26,3,0),"")</f>
        <v>-</v>
      </c>
      <c r="J375" t="b">
        <f>EXACT(LEFT(Table1[[#This Row],[Stock]],12),LEFT(Table1[[#This Row],[Production]],12))</f>
        <v>1</v>
      </c>
      <c r="K375" t="b">
        <f>EXACT((RIGHT(Table1[[#This Row],[Stock]],3)),((RIGHT(Table1[[#This Row],[Production]],3))))</f>
        <v>1</v>
      </c>
      <c r="L375" s="14">
        <f>IFERROR(VLOOKUP(Table1[[#This Row],[Stock]],[1]Sheet1!$A$7:$N$10000,14,0),"")</f>
        <v>2667</v>
      </c>
      <c r="M375" s="14">
        <f>IFERROR(ROUND((Table1[[#This Row],[Stock
(S&amp;L)]]/Table1[[#This Row],[Rate
(L/S)]]),0),"")</f>
        <v>2667</v>
      </c>
      <c r="O375" t="str">
        <f>IF(Table1[[#This Row],[Rate
(L/S)]]=1,"P/E","C")</f>
        <v>P/E</v>
      </c>
      <c r="P375" s="7">
        <f>IFERROR(VLOOKUP(Table1[[#This Row],[Stock]],[2]CUS030!$A$5:$BO$10000,21,0)/Table1[[#This Row],[Rate
(L/S)]],"")</f>
        <v>508</v>
      </c>
      <c r="Q375" s="7">
        <f>IFERROR(VLOOKUP(Table1[[#This Row],[Stock]],[2]CUS030!$A$5:$BO$10000,22,0)/Table1[[#This Row],[Rate
(L/S)]],"")</f>
        <v>0</v>
      </c>
      <c r="R375" s="7">
        <f>IFERROR(VLOOKUP(Table1[[#This Row],[Stock]],[2]CUS030!$A$5:$BO$10000,23,0)/Table1[[#This Row],[Rate
(L/S)]],"")</f>
        <v>0</v>
      </c>
      <c r="S375" s="7">
        <f>IFERROR(VLOOKUP(Table1[[#This Row],[Stock]],[2]CUS030!$A$5:$BO$10000,24,0)/Table1[[#This Row],[Rate
(L/S)]],"")</f>
        <v>0</v>
      </c>
      <c r="T375" s="7">
        <f>IFERROR(VLOOKUP(Table1[[#This Row],[Stock]],[2]CUS030!$A$5:$BO$10000,25,0)/Table1[[#This Row],[Rate
(L/S)]],"")</f>
        <v>0</v>
      </c>
      <c r="U375" s="7">
        <f>IFERROR(VLOOKUP(Table1[[#This Row],[Stock]],[2]CUS030!$A$5:$BO$10000,26,0)/Table1[[#This Row],[Rate
(L/S)]],"")</f>
        <v>508</v>
      </c>
      <c r="V375" s="7">
        <f>IFERROR(VLOOKUP(Table1[[#This Row],[Stock]],[2]CUS030!$A$5:$BO$10000,27,0)/Table1[[#This Row],[Rate
(L/S)]],"")</f>
        <v>0</v>
      </c>
      <c r="W375" s="7">
        <f>IFERROR(VLOOKUP(Table1[[#This Row],[Stock]],[2]CUS030!$A$5:$BO$10000,28,0)/Table1[[#This Row],[Rate
(L/S)]],"")</f>
        <v>0</v>
      </c>
      <c r="X375" s="7">
        <f>IFERROR(VLOOKUP(Table1[[#This Row],[Stock]],[2]CUS030!$A$5:$BO$10000,29,0)/Table1[[#This Row],[Rate
(L/S)]],"")</f>
        <v>0</v>
      </c>
      <c r="Y375" s="7">
        <f>IFERROR(VLOOKUP(Table1[[#This Row],[Stock]],[2]CUS030!$A$5:$BO$10000,30,0)/Table1[[#This Row],[Rate
(L/S)]],"")</f>
        <v>0</v>
      </c>
      <c r="Z375" s="7">
        <f>IFERROR(VLOOKUP(Table1[[#This Row],[Stock]],[2]CUS030!$A$5:$BO$10000,31,0)/Table1[[#This Row],[Rate
(L/S)]],"")</f>
        <v>0</v>
      </c>
      <c r="AA375" s="7">
        <f>IFERROR(VLOOKUP(Table1[[#This Row],[Stock]],[2]CUS030!$A$5:$BO$10000,32,0)/Table1[[#This Row],[Rate
(L/S)]],"")</f>
        <v>0</v>
      </c>
      <c r="AB375" s="7">
        <f>IFERROR(VLOOKUP(Table1[[#This Row],[Stock]],[2]CUS030!$A$5:$BO$10000,33,0)/Table1[[#This Row],[Rate
(L/S)]],"")</f>
        <v>508</v>
      </c>
      <c r="AC375" s="7">
        <f>IFERROR(VLOOKUP(Table1[[#This Row],[Stock]],[2]CUS030!$A$5:$BO$10000,34,0)/Table1[[#This Row],[Rate
(L/S)]],"")</f>
        <v>0</v>
      </c>
      <c r="AD375" s="7">
        <f>IFERROR(VLOOKUP(Table1[[#This Row],[Stock]],[2]CUS030!$A$5:$BO$10000,35,0)/Table1[[#This Row],[Rate
(L/S)]],"")</f>
        <v>0</v>
      </c>
      <c r="AE375" s="7">
        <f>IFERROR(VLOOKUP(Table1[[#This Row],[Stock]],[2]CUS030!$A$5:$BO$10000,36,0)/Table1[[#This Row],[Rate
(L/S)]],"")</f>
        <v>0</v>
      </c>
      <c r="AF375" s="7">
        <f>IFERROR(VLOOKUP(Table1[[#This Row],[Stock]],[2]CUS030!$A$5:$BO$10000,37,0)/Table1[[#This Row],[Rate
(L/S)]],"")</f>
        <v>0</v>
      </c>
      <c r="AG375" s="7">
        <f>IFERROR(VLOOKUP(Table1[[#This Row],[Stock]],[2]CUS030!$A$5:$BO$10000,38,0)/Table1[[#This Row],[Rate
(L/S)]],"")</f>
        <v>508</v>
      </c>
      <c r="AH375" s="7">
        <f>IFERROR(VLOOKUP(Table1[[#This Row],[Stock]],[2]CUS030!$A$5:$BO$10000,39,0)/Table1[[#This Row],[Rate
(L/S)]],"")</f>
        <v>0</v>
      </c>
      <c r="AI375" s="7">
        <f>IFERROR(VLOOKUP(Table1[[#This Row],[Stock]],[2]CUS030!$A$5:$BO$10000,40,0)/Table1[[#This Row],[Rate
(L/S)]],"")</f>
        <v>0</v>
      </c>
      <c r="AJ375" s="7">
        <f>IFERROR(VLOOKUP(Table1[[#This Row],[Stock]],[2]CUS030!$A$5:$BO$10000,41,0)/Table1[[#This Row],[Rate
(L/S)]],"")</f>
        <v>0</v>
      </c>
      <c r="AK375" s="7">
        <f>IFERROR(VLOOKUP(Table1[[#This Row],[Stock]],[2]CUS030!$A$5:$BO$10000,42,0)/Table1[[#This Row],[Rate
(L/S)]],"")</f>
        <v>0</v>
      </c>
      <c r="AL375" s="7">
        <f>IFERROR(VLOOKUP(Table1[[#This Row],[Stock]],[2]CUS030!$A$5:$BO$10000,43,0)/Table1[[#This Row],[Rate
(L/S)]],"")</f>
        <v>0</v>
      </c>
      <c r="AM375" s="7">
        <f>IFERROR(VLOOKUP(Table1[[#This Row],[Stock]],[2]CUS030!$A$5:$BO$10000,44,0)/Table1[[#This Row],[Rate
(L/S)]],"")</f>
        <v>0</v>
      </c>
      <c r="AN375" s="7">
        <f>IFERROR(VLOOKUP(Table1[[#This Row],[Stock]],[2]CUS030!$A$5:$BO$10000,45,0)/Table1[[#This Row],[Rate
(L/S)]],"")</f>
        <v>0</v>
      </c>
      <c r="AO375" s="7">
        <f>IFERROR(VLOOKUP(Table1[[#This Row],[Stock]],[2]CUS030!$A$5:$BO$10000,46,0)/Table1[[#This Row],[Rate
(L/S)]],"")</f>
        <v>635</v>
      </c>
      <c r="AP375" s="7">
        <f>IFERROR(VLOOKUP(Table1[[#This Row],[Stock]],[2]CUS030!$A$5:$BO$10000,47,0)/Table1[[#This Row],[Rate
(L/S)]],"")</f>
        <v>0</v>
      </c>
      <c r="AQ375" s="7">
        <f>IFERROR(VLOOKUP(Table1[[#This Row],[Stock]],[2]CUS030!$A$5:$BO$10000,48,0)/Table1[[#This Row],[Rate
(L/S)]],"")</f>
        <v>0</v>
      </c>
      <c r="AR375" s="7">
        <f>IFERROR(VLOOKUP(Table1[[#This Row],[Stock]],[2]CUS030!$A$5:$BO$10000,49,0)/Table1[[#This Row],[Rate
(L/S)]],"")</f>
        <v>0</v>
      </c>
      <c r="AS375" s="7">
        <f>IFERROR(VLOOKUP(Table1[[#This Row],[Stock]],[2]CUS030!$A$5:$BO$10000,50,0)/Table1[[#This Row],[Rate
(L/S)]],"")</f>
        <v>0</v>
      </c>
      <c r="AT375" s="7">
        <f>IFERROR(VLOOKUP(Table1[[#This Row],[Stock]],[2]CUS030!$A$5:$BO$10000,51,0)/Table1[[#This Row],[Rate
(L/S)]],"")</f>
        <v>0</v>
      </c>
      <c r="AU375" s="7">
        <f>IFERROR(VLOOKUP(Table1[[#This Row],[Stock]],[2]CUS030!$A$5:$BO$10000,52,0)/Table1[[#This Row],[Rate
(L/S)]],"")</f>
        <v>0</v>
      </c>
      <c r="AV375" s="7">
        <f>IFERROR(VLOOKUP(Table1[[#This Row],[Stock]],[2]CUS030!$A$5:$BO$10000,53,0)/Table1[[#This Row],[Rate
(L/S)]],"")</f>
        <v>2667</v>
      </c>
      <c r="AW375" s="7">
        <f>IFERROR(VLOOKUP(Table1[[#This Row],[Stock]],[2]CUS030!$A$5:$BO$10000,54,0)/Table1[[#This Row],[Rate
(L/S)]],"")</f>
        <v>0</v>
      </c>
      <c r="AX375" s="7">
        <f>IFERROR(VLOOKUP(Table1[[#This Row],[Stock]],[2]CUS030!$A$5:$BO$10000,55,0)/Table1[[#This Row],[Rate
(L/S)]],"")</f>
        <v>2591</v>
      </c>
      <c r="AY375" s="7">
        <f>IFERROR(VLOOKUP(Table1[[#This Row],[Stock]],[2]CUS030!$A$5:$BO$10000,56,0)/Table1[[#This Row],[Rate
(L/S)]],"")</f>
        <v>2363</v>
      </c>
      <c r="AZ375" s="7">
        <f>IFERROR(VLOOKUP(Table1[[#This Row],[Stock]],[2]CUS030!$A$5:$BO$10000,57,0)/Table1[[#This Row],[Rate
(L/S)]],"")</f>
        <v>1794</v>
      </c>
      <c r="BA375" s="7">
        <f>IFERROR(VLOOKUP(Table1[[#This Row],[Stock]],[2]CUS030!$A$5:$BO$10000,58,0)/Table1[[#This Row],[Rate
(L/S)]],"")</f>
        <v>2401</v>
      </c>
      <c r="BB375" s="7">
        <f>IFERROR(VLOOKUP(Table1[[#This Row],[Stock]],[2]CUS030!$A$5:$BO$10000,59,0)/Table1[[#This Row],[Rate
(L/S)]],"")</f>
        <v>0</v>
      </c>
      <c r="BC375" s="7">
        <f>IFERROR(VLOOKUP(Table1[[#This Row],[Stock]],[2]CUS030!$A$5:$BO$10000,60,0)/Table1[[#This Row],[Rate
(L/S)]],"")</f>
        <v>0</v>
      </c>
      <c r="BD375" s="7">
        <f>IFERROR(VLOOKUP(Table1[[#This Row],[Stock]],[2]CUS030!$A$5:$BO$10000,61,0)/Table1[[#This Row],[Rate
(L/S)]],"")</f>
        <v>0</v>
      </c>
      <c r="BE375" s="7">
        <f>IFERROR(VLOOKUP(Table1[[#This Row],[Stock]],[2]CUS030!$A$5:$BO$10000,62,0)/Table1[[#This Row],[Rate
(L/S)]],"")</f>
        <v>0</v>
      </c>
      <c r="BF375" s="7">
        <f>IFERROR(VLOOKUP(Table1[[#This Row],[Stock]],[2]CUS030!$A$5:$BO$10000,63,0)/Table1[[#This Row],[Rate
(L/S)]],"")</f>
        <v>0</v>
      </c>
      <c r="BG375" s="7">
        <f>IFERROR(VLOOKUP(Table1[[#This Row],[Stock]],[2]CUS030!$A$5:$BO$10000,64,0)/Table1[[#This Row],[Rate
(L/S)]],"")</f>
        <v>0</v>
      </c>
      <c r="BH375" s="7">
        <f>IFERROR(VLOOKUP(Table1[[#This Row],[Stock]],[2]CUS030!$A$5:$BO$10000,65,0)/Table1[[#This Row],[Rate
(L/S)]],"")</f>
        <v>0</v>
      </c>
      <c r="BI375" s="7" t="s">
        <v>1</v>
      </c>
      <c r="BJ375" s="15">
        <f>IFERROR(IF(Table1[[#This Row],[S.Material]]="S",(Table1[[#This Row],[Total Qty]]+Table1[[#This Row],[N+1]]+Table1[[#This Row],[N+2]]),Table1[[#This Row],[Total Qty]]+Table1[[#This Row],[N+1]]),)</f>
        <v>5030</v>
      </c>
      <c r="BK375" s="7" t="str">
        <f>IFERROR(IF(((AVERAGE((Table1[[#This Row],[N+1]],Table1[[#This Row],[N+2]]),Table1[[#This Row],[N+3]])-(Table1[[#This Row],[Total Qty]])))&gt;500,"Fixed&gt;500pcs",""),"")</f>
        <v/>
      </c>
      <c r="BL375" s="7" t="str">
        <f>IF(AND(Table1[[#This Row],[Last Forcast]]=0,Table1[[#This Row],[Total Qty]]&gt;0,Table1[[#This Row],[N+1]]&gt;0),"Check PO again","")</f>
        <v/>
      </c>
    </row>
    <row r="376" spans="2:64" x14ac:dyDescent="0.3">
      <c r="B376">
        <v>374</v>
      </c>
      <c r="C376" t="s">
        <v>387</v>
      </c>
      <c r="D376">
        <f>IFERROR(ROUND((MID(Table1[[#This Row],[Production]],35,(LEN(Table1[[#This Row],[Production]]))-37)/(MID(Table1[[#This Row],[Stock]],35,(LEN(Table1[[#This Row],[Stock]]))-37))),0),"")</f>
        <v>1</v>
      </c>
      <c r="E376" t="s">
        <v>387</v>
      </c>
      <c r="F376" s="16">
        <f>VLOOKUP(LEFT(Table1[[#This Row],[Production]],LEN(Table1[[#This Row],[Production]])-7),Item!$A$5:$Z$1000,26,0)</f>
        <v>0.996</v>
      </c>
      <c r="H376" s="8" t="str">
        <f>IFERROR(VLOOKUP(MID(Table1[[#This Row],[Production]],10,2),Special!$B$2:$D$26,3,0),"")</f>
        <v>-</v>
      </c>
      <c r="J376" t="b">
        <f>EXACT(LEFT(Table1[[#This Row],[Stock]],12),LEFT(Table1[[#This Row],[Production]],12))</f>
        <v>1</v>
      </c>
      <c r="K376" t="b">
        <f>EXACT((RIGHT(Table1[[#This Row],[Stock]],3)),((RIGHT(Table1[[#This Row],[Production]],3))))</f>
        <v>1</v>
      </c>
      <c r="L376" s="14">
        <f>IFERROR(VLOOKUP(Table1[[#This Row],[Stock]],[1]Sheet1!$A$7:$N$10000,14,0),"")</f>
        <v>127</v>
      </c>
      <c r="M376" s="14">
        <f>IFERROR(ROUND((Table1[[#This Row],[Stock
(S&amp;L)]]/Table1[[#This Row],[Rate
(L/S)]]),0),"")</f>
        <v>127</v>
      </c>
      <c r="O376" t="str">
        <f>IF(Table1[[#This Row],[Rate
(L/S)]]=1,"P/E","C")</f>
        <v>P/E</v>
      </c>
      <c r="P376" s="7">
        <f>IFERROR(VLOOKUP(Table1[[#This Row],[Stock]],[2]CUS030!$A$5:$BO$10000,21,0)/Table1[[#This Row],[Rate
(L/S)]],"")</f>
        <v>0</v>
      </c>
      <c r="Q376" s="7">
        <f>IFERROR(VLOOKUP(Table1[[#This Row],[Stock]],[2]CUS030!$A$5:$BO$10000,22,0)/Table1[[#This Row],[Rate
(L/S)]],"")</f>
        <v>0</v>
      </c>
      <c r="R376" s="7">
        <f>IFERROR(VLOOKUP(Table1[[#This Row],[Stock]],[2]CUS030!$A$5:$BO$10000,23,0)/Table1[[#This Row],[Rate
(L/S)]],"")</f>
        <v>0</v>
      </c>
      <c r="S376" s="7">
        <f>IFERROR(VLOOKUP(Table1[[#This Row],[Stock]],[2]CUS030!$A$5:$BO$10000,24,0)/Table1[[#This Row],[Rate
(L/S)]],"")</f>
        <v>0</v>
      </c>
      <c r="T376" s="7">
        <f>IFERROR(VLOOKUP(Table1[[#This Row],[Stock]],[2]CUS030!$A$5:$BO$10000,25,0)/Table1[[#This Row],[Rate
(L/S)]],"")</f>
        <v>0</v>
      </c>
      <c r="U376" s="7">
        <f>IFERROR(VLOOKUP(Table1[[#This Row],[Stock]],[2]CUS030!$A$5:$BO$10000,26,0)/Table1[[#This Row],[Rate
(L/S)]],"")</f>
        <v>0</v>
      </c>
      <c r="V376" s="7">
        <f>IFERROR(VLOOKUP(Table1[[#This Row],[Stock]],[2]CUS030!$A$5:$BO$10000,27,0)/Table1[[#This Row],[Rate
(L/S)]],"")</f>
        <v>0</v>
      </c>
      <c r="W376" s="7">
        <f>IFERROR(VLOOKUP(Table1[[#This Row],[Stock]],[2]CUS030!$A$5:$BO$10000,28,0)/Table1[[#This Row],[Rate
(L/S)]],"")</f>
        <v>0</v>
      </c>
      <c r="X376" s="7">
        <f>IFERROR(VLOOKUP(Table1[[#This Row],[Stock]],[2]CUS030!$A$5:$BO$10000,29,0)/Table1[[#This Row],[Rate
(L/S)]],"")</f>
        <v>0</v>
      </c>
      <c r="Y376" s="7">
        <f>IFERROR(VLOOKUP(Table1[[#This Row],[Stock]],[2]CUS030!$A$5:$BO$10000,30,0)/Table1[[#This Row],[Rate
(L/S)]],"")</f>
        <v>0</v>
      </c>
      <c r="Z376" s="7">
        <f>IFERROR(VLOOKUP(Table1[[#This Row],[Stock]],[2]CUS030!$A$5:$BO$10000,31,0)/Table1[[#This Row],[Rate
(L/S)]],"")</f>
        <v>0</v>
      </c>
      <c r="AA376" s="7">
        <f>IFERROR(VLOOKUP(Table1[[#This Row],[Stock]],[2]CUS030!$A$5:$BO$10000,32,0)/Table1[[#This Row],[Rate
(L/S)]],"")</f>
        <v>0</v>
      </c>
      <c r="AB376" s="7">
        <f>IFERROR(VLOOKUP(Table1[[#This Row],[Stock]],[2]CUS030!$A$5:$BO$10000,33,0)/Table1[[#This Row],[Rate
(L/S)]],"")</f>
        <v>0</v>
      </c>
      <c r="AC376" s="7">
        <f>IFERROR(VLOOKUP(Table1[[#This Row],[Stock]],[2]CUS030!$A$5:$BO$10000,34,0)/Table1[[#This Row],[Rate
(L/S)]],"")</f>
        <v>0</v>
      </c>
      <c r="AD376" s="7">
        <f>IFERROR(VLOOKUP(Table1[[#This Row],[Stock]],[2]CUS030!$A$5:$BO$10000,35,0)/Table1[[#This Row],[Rate
(L/S)]],"")</f>
        <v>0</v>
      </c>
      <c r="AE376" s="7">
        <f>IFERROR(VLOOKUP(Table1[[#This Row],[Stock]],[2]CUS030!$A$5:$BO$10000,36,0)/Table1[[#This Row],[Rate
(L/S)]],"")</f>
        <v>0</v>
      </c>
      <c r="AF376" s="7">
        <f>IFERROR(VLOOKUP(Table1[[#This Row],[Stock]],[2]CUS030!$A$5:$BO$10000,37,0)/Table1[[#This Row],[Rate
(L/S)]],"")</f>
        <v>0</v>
      </c>
      <c r="AG376" s="7">
        <f>IFERROR(VLOOKUP(Table1[[#This Row],[Stock]],[2]CUS030!$A$5:$BO$10000,38,0)/Table1[[#This Row],[Rate
(L/S)]],"")</f>
        <v>0</v>
      </c>
      <c r="AH376" s="7">
        <f>IFERROR(VLOOKUP(Table1[[#This Row],[Stock]],[2]CUS030!$A$5:$BO$10000,39,0)/Table1[[#This Row],[Rate
(L/S)]],"")</f>
        <v>0</v>
      </c>
      <c r="AI376" s="7">
        <f>IFERROR(VLOOKUP(Table1[[#This Row],[Stock]],[2]CUS030!$A$5:$BO$10000,40,0)/Table1[[#This Row],[Rate
(L/S)]],"")</f>
        <v>0</v>
      </c>
      <c r="AJ376" s="7">
        <f>IFERROR(VLOOKUP(Table1[[#This Row],[Stock]],[2]CUS030!$A$5:$BO$10000,41,0)/Table1[[#This Row],[Rate
(L/S)]],"")</f>
        <v>0</v>
      </c>
      <c r="AK376" s="7">
        <f>IFERROR(VLOOKUP(Table1[[#This Row],[Stock]],[2]CUS030!$A$5:$BO$10000,42,0)/Table1[[#This Row],[Rate
(L/S)]],"")</f>
        <v>0</v>
      </c>
      <c r="AL376" s="7">
        <f>IFERROR(VLOOKUP(Table1[[#This Row],[Stock]],[2]CUS030!$A$5:$BO$10000,43,0)/Table1[[#This Row],[Rate
(L/S)]],"")</f>
        <v>0</v>
      </c>
      <c r="AM376" s="7">
        <f>IFERROR(VLOOKUP(Table1[[#This Row],[Stock]],[2]CUS030!$A$5:$BO$10000,44,0)/Table1[[#This Row],[Rate
(L/S)]],"")</f>
        <v>0</v>
      </c>
      <c r="AN376" s="7">
        <f>IFERROR(VLOOKUP(Table1[[#This Row],[Stock]],[2]CUS030!$A$5:$BO$10000,45,0)/Table1[[#This Row],[Rate
(L/S)]],"")</f>
        <v>0</v>
      </c>
      <c r="AO376" s="7">
        <f>IFERROR(VLOOKUP(Table1[[#This Row],[Stock]],[2]CUS030!$A$5:$BO$10000,46,0)/Table1[[#This Row],[Rate
(L/S)]],"")</f>
        <v>0</v>
      </c>
      <c r="AP376" s="7">
        <f>IFERROR(VLOOKUP(Table1[[#This Row],[Stock]],[2]CUS030!$A$5:$BO$10000,47,0)/Table1[[#This Row],[Rate
(L/S)]],"")</f>
        <v>0</v>
      </c>
      <c r="AQ376" s="7">
        <f>IFERROR(VLOOKUP(Table1[[#This Row],[Stock]],[2]CUS030!$A$5:$BO$10000,48,0)/Table1[[#This Row],[Rate
(L/S)]],"")</f>
        <v>0</v>
      </c>
      <c r="AR376" s="7">
        <f>IFERROR(VLOOKUP(Table1[[#This Row],[Stock]],[2]CUS030!$A$5:$BO$10000,49,0)/Table1[[#This Row],[Rate
(L/S)]],"")</f>
        <v>0</v>
      </c>
      <c r="AS376" s="7">
        <f>IFERROR(VLOOKUP(Table1[[#This Row],[Stock]],[2]CUS030!$A$5:$BO$10000,50,0)/Table1[[#This Row],[Rate
(L/S)]],"")</f>
        <v>0</v>
      </c>
      <c r="AT376" s="7">
        <f>IFERROR(VLOOKUP(Table1[[#This Row],[Stock]],[2]CUS030!$A$5:$BO$10000,51,0)/Table1[[#This Row],[Rate
(L/S)]],"")</f>
        <v>0</v>
      </c>
      <c r="AU376" s="7">
        <f>IFERROR(VLOOKUP(Table1[[#This Row],[Stock]],[2]CUS030!$A$5:$BO$10000,52,0)/Table1[[#This Row],[Rate
(L/S)]],"")</f>
        <v>0</v>
      </c>
      <c r="AV376" s="7">
        <f>IFERROR(VLOOKUP(Table1[[#This Row],[Stock]],[2]CUS030!$A$5:$BO$10000,53,0)/Table1[[#This Row],[Rate
(L/S)]],"")</f>
        <v>0</v>
      </c>
      <c r="AW376" s="7">
        <f>IFERROR(VLOOKUP(Table1[[#This Row],[Stock]],[2]CUS030!$A$5:$BO$10000,54,0)/Table1[[#This Row],[Rate
(L/S)]],"")</f>
        <v>0</v>
      </c>
      <c r="AX376" s="7">
        <f>IFERROR(VLOOKUP(Table1[[#This Row],[Stock]],[2]CUS030!$A$5:$BO$10000,55,0)/Table1[[#This Row],[Rate
(L/S)]],"")</f>
        <v>0</v>
      </c>
      <c r="AY376" s="7">
        <f>IFERROR(VLOOKUP(Table1[[#This Row],[Stock]],[2]CUS030!$A$5:$BO$10000,56,0)/Table1[[#This Row],[Rate
(L/S)]],"")</f>
        <v>0</v>
      </c>
      <c r="AZ376" s="7">
        <f>IFERROR(VLOOKUP(Table1[[#This Row],[Stock]],[2]CUS030!$A$5:$BO$10000,57,0)/Table1[[#This Row],[Rate
(L/S)]],"")</f>
        <v>0</v>
      </c>
      <c r="BA376" s="7">
        <f>IFERROR(VLOOKUP(Table1[[#This Row],[Stock]],[2]CUS030!$A$5:$BO$10000,58,0)/Table1[[#This Row],[Rate
(L/S)]],"")</f>
        <v>26</v>
      </c>
      <c r="BB376" s="7">
        <f>IFERROR(VLOOKUP(Table1[[#This Row],[Stock]],[2]CUS030!$A$5:$BO$10000,59,0)/Table1[[#This Row],[Rate
(L/S)]],"")</f>
        <v>0</v>
      </c>
      <c r="BC376" s="7">
        <f>IFERROR(VLOOKUP(Table1[[#This Row],[Stock]],[2]CUS030!$A$5:$BO$10000,60,0)/Table1[[#This Row],[Rate
(L/S)]],"")</f>
        <v>0</v>
      </c>
      <c r="BD376" s="7">
        <f>IFERROR(VLOOKUP(Table1[[#This Row],[Stock]],[2]CUS030!$A$5:$BO$10000,61,0)/Table1[[#This Row],[Rate
(L/S)]],"")</f>
        <v>0</v>
      </c>
      <c r="BE376" s="7">
        <f>IFERROR(VLOOKUP(Table1[[#This Row],[Stock]],[2]CUS030!$A$5:$BO$10000,62,0)/Table1[[#This Row],[Rate
(L/S)]],"")</f>
        <v>0</v>
      </c>
      <c r="BF376" s="7">
        <f>IFERROR(VLOOKUP(Table1[[#This Row],[Stock]],[2]CUS030!$A$5:$BO$10000,63,0)/Table1[[#This Row],[Rate
(L/S)]],"")</f>
        <v>0</v>
      </c>
      <c r="BG376" s="7">
        <f>IFERROR(VLOOKUP(Table1[[#This Row],[Stock]],[2]CUS030!$A$5:$BO$10000,64,0)/Table1[[#This Row],[Rate
(L/S)]],"")</f>
        <v>0</v>
      </c>
      <c r="BH376" s="7">
        <f>IFERROR(VLOOKUP(Table1[[#This Row],[Stock]],[2]CUS030!$A$5:$BO$10000,65,0)/Table1[[#This Row],[Rate
(L/S)]],"")</f>
        <v>0</v>
      </c>
      <c r="BI376" s="7" t="s">
        <v>1</v>
      </c>
      <c r="BJ376" s="15">
        <f>IFERROR(IF(Table1[[#This Row],[S.Material]]="S",(Table1[[#This Row],[Total Qty]]+Table1[[#This Row],[N+1]]+Table1[[#This Row],[N+2]]),Table1[[#This Row],[Total Qty]]+Table1[[#This Row],[N+1]]),)</f>
        <v>0</v>
      </c>
      <c r="BK376" s="7" t="str">
        <f>IFERROR(IF(((AVERAGE((Table1[[#This Row],[N+1]],Table1[[#This Row],[N+2]]),Table1[[#This Row],[N+3]])-(Table1[[#This Row],[Total Qty]])))&gt;500,"Fixed&gt;500pcs",""),"")</f>
        <v/>
      </c>
      <c r="BL376" s="7" t="str">
        <f>IF(AND(Table1[[#This Row],[Last Forcast]]=0,Table1[[#This Row],[Total Qty]]&gt;0,Table1[[#This Row],[N+1]]&gt;0),"Check PO again","")</f>
        <v/>
      </c>
    </row>
    <row r="377" spans="2:64" x14ac:dyDescent="0.3">
      <c r="B377">
        <v>375</v>
      </c>
      <c r="C377" t="s">
        <v>388</v>
      </c>
      <c r="D377">
        <f>IFERROR(ROUND((MID(Table1[[#This Row],[Production]],35,(LEN(Table1[[#This Row],[Production]]))-37)/(MID(Table1[[#This Row],[Stock]],35,(LEN(Table1[[#This Row],[Stock]]))-37))),0),"")</f>
        <v>1</v>
      </c>
      <c r="E377" t="s">
        <v>388</v>
      </c>
      <c r="F377" s="16">
        <f>VLOOKUP(LEFT(Table1[[#This Row],[Production]],LEN(Table1[[#This Row],[Production]])-7),Item!$A$5:$Z$1000,26,0)</f>
        <v>0.996</v>
      </c>
      <c r="H377" s="8" t="str">
        <f>IFERROR(VLOOKUP(MID(Table1[[#This Row],[Production]],10,2),Special!$B$2:$D$26,3,0),"")</f>
        <v>-</v>
      </c>
      <c r="J377" t="b">
        <f>EXACT(LEFT(Table1[[#This Row],[Stock]],12),LEFT(Table1[[#This Row],[Production]],12))</f>
        <v>1</v>
      </c>
      <c r="K377" t="b">
        <f>EXACT((RIGHT(Table1[[#This Row],[Stock]],3)),((RIGHT(Table1[[#This Row],[Production]],3))))</f>
        <v>1</v>
      </c>
      <c r="L377" s="14">
        <f>IFERROR(VLOOKUP(Table1[[#This Row],[Stock]],[1]Sheet1!$A$7:$N$10000,14,0),"")</f>
        <v>169</v>
      </c>
      <c r="M377" s="14">
        <f>IFERROR(ROUND((Table1[[#This Row],[Stock
(S&amp;L)]]/Table1[[#This Row],[Rate
(L/S)]]),0),"")</f>
        <v>169</v>
      </c>
      <c r="O377" t="str">
        <f>IF(Table1[[#This Row],[Rate
(L/S)]]=1,"P/E","C")</f>
        <v>P/E</v>
      </c>
      <c r="P377" s="7">
        <f>IFERROR(VLOOKUP(Table1[[#This Row],[Stock]],[2]CUS030!$A$5:$BO$10000,21,0)/Table1[[#This Row],[Rate
(L/S)]],"")</f>
        <v>169</v>
      </c>
      <c r="Q377" s="7">
        <f>IFERROR(VLOOKUP(Table1[[#This Row],[Stock]],[2]CUS030!$A$5:$BO$10000,22,0)/Table1[[#This Row],[Rate
(L/S)]],"")</f>
        <v>0</v>
      </c>
      <c r="R377" s="7">
        <f>IFERROR(VLOOKUP(Table1[[#This Row],[Stock]],[2]CUS030!$A$5:$BO$10000,23,0)/Table1[[#This Row],[Rate
(L/S)]],"")</f>
        <v>0</v>
      </c>
      <c r="S377" s="7">
        <f>IFERROR(VLOOKUP(Table1[[#This Row],[Stock]],[2]CUS030!$A$5:$BO$10000,24,0)/Table1[[#This Row],[Rate
(L/S)]],"")</f>
        <v>0</v>
      </c>
      <c r="T377" s="7">
        <f>IFERROR(VLOOKUP(Table1[[#This Row],[Stock]],[2]CUS030!$A$5:$BO$10000,25,0)/Table1[[#This Row],[Rate
(L/S)]],"")</f>
        <v>0</v>
      </c>
      <c r="U377" s="7">
        <f>IFERROR(VLOOKUP(Table1[[#This Row],[Stock]],[2]CUS030!$A$5:$BO$10000,26,0)/Table1[[#This Row],[Rate
(L/S)]],"")</f>
        <v>0</v>
      </c>
      <c r="V377" s="7">
        <f>IFERROR(VLOOKUP(Table1[[#This Row],[Stock]],[2]CUS030!$A$5:$BO$10000,27,0)/Table1[[#This Row],[Rate
(L/S)]],"")</f>
        <v>0</v>
      </c>
      <c r="W377" s="7">
        <f>IFERROR(VLOOKUP(Table1[[#This Row],[Stock]],[2]CUS030!$A$5:$BO$10000,28,0)/Table1[[#This Row],[Rate
(L/S)]],"")</f>
        <v>0</v>
      </c>
      <c r="X377" s="7">
        <f>IFERROR(VLOOKUP(Table1[[#This Row],[Stock]],[2]CUS030!$A$5:$BO$10000,29,0)/Table1[[#This Row],[Rate
(L/S)]],"")</f>
        <v>0</v>
      </c>
      <c r="Y377" s="7">
        <f>IFERROR(VLOOKUP(Table1[[#This Row],[Stock]],[2]CUS030!$A$5:$BO$10000,30,0)/Table1[[#This Row],[Rate
(L/S)]],"")</f>
        <v>0</v>
      </c>
      <c r="Z377" s="7">
        <f>IFERROR(VLOOKUP(Table1[[#This Row],[Stock]],[2]CUS030!$A$5:$BO$10000,31,0)/Table1[[#This Row],[Rate
(L/S)]],"")</f>
        <v>0</v>
      </c>
      <c r="AA377" s="7">
        <f>IFERROR(VLOOKUP(Table1[[#This Row],[Stock]],[2]CUS030!$A$5:$BO$10000,32,0)/Table1[[#This Row],[Rate
(L/S)]],"")</f>
        <v>0</v>
      </c>
      <c r="AB377" s="7">
        <f>IFERROR(VLOOKUP(Table1[[#This Row],[Stock]],[2]CUS030!$A$5:$BO$10000,33,0)/Table1[[#This Row],[Rate
(L/S)]],"")</f>
        <v>0</v>
      </c>
      <c r="AC377" s="7">
        <f>IFERROR(VLOOKUP(Table1[[#This Row],[Stock]],[2]CUS030!$A$5:$BO$10000,34,0)/Table1[[#This Row],[Rate
(L/S)]],"")</f>
        <v>0</v>
      </c>
      <c r="AD377" s="7">
        <f>IFERROR(VLOOKUP(Table1[[#This Row],[Stock]],[2]CUS030!$A$5:$BO$10000,35,0)/Table1[[#This Row],[Rate
(L/S)]],"")</f>
        <v>0</v>
      </c>
      <c r="AE377" s="7">
        <f>IFERROR(VLOOKUP(Table1[[#This Row],[Stock]],[2]CUS030!$A$5:$BO$10000,36,0)/Table1[[#This Row],[Rate
(L/S)]],"")</f>
        <v>0</v>
      </c>
      <c r="AF377" s="7">
        <f>IFERROR(VLOOKUP(Table1[[#This Row],[Stock]],[2]CUS030!$A$5:$BO$10000,37,0)/Table1[[#This Row],[Rate
(L/S)]],"")</f>
        <v>0</v>
      </c>
      <c r="AG377" s="7">
        <f>IFERROR(VLOOKUP(Table1[[#This Row],[Stock]],[2]CUS030!$A$5:$BO$10000,38,0)/Table1[[#This Row],[Rate
(L/S)]],"")</f>
        <v>0</v>
      </c>
      <c r="AH377" s="7">
        <f>IFERROR(VLOOKUP(Table1[[#This Row],[Stock]],[2]CUS030!$A$5:$BO$10000,39,0)/Table1[[#This Row],[Rate
(L/S)]],"")</f>
        <v>0</v>
      </c>
      <c r="AI377" s="7">
        <f>IFERROR(VLOOKUP(Table1[[#This Row],[Stock]],[2]CUS030!$A$5:$BO$10000,40,0)/Table1[[#This Row],[Rate
(L/S)]],"")</f>
        <v>0</v>
      </c>
      <c r="AJ377" s="7">
        <f>IFERROR(VLOOKUP(Table1[[#This Row],[Stock]],[2]CUS030!$A$5:$BO$10000,41,0)/Table1[[#This Row],[Rate
(L/S)]],"")</f>
        <v>0</v>
      </c>
      <c r="AK377" s="7">
        <f>IFERROR(VLOOKUP(Table1[[#This Row],[Stock]],[2]CUS030!$A$5:$BO$10000,42,0)/Table1[[#This Row],[Rate
(L/S)]],"")</f>
        <v>0</v>
      </c>
      <c r="AL377" s="7">
        <f>IFERROR(VLOOKUP(Table1[[#This Row],[Stock]],[2]CUS030!$A$5:$BO$10000,43,0)/Table1[[#This Row],[Rate
(L/S)]],"")</f>
        <v>0</v>
      </c>
      <c r="AM377" s="7">
        <f>IFERROR(VLOOKUP(Table1[[#This Row],[Stock]],[2]CUS030!$A$5:$BO$10000,44,0)/Table1[[#This Row],[Rate
(L/S)]],"")</f>
        <v>0</v>
      </c>
      <c r="AN377" s="7">
        <f>IFERROR(VLOOKUP(Table1[[#This Row],[Stock]],[2]CUS030!$A$5:$BO$10000,45,0)/Table1[[#This Row],[Rate
(L/S)]],"")</f>
        <v>0</v>
      </c>
      <c r="AO377" s="7">
        <f>IFERROR(VLOOKUP(Table1[[#This Row],[Stock]],[2]CUS030!$A$5:$BO$10000,46,0)/Table1[[#This Row],[Rate
(L/S)]],"")</f>
        <v>0</v>
      </c>
      <c r="AP377" s="7">
        <f>IFERROR(VLOOKUP(Table1[[#This Row],[Stock]],[2]CUS030!$A$5:$BO$10000,47,0)/Table1[[#This Row],[Rate
(L/S)]],"")</f>
        <v>0</v>
      </c>
      <c r="AQ377" s="7">
        <f>IFERROR(VLOOKUP(Table1[[#This Row],[Stock]],[2]CUS030!$A$5:$BO$10000,48,0)/Table1[[#This Row],[Rate
(L/S)]],"")</f>
        <v>0</v>
      </c>
      <c r="AR377" s="7">
        <f>IFERROR(VLOOKUP(Table1[[#This Row],[Stock]],[2]CUS030!$A$5:$BO$10000,49,0)/Table1[[#This Row],[Rate
(L/S)]],"")</f>
        <v>0</v>
      </c>
      <c r="AS377" s="7">
        <f>IFERROR(VLOOKUP(Table1[[#This Row],[Stock]],[2]CUS030!$A$5:$BO$10000,50,0)/Table1[[#This Row],[Rate
(L/S)]],"")</f>
        <v>0</v>
      </c>
      <c r="AT377" s="7">
        <f>IFERROR(VLOOKUP(Table1[[#This Row],[Stock]],[2]CUS030!$A$5:$BO$10000,51,0)/Table1[[#This Row],[Rate
(L/S)]],"")</f>
        <v>0</v>
      </c>
      <c r="AU377" s="7">
        <f>IFERROR(VLOOKUP(Table1[[#This Row],[Stock]],[2]CUS030!$A$5:$BO$10000,52,0)/Table1[[#This Row],[Rate
(L/S)]],"")</f>
        <v>0</v>
      </c>
      <c r="AV377" s="7">
        <f>IFERROR(VLOOKUP(Table1[[#This Row],[Stock]],[2]CUS030!$A$5:$BO$10000,53,0)/Table1[[#This Row],[Rate
(L/S)]],"")</f>
        <v>169</v>
      </c>
      <c r="AW377" s="7">
        <f>IFERROR(VLOOKUP(Table1[[#This Row],[Stock]],[2]CUS030!$A$5:$BO$10000,54,0)/Table1[[#This Row],[Rate
(L/S)]],"")</f>
        <v>0</v>
      </c>
      <c r="AX377" s="7">
        <f>IFERROR(VLOOKUP(Table1[[#This Row],[Stock]],[2]CUS030!$A$5:$BO$10000,55,0)/Table1[[#This Row],[Rate
(L/S)]],"")</f>
        <v>135</v>
      </c>
      <c r="AY377" s="7">
        <f>IFERROR(VLOOKUP(Table1[[#This Row],[Stock]],[2]CUS030!$A$5:$BO$10000,56,0)/Table1[[#This Row],[Rate
(L/S)]],"")</f>
        <v>85</v>
      </c>
      <c r="AZ377" s="7">
        <f>IFERROR(VLOOKUP(Table1[[#This Row],[Stock]],[2]CUS030!$A$5:$BO$10000,57,0)/Table1[[#This Row],[Rate
(L/S)]],"")</f>
        <v>0</v>
      </c>
      <c r="BA377" s="7">
        <f>IFERROR(VLOOKUP(Table1[[#This Row],[Stock]],[2]CUS030!$A$5:$BO$10000,58,0)/Table1[[#This Row],[Rate
(L/S)]],"")</f>
        <v>23</v>
      </c>
      <c r="BB377" s="7">
        <f>IFERROR(VLOOKUP(Table1[[#This Row],[Stock]],[2]CUS030!$A$5:$BO$10000,59,0)/Table1[[#This Row],[Rate
(L/S)]],"")</f>
        <v>14</v>
      </c>
      <c r="BC377" s="7">
        <f>IFERROR(VLOOKUP(Table1[[#This Row],[Stock]],[2]CUS030!$A$5:$BO$10000,60,0)/Table1[[#This Row],[Rate
(L/S)]],"")</f>
        <v>32</v>
      </c>
      <c r="BD377" s="7">
        <f>IFERROR(VLOOKUP(Table1[[#This Row],[Stock]],[2]CUS030!$A$5:$BO$10000,61,0)/Table1[[#This Row],[Rate
(L/S)]],"")</f>
        <v>32</v>
      </c>
      <c r="BE377" s="7">
        <f>IFERROR(VLOOKUP(Table1[[#This Row],[Stock]],[2]CUS030!$A$5:$BO$10000,62,0)/Table1[[#This Row],[Rate
(L/S)]],"")</f>
        <v>41</v>
      </c>
      <c r="BF377" s="7">
        <f>IFERROR(VLOOKUP(Table1[[#This Row],[Stock]],[2]CUS030!$A$5:$BO$10000,63,0)/Table1[[#This Row],[Rate
(L/S)]],"")</f>
        <v>41</v>
      </c>
      <c r="BG377" s="7">
        <f>IFERROR(VLOOKUP(Table1[[#This Row],[Stock]],[2]CUS030!$A$5:$BO$10000,64,0)/Table1[[#This Row],[Rate
(L/S)]],"")</f>
        <v>36</v>
      </c>
      <c r="BH377" s="7">
        <f>IFERROR(VLOOKUP(Table1[[#This Row],[Stock]],[2]CUS030!$A$5:$BO$10000,65,0)/Table1[[#This Row],[Rate
(L/S)]],"")</f>
        <v>41</v>
      </c>
      <c r="BI377" s="7" t="s">
        <v>1</v>
      </c>
      <c r="BJ377" s="15">
        <f>IFERROR(IF(Table1[[#This Row],[S.Material]]="S",(Table1[[#This Row],[Total Qty]]+Table1[[#This Row],[N+1]]+Table1[[#This Row],[N+2]]),Table1[[#This Row],[Total Qty]]+Table1[[#This Row],[N+1]]),)</f>
        <v>254</v>
      </c>
      <c r="BK377" s="7" t="str">
        <f>IFERROR(IF(((AVERAGE((Table1[[#This Row],[N+1]],Table1[[#This Row],[N+2]]),Table1[[#This Row],[N+3]])-(Table1[[#This Row],[Total Qty]])))&gt;500,"Fixed&gt;500pcs",""),"")</f>
        <v/>
      </c>
      <c r="BL377" s="7" t="str">
        <f>IF(AND(Table1[[#This Row],[Last Forcast]]=0,Table1[[#This Row],[Total Qty]]&gt;0,Table1[[#This Row],[N+1]]&gt;0),"Check PO again","")</f>
        <v/>
      </c>
    </row>
    <row r="378" spans="2:64" x14ac:dyDescent="0.3">
      <c r="B378">
        <v>376</v>
      </c>
      <c r="C378" t="s">
        <v>389</v>
      </c>
      <c r="D378">
        <f>IFERROR(ROUND((MID(Table1[[#This Row],[Production]],35,(LEN(Table1[[#This Row],[Production]]))-37)/(MID(Table1[[#This Row],[Stock]],35,(LEN(Table1[[#This Row],[Stock]]))-37))),0),"")</f>
        <v>1</v>
      </c>
      <c r="E378" t="s">
        <v>389</v>
      </c>
      <c r="F378" s="16">
        <f>VLOOKUP(LEFT(Table1[[#This Row],[Production]],LEN(Table1[[#This Row],[Production]])-7),Item!$A$5:$Z$1000,26,0)</f>
        <v>0.996</v>
      </c>
      <c r="H378" s="8" t="str">
        <f>IFERROR(VLOOKUP(MID(Table1[[#This Row],[Production]],10,2),Special!$B$2:$D$26,3,0),"")</f>
        <v>-</v>
      </c>
      <c r="J378" t="b">
        <f>EXACT(LEFT(Table1[[#This Row],[Stock]],12),LEFT(Table1[[#This Row],[Production]],12))</f>
        <v>1</v>
      </c>
      <c r="K378" t="b">
        <f>EXACT((RIGHT(Table1[[#This Row],[Stock]],3)),((RIGHT(Table1[[#This Row],[Production]],3))))</f>
        <v>1</v>
      </c>
      <c r="L378" s="14">
        <f>IFERROR(VLOOKUP(Table1[[#This Row],[Stock]],[1]Sheet1!$A$7:$N$10000,14,0),"")</f>
        <v>2159</v>
      </c>
      <c r="M378" s="14">
        <f>IFERROR(ROUND((Table1[[#This Row],[Stock
(S&amp;L)]]/Table1[[#This Row],[Rate
(L/S)]]),0),"")</f>
        <v>2159</v>
      </c>
      <c r="O378" t="str">
        <f>IF(Table1[[#This Row],[Rate
(L/S)]]=1,"P/E","C")</f>
        <v>P/E</v>
      </c>
      <c r="P378" s="7">
        <f>IFERROR(VLOOKUP(Table1[[#This Row],[Stock]],[2]CUS030!$A$5:$BO$10000,21,0)/Table1[[#This Row],[Rate
(L/S)]],"")</f>
        <v>0</v>
      </c>
      <c r="Q378" s="7">
        <f>IFERROR(VLOOKUP(Table1[[#This Row],[Stock]],[2]CUS030!$A$5:$BO$10000,22,0)/Table1[[#This Row],[Rate
(L/S)]],"")</f>
        <v>0</v>
      </c>
      <c r="R378" s="7">
        <f>IFERROR(VLOOKUP(Table1[[#This Row],[Stock]],[2]CUS030!$A$5:$BO$10000,23,0)/Table1[[#This Row],[Rate
(L/S)]],"")</f>
        <v>0</v>
      </c>
      <c r="S378" s="7">
        <f>IFERROR(VLOOKUP(Table1[[#This Row],[Stock]],[2]CUS030!$A$5:$BO$10000,24,0)/Table1[[#This Row],[Rate
(L/S)]],"")</f>
        <v>508</v>
      </c>
      <c r="T378" s="7">
        <f>IFERROR(VLOOKUP(Table1[[#This Row],[Stock]],[2]CUS030!$A$5:$BO$10000,25,0)/Table1[[#This Row],[Rate
(L/S)]],"")</f>
        <v>0</v>
      </c>
      <c r="U378" s="7">
        <f>IFERROR(VLOOKUP(Table1[[#This Row],[Stock]],[2]CUS030!$A$5:$BO$10000,26,0)/Table1[[#This Row],[Rate
(L/S)]],"")</f>
        <v>0</v>
      </c>
      <c r="V378" s="7">
        <f>IFERROR(VLOOKUP(Table1[[#This Row],[Stock]],[2]CUS030!$A$5:$BO$10000,27,0)/Table1[[#This Row],[Rate
(L/S)]],"")</f>
        <v>0</v>
      </c>
      <c r="W378" s="7">
        <f>IFERROR(VLOOKUP(Table1[[#This Row],[Stock]],[2]CUS030!$A$5:$BO$10000,28,0)/Table1[[#This Row],[Rate
(L/S)]],"")</f>
        <v>0</v>
      </c>
      <c r="X378" s="7">
        <f>IFERROR(VLOOKUP(Table1[[#This Row],[Stock]],[2]CUS030!$A$5:$BO$10000,29,0)/Table1[[#This Row],[Rate
(L/S)]],"")</f>
        <v>0</v>
      </c>
      <c r="Y378" s="7">
        <f>IFERROR(VLOOKUP(Table1[[#This Row],[Stock]],[2]CUS030!$A$5:$BO$10000,30,0)/Table1[[#This Row],[Rate
(L/S)]],"")</f>
        <v>0</v>
      </c>
      <c r="Z378" s="7">
        <f>IFERROR(VLOOKUP(Table1[[#This Row],[Stock]],[2]CUS030!$A$5:$BO$10000,31,0)/Table1[[#This Row],[Rate
(L/S)]],"")</f>
        <v>0</v>
      </c>
      <c r="AA378" s="7">
        <f>IFERROR(VLOOKUP(Table1[[#This Row],[Stock]],[2]CUS030!$A$5:$BO$10000,32,0)/Table1[[#This Row],[Rate
(L/S)]],"")</f>
        <v>0</v>
      </c>
      <c r="AB378" s="7">
        <f>IFERROR(VLOOKUP(Table1[[#This Row],[Stock]],[2]CUS030!$A$5:$BO$10000,33,0)/Table1[[#This Row],[Rate
(L/S)]],"")</f>
        <v>0</v>
      </c>
      <c r="AC378" s="7">
        <f>IFERROR(VLOOKUP(Table1[[#This Row],[Stock]],[2]CUS030!$A$5:$BO$10000,34,0)/Table1[[#This Row],[Rate
(L/S)]],"")</f>
        <v>0</v>
      </c>
      <c r="AD378" s="7">
        <f>IFERROR(VLOOKUP(Table1[[#This Row],[Stock]],[2]CUS030!$A$5:$BO$10000,35,0)/Table1[[#This Row],[Rate
(L/S)]],"")</f>
        <v>0</v>
      </c>
      <c r="AE378" s="7">
        <f>IFERROR(VLOOKUP(Table1[[#This Row],[Stock]],[2]CUS030!$A$5:$BO$10000,36,0)/Table1[[#This Row],[Rate
(L/S)]],"")</f>
        <v>0</v>
      </c>
      <c r="AF378" s="7">
        <f>IFERROR(VLOOKUP(Table1[[#This Row],[Stock]],[2]CUS030!$A$5:$BO$10000,37,0)/Table1[[#This Row],[Rate
(L/S)]],"")</f>
        <v>0</v>
      </c>
      <c r="AG378" s="7">
        <f>IFERROR(VLOOKUP(Table1[[#This Row],[Stock]],[2]CUS030!$A$5:$BO$10000,38,0)/Table1[[#This Row],[Rate
(L/S)]],"")</f>
        <v>0</v>
      </c>
      <c r="AH378" s="7">
        <f>IFERROR(VLOOKUP(Table1[[#This Row],[Stock]],[2]CUS030!$A$5:$BO$10000,39,0)/Table1[[#This Row],[Rate
(L/S)]],"")</f>
        <v>0</v>
      </c>
      <c r="AI378" s="7">
        <f>IFERROR(VLOOKUP(Table1[[#This Row],[Stock]],[2]CUS030!$A$5:$BO$10000,40,0)/Table1[[#This Row],[Rate
(L/S)]],"")</f>
        <v>508</v>
      </c>
      <c r="AJ378" s="7">
        <f>IFERROR(VLOOKUP(Table1[[#This Row],[Stock]],[2]CUS030!$A$5:$BO$10000,41,0)/Table1[[#This Row],[Rate
(L/S)]],"")</f>
        <v>0</v>
      </c>
      <c r="AK378" s="7">
        <f>IFERROR(VLOOKUP(Table1[[#This Row],[Stock]],[2]CUS030!$A$5:$BO$10000,42,0)/Table1[[#This Row],[Rate
(L/S)]],"")</f>
        <v>0</v>
      </c>
      <c r="AL378" s="7">
        <f>IFERROR(VLOOKUP(Table1[[#This Row],[Stock]],[2]CUS030!$A$5:$BO$10000,43,0)/Table1[[#This Row],[Rate
(L/S)]],"")</f>
        <v>0</v>
      </c>
      <c r="AM378" s="7">
        <f>IFERROR(VLOOKUP(Table1[[#This Row],[Stock]],[2]CUS030!$A$5:$BO$10000,44,0)/Table1[[#This Row],[Rate
(L/S)]],"")</f>
        <v>0</v>
      </c>
      <c r="AN378" s="7">
        <f>IFERROR(VLOOKUP(Table1[[#This Row],[Stock]],[2]CUS030!$A$5:$BO$10000,45,0)/Table1[[#This Row],[Rate
(L/S)]],"")</f>
        <v>0</v>
      </c>
      <c r="AO378" s="7">
        <f>IFERROR(VLOOKUP(Table1[[#This Row],[Stock]],[2]CUS030!$A$5:$BO$10000,46,0)/Table1[[#This Row],[Rate
(L/S)]],"")</f>
        <v>0</v>
      </c>
      <c r="AP378" s="7">
        <f>IFERROR(VLOOKUP(Table1[[#This Row],[Stock]],[2]CUS030!$A$5:$BO$10000,47,0)/Table1[[#This Row],[Rate
(L/S)]],"")</f>
        <v>0</v>
      </c>
      <c r="AQ378" s="7">
        <f>IFERROR(VLOOKUP(Table1[[#This Row],[Stock]],[2]CUS030!$A$5:$BO$10000,48,0)/Table1[[#This Row],[Rate
(L/S)]],"")</f>
        <v>0</v>
      </c>
      <c r="AR378" s="7">
        <f>IFERROR(VLOOKUP(Table1[[#This Row],[Stock]],[2]CUS030!$A$5:$BO$10000,49,0)/Table1[[#This Row],[Rate
(L/S)]],"")</f>
        <v>0</v>
      </c>
      <c r="AS378" s="7">
        <f>IFERROR(VLOOKUP(Table1[[#This Row],[Stock]],[2]CUS030!$A$5:$BO$10000,50,0)/Table1[[#This Row],[Rate
(L/S)]],"")</f>
        <v>0</v>
      </c>
      <c r="AT378" s="7">
        <f>IFERROR(VLOOKUP(Table1[[#This Row],[Stock]],[2]CUS030!$A$5:$BO$10000,51,0)/Table1[[#This Row],[Rate
(L/S)]],"")</f>
        <v>0</v>
      </c>
      <c r="AU378" s="7">
        <f>IFERROR(VLOOKUP(Table1[[#This Row],[Stock]],[2]CUS030!$A$5:$BO$10000,52,0)/Table1[[#This Row],[Rate
(L/S)]],"")</f>
        <v>0</v>
      </c>
      <c r="AV378" s="7">
        <f>IFERROR(VLOOKUP(Table1[[#This Row],[Stock]],[2]CUS030!$A$5:$BO$10000,53,0)/Table1[[#This Row],[Rate
(L/S)]],"")</f>
        <v>1016</v>
      </c>
      <c r="AW378" s="7">
        <f>IFERROR(VLOOKUP(Table1[[#This Row],[Stock]],[2]CUS030!$A$5:$BO$10000,54,0)/Table1[[#This Row],[Rate
(L/S)]],"")</f>
        <v>0</v>
      </c>
      <c r="AX378" s="7">
        <f>IFERROR(VLOOKUP(Table1[[#This Row],[Stock]],[2]CUS030!$A$5:$BO$10000,55,0)/Table1[[#This Row],[Rate
(L/S)]],"")</f>
        <v>1391</v>
      </c>
      <c r="AY378" s="7">
        <f>IFERROR(VLOOKUP(Table1[[#This Row],[Stock]],[2]CUS030!$A$5:$BO$10000,56,0)/Table1[[#This Row],[Rate
(L/S)]],"")</f>
        <v>2113</v>
      </c>
      <c r="AZ378" s="7">
        <f>IFERROR(VLOOKUP(Table1[[#This Row],[Stock]],[2]CUS030!$A$5:$BO$10000,57,0)/Table1[[#This Row],[Rate
(L/S)]],"")</f>
        <v>1151</v>
      </c>
      <c r="BA378" s="7">
        <f>IFERROR(VLOOKUP(Table1[[#This Row],[Stock]],[2]CUS030!$A$5:$BO$10000,58,0)/Table1[[#This Row],[Rate
(L/S)]],"")</f>
        <v>1916</v>
      </c>
      <c r="BB378" s="7">
        <f>IFERROR(VLOOKUP(Table1[[#This Row],[Stock]],[2]CUS030!$A$5:$BO$10000,59,0)/Table1[[#This Row],[Rate
(L/S)]],"")</f>
        <v>0</v>
      </c>
      <c r="BC378" s="7">
        <f>IFERROR(VLOOKUP(Table1[[#This Row],[Stock]],[2]CUS030!$A$5:$BO$10000,60,0)/Table1[[#This Row],[Rate
(L/S)]],"")</f>
        <v>0</v>
      </c>
      <c r="BD378" s="7">
        <f>IFERROR(VLOOKUP(Table1[[#This Row],[Stock]],[2]CUS030!$A$5:$BO$10000,61,0)/Table1[[#This Row],[Rate
(L/S)]],"")</f>
        <v>0</v>
      </c>
      <c r="BE378" s="7">
        <f>IFERROR(VLOOKUP(Table1[[#This Row],[Stock]],[2]CUS030!$A$5:$BO$10000,62,0)/Table1[[#This Row],[Rate
(L/S)]],"")</f>
        <v>0</v>
      </c>
      <c r="BF378" s="7">
        <f>IFERROR(VLOOKUP(Table1[[#This Row],[Stock]],[2]CUS030!$A$5:$BO$10000,63,0)/Table1[[#This Row],[Rate
(L/S)]],"")</f>
        <v>0</v>
      </c>
      <c r="BG378" s="7">
        <f>IFERROR(VLOOKUP(Table1[[#This Row],[Stock]],[2]CUS030!$A$5:$BO$10000,64,0)/Table1[[#This Row],[Rate
(L/S)]],"")</f>
        <v>0</v>
      </c>
      <c r="BH378" s="7">
        <f>IFERROR(VLOOKUP(Table1[[#This Row],[Stock]],[2]CUS030!$A$5:$BO$10000,65,0)/Table1[[#This Row],[Rate
(L/S)]],"")</f>
        <v>0</v>
      </c>
      <c r="BI378" s="7" t="s">
        <v>1</v>
      </c>
      <c r="BJ378" s="15">
        <f>IFERROR(IF(Table1[[#This Row],[S.Material]]="S",(Table1[[#This Row],[Total Qty]]+Table1[[#This Row],[N+1]]+Table1[[#This Row],[N+2]]),Table1[[#This Row],[Total Qty]]+Table1[[#This Row],[N+1]]),)</f>
        <v>3129</v>
      </c>
      <c r="BK378" s="7" t="str">
        <f>IFERROR(IF(((AVERAGE((Table1[[#This Row],[N+1]],Table1[[#This Row],[N+2]]),Table1[[#This Row],[N+3]])-(Table1[[#This Row],[Total Qty]])))&gt;500,"Fixed&gt;500pcs",""),"")</f>
        <v>Fixed&gt;500pcs</v>
      </c>
      <c r="BL378" s="7" t="str">
        <f>IF(AND(Table1[[#This Row],[Last Forcast]]=0,Table1[[#This Row],[Total Qty]]&gt;0,Table1[[#This Row],[N+1]]&gt;0),"Check PO again","")</f>
        <v/>
      </c>
    </row>
    <row r="379" spans="2:64" x14ac:dyDescent="0.3">
      <c r="B379">
        <v>377</v>
      </c>
      <c r="C379" t="s">
        <v>390</v>
      </c>
      <c r="D379">
        <f>IFERROR(ROUND((MID(Table1[[#This Row],[Production]],35,(LEN(Table1[[#This Row],[Production]]))-37)/(MID(Table1[[#This Row],[Stock]],35,(LEN(Table1[[#This Row],[Stock]]))-37))),0),"")</f>
        <v>1</v>
      </c>
      <c r="E379" t="s">
        <v>390</v>
      </c>
      <c r="F379" s="16">
        <f>VLOOKUP(LEFT(Table1[[#This Row],[Production]],LEN(Table1[[#This Row],[Production]])-7),Item!$A$5:$Z$1000,26,0)</f>
        <v>0.996</v>
      </c>
      <c r="H379" s="8" t="str">
        <f>IFERROR(VLOOKUP(MID(Table1[[#This Row],[Production]],10,2),Special!$B$2:$D$26,3,0),"")</f>
        <v>-</v>
      </c>
      <c r="J379" t="b">
        <f>EXACT(LEFT(Table1[[#This Row],[Stock]],12),LEFT(Table1[[#This Row],[Production]],12))</f>
        <v>1</v>
      </c>
      <c r="K379" t="b">
        <f>EXACT((RIGHT(Table1[[#This Row],[Stock]],3)),((RIGHT(Table1[[#This Row],[Production]],3))))</f>
        <v>1</v>
      </c>
      <c r="L379" s="14">
        <f>IFERROR(VLOOKUP(Table1[[#This Row],[Stock]],[1]Sheet1!$A$7:$N$10000,14,0),"")</f>
        <v>4344</v>
      </c>
      <c r="M379" s="14">
        <f>IFERROR(ROUND((Table1[[#This Row],[Stock
(S&amp;L)]]/Table1[[#This Row],[Rate
(L/S)]]),0),"")</f>
        <v>4344</v>
      </c>
      <c r="O379" t="str">
        <f>IF(Table1[[#This Row],[Rate
(L/S)]]=1,"P/E","C")</f>
        <v>P/E</v>
      </c>
      <c r="P379" s="7">
        <f>IFERROR(VLOOKUP(Table1[[#This Row],[Stock]],[2]CUS030!$A$5:$BO$10000,21,0)/Table1[[#This Row],[Rate
(L/S)]],"")</f>
        <v>0</v>
      </c>
      <c r="Q379" s="7">
        <f>IFERROR(VLOOKUP(Table1[[#This Row],[Stock]],[2]CUS030!$A$5:$BO$10000,22,0)/Table1[[#This Row],[Rate
(L/S)]],"")</f>
        <v>0</v>
      </c>
      <c r="R379" s="7">
        <f>IFERROR(VLOOKUP(Table1[[#This Row],[Stock]],[2]CUS030!$A$5:$BO$10000,23,0)/Table1[[#This Row],[Rate
(L/S)]],"")</f>
        <v>0</v>
      </c>
      <c r="S379" s="7">
        <f>IFERROR(VLOOKUP(Table1[[#This Row],[Stock]],[2]CUS030!$A$5:$BO$10000,24,0)/Table1[[#This Row],[Rate
(L/S)]],"")</f>
        <v>0</v>
      </c>
      <c r="T379" s="7">
        <f>IFERROR(VLOOKUP(Table1[[#This Row],[Stock]],[2]CUS030!$A$5:$BO$10000,25,0)/Table1[[#This Row],[Rate
(L/S)]],"")</f>
        <v>0</v>
      </c>
      <c r="U379" s="7">
        <f>IFERROR(VLOOKUP(Table1[[#This Row],[Stock]],[2]CUS030!$A$5:$BO$10000,26,0)/Table1[[#This Row],[Rate
(L/S)]],"")</f>
        <v>0</v>
      </c>
      <c r="V379" s="7">
        <f>IFERROR(VLOOKUP(Table1[[#This Row],[Stock]],[2]CUS030!$A$5:$BO$10000,27,0)/Table1[[#This Row],[Rate
(L/S)]],"")</f>
        <v>0</v>
      </c>
      <c r="W379" s="7">
        <f>IFERROR(VLOOKUP(Table1[[#This Row],[Stock]],[2]CUS030!$A$5:$BO$10000,28,0)/Table1[[#This Row],[Rate
(L/S)]],"")</f>
        <v>0</v>
      </c>
      <c r="X379" s="7">
        <f>IFERROR(VLOOKUP(Table1[[#This Row],[Stock]],[2]CUS030!$A$5:$BO$10000,29,0)/Table1[[#This Row],[Rate
(L/S)]],"")</f>
        <v>0</v>
      </c>
      <c r="Y379" s="7">
        <f>IFERROR(VLOOKUP(Table1[[#This Row],[Stock]],[2]CUS030!$A$5:$BO$10000,30,0)/Table1[[#This Row],[Rate
(L/S)]],"")</f>
        <v>0</v>
      </c>
      <c r="Z379" s="7">
        <f>IFERROR(VLOOKUP(Table1[[#This Row],[Stock]],[2]CUS030!$A$5:$BO$10000,31,0)/Table1[[#This Row],[Rate
(L/S)]],"")</f>
        <v>0</v>
      </c>
      <c r="AA379" s="7">
        <f>IFERROR(VLOOKUP(Table1[[#This Row],[Stock]],[2]CUS030!$A$5:$BO$10000,32,0)/Table1[[#This Row],[Rate
(L/S)]],"")</f>
        <v>0</v>
      </c>
      <c r="AB379" s="7">
        <f>IFERROR(VLOOKUP(Table1[[#This Row],[Stock]],[2]CUS030!$A$5:$BO$10000,33,0)/Table1[[#This Row],[Rate
(L/S)]],"")</f>
        <v>0</v>
      </c>
      <c r="AC379" s="7">
        <f>IFERROR(VLOOKUP(Table1[[#This Row],[Stock]],[2]CUS030!$A$5:$BO$10000,34,0)/Table1[[#This Row],[Rate
(L/S)]],"")</f>
        <v>0</v>
      </c>
      <c r="AD379" s="7">
        <f>IFERROR(VLOOKUP(Table1[[#This Row],[Stock]],[2]CUS030!$A$5:$BO$10000,35,0)/Table1[[#This Row],[Rate
(L/S)]],"")</f>
        <v>0</v>
      </c>
      <c r="AE379" s="7">
        <f>IFERROR(VLOOKUP(Table1[[#This Row],[Stock]],[2]CUS030!$A$5:$BO$10000,36,0)/Table1[[#This Row],[Rate
(L/S)]],"")</f>
        <v>0</v>
      </c>
      <c r="AF379" s="7">
        <f>IFERROR(VLOOKUP(Table1[[#This Row],[Stock]],[2]CUS030!$A$5:$BO$10000,37,0)/Table1[[#This Row],[Rate
(L/S)]],"")</f>
        <v>0</v>
      </c>
      <c r="AG379" s="7">
        <f>IFERROR(VLOOKUP(Table1[[#This Row],[Stock]],[2]CUS030!$A$5:$BO$10000,38,0)/Table1[[#This Row],[Rate
(L/S)]],"")</f>
        <v>0</v>
      </c>
      <c r="AH379" s="7">
        <f>IFERROR(VLOOKUP(Table1[[#This Row],[Stock]],[2]CUS030!$A$5:$BO$10000,39,0)/Table1[[#This Row],[Rate
(L/S)]],"")</f>
        <v>0</v>
      </c>
      <c r="AI379" s="7">
        <f>IFERROR(VLOOKUP(Table1[[#This Row],[Stock]],[2]CUS030!$A$5:$BO$10000,40,0)/Table1[[#This Row],[Rate
(L/S)]],"")</f>
        <v>0</v>
      </c>
      <c r="AJ379" s="7">
        <f>IFERROR(VLOOKUP(Table1[[#This Row],[Stock]],[2]CUS030!$A$5:$BO$10000,41,0)/Table1[[#This Row],[Rate
(L/S)]],"")</f>
        <v>0</v>
      </c>
      <c r="AK379" s="7">
        <f>IFERROR(VLOOKUP(Table1[[#This Row],[Stock]],[2]CUS030!$A$5:$BO$10000,42,0)/Table1[[#This Row],[Rate
(L/S)]],"")</f>
        <v>0</v>
      </c>
      <c r="AL379" s="7">
        <f>IFERROR(VLOOKUP(Table1[[#This Row],[Stock]],[2]CUS030!$A$5:$BO$10000,43,0)/Table1[[#This Row],[Rate
(L/S)]],"")</f>
        <v>0</v>
      </c>
      <c r="AM379" s="7">
        <f>IFERROR(VLOOKUP(Table1[[#This Row],[Stock]],[2]CUS030!$A$5:$BO$10000,44,0)/Table1[[#This Row],[Rate
(L/S)]],"")</f>
        <v>0</v>
      </c>
      <c r="AN379" s="7">
        <f>IFERROR(VLOOKUP(Table1[[#This Row],[Stock]],[2]CUS030!$A$5:$BO$10000,45,0)/Table1[[#This Row],[Rate
(L/S)]],"")</f>
        <v>0</v>
      </c>
      <c r="AO379" s="7">
        <f>IFERROR(VLOOKUP(Table1[[#This Row],[Stock]],[2]CUS030!$A$5:$BO$10000,46,0)/Table1[[#This Row],[Rate
(L/S)]],"")</f>
        <v>0</v>
      </c>
      <c r="AP379" s="7">
        <f>IFERROR(VLOOKUP(Table1[[#This Row],[Stock]],[2]CUS030!$A$5:$BO$10000,47,0)/Table1[[#This Row],[Rate
(L/S)]],"")</f>
        <v>0</v>
      </c>
      <c r="AQ379" s="7">
        <f>IFERROR(VLOOKUP(Table1[[#This Row],[Stock]],[2]CUS030!$A$5:$BO$10000,48,0)/Table1[[#This Row],[Rate
(L/S)]],"")</f>
        <v>0</v>
      </c>
      <c r="AR379" s="7">
        <f>IFERROR(VLOOKUP(Table1[[#This Row],[Stock]],[2]CUS030!$A$5:$BO$10000,49,0)/Table1[[#This Row],[Rate
(L/S)]],"")</f>
        <v>0</v>
      </c>
      <c r="AS379" s="7">
        <f>IFERROR(VLOOKUP(Table1[[#This Row],[Stock]],[2]CUS030!$A$5:$BO$10000,50,0)/Table1[[#This Row],[Rate
(L/S)]],"")</f>
        <v>0</v>
      </c>
      <c r="AT379" s="7">
        <f>IFERROR(VLOOKUP(Table1[[#This Row],[Stock]],[2]CUS030!$A$5:$BO$10000,51,0)/Table1[[#This Row],[Rate
(L/S)]],"")</f>
        <v>0</v>
      </c>
      <c r="AU379" s="7">
        <f>IFERROR(VLOOKUP(Table1[[#This Row],[Stock]],[2]CUS030!$A$5:$BO$10000,52,0)/Table1[[#This Row],[Rate
(L/S)]],"")</f>
        <v>0</v>
      </c>
      <c r="AV379" s="7">
        <f>IFERROR(VLOOKUP(Table1[[#This Row],[Stock]],[2]CUS030!$A$5:$BO$10000,53,0)/Table1[[#This Row],[Rate
(L/S)]],"")</f>
        <v>0</v>
      </c>
      <c r="AW379" s="7">
        <f>IFERROR(VLOOKUP(Table1[[#This Row],[Stock]],[2]CUS030!$A$5:$BO$10000,54,0)/Table1[[#This Row],[Rate
(L/S)]],"")</f>
        <v>0</v>
      </c>
      <c r="AX379" s="7">
        <f>IFERROR(VLOOKUP(Table1[[#This Row],[Stock]],[2]CUS030!$A$5:$BO$10000,55,0)/Table1[[#This Row],[Rate
(L/S)]],"")</f>
        <v>0</v>
      </c>
      <c r="AY379" s="7">
        <f>IFERROR(VLOOKUP(Table1[[#This Row],[Stock]],[2]CUS030!$A$5:$BO$10000,56,0)/Table1[[#This Row],[Rate
(L/S)]],"")</f>
        <v>0</v>
      </c>
      <c r="AZ379" s="7">
        <f>IFERROR(VLOOKUP(Table1[[#This Row],[Stock]],[2]CUS030!$A$5:$BO$10000,57,0)/Table1[[#This Row],[Rate
(L/S)]],"")</f>
        <v>0</v>
      </c>
      <c r="BA379" s="7">
        <f>IFERROR(VLOOKUP(Table1[[#This Row],[Stock]],[2]CUS030!$A$5:$BO$10000,58,0)/Table1[[#This Row],[Rate
(L/S)]],"")</f>
        <v>0</v>
      </c>
      <c r="BB379" s="7">
        <f>IFERROR(VLOOKUP(Table1[[#This Row],[Stock]],[2]CUS030!$A$5:$BO$10000,59,0)/Table1[[#This Row],[Rate
(L/S)]],"")</f>
        <v>0</v>
      </c>
      <c r="BC379" s="7">
        <f>IFERROR(VLOOKUP(Table1[[#This Row],[Stock]],[2]CUS030!$A$5:$BO$10000,60,0)/Table1[[#This Row],[Rate
(L/S)]],"")</f>
        <v>0</v>
      </c>
      <c r="BD379" s="7">
        <f>IFERROR(VLOOKUP(Table1[[#This Row],[Stock]],[2]CUS030!$A$5:$BO$10000,61,0)/Table1[[#This Row],[Rate
(L/S)]],"")</f>
        <v>0</v>
      </c>
      <c r="BE379" s="7">
        <f>IFERROR(VLOOKUP(Table1[[#This Row],[Stock]],[2]CUS030!$A$5:$BO$10000,62,0)/Table1[[#This Row],[Rate
(L/S)]],"")</f>
        <v>0</v>
      </c>
      <c r="BF379" s="7">
        <f>IFERROR(VLOOKUP(Table1[[#This Row],[Stock]],[2]CUS030!$A$5:$BO$10000,63,0)/Table1[[#This Row],[Rate
(L/S)]],"")</f>
        <v>0</v>
      </c>
      <c r="BG379" s="7">
        <f>IFERROR(VLOOKUP(Table1[[#This Row],[Stock]],[2]CUS030!$A$5:$BO$10000,64,0)/Table1[[#This Row],[Rate
(L/S)]],"")</f>
        <v>0</v>
      </c>
      <c r="BH379" s="7">
        <f>IFERROR(VLOOKUP(Table1[[#This Row],[Stock]],[2]CUS030!$A$5:$BO$10000,65,0)/Table1[[#This Row],[Rate
(L/S)]],"")</f>
        <v>0</v>
      </c>
      <c r="BI379" s="7" t="s">
        <v>1</v>
      </c>
      <c r="BJ379" s="15">
        <f>IFERROR(IF(Table1[[#This Row],[S.Material]]="S",(Table1[[#This Row],[Total Qty]]+Table1[[#This Row],[N+1]]+Table1[[#This Row],[N+2]]),Table1[[#This Row],[Total Qty]]+Table1[[#This Row],[N+1]]),)</f>
        <v>0</v>
      </c>
      <c r="BK379" s="7" t="str">
        <f>IFERROR(IF(((AVERAGE((Table1[[#This Row],[N+1]],Table1[[#This Row],[N+2]]),Table1[[#This Row],[N+3]])-(Table1[[#This Row],[Total Qty]])))&gt;500,"Fixed&gt;500pcs",""),"")</f>
        <v/>
      </c>
      <c r="BL379" s="7" t="str">
        <f>IF(AND(Table1[[#This Row],[Last Forcast]]=0,Table1[[#This Row],[Total Qty]]&gt;0,Table1[[#This Row],[N+1]]&gt;0),"Check PO again","")</f>
        <v/>
      </c>
    </row>
    <row r="380" spans="2:64" x14ac:dyDescent="0.3">
      <c r="B380">
        <v>378</v>
      </c>
      <c r="C380" t="s">
        <v>391</v>
      </c>
      <c r="D380">
        <f>IFERROR(ROUND((MID(Table1[[#This Row],[Production]],35,(LEN(Table1[[#This Row],[Production]]))-37)/(MID(Table1[[#This Row],[Stock]],35,(LEN(Table1[[#This Row],[Stock]]))-37))),0),"")</f>
        <v>1</v>
      </c>
      <c r="E380" t="s">
        <v>391</v>
      </c>
      <c r="F380" s="16">
        <f>VLOOKUP(LEFT(Table1[[#This Row],[Production]],LEN(Table1[[#This Row],[Production]])-7),Item!$A$5:$Z$1000,26,0)</f>
        <v>0.996</v>
      </c>
      <c r="H380" s="8" t="str">
        <f>IFERROR(VLOOKUP(MID(Table1[[#This Row],[Production]],10,2),Special!$B$2:$D$26,3,0),"")</f>
        <v>-</v>
      </c>
      <c r="J380" t="b">
        <f>EXACT(LEFT(Table1[[#This Row],[Stock]],12),LEFT(Table1[[#This Row],[Production]],12))</f>
        <v>1</v>
      </c>
      <c r="K380" t="b">
        <f>EXACT((RIGHT(Table1[[#This Row],[Stock]],3)),((RIGHT(Table1[[#This Row],[Production]],3))))</f>
        <v>1</v>
      </c>
      <c r="L380" s="14">
        <f>IFERROR(VLOOKUP(Table1[[#This Row],[Stock]],[1]Sheet1!$A$7:$N$10000,14,0),"")</f>
        <v>169</v>
      </c>
      <c r="M380" s="14">
        <f>IFERROR(ROUND((Table1[[#This Row],[Stock
(S&amp;L)]]/Table1[[#This Row],[Rate
(L/S)]]),0),"")</f>
        <v>169</v>
      </c>
      <c r="O380" t="str">
        <f>IF(Table1[[#This Row],[Rate
(L/S)]]=1,"P/E","C")</f>
        <v>P/E</v>
      </c>
      <c r="P380" s="7">
        <f>IFERROR(VLOOKUP(Table1[[#This Row],[Stock]],[2]CUS030!$A$5:$BO$10000,21,0)/Table1[[#This Row],[Rate
(L/S)]],"")</f>
        <v>0</v>
      </c>
      <c r="Q380" s="7">
        <f>IFERROR(VLOOKUP(Table1[[#This Row],[Stock]],[2]CUS030!$A$5:$BO$10000,22,0)/Table1[[#This Row],[Rate
(L/S)]],"")</f>
        <v>0</v>
      </c>
      <c r="R380" s="7">
        <f>IFERROR(VLOOKUP(Table1[[#This Row],[Stock]],[2]CUS030!$A$5:$BO$10000,23,0)/Table1[[#This Row],[Rate
(L/S)]],"")</f>
        <v>0</v>
      </c>
      <c r="S380" s="7">
        <f>IFERROR(VLOOKUP(Table1[[#This Row],[Stock]],[2]CUS030!$A$5:$BO$10000,24,0)/Table1[[#This Row],[Rate
(L/S)]],"")</f>
        <v>0</v>
      </c>
      <c r="T380" s="7">
        <f>IFERROR(VLOOKUP(Table1[[#This Row],[Stock]],[2]CUS030!$A$5:$BO$10000,25,0)/Table1[[#This Row],[Rate
(L/S)]],"")</f>
        <v>0</v>
      </c>
      <c r="U380" s="7">
        <f>IFERROR(VLOOKUP(Table1[[#This Row],[Stock]],[2]CUS030!$A$5:$BO$10000,26,0)/Table1[[#This Row],[Rate
(L/S)]],"")</f>
        <v>0</v>
      </c>
      <c r="V380" s="7">
        <f>IFERROR(VLOOKUP(Table1[[#This Row],[Stock]],[2]CUS030!$A$5:$BO$10000,27,0)/Table1[[#This Row],[Rate
(L/S)]],"")</f>
        <v>0</v>
      </c>
      <c r="W380" s="7">
        <f>IFERROR(VLOOKUP(Table1[[#This Row],[Stock]],[2]CUS030!$A$5:$BO$10000,28,0)/Table1[[#This Row],[Rate
(L/S)]],"")</f>
        <v>0</v>
      </c>
      <c r="X380" s="7">
        <f>IFERROR(VLOOKUP(Table1[[#This Row],[Stock]],[2]CUS030!$A$5:$BO$10000,29,0)/Table1[[#This Row],[Rate
(L/S)]],"")</f>
        <v>0</v>
      </c>
      <c r="Y380" s="7">
        <f>IFERROR(VLOOKUP(Table1[[#This Row],[Stock]],[2]CUS030!$A$5:$BO$10000,30,0)/Table1[[#This Row],[Rate
(L/S)]],"")</f>
        <v>0</v>
      </c>
      <c r="Z380" s="7">
        <f>IFERROR(VLOOKUP(Table1[[#This Row],[Stock]],[2]CUS030!$A$5:$BO$10000,31,0)/Table1[[#This Row],[Rate
(L/S)]],"")</f>
        <v>0</v>
      </c>
      <c r="AA380" s="7">
        <f>IFERROR(VLOOKUP(Table1[[#This Row],[Stock]],[2]CUS030!$A$5:$BO$10000,32,0)/Table1[[#This Row],[Rate
(L/S)]],"")</f>
        <v>0</v>
      </c>
      <c r="AB380" s="7">
        <f>IFERROR(VLOOKUP(Table1[[#This Row],[Stock]],[2]CUS030!$A$5:$BO$10000,33,0)/Table1[[#This Row],[Rate
(L/S)]],"")</f>
        <v>0</v>
      </c>
      <c r="AC380" s="7">
        <f>IFERROR(VLOOKUP(Table1[[#This Row],[Stock]],[2]CUS030!$A$5:$BO$10000,34,0)/Table1[[#This Row],[Rate
(L/S)]],"")</f>
        <v>0</v>
      </c>
      <c r="AD380" s="7">
        <f>IFERROR(VLOOKUP(Table1[[#This Row],[Stock]],[2]CUS030!$A$5:$BO$10000,35,0)/Table1[[#This Row],[Rate
(L/S)]],"")</f>
        <v>0</v>
      </c>
      <c r="AE380" s="7">
        <f>IFERROR(VLOOKUP(Table1[[#This Row],[Stock]],[2]CUS030!$A$5:$BO$10000,36,0)/Table1[[#This Row],[Rate
(L/S)]],"")</f>
        <v>0</v>
      </c>
      <c r="AF380" s="7">
        <f>IFERROR(VLOOKUP(Table1[[#This Row],[Stock]],[2]CUS030!$A$5:$BO$10000,37,0)/Table1[[#This Row],[Rate
(L/S)]],"")</f>
        <v>0</v>
      </c>
      <c r="AG380" s="7">
        <f>IFERROR(VLOOKUP(Table1[[#This Row],[Stock]],[2]CUS030!$A$5:$BO$10000,38,0)/Table1[[#This Row],[Rate
(L/S)]],"")</f>
        <v>0</v>
      </c>
      <c r="AH380" s="7">
        <f>IFERROR(VLOOKUP(Table1[[#This Row],[Stock]],[2]CUS030!$A$5:$BO$10000,39,0)/Table1[[#This Row],[Rate
(L/S)]],"")</f>
        <v>0</v>
      </c>
      <c r="AI380" s="7">
        <f>IFERROR(VLOOKUP(Table1[[#This Row],[Stock]],[2]CUS030!$A$5:$BO$10000,40,0)/Table1[[#This Row],[Rate
(L/S)]],"")</f>
        <v>0</v>
      </c>
      <c r="AJ380" s="7">
        <f>IFERROR(VLOOKUP(Table1[[#This Row],[Stock]],[2]CUS030!$A$5:$BO$10000,41,0)/Table1[[#This Row],[Rate
(L/S)]],"")</f>
        <v>0</v>
      </c>
      <c r="AK380" s="7">
        <f>IFERROR(VLOOKUP(Table1[[#This Row],[Stock]],[2]CUS030!$A$5:$BO$10000,42,0)/Table1[[#This Row],[Rate
(L/S)]],"")</f>
        <v>0</v>
      </c>
      <c r="AL380" s="7">
        <f>IFERROR(VLOOKUP(Table1[[#This Row],[Stock]],[2]CUS030!$A$5:$BO$10000,43,0)/Table1[[#This Row],[Rate
(L/S)]],"")</f>
        <v>0</v>
      </c>
      <c r="AM380" s="7">
        <f>IFERROR(VLOOKUP(Table1[[#This Row],[Stock]],[2]CUS030!$A$5:$BO$10000,44,0)/Table1[[#This Row],[Rate
(L/S)]],"")</f>
        <v>0</v>
      </c>
      <c r="AN380" s="7">
        <f>IFERROR(VLOOKUP(Table1[[#This Row],[Stock]],[2]CUS030!$A$5:$BO$10000,45,0)/Table1[[#This Row],[Rate
(L/S)]],"")</f>
        <v>0</v>
      </c>
      <c r="AO380" s="7">
        <f>IFERROR(VLOOKUP(Table1[[#This Row],[Stock]],[2]CUS030!$A$5:$BO$10000,46,0)/Table1[[#This Row],[Rate
(L/S)]],"")</f>
        <v>0</v>
      </c>
      <c r="AP380" s="7">
        <f>IFERROR(VLOOKUP(Table1[[#This Row],[Stock]],[2]CUS030!$A$5:$BO$10000,47,0)/Table1[[#This Row],[Rate
(L/S)]],"")</f>
        <v>0</v>
      </c>
      <c r="AQ380" s="7">
        <f>IFERROR(VLOOKUP(Table1[[#This Row],[Stock]],[2]CUS030!$A$5:$BO$10000,48,0)/Table1[[#This Row],[Rate
(L/S)]],"")</f>
        <v>0</v>
      </c>
      <c r="AR380" s="7">
        <f>IFERROR(VLOOKUP(Table1[[#This Row],[Stock]],[2]CUS030!$A$5:$BO$10000,49,0)/Table1[[#This Row],[Rate
(L/S)]],"")</f>
        <v>0</v>
      </c>
      <c r="AS380" s="7">
        <f>IFERROR(VLOOKUP(Table1[[#This Row],[Stock]],[2]CUS030!$A$5:$BO$10000,50,0)/Table1[[#This Row],[Rate
(L/S)]],"")</f>
        <v>0</v>
      </c>
      <c r="AT380" s="7">
        <f>IFERROR(VLOOKUP(Table1[[#This Row],[Stock]],[2]CUS030!$A$5:$BO$10000,51,0)/Table1[[#This Row],[Rate
(L/S)]],"")</f>
        <v>0</v>
      </c>
      <c r="AU380" s="7">
        <f>IFERROR(VLOOKUP(Table1[[#This Row],[Stock]],[2]CUS030!$A$5:$BO$10000,52,0)/Table1[[#This Row],[Rate
(L/S)]],"")</f>
        <v>0</v>
      </c>
      <c r="AV380" s="7">
        <f>IFERROR(VLOOKUP(Table1[[#This Row],[Stock]],[2]CUS030!$A$5:$BO$10000,53,0)/Table1[[#This Row],[Rate
(L/S)]],"")</f>
        <v>0</v>
      </c>
      <c r="AW380" s="7">
        <f>IFERROR(VLOOKUP(Table1[[#This Row],[Stock]],[2]CUS030!$A$5:$BO$10000,54,0)/Table1[[#This Row],[Rate
(L/S)]],"")</f>
        <v>0</v>
      </c>
      <c r="AX380" s="7">
        <f>IFERROR(VLOOKUP(Table1[[#This Row],[Stock]],[2]CUS030!$A$5:$BO$10000,55,0)/Table1[[#This Row],[Rate
(L/S)]],"")</f>
        <v>0</v>
      </c>
      <c r="AY380" s="7">
        <f>IFERROR(VLOOKUP(Table1[[#This Row],[Stock]],[2]CUS030!$A$5:$BO$10000,56,0)/Table1[[#This Row],[Rate
(L/S)]],"")</f>
        <v>0</v>
      </c>
      <c r="AZ380" s="7">
        <f>IFERROR(VLOOKUP(Table1[[#This Row],[Stock]],[2]CUS030!$A$5:$BO$10000,57,0)/Table1[[#This Row],[Rate
(L/S)]],"")</f>
        <v>0</v>
      </c>
      <c r="BA380" s="7">
        <f>IFERROR(VLOOKUP(Table1[[#This Row],[Stock]],[2]CUS030!$A$5:$BO$10000,58,0)/Table1[[#This Row],[Rate
(L/S)]],"")</f>
        <v>0</v>
      </c>
      <c r="BB380" s="7">
        <f>IFERROR(VLOOKUP(Table1[[#This Row],[Stock]],[2]CUS030!$A$5:$BO$10000,59,0)/Table1[[#This Row],[Rate
(L/S)]],"")</f>
        <v>0</v>
      </c>
      <c r="BC380" s="7">
        <f>IFERROR(VLOOKUP(Table1[[#This Row],[Stock]],[2]CUS030!$A$5:$BO$10000,60,0)/Table1[[#This Row],[Rate
(L/S)]],"")</f>
        <v>0</v>
      </c>
      <c r="BD380" s="7">
        <f>IFERROR(VLOOKUP(Table1[[#This Row],[Stock]],[2]CUS030!$A$5:$BO$10000,61,0)/Table1[[#This Row],[Rate
(L/S)]],"")</f>
        <v>0</v>
      </c>
      <c r="BE380" s="7">
        <f>IFERROR(VLOOKUP(Table1[[#This Row],[Stock]],[2]CUS030!$A$5:$BO$10000,62,0)/Table1[[#This Row],[Rate
(L/S)]],"")</f>
        <v>0</v>
      </c>
      <c r="BF380" s="7">
        <f>IFERROR(VLOOKUP(Table1[[#This Row],[Stock]],[2]CUS030!$A$5:$BO$10000,63,0)/Table1[[#This Row],[Rate
(L/S)]],"")</f>
        <v>0</v>
      </c>
      <c r="BG380" s="7">
        <f>IFERROR(VLOOKUP(Table1[[#This Row],[Stock]],[2]CUS030!$A$5:$BO$10000,64,0)/Table1[[#This Row],[Rate
(L/S)]],"")</f>
        <v>0</v>
      </c>
      <c r="BH380" s="7">
        <f>IFERROR(VLOOKUP(Table1[[#This Row],[Stock]],[2]CUS030!$A$5:$BO$10000,65,0)/Table1[[#This Row],[Rate
(L/S)]],"")</f>
        <v>0</v>
      </c>
      <c r="BI380" s="7" t="s">
        <v>1</v>
      </c>
      <c r="BJ380" s="15">
        <f>IFERROR(IF(Table1[[#This Row],[S.Material]]="S",(Table1[[#This Row],[Total Qty]]+Table1[[#This Row],[N+1]]+Table1[[#This Row],[N+2]]),Table1[[#This Row],[Total Qty]]+Table1[[#This Row],[N+1]]),)</f>
        <v>0</v>
      </c>
      <c r="BK380" s="7" t="str">
        <f>IFERROR(IF(((AVERAGE((Table1[[#This Row],[N+1]],Table1[[#This Row],[N+2]]),Table1[[#This Row],[N+3]])-(Table1[[#This Row],[Total Qty]])))&gt;500,"Fixed&gt;500pcs",""),"")</f>
        <v/>
      </c>
      <c r="BL380" s="7" t="str">
        <f>IF(AND(Table1[[#This Row],[Last Forcast]]=0,Table1[[#This Row],[Total Qty]]&gt;0,Table1[[#This Row],[N+1]]&gt;0),"Check PO again","")</f>
        <v/>
      </c>
    </row>
    <row r="381" spans="2:64" x14ac:dyDescent="0.3">
      <c r="B381">
        <v>379</v>
      </c>
      <c r="C381" t="s">
        <v>392</v>
      </c>
      <c r="D381">
        <f>IFERROR(ROUND((MID(Table1[[#This Row],[Production]],35,(LEN(Table1[[#This Row],[Production]]))-37)/(MID(Table1[[#This Row],[Stock]],35,(LEN(Table1[[#This Row],[Stock]]))-37))),0),"")</f>
        <v>1</v>
      </c>
      <c r="E381" t="s">
        <v>392</v>
      </c>
      <c r="F381" s="16">
        <f>VLOOKUP(LEFT(Table1[[#This Row],[Production]],LEN(Table1[[#This Row],[Production]])-7),Item!$A$5:$Z$1000,26,0)</f>
        <v>0.996</v>
      </c>
      <c r="H381" s="8" t="str">
        <f>IFERROR(VLOOKUP(MID(Table1[[#This Row],[Production]],10,2),Special!$B$2:$D$26,3,0),"")</f>
        <v>-</v>
      </c>
      <c r="J381" t="b">
        <f>EXACT(LEFT(Table1[[#This Row],[Stock]],12),LEFT(Table1[[#This Row],[Production]],12))</f>
        <v>1</v>
      </c>
      <c r="K381" t="b">
        <f>EXACT((RIGHT(Table1[[#This Row],[Stock]],3)),((RIGHT(Table1[[#This Row],[Production]],3))))</f>
        <v>1</v>
      </c>
      <c r="L381" s="14">
        <f>IFERROR(VLOOKUP(Table1[[#This Row],[Stock]],[1]Sheet1!$A$7:$N$10000,14,0),"")</f>
        <v>2773</v>
      </c>
      <c r="M381" s="14">
        <f>IFERROR(ROUND((Table1[[#This Row],[Stock
(S&amp;L)]]/Table1[[#This Row],[Rate
(L/S)]]),0),"")</f>
        <v>2773</v>
      </c>
      <c r="O381" t="str">
        <f>IF(Table1[[#This Row],[Rate
(L/S)]]=1,"P/E","C")</f>
        <v>P/E</v>
      </c>
      <c r="P381" s="7">
        <f>IFERROR(VLOOKUP(Table1[[#This Row],[Stock]],[2]CUS030!$A$5:$BO$10000,21,0)/Table1[[#This Row],[Rate
(L/S)]],"")</f>
        <v>0</v>
      </c>
      <c r="Q381" s="7">
        <f>IFERROR(VLOOKUP(Table1[[#This Row],[Stock]],[2]CUS030!$A$5:$BO$10000,22,0)/Table1[[#This Row],[Rate
(L/S)]],"")</f>
        <v>0</v>
      </c>
      <c r="R381" s="7">
        <f>IFERROR(VLOOKUP(Table1[[#This Row],[Stock]],[2]CUS030!$A$5:$BO$10000,23,0)/Table1[[#This Row],[Rate
(L/S)]],"")</f>
        <v>0</v>
      </c>
      <c r="S381" s="7">
        <f>IFERROR(VLOOKUP(Table1[[#This Row],[Stock]],[2]CUS030!$A$5:$BO$10000,24,0)/Table1[[#This Row],[Rate
(L/S)]],"")</f>
        <v>0</v>
      </c>
      <c r="T381" s="7">
        <f>IFERROR(VLOOKUP(Table1[[#This Row],[Stock]],[2]CUS030!$A$5:$BO$10000,25,0)/Table1[[#This Row],[Rate
(L/S)]],"")</f>
        <v>169</v>
      </c>
      <c r="U381" s="7">
        <f>IFERROR(VLOOKUP(Table1[[#This Row],[Stock]],[2]CUS030!$A$5:$BO$10000,26,0)/Table1[[#This Row],[Rate
(L/S)]],"")</f>
        <v>0</v>
      </c>
      <c r="V381" s="7">
        <f>IFERROR(VLOOKUP(Table1[[#This Row],[Stock]],[2]CUS030!$A$5:$BO$10000,27,0)/Table1[[#This Row],[Rate
(L/S)]],"")</f>
        <v>0</v>
      </c>
      <c r="W381" s="7">
        <f>IFERROR(VLOOKUP(Table1[[#This Row],[Stock]],[2]CUS030!$A$5:$BO$10000,28,0)/Table1[[#This Row],[Rate
(L/S)]],"")</f>
        <v>0</v>
      </c>
      <c r="X381" s="7">
        <f>IFERROR(VLOOKUP(Table1[[#This Row],[Stock]],[2]CUS030!$A$5:$BO$10000,29,0)/Table1[[#This Row],[Rate
(L/S)]],"")</f>
        <v>0</v>
      </c>
      <c r="Y381" s="7">
        <f>IFERROR(VLOOKUP(Table1[[#This Row],[Stock]],[2]CUS030!$A$5:$BO$10000,30,0)/Table1[[#This Row],[Rate
(L/S)]],"")</f>
        <v>0</v>
      </c>
      <c r="Z381" s="7">
        <f>IFERROR(VLOOKUP(Table1[[#This Row],[Stock]],[2]CUS030!$A$5:$BO$10000,31,0)/Table1[[#This Row],[Rate
(L/S)]],"")</f>
        <v>169</v>
      </c>
      <c r="AA381" s="7">
        <f>IFERROR(VLOOKUP(Table1[[#This Row],[Stock]],[2]CUS030!$A$5:$BO$10000,32,0)/Table1[[#This Row],[Rate
(L/S)]],"")</f>
        <v>0</v>
      </c>
      <c r="AB381" s="7">
        <f>IFERROR(VLOOKUP(Table1[[#This Row],[Stock]],[2]CUS030!$A$5:$BO$10000,33,0)/Table1[[#This Row],[Rate
(L/S)]],"")</f>
        <v>0</v>
      </c>
      <c r="AC381" s="7">
        <f>IFERROR(VLOOKUP(Table1[[#This Row],[Stock]],[2]CUS030!$A$5:$BO$10000,34,0)/Table1[[#This Row],[Rate
(L/S)]],"")</f>
        <v>0</v>
      </c>
      <c r="AD381" s="7">
        <f>IFERROR(VLOOKUP(Table1[[#This Row],[Stock]],[2]CUS030!$A$5:$BO$10000,35,0)/Table1[[#This Row],[Rate
(L/S)]],"")</f>
        <v>0</v>
      </c>
      <c r="AE381" s="7">
        <f>IFERROR(VLOOKUP(Table1[[#This Row],[Stock]],[2]CUS030!$A$5:$BO$10000,36,0)/Table1[[#This Row],[Rate
(L/S)]],"")</f>
        <v>0</v>
      </c>
      <c r="AF381" s="7">
        <f>IFERROR(VLOOKUP(Table1[[#This Row],[Stock]],[2]CUS030!$A$5:$BO$10000,37,0)/Table1[[#This Row],[Rate
(L/S)]],"")</f>
        <v>0</v>
      </c>
      <c r="AG381" s="7">
        <f>IFERROR(VLOOKUP(Table1[[#This Row],[Stock]],[2]CUS030!$A$5:$BO$10000,38,0)/Table1[[#This Row],[Rate
(L/S)]],"")</f>
        <v>169</v>
      </c>
      <c r="AH381" s="7">
        <f>IFERROR(VLOOKUP(Table1[[#This Row],[Stock]],[2]CUS030!$A$5:$BO$10000,39,0)/Table1[[#This Row],[Rate
(L/S)]],"")</f>
        <v>0</v>
      </c>
      <c r="AI381" s="7">
        <f>IFERROR(VLOOKUP(Table1[[#This Row],[Stock]],[2]CUS030!$A$5:$BO$10000,40,0)/Table1[[#This Row],[Rate
(L/S)]],"")</f>
        <v>0</v>
      </c>
      <c r="AJ381" s="7">
        <f>IFERROR(VLOOKUP(Table1[[#This Row],[Stock]],[2]CUS030!$A$5:$BO$10000,41,0)/Table1[[#This Row],[Rate
(L/S)]],"")</f>
        <v>0</v>
      </c>
      <c r="AK381" s="7">
        <f>IFERROR(VLOOKUP(Table1[[#This Row],[Stock]],[2]CUS030!$A$5:$BO$10000,42,0)/Table1[[#This Row],[Rate
(L/S)]],"")</f>
        <v>169</v>
      </c>
      <c r="AL381" s="7">
        <f>IFERROR(VLOOKUP(Table1[[#This Row],[Stock]],[2]CUS030!$A$5:$BO$10000,43,0)/Table1[[#This Row],[Rate
(L/S)]],"")</f>
        <v>0</v>
      </c>
      <c r="AM381" s="7">
        <f>IFERROR(VLOOKUP(Table1[[#This Row],[Stock]],[2]CUS030!$A$5:$BO$10000,44,0)/Table1[[#This Row],[Rate
(L/S)]],"")</f>
        <v>0</v>
      </c>
      <c r="AN381" s="7">
        <f>IFERROR(VLOOKUP(Table1[[#This Row],[Stock]],[2]CUS030!$A$5:$BO$10000,45,0)/Table1[[#This Row],[Rate
(L/S)]],"")</f>
        <v>0</v>
      </c>
      <c r="AO381" s="7">
        <f>IFERROR(VLOOKUP(Table1[[#This Row],[Stock]],[2]CUS030!$A$5:$BO$10000,46,0)/Table1[[#This Row],[Rate
(L/S)]],"")</f>
        <v>0</v>
      </c>
      <c r="AP381" s="7">
        <f>IFERROR(VLOOKUP(Table1[[#This Row],[Stock]],[2]CUS030!$A$5:$BO$10000,47,0)/Table1[[#This Row],[Rate
(L/S)]],"")</f>
        <v>0</v>
      </c>
      <c r="AQ381" s="7">
        <f>IFERROR(VLOOKUP(Table1[[#This Row],[Stock]],[2]CUS030!$A$5:$BO$10000,48,0)/Table1[[#This Row],[Rate
(L/S)]],"")</f>
        <v>100</v>
      </c>
      <c r="AR381" s="7">
        <f>IFERROR(VLOOKUP(Table1[[#This Row],[Stock]],[2]CUS030!$A$5:$BO$10000,49,0)/Table1[[#This Row],[Rate
(L/S)]],"")</f>
        <v>0</v>
      </c>
      <c r="AS381" s="7">
        <f>IFERROR(VLOOKUP(Table1[[#This Row],[Stock]],[2]CUS030!$A$5:$BO$10000,50,0)/Table1[[#This Row],[Rate
(L/S)]],"")</f>
        <v>0</v>
      </c>
      <c r="AT381" s="7">
        <f>IFERROR(VLOOKUP(Table1[[#This Row],[Stock]],[2]CUS030!$A$5:$BO$10000,51,0)/Table1[[#This Row],[Rate
(L/S)]],"")</f>
        <v>0</v>
      </c>
      <c r="AU381" s="7">
        <f>IFERROR(VLOOKUP(Table1[[#This Row],[Stock]],[2]CUS030!$A$5:$BO$10000,52,0)/Table1[[#This Row],[Rate
(L/S)]],"")</f>
        <v>0</v>
      </c>
      <c r="AV381" s="7">
        <f>IFERROR(VLOOKUP(Table1[[#This Row],[Stock]],[2]CUS030!$A$5:$BO$10000,53,0)/Table1[[#This Row],[Rate
(L/S)]],"")</f>
        <v>776</v>
      </c>
      <c r="AW381" s="7">
        <f>IFERROR(VLOOKUP(Table1[[#This Row],[Stock]],[2]CUS030!$A$5:$BO$10000,54,0)/Table1[[#This Row],[Rate
(L/S)]],"")</f>
        <v>0</v>
      </c>
      <c r="AX381" s="7">
        <f>IFERROR(VLOOKUP(Table1[[#This Row],[Stock]],[2]CUS030!$A$5:$BO$10000,55,0)/Table1[[#This Row],[Rate
(L/S)]],"")</f>
        <v>0</v>
      </c>
      <c r="AY381" s="7">
        <f>IFERROR(VLOOKUP(Table1[[#This Row],[Stock]],[2]CUS030!$A$5:$BO$10000,56,0)/Table1[[#This Row],[Rate
(L/S)]],"")</f>
        <v>0</v>
      </c>
      <c r="AZ381" s="7">
        <f>IFERROR(VLOOKUP(Table1[[#This Row],[Stock]],[2]CUS030!$A$5:$BO$10000,57,0)/Table1[[#This Row],[Rate
(L/S)]],"")</f>
        <v>0</v>
      </c>
      <c r="BA381" s="7">
        <f>IFERROR(VLOOKUP(Table1[[#This Row],[Stock]],[2]CUS030!$A$5:$BO$10000,58,0)/Table1[[#This Row],[Rate
(L/S)]],"")</f>
        <v>0</v>
      </c>
      <c r="BB381" s="7">
        <f>IFERROR(VLOOKUP(Table1[[#This Row],[Stock]],[2]CUS030!$A$5:$BO$10000,59,0)/Table1[[#This Row],[Rate
(L/S)]],"")</f>
        <v>0</v>
      </c>
      <c r="BC381" s="7">
        <f>IFERROR(VLOOKUP(Table1[[#This Row],[Stock]],[2]CUS030!$A$5:$BO$10000,60,0)/Table1[[#This Row],[Rate
(L/S)]],"")</f>
        <v>0</v>
      </c>
      <c r="BD381" s="7">
        <f>IFERROR(VLOOKUP(Table1[[#This Row],[Stock]],[2]CUS030!$A$5:$BO$10000,61,0)/Table1[[#This Row],[Rate
(L/S)]],"")</f>
        <v>0</v>
      </c>
      <c r="BE381" s="7">
        <f>IFERROR(VLOOKUP(Table1[[#This Row],[Stock]],[2]CUS030!$A$5:$BO$10000,62,0)/Table1[[#This Row],[Rate
(L/S)]],"")</f>
        <v>0</v>
      </c>
      <c r="BF381" s="7">
        <f>IFERROR(VLOOKUP(Table1[[#This Row],[Stock]],[2]CUS030!$A$5:$BO$10000,63,0)/Table1[[#This Row],[Rate
(L/S)]],"")</f>
        <v>0</v>
      </c>
      <c r="BG381" s="7">
        <f>IFERROR(VLOOKUP(Table1[[#This Row],[Stock]],[2]CUS030!$A$5:$BO$10000,64,0)/Table1[[#This Row],[Rate
(L/S)]],"")</f>
        <v>0</v>
      </c>
      <c r="BH381" s="7">
        <f>IFERROR(VLOOKUP(Table1[[#This Row],[Stock]],[2]CUS030!$A$5:$BO$10000,65,0)/Table1[[#This Row],[Rate
(L/S)]],"")</f>
        <v>0</v>
      </c>
      <c r="BI381" s="7" t="s">
        <v>1</v>
      </c>
      <c r="BJ381" s="15">
        <f>IFERROR(IF(Table1[[#This Row],[S.Material]]="S",(Table1[[#This Row],[Total Qty]]+Table1[[#This Row],[N+1]]+Table1[[#This Row],[N+2]]),Table1[[#This Row],[Total Qty]]+Table1[[#This Row],[N+1]]),)</f>
        <v>776</v>
      </c>
      <c r="BK381" s="7" t="str">
        <f>IFERROR(IF(((AVERAGE((Table1[[#This Row],[N+1]],Table1[[#This Row],[N+2]]),Table1[[#This Row],[N+3]])-(Table1[[#This Row],[Total Qty]])))&gt;500,"Fixed&gt;500pcs",""),"")</f>
        <v/>
      </c>
      <c r="BL381" s="7" t="str">
        <f>IF(AND(Table1[[#This Row],[Last Forcast]]=0,Table1[[#This Row],[Total Qty]]&gt;0,Table1[[#This Row],[N+1]]&gt;0),"Check PO again","")</f>
        <v/>
      </c>
    </row>
    <row r="382" spans="2:64" x14ac:dyDescent="0.3">
      <c r="B382">
        <v>380</v>
      </c>
      <c r="C382" t="s">
        <v>393</v>
      </c>
      <c r="D382">
        <f>IFERROR(ROUND((MID(Table1[[#This Row],[Production]],35,(LEN(Table1[[#This Row],[Production]]))-37)/(MID(Table1[[#This Row],[Stock]],35,(LEN(Table1[[#This Row],[Stock]]))-37))),0),"")</f>
        <v>8</v>
      </c>
      <c r="E382" t="s">
        <v>390</v>
      </c>
      <c r="F382" s="16">
        <f>VLOOKUP(LEFT(Table1[[#This Row],[Production]],LEN(Table1[[#This Row],[Production]])-7),Item!$A$5:$Z$1000,26,0)</f>
        <v>0.996</v>
      </c>
      <c r="H382" s="8" t="str">
        <f>IFERROR(VLOOKUP(MID(Table1[[#This Row],[Production]],10,2),Special!$B$2:$D$26,3,0),"")</f>
        <v>-</v>
      </c>
      <c r="J382" t="b">
        <f>EXACT(LEFT(Table1[[#This Row],[Stock]],12),LEFT(Table1[[#This Row],[Production]],12))</f>
        <v>1</v>
      </c>
      <c r="K382" t="b">
        <f>EXACT((RIGHT(Table1[[#This Row],[Stock]],3)),((RIGHT(Table1[[#This Row],[Production]],3))))</f>
        <v>1</v>
      </c>
      <c r="L382" s="14">
        <f>IFERROR(VLOOKUP(Table1[[#This Row],[Stock]],[1]Sheet1!$A$7:$N$10000,14,0),"")</f>
        <v>41</v>
      </c>
      <c r="M382" s="14">
        <f>IFERROR(ROUND((Table1[[#This Row],[Stock
(S&amp;L)]]/Table1[[#This Row],[Rate
(L/S)]]),0),"")</f>
        <v>5</v>
      </c>
      <c r="O382" t="str">
        <f>IF(Table1[[#This Row],[Rate
(L/S)]]=1,"P/E","C")</f>
        <v>C</v>
      </c>
      <c r="P382" s="7">
        <f>IFERROR(VLOOKUP(Table1[[#This Row],[Stock]],[2]CUS030!$A$5:$BO$10000,21,0)/Table1[[#This Row],[Rate
(L/S)]],"")</f>
        <v>0</v>
      </c>
      <c r="Q382" s="7">
        <f>IFERROR(VLOOKUP(Table1[[#This Row],[Stock]],[2]CUS030!$A$5:$BO$10000,22,0)/Table1[[#This Row],[Rate
(L/S)]],"")</f>
        <v>0</v>
      </c>
      <c r="R382" s="7">
        <f>IFERROR(VLOOKUP(Table1[[#This Row],[Stock]],[2]CUS030!$A$5:$BO$10000,23,0)/Table1[[#This Row],[Rate
(L/S)]],"")</f>
        <v>0</v>
      </c>
      <c r="S382" s="7">
        <f>IFERROR(VLOOKUP(Table1[[#This Row],[Stock]],[2]CUS030!$A$5:$BO$10000,24,0)/Table1[[#This Row],[Rate
(L/S)]],"")</f>
        <v>0</v>
      </c>
      <c r="T382" s="7">
        <f>IFERROR(VLOOKUP(Table1[[#This Row],[Stock]],[2]CUS030!$A$5:$BO$10000,25,0)/Table1[[#This Row],[Rate
(L/S)]],"")</f>
        <v>0</v>
      </c>
      <c r="U382" s="7">
        <f>IFERROR(VLOOKUP(Table1[[#This Row],[Stock]],[2]CUS030!$A$5:$BO$10000,26,0)/Table1[[#This Row],[Rate
(L/S)]],"")</f>
        <v>0</v>
      </c>
      <c r="V382" s="7">
        <f>IFERROR(VLOOKUP(Table1[[#This Row],[Stock]],[2]CUS030!$A$5:$BO$10000,27,0)/Table1[[#This Row],[Rate
(L/S)]],"")</f>
        <v>0</v>
      </c>
      <c r="W382" s="7">
        <f>IFERROR(VLOOKUP(Table1[[#This Row],[Stock]],[2]CUS030!$A$5:$BO$10000,28,0)/Table1[[#This Row],[Rate
(L/S)]],"")</f>
        <v>0</v>
      </c>
      <c r="X382" s="7">
        <f>IFERROR(VLOOKUP(Table1[[#This Row],[Stock]],[2]CUS030!$A$5:$BO$10000,29,0)/Table1[[#This Row],[Rate
(L/S)]],"")</f>
        <v>0</v>
      </c>
      <c r="Y382" s="7">
        <f>IFERROR(VLOOKUP(Table1[[#This Row],[Stock]],[2]CUS030!$A$5:$BO$10000,30,0)/Table1[[#This Row],[Rate
(L/S)]],"")</f>
        <v>0</v>
      </c>
      <c r="Z382" s="7">
        <f>IFERROR(VLOOKUP(Table1[[#This Row],[Stock]],[2]CUS030!$A$5:$BO$10000,31,0)/Table1[[#This Row],[Rate
(L/S)]],"")</f>
        <v>0</v>
      </c>
      <c r="AA382" s="7">
        <f>IFERROR(VLOOKUP(Table1[[#This Row],[Stock]],[2]CUS030!$A$5:$BO$10000,32,0)/Table1[[#This Row],[Rate
(L/S)]],"")</f>
        <v>0</v>
      </c>
      <c r="AB382" s="7">
        <f>IFERROR(VLOOKUP(Table1[[#This Row],[Stock]],[2]CUS030!$A$5:$BO$10000,33,0)/Table1[[#This Row],[Rate
(L/S)]],"")</f>
        <v>0</v>
      </c>
      <c r="AC382" s="7">
        <f>IFERROR(VLOOKUP(Table1[[#This Row],[Stock]],[2]CUS030!$A$5:$BO$10000,34,0)/Table1[[#This Row],[Rate
(L/S)]],"")</f>
        <v>0</v>
      </c>
      <c r="AD382" s="7">
        <f>IFERROR(VLOOKUP(Table1[[#This Row],[Stock]],[2]CUS030!$A$5:$BO$10000,35,0)/Table1[[#This Row],[Rate
(L/S)]],"")</f>
        <v>0</v>
      </c>
      <c r="AE382" s="7">
        <f>IFERROR(VLOOKUP(Table1[[#This Row],[Stock]],[2]CUS030!$A$5:$BO$10000,36,0)/Table1[[#This Row],[Rate
(L/S)]],"")</f>
        <v>0</v>
      </c>
      <c r="AF382" s="7">
        <f>IFERROR(VLOOKUP(Table1[[#This Row],[Stock]],[2]CUS030!$A$5:$BO$10000,37,0)/Table1[[#This Row],[Rate
(L/S)]],"")</f>
        <v>0</v>
      </c>
      <c r="AG382" s="7">
        <f>IFERROR(VLOOKUP(Table1[[#This Row],[Stock]],[2]CUS030!$A$5:$BO$10000,38,0)/Table1[[#This Row],[Rate
(L/S)]],"")</f>
        <v>0</v>
      </c>
      <c r="AH382" s="7">
        <f>IFERROR(VLOOKUP(Table1[[#This Row],[Stock]],[2]CUS030!$A$5:$BO$10000,39,0)/Table1[[#This Row],[Rate
(L/S)]],"")</f>
        <v>0</v>
      </c>
      <c r="AI382" s="7">
        <f>IFERROR(VLOOKUP(Table1[[#This Row],[Stock]],[2]CUS030!$A$5:$BO$10000,40,0)/Table1[[#This Row],[Rate
(L/S)]],"")</f>
        <v>0</v>
      </c>
      <c r="AJ382" s="7">
        <f>IFERROR(VLOOKUP(Table1[[#This Row],[Stock]],[2]CUS030!$A$5:$BO$10000,41,0)/Table1[[#This Row],[Rate
(L/S)]],"")</f>
        <v>0</v>
      </c>
      <c r="AK382" s="7">
        <f>IFERROR(VLOOKUP(Table1[[#This Row],[Stock]],[2]CUS030!$A$5:$BO$10000,42,0)/Table1[[#This Row],[Rate
(L/S)]],"")</f>
        <v>0</v>
      </c>
      <c r="AL382" s="7">
        <f>IFERROR(VLOOKUP(Table1[[#This Row],[Stock]],[2]CUS030!$A$5:$BO$10000,43,0)/Table1[[#This Row],[Rate
(L/S)]],"")</f>
        <v>0</v>
      </c>
      <c r="AM382" s="7">
        <f>IFERROR(VLOOKUP(Table1[[#This Row],[Stock]],[2]CUS030!$A$5:$BO$10000,44,0)/Table1[[#This Row],[Rate
(L/S)]],"")</f>
        <v>0</v>
      </c>
      <c r="AN382" s="7">
        <f>IFERROR(VLOOKUP(Table1[[#This Row],[Stock]],[2]CUS030!$A$5:$BO$10000,45,0)/Table1[[#This Row],[Rate
(L/S)]],"")</f>
        <v>0</v>
      </c>
      <c r="AO382" s="7">
        <f>IFERROR(VLOOKUP(Table1[[#This Row],[Stock]],[2]CUS030!$A$5:$BO$10000,46,0)/Table1[[#This Row],[Rate
(L/S)]],"")</f>
        <v>0</v>
      </c>
      <c r="AP382" s="7">
        <f>IFERROR(VLOOKUP(Table1[[#This Row],[Stock]],[2]CUS030!$A$5:$BO$10000,47,0)/Table1[[#This Row],[Rate
(L/S)]],"")</f>
        <v>0</v>
      </c>
      <c r="AQ382" s="7">
        <f>IFERROR(VLOOKUP(Table1[[#This Row],[Stock]],[2]CUS030!$A$5:$BO$10000,48,0)/Table1[[#This Row],[Rate
(L/S)]],"")</f>
        <v>0</v>
      </c>
      <c r="AR382" s="7">
        <f>IFERROR(VLOOKUP(Table1[[#This Row],[Stock]],[2]CUS030!$A$5:$BO$10000,49,0)/Table1[[#This Row],[Rate
(L/S)]],"")</f>
        <v>0</v>
      </c>
      <c r="AS382" s="7">
        <f>IFERROR(VLOOKUP(Table1[[#This Row],[Stock]],[2]CUS030!$A$5:$BO$10000,50,0)/Table1[[#This Row],[Rate
(L/S)]],"")</f>
        <v>0</v>
      </c>
      <c r="AT382" s="7">
        <f>IFERROR(VLOOKUP(Table1[[#This Row],[Stock]],[2]CUS030!$A$5:$BO$10000,51,0)/Table1[[#This Row],[Rate
(L/S)]],"")</f>
        <v>0</v>
      </c>
      <c r="AU382" s="7">
        <f>IFERROR(VLOOKUP(Table1[[#This Row],[Stock]],[2]CUS030!$A$5:$BO$10000,52,0)/Table1[[#This Row],[Rate
(L/S)]],"")</f>
        <v>0</v>
      </c>
      <c r="AV382" s="7">
        <f>IFERROR(VLOOKUP(Table1[[#This Row],[Stock]],[2]CUS030!$A$5:$BO$10000,53,0)/Table1[[#This Row],[Rate
(L/S)]],"")</f>
        <v>0</v>
      </c>
      <c r="AW382" s="7">
        <f>IFERROR(VLOOKUP(Table1[[#This Row],[Stock]],[2]CUS030!$A$5:$BO$10000,54,0)/Table1[[#This Row],[Rate
(L/S)]],"")</f>
        <v>0</v>
      </c>
      <c r="AX382" s="7">
        <f>IFERROR(VLOOKUP(Table1[[#This Row],[Stock]],[2]CUS030!$A$5:$BO$10000,55,0)/Table1[[#This Row],[Rate
(L/S)]],"")</f>
        <v>0</v>
      </c>
      <c r="AY382" s="7">
        <f>IFERROR(VLOOKUP(Table1[[#This Row],[Stock]],[2]CUS030!$A$5:$BO$10000,56,0)/Table1[[#This Row],[Rate
(L/S)]],"")</f>
        <v>0</v>
      </c>
      <c r="AZ382" s="7">
        <f>IFERROR(VLOOKUP(Table1[[#This Row],[Stock]],[2]CUS030!$A$5:$BO$10000,57,0)/Table1[[#This Row],[Rate
(L/S)]],"")</f>
        <v>0</v>
      </c>
      <c r="BA382" s="7">
        <f>IFERROR(VLOOKUP(Table1[[#This Row],[Stock]],[2]CUS030!$A$5:$BO$10000,58,0)/Table1[[#This Row],[Rate
(L/S)]],"")</f>
        <v>0</v>
      </c>
      <c r="BB382" s="7">
        <f>IFERROR(VLOOKUP(Table1[[#This Row],[Stock]],[2]CUS030!$A$5:$BO$10000,59,0)/Table1[[#This Row],[Rate
(L/S)]],"")</f>
        <v>0</v>
      </c>
      <c r="BC382" s="7">
        <f>IFERROR(VLOOKUP(Table1[[#This Row],[Stock]],[2]CUS030!$A$5:$BO$10000,60,0)/Table1[[#This Row],[Rate
(L/S)]],"")</f>
        <v>0</v>
      </c>
      <c r="BD382" s="7">
        <f>IFERROR(VLOOKUP(Table1[[#This Row],[Stock]],[2]CUS030!$A$5:$BO$10000,61,0)/Table1[[#This Row],[Rate
(L/S)]],"")</f>
        <v>0</v>
      </c>
      <c r="BE382" s="7">
        <f>IFERROR(VLOOKUP(Table1[[#This Row],[Stock]],[2]CUS030!$A$5:$BO$10000,62,0)/Table1[[#This Row],[Rate
(L/S)]],"")</f>
        <v>0</v>
      </c>
      <c r="BF382" s="7">
        <f>IFERROR(VLOOKUP(Table1[[#This Row],[Stock]],[2]CUS030!$A$5:$BO$10000,63,0)/Table1[[#This Row],[Rate
(L/S)]],"")</f>
        <v>0</v>
      </c>
      <c r="BG382" s="7">
        <f>IFERROR(VLOOKUP(Table1[[#This Row],[Stock]],[2]CUS030!$A$5:$BO$10000,64,0)/Table1[[#This Row],[Rate
(L/S)]],"")</f>
        <v>0</v>
      </c>
      <c r="BH382" s="7">
        <f>IFERROR(VLOOKUP(Table1[[#This Row],[Stock]],[2]CUS030!$A$5:$BO$10000,65,0)/Table1[[#This Row],[Rate
(L/S)]],"")</f>
        <v>0</v>
      </c>
      <c r="BI382" s="7" t="s">
        <v>1</v>
      </c>
      <c r="BJ382" s="15">
        <f>IFERROR(IF(Table1[[#This Row],[S.Material]]="S",(Table1[[#This Row],[Total Qty]]+Table1[[#This Row],[N+1]]+Table1[[#This Row],[N+2]]),Table1[[#This Row],[Total Qty]]+Table1[[#This Row],[N+1]]),)</f>
        <v>0</v>
      </c>
      <c r="BK382" s="7" t="str">
        <f>IFERROR(IF(((AVERAGE((Table1[[#This Row],[N+1]],Table1[[#This Row],[N+2]]),Table1[[#This Row],[N+3]])-(Table1[[#This Row],[Total Qty]])))&gt;500,"Fixed&gt;500pcs",""),"")</f>
        <v/>
      </c>
      <c r="BL382" s="7" t="str">
        <f>IF(AND(Table1[[#This Row],[Last Forcast]]=0,Table1[[#This Row],[Total Qty]]&gt;0,Table1[[#This Row],[N+1]]&gt;0),"Check PO again","")</f>
        <v/>
      </c>
    </row>
    <row r="383" spans="2:64" x14ac:dyDescent="0.3">
      <c r="B383">
        <v>381</v>
      </c>
      <c r="C383" t="s">
        <v>394</v>
      </c>
      <c r="D383">
        <f>IFERROR(ROUND((MID(Table1[[#This Row],[Production]],35,(LEN(Table1[[#This Row],[Production]]))-37)/(MID(Table1[[#This Row],[Stock]],35,(LEN(Table1[[#This Row],[Stock]]))-37))),0),"")</f>
        <v>8</v>
      </c>
      <c r="E383" t="s">
        <v>390</v>
      </c>
      <c r="F383" s="16">
        <f>VLOOKUP(LEFT(Table1[[#This Row],[Production]],LEN(Table1[[#This Row],[Production]])-7),Item!$A$5:$Z$1000,26,0)</f>
        <v>0.996</v>
      </c>
      <c r="H383" s="8" t="str">
        <f>IFERROR(VLOOKUP(MID(Table1[[#This Row],[Production]],10,2),Special!$B$2:$D$26,3,0),"")</f>
        <v>-</v>
      </c>
      <c r="J383" t="b">
        <f>EXACT(LEFT(Table1[[#This Row],[Stock]],12),LEFT(Table1[[#This Row],[Production]],12))</f>
        <v>1</v>
      </c>
      <c r="K383" t="b">
        <f>EXACT((RIGHT(Table1[[#This Row],[Stock]],3)),((RIGHT(Table1[[#This Row],[Production]],3))))</f>
        <v>1</v>
      </c>
      <c r="L383" s="14">
        <f>IFERROR(VLOOKUP(Table1[[#This Row],[Stock]],[1]Sheet1!$A$7:$N$10000,14,0),"")</f>
        <v>283</v>
      </c>
      <c r="M383" s="14">
        <f>IFERROR(ROUND((Table1[[#This Row],[Stock
(S&amp;L)]]/Table1[[#This Row],[Rate
(L/S)]]),0),"")</f>
        <v>35</v>
      </c>
      <c r="O383" t="str">
        <f>IF(Table1[[#This Row],[Rate
(L/S)]]=1,"P/E","C")</f>
        <v>C</v>
      </c>
      <c r="P383" s="7">
        <f>IFERROR(VLOOKUP(Table1[[#This Row],[Stock]],[2]CUS030!$A$5:$BO$10000,21,0)/Table1[[#This Row],[Rate
(L/S)]],"")</f>
        <v>0</v>
      </c>
      <c r="Q383" s="7">
        <f>IFERROR(VLOOKUP(Table1[[#This Row],[Stock]],[2]CUS030!$A$5:$BO$10000,22,0)/Table1[[#This Row],[Rate
(L/S)]],"")</f>
        <v>0</v>
      </c>
      <c r="R383" s="7">
        <f>IFERROR(VLOOKUP(Table1[[#This Row],[Stock]],[2]CUS030!$A$5:$BO$10000,23,0)/Table1[[#This Row],[Rate
(L/S)]],"")</f>
        <v>0</v>
      </c>
      <c r="S383" s="7">
        <f>IFERROR(VLOOKUP(Table1[[#This Row],[Stock]],[2]CUS030!$A$5:$BO$10000,24,0)/Table1[[#This Row],[Rate
(L/S)]],"")</f>
        <v>0</v>
      </c>
      <c r="T383" s="7">
        <f>IFERROR(VLOOKUP(Table1[[#This Row],[Stock]],[2]CUS030!$A$5:$BO$10000,25,0)/Table1[[#This Row],[Rate
(L/S)]],"")</f>
        <v>31.25</v>
      </c>
      <c r="U383" s="7">
        <f>IFERROR(VLOOKUP(Table1[[#This Row],[Stock]],[2]CUS030!$A$5:$BO$10000,26,0)/Table1[[#This Row],[Rate
(L/S)]],"")</f>
        <v>0</v>
      </c>
      <c r="V383" s="7">
        <f>IFERROR(VLOOKUP(Table1[[#This Row],[Stock]],[2]CUS030!$A$5:$BO$10000,27,0)/Table1[[#This Row],[Rate
(L/S)]],"")</f>
        <v>0</v>
      </c>
      <c r="W383" s="7">
        <f>IFERROR(VLOOKUP(Table1[[#This Row],[Stock]],[2]CUS030!$A$5:$BO$10000,28,0)/Table1[[#This Row],[Rate
(L/S)]],"")</f>
        <v>0</v>
      </c>
      <c r="X383" s="7">
        <f>IFERROR(VLOOKUP(Table1[[#This Row],[Stock]],[2]CUS030!$A$5:$BO$10000,29,0)/Table1[[#This Row],[Rate
(L/S)]],"")</f>
        <v>0</v>
      </c>
      <c r="Y383" s="7">
        <f>IFERROR(VLOOKUP(Table1[[#This Row],[Stock]],[2]CUS030!$A$5:$BO$10000,30,0)/Table1[[#This Row],[Rate
(L/S)]],"")</f>
        <v>0</v>
      </c>
      <c r="Z383" s="7">
        <f>IFERROR(VLOOKUP(Table1[[#This Row],[Stock]],[2]CUS030!$A$5:$BO$10000,31,0)/Table1[[#This Row],[Rate
(L/S)]],"")</f>
        <v>0</v>
      </c>
      <c r="AA383" s="7">
        <f>IFERROR(VLOOKUP(Table1[[#This Row],[Stock]],[2]CUS030!$A$5:$BO$10000,32,0)/Table1[[#This Row],[Rate
(L/S)]],"")</f>
        <v>0</v>
      </c>
      <c r="AB383" s="7">
        <f>IFERROR(VLOOKUP(Table1[[#This Row],[Stock]],[2]CUS030!$A$5:$BO$10000,33,0)/Table1[[#This Row],[Rate
(L/S)]],"")</f>
        <v>0</v>
      </c>
      <c r="AC383" s="7">
        <f>IFERROR(VLOOKUP(Table1[[#This Row],[Stock]],[2]CUS030!$A$5:$BO$10000,34,0)/Table1[[#This Row],[Rate
(L/S)]],"")</f>
        <v>0</v>
      </c>
      <c r="AD383" s="7">
        <f>IFERROR(VLOOKUP(Table1[[#This Row],[Stock]],[2]CUS030!$A$5:$BO$10000,35,0)/Table1[[#This Row],[Rate
(L/S)]],"")</f>
        <v>0</v>
      </c>
      <c r="AE383" s="7">
        <f>IFERROR(VLOOKUP(Table1[[#This Row],[Stock]],[2]CUS030!$A$5:$BO$10000,36,0)/Table1[[#This Row],[Rate
(L/S)]],"")</f>
        <v>0</v>
      </c>
      <c r="AF383" s="7">
        <f>IFERROR(VLOOKUP(Table1[[#This Row],[Stock]],[2]CUS030!$A$5:$BO$10000,37,0)/Table1[[#This Row],[Rate
(L/S)]],"")</f>
        <v>0</v>
      </c>
      <c r="AG383" s="7">
        <f>IFERROR(VLOOKUP(Table1[[#This Row],[Stock]],[2]CUS030!$A$5:$BO$10000,38,0)/Table1[[#This Row],[Rate
(L/S)]],"")</f>
        <v>0</v>
      </c>
      <c r="AH383" s="7">
        <f>IFERROR(VLOOKUP(Table1[[#This Row],[Stock]],[2]CUS030!$A$5:$BO$10000,39,0)/Table1[[#This Row],[Rate
(L/S)]],"")</f>
        <v>0</v>
      </c>
      <c r="AI383" s="7">
        <f>IFERROR(VLOOKUP(Table1[[#This Row],[Stock]],[2]CUS030!$A$5:$BO$10000,40,0)/Table1[[#This Row],[Rate
(L/S)]],"")</f>
        <v>0</v>
      </c>
      <c r="AJ383" s="7">
        <f>IFERROR(VLOOKUP(Table1[[#This Row],[Stock]],[2]CUS030!$A$5:$BO$10000,41,0)/Table1[[#This Row],[Rate
(L/S)]],"")</f>
        <v>0</v>
      </c>
      <c r="AK383" s="7">
        <f>IFERROR(VLOOKUP(Table1[[#This Row],[Stock]],[2]CUS030!$A$5:$BO$10000,42,0)/Table1[[#This Row],[Rate
(L/S)]],"")</f>
        <v>0</v>
      </c>
      <c r="AL383" s="7">
        <f>IFERROR(VLOOKUP(Table1[[#This Row],[Stock]],[2]CUS030!$A$5:$BO$10000,43,0)/Table1[[#This Row],[Rate
(L/S)]],"")</f>
        <v>0</v>
      </c>
      <c r="AM383" s="7">
        <f>IFERROR(VLOOKUP(Table1[[#This Row],[Stock]],[2]CUS030!$A$5:$BO$10000,44,0)/Table1[[#This Row],[Rate
(L/S)]],"")</f>
        <v>0</v>
      </c>
      <c r="AN383" s="7">
        <f>IFERROR(VLOOKUP(Table1[[#This Row],[Stock]],[2]CUS030!$A$5:$BO$10000,45,0)/Table1[[#This Row],[Rate
(L/S)]],"")</f>
        <v>0</v>
      </c>
      <c r="AO383" s="7">
        <f>IFERROR(VLOOKUP(Table1[[#This Row],[Stock]],[2]CUS030!$A$5:$BO$10000,46,0)/Table1[[#This Row],[Rate
(L/S)]],"")</f>
        <v>0</v>
      </c>
      <c r="AP383" s="7">
        <f>IFERROR(VLOOKUP(Table1[[#This Row],[Stock]],[2]CUS030!$A$5:$BO$10000,47,0)/Table1[[#This Row],[Rate
(L/S)]],"")</f>
        <v>0</v>
      </c>
      <c r="AQ383" s="7">
        <f>IFERROR(VLOOKUP(Table1[[#This Row],[Stock]],[2]CUS030!$A$5:$BO$10000,48,0)/Table1[[#This Row],[Rate
(L/S)]],"")</f>
        <v>0</v>
      </c>
      <c r="AR383" s="7">
        <f>IFERROR(VLOOKUP(Table1[[#This Row],[Stock]],[2]CUS030!$A$5:$BO$10000,49,0)/Table1[[#This Row],[Rate
(L/S)]],"")</f>
        <v>0</v>
      </c>
      <c r="AS383" s="7">
        <f>IFERROR(VLOOKUP(Table1[[#This Row],[Stock]],[2]CUS030!$A$5:$BO$10000,50,0)/Table1[[#This Row],[Rate
(L/S)]],"")</f>
        <v>0</v>
      </c>
      <c r="AT383" s="7">
        <f>IFERROR(VLOOKUP(Table1[[#This Row],[Stock]],[2]CUS030!$A$5:$BO$10000,51,0)/Table1[[#This Row],[Rate
(L/S)]],"")</f>
        <v>0</v>
      </c>
      <c r="AU383" s="7">
        <f>IFERROR(VLOOKUP(Table1[[#This Row],[Stock]],[2]CUS030!$A$5:$BO$10000,52,0)/Table1[[#This Row],[Rate
(L/S)]],"")</f>
        <v>0</v>
      </c>
      <c r="AV383" s="7">
        <f>IFERROR(VLOOKUP(Table1[[#This Row],[Stock]],[2]CUS030!$A$5:$BO$10000,53,0)/Table1[[#This Row],[Rate
(L/S)]],"")</f>
        <v>31.25</v>
      </c>
      <c r="AW383" s="7">
        <f>IFERROR(VLOOKUP(Table1[[#This Row],[Stock]],[2]CUS030!$A$5:$BO$10000,54,0)/Table1[[#This Row],[Rate
(L/S)]],"")</f>
        <v>0</v>
      </c>
      <c r="AX383" s="7">
        <f>IFERROR(VLOOKUP(Table1[[#This Row],[Stock]],[2]CUS030!$A$5:$BO$10000,55,0)/Table1[[#This Row],[Rate
(L/S)]],"")</f>
        <v>0</v>
      </c>
      <c r="AY383" s="7">
        <f>IFERROR(VLOOKUP(Table1[[#This Row],[Stock]],[2]CUS030!$A$5:$BO$10000,56,0)/Table1[[#This Row],[Rate
(L/S)]],"")</f>
        <v>0</v>
      </c>
      <c r="AZ383" s="7">
        <f>IFERROR(VLOOKUP(Table1[[#This Row],[Stock]],[2]CUS030!$A$5:$BO$10000,57,0)/Table1[[#This Row],[Rate
(L/S)]],"")</f>
        <v>0</v>
      </c>
      <c r="BA383" s="7">
        <f>IFERROR(VLOOKUP(Table1[[#This Row],[Stock]],[2]CUS030!$A$5:$BO$10000,58,0)/Table1[[#This Row],[Rate
(L/S)]],"")</f>
        <v>0</v>
      </c>
      <c r="BB383" s="7">
        <f>IFERROR(VLOOKUP(Table1[[#This Row],[Stock]],[2]CUS030!$A$5:$BO$10000,59,0)/Table1[[#This Row],[Rate
(L/S)]],"")</f>
        <v>0</v>
      </c>
      <c r="BC383" s="7">
        <f>IFERROR(VLOOKUP(Table1[[#This Row],[Stock]],[2]CUS030!$A$5:$BO$10000,60,0)/Table1[[#This Row],[Rate
(L/S)]],"")</f>
        <v>0</v>
      </c>
      <c r="BD383" s="7">
        <f>IFERROR(VLOOKUP(Table1[[#This Row],[Stock]],[2]CUS030!$A$5:$BO$10000,61,0)/Table1[[#This Row],[Rate
(L/S)]],"")</f>
        <v>0</v>
      </c>
      <c r="BE383" s="7">
        <f>IFERROR(VLOOKUP(Table1[[#This Row],[Stock]],[2]CUS030!$A$5:$BO$10000,62,0)/Table1[[#This Row],[Rate
(L/S)]],"")</f>
        <v>0</v>
      </c>
      <c r="BF383" s="7">
        <f>IFERROR(VLOOKUP(Table1[[#This Row],[Stock]],[2]CUS030!$A$5:$BO$10000,63,0)/Table1[[#This Row],[Rate
(L/S)]],"")</f>
        <v>0</v>
      </c>
      <c r="BG383" s="7">
        <f>IFERROR(VLOOKUP(Table1[[#This Row],[Stock]],[2]CUS030!$A$5:$BO$10000,64,0)/Table1[[#This Row],[Rate
(L/S)]],"")</f>
        <v>0</v>
      </c>
      <c r="BH383" s="7">
        <f>IFERROR(VLOOKUP(Table1[[#This Row],[Stock]],[2]CUS030!$A$5:$BO$10000,65,0)/Table1[[#This Row],[Rate
(L/S)]],"")</f>
        <v>0</v>
      </c>
      <c r="BI383" s="7" t="s">
        <v>1</v>
      </c>
      <c r="BJ383" s="15">
        <f>IFERROR(IF(Table1[[#This Row],[S.Material]]="S",(Table1[[#This Row],[Total Qty]]+Table1[[#This Row],[N+1]]+Table1[[#This Row],[N+2]]),Table1[[#This Row],[Total Qty]]+Table1[[#This Row],[N+1]]),)</f>
        <v>31.25</v>
      </c>
      <c r="BK383" s="7" t="str">
        <f>IFERROR(IF(((AVERAGE((Table1[[#This Row],[N+1]],Table1[[#This Row],[N+2]]),Table1[[#This Row],[N+3]])-(Table1[[#This Row],[Total Qty]])))&gt;500,"Fixed&gt;500pcs",""),"")</f>
        <v/>
      </c>
      <c r="BL383" s="7" t="str">
        <f>IF(AND(Table1[[#This Row],[Last Forcast]]=0,Table1[[#This Row],[Total Qty]]&gt;0,Table1[[#This Row],[N+1]]&gt;0),"Check PO again","")</f>
        <v/>
      </c>
    </row>
    <row r="384" spans="2:64" x14ac:dyDescent="0.3">
      <c r="B384">
        <v>382</v>
      </c>
      <c r="C384" t="s">
        <v>395</v>
      </c>
      <c r="D384">
        <f>IFERROR(ROUND((MID(Table1[[#This Row],[Production]],35,(LEN(Table1[[#This Row],[Production]]))-37)/(MID(Table1[[#This Row],[Stock]],35,(LEN(Table1[[#This Row],[Stock]]))-37))),0),"")</f>
        <v>8</v>
      </c>
      <c r="E384" t="s">
        <v>390</v>
      </c>
      <c r="F384" s="16">
        <f>VLOOKUP(LEFT(Table1[[#This Row],[Production]],LEN(Table1[[#This Row],[Production]])-7),Item!$A$5:$Z$1000,26,0)</f>
        <v>0.996</v>
      </c>
      <c r="H384" s="8" t="str">
        <f>IFERROR(VLOOKUP(MID(Table1[[#This Row],[Production]],10,2),Special!$B$2:$D$26,3,0),"")</f>
        <v>-</v>
      </c>
      <c r="J384" t="b">
        <f>EXACT(LEFT(Table1[[#This Row],[Stock]],12),LEFT(Table1[[#This Row],[Production]],12))</f>
        <v>1</v>
      </c>
      <c r="K384" t="b">
        <f>EXACT((RIGHT(Table1[[#This Row],[Stock]],3)),((RIGHT(Table1[[#This Row],[Production]],3))))</f>
        <v>1</v>
      </c>
      <c r="L384" s="14" t="str">
        <f>IFERROR(VLOOKUP(Table1[[#This Row],[Stock]],[1]Sheet1!$A$7:$N$10000,14,0),"")</f>
        <v/>
      </c>
      <c r="M384" s="14" t="str">
        <f>IFERROR(ROUND((Table1[[#This Row],[Stock
(S&amp;L)]]/Table1[[#This Row],[Rate
(L/S)]]),0),"")</f>
        <v/>
      </c>
      <c r="O384" t="str">
        <f>IF(Table1[[#This Row],[Rate
(L/S)]]=1,"P/E","C")</f>
        <v>C</v>
      </c>
      <c r="P384" s="7" t="str">
        <f>IFERROR(VLOOKUP(Table1[[#This Row],[Stock]],[2]CUS030!$A$5:$BO$10000,21,0)/Table1[[#This Row],[Rate
(L/S)]],"")</f>
        <v/>
      </c>
      <c r="Q384" s="7" t="str">
        <f>IFERROR(VLOOKUP(Table1[[#This Row],[Stock]],[2]CUS030!$A$5:$BO$10000,22,0)/Table1[[#This Row],[Rate
(L/S)]],"")</f>
        <v/>
      </c>
      <c r="R384" s="7" t="str">
        <f>IFERROR(VLOOKUP(Table1[[#This Row],[Stock]],[2]CUS030!$A$5:$BO$10000,23,0)/Table1[[#This Row],[Rate
(L/S)]],"")</f>
        <v/>
      </c>
      <c r="S384" s="7" t="str">
        <f>IFERROR(VLOOKUP(Table1[[#This Row],[Stock]],[2]CUS030!$A$5:$BO$10000,24,0)/Table1[[#This Row],[Rate
(L/S)]],"")</f>
        <v/>
      </c>
      <c r="T384" s="7" t="str">
        <f>IFERROR(VLOOKUP(Table1[[#This Row],[Stock]],[2]CUS030!$A$5:$BO$10000,25,0)/Table1[[#This Row],[Rate
(L/S)]],"")</f>
        <v/>
      </c>
      <c r="U384" s="7" t="str">
        <f>IFERROR(VLOOKUP(Table1[[#This Row],[Stock]],[2]CUS030!$A$5:$BO$10000,26,0)/Table1[[#This Row],[Rate
(L/S)]],"")</f>
        <v/>
      </c>
      <c r="V384" s="7" t="str">
        <f>IFERROR(VLOOKUP(Table1[[#This Row],[Stock]],[2]CUS030!$A$5:$BO$10000,27,0)/Table1[[#This Row],[Rate
(L/S)]],"")</f>
        <v/>
      </c>
      <c r="W384" s="7" t="str">
        <f>IFERROR(VLOOKUP(Table1[[#This Row],[Stock]],[2]CUS030!$A$5:$BO$10000,28,0)/Table1[[#This Row],[Rate
(L/S)]],"")</f>
        <v/>
      </c>
      <c r="X384" s="7" t="str">
        <f>IFERROR(VLOOKUP(Table1[[#This Row],[Stock]],[2]CUS030!$A$5:$BO$10000,29,0)/Table1[[#This Row],[Rate
(L/S)]],"")</f>
        <v/>
      </c>
      <c r="Y384" s="7" t="str">
        <f>IFERROR(VLOOKUP(Table1[[#This Row],[Stock]],[2]CUS030!$A$5:$BO$10000,30,0)/Table1[[#This Row],[Rate
(L/S)]],"")</f>
        <v/>
      </c>
      <c r="Z384" s="7" t="str">
        <f>IFERROR(VLOOKUP(Table1[[#This Row],[Stock]],[2]CUS030!$A$5:$BO$10000,31,0)/Table1[[#This Row],[Rate
(L/S)]],"")</f>
        <v/>
      </c>
      <c r="AA384" s="7" t="str">
        <f>IFERROR(VLOOKUP(Table1[[#This Row],[Stock]],[2]CUS030!$A$5:$BO$10000,32,0)/Table1[[#This Row],[Rate
(L/S)]],"")</f>
        <v/>
      </c>
      <c r="AB384" s="7" t="str">
        <f>IFERROR(VLOOKUP(Table1[[#This Row],[Stock]],[2]CUS030!$A$5:$BO$10000,33,0)/Table1[[#This Row],[Rate
(L/S)]],"")</f>
        <v/>
      </c>
      <c r="AC384" s="7" t="str">
        <f>IFERROR(VLOOKUP(Table1[[#This Row],[Stock]],[2]CUS030!$A$5:$BO$10000,34,0)/Table1[[#This Row],[Rate
(L/S)]],"")</f>
        <v/>
      </c>
      <c r="AD384" s="7" t="str">
        <f>IFERROR(VLOOKUP(Table1[[#This Row],[Stock]],[2]CUS030!$A$5:$BO$10000,35,0)/Table1[[#This Row],[Rate
(L/S)]],"")</f>
        <v/>
      </c>
      <c r="AE384" s="7" t="str">
        <f>IFERROR(VLOOKUP(Table1[[#This Row],[Stock]],[2]CUS030!$A$5:$BO$10000,36,0)/Table1[[#This Row],[Rate
(L/S)]],"")</f>
        <v/>
      </c>
      <c r="AF384" s="7" t="str">
        <f>IFERROR(VLOOKUP(Table1[[#This Row],[Stock]],[2]CUS030!$A$5:$BO$10000,37,0)/Table1[[#This Row],[Rate
(L/S)]],"")</f>
        <v/>
      </c>
      <c r="AG384" s="7" t="str">
        <f>IFERROR(VLOOKUP(Table1[[#This Row],[Stock]],[2]CUS030!$A$5:$BO$10000,38,0)/Table1[[#This Row],[Rate
(L/S)]],"")</f>
        <v/>
      </c>
      <c r="AH384" s="7" t="str">
        <f>IFERROR(VLOOKUP(Table1[[#This Row],[Stock]],[2]CUS030!$A$5:$BO$10000,39,0)/Table1[[#This Row],[Rate
(L/S)]],"")</f>
        <v/>
      </c>
      <c r="AI384" s="7" t="str">
        <f>IFERROR(VLOOKUP(Table1[[#This Row],[Stock]],[2]CUS030!$A$5:$BO$10000,40,0)/Table1[[#This Row],[Rate
(L/S)]],"")</f>
        <v/>
      </c>
      <c r="AJ384" s="7" t="str">
        <f>IFERROR(VLOOKUP(Table1[[#This Row],[Stock]],[2]CUS030!$A$5:$BO$10000,41,0)/Table1[[#This Row],[Rate
(L/S)]],"")</f>
        <v/>
      </c>
      <c r="AK384" s="7" t="str">
        <f>IFERROR(VLOOKUP(Table1[[#This Row],[Stock]],[2]CUS030!$A$5:$BO$10000,42,0)/Table1[[#This Row],[Rate
(L/S)]],"")</f>
        <v/>
      </c>
      <c r="AL384" s="7" t="str">
        <f>IFERROR(VLOOKUP(Table1[[#This Row],[Stock]],[2]CUS030!$A$5:$BO$10000,43,0)/Table1[[#This Row],[Rate
(L/S)]],"")</f>
        <v/>
      </c>
      <c r="AM384" s="7" t="str">
        <f>IFERROR(VLOOKUP(Table1[[#This Row],[Stock]],[2]CUS030!$A$5:$BO$10000,44,0)/Table1[[#This Row],[Rate
(L/S)]],"")</f>
        <v/>
      </c>
      <c r="AN384" s="7" t="str">
        <f>IFERROR(VLOOKUP(Table1[[#This Row],[Stock]],[2]CUS030!$A$5:$BO$10000,45,0)/Table1[[#This Row],[Rate
(L/S)]],"")</f>
        <v/>
      </c>
      <c r="AO384" s="7" t="str">
        <f>IFERROR(VLOOKUP(Table1[[#This Row],[Stock]],[2]CUS030!$A$5:$BO$10000,46,0)/Table1[[#This Row],[Rate
(L/S)]],"")</f>
        <v/>
      </c>
      <c r="AP384" s="7" t="str">
        <f>IFERROR(VLOOKUP(Table1[[#This Row],[Stock]],[2]CUS030!$A$5:$BO$10000,47,0)/Table1[[#This Row],[Rate
(L/S)]],"")</f>
        <v/>
      </c>
      <c r="AQ384" s="7" t="str">
        <f>IFERROR(VLOOKUP(Table1[[#This Row],[Stock]],[2]CUS030!$A$5:$BO$10000,48,0)/Table1[[#This Row],[Rate
(L/S)]],"")</f>
        <v/>
      </c>
      <c r="AR384" s="7" t="str">
        <f>IFERROR(VLOOKUP(Table1[[#This Row],[Stock]],[2]CUS030!$A$5:$BO$10000,49,0)/Table1[[#This Row],[Rate
(L/S)]],"")</f>
        <v/>
      </c>
      <c r="AS384" s="7" t="str">
        <f>IFERROR(VLOOKUP(Table1[[#This Row],[Stock]],[2]CUS030!$A$5:$BO$10000,50,0)/Table1[[#This Row],[Rate
(L/S)]],"")</f>
        <v/>
      </c>
      <c r="AT384" s="7" t="str">
        <f>IFERROR(VLOOKUP(Table1[[#This Row],[Stock]],[2]CUS030!$A$5:$BO$10000,51,0)/Table1[[#This Row],[Rate
(L/S)]],"")</f>
        <v/>
      </c>
      <c r="AU384" s="7" t="str">
        <f>IFERROR(VLOOKUP(Table1[[#This Row],[Stock]],[2]CUS030!$A$5:$BO$10000,52,0)/Table1[[#This Row],[Rate
(L/S)]],"")</f>
        <v/>
      </c>
      <c r="AV384" s="7" t="str">
        <f>IFERROR(VLOOKUP(Table1[[#This Row],[Stock]],[2]CUS030!$A$5:$BO$10000,53,0)/Table1[[#This Row],[Rate
(L/S)]],"")</f>
        <v/>
      </c>
      <c r="AW384" s="7" t="str">
        <f>IFERROR(VLOOKUP(Table1[[#This Row],[Stock]],[2]CUS030!$A$5:$BO$10000,54,0)/Table1[[#This Row],[Rate
(L/S)]],"")</f>
        <v/>
      </c>
      <c r="AX384" s="7" t="str">
        <f>IFERROR(VLOOKUP(Table1[[#This Row],[Stock]],[2]CUS030!$A$5:$BO$10000,55,0)/Table1[[#This Row],[Rate
(L/S)]],"")</f>
        <v/>
      </c>
      <c r="AY384" s="7" t="str">
        <f>IFERROR(VLOOKUP(Table1[[#This Row],[Stock]],[2]CUS030!$A$5:$BO$10000,56,0)/Table1[[#This Row],[Rate
(L/S)]],"")</f>
        <v/>
      </c>
      <c r="AZ384" s="7" t="str">
        <f>IFERROR(VLOOKUP(Table1[[#This Row],[Stock]],[2]CUS030!$A$5:$BO$10000,57,0)/Table1[[#This Row],[Rate
(L/S)]],"")</f>
        <v/>
      </c>
      <c r="BA384" s="7" t="str">
        <f>IFERROR(VLOOKUP(Table1[[#This Row],[Stock]],[2]CUS030!$A$5:$BO$10000,58,0)/Table1[[#This Row],[Rate
(L/S)]],"")</f>
        <v/>
      </c>
      <c r="BB384" s="7" t="str">
        <f>IFERROR(VLOOKUP(Table1[[#This Row],[Stock]],[2]CUS030!$A$5:$BO$10000,59,0)/Table1[[#This Row],[Rate
(L/S)]],"")</f>
        <v/>
      </c>
      <c r="BC384" s="7" t="str">
        <f>IFERROR(VLOOKUP(Table1[[#This Row],[Stock]],[2]CUS030!$A$5:$BO$10000,60,0)/Table1[[#This Row],[Rate
(L/S)]],"")</f>
        <v/>
      </c>
      <c r="BD384" s="7" t="str">
        <f>IFERROR(VLOOKUP(Table1[[#This Row],[Stock]],[2]CUS030!$A$5:$BO$10000,61,0)/Table1[[#This Row],[Rate
(L/S)]],"")</f>
        <v/>
      </c>
      <c r="BE384" s="7" t="str">
        <f>IFERROR(VLOOKUP(Table1[[#This Row],[Stock]],[2]CUS030!$A$5:$BO$10000,62,0)/Table1[[#This Row],[Rate
(L/S)]],"")</f>
        <v/>
      </c>
      <c r="BF384" s="7" t="str">
        <f>IFERROR(VLOOKUP(Table1[[#This Row],[Stock]],[2]CUS030!$A$5:$BO$10000,63,0)/Table1[[#This Row],[Rate
(L/S)]],"")</f>
        <v/>
      </c>
      <c r="BG384" s="7" t="str">
        <f>IFERROR(VLOOKUP(Table1[[#This Row],[Stock]],[2]CUS030!$A$5:$BO$10000,64,0)/Table1[[#This Row],[Rate
(L/S)]],"")</f>
        <v/>
      </c>
      <c r="BH384" s="7" t="str">
        <f>IFERROR(VLOOKUP(Table1[[#This Row],[Stock]],[2]CUS030!$A$5:$BO$10000,65,0)/Table1[[#This Row],[Rate
(L/S)]],"")</f>
        <v/>
      </c>
      <c r="BI384" s="7" t="s">
        <v>1</v>
      </c>
      <c r="BJ384" s="15">
        <f>IFERROR(IF(Table1[[#This Row],[S.Material]]="S",(Table1[[#This Row],[Total Qty]]+Table1[[#This Row],[N+1]]+Table1[[#This Row],[N+2]]),Table1[[#This Row],[Total Qty]]+Table1[[#This Row],[N+1]]),)</f>
        <v>0</v>
      </c>
      <c r="BK384" s="7" t="str">
        <f>IFERROR(IF(((AVERAGE((Table1[[#This Row],[N+1]],Table1[[#This Row],[N+2]]),Table1[[#This Row],[N+3]])-(Table1[[#This Row],[Total Qty]])))&gt;500,"Fixed&gt;500pcs",""),"")</f>
        <v/>
      </c>
      <c r="BL384" s="7" t="str">
        <f>IF(AND(Table1[[#This Row],[Last Forcast]]=0,Table1[[#This Row],[Total Qty]]&gt;0,Table1[[#This Row],[N+1]]&gt;0),"Check PO again","")</f>
        <v/>
      </c>
    </row>
    <row r="385" spans="2:64" x14ac:dyDescent="0.3">
      <c r="B385">
        <v>383</v>
      </c>
      <c r="C385" t="s">
        <v>396</v>
      </c>
      <c r="D385">
        <f>IFERROR(ROUND((MID(Table1[[#This Row],[Production]],35,(LEN(Table1[[#This Row],[Production]]))-37)/(MID(Table1[[#This Row],[Stock]],35,(LEN(Table1[[#This Row],[Stock]]))-37))),0),"")</f>
        <v>8</v>
      </c>
      <c r="E385" t="s">
        <v>390</v>
      </c>
      <c r="F385" s="16">
        <f>VLOOKUP(LEFT(Table1[[#This Row],[Production]],LEN(Table1[[#This Row],[Production]])-7),Item!$A$5:$Z$1000,26,0)</f>
        <v>0.996</v>
      </c>
      <c r="H385" s="8" t="str">
        <f>IFERROR(VLOOKUP(MID(Table1[[#This Row],[Production]],10,2),Special!$B$2:$D$26,3,0),"")</f>
        <v>-</v>
      </c>
      <c r="J385" t="b">
        <f>EXACT(LEFT(Table1[[#This Row],[Stock]],12),LEFT(Table1[[#This Row],[Production]],12))</f>
        <v>1</v>
      </c>
      <c r="K385" t="b">
        <f>EXACT((RIGHT(Table1[[#This Row],[Stock]],3)),((RIGHT(Table1[[#This Row],[Production]],3))))</f>
        <v>1</v>
      </c>
      <c r="L385" s="14">
        <f>IFERROR(VLOOKUP(Table1[[#This Row],[Stock]],[1]Sheet1!$A$7:$N$10000,14,0),"")</f>
        <v>13102</v>
      </c>
      <c r="M385" s="14">
        <f>IFERROR(ROUND((Table1[[#This Row],[Stock
(S&amp;L)]]/Table1[[#This Row],[Rate
(L/S)]]),0),"")</f>
        <v>1638</v>
      </c>
      <c r="O385" t="str">
        <f>IF(Table1[[#This Row],[Rate
(L/S)]]=1,"P/E","C")</f>
        <v>C</v>
      </c>
      <c r="P385" s="7">
        <f>IFERROR(VLOOKUP(Table1[[#This Row],[Stock]],[2]CUS030!$A$5:$BO$10000,21,0)/Table1[[#This Row],[Rate
(L/S)]],"")</f>
        <v>0</v>
      </c>
      <c r="Q385" s="7">
        <f>IFERROR(VLOOKUP(Table1[[#This Row],[Stock]],[2]CUS030!$A$5:$BO$10000,22,0)/Table1[[#This Row],[Rate
(L/S)]],"")</f>
        <v>112.375</v>
      </c>
      <c r="R385" s="7">
        <f>IFERROR(VLOOKUP(Table1[[#This Row],[Stock]],[2]CUS030!$A$5:$BO$10000,23,0)/Table1[[#This Row],[Rate
(L/S)]],"")</f>
        <v>0</v>
      </c>
      <c r="S385" s="7">
        <f>IFERROR(VLOOKUP(Table1[[#This Row],[Stock]],[2]CUS030!$A$5:$BO$10000,24,0)/Table1[[#This Row],[Rate
(L/S)]],"")</f>
        <v>115.625</v>
      </c>
      <c r="T385" s="7">
        <f>IFERROR(VLOOKUP(Table1[[#This Row],[Stock]],[2]CUS030!$A$5:$BO$10000,25,0)/Table1[[#This Row],[Rate
(L/S)]],"")</f>
        <v>75</v>
      </c>
      <c r="U385" s="7">
        <f>IFERROR(VLOOKUP(Table1[[#This Row],[Stock]],[2]CUS030!$A$5:$BO$10000,26,0)/Table1[[#This Row],[Rate
(L/S)]],"")</f>
        <v>81.25</v>
      </c>
      <c r="V385" s="7">
        <f>IFERROR(VLOOKUP(Table1[[#This Row],[Stock]],[2]CUS030!$A$5:$BO$10000,27,0)/Table1[[#This Row],[Rate
(L/S)]],"")</f>
        <v>81.25</v>
      </c>
      <c r="W385" s="7">
        <f>IFERROR(VLOOKUP(Table1[[#This Row],[Stock]],[2]CUS030!$A$5:$BO$10000,28,0)/Table1[[#This Row],[Rate
(L/S)]],"")</f>
        <v>0</v>
      </c>
      <c r="X385" s="7">
        <f>IFERROR(VLOOKUP(Table1[[#This Row],[Stock]],[2]CUS030!$A$5:$BO$10000,29,0)/Table1[[#This Row],[Rate
(L/S)]],"")</f>
        <v>0</v>
      </c>
      <c r="Y385" s="7">
        <f>IFERROR(VLOOKUP(Table1[[#This Row],[Stock]],[2]CUS030!$A$5:$BO$10000,30,0)/Table1[[#This Row],[Rate
(L/S)]],"")</f>
        <v>0</v>
      </c>
      <c r="Z385" s="7">
        <f>IFERROR(VLOOKUP(Table1[[#This Row],[Stock]],[2]CUS030!$A$5:$BO$10000,31,0)/Table1[[#This Row],[Rate
(L/S)]],"")</f>
        <v>118.75</v>
      </c>
      <c r="AA385" s="7">
        <f>IFERROR(VLOOKUP(Table1[[#This Row],[Stock]],[2]CUS030!$A$5:$BO$10000,32,0)/Table1[[#This Row],[Rate
(L/S)]],"")</f>
        <v>118.75</v>
      </c>
      <c r="AB385" s="7">
        <f>IFERROR(VLOOKUP(Table1[[#This Row],[Stock]],[2]CUS030!$A$5:$BO$10000,33,0)/Table1[[#This Row],[Rate
(L/S)]],"")</f>
        <v>96.875</v>
      </c>
      <c r="AC385" s="7">
        <f>IFERROR(VLOOKUP(Table1[[#This Row],[Stock]],[2]CUS030!$A$5:$BO$10000,34,0)/Table1[[#This Row],[Rate
(L/S)]],"")</f>
        <v>109.375</v>
      </c>
      <c r="AD385" s="7">
        <f>IFERROR(VLOOKUP(Table1[[#This Row],[Stock]],[2]CUS030!$A$5:$BO$10000,35,0)/Table1[[#This Row],[Rate
(L/S)]],"")</f>
        <v>75</v>
      </c>
      <c r="AE385" s="7">
        <f>IFERROR(VLOOKUP(Table1[[#This Row],[Stock]],[2]CUS030!$A$5:$BO$10000,36,0)/Table1[[#This Row],[Rate
(L/S)]],"")</f>
        <v>0</v>
      </c>
      <c r="AF385" s="7">
        <f>IFERROR(VLOOKUP(Table1[[#This Row],[Stock]],[2]CUS030!$A$5:$BO$10000,37,0)/Table1[[#This Row],[Rate
(L/S)]],"")</f>
        <v>0</v>
      </c>
      <c r="AG385" s="7">
        <f>IFERROR(VLOOKUP(Table1[[#This Row],[Stock]],[2]CUS030!$A$5:$BO$10000,38,0)/Table1[[#This Row],[Rate
(L/S)]],"")</f>
        <v>56.25</v>
      </c>
      <c r="AH385" s="7">
        <f>IFERROR(VLOOKUP(Table1[[#This Row],[Stock]],[2]CUS030!$A$5:$BO$10000,39,0)/Table1[[#This Row],[Rate
(L/S)]],"")</f>
        <v>53.125</v>
      </c>
      <c r="AI385" s="7">
        <f>IFERROR(VLOOKUP(Table1[[#This Row],[Stock]],[2]CUS030!$A$5:$BO$10000,40,0)/Table1[[#This Row],[Rate
(L/S)]],"")</f>
        <v>67.125</v>
      </c>
      <c r="AJ385" s="7">
        <f>IFERROR(VLOOKUP(Table1[[#This Row],[Stock]],[2]CUS030!$A$5:$BO$10000,41,0)/Table1[[#This Row],[Rate
(L/S)]],"")</f>
        <v>75</v>
      </c>
      <c r="AK385" s="7">
        <f>IFERROR(VLOOKUP(Table1[[#This Row],[Stock]],[2]CUS030!$A$5:$BO$10000,42,0)/Table1[[#This Row],[Rate
(L/S)]],"")</f>
        <v>84.375</v>
      </c>
      <c r="AL385" s="7">
        <f>IFERROR(VLOOKUP(Table1[[#This Row],[Stock]],[2]CUS030!$A$5:$BO$10000,43,0)/Table1[[#This Row],[Rate
(L/S)]],"")</f>
        <v>0</v>
      </c>
      <c r="AM385" s="7">
        <f>IFERROR(VLOOKUP(Table1[[#This Row],[Stock]],[2]CUS030!$A$5:$BO$10000,44,0)/Table1[[#This Row],[Rate
(L/S)]],"")</f>
        <v>0</v>
      </c>
      <c r="AN385" s="7">
        <f>IFERROR(VLOOKUP(Table1[[#This Row],[Stock]],[2]CUS030!$A$5:$BO$10000,45,0)/Table1[[#This Row],[Rate
(L/S)]],"")</f>
        <v>87.5</v>
      </c>
      <c r="AO385" s="7">
        <f>IFERROR(VLOOKUP(Table1[[#This Row],[Stock]],[2]CUS030!$A$5:$BO$10000,46,0)/Table1[[#This Row],[Rate
(L/S)]],"")</f>
        <v>31.25</v>
      </c>
      <c r="AP385" s="7">
        <f>IFERROR(VLOOKUP(Table1[[#This Row],[Stock]],[2]CUS030!$A$5:$BO$10000,47,0)/Table1[[#This Row],[Rate
(L/S)]],"")</f>
        <v>0</v>
      </c>
      <c r="AQ385" s="7">
        <f>IFERROR(VLOOKUP(Table1[[#This Row],[Stock]],[2]CUS030!$A$5:$BO$10000,48,0)/Table1[[#This Row],[Rate
(L/S)]],"")</f>
        <v>0</v>
      </c>
      <c r="AR385" s="7">
        <f>IFERROR(VLOOKUP(Table1[[#This Row],[Stock]],[2]CUS030!$A$5:$BO$10000,49,0)/Table1[[#This Row],[Rate
(L/S)]],"")</f>
        <v>0</v>
      </c>
      <c r="AS385" s="7">
        <f>IFERROR(VLOOKUP(Table1[[#This Row],[Stock]],[2]CUS030!$A$5:$BO$10000,50,0)/Table1[[#This Row],[Rate
(L/S)]],"")</f>
        <v>0</v>
      </c>
      <c r="AT385" s="7">
        <f>IFERROR(VLOOKUP(Table1[[#This Row],[Stock]],[2]CUS030!$A$5:$BO$10000,51,0)/Table1[[#This Row],[Rate
(L/S)]],"")</f>
        <v>0</v>
      </c>
      <c r="AU385" s="7">
        <f>IFERROR(VLOOKUP(Table1[[#This Row],[Stock]],[2]CUS030!$A$5:$BO$10000,52,0)/Table1[[#This Row],[Rate
(L/S)]],"")</f>
        <v>490.75</v>
      </c>
      <c r="AV385" s="7">
        <f>IFERROR(VLOOKUP(Table1[[#This Row],[Stock]],[2]CUS030!$A$5:$BO$10000,53,0)/Table1[[#This Row],[Rate
(L/S)]],"")</f>
        <v>1929.625</v>
      </c>
      <c r="AW385" s="7">
        <f>IFERROR(VLOOKUP(Table1[[#This Row],[Stock]],[2]CUS030!$A$5:$BO$10000,54,0)/Table1[[#This Row],[Rate
(L/S)]],"")</f>
        <v>1929.625</v>
      </c>
      <c r="AX385" s="7">
        <f>IFERROR(VLOOKUP(Table1[[#This Row],[Stock]],[2]CUS030!$A$5:$BO$10000,55,0)/Table1[[#This Row],[Rate
(L/S)]],"")</f>
        <v>2304.5</v>
      </c>
      <c r="AY385" s="7">
        <f>IFERROR(VLOOKUP(Table1[[#This Row],[Stock]],[2]CUS030!$A$5:$BO$10000,56,0)/Table1[[#This Row],[Rate
(L/S)]],"")</f>
        <v>2884.5</v>
      </c>
      <c r="AZ385" s="7">
        <f>IFERROR(VLOOKUP(Table1[[#This Row],[Stock]],[2]CUS030!$A$5:$BO$10000,57,0)/Table1[[#This Row],[Rate
(L/S)]],"")</f>
        <v>1385</v>
      </c>
      <c r="BA385" s="7">
        <f>IFERROR(VLOOKUP(Table1[[#This Row],[Stock]],[2]CUS030!$A$5:$BO$10000,58,0)/Table1[[#This Row],[Rate
(L/S)]],"")</f>
        <v>2729.5</v>
      </c>
      <c r="BB385" s="7">
        <f>IFERROR(VLOOKUP(Table1[[#This Row],[Stock]],[2]CUS030!$A$5:$BO$10000,59,0)/Table1[[#This Row],[Rate
(L/S)]],"")</f>
        <v>0</v>
      </c>
      <c r="BC385" s="7">
        <f>IFERROR(VLOOKUP(Table1[[#This Row],[Stock]],[2]CUS030!$A$5:$BO$10000,60,0)/Table1[[#This Row],[Rate
(L/S)]],"")</f>
        <v>0</v>
      </c>
      <c r="BD385" s="7">
        <f>IFERROR(VLOOKUP(Table1[[#This Row],[Stock]],[2]CUS030!$A$5:$BO$10000,61,0)/Table1[[#This Row],[Rate
(L/S)]],"")</f>
        <v>0</v>
      </c>
      <c r="BE385" s="7">
        <f>IFERROR(VLOOKUP(Table1[[#This Row],[Stock]],[2]CUS030!$A$5:$BO$10000,62,0)/Table1[[#This Row],[Rate
(L/S)]],"")</f>
        <v>0</v>
      </c>
      <c r="BF385" s="7">
        <f>IFERROR(VLOOKUP(Table1[[#This Row],[Stock]],[2]CUS030!$A$5:$BO$10000,63,0)/Table1[[#This Row],[Rate
(L/S)]],"")</f>
        <v>0</v>
      </c>
      <c r="BG385" s="7">
        <f>IFERROR(VLOOKUP(Table1[[#This Row],[Stock]],[2]CUS030!$A$5:$BO$10000,64,0)/Table1[[#This Row],[Rate
(L/S)]],"")</f>
        <v>0</v>
      </c>
      <c r="BH385" s="7">
        <f>IFERROR(VLOOKUP(Table1[[#This Row],[Stock]],[2]CUS030!$A$5:$BO$10000,65,0)/Table1[[#This Row],[Rate
(L/S)]],"")</f>
        <v>0</v>
      </c>
      <c r="BI385" s="7" t="s">
        <v>1</v>
      </c>
      <c r="BJ385" s="15">
        <f>IFERROR(IF(Table1[[#This Row],[S.Material]]="S",(Table1[[#This Row],[Total Qty]]+Table1[[#This Row],[N+1]]+Table1[[#This Row],[N+2]]),Table1[[#This Row],[Total Qty]]+Table1[[#This Row],[N+1]]),)</f>
        <v>4814.125</v>
      </c>
      <c r="BK385" s="7" t="str">
        <f>IFERROR(IF(((AVERAGE((Table1[[#This Row],[N+1]],Table1[[#This Row],[N+2]]),Table1[[#This Row],[N+3]])-(Table1[[#This Row],[Total Qty]])))&gt;500,"Fixed&gt;500pcs",""),"")</f>
        <v/>
      </c>
      <c r="BL385" s="7" t="str">
        <f>IF(AND(Table1[[#This Row],[Last Forcast]]=0,Table1[[#This Row],[Total Qty]]&gt;0,Table1[[#This Row],[N+1]]&gt;0),"Check PO again","")</f>
        <v/>
      </c>
    </row>
    <row r="386" spans="2:64" x14ac:dyDescent="0.3">
      <c r="B386">
        <v>384</v>
      </c>
      <c r="C386" t="s">
        <v>397</v>
      </c>
      <c r="D386">
        <f>IFERROR(ROUND((MID(Table1[[#This Row],[Production]],35,(LEN(Table1[[#This Row],[Production]]))-37)/(MID(Table1[[#This Row],[Stock]],35,(LEN(Table1[[#This Row],[Stock]]))-37))),0),"")</f>
        <v>8</v>
      </c>
      <c r="E386" t="s">
        <v>390</v>
      </c>
      <c r="F386" s="16">
        <f>VLOOKUP(LEFT(Table1[[#This Row],[Production]],LEN(Table1[[#This Row],[Production]])-7),Item!$A$5:$Z$1000,26,0)</f>
        <v>0.996</v>
      </c>
      <c r="H386" s="8" t="str">
        <f>IFERROR(VLOOKUP(MID(Table1[[#This Row],[Production]],10,2),Special!$B$2:$D$26,3,0),"")</f>
        <v>-</v>
      </c>
      <c r="J386" t="b">
        <f>EXACT(LEFT(Table1[[#This Row],[Stock]],12),LEFT(Table1[[#This Row],[Production]],12))</f>
        <v>1</v>
      </c>
      <c r="K386" t="b">
        <f>EXACT((RIGHT(Table1[[#This Row],[Stock]],3)),((RIGHT(Table1[[#This Row],[Production]],3))))</f>
        <v>1</v>
      </c>
      <c r="L386" s="14">
        <f>IFERROR(VLOOKUP(Table1[[#This Row],[Stock]],[1]Sheet1!$A$7:$N$10000,14,0),"")</f>
        <v>23314</v>
      </c>
      <c r="M386" s="14">
        <f>IFERROR(ROUND((Table1[[#This Row],[Stock
(S&amp;L)]]/Table1[[#This Row],[Rate
(L/S)]]),0),"")</f>
        <v>2914</v>
      </c>
      <c r="O386" t="str">
        <f>IF(Table1[[#This Row],[Rate
(L/S)]]=1,"P/E","C")</f>
        <v>C</v>
      </c>
      <c r="P386" s="7">
        <f>IFERROR(VLOOKUP(Table1[[#This Row],[Stock]],[2]CUS030!$A$5:$BO$10000,21,0)/Table1[[#This Row],[Rate
(L/S)]],"")</f>
        <v>218.75</v>
      </c>
      <c r="Q386" s="7">
        <f>IFERROR(VLOOKUP(Table1[[#This Row],[Stock]],[2]CUS030!$A$5:$BO$10000,22,0)/Table1[[#This Row],[Rate
(L/S)]],"")</f>
        <v>459.125</v>
      </c>
      <c r="R386" s="7">
        <f>IFERROR(VLOOKUP(Table1[[#This Row],[Stock]],[2]CUS030!$A$5:$BO$10000,23,0)/Table1[[#This Row],[Rate
(L/S)]],"")</f>
        <v>0</v>
      </c>
      <c r="S386" s="7">
        <f>IFERROR(VLOOKUP(Table1[[#This Row],[Stock]],[2]CUS030!$A$5:$BO$10000,24,0)/Table1[[#This Row],[Rate
(L/S)]],"")</f>
        <v>470.5</v>
      </c>
      <c r="T386" s="7">
        <f>IFERROR(VLOOKUP(Table1[[#This Row],[Stock]],[2]CUS030!$A$5:$BO$10000,25,0)/Table1[[#This Row],[Rate
(L/S)]],"")</f>
        <v>485.25</v>
      </c>
      <c r="U386" s="7">
        <f>IFERROR(VLOOKUP(Table1[[#This Row],[Stock]],[2]CUS030!$A$5:$BO$10000,26,0)/Table1[[#This Row],[Rate
(L/S)]],"")</f>
        <v>403.75</v>
      </c>
      <c r="V386" s="7">
        <f>IFERROR(VLOOKUP(Table1[[#This Row],[Stock]],[2]CUS030!$A$5:$BO$10000,27,0)/Table1[[#This Row],[Rate
(L/S)]],"")</f>
        <v>450</v>
      </c>
      <c r="W386" s="7">
        <f>IFERROR(VLOOKUP(Table1[[#This Row],[Stock]],[2]CUS030!$A$5:$BO$10000,28,0)/Table1[[#This Row],[Rate
(L/S)]],"")</f>
        <v>0</v>
      </c>
      <c r="X386" s="7">
        <f>IFERROR(VLOOKUP(Table1[[#This Row],[Stock]],[2]CUS030!$A$5:$BO$10000,29,0)/Table1[[#This Row],[Rate
(L/S)]],"")</f>
        <v>0</v>
      </c>
      <c r="Y386" s="7">
        <f>IFERROR(VLOOKUP(Table1[[#This Row],[Stock]],[2]CUS030!$A$5:$BO$10000,30,0)/Table1[[#This Row],[Rate
(L/S)]],"")</f>
        <v>0</v>
      </c>
      <c r="Z386" s="7">
        <f>IFERROR(VLOOKUP(Table1[[#This Row],[Stock]],[2]CUS030!$A$5:$BO$10000,31,0)/Table1[[#This Row],[Rate
(L/S)]],"")</f>
        <v>450</v>
      </c>
      <c r="AA386" s="7">
        <f>IFERROR(VLOOKUP(Table1[[#This Row],[Stock]],[2]CUS030!$A$5:$BO$10000,32,0)/Table1[[#This Row],[Rate
(L/S)]],"")</f>
        <v>450</v>
      </c>
      <c r="AB386" s="7">
        <f>IFERROR(VLOOKUP(Table1[[#This Row],[Stock]],[2]CUS030!$A$5:$BO$10000,33,0)/Table1[[#This Row],[Rate
(L/S)]],"")</f>
        <v>462.5</v>
      </c>
      <c r="AC386" s="7">
        <f>IFERROR(VLOOKUP(Table1[[#This Row],[Stock]],[2]CUS030!$A$5:$BO$10000,34,0)/Table1[[#This Row],[Rate
(L/S)]],"")</f>
        <v>393.75</v>
      </c>
      <c r="AD386" s="7">
        <f>IFERROR(VLOOKUP(Table1[[#This Row],[Stock]],[2]CUS030!$A$5:$BO$10000,35,0)/Table1[[#This Row],[Rate
(L/S)]],"")</f>
        <v>343.75</v>
      </c>
      <c r="AE386" s="7">
        <f>IFERROR(VLOOKUP(Table1[[#This Row],[Stock]],[2]CUS030!$A$5:$BO$10000,36,0)/Table1[[#This Row],[Rate
(L/S)]],"")</f>
        <v>0</v>
      </c>
      <c r="AF386" s="7">
        <f>IFERROR(VLOOKUP(Table1[[#This Row],[Stock]],[2]CUS030!$A$5:$BO$10000,37,0)/Table1[[#This Row],[Rate
(L/S)]],"")</f>
        <v>0</v>
      </c>
      <c r="AG386" s="7">
        <f>IFERROR(VLOOKUP(Table1[[#This Row],[Stock]],[2]CUS030!$A$5:$BO$10000,38,0)/Table1[[#This Row],[Rate
(L/S)]],"")</f>
        <v>412.5</v>
      </c>
      <c r="AH386" s="7">
        <f>IFERROR(VLOOKUP(Table1[[#This Row],[Stock]],[2]CUS030!$A$5:$BO$10000,39,0)/Table1[[#This Row],[Rate
(L/S)]],"")</f>
        <v>425</v>
      </c>
      <c r="AI386" s="7">
        <f>IFERROR(VLOOKUP(Table1[[#This Row],[Stock]],[2]CUS030!$A$5:$BO$10000,40,0)/Table1[[#This Row],[Rate
(L/S)]],"")</f>
        <v>473.75</v>
      </c>
      <c r="AJ386" s="7">
        <f>IFERROR(VLOOKUP(Table1[[#This Row],[Stock]],[2]CUS030!$A$5:$BO$10000,41,0)/Table1[[#This Row],[Rate
(L/S)]],"")</f>
        <v>480</v>
      </c>
      <c r="AK386" s="7">
        <f>IFERROR(VLOOKUP(Table1[[#This Row],[Stock]],[2]CUS030!$A$5:$BO$10000,42,0)/Table1[[#This Row],[Rate
(L/S)]],"")</f>
        <v>475</v>
      </c>
      <c r="AL386" s="7">
        <f>IFERROR(VLOOKUP(Table1[[#This Row],[Stock]],[2]CUS030!$A$5:$BO$10000,43,0)/Table1[[#This Row],[Rate
(L/S)]],"")</f>
        <v>0</v>
      </c>
      <c r="AM386" s="7">
        <f>IFERROR(VLOOKUP(Table1[[#This Row],[Stock]],[2]CUS030!$A$5:$BO$10000,44,0)/Table1[[#This Row],[Rate
(L/S)]],"")</f>
        <v>0</v>
      </c>
      <c r="AN386" s="7">
        <f>IFERROR(VLOOKUP(Table1[[#This Row],[Stock]],[2]CUS030!$A$5:$BO$10000,45,0)/Table1[[#This Row],[Rate
(L/S)]],"")</f>
        <v>456.25</v>
      </c>
      <c r="AO386" s="7">
        <f>IFERROR(VLOOKUP(Table1[[#This Row],[Stock]],[2]CUS030!$A$5:$BO$10000,46,0)/Table1[[#This Row],[Rate
(L/S)]],"")</f>
        <v>389.625</v>
      </c>
      <c r="AP386" s="7">
        <f>IFERROR(VLOOKUP(Table1[[#This Row],[Stock]],[2]CUS030!$A$5:$BO$10000,47,0)/Table1[[#This Row],[Rate
(L/S)]],"")</f>
        <v>0</v>
      </c>
      <c r="AQ386" s="7">
        <f>IFERROR(VLOOKUP(Table1[[#This Row],[Stock]],[2]CUS030!$A$5:$BO$10000,48,0)/Table1[[#This Row],[Rate
(L/S)]],"")</f>
        <v>0</v>
      </c>
      <c r="AR386" s="7">
        <f>IFERROR(VLOOKUP(Table1[[#This Row],[Stock]],[2]CUS030!$A$5:$BO$10000,49,0)/Table1[[#This Row],[Rate
(L/S)]],"")</f>
        <v>0</v>
      </c>
      <c r="AS386" s="7">
        <f>IFERROR(VLOOKUP(Table1[[#This Row],[Stock]],[2]CUS030!$A$5:$BO$10000,50,0)/Table1[[#This Row],[Rate
(L/S)]],"")</f>
        <v>0</v>
      </c>
      <c r="AT386" s="7">
        <f>IFERROR(VLOOKUP(Table1[[#This Row],[Stock]],[2]CUS030!$A$5:$BO$10000,51,0)/Table1[[#This Row],[Rate
(L/S)]],"")</f>
        <v>0</v>
      </c>
      <c r="AU386" s="7">
        <f>IFERROR(VLOOKUP(Table1[[#This Row],[Stock]],[2]CUS030!$A$5:$BO$10000,52,0)/Table1[[#This Row],[Rate
(L/S)]],"")</f>
        <v>1410.375</v>
      </c>
      <c r="AV386" s="7">
        <f>IFERROR(VLOOKUP(Table1[[#This Row],[Stock]],[2]CUS030!$A$5:$BO$10000,53,0)/Table1[[#This Row],[Rate
(L/S)]],"")</f>
        <v>9109.875</v>
      </c>
      <c r="AW386" s="7">
        <f>IFERROR(VLOOKUP(Table1[[#This Row],[Stock]],[2]CUS030!$A$5:$BO$10000,54,0)/Table1[[#This Row],[Rate
(L/S)]],"")</f>
        <v>9109.875</v>
      </c>
      <c r="AX386" s="7">
        <f>IFERROR(VLOOKUP(Table1[[#This Row],[Stock]],[2]CUS030!$A$5:$BO$10000,55,0)/Table1[[#This Row],[Rate
(L/S)]],"")</f>
        <v>9329.625</v>
      </c>
      <c r="AY386" s="7">
        <f>IFERROR(VLOOKUP(Table1[[#This Row],[Stock]],[2]CUS030!$A$5:$BO$10000,56,0)/Table1[[#This Row],[Rate
(L/S)]],"")</f>
        <v>9770.125</v>
      </c>
      <c r="AZ386" s="7">
        <f>IFERROR(VLOOKUP(Table1[[#This Row],[Stock]],[2]CUS030!$A$5:$BO$10000,57,0)/Table1[[#This Row],[Rate
(L/S)]],"")</f>
        <v>6038.375</v>
      </c>
      <c r="BA386" s="7">
        <f>IFERROR(VLOOKUP(Table1[[#This Row],[Stock]],[2]CUS030!$A$5:$BO$10000,58,0)/Table1[[#This Row],[Rate
(L/S)]],"")</f>
        <v>7458</v>
      </c>
      <c r="BB386" s="7">
        <f>IFERROR(VLOOKUP(Table1[[#This Row],[Stock]],[2]CUS030!$A$5:$BO$10000,59,0)/Table1[[#This Row],[Rate
(L/S)]],"")</f>
        <v>0</v>
      </c>
      <c r="BC386" s="7">
        <f>IFERROR(VLOOKUP(Table1[[#This Row],[Stock]],[2]CUS030!$A$5:$BO$10000,60,0)/Table1[[#This Row],[Rate
(L/S)]],"")</f>
        <v>0</v>
      </c>
      <c r="BD386" s="7">
        <f>IFERROR(VLOOKUP(Table1[[#This Row],[Stock]],[2]CUS030!$A$5:$BO$10000,61,0)/Table1[[#This Row],[Rate
(L/S)]],"")</f>
        <v>0</v>
      </c>
      <c r="BE386" s="7">
        <f>IFERROR(VLOOKUP(Table1[[#This Row],[Stock]],[2]CUS030!$A$5:$BO$10000,62,0)/Table1[[#This Row],[Rate
(L/S)]],"")</f>
        <v>0</v>
      </c>
      <c r="BF386" s="7">
        <f>IFERROR(VLOOKUP(Table1[[#This Row],[Stock]],[2]CUS030!$A$5:$BO$10000,63,0)/Table1[[#This Row],[Rate
(L/S)]],"")</f>
        <v>0</v>
      </c>
      <c r="BG386" s="7">
        <f>IFERROR(VLOOKUP(Table1[[#This Row],[Stock]],[2]CUS030!$A$5:$BO$10000,64,0)/Table1[[#This Row],[Rate
(L/S)]],"")</f>
        <v>0</v>
      </c>
      <c r="BH386" s="7">
        <f>IFERROR(VLOOKUP(Table1[[#This Row],[Stock]],[2]CUS030!$A$5:$BO$10000,65,0)/Table1[[#This Row],[Rate
(L/S)]],"")</f>
        <v>0</v>
      </c>
      <c r="BI386" s="7" t="s">
        <v>1</v>
      </c>
      <c r="BJ386" s="15">
        <f>IFERROR(IF(Table1[[#This Row],[S.Material]]="S",(Table1[[#This Row],[Total Qty]]+Table1[[#This Row],[N+1]]+Table1[[#This Row],[N+2]]),Table1[[#This Row],[Total Qty]]+Table1[[#This Row],[N+1]]),)</f>
        <v>18880</v>
      </c>
      <c r="BK386" s="7" t="str">
        <f>IFERROR(IF(((AVERAGE((Table1[[#This Row],[N+1]],Table1[[#This Row],[N+2]]),Table1[[#This Row],[N+3]])-(Table1[[#This Row],[Total Qty]])))&gt;500,"Fixed&gt;500pcs",""),"")</f>
        <v/>
      </c>
      <c r="BL386" s="7" t="str">
        <f>IF(AND(Table1[[#This Row],[Last Forcast]]=0,Table1[[#This Row],[Total Qty]]&gt;0,Table1[[#This Row],[N+1]]&gt;0),"Check PO again","")</f>
        <v/>
      </c>
    </row>
    <row r="387" spans="2:64" x14ac:dyDescent="0.3">
      <c r="B387">
        <v>385</v>
      </c>
      <c r="C387" t="s">
        <v>398</v>
      </c>
      <c r="D387">
        <f>IFERROR(ROUND((MID(Table1[[#This Row],[Production]],35,(LEN(Table1[[#This Row],[Production]]))-37)/(MID(Table1[[#This Row],[Stock]],35,(LEN(Table1[[#This Row],[Stock]]))-37))),0),"")</f>
        <v>8</v>
      </c>
      <c r="E387" t="s">
        <v>390</v>
      </c>
      <c r="F387" s="16">
        <f>VLOOKUP(LEFT(Table1[[#This Row],[Production]],LEN(Table1[[#This Row],[Production]])-7),Item!$A$5:$Z$1000,26,0)</f>
        <v>0.996</v>
      </c>
      <c r="H387" s="8" t="str">
        <f>IFERROR(VLOOKUP(MID(Table1[[#This Row],[Production]],10,2),Special!$B$2:$D$26,3,0),"")</f>
        <v>-</v>
      </c>
      <c r="J387" t="b">
        <f>EXACT(LEFT(Table1[[#This Row],[Stock]],12),LEFT(Table1[[#This Row],[Production]],12))</f>
        <v>1</v>
      </c>
      <c r="K387" t="b">
        <f>EXACT((RIGHT(Table1[[#This Row],[Stock]],3)),((RIGHT(Table1[[#This Row],[Production]],3))))</f>
        <v>1</v>
      </c>
      <c r="L387" s="14">
        <f>IFERROR(VLOOKUP(Table1[[#This Row],[Stock]],[1]Sheet1!$A$7:$N$10000,14,0),"")</f>
        <v>750</v>
      </c>
      <c r="M387" s="14">
        <f>IFERROR(ROUND((Table1[[#This Row],[Stock
(S&amp;L)]]/Table1[[#This Row],[Rate
(L/S)]]),0),"")</f>
        <v>94</v>
      </c>
      <c r="O387" t="str">
        <f>IF(Table1[[#This Row],[Rate
(L/S)]]=1,"P/E","C")</f>
        <v>C</v>
      </c>
      <c r="P387" s="7" t="str">
        <f>IFERROR(VLOOKUP(Table1[[#This Row],[Stock]],[2]CUS030!$A$5:$BO$10000,21,0)/Table1[[#This Row],[Rate
(L/S)]],"")</f>
        <v/>
      </c>
      <c r="Q387" s="7" t="str">
        <f>IFERROR(VLOOKUP(Table1[[#This Row],[Stock]],[2]CUS030!$A$5:$BO$10000,22,0)/Table1[[#This Row],[Rate
(L/S)]],"")</f>
        <v/>
      </c>
      <c r="R387" s="7" t="str">
        <f>IFERROR(VLOOKUP(Table1[[#This Row],[Stock]],[2]CUS030!$A$5:$BO$10000,23,0)/Table1[[#This Row],[Rate
(L/S)]],"")</f>
        <v/>
      </c>
      <c r="S387" s="7" t="str">
        <f>IFERROR(VLOOKUP(Table1[[#This Row],[Stock]],[2]CUS030!$A$5:$BO$10000,24,0)/Table1[[#This Row],[Rate
(L/S)]],"")</f>
        <v/>
      </c>
      <c r="T387" s="7" t="str">
        <f>IFERROR(VLOOKUP(Table1[[#This Row],[Stock]],[2]CUS030!$A$5:$BO$10000,25,0)/Table1[[#This Row],[Rate
(L/S)]],"")</f>
        <v/>
      </c>
      <c r="U387" s="7" t="str">
        <f>IFERROR(VLOOKUP(Table1[[#This Row],[Stock]],[2]CUS030!$A$5:$BO$10000,26,0)/Table1[[#This Row],[Rate
(L/S)]],"")</f>
        <v/>
      </c>
      <c r="V387" s="7" t="str">
        <f>IFERROR(VLOOKUP(Table1[[#This Row],[Stock]],[2]CUS030!$A$5:$BO$10000,27,0)/Table1[[#This Row],[Rate
(L/S)]],"")</f>
        <v/>
      </c>
      <c r="W387" s="7" t="str">
        <f>IFERROR(VLOOKUP(Table1[[#This Row],[Stock]],[2]CUS030!$A$5:$BO$10000,28,0)/Table1[[#This Row],[Rate
(L/S)]],"")</f>
        <v/>
      </c>
      <c r="X387" s="7" t="str">
        <f>IFERROR(VLOOKUP(Table1[[#This Row],[Stock]],[2]CUS030!$A$5:$BO$10000,29,0)/Table1[[#This Row],[Rate
(L/S)]],"")</f>
        <v/>
      </c>
      <c r="Y387" s="7" t="str">
        <f>IFERROR(VLOOKUP(Table1[[#This Row],[Stock]],[2]CUS030!$A$5:$BO$10000,30,0)/Table1[[#This Row],[Rate
(L/S)]],"")</f>
        <v/>
      </c>
      <c r="Z387" s="7" t="str">
        <f>IFERROR(VLOOKUP(Table1[[#This Row],[Stock]],[2]CUS030!$A$5:$BO$10000,31,0)/Table1[[#This Row],[Rate
(L/S)]],"")</f>
        <v/>
      </c>
      <c r="AA387" s="7" t="str">
        <f>IFERROR(VLOOKUP(Table1[[#This Row],[Stock]],[2]CUS030!$A$5:$BO$10000,32,0)/Table1[[#This Row],[Rate
(L/S)]],"")</f>
        <v/>
      </c>
      <c r="AB387" s="7" t="str">
        <f>IFERROR(VLOOKUP(Table1[[#This Row],[Stock]],[2]CUS030!$A$5:$BO$10000,33,0)/Table1[[#This Row],[Rate
(L/S)]],"")</f>
        <v/>
      </c>
      <c r="AC387" s="7" t="str">
        <f>IFERROR(VLOOKUP(Table1[[#This Row],[Stock]],[2]CUS030!$A$5:$BO$10000,34,0)/Table1[[#This Row],[Rate
(L/S)]],"")</f>
        <v/>
      </c>
      <c r="AD387" s="7" t="str">
        <f>IFERROR(VLOOKUP(Table1[[#This Row],[Stock]],[2]CUS030!$A$5:$BO$10000,35,0)/Table1[[#This Row],[Rate
(L/S)]],"")</f>
        <v/>
      </c>
      <c r="AE387" s="7" t="str">
        <f>IFERROR(VLOOKUP(Table1[[#This Row],[Stock]],[2]CUS030!$A$5:$BO$10000,36,0)/Table1[[#This Row],[Rate
(L/S)]],"")</f>
        <v/>
      </c>
      <c r="AF387" s="7" t="str">
        <f>IFERROR(VLOOKUP(Table1[[#This Row],[Stock]],[2]CUS030!$A$5:$BO$10000,37,0)/Table1[[#This Row],[Rate
(L/S)]],"")</f>
        <v/>
      </c>
      <c r="AG387" s="7" t="str">
        <f>IFERROR(VLOOKUP(Table1[[#This Row],[Stock]],[2]CUS030!$A$5:$BO$10000,38,0)/Table1[[#This Row],[Rate
(L/S)]],"")</f>
        <v/>
      </c>
      <c r="AH387" s="7" t="str">
        <f>IFERROR(VLOOKUP(Table1[[#This Row],[Stock]],[2]CUS030!$A$5:$BO$10000,39,0)/Table1[[#This Row],[Rate
(L/S)]],"")</f>
        <v/>
      </c>
      <c r="AI387" s="7" t="str">
        <f>IFERROR(VLOOKUP(Table1[[#This Row],[Stock]],[2]CUS030!$A$5:$BO$10000,40,0)/Table1[[#This Row],[Rate
(L/S)]],"")</f>
        <v/>
      </c>
      <c r="AJ387" s="7" t="str">
        <f>IFERROR(VLOOKUP(Table1[[#This Row],[Stock]],[2]CUS030!$A$5:$BO$10000,41,0)/Table1[[#This Row],[Rate
(L/S)]],"")</f>
        <v/>
      </c>
      <c r="AK387" s="7" t="str">
        <f>IFERROR(VLOOKUP(Table1[[#This Row],[Stock]],[2]CUS030!$A$5:$BO$10000,42,0)/Table1[[#This Row],[Rate
(L/S)]],"")</f>
        <v/>
      </c>
      <c r="AL387" s="7" t="str">
        <f>IFERROR(VLOOKUP(Table1[[#This Row],[Stock]],[2]CUS030!$A$5:$BO$10000,43,0)/Table1[[#This Row],[Rate
(L/S)]],"")</f>
        <v/>
      </c>
      <c r="AM387" s="7" t="str">
        <f>IFERROR(VLOOKUP(Table1[[#This Row],[Stock]],[2]CUS030!$A$5:$BO$10000,44,0)/Table1[[#This Row],[Rate
(L/S)]],"")</f>
        <v/>
      </c>
      <c r="AN387" s="7" t="str">
        <f>IFERROR(VLOOKUP(Table1[[#This Row],[Stock]],[2]CUS030!$A$5:$BO$10000,45,0)/Table1[[#This Row],[Rate
(L/S)]],"")</f>
        <v/>
      </c>
      <c r="AO387" s="7" t="str">
        <f>IFERROR(VLOOKUP(Table1[[#This Row],[Stock]],[2]CUS030!$A$5:$BO$10000,46,0)/Table1[[#This Row],[Rate
(L/S)]],"")</f>
        <v/>
      </c>
      <c r="AP387" s="7" t="str">
        <f>IFERROR(VLOOKUP(Table1[[#This Row],[Stock]],[2]CUS030!$A$5:$BO$10000,47,0)/Table1[[#This Row],[Rate
(L/S)]],"")</f>
        <v/>
      </c>
      <c r="AQ387" s="7" t="str">
        <f>IFERROR(VLOOKUP(Table1[[#This Row],[Stock]],[2]CUS030!$A$5:$BO$10000,48,0)/Table1[[#This Row],[Rate
(L/S)]],"")</f>
        <v/>
      </c>
      <c r="AR387" s="7" t="str">
        <f>IFERROR(VLOOKUP(Table1[[#This Row],[Stock]],[2]CUS030!$A$5:$BO$10000,49,0)/Table1[[#This Row],[Rate
(L/S)]],"")</f>
        <v/>
      </c>
      <c r="AS387" s="7" t="str">
        <f>IFERROR(VLOOKUP(Table1[[#This Row],[Stock]],[2]CUS030!$A$5:$BO$10000,50,0)/Table1[[#This Row],[Rate
(L/S)]],"")</f>
        <v/>
      </c>
      <c r="AT387" s="7" t="str">
        <f>IFERROR(VLOOKUP(Table1[[#This Row],[Stock]],[2]CUS030!$A$5:$BO$10000,51,0)/Table1[[#This Row],[Rate
(L/S)]],"")</f>
        <v/>
      </c>
      <c r="AU387" s="7" t="str">
        <f>IFERROR(VLOOKUP(Table1[[#This Row],[Stock]],[2]CUS030!$A$5:$BO$10000,52,0)/Table1[[#This Row],[Rate
(L/S)]],"")</f>
        <v/>
      </c>
      <c r="AV387" s="7" t="str">
        <f>IFERROR(VLOOKUP(Table1[[#This Row],[Stock]],[2]CUS030!$A$5:$BO$10000,53,0)/Table1[[#This Row],[Rate
(L/S)]],"")</f>
        <v/>
      </c>
      <c r="AW387" s="7" t="str">
        <f>IFERROR(VLOOKUP(Table1[[#This Row],[Stock]],[2]CUS030!$A$5:$BO$10000,54,0)/Table1[[#This Row],[Rate
(L/S)]],"")</f>
        <v/>
      </c>
      <c r="AX387" s="7" t="str">
        <f>IFERROR(VLOOKUP(Table1[[#This Row],[Stock]],[2]CUS030!$A$5:$BO$10000,55,0)/Table1[[#This Row],[Rate
(L/S)]],"")</f>
        <v/>
      </c>
      <c r="AY387" s="7" t="str">
        <f>IFERROR(VLOOKUP(Table1[[#This Row],[Stock]],[2]CUS030!$A$5:$BO$10000,56,0)/Table1[[#This Row],[Rate
(L/S)]],"")</f>
        <v/>
      </c>
      <c r="AZ387" s="7" t="str">
        <f>IFERROR(VLOOKUP(Table1[[#This Row],[Stock]],[2]CUS030!$A$5:$BO$10000,57,0)/Table1[[#This Row],[Rate
(L/S)]],"")</f>
        <v/>
      </c>
      <c r="BA387" s="7" t="str">
        <f>IFERROR(VLOOKUP(Table1[[#This Row],[Stock]],[2]CUS030!$A$5:$BO$10000,58,0)/Table1[[#This Row],[Rate
(L/S)]],"")</f>
        <v/>
      </c>
      <c r="BB387" s="7" t="str">
        <f>IFERROR(VLOOKUP(Table1[[#This Row],[Stock]],[2]CUS030!$A$5:$BO$10000,59,0)/Table1[[#This Row],[Rate
(L/S)]],"")</f>
        <v/>
      </c>
      <c r="BC387" s="7" t="str">
        <f>IFERROR(VLOOKUP(Table1[[#This Row],[Stock]],[2]CUS030!$A$5:$BO$10000,60,0)/Table1[[#This Row],[Rate
(L/S)]],"")</f>
        <v/>
      </c>
      <c r="BD387" s="7" t="str">
        <f>IFERROR(VLOOKUP(Table1[[#This Row],[Stock]],[2]CUS030!$A$5:$BO$10000,61,0)/Table1[[#This Row],[Rate
(L/S)]],"")</f>
        <v/>
      </c>
      <c r="BE387" s="7" t="str">
        <f>IFERROR(VLOOKUP(Table1[[#This Row],[Stock]],[2]CUS030!$A$5:$BO$10000,62,0)/Table1[[#This Row],[Rate
(L/S)]],"")</f>
        <v/>
      </c>
      <c r="BF387" s="7" t="str">
        <f>IFERROR(VLOOKUP(Table1[[#This Row],[Stock]],[2]CUS030!$A$5:$BO$10000,63,0)/Table1[[#This Row],[Rate
(L/S)]],"")</f>
        <v/>
      </c>
      <c r="BG387" s="7" t="str">
        <f>IFERROR(VLOOKUP(Table1[[#This Row],[Stock]],[2]CUS030!$A$5:$BO$10000,64,0)/Table1[[#This Row],[Rate
(L/S)]],"")</f>
        <v/>
      </c>
      <c r="BH387" s="7" t="str">
        <f>IFERROR(VLOOKUP(Table1[[#This Row],[Stock]],[2]CUS030!$A$5:$BO$10000,65,0)/Table1[[#This Row],[Rate
(L/S)]],"")</f>
        <v/>
      </c>
      <c r="BI387" s="7" t="s">
        <v>1</v>
      </c>
      <c r="BJ387" s="15">
        <f>IFERROR(IF(Table1[[#This Row],[S.Material]]="S",(Table1[[#This Row],[Total Qty]]+Table1[[#This Row],[N+1]]+Table1[[#This Row],[N+2]]),Table1[[#This Row],[Total Qty]]+Table1[[#This Row],[N+1]]),)</f>
        <v>0</v>
      </c>
      <c r="BK387" s="7" t="str">
        <f>IFERROR(IF(((AVERAGE((Table1[[#This Row],[N+1]],Table1[[#This Row],[N+2]]),Table1[[#This Row],[N+3]])-(Table1[[#This Row],[Total Qty]])))&gt;500,"Fixed&gt;500pcs",""),"")</f>
        <v/>
      </c>
      <c r="BL387" s="7" t="str">
        <f>IF(AND(Table1[[#This Row],[Last Forcast]]=0,Table1[[#This Row],[Total Qty]]&gt;0,Table1[[#This Row],[N+1]]&gt;0),"Check PO again","")</f>
        <v/>
      </c>
    </row>
    <row r="388" spans="2:64" x14ac:dyDescent="0.3">
      <c r="B388">
        <v>386</v>
      </c>
      <c r="C388" t="s">
        <v>399</v>
      </c>
      <c r="D388">
        <f>IFERROR(ROUND((MID(Table1[[#This Row],[Production]],35,(LEN(Table1[[#This Row],[Production]]))-37)/(MID(Table1[[#This Row],[Stock]],35,(LEN(Table1[[#This Row],[Stock]]))-37))),0),"")</f>
        <v>8</v>
      </c>
      <c r="E388" t="s">
        <v>390</v>
      </c>
      <c r="F388" s="16">
        <f>VLOOKUP(LEFT(Table1[[#This Row],[Production]],LEN(Table1[[#This Row],[Production]])-7),Item!$A$5:$Z$1000,26,0)</f>
        <v>0.996</v>
      </c>
      <c r="H388" s="8" t="str">
        <f>IFERROR(VLOOKUP(MID(Table1[[#This Row],[Production]],10,2),Special!$B$2:$D$26,3,0),"")</f>
        <v>-</v>
      </c>
      <c r="J388" t="b">
        <f>EXACT(LEFT(Table1[[#This Row],[Stock]],12),LEFT(Table1[[#This Row],[Production]],12))</f>
        <v>1</v>
      </c>
      <c r="K388" t="b">
        <f>EXACT((RIGHT(Table1[[#This Row],[Stock]],3)),((RIGHT(Table1[[#This Row],[Production]],3))))</f>
        <v>1</v>
      </c>
      <c r="L388" s="14">
        <f>IFERROR(VLOOKUP(Table1[[#This Row],[Stock]],[1]Sheet1!$A$7:$N$10000,14,0),"")</f>
        <v>5500</v>
      </c>
      <c r="M388" s="14">
        <f>IFERROR(ROUND((Table1[[#This Row],[Stock
(S&amp;L)]]/Table1[[#This Row],[Rate
(L/S)]]),0),"")</f>
        <v>688</v>
      </c>
      <c r="O388" t="str">
        <f>IF(Table1[[#This Row],[Rate
(L/S)]]=1,"P/E","C")</f>
        <v>C</v>
      </c>
      <c r="P388" s="7" t="str">
        <f>IFERROR(VLOOKUP(Table1[[#This Row],[Stock]],[2]CUS030!$A$5:$BO$10000,21,0)/Table1[[#This Row],[Rate
(L/S)]],"")</f>
        <v/>
      </c>
      <c r="Q388" s="7" t="str">
        <f>IFERROR(VLOOKUP(Table1[[#This Row],[Stock]],[2]CUS030!$A$5:$BO$10000,22,0)/Table1[[#This Row],[Rate
(L/S)]],"")</f>
        <v/>
      </c>
      <c r="R388" s="7" t="str">
        <f>IFERROR(VLOOKUP(Table1[[#This Row],[Stock]],[2]CUS030!$A$5:$BO$10000,23,0)/Table1[[#This Row],[Rate
(L/S)]],"")</f>
        <v/>
      </c>
      <c r="S388" s="7" t="str">
        <f>IFERROR(VLOOKUP(Table1[[#This Row],[Stock]],[2]CUS030!$A$5:$BO$10000,24,0)/Table1[[#This Row],[Rate
(L/S)]],"")</f>
        <v/>
      </c>
      <c r="T388" s="7" t="str">
        <f>IFERROR(VLOOKUP(Table1[[#This Row],[Stock]],[2]CUS030!$A$5:$BO$10000,25,0)/Table1[[#This Row],[Rate
(L/S)]],"")</f>
        <v/>
      </c>
      <c r="U388" s="7" t="str">
        <f>IFERROR(VLOOKUP(Table1[[#This Row],[Stock]],[2]CUS030!$A$5:$BO$10000,26,0)/Table1[[#This Row],[Rate
(L/S)]],"")</f>
        <v/>
      </c>
      <c r="V388" s="7" t="str">
        <f>IFERROR(VLOOKUP(Table1[[#This Row],[Stock]],[2]CUS030!$A$5:$BO$10000,27,0)/Table1[[#This Row],[Rate
(L/S)]],"")</f>
        <v/>
      </c>
      <c r="W388" s="7" t="str">
        <f>IFERROR(VLOOKUP(Table1[[#This Row],[Stock]],[2]CUS030!$A$5:$BO$10000,28,0)/Table1[[#This Row],[Rate
(L/S)]],"")</f>
        <v/>
      </c>
      <c r="X388" s="7" t="str">
        <f>IFERROR(VLOOKUP(Table1[[#This Row],[Stock]],[2]CUS030!$A$5:$BO$10000,29,0)/Table1[[#This Row],[Rate
(L/S)]],"")</f>
        <v/>
      </c>
      <c r="Y388" s="7" t="str">
        <f>IFERROR(VLOOKUP(Table1[[#This Row],[Stock]],[2]CUS030!$A$5:$BO$10000,30,0)/Table1[[#This Row],[Rate
(L/S)]],"")</f>
        <v/>
      </c>
      <c r="Z388" s="7" t="str">
        <f>IFERROR(VLOOKUP(Table1[[#This Row],[Stock]],[2]CUS030!$A$5:$BO$10000,31,0)/Table1[[#This Row],[Rate
(L/S)]],"")</f>
        <v/>
      </c>
      <c r="AA388" s="7" t="str">
        <f>IFERROR(VLOOKUP(Table1[[#This Row],[Stock]],[2]CUS030!$A$5:$BO$10000,32,0)/Table1[[#This Row],[Rate
(L/S)]],"")</f>
        <v/>
      </c>
      <c r="AB388" s="7" t="str">
        <f>IFERROR(VLOOKUP(Table1[[#This Row],[Stock]],[2]CUS030!$A$5:$BO$10000,33,0)/Table1[[#This Row],[Rate
(L/S)]],"")</f>
        <v/>
      </c>
      <c r="AC388" s="7" t="str">
        <f>IFERROR(VLOOKUP(Table1[[#This Row],[Stock]],[2]CUS030!$A$5:$BO$10000,34,0)/Table1[[#This Row],[Rate
(L/S)]],"")</f>
        <v/>
      </c>
      <c r="AD388" s="7" t="str">
        <f>IFERROR(VLOOKUP(Table1[[#This Row],[Stock]],[2]CUS030!$A$5:$BO$10000,35,0)/Table1[[#This Row],[Rate
(L/S)]],"")</f>
        <v/>
      </c>
      <c r="AE388" s="7" t="str">
        <f>IFERROR(VLOOKUP(Table1[[#This Row],[Stock]],[2]CUS030!$A$5:$BO$10000,36,0)/Table1[[#This Row],[Rate
(L/S)]],"")</f>
        <v/>
      </c>
      <c r="AF388" s="7" t="str">
        <f>IFERROR(VLOOKUP(Table1[[#This Row],[Stock]],[2]CUS030!$A$5:$BO$10000,37,0)/Table1[[#This Row],[Rate
(L/S)]],"")</f>
        <v/>
      </c>
      <c r="AG388" s="7" t="str">
        <f>IFERROR(VLOOKUP(Table1[[#This Row],[Stock]],[2]CUS030!$A$5:$BO$10000,38,0)/Table1[[#This Row],[Rate
(L/S)]],"")</f>
        <v/>
      </c>
      <c r="AH388" s="7" t="str">
        <f>IFERROR(VLOOKUP(Table1[[#This Row],[Stock]],[2]CUS030!$A$5:$BO$10000,39,0)/Table1[[#This Row],[Rate
(L/S)]],"")</f>
        <v/>
      </c>
      <c r="AI388" s="7" t="str">
        <f>IFERROR(VLOOKUP(Table1[[#This Row],[Stock]],[2]CUS030!$A$5:$BO$10000,40,0)/Table1[[#This Row],[Rate
(L/S)]],"")</f>
        <v/>
      </c>
      <c r="AJ388" s="7" t="str">
        <f>IFERROR(VLOOKUP(Table1[[#This Row],[Stock]],[2]CUS030!$A$5:$BO$10000,41,0)/Table1[[#This Row],[Rate
(L/S)]],"")</f>
        <v/>
      </c>
      <c r="AK388" s="7" t="str">
        <f>IFERROR(VLOOKUP(Table1[[#This Row],[Stock]],[2]CUS030!$A$5:$BO$10000,42,0)/Table1[[#This Row],[Rate
(L/S)]],"")</f>
        <v/>
      </c>
      <c r="AL388" s="7" t="str">
        <f>IFERROR(VLOOKUP(Table1[[#This Row],[Stock]],[2]CUS030!$A$5:$BO$10000,43,0)/Table1[[#This Row],[Rate
(L/S)]],"")</f>
        <v/>
      </c>
      <c r="AM388" s="7" t="str">
        <f>IFERROR(VLOOKUP(Table1[[#This Row],[Stock]],[2]CUS030!$A$5:$BO$10000,44,0)/Table1[[#This Row],[Rate
(L/S)]],"")</f>
        <v/>
      </c>
      <c r="AN388" s="7" t="str">
        <f>IFERROR(VLOOKUP(Table1[[#This Row],[Stock]],[2]CUS030!$A$5:$BO$10000,45,0)/Table1[[#This Row],[Rate
(L/S)]],"")</f>
        <v/>
      </c>
      <c r="AO388" s="7" t="str">
        <f>IFERROR(VLOOKUP(Table1[[#This Row],[Stock]],[2]CUS030!$A$5:$BO$10000,46,0)/Table1[[#This Row],[Rate
(L/S)]],"")</f>
        <v/>
      </c>
      <c r="AP388" s="7" t="str">
        <f>IFERROR(VLOOKUP(Table1[[#This Row],[Stock]],[2]CUS030!$A$5:$BO$10000,47,0)/Table1[[#This Row],[Rate
(L/S)]],"")</f>
        <v/>
      </c>
      <c r="AQ388" s="7" t="str">
        <f>IFERROR(VLOOKUP(Table1[[#This Row],[Stock]],[2]CUS030!$A$5:$BO$10000,48,0)/Table1[[#This Row],[Rate
(L/S)]],"")</f>
        <v/>
      </c>
      <c r="AR388" s="7" t="str">
        <f>IFERROR(VLOOKUP(Table1[[#This Row],[Stock]],[2]CUS030!$A$5:$BO$10000,49,0)/Table1[[#This Row],[Rate
(L/S)]],"")</f>
        <v/>
      </c>
      <c r="AS388" s="7" t="str">
        <f>IFERROR(VLOOKUP(Table1[[#This Row],[Stock]],[2]CUS030!$A$5:$BO$10000,50,0)/Table1[[#This Row],[Rate
(L/S)]],"")</f>
        <v/>
      </c>
      <c r="AT388" s="7" t="str">
        <f>IFERROR(VLOOKUP(Table1[[#This Row],[Stock]],[2]CUS030!$A$5:$BO$10000,51,0)/Table1[[#This Row],[Rate
(L/S)]],"")</f>
        <v/>
      </c>
      <c r="AU388" s="7" t="str">
        <f>IFERROR(VLOOKUP(Table1[[#This Row],[Stock]],[2]CUS030!$A$5:$BO$10000,52,0)/Table1[[#This Row],[Rate
(L/S)]],"")</f>
        <v/>
      </c>
      <c r="AV388" s="7" t="str">
        <f>IFERROR(VLOOKUP(Table1[[#This Row],[Stock]],[2]CUS030!$A$5:$BO$10000,53,0)/Table1[[#This Row],[Rate
(L/S)]],"")</f>
        <v/>
      </c>
      <c r="AW388" s="7" t="str">
        <f>IFERROR(VLOOKUP(Table1[[#This Row],[Stock]],[2]CUS030!$A$5:$BO$10000,54,0)/Table1[[#This Row],[Rate
(L/S)]],"")</f>
        <v/>
      </c>
      <c r="AX388" s="7" t="str">
        <f>IFERROR(VLOOKUP(Table1[[#This Row],[Stock]],[2]CUS030!$A$5:$BO$10000,55,0)/Table1[[#This Row],[Rate
(L/S)]],"")</f>
        <v/>
      </c>
      <c r="AY388" s="7" t="str">
        <f>IFERROR(VLOOKUP(Table1[[#This Row],[Stock]],[2]CUS030!$A$5:$BO$10000,56,0)/Table1[[#This Row],[Rate
(L/S)]],"")</f>
        <v/>
      </c>
      <c r="AZ388" s="7" t="str">
        <f>IFERROR(VLOOKUP(Table1[[#This Row],[Stock]],[2]CUS030!$A$5:$BO$10000,57,0)/Table1[[#This Row],[Rate
(L/S)]],"")</f>
        <v/>
      </c>
      <c r="BA388" s="7" t="str">
        <f>IFERROR(VLOOKUP(Table1[[#This Row],[Stock]],[2]CUS030!$A$5:$BO$10000,58,0)/Table1[[#This Row],[Rate
(L/S)]],"")</f>
        <v/>
      </c>
      <c r="BB388" s="7" t="str">
        <f>IFERROR(VLOOKUP(Table1[[#This Row],[Stock]],[2]CUS030!$A$5:$BO$10000,59,0)/Table1[[#This Row],[Rate
(L/S)]],"")</f>
        <v/>
      </c>
      <c r="BC388" s="7" t="str">
        <f>IFERROR(VLOOKUP(Table1[[#This Row],[Stock]],[2]CUS030!$A$5:$BO$10000,60,0)/Table1[[#This Row],[Rate
(L/S)]],"")</f>
        <v/>
      </c>
      <c r="BD388" s="7" t="str">
        <f>IFERROR(VLOOKUP(Table1[[#This Row],[Stock]],[2]CUS030!$A$5:$BO$10000,61,0)/Table1[[#This Row],[Rate
(L/S)]],"")</f>
        <v/>
      </c>
      <c r="BE388" s="7" t="str">
        <f>IFERROR(VLOOKUP(Table1[[#This Row],[Stock]],[2]CUS030!$A$5:$BO$10000,62,0)/Table1[[#This Row],[Rate
(L/S)]],"")</f>
        <v/>
      </c>
      <c r="BF388" s="7" t="str">
        <f>IFERROR(VLOOKUP(Table1[[#This Row],[Stock]],[2]CUS030!$A$5:$BO$10000,63,0)/Table1[[#This Row],[Rate
(L/S)]],"")</f>
        <v/>
      </c>
      <c r="BG388" s="7" t="str">
        <f>IFERROR(VLOOKUP(Table1[[#This Row],[Stock]],[2]CUS030!$A$5:$BO$10000,64,0)/Table1[[#This Row],[Rate
(L/S)]],"")</f>
        <v/>
      </c>
      <c r="BH388" s="7" t="str">
        <f>IFERROR(VLOOKUP(Table1[[#This Row],[Stock]],[2]CUS030!$A$5:$BO$10000,65,0)/Table1[[#This Row],[Rate
(L/S)]],"")</f>
        <v/>
      </c>
      <c r="BI388" s="7" t="s">
        <v>1</v>
      </c>
      <c r="BJ388" s="15">
        <f>IFERROR(IF(Table1[[#This Row],[S.Material]]="S",(Table1[[#This Row],[Total Qty]]+Table1[[#This Row],[N+1]]+Table1[[#This Row],[N+2]]),Table1[[#This Row],[Total Qty]]+Table1[[#This Row],[N+1]]),)</f>
        <v>0</v>
      </c>
      <c r="BK388" s="7" t="str">
        <f>IFERROR(IF(((AVERAGE((Table1[[#This Row],[N+1]],Table1[[#This Row],[N+2]]),Table1[[#This Row],[N+3]])-(Table1[[#This Row],[Total Qty]])))&gt;500,"Fixed&gt;500pcs",""),"")</f>
        <v/>
      </c>
      <c r="BL388" s="7" t="str">
        <f>IF(AND(Table1[[#This Row],[Last Forcast]]=0,Table1[[#This Row],[Total Qty]]&gt;0,Table1[[#This Row],[N+1]]&gt;0),"Check PO again","")</f>
        <v/>
      </c>
    </row>
    <row r="389" spans="2:64" x14ac:dyDescent="0.3">
      <c r="B389">
        <v>387</v>
      </c>
      <c r="C389" t="s">
        <v>400</v>
      </c>
      <c r="D389">
        <f>IFERROR(ROUND((MID(Table1[[#This Row],[Production]],35,(LEN(Table1[[#This Row],[Production]]))-37)/(MID(Table1[[#This Row],[Stock]],35,(LEN(Table1[[#This Row],[Stock]]))-37))),0),"")</f>
        <v>8</v>
      </c>
      <c r="E389" t="s">
        <v>703</v>
      </c>
      <c r="F389" s="16">
        <f>VLOOKUP(LEFT(Table1[[#This Row],[Production]],LEN(Table1[[#This Row],[Production]])-7),Item!$A$5:$Z$1000,26,0)</f>
        <v>0.996</v>
      </c>
      <c r="H389" s="8" t="str">
        <f>IFERROR(VLOOKUP(MID(Table1[[#This Row],[Production]],10,2),Special!$B$2:$D$26,3,0),"")</f>
        <v>-</v>
      </c>
      <c r="J389" t="b">
        <f>EXACT(LEFT(Table1[[#This Row],[Stock]],12),LEFT(Table1[[#This Row],[Production]],12))</f>
        <v>1</v>
      </c>
      <c r="K389" t="b">
        <f>EXACT((RIGHT(Table1[[#This Row],[Stock]],3)),((RIGHT(Table1[[#This Row],[Production]],3))))</f>
        <v>1</v>
      </c>
      <c r="L389" s="14">
        <f>IFERROR(VLOOKUP(Table1[[#This Row],[Stock]],[1]Sheet1!$A$7:$N$10000,14,0),"")</f>
        <v>59</v>
      </c>
      <c r="M389" s="14">
        <f>IFERROR(ROUND((Table1[[#This Row],[Stock
(S&amp;L)]]/Table1[[#This Row],[Rate
(L/S)]]),0),"")</f>
        <v>7</v>
      </c>
      <c r="O389" t="str">
        <f>IF(Table1[[#This Row],[Rate
(L/S)]]=1,"P/E","C")</f>
        <v>C</v>
      </c>
      <c r="P389" s="7">
        <f>IFERROR(VLOOKUP(Table1[[#This Row],[Stock]],[2]CUS030!$A$5:$BO$10000,21,0)/Table1[[#This Row],[Rate
(L/S)]],"")</f>
        <v>0</v>
      </c>
      <c r="Q389" s="7">
        <f>IFERROR(VLOOKUP(Table1[[#This Row],[Stock]],[2]CUS030!$A$5:$BO$10000,22,0)/Table1[[#This Row],[Rate
(L/S)]],"")</f>
        <v>0</v>
      </c>
      <c r="R389" s="7">
        <f>IFERROR(VLOOKUP(Table1[[#This Row],[Stock]],[2]CUS030!$A$5:$BO$10000,23,0)/Table1[[#This Row],[Rate
(L/S)]],"")</f>
        <v>0</v>
      </c>
      <c r="S389" s="7">
        <f>IFERROR(VLOOKUP(Table1[[#This Row],[Stock]],[2]CUS030!$A$5:$BO$10000,24,0)/Table1[[#This Row],[Rate
(L/S)]],"")</f>
        <v>0</v>
      </c>
      <c r="T389" s="7">
        <f>IFERROR(VLOOKUP(Table1[[#This Row],[Stock]],[2]CUS030!$A$5:$BO$10000,25,0)/Table1[[#This Row],[Rate
(L/S)]],"")</f>
        <v>0</v>
      </c>
      <c r="U389" s="7">
        <f>IFERROR(VLOOKUP(Table1[[#This Row],[Stock]],[2]CUS030!$A$5:$BO$10000,26,0)/Table1[[#This Row],[Rate
(L/S)]],"")</f>
        <v>0</v>
      </c>
      <c r="V389" s="7">
        <f>IFERROR(VLOOKUP(Table1[[#This Row],[Stock]],[2]CUS030!$A$5:$BO$10000,27,0)/Table1[[#This Row],[Rate
(L/S)]],"")</f>
        <v>0</v>
      </c>
      <c r="W389" s="7">
        <f>IFERROR(VLOOKUP(Table1[[#This Row],[Stock]],[2]CUS030!$A$5:$BO$10000,28,0)/Table1[[#This Row],[Rate
(L/S)]],"")</f>
        <v>0</v>
      </c>
      <c r="X389" s="7">
        <f>IFERROR(VLOOKUP(Table1[[#This Row],[Stock]],[2]CUS030!$A$5:$BO$10000,29,0)/Table1[[#This Row],[Rate
(L/S)]],"")</f>
        <v>0</v>
      </c>
      <c r="Y389" s="7">
        <f>IFERROR(VLOOKUP(Table1[[#This Row],[Stock]],[2]CUS030!$A$5:$BO$10000,30,0)/Table1[[#This Row],[Rate
(L/S)]],"")</f>
        <v>0</v>
      </c>
      <c r="Z389" s="7">
        <f>IFERROR(VLOOKUP(Table1[[#This Row],[Stock]],[2]CUS030!$A$5:$BO$10000,31,0)/Table1[[#This Row],[Rate
(L/S)]],"")</f>
        <v>0</v>
      </c>
      <c r="AA389" s="7">
        <f>IFERROR(VLOOKUP(Table1[[#This Row],[Stock]],[2]CUS030!$A$5:$BO$10000,32,0)/Table1[[#This Row],[Rate
(L/S)]],"")</f>
        <v>0</v>
      </c>
      <c r="AB389" s="7">
        <f>IFERROR(VLOOKUP(Table1[[#This Row],[Stock]],[2]CUS030!$A$5:$BO$10000,33,0)/Table1[[#This Row],[Rate
(L/S)]],"")</f>
        <v>0</v>
      </c>
      <c r="AC389" s="7">
        <f>IFERROR(VLOOKUP(Table1[[#This Row],[Stock]],[2]CUS030!$A$5:$BO$10000,34,0)/Table1[[#This Row],[Rate
(L/S)]],"")</f>
        <v>0</v>
      </c>
      <c r="AD389" s="7">
        <f>IFERROR(VLOOKUP(Table1[[#This Row],[Stock]],[2]CUS030!$A$5:$BO$10000,35,0)/Table1[[#This Row],[Rate
(L/S)]],"")</f>
        <v>0</v>
      </c>
      <c r="AE389" s="7">
        <f>IFERROR(VLOOKUP(Table1[[#This Row],[Stock]],[2]CUS030!$A$5:$BO$10000,36,0)/Table1[[#This Row],[Rate
(L/S)]],"")</f>
        <v>0</v>
      </c>
      <c r="AF389" s="7">
        <f>IFERROR(VLOOKUP(Table1[[#This Row],[Stock]],[2]CUS030!$A$5:$BO$10000,37,0)/Table1[[#This Row],[Rate
(L/S)]],"")</f>
        <v>0</v>
      </c>
      <c r="AG389" s="7">
        <f>IFERROR(VLOOKUP(Table1[[#This Row],[Stock]],[2]CUS030!$A$5:$BO$10000,38,0)/Table1[[#This Row],[Rate
(L/S)]],"")</f>
        <v>0</v>
      </c>
      <c r="AH389" s="7">
        <f>IFERROR(VLOOKUP(Table1[[#This Row],[Stock]],[2]CUS030!$A$5:$BO$10000,39,0)/Table1[[#This Row],[Rate
(L/S)]],"")</f>
        <v>0</v>
      </c>
      <c r="AI389" s="7">
        <f>IFERROR(VLOOKUP(Table1[[#This Row],[Stock]],[2]CUS030!$A$5:$BO$10000,40,0)/Table1[[#This Row],[Rate
(L/S)]],"")</f>
        <v>0</v>
      </c>
      <c r="AJ389" s="7">
        <f>IFERROR(VLOOKUP(Table1[[#This Row],[Stock]],[2]CUS030!$A$5:$BO$10000,41,0)/Table1[[#This Row],[Rate
(L/S)]],"")</f>
        <v>0</v>
      </c>
      <c r="AK389" s="7">
        <f>IFERROR(VLOOKUP(Table1[[#This Row],[Stock]],[2]CUS030!$A$5:$BO$10000,42,0)/Table1[[#This Row],[Rate
(L/S)]],"")</f>
        <v>0</v>
      </c>
      <c r="AL389" s="7">
        <f>IFERROR(VLOOKUP(Table1[[#This Row],[Stock]],[2]CUS030!$A$5:$BO$10000,43,0)/Table1[[#This Row],[Rate
(L/S)]],"")</f>
        <v>0</v>
      </c>
      <c r="AM389" s="7">
        <f>IFERROR(VLOOKUP(Table1[[#This Row],[Stock]],[2]CUS030!$A$5:$BO$10000,44,0)/Table1[[#This Row],[Rate
(L/S)]],"")</f>
        <v>0</v>
      </c>
      <c r="AN389" s="7">
        <f>IFERROR(VLOOKUP(Table1[[#This Row],[Stock]],[2]CUS030!$A$5:$BO$10000,45,0)/Table1[[#This Row],[Rate
(L/S)]],"")</f>
        <v>0</v>
      </c>
      <c r="AO389" s="7">
        <f>IFERROR(VLOOKUP(Table1[[#This Row],[Stock]],[2]CUS030!$A$5:$BO$10000,46,0)/Table1[[#This Row],[Rate
(L/S)]],"")</f>
        <v>0</v>
      </c>
      <c r="AP389" s="7">
        <f>IFERROR(VLOOKUP(Table1[[#This Row],[Stock]],[2]CUS030!$A$5:$BO$10000,47,0)/Table1[[#This Row],[Rate
(L/S)]],"")</f>
        <v>0</v>
      </c>
      <c r="AQ389" s="7">
        <f>IFERROR(VLOOKUP(Table1[[#This Row],[Stock]],[2]CUS030!$A$5:$BO$10000,48,0)/Table1[[#This Row],[Rate
(L/S)]],"")</f>
        <v>0</v>
      </c>
      <c r="AR389" s="7">
        <f>IFERROR(VLOOKUP(Table1[[#This Row],[Stock]],[2]CUS030!$A$5:$BO$10000,49,0)/Table1[[#This Row],[Rate
(L/S)]],"")</f>
        <v>0</v>
      </c>
      <c r="AS389" s="7">
        <f>IFERROR(VLOOKUP(Table1[[#This Row],[Stock]],[2]CUS030!$A$5:$BO$10000,50,0)/Table1[[#This Row],[Rate
(L/S)]],"")</f>
        <v>0</v>
      </c>
      <c r="AT389" s="7">
        <f>IFERROR(VLOOKUP(Table1[[#This Row],[Stock]],[2]CUS030!$A$5:$BO$10000,51,0)/Table1[[#This Row],[Rate
(L/S)]],"")</f>
        <v>0</v>
      </c>
      <c r="AU389" s="7">
        <f>IFERROR(VLOOKUP(Table1[[#This Row],[Stock]],[2]CUS030!$A$5:$BO$10000,52,0)/Table1[[#This Row],[Rate
(L/S)]],"")</f>
        <v>0</v>
      </c>
      <c r="AV389" s="7">
        <f>IFERROR(VLOOKUP(Table1[[#This Row],[Stock]],[2]CUS030!$A$5:$BO$10000,53,0)/Table1[[#This Row],[Rate
(L/S)]],"")</f>
        <v>0</v>
      </c>
      <c r="AW389" s="7">
        <f>IFERROR(VLOOKUP(Table1[[#This Row],[Stock]],[2]CUS030!$A$5:$BO$10000,54,0)/Table1[[#This Row],[Rate
(L/S)]],"")</f>
        <v>0</v>
      </c>
      <c r="AX389" s="7">
        <f>IFERROR(VLOOKUP(Table1[[#This Row],[Stock]],[2]CUS030!$A$5:$BO$10000,55,0)/Table1[[#This Row],[Rate
(L/S)]],"")</f>
        <v>0</v>
      </c>
      <c r="AY389" s="7">
        <f>IFERROR(VLOOKUP(Table1[[#This Row],[Stock]],[2]CUS030!$A$5:$BO$10000,56,0)/Table1[[#This Row],[Rate
(L/S)]],"")</f>
        <v>0</v>
      </c>
      <c r="AZ389" s="7">
        <f>IFERROR(VLOOKUP(Table1[[#This Row],[Stock]],[2]CUS030!$A$5:$BO$10000,57,0)/Table1[[#This Row],[Rate
(L/S)]],"")</f>
        <v>0</v>
      </c>
      <c r="BA389" s="7">
        <f>IFERROR(VLOOKUP(Table1[[#This Row],[Stock]],[2]CUS030!$A$5:$BO$10000,58,0)/Table1[[#This Row],[Rate
(L/S)]],"")</f>
        <v>0</v>
      </c>
      <c r="BB389" s="7">
        <f>IFERROR(VLOOKUP(Table1[[#This Row],[Stock]],[2]CUS030!$A$5:$BO$10000,59,0)/Table1[[#This Row],[Rate
(L/S)]],"")</f>
        <v>0</v>
      </c>
      <c r="BC389" s="7">
        <f>IFERROR(VLOOKUP(Table1[[#This Row],[Stock]],[2]CUS030!$A$5:$BO$10000,60,0)/Table1[[#This Row],[Rate
(L/S)]],"")</f>
        <v>0</v>
      </c>
      <c r="BD389" s="7">
        <f>IFERROR(VLOOKUP(Table1[[#This Row],[Stock]],[2]CUS030!$A$5:$BO$10000,61,0)/Table1[[#This Row],[Rate
(L/S)]],"")</f>
        <v>0</v>
      </c>
      <c r="BE389" s="7">
        <f>IFERROR(VLOOKUP(Table1[[#This Row],[Stock]],[2]CUS030!$A$5:$BO$10000,62,0)/Table1[[#This Row],[Rate
(L/S)]],"")</f>
        <v>0</v>
      </c>
      <c r="BF389" s="7">
        <f>IFERROR(VLOOKUP(Table1[[#This Row],[Stock]],[2]CUS030!$A$5:$BO$10000,63,0)/Table1[[#This Row],[Rate
(L/S)]],"")</f>
        <v>0</v>
      </c>
      <c r="BG389" s="7">
        <f>IFERROR(VLOOKUP(Table1[[#This Row],[Stock]],[2]CUS030!$A$5:$BO$10000,64,0)/Table1[[#This Row],[Rate
(L/S)]],"")</f>
        <v>0</v>
      </c>
      <c r="BH389" s="7">
        <f>IFERROR(VLOOKUP(Table1[[#This Row],[Stock]],[2]CUS030!$A$5:$BO$10000,65,0)/Table1[[#This Row],[Rate
(L/S)]],"")</f>
        <v>0</v>
      </c>
      <c r="BI389" s="7" t="s">
        <v>1</v>
      </c>
      <c r="BJ389" s="15">
        <f>IFERROR(IF(Table1[[#This Row],[S.Material]]="S",(Table1[[#This Row],[Total Qty]]+Table1[[#This Row],[N+1]]+Table1[[#This Row],[N+2]]),Table1[[#This Row],[Total Qty]]+Table1[[#This Row],[N+1]]),)</f>
        <v>0</v>
      </c>
      <c r="BK389" s="7" t="str">
        <f>IFERROR(IF(((AVERAGE((Table1[[#This Row],[N+1]],Table1[[#This Row],[N+2]]),Table1[[#This Row],[N+3]])-(Table1[[#This Row],[Total Qty]])))&gt;500,"Fixed&gt;500pcs",""),"")</f>
        <v/>
      </c>
      <c r="BL389" s="7" t="str">
        <f>IF(AND(Table1[[#This Row],[Last Forcast]]=0,Table1[[#This Row],[Total Qty]]&gt;0,Table1[[#This Row],[N+1]]&gt;0),"Check PO again","")</f>
        <v/>
      </c>
    </row>
    <row r="390" spans="2:64" x14ac:dyDescent="0.3">
      <c r="B390">
        <v>388</v>
      </c>
      <c r="C390" t="s">
        <v>401</v>
      </c>
      <c r="D390">
        <f>IFERROR(ROUND((MID(Table1[[#This Row],[Production]],35,(LEN(Table1[[#This Row],[Production]]))-37)/(MID(Table1[[#This Row],[Stock]],35,(LEN(Table1[[#This Row],[Stock]]))-37))),0),"")</f>
        <v>1</v>
      </c>
      <c r="E390" t="s">
        <v>401</v>
      </c>
      <c r="F390" s="16">
        <f>VLOOKUP(LEFT(Table1[[#This Row],[Production]],LEN(Table1[[#This Row],[Production]])-7),Item!$A$5:$Z$1000,26,0)</f>
        <v>0.82899999999999996</v>
      </c>
      <c r="H390" s="8" t="str">
        <f>IFERROR(VLOOKUP(MID(Table1[[#This Row],[Production]],10,2),Special!$B$2:$D$26,3,0),"")</f>
        <v>-</v>
      </c>
      <c r="J390" t="b">
        <f>EXACT(LEFT(Table1[[#This Row],[Stock]],12),LEFT(Table1[[#This Row],[Production]],12))</f>
        <v>1</v>
      </c>
      <c r="K390" t="b">
        <f>EXACT((RIGHT(Table1[[#This Row],[Stock]],3)),((RIGHT(Table1[[#This Row],[Production]],3))))</f>
        <v>1</v>
      </c>
      <c r="L390" s="14">
        <f>IFERROR(VLOOKUP(Table1[[#This Row],[Stock]],[1]Sheet1!$A$7:$N$10000,14,0),"")</f>
        <v>204</v>
      </c>
      <c r="M390" s="14">
        <f>IFERROR(ROUND((Table1[[#This Row],[Stock
(S&amp;L)]]/Table1[[#This Row],[Rate
(L/S)]]),0),"")</f>
        <v>204</v>
      </c>
      <c r="O390" t="str">
        <f>IF(Table1[[#This Row],[Rate
(L/S)]]=1,"P/E","C")</f>
        <v>P/E</v>
      </c>
      <c r="P390" s="7">
        <f>IFERROR(VLOOKUP(Table1[[#This Row],[Stock]],[2]CUS030!$A$5:$BO$10000,21,0)/Table1[[#This Row],[Rate
(L/S)]],"")</f>
        <v>127</v>
      </c>
      <c r="Q390" s="7">
        <f>IFERROR(VLOOKUP(Table1[[#This Row],[Stock]],[2]CUS030!$A$5:$BO$10000,22,0)/Table1[[#This Row],[Rate
(L/S)]],"")</f>
        <v>0</v>
      </c>
      <c r="R390" s="7">
        <f>IFERROR(VLOOKUP(Table1[[#This Row],[Stock]],[2]CUS030!$A$5:$BO$10000,23,0)/Table1[[#This Row],[Rate
(L/S)]],"")</f>
        <v>0</v>
      </c>
      <c r="S390" s="7">
        <f>IFERROR(VLOOKUP(Table1[[#This Row],[Stock]],[2]CUS030!$A$5:$BO$10000,24,0)/Table1[[#This Row],[Rate
(L/S)]],"")</f>
        <v>0</v>
      </c>
      <c r="T390" s="7">
        <f>IFERROR(VLOOKUP(Table1[[#This Row],[Stock]],[2]CUS030!$A$5:$BO$10000,25,0)/Table1[[#This Row],[Rate
(L/S)]],"")</f>
        <v>0</v>
      </c>
      <c r="U390" s="7">
        <f>IFERROR(VLOOKUP(Table1[[#This Row],[Stock]],[2]CUS030!$A$5:$BO$10000,26,0)/Table1[[#This Row],[Rate
(L/S)]],"")</f>
        <v>0</v>
      </c>
      <c r="V390" s="7">
        <f>IFERROR(VLOOKUP(Table1[[#This Row],[Stock]],[2]CUS030!$A$5:$BO$10000,27,0)/Table1[[#This Row],[Rate
(L/S)]],"")</f>
        <v>0</v>
      </c>
      <c r="W390" s="7">
        <f>IFERROR(VLOOKUP(Table1[[#This Row],[Stock]],[2]CUS030!$A$5:$BO$10000,28,0)/Table1[[#This Row],[Rate
(L/S)]],"")</f>
        <v>0</v>
      </c>
      <c r="X390" s="7">
        <f>IFERROR(VLOOKUP(Table1[[#This Row],[Stock]],[2]CUS030!$A$5:$BO$10000,29,0)/Table1[[#This Row],[Rate
(L/S)]],"")</f>
        <v>0</v>
      </c>
      <c r="Y390" s="7">
        <f>IFERROR(VLOOKUP(Table1[[#This Row],[Stock]],[2]CUS030!$A$5:$BO$10000,30,0)/Table1[[#This Row],[Rate
(L/S)]],"")</f>
        <v>0</v>
      </c>
      <c r="Z390" s="7">
        <f>IFERROR(VLOOKUP(Table1[[#This Row],[Stock]],[2]CUS030!$A$5:$BO$10000,31,0)/Table1[[#This Row],[Rate
(L/S)]],"")</f>
        <v>0</v>
      </c>
      <c r="AA390" s="7">
        <f>IFERROR(VLOOKUP(Table1[[#This Row],[Stock]],[2]CUS030!$A$5:$BO$10000,32,0)/Table1[[#This Row],[Rate
(L/S)]],"")</f>
        <v>0</v>
      </c>
      <c r="AB390" s="7">
        <f>IFERROR(VLOOKUP(Table1[[#This Row],[Stock]],[2]CUS030!$A$5:$BO$10000,33,0)/Table1[[#This Row],[Rate
(L/S)]],"")</f>
        <v>0</v>
      </c>
      <c r="AC390" s="7">
        <f>IFERROR(VLOOKUP(Table1[[#This Row],[Stock]],[2]CUS030!$A$5:$BO$10000,34,0)/Table1[[#This Row],[Rate
(L/S)]],"")</f>
        <v>0</v>
      </c>
      <c r="AD390" s="7">
        <f>IFERROR(VLOOKUP(Table1[[#This Row],[Stock]],[2]CUS030!$A$5:$BO$10000,35,0)/Table1[[#This Row],[Rate
(L/S)]],"")</f>
        <v>0</v>
      </c>
      <c r="AE390" s="7">
        <f>IFERROR(VLOOKUP(Table1[[#This Row],[Stock]],[2]CUS030!$A$5:$BO$10000,36,0)/Table1[[#This Row],[Rate
(L/S)]],"")</f>
        <v>0</v>
      </c>
      <c r="AF390" s="7">
        <f>IFERROR(VLOOKUP(Table1[[#This Row],[Stock]],[2]CUS030!$A$5:$BO$10000,37,0)/Table1[[#This Row],[Rate
(L/S)]],"")</f>
        <v>0</v>
      </c>
      <c r="AG390" s="7">
        <f>IFERROR(VLOOKUP(Table1[[#This Row],[Stock]],[2]CUS030!$A$5:$BO$10000,38,0)/Table1[[#This Row],[Rate
(L/S)]],"")</f>
        <v>0</v>
      </c>
      <c r="AH390" s="7">
        <f>IFERROR(VLOOKUP(Table1[[#This Row],[Stock]],[2]CUS030!$A$5:$BO$10000,39,0)/Table1[[#This Row],[Rate
(L/S)]],"")</f>
        <v>0</v>
      </c>
      <c r="AI390" s="7">
        <f>IFERROR(VLOOKUP(Table1[[#This Row],[Stock]],[2]CUS030!$A$5:$BO$10000,40,0)/Table1[[#This Row],[Rate
(L/S)]],"")</f>
        <v>0</v>
      </c>
      <c r="AJ390" s="7">
        <f>IFERROR(VLOOKUP(Table1[[#This Row],[Stock]],[2]CUS030!$A$5:$BO$10000,41,0)/Table1[[#This Row],[Rate
(L/S)]],"")</f>
        <v>0</v>
      </c>
      <c r="AK390" s="7">
        <f>IFERROR(VLOOKUP(Table1[[#This Row],[Stock]],[2]CUS030!$A$5:$BO$10000,42,0)/Table1[[#This Row],[Rate
(L/S)]],"")</f>
        <v>0</v>
      </c>
      <c r="AL390" s="7">
        <f>IFERROR(VLOOKUP(Table1[[#This Row],[Stock]],[2]CUS030!$A$5:$BO$10000,43,0)/Table1[[#This Row],[Rate
(L/S)]],"")</f>
        <v>0</v>
      </c>
      <c r="AM390" s="7">
        <f>IFERROR(VLOOKUP(Table1[[#This Row],[Stock]],[2]CUS030!$A$5:$BO$10000,44,0)/Table1[[#This Row],[Rate
(L/S)]],"")</f>
        <v>0</v>
      </c>
      <c r="AN390" s="7">
        <f>IFERROR(VLOOKUP(Table1[[#This Row],[Stock]],[2]CUS030!$A$5:$BO$10000,45,0)/Table1[[#This Row],[Rate
(L/S)]],"")</f>
        <v>0</v>
      </c>
      <c r="AO390" s="7">
        <f>IFERROR(VLOOKUP(Table1[[#This Row],[Stock]],[2]CUS030!$A$5:$BO$10000,46,0)/Table1[[#This Row],[Rate
(L/S)]],"")</f>
        <v>0</v>
      </c>
      <c r="AP390" s="7">
        <f>IFERROR(VLOOKUP(Table1[[#This Row],[Stock]],[2]CUS030!$A$5:$BO$10000,47,0)/Table1[[#This Row],[Rate
(L/S)]],"")</f>
        <v>0</v>
      </c>
      <c r="AQ390" s="7">
        <f>IFERROR(VLOOKUP(Table1[[#This Row],[Stock]],[2]CUS030!$A$5:$BO$10000,48,0)/Table1[[#This Row],[Rate
(L/S)]],"")</f>
        <v>0</v>
      </c>
      <c r="AR390" s="7">
        <f>IFERROR(VLOOKUP(Table1[[#This Row],[Stock]],[2]CUS030!$A$5:$BO$10000,49,0)/Table1[[#This Row],[Rate
(L/S)]],"")</f>
        <v>0</v>
      </c>
      <c r="AS390" s="7">
        <f>IFERROR(VLOOKUP(Table1[[#This Row],[Stock]],[2]CUS030!$A$5:$BO$10000,50,0)/Table1[[#This Row],[Rate
(L/S)]],"")</f>
        <v>0</v>
      </c>
      <c r="AT390" s="7">
        <f>IFERROR(VLOOKUP(Table1[[#This Row],[Stock]],[2]CUS030!$A$5:$BO$10000,51,0)/Table1[[#This Row],[Rate
(L/S)]],"")</f>
        <v>0</v>
      </c>
      <c r="AU390" s="7">
        <f>IFERROR(VLOOKUP(Table1[[#This Row],[Stock]],[2]CUS030!$A$5:$BO$10000,52,0)/Table1[[#This Row],[Rate
(L/S)]],"")</f>
        <v>0</v>
      </c>
      <c r="AV390" s="7">
        <f>IFERROR(VLOOKUP(Table1[[#This Row],[Stock]],[2]CUS030!$A$5:$BO$10000,53,0)/Table1[[#This Row],[Rate
(L/S)]],"")</f>
        <v>127</v>
      </c>
      <c r="AW390" s="7">
        <f>IFERROR(VLOOKUP(Table1[[#This Row],[Stock]],[2]CUS030!$A$5:$BO$10000,54,0)/Table1[[#This Row],[Rate
(L/S)]],"")</f>
        <v>0</v>
      </c>
      <c r="AX390" s="7">
        <f>IFERROR(VLOOKUP(Table1[[#This Row],[Stock]],[2]CUS030!$A$5:$BO$10000,55,0)/Table1[[#This Row],[Rate
(L/S)]],"")</f>
        <v>122</v>
      </c>
      <c r="AY390" s="7">
        <f>IFERROR(VLOOKUP(Table1[[#This Row],[Stock]],[2]CUS030!$A$5:$BO$10000,56,0)/Table1[[#This Row],[Rate
(L/S)]],"")</f>
        <v>300</v>
      </c>
      <c r="AZ390" s="7">
        <f>IFERROR(VLOOKUP(Table1[[#This Row],[Stock]],[2]CUS030!$A$5:$BO$10000,57,0)/Table1[[#This Row],[Rate
(L/S)]],"")</f>
        <v>295</v>
      </c>
      <c r="BA390" s="7">
        <f>IFERROR(VLOOKUP(Table1[[#This Row],[Stock]],[2]CUS030!$A$5:$BO$10000,58,0)/Table1[[#This Row],[Rate
(L/S)]],"")</f>
        <v>388</v>
      </c>
      <c r="BB390" s="7">
        <f>IFERROR(VLOOKUP(Table1[[#This Row],[Stock]],[2]CUS030!$A$5:$BO$10000,59,0)/Table1[[#This Row],[Rate
(L/S)]],"")</f>
        <v>0</v>
      </c>
      <c r="BC390" s="7">
        <f>IFERROR(VLOOKUP(Table1[[#This Row],[Stock]],[2]CUS030!$A$5:$BO$10000,60,0)/Table1[[#This Row],[Rate
(L/S)]],"")</f>
        <v>0</v>
      </c>
      <c r="BD390" s="7">
        <f>IFERROR(VLOOKUP(Table1[[#This Row],[Stock]],[2]CUS030!$A$5:$BO$10000,61,0)/Table1[[#This Row],[Rate
(L/S)]],"")</f>
        <v>0</v>
      </c>
      <c r="BE390" s="7">
        <f>IFERROR(VLOOKUP(Table1[[#This Row],[Stock]],[2]CUS030!$A$5:$BO$10000,62,0)/Table1[[#This Row],[Rate
(L/S)]],"")</f>
        <v>0</v>
      </c>
      <c r="BF390" s="7">
        <f>IFERROR(VLOOKUP(Table1[[#This Row],[Stock]],[2]CUS030!$A$5:$BO$10000,63,0)/Table1[[#This Row],[Rate
(L/S)]],"")</f>
        <v>0</v>
      </c>
      <c r="BG390" s="7">
        <f>IFERROR(VLOOKUP(Table1[[#This Row],[Stock]],[2]CUS030!$A$5:$BO$10000,64,0)/Table1[[#This Row],[Rate
(L/S)]],"")</f>
        <v>0</v>
      </c>
      <c r="BH390" s="7">
        <f>IFERROR(VLOOKUP(Table1[[#This Row],[Stock]],[2]CUS030!$A$5:$BO$10000,65,0)/Table1[[#This Row],[Rate
(L/S)]],"")</f>
        <v>0</v>
      </c>
      <c r="BI390" s="7" t="s">
        <v>1</v>
      </c>
      <c r="BJ390" s="15">
        <f>IFERROR(IF(Table1[[#This Row],[S.Material]]="S",(Table1[[#This Row],[Total Qty]]+Table1[[#This Row],[N+1]]+Table1[[#This Row],[N+2]]),Table1[[#This Row],[Total Qty]]+Table1[[#This Row],[N+1]]),)</f>
        <v>427</v>
      </c>
      <c r="BK390" s="7" t="str">
        <f>IFERROR(IF(((AVERAGE((Table1[[#This Row],[N+1]],Table1[[#This Row],[N+2]]),Table1[[#This Row],[N+3]])-(Table1[[#This Row],[Total Qty]])))&gt;500,"Fixed&gt;500pcs",""),"")</f>
        <v/>
      </c>
      <c r="BL390" s="7" t="str">
        <f>IF(AND(Table1[[#This Row],[Last Forcast]]=0,Table1[[#This Row],[Total Qty]]&gt;0,Table1[[#This Row],[N+1]]&gt;0),"Check PO again","")</f>
        <v/>
      </c>
    </row>
    <row r="391" spans="2:64" x14ac:dyDescent="0.3">
      <c r="B391">
        <v>389</v>
      </c>
      <c r="C391" t="s">
        <v>402</v>
      </c>
      <c r="D391">
        <f>IFERROR(ROUND((MID(Table1[[#This Row],[Production]],35,(LEN(Table1[[#This Row],[Production]]))-37)/(MID(Table1[[#This Row],[Stock]],35,(LEN(Table1[[#This Row],[Stock]]))-37))),0),"")</f>
        <v>1</v>
      </c>
      <c r="E391" t="s">
        <v>402</v>
      </c>
      <c r="F391" s="16">
        <f>VLOOKUP(LEFT(Table1[[#This Row],[Production]],LEN(Table1[[#This Row],[Production]])-7),Item!$A$5:$Z$1000,26,0)</f>
        <v>0.82899999999999996</v>
      </c>
      <c r="H391" s="8" t="str">
        <f>IFERROR(VLOOKUP(MID(Table1[[#This Row],[Production]],10,2),Special!$B$2:$D$26,3,0),"")</f>
        <v>-</v>
      </c>
      <c r="J391" t="b">
        <f>EXACT(LEFT(Table1[[#This Row],[Stock]],12),LEFT(Table1[[#This Row],[Production]],12))</f>
        <v>1</v>
      </c>
      <c r="K391" t="b">
        <f>EXACT((RIGHT(Table1[[#This Row],[Stock]],3)),((RIGHT(Table1[[#This Row],[Production]],3))))</f>
        <v>1</v>
      </c>
      <c r="L391" s="14" t="str">
        <f>IFERROR(VLOOKUP(Table1[[#This Row],[Stock]],[1]Sheet1!$A$7:$N$10000,14,0),"")</f>
        <v/>
      </c>
      <c r="M391" s="14" t="str">
        <f>IFERROR(ROUND((Table1[[#This Row],[Stock
(S&amp;L)]]/Table1[[#This Row],[Rate
(L/S)]]),0),"")</f>
        <v/>
      </c>
      <c r="O391" t="str">
        <f>IF(Table1[[#This Row],[Rate
(L/S)]]=1,"P/E","C")</f>
        <v>P/E</v>
      </c>
      <c r="P391" s="7">
        <f>IFERROR(VLOOKUP(Table1[[#This Row],[Stock]],[2]CUS030!$A$5:$BO$10000,21,0)/Table1[[#This Row],[Rate
(L/S)]],"")</f>
        <v>0</v>
      </c>
      <c r="Q391" s="7">
        <f>IFERROR(VLOOKUP(Table1[[#This Row],[Stock]],[2]CUS030!$A$5:$BO$10000,22,0)/Table1[[#This Row],[Rate
(L/S)]],"")</f>
        <v>0</v>
      </c>
      <c r="R391" s="7">
        <f>IFERROR(VLOOKUP(Table1[[#This Row],[Stock]],[2]CUS030!$A$5:$BO$10000,23,0)/Table1[[#This Row],[Rate
(L/S)]],"")</f>
        <v>0</v>
      </c>
      <c r="S391" s="7">
        <f>IFERROR(VLOOKUP(Table1[[#This Row],[Stock]],[2]CUS030!$A$5:$BO$10000,24,0)/Table1[[#This Row],[Rate
(L/S)]],"")</f>
        <v>0</v>
      </c>
      <c r="T391" s="7">
        <f>IFERROR(VLOOKUP(Table1[[#This Row],[Stock]],[2]CUS030!$A$5:$BO$10000,25,0)/Table1[[#This Row],[Rate
(L/S)]],"")</f>
        <v>0</v>
      </c>
      <c r="U391" s="7">
        <f>IFERROR(VLOOKUP(Table1[[#This Row],[Stock]],[2]CUS030!$A$5:$BO$10000,26,0)/Table1[[#This Row],[Rate
(L/S)]],"")</f>
        <v>0</v>
      </c>
      <c r="V391" s="7">
        <f>IFERROR(VLOOKUP(Table1[[#This Row],[Stock]],[2]CUS030!$A$5:$BO$10000,27,0)/Table1[[#This Row],[Rate
(L/S)]],"")</f>
        <v>0</v>
      </c>
      <c r="W391" s="7">
        <f>IFERROR(VLOOKUP(Table1[[#This Row],[Stock]],[2]CUS030!$A$5:$BO$10000,28,0)/Table1[[#This Row],[Rate
(L/S)]],"")</f>
        <v>0</v>
      </c>
      <c r="X391" s="7">
        <f>IFERROR(VLOOKUP(Table1[[#This Row],[Stock]],[2]CUS030!$A$5:$BO$10000,29,0)/Table1[[#This Row],[Rate
(L/S)]],"")</f>
        <v>0</v>
      </c>
      <c r="Y391" s="7">
        <f>IFERROR(VLOOKUP(Table1[[#This Row],[Stock]],[2]CUS030!$A$5:$BO$10000,30,0)/Table1[[#This Row],[Rate
(L/S)]],"")</f>
        <v>0</v>
      </c>
      <c r="Z391" s="7">
        <f>IFERROR(VLOOKUP(Table1[[#This Row],[Stock]],[2]CUS030!$A$5:$BO$10000,31,0)/Table1[[#This Row],[Rate
(L/S)]],"")</f>
        <v>0</v>
      </c>
      <c r="AA391" s="7">
        <f>IFERROR(VLOOKUP(Table1[[#This Row],[Stock]],[2]CUS030!$A$5:$BO$10000,32,0)/Table1[[#This Row],[Rate
(L/S)]],"")</f>
        <v>0</v>
      </c>
      <c r="AB391" s="7">
        <f>IFERROR(VLOOKUP(Table1[[#This Row],[Stock]],[2]CUS030!$A$5:$BO$10000,33,0)/Table1[[#This Row],[Rate
(L/S)]],"")</f>
        <v>0</v>
      </c>
      <c r="AC391" s="7">
        <f>IFERROR(VLOOKUP(Table1[[#This Row],[Stock]],[2]CUS030!$A$5:$BO$10000,34,0)/Table1[[#This Row],[Rate
(L/S)]],"")</f>
        <v>0</v>
      </c>
      <c r="AD391" s="7">
        <f>IFERROR(VLOOKUP(Table1[[#This Row],[Stock]],[2]CUS030!$A$5:$BO$10000,35,0)/Table1[[#This Row],[Rate
(L/S)]],"")</f>
        <v>0</v>
      </c>
      <c r="AE391" s="7">
        <f>IFERROR(VLOOKUP(Table1[[#This Row],[Stock]],[2]CUS030!$A$5:$BO$10000,36,0)/Table1[[#This Row],[Rate
(L/S)]],"")</f>
        <v>0</v>
      </c>
      <c r="AF391" s="7">
        <f>IFERROR(VLOOKUP(Table1[[#This Row],[Stock]],[2]CUS030!$A$5:$BO$10000,37,0)/Table1[[#This Row],[Rate
(L/S)]],"")</f>
        <v>0</v>
      </c>
      <c r="AG391" s="7">
        <f>IFERROR(VLOOKUP(Table1[[#This Row],[Stock]],[2]CUS030!$A$5:$BO$10000,38,0)/Table1[[#This Row],[Rate
(L/S)]],"")</f>
        <v>0</v>
      </c>
      <c r="AH391" s="7">
        <f>IFERROR(VLOOKUP(Table1[[#This Row],[Stock]],[2]CUS030!$A$5:$BO$10000,39,0)/Table1[[#This Row],[Rate
(L/S)]],"")</f>
        <v>0</v>
      </c>
      <c r="AI391" s="7">
        <f>IFERROR(VLOOKUP(Table1[[#This Row],[Stock]],[2]CUS030!$A$5:$BO$10000,40,0)/Table1[[#This Row],[Rate
(L/S)]],"")</f>
        <v>0</v>
      </c>
      <c r="AJ391" s="7">
        <f>IFERROR(VLOOKUP(Table1[[#This Row],[Stock]],[2]CUS030!$A$5:$BO$10000,41,0)/Table1[[#This Row],[Rate
(L/S)]],"")</f>
        <v>0</v>
      </c>
      <c r="AK391" s="7">
        <f>IFERROR(VLOOKUP(Table1[[#This Row],[Stock]],[2]CUS030!$A$5:$BO$10000,42,0)/Table1[[#This Row],[Rate
(L/S)]],"")</f>
        <v>0</v>
      </c>
      <c r="AL391" s="7">
        <f>IFERROR(VLOOKUP(Table1[[#This Row],[Stock]],[2]CUS030!$A$5:$BO$10000,43,0)/Table1[[#This Row],[Rate
(L/S)]],"")</f>
        <v>0</v>
      </c>
      <c r="AM391" s="7">
        <f>IFERROR(VLOOKUP(Table1[[#This Row],[Stock]],[2]CUS030!$A$5:$BO$10000,44,0)/Table1[[#This Row],[Rate
(L/S)]],"")</f>
        <v>0</v>
      </c>
      <c r="AN391" s="7">
        <f>IFERROR(VLOOKUP(Table1[[#This Row],[Stock]],[2]CUS030!$A$5:$BO$10000,45,0)/Table1[[#This Row],[Rate
(L/S)]],"")</f>
        <v>0</v>
      </c>
      <c r="AO391" s="7">
        <f>IFERROR(VLOOKUP(Table1[[#This Row],[Stock]],[2]CUS030!$A$5:$BO$10000,46,0)/Table1[[#This Row],[Rate
(L/S)]],"")</f>
        <v>0</v>
      </c>
      <c r="AP391" s="7">
        <f>IFERROR(VLOOKUP(Table1[[#This Row],[Stock]],[2]CUS030!$A$5:$BO$10000,47,0)/Table1[[#This Row],[Rate
(L/S)]],"")</f>
        <v>0</v>
      </c>
      <c r="AQ391" s="7">
        <f>IFERROR(VLOOKUP(Table1[[#This Row],[Stock]],[2]CUS030!$A$5:$BO$10000,48,0)/Table1[[#This Row],[Rate
(L/S)]],"")</f>
        <v>0</v>
      </c>
      <c r="AR391" s="7">
        <f>IFERROR(VLOOKUP(Table1[[#This Row],[Stock]],[2]CUS030!$A$5:$BO$10000,49,0)/Table1[[#This Row],[Rate
(L/S)]],"")</f>
        <v>0</v>
      </c>
      <c r="AS391" s="7">
        <f>IFERROR(VLOOKUP(Table1[[#This Row],[Stock]],[2]CUS030!$A$5:$BO$10000,50,0)/Table1[[#This Row],[Rate
(L/S)]],"")</f>
        <v>0</v>
      </c>
      <c r="AT391" s="7">
        <f>IFERROR(VLOOKUP(Table1[[#This Row],[Stock]],[2]CUS030!$A$5:$BO$10000,51,0)/Table1[[#This Row],[Rate
(L/S)]],"")</f>
        <v>0</v>
      </c>
      <c r="AU391" s="7">
        <f>IFERROR(VLOOKUP(Table1[[#This Row],[Stock]],[2]CUS030!$A$5:$BO$10000,52,0)/Table1[[#This Row],[Rate
(L/S)]],"")</f>
        <v>0</v>
      </c>
      <c r="AV391" s="7">
        <f>IFERROR(VLOOKUP(Table1[[#This Row],[Stock]],[2]CUS030!$A$5:$BO$10000,53,0)/Table1[[#This Row],[Rate
(L/S)]],"")</f>
        <v>0</v>
      </c>
      <c r="AW391" s="7">
        <f>IFERROR(VLOOKUP(Table1[[#This Row],[Stock]],[2]CUS030!$A$5:$BO$10000,54,0)/Table1[[#This Row],[Rate
(L/S)]],"")</f>
        <v>0</v>
      </c>
      <c r="AX391" s="7">
        <f>IFERROR(VLOOKUP(Table1[[#This Row],[Stock]],[2]CUS030!$A$5:$BO$10000,55,0)/Table1[[#This Row],[Rate
(L/S)]],"")</f>
        <v>0</v>
      </c>
      <c r="AY391" s="7">
        <f>IFERROR(VLOOKUP(Table1[[#This Row],[Stock]],[2]CUS030!$A$5:$BO$10000,56,0)/Table1[[#This Row],[Rate
(L/S)]],"")</f>
        <v>0</v>
      </c>
      <c r="AZ391" s="7">
        <f>IFERROR(VLOOKUP(Table1[[#This Row],[Stock]],[2]CUS030!$A$5:$BO$10000,57,0)/Table1[[#This Row],[Rate
(L/S)]],"")</f>
        <v>0</v>
      </c>
      <c r="BA391" s="7">
        <f>IFERROR(VLOOKUP(Table1[[#This Row],[Stock]],[2]CUS030!$A$5:$BO$10000,58,0)/Table1[[#This Row],[Rate
(L/S)]],"")</f>
        <v>0</v>
      </c>
      <c r="BB391" s="7">
        <f>IFERROR(VLOOKUP(Table1[[#This Row],[Stock]],[2]CUS030!$A$5:$BO$10000,59,0)/Table1[[#This Row],[Rate
(L/S)]],"")</f>
        <v>0</v>
      </c>
      <c r="BC391" s="7">
        <f>IFERROR(VLOOKUP(Table1[[#This Row],[Stock]],[2]CUS030!$A$5:$BO$10000,60,0)/Table1[[#This Row],[Rate
(L/S)]],"")</f>
        <v>0</v>
      </c>
      <c r="BD391" s="7">
        <f>IFERROR(VLOOKUP(Table1[[#This Row],[Stock]],[2]CUS030!$A$5:$BO$10000,61,0)/Table1[[#This Row],[Rate
(L/S)]],"")</f>
        <v>0</v>
      </c>
      <c r="BE391" s="7">
        <f>IFERROR(VLOOKUP(Table1[[#This Row],[Stock]],[2]CUS030!$A$5:$BO$10000,62,0)/Table1[[#This Row],[Rate
(L/S)]],"")</f>
        <v>0</v>
      </c>
      <c r="BF391" s="7">
        <f>IFERROR(VLOOKUP(Table1[[#This Row],[Stock]],[2]CUS030!$A$5:$BO$10000,63,0)/Table1[[#This Row],[Rate
(L/S)]],"")</f>
        <v>0</v>
      </c>
      <c r="BG391" s="7">
        <f>IFERROR(VLOOKUP(Table1[[#This Row],[Stock]],[2]CUS030!$A$5:$BO$10000,64,0)/Table1[[#This Row],[Rate
(L/S)]],"")</f>
        <v>0</v>
      </c>
      <c r="BH391" s="7">
        <f>IFERROR(VLOOKUP(Table1[[#This Row],[Stock]],[2]CUS030!$A$5:$BO$10000,65,0)/Table1[[#This Row],[Rate
(L/S)]],"")</f>
        <v>0</v>
      </c>
      <c r="BI391" s="7" t="s">
        <v>1</v>
      </c>
      <c r="BJ391" s="15">
        <f>IFERROR(IF(Table1[[#This Row],[S.Material]]="S",(Table1[[#This Row],[Total Qty]]+Table1[[#This Row],[N+1]]+Table1[[#This Row],[N+2]]),Table1[[#This Row],[Total Qty]]+Table1[[#This Row],[N+1]]),)</f>
        <v>0</v>
      </c>
      <c r="BK391" s="7" t="str">
        <f>IFERROR(IF(((AVERAGE((Table1[[#This Row],[N+1]],Table1[[#This Row],[N+2]]),Table1[[#This Row],[N+3]])-(Table1[[#This Row],[Total Qty]])))&gt;500,"Fixed&gt;500pcs",""),"")</f>
        <v/>
      </c>
      <c r="BL391" s="7" t="str">
        <f>IF(AND(Table1[[#This Row],[Last Forcast]]=0,Table1[[#This Row],[Total Qty]]&gt;0,Table1[[#This Row],[N+1]]&gt;0),"Check PO again","")</f>
        <v/>
      </c>
    </row>
    <row r="392" spans="2:64" x14ac:dyDescent="0.3">
      <c r="B392">
        <v>390</v>
      </c>
      <c r="C392" t="s">
        <v>403</v>
      </c>
      <c r="D392">
        <f>IFERROR(ROUND((MID(Table1[[#This Row],[Production]],35,(LEN(Table1[[#This Row],[Production]]))-37)/(MID(Table1[[#This Row],[Stock]],35,(LEN(Table1[[#This Row],[Stock]]))-37))),0),"")</f>
        <v>13</v>
      </c>
      <c r="E392" t="s">
        <v>410</v>
      </c>
      <c r="F392" s="16">
        <f>VLOOKUP(LEFT(Table1[[#This Row],[Production]],LEN(Table1[[#This Row],[Production]])-7),Item!$A$5:$Z$1000,26,0)</f>
        <v>0.93899999999999995</v>
      </c>
      <c r="H392" s="8" t="str">
        <f>IFERROR(VLOOKUP(MID(Table1[[#This Row],[Production]],10,2),Special!$B$2:$D$26,3,0),"")</f>
        <v>-</v>
      </c>
      <c r="J392" t="b">
        <f>EXACT(LEFT(Table1[[#This Row],[Stock]],12),LEFT(Table1[[#This Row],[Production]],12))</f>
        <v>1</v>
      </c>
      <c r="K392" t="b">
        <f>EXACT((RIGHT(Table1[[#This Row],[Stock]],3)),((RIGHT(Table1[[#This Row],[Production]],3))))</f>
        <v>1</v>
      </c>
      <c r="L392" s="14">
        <f>IFERROR(VLOOKUP(Table1[[#This Row],[Stock]],[1]Sheet1!$A$7:$N$10000,14,0),"")</f>
        <v>30</v>
      </c>
      <c r="M392" s="14">
        <f>IFERROR(ROUND((Table1[[#This Row],[Stock
(S&amp;L)]]/Table1[[#This Row],[Rate
(L/S)]]),0),"")</f>
        <v>2</v>
      </c>
      <c r="O392" t="str">
        <f>IF(Table1[[#This Row],[Rate
(L/S)]]=1,"P/E","C")</f>
        <v>C</v>
      </c>
      <c r="P392" s="7">
        <f>IFERROR(VLOOKUP(Table1[[#This Row],[Stock]],[2]CUS030!$A$5:$BO$10000,21,0)/Table1[[#This Row],[Rate
(L/S)]],"")</f>
        <v>0</v>
      </c>
      <c r="Q392" s="7">
        <f>IFERROR(VLOOKUP(Table1[[#This Row],[Stock]],[2]CUS030!$A$5:$BO$10000,22,0)/Table1[[#This Row],[Rate
(L/S)]],"")</f>
        <v>0</v>
      </c>
      <c r="R392" s="7">
        <f>IFERROR(VLOOKUP(Table1[[#This Row],[Stock]],[2]CUS030!$A$5:$BO$10000,23,0)/Table1[[#This Row],[Rate
(L/S)]],"")</f>
        <v>0</v>
      </c>
      <c r="S392" s="7">
        <f>IFERROR(VLOOKUP(Table1[[#This Row],[Stock]],[2]CUS030!$A$5:$BO$10000,24,0)/Table1[[#This Row],[Rate
(L/S)]],"")</f>
        <v>0</v>
      </c>
      <c r="T392" s="7">
        <f>IFERROR(VLOOKUP(Table1[[#This Row],[Stock]],[2]CUS030!$A$5:$BO$10000,25,0)/Table1[[#This Row],[Rate
(L/S)]],"")</f>
        <v>0</v>
      </c>
      <c r="U392" s="7">
        <f>IFERROR(VLOOKUP(Table1[[#This Row],[Stock]],[2]CUS030!$A$5:$BO$10000,26,0)/Table1[[#This Row],[Rate
(L/S)]],"")</f>
        <v>50.384615384615387</v>
      </c>
      <c r="V392" s="7">
        <f>IFERROR(VLOOKUP(Table1[[#This Row],[Stock]],[2]CUS030!$A$5:$BO$10000,27,0)/Table1[[#This Row],[Rate
(L/S)]],"")</f>
        <v>0</v>
      </c>
      <c r="W392" s="7">
        <f>IFERROR(VLOOKUP(Table1[[#This Row],[Stock]],[2]CUS030!$A$5:$BO$10000,28,0)/Table1[[#This Row],[Rate
(L/S)]],"")</f>
        <v>0</v>
      </c>
      <c r="X392" s="7">
        <f>IFERROR(VLOOKUP(Table1[[#This Row],[Stock]],[2]CUS030!$A$5:$BO$10000,29,0)/Table1[[#This Row],[Rate
(L/S)]],"")</f>
        <v>0</v>
      </c>
      <c r="Y392" s="7">
        <f>IFERROR(VLOOKUP(Table1[[#This Row],[Stock]],[2]CUS030!$A$5:$BO$10000,30,0)/Table1[[#This Row],[Rate
(L/S)]],"")</f>
        <v>0</v>
      </c>
      <c r="Z392" s="7">
        <f>IFERROR(VLOOKUP(Table1[[#This Row],[Stock]],[2]CUS030!$A$5:$BO$10000,31,0)/Table1[[#This Row],[Rate
(L/S)]],"")</f>
        <v>0</v>
      </c>
      <c r="AA392" s="7">
        <f>IFERROR(VLOOKUP(Table1[[#This Row],[Stock]],[2]CUS030!$A$5:$BO$10000,32,0)/Table1[[#This Row],[Rate
(L/S)]],"")</f>
        <v>0</v>
      </c>
      <c r="AB392" s="7">
        <f>IFERROR(VLOOKUP(Table1[[#This Row],[Stock]],[2]CUS030!$A$5:$BO$10000,33,0)/Table1[[#This Row],[Rate
(L/S)]],"")</f>
        <v>0</v>
      </c>
      <c r="AC392" s="7">
        <f>IFERROR(VLOOKUP(Table1[[#This Row],[Stock]],[2]CUS030!$A$5:$BO$10000,34,0)/Table1[[#This Row],[Rate
(L/S)]],"")</f>
        <v>0</v>
      </c>
      <c r="AD392" s="7">
        <f>IFERROR(VLOOKUP(Table1[[#This Row],[Stock]],[2]CUS030!$A$5:$BO$10000,35,0)/Table1[[#This Row],[Rate
(L/S)]],"")</f>
        <v>0</v>
      </c>
      <c r="AE392" s="7">
        <f>IFERROR(VLOOKUP(Table1[[#This Row],[Stock]],[2]CUS030!$A$5:$BO$10000,36,0)/Table1[[#This Row],[Rate
(L/S)]],"")</f>
        <v>0</v>
      </c>
      <c r="AF392" s="7">
        <f>IFERROR(VLOOKUP(Table1[[#This Row],[Stock]],[2]CUS030!$A$5:$BO$10000,37,0)/Table1[[#This Row],[Rate
(L/S)]],"")</f>
        <v>0</v>
      </c>
      <c r="AG392" s="7">
        <f>IFERROR(VLOOKUP(Table1[[#This Row],[Stock]],[2]CUS030!$A$5:$BO$10000,38,0)/Table1[[#This Row],[Rate
(L/S)]],"")</f>
        <v>0</v>
      </c>
      <c r="AH392" s="7">
        <f>IFERROR(VLOOKUP(Table1[[#This Row],[Stock]],[2]CUS030!$A$5:$BO$10000,39,0)/Table1[[#This Row],[Rate
(L/S)]],"")</f>
        <v>0</v>
      </c>
      <c r="AI392" s="7">
        <f>IFERROR(VLOOKUP(Table1[[#This Row],[Stock]],[2]CUS030!$A$5:$BO$10000,40,0)/Table1[[#This Row],[Rate
(L/S)]],"")</f>
        <v>0</v>
      </c>
      <c r="AJ392" s="7">
        <f>IFERROR(VLOOKUP(Table1[[#This Row],[Stock]],[2]CUS030!$A$5:$BO$10000,41,0)/Table1[[#This Row],[Rate
(L/S)]],"")</f>
        <v>0</v>
      </c>
      <c r="AK392" s="7">
        <f>IFERROR(VLOOKUP(Table1[[#This Row],[Stock]],[2]CUS030!$A$5:$BO$10000,42,0)/Table1[[#This Row],[Rate
(L/S)]],"")</f>
        <v>0</v>
      </c>
      <c r="AL392" s="7">
        <f>IFERROR(VLOOKUP(Table1[[#This Row],[Stock]],[2]CUS030!$A$5:$BO$10000,43,0)/Table1[[#This Row],[Rate
(L/S)]],"")</f>
        <v>0</v>
      </c>
      <c r="AM392" s="7">
        <f>IFERROR(VLOOKUP(Table1[[#This Row],[Stock]],[2]CUS030!$A$5:$BO$10000,44,0)/Table1[[#This Row],[Rate
(L/S)]],"")</f>
        <v>0</v>
      </c>
      <c r="AN392" s="7">
        <f>IFERROR(VLOOKUP(Table1[[#This Row],[Stock]],[2]CUS030!$A$5:$BO$10000,45,0)/Table1[[#This Row],[Rate
(L/S)]],"")</f>
        <v>0</v>
      </c>
      <c r="AO392" s="7">
        <f>IFERROR(VLOOKUP(Table1[[#This Row],[Stock]],[2]CUS030!$A$5:$BO$10000,46,0)/Table1[[#This Row],[Rate
(L/S)]],"")</f>
        <v>0</v>
      </c>
      <c r="AP392" s="7">
        <f>IFERROR(VLOOKUP(Table1[[#This Row],[Stock]],[2]CUS030!$A$5:$BO$10000,47,0)/Table1[[#This Row],[Rate
(L/S)]],"")</f>
        <v>0</v>
      </c>
      <c r="AQ392" s="7">
        <f>IFERROR(VLOOKUP(Table1[[#This Row],[Stock]],[2]CUS030!$A$5:$BO$10000,48,0)/Table1[[#This Row],[Rate
(L/S)]],"")</f>
        <v>0</v>
      </c>
      <c r="AR392" s="7">
        <f>IFERROR(VLOOKUP(Table1[[#This Row],[Stock]],[2]CUS030!$A$5:$BO$10000,49,0)/Table1[[#This Row],[Rate
(L/S)]],"")</f>
        <v>0</v>
      </c>
      <c r="AS392" s="7">
        <f>IFERROR(VLOOKUP(Table1[[#This Row],[Stock]],[2]CUS030!$A$5:$BO$10000,50,0)/Table1[[#This Row],[Rate
(L/S)]],"")</f>
        <v>0</v>
      </c>
      <c r="AT392" s="7">
        <f>IFERROR(VLOOKUP(Table1[[#This Row],[Stock]],[2]CUS030!$A$5:$BO$10000,51,0)/Table1[[#This Row],[Rate
(L/S)]],"")</f>
        <v>0</v>
      </c>
      <c r="AU392" s="7">
        <f>IFERROR(VLOOKUP(Table1[[#This Row],[Stock]],[2]CUS030!$A$5:$BO$10000,52,0)/Table1[[#This Row],[Rate
(L/S)]],"")</f>
        <v>0</v>
      </c>
      <c r="AV392" s="7">
        <f>IFERROR(VLOOKUP(Table1[[#This Row],[Stock]],[2]CUS030!$A$5:$BO$10000,53,0)/Table1[[#This Row],[Rate
(L/S)]],"")</f>
        <v>50.384615384615387</v>
      </c>
      <c r="AW392" s="7">
        <f>IFERROR(VLOOKUP(Table1[[#This Row],[Stock]],[2]CUS030!$A$5:$BO$10000,54,0)/Table1[[#This Row],[Rate
(L/S)]],"")</f>
        <v>0</v>
      </c>
      <c r="AX392" s="7">
        <f>IFERROR(VLOOKUP(Table1[[#This Row],[Stock]],[2]CUS030!$A$5:$BO$10000,55,0)/Table1[[#This Row],[Rate
(L/S)]],"")</f>
        <v>111.53846153846153</v>
      </c>
      <c r="AY392" s="7">
        <f>IFERROR(VLOOKUP(Table1[[#This Row],[Stock]],[2]CUS030!$A$5:$BO$10000,56,0)/Table1[[#This Row],[Rate
(L/S)]],"")</f>
        <v>19.23076923076923</v>
      </c>
      <c r="AZ392" s="7">
        <f>IFERROR(VLOOKUP(Table1[[#This Row],[Stock]],[2]CUS030!$A$5:$BO$10000,57,0)/Table1[[#This Row],[Rate
(L/S)]],"")</f>
        <v>76.92307692307692</v>
      </c>
      <c r="BA392" s="7">
        <f>IFERROR(VLOOKUP(Table1[[#This Row],[Stock]],[2]CUS030!$A$5:$BO$10000,58,0)/Table1[[#This Row],[Rate
(L/S)]],"")</f>
        <v>0</v>
      </c>
      <c r="BB392" s="7">
        <f>IFERROR(VLOOKUP(Table1[[#This Row],[Stock]],[2]CUS030!$A$5:$BO$10000,59,0)/Table1[[#This Row],[Rate
(L/S)]],"")</f>
        <v>0</v>
      </c>
      <c r="BC392" s="7">
        <f>IFERROR(VLOOKUP(Table1[[#This Row],[Stock]],[2]CUS030!$A$5:$BO$10000,60,0)/Table1[[#This Row],[Rate
(L/S)]],"")</f>
        <v>0</v>
      </c>
      <c r="BD392" s="7">
        <f>IFERROR(VLOOKUP(Table1[[#This Row],[Stock]],[2]CUS030!$A$5:$BO$10000,61,0)/Table1[[#This Row],[Rate
(L/S)]],"")</f>
        <v>0</v>
      </c>
      <c r="BE392" s="7">
        <f>IFERROR(VLOOKUP(Table1[[#This Row],[Stock]],[2]CUS030!$A$5:$BO$10000,62,0)/Table1[[#This Row],[Rate
(L/S)]],"")</f>
        <v>0</v>
      </c>
      <c r="BF392" s="7">
        <f>IFERROR(VLOOKUP(Table1[[#This Row],[Stock]],[2]CUS030!$A$5:$BO$10000,63,0)/Table1[[#This Row],[Rate
(L/S)]],"")</f>
        <v>0</v>
      </c>
      <c r="BG392" s="7">
        <f>IFERROR(VLOOKUP(Table1[[#This Row],[Stock]],[2]CUS030!$A$5:$BO$10000,64,0)/Table1[[#This Row],[Rate
(L/S)]],"")</f>
        <v>0</v>
      </c>
      <c r="BH392" s="7">
        <f>IFERROR(VLOOKUP(Table1[[#This Row],[Stock]],[2]CUS030!$A$5:$BO$10000,65,0)/Table1[[#This Row],[Rate
(L/S)]],"")</f>
        <v>0</v>
      </c>
      <c r="BI392" s="7" t="s">
        <v>1</v>
      </c>
      <c r="BJ392" s="15">
        <f>IFERROR(IF(Table1[[#This Row],[S.Material]]="S",(Table1[[#This Row],[Total Qty]]+Table1[[#This Row],[N+1]]+Table1[[#This Row],[N+2]]),Table1[[#This Row],[Total Qty]]+Table1[[#This Row],[N+1]]),)</f>
        <v>69.615384615384613</v>
      </c>
      <c r="BK392" s="7" t="str">
        <f>IFERROR(IF(((AVERAGE((Table1[[#This Row],[N+1]],Table1[[#This Row],[N+2]]),Table1[[#This Row],[N+3]])-(Table1[[#This Row],[Total Qty]])))&gt;500,"Fixed&gt;500pcs",""),"")</f>
        <v/>
      </c>
      <c r="BL392" s="7" t="str">
        <f>IF(AND(Table1[[#This Row],[Last Forcast]]=0,Table1[[#This Row],[Total Qty]]&gt;0,Table1[[#This Row],[N+1]]&gt;0),"Check PO again","")</f>
        <v/>
      </c>
    </row>
    <row r="393" spans="2:64" x14ac:dyDescent="0.3">
      <c r="B393">
        <v>391</v>
      </c>
      <c r="C393" t="s">
        <v>404</v>
      </c>
      <c r="D393">
        <f>IFERROR(ROUND((MID(Table1[[#This Row],[Production]],35,(LEN(Table1[[#This Row],[Production]]))-37)/(MID(Table1[[#This Row],[Stock]],35,(LEN(Table1[[#This Row],[Stock]]))-37))),0),"")</f>
        <v>13</v>
      </c>
      <c r="E393" t="s">
        <v>410</v>
      </c>
      <c r="F393" s="16">
        <f>VLOOKUP(LEFT(Table1[[#This Row],[Production]],LEN(Table1[[#This Row],[Production]])-7),Item!$A$5:$Z$1000,26,0)</f>
        <v>0.93899999999999995</v>
      </c>
      <c r="H393" s="8" t="str">
        <f>IFERROR(VLOOKUP(MID(Table1[[#This Row],[Production]],10,2),Special!$B$2:$D$26,3,0),"")</f>
        <v>-</v>
      </c>
      <c r="J393" t="b">
        <f>EXACT(LEFT(Table1[[#This Row],[Stock]],12),LEFT(Table1[[#This Row],[Production]],12))</f>
        <v>1</v>
      </c>
      <c r="K393" t="b">
        <f>EXACT((RIGHT(Table1[[#This Row],[Stock]],3)),((RIGHT(Table1[[#This Row],[Production]],3))))</f>
        <v>1</v>
      </c>
      <c r="L393" s="14" t="str">
        <f>IFERROR(VLOOKUP(Table1[[#This Row],[Stock]],[1]Sheet1!$A$7:$N$10000,14,0),"")</f>
        <v/>
      </c>
      <c r="M393" s="14" t="str">
        <f>IFERROR(ROUND((Table1[[#This Row],[Stock
(S&amp;L)]]/Table1[[#This Row],[Rate
(L/S)]]),0),"")</f>
        <v/>
      </c>
      <c r="O393" t="str">
        <f>IF(Table1[[#This Row],[Rate
(L/S)]]=1,"P/E","C")</f>
        <v>C</v>
      </c>
      <c r="P393" s="7" t="str">
        <f>IFERROR(VLOOKUP(Table1[[#This Row],[Stock]],[2]CUS030!$A$5:$BO$10000,21,0)/Table1[[#This Row],[Rate
(L/S)]],"")</f>
        <v/>
      </c>
      <c r="Q393" s="7" t="str">
        <f>IFERROR(VLOOKUP(Table1[[#This Row],[Stock]],[2]CUS030!$A$5:$BO$10000,22,0)/Table1[[#This Row],[Rate
(L/S)]],"")</f>
        <v/>
      </c>
      <c r="R393" s="7" t="str">
        <f>IFERROR(VLOOKUP(Table1[[#This Row],[Stock]],[2]CUS030!$A$5:$BO$10000,23,0)/Table1[[#This Row],[Rate
(L/S)]],"")</f>
        <v/>
      </c>
      <c r="S393" s="7" t="str">
        <f>IFERROR(VLOOKUP(Table1[[#This Row],[Stock]],[2]CUS030!$A$5:$BO$10000,24,0)/Table1[[#This Row],[Rate
(L/S)]],"")</f>
        <v/>
      </c>
      <c r="T393" s="7" t="str">
        <f>IFERROR(VLOOKUP(Table1[[#This Row],[Stock]],[2]CUS030!$A$5:$BO$10000,25,0)/Table1[[#This Row],[Rate
(L/S)]],"")</f>
        <v/>
      </c>
      <c r="U393" s="7" t="str">
        <f>IFERROR(VLOOKUP(Table1[[#This Row],[Stock]],[2]CUS030!$A$5:$BO$10000,26,0)/Table1[[#This Row],[Rate
(L/S)]],"")</f>
        <v/>
      </c>
      <c r="V393" s="7" t="str">
        <f>IFERROR(VLOOKUP(Table1[[#This Row],[Stock]],[2]CUS030!$A$5:$BO$10000,27,0)/Table1[[#This Row],[Rate
(L/S)]],"")</f>
        <v/>
      </c>
      <c r="W393" s="7" t="str">
        <f>IFERROR(VLOOKUP(Table1[[#This Row],[Stock]],[2]CUS030!$A$5:$BO$10000,28,0)/Table1[[#This Row],[Rate
(L/S)]],"")</f>
        <v/>
      </c>
      <c r="X393" s="7" t="str">
        <f>IFERROR(VLOOKUP(Table1[[#This Row],[Stock]],[2]CUS030!$A$5:$BO$10000,29,0)/Table1[[#This Row],[Rate
(L/S)]],"")</f>
        <v/>
      </c>
      <c r="Y393" s="7" t="str">
        <f>IFERROR(VLOOKUP(Table1[[#This Row],[Stock]],[2]CUS030!$A$5:$BO$10000,30,0)/Table1[[#This Row],[Rate
(L/S)]],"")</f>
        <v/>
      </c>
      <c r="Z393" s="7" t="str">
        <f>IFERROR(VLOOKUP(Table1[[#This Row],[Stock]],[2]CUS030!$A$5:$BO$10000,31,0)/Table1[[#This Row],[Rate
(L/S)]],"")</f>
        <v/>
      </c>
      <c r="AA393" s="7" t="str">
        <f>IFERROR(VLOOKUP(Table1[[#This Row],[Stock]],[2]CUS030!$A$5:$BO$10000,32,0)/Table1[[#This Row],[Rate
(L/S)]],"")</f>
        <v/>
      </c>
      <c r="AB393" s="7" t="str">
        <f>IFERROR(VLOOKUP(Table1[[#This Row],[Stock]],[2]CUS030!$A$5:$BO$10000,33,0)/Table1[[#This Row],[Rate
(L/S)]],"")</f>
        <v/>
      </c>
      <c r="AC393" s="7" t="str">
        <f>IFERROR(VLOOKUP(Table1[[#This Row],[Stock]],[2]CUS030!$A$5:$BO$10000,34,0)/Table1[[#This Row],[Rate
(L/S)]],"")</f>
        <v/>
      </c>
      <c r="AD393" s="7" t="str">
        <f>IFERROR(VLOOKUP(Table1[[#This Row],[Stock]],[2]CUS030!$A$5:$BO$10000,35,0)/Table1[[#This Row],[Rate
(L/S)]],"")</f>
        <v/>
      </c>
      <c r="AE393" s="7" t="str">
        <f>IFERROR(VLOOKUP(Table1[[#This Row],[Stock]],[2]CUS030!$A$5:$BO$10000,36,0)/Table1[[#This Row],[Rate
(L/S)]],"")</f>
        <v/>
      </c>
      <c r="AF393" s="7" t="str">
        <f>IFERROR(VLOOKUP(Table1[[#This Row],[Stock]],[2]CUS030!$A$5:$BO$10000,37,0)/Table1[[#This Row],[Rate
(L/S)]],"")</f>
        <v/>
      </c>
      <c r="AG393" s="7" t="str">
        <f>IFERROR(VLOOKUP(Table1[[#This Row],[Stock]],[2]CUS030!$A$5:$BO$10000,38,0)/Table1[[#This Row],[Rate
(L/S)]],"")</f>
        <v/>
      </c>
      <c r="AH393" s="7" t="str">
        <f>IFERROR(VLOOKUP(Table1[[#This Row],[Stock]],[2]CUS030!$A$5:$BO$10000,39,0)/Table1[[#This Row],[Rate
(L/S)]],"")</f>
        <v/>
      </c>
      <c r="AI393" s="7" t="str">
        <f>IFERROR(VLOOKUP(Table1[[#This Row],[Stock]],[2]CUS030!$A$5:$BO$10000,40,0)/Table1[[#This Row],[Rate
(L/S)]],"")</f>
        <v/>
      </c>
      <c r="AJ393" s="7" t="str">
        <f>IFERROR(VLOOKUP(Table1[[#This Row],[Stock]],[2]CUS030!$A$5:$BO$10000,41,0)/Table1[[#This Row],[Rate
(L/S)]],"")</f>
        <v/>
      </c>
      <c r="AK393" s="7" t="str">
        <f>IFERROR(VLOOKUP(Table1[[#This Row],[Stock]],[2]CUS030!$A$5:$BO$10000,42,0)/Table1[[#This Row],[Rate
(L/S)]],"")</f>
        <v/>
      </c>
      <c r="AL393" s="7" t="str">
        <f>IFERROR(VLOOKUP(Table1[[#This Row],[Stock]],[2]CUS030!$A$5:$BO$10000,43,0)/Table1[[#This Row],[Rate
(L/S)]],"")</f>
        <v/>
      </c>
      <c r="AM393" s="7" t="str">
        <f>IFERROR(VLOOKUP(Table1[[#This Row],[Stock]],[2]CUS030!$A$5:$BO$10000,44,0)/Table1[[#This Row],[Rate
(L/S)]],"")</f>
        <v/>
      </c>
      <c r="AN393" s="7" t="str">
        <f>IFERROR(VLOOKUP(Table1[[#This Row],[Stock]],[2]CUS030!$A$5:$BO$10000,45,0)/Table1[[#This Row],[Rate
(L/S)]],"")</f>
        <v/>
      </c>
      <c r="AO393" s="7" t="str">
        <f>IFERROR(VLOOKUP(Table1[[#This Row],[Stock]],[2]CUS030!$A$5:$BO$10000,46,0)/Table1[[#This Row],[Rate
(L/S)]],"")</f>
        <v/>
      </c>
      <c r="AP393" s="7" t="str">
        <f>IFERROR(VLOOKUP(Table1[[#This Row],[Stock]],[2]CUS030!$A$5:$BO$10000,47,0)/Table1[[#This Row],[Rate
(L/S)]],"")</f>
        <v/>
      </c>
      <c r="AQ393" s="7" t="str">
        <f>IFERROR(VLOOKUP(Table1[[#This Row],[Stock]],[2]CUS030!$A$5:$BO$10000,48,0)/Table1[[#This Row],[Rate
(L/S)]],"")</f>
        <v/>
      </c>
      <c r="AR393" s="7" t="str">
        <f>IFERROR(VLOOKUP(Table1[[#This Row],[Stock]],[2]CUS030!$A$5:$BO$10000,49,0)/Table1[[#This Row],[Rate
(L/S)]],"")</f>
        <v/>
      </c>
      <c r="AS393" s="7" t="str">
        <f>IFERROR(VLOOKUP(Table1[[#This Row],[Stock]],[2]CUS030!$A$5:$BO$10000,50,0)/Table1[[#This Row],[Rate
(L/S)]],"")</f>
        <v/>
      </c>
      <c r="AT393" s="7" t="str">
        <f>IFERROR(VLOOKUP(Table1[[#This Row],[Stock]],[2]CUS030!$A$5:$BO$10000,51,0)/Table1[[#This Row],[Rate
(L/S)]],"")</f>
        <v/>
      </c>
      <c r="AU393" s="7" t="str">
        <f>IFERROR(VLOOKUP(Table1[[#This Row],[Stock]],[2]CUS030!$A$5:$BO$10000,52,0)/Table1[[#This Row],[Rate
(L/S)]],"")</f>
        <v/>
      </c>
      <c r="AV393" s="7" t="str">
        <f>IFERROR(VLOOKUP(Table1[[#This Row],[Stock]],[2]CUS030!$A$5:$BO$10000,53,0)/Table1[[#This Row],[Rate
(L/S)]],"")</f>
        <v/>
      </c>
      <c r="AW393" s="7" t="str">
        <f>IFERROR(VLOOKUP(Table1[[#This Row],[Stock]],[2]CUS030!$A$5:$BO$10000,54,0)/Table1[[#This Row],[Rate
(L/S)]],"")</f>
        <v/>
      </c>
      <c r="AX393" s="7" t="str">
        <f>IFERROR(VLOOKUP(Table1[[#This Row],[Stock]],[2]CUS030!$A$5:$BO$10000,55,0)/Table1[[#This Row],[Rate
(L/S)]],"")</f>
        <v/>
      </c>
      <c r="AY393" s="7" t="str">
        <f>IFERROR(VLOOKUP(Table1[[#This Row],[Stock]],[2]CUS030!$A$5:$BO$10000,56,0)/Table1[[#This Row],[Rate
(L/S)]],"")</f>
        <v/>
      </c>
      <c r="AZ393" s="7" t="str">
        <f>IFERROR(VLOOKUP(Table1[[#This Row],[Stock]],[2]CUS030!$A$5:$BO$10000,57,0)/Table1[[#This Row],[Rate
(L/S)]],"")</f>
        <v/>
      </c>
      <c r="BA393" s="7" t="str">
        <f>IFERROR(VLOOKUP(Table1[[#This Row],[Stock]],[2]CUS030!$A$5:$BO$10000,58,0)/Table1[[#This Row],[Rate
(L/S)]],"")</f>
        <v/>
      </c>
      <c r="BB393" s="7" t="str">
        <f>IFERROR(VLOOKUP(Table1[[#This Row],[Stock]],[2]CUS030!$A$5:$BO$10000,59,0)/Table1[[#This Row],[Rate
(L/S)]],"")</f>
        <v/>
      </c>
      <c r="BC393" s="7" t="str">
        <f>IFERROR(VLOOKUP(Table1[[#This Row],[Stock]],[2]CUS030!$A$5:$BO$10000,60,0)/Table1[[#This Row],[Rate
(L/S)]],"")</f>
        <v/>
      </c>
      <c r="BD393" s="7" t="str">
        <f>IFERROR(VLOOKUP(Table1[[#This Row],[Stock]],[2]CUS030!$A$5:$BO$10000,61,0)/Table1[[#This Row],[Rate
(L/S)]],"")</f>
        <v/>
      </c>
      <c r="BE393" s="7" t="str">
        <f>IFERROR(VLOOKUP(Table1[[#This Row],[Stock]],[2]CUS030!$A$5:$BO$10000,62,0)/Table1[[#This Row],[Rate
(L/S)]],"")</f>
        <v/>
      </c>
      <c r="BF393" s="7" t="str">
        <f>IFERROR(VLOOKUP(Table1[[#This Row],[Stock]],[2]CUS030!$A$5:$BO$10000,63,0)/Table1[[#This Row],[Rate
(L/S)]],"")</f>
        <v/>
      </c>
      <c r="BG393" s="7" t="str">
        <f>IFERROR(VLOOKUP(Table1[[#This Row],[Stock]],[2]CUS030!$A$5:$BO$10000,64,0)/Table1[[#This Row],[Rate
(L/S)]],"")</f>
        <v/>
      </c>
      <c r="BH393" s="7" t="str">
        <f>IFERROR(VLOOKUP(Table1[[#This Row],[Stock]],[2]CUS030!$A$5:$BO$10000,65,0)/Table1[[#This Row],[Rate
(L/S)]],"")</f>
        <v/>
      </c>
      <c r="BI393" s="7" t="s">
        <v>1</v>
      </c>
      <c r="BJ393" s="15">
        <f>IFERROR(IF(Table1[[#This Row],[S.Material]]="S",(Table1[[#This Row],[Total Qty]]+Table1[[#This Row],[N+1]]+Table1[[#This Row],[N+2]]),Table1[[#This Row],[Total Qty]]+Table1[[#This Row],[N+1]]),)</f>
        <v>0</v>
      </c>
      <c r="BK393" s="7" t="str">
        <f>IFERROR(IF(((AVERAGE((Table1[[#This Row],[N+1]],Table1[[#This Row],[N+2]]),Table1[[#This Row],[N+3]])-(Table1[[#This Row],[Total Qty]])))&gt;500,"Fixed&gt;500pcs",""),"")</f>
        <v/>
      </c>
      <c r="BL393" s="7" t="str">
        <f>IF(AND(Table1[[#This Row],[Last Forcast]]=0,Table1[[#This Row],[Total Qty]]&gt;0,Table1[[#This Row],[N+1]]&gt;0),"Check PO again","")</f>
        <v/>
      </c>
    </row>
    <row r="394" spans="2:64" x14ac:dyDescent="0.3">
      <c r="B394">
        <v>392</v>
      </c>
      <c r="C394" t="s">
        <v>406</v>
      </c>
      <c r="D394">
        <f>IFERROR(ROUND((MID(Table1[[#This Row],[Production]],35,(LEN(Table1[[#This Row],[Production]]))-37)/(MID(Table1[[#This Row],[Stock]],35,(LEN(Table1[[#This Row],[Stock]]))-37))),0),"")</f>
        <v>13</v>
      </c>
      <c r="E394" t="s">
        <v>411</v>
      </c>
      <c r="F394" s="16">
        <f>VLOOKUP(LEFT(Table1[[#This Row],[Production]],LEN(Table1[[#This Row],[Production]])-7),Item!$A$5:$Z$1000,26,0)</f>
        <v>0.93899999999999995</v>
      </c>
      <c r="H394" s="8" t="str">
        <f>IFERROR(VLOOKUP(MID(Table1[[#This Row],[Production]],10,2),Special!$B$2:$D$26,3,0),"")</f>
        <v>-</v>
      </c>
      <c r="J394" t="b">
        <f>EXACT(LEFT(Table1[[#This Row],[Stock]],12),LEFT(Table1[[#This Row],[Production]],12))</f>
        <v>1</v>
      </c>
      <c r="K394" t="b">
        <f>EXACT((RIGHT(Table1[[#This Row],[Stock]],3)),((RIGHT(Table1[[#This Row],[Production]],3))))</f>
        <v>1</v>
      </c>
      <c r="L394" s="14">
        <f>IFERROR(VLOOKUP(Table1[[#This Row],[Stock]],[1]Sheet1!$A$7:$N$10000,14,0),"")</f>
        <v>44</v>
      </c>
      <c r="M394" s="14">
        <f>IFERROR(ROUND((Table1[[#This Row],[Stock
(S&amp;L)]]/Table1[[#This Row],[Rate
(L/S)]]),0),"")</f>
        <v>3</v>
      </c>
      <c r="O394" t="str">
        <f>IF(Table1[[#This Row],[Rate
(L/S)]]=1,"P/E","C")</f>
        <v>C</v>
      </c>
      <c r="P394" s="7">
        <f>IFERROR(VLOOKUP(Table1[[#This Row],[Stock]],[2]CUS030!$A$5:$BO$10000,21,0)/Table1[[#This Row],[Rate
(L/S)]],"")</f>
        <v>0</v>
      </c>
      <c r="Q394" s="7">
        <f>IFERROR(VLOOKUP(Table1[[#This Row],[Stock]],[2]CUS030!$A$5:$BO$10000,22,0)/Table1[[#This Row],[Rate
(L/S)]],"")</f>
        <v>0</v>
      </c>
      <c r="R394" s="7">
        <f>IFERROR(VLOOKUP(Table1[[#This Row],[Stock]],[2]CUS030!$A$5:$BO$10000,23,0)/Table1[[#This Row],[Rate
(L/S)]],"")</f>
        <v>0</v>
      </c>
      <c r="S394" s="7">
        <f>IFERROR(VLOOKUP(Table1[[#This Row],[Stock]],[2]CUS030!$A$5:$BO$10000,24,0)/Table1[[#This Row],[Rate
(L/S)]],"")</f>
        <v>0</v>
      </c>
      <c r="T394" s="7">
        <f>IFERROR(VLOOKUP(Table1[[#This Row],[Stock]],[2]CUS030!$A$5:$BO$10000,25,0)/Table1[[#This Row],[Rate
(L/S)]],"")</f>
        <v>0</v>
      </c>
      <c r="U394" s="7">
        <f>IFERROR(VLOOKUP(Table1[[#This Row],[Stock]],[2]CUS030!$A$5:$BO$10000,26,0)/Table1[[#This Row],[Rate
(L/S)]],"")</f>
        <v>50.384615384615387</v>
      </c>
      <c r="V394" s="7">
        <f>IFERROR(VLOOKUP(Table1[[#This Row],[Stock]],[2]CUS030!$A$5:$BO$10000,27,0)/Table1[[#This Row],[Rate
(L/S)]],"")</f>
        <v>0</v>
      </c>
      <c r="W394" s="7">
        <f>IFERROR(VLOOKUP(Table1[[#This Row],[Stock]],[2]CUS030!$A$5:$BO$10000,28,0)/Table1[[#This Row],[Rate
(L/S)]],"")</f>
        <v>0</v>
      </c>
      <c r="X394" s="7">
        <f>IFERROR(VLOOKUP(Table1[[#This Row],[Stock]],[2]CUS030!$A$5:$BO$10000,29,0)/Table1[[#This Row],[Rate
(L/S)]],"")</f>
        <v>0</v>
      </c>
      <c r="Y394" s="7">
        <f>IFERROR(VLOOKUP(Table1[[#This Row],[Stock]],[2]CUS030!$A$5:$BO$10000,30,0)/Table1[[#This Row],[Rate
(L/S)]],"")</f>
        <v>0</v>
      </c>
      <c r="Z394" s="7">
        <f>IFERROR(VLOOKUP(Table1[[#This Row],[Stock]],[2]CUS030!$A$5:$BO$10000,31,0)/Table1[[#This Row],[Rate
(L/S)]],"")</f>
        <v>0</v>
      </c>
      <c r="AA394" s="7">
        <f>IFERROR(VLOOKUP(Table1[[#This Row],[Stock]],[2]CUS030!$A$5:$BO$10000,32,0)/Table1[[#This Row],[Rate
(L/S)]],"")</f>
        <v>0</v>
      </c>
      <c r="AB394" s="7">
        <f>IFERROR(VLOOKUP(Table1[[#This Row],[Stock]],[2]CUS030!$A$5:$BO$10000,33,0)/Table1[[#This Row],[Rate
(L/S)]],"")</f>
        <v>0</v>
      </c>
      <c r="AC394" s="7">
        <f>IFERROR(VLOOKUP(Table1[[#This Row],[Stock]],[2]CUS030!$A$5:$BO$10000,34,0)/Table1[[#This Row],[Rate
(L/S)]],"")</f>
        <v>0</v>
      </c>
      <c r="AD394" s="7">
        <f>IFERROR(VLOOKUP(Table1[[#This Row],[Stock]],[2]CUS030!$A$5:$BO$10000,35,0)/Table1[[#This Row],[Rate
(L/S)]],"")</f>
        <v>0</v>
      </c>
      <c r="AE394" s="7">
        <f>IFERROR(VLOOKUP(Table1[[#This Row],[Stock]],[2]CUS030!$A$5:$BO$10000,36,0)/Table1[[#This Row],[Rate
(L/S)]],"")</f>
        <v>0</v>
      </c>
      <c r="AF394" s="7">
        <f>IFERROR(VLOOKUP(Table1[[#This Row],[Stock]],[2]CUS030!$A$5:$BO$10000,37,0)/Table1[[#This Row],[Rate
(L/S)]],"")</f>
        <v>0</v>
      </c>
      <c r="AG394" s="7">
        <f>IFERROR(VLOOKUP(Table1[[#This Row],[Stock]],[2]CUS030!$A$5:$BO$10000,38,0)/Table1[[#This Row],[Rate
(L/S)]],"")</f>
        <v>0</v>
      </c>
      <c r="AH394" s="7">
        <f>IFERROR(VLOOKUP(Table1[[#This Row],[Stock]],[2]CUS030!$A$5:$BO$10000,39,0)/Table1[[#This Row],[Rate
(L/S)]],"")</f>
        <v>0</v>
      </c>
      <c r="AI394" s="7">
        <f>IFERROR(VLOOKUP(Table1[[#This Row],[Stock]],[2]CUS030!$A$5:$BO$10000,40,0)/Table1[[#This Row],[Rate
(L/S)]],"")</f>
        <v>0</v>
      </c>
      <c r="AJ394" s="7">
        <f>IFERROR(VLOOKUP(Table1[[#This Row],[Stock]],[2]CUS030!$A$5:$BO$10000,41,0)/Table1[[#This Row],[Rate
(L/S)]],"")</f>
        <v>0</v>
      </c>
      <c r="AK394" s="7">
        <f>IFERROR(VLOOKUP(Table1[[#This Row],[Stock]],[2]CUS030!$A$5:$BO$10000,42,0)/Table1[[#This Row],[Rate
(L/S)]],"")</f>
        <v>0</v>
      </c>
      <c r="AL394" s="7">
        <f>IFERROR(VLOOKUP(Table1[[#This Row],[Stock]],[2]CUS030!$A$5:$BO$10000,43,0)/Table1[[#This Row],[Rate
(L/S)]],"")</f>
        <v>0</v>
      </c>
      <c r="AM394" s="7">
        <f>IFERROR(VLOOKUP(Table1[[#This Row],[Stock]],[2]CUS030!$A$5:$BO$10000,44,0)/Table1[[#This Row],[Rate
(L/S)]],"")</f>
        <v>0</v>
      </c>
      <c r="AN394" s="7">
        <f>IFERROR(VLOOKUP(Table1[[#This Row],[Stock]],[2]CUS030!$A$5:$BO$10000,45,0)/Table1[[#This Row],[Rate
(L/S)]],"")</f>
        <v>0</v>
      </c>
      <c r="AO394" s="7">
        <f>IFERROR(VLOOKUP(Table1[[#This Row],[Stock]],[2]CUS030!$A$5:$BO$10000,46,0)/Table1[[#This Row],[Rate
(L/S)]],"")</f>
        <v>0</v>
      </c>
      <c r="AP394" s="7">
        <f>IFERROR(VLOOKUP(Table1[[#This Row],[Stock]],[2]CUS030!$A$5:$BO$10000,47,0)/Table1[[#This Row],[Rate
(L/S)]],"")</f>
        <v>0</v>
      </c>
      <c r="AQ394" s="7">
        <f>IFERROR(VLOOKUP(Table1[[#This Row],[Stock]],[2]CUS030!$A$5:$BO$10000,48,0)/Table1[[#This Row],[Rate
(L/S)]],"")</f>
        <v>0</v>
      </c>
      <c r="AR394" s="7">
        <f>IFERROR(VLOOKUP(Table1[[#This Row],[Stock]],[2]CUS030!$A$5:$BO$10000,49,0)/Table1[[#This Row],[Rate
(L/S)]],"")</f>
        <v>0</v>
      </c>
      <c r="AS394" s="7">
        <f>IFERROR(VLOOKUP(Table1[[#This Row],[Stock]],[2]CUS030!$A$5:$BO$10000,50,0)/Table1[[#This Row],[Rate
(L/S)]],"")</f>
        <v>0</v>
      </c>
      <c r="AT394" s="7">
        <f>IFERROR(VLOOKUP(Table1[[#This Row],[Stock]],[2]CUS030!$A$5:$BO$10000,51,0)/Table1[[#This Row],[Rate
(L/S)]],"")</f>
        <v>0</v>
      </c>
      <c r="AU394" s="7">
        <f>IFERROR(VLOOKUP(Table1[[#This Row],[Stock]],[2]CUS030!$A$5:$BO$10000,52,0)/Table1[[#This Row],[Rate
(L/S)]],"")</f>
        <v>0</v>
      </c>
      <c r="AV394" s="7">
        <f>IFERROR(VLOOKUP(Table1[[#This Row],[Stock]],[2]CUS030!$A$5:$BO$10000,53,0)/Table1[[#This Row],[Rate
(L/S)]],"")</f>
        <v>50.384615384615387</v>
      </c>
      <c r="AW394" s="7">
        <f>IFERROR(VLOOKUP(Table1[[#This Row],[Stock]],[2]CUS030!$A$5:$BO$10000,54,0)/Table1[[#This Row],[Rate
(L/S)]],"")</f>
        <v>0</v>
      </c>
      <c r="AX394" s="7">
        <f>IFERROR(VLOOKUP(Table1[[#This Row],[Stock]],[2]CUS030!$A$5:$BO$10000,55,0)/Table1[[#This Row],[Rate
(L/S)]],"")</f>
        <v>111.53846153846153</v>
      </c>
      <c r="AY394" s="7">
        <f>IFERROR(VLOOKUP(Table1[[#This Row],[Stock]],[2]CUS030!$A$5:$BO$10000,56,0)/Table1[[#This Row],[Rate
(L/S)]],"")</f>
        <v>19.23076923076923</v>
      </c>
      <c r="AZ394" s="7">
        <f>IFERROR(VLOOKUP(Table1[[#This Row],[Stock]],[2]CUS030!$A$5:$BO$10000,57,0)/Table1[[#This Row],[Rate
(L/S)]],"")</f>
        <v>76.92307692307692</v>
      </c>
      <c r="BA394" s="7">
        <f>IFERROR(VLOOKUP(Table1[[#This Row],[Stock]],[2]CUS030!$A$5:$BO$10000,58,0)/Table1[[#This Row],[Rate
(L/S)]],"")</f>
        <v>0</v>
      </c>
      <c r="BB394" s="7">
        <f>IFERROR(VLOOKUP(Table1[[#This Row],[Stock]],[2]CUS030!$A$5:$BO$10000,59,0)/Table1[[#This Row],[Rate
(L/S)]],"")</f>
        <v>0</v>
      </c>
      <c r="BC394" s="7">
        <f>IFERROR(VLOOKUP(Table1[[#This Row],[Stock]],[2]CUS030!$A$5:$BO$10000,60,0)/Table1[[#This Row],[Rate
(L/S)]],"")</f>
        <v>0</v>
      </c>
      <c r="BD394" s="7">
        <f>IFERROR(VLOOKUP(Table1[[#This Row],[Stock]],[2]CUS030!$A$5:$BO$10000,61,0)/Table1[[#This Row],[Rate
(L/S)]],"")</f>
        <v>0</v>
      </c>
      <c r="BE394" s="7">
        <f>IFERROR(VLOOKUP(Table1[[#This Row],[Stock]],[2]CUS030!$A$5:$BO$10000,62,0)/Table1[[#This Row],[Rate
(L/S)]],"")</f>
        <v>0</v>
      </c>
      <c r="BF394" s="7">
        <f>IFERROR(VLOOKUP(Table1[[#This Row],[Stock]],[2]CUS030!$A$5:$BO$10000,63,0)/Table1[[#This Row],[Rate
(L/S)]],"")</f>
        <v>0</v>
      </c>
      <c r="BG394" s="7">
        <f>IFERROR(VLOOKUP(Table1[[#This Row],[Stock]],[2]CUS030!$A$5:$BO$10000,64,0)/Table1[[#This Row],[Rate
(L/S)]],"")</f>
        <v>0</v>
      </c>
      <c r="BH394" s="7">
        <f>IFERROR(VLOOKUP(Table1[[#This Row],[Stock]],[2]CUS030!$A$5:$BO$10000,65,0)/Table1[[#This Row],[Rate
(L/S)]],"")</f>
        <v>0</v>
      </c>
      <c r="BI394" s="7" t="s">
        <v>1</v>
      </c>
      <c r="BJ394" s="15">
        <f>IFERROR(IF(Table1[[#This Row],[S.Material]]="S",(Table1[[#This Row],[Total Qty]]+Table1[[#This Row],[N+1]]+Table1[[#This Row],[N+2]]),Table1[[#This Row],[Total Qty]]+Table1[[#This Row],[N+1]]),)</f>
        <v>69.615384615384613</v>
      </c>
      <c r="BK394" s="7" t="str">
        <f>IFERROR(IF(((AVERAGE((Table1[[#This Row],[N+1]],Table1[[#This Row],[N+2]]),Table1[[#This Row],[N+3]])-(Table1[[#This Row],[Total Qty]])))&gt;500,"Fixed&gt;500pcs",""),"")</f>
        <v/>
      </c>
      <c r="BL394" s="7" t="str">
        <f>IF(AND(Table1[[#This Row],[Last Forcast]]=0,Table1[[#This Row],[Total Qty]]&gt;0,Table1[[#This Row],[N+1]]&gt;0),"Check PO again","")</f>
        <v/>
      </c>
    </row>
    <row r="395" spans="2:64" x14ac:dyDescent="0.3">
      <c r="B395">
        <v>393</v>
      </c>
      <c r="C395" t="s">
        <v>407</v>
      </c>
      <c r="D395">
        <f>IFERROR(ROUND((MID(Table1[[#This Row],[Production]],35,(LEN(Table1[[#This Row],[Production]]))-37)/(MID(Table1[[#This Row],[Stock]],35,(LEN(Table1[[#This Row],[Stock]]))-37))),0),"")</f>
        <v>13</v>
      </c>
      <c r="E395" t="s">
        <v>411</v>
      </c>
      <c r="F395" s="16">
        <f>VLOOKUP(LEFT(Table1[[#This Row],[Production]],LEN(Table1[[#This Row],[Production]])-7),Item!$A$5:$Z$1000,26,0)</f>
        <v>0.93899999999999995</v>
      </c>
      <c r="H395" s="8" t="str">
        <f>IFERROR(VLOOKUP(MID(Table1[[#This Row],[Production]],10,2),Special!$B$2:$D$26,3,0),"")</f>
        <v>-</v>
      </c>
      <c r="J395" t="b">
        <f>EXACT(LEFT(Table1[[#This Row],[Stock]],12),LEFT(Table1[[#This Row],[Production]],12))</f>
        <v>1</v>
      </c>
      <c r="K395" t="b">
        <f>EXACT((RIGHT(Table1[[#This Row],[Stock]],3)),((RIGHT(Table1[[#This Row],[Production]],3))))</f>
        <v>1</v>
      </c>
      <c r="L395" s="14" t="str">
        <f>IFERROR(VLOOKUP(Table1[[#This Row],[Stock]],[1]Sheet1!$A$7:$N$10000,14,0),"")</f>
        <v/>
      </c>
      <c r="M395" s="14" t="str">
        <f>IFERROR(ROUND((Table1[[#This Row],[Stock
(S&amp;L)]]/Table1[[#This Row],[Rate
(L/S)]]),0),"")</f>
        <v/>
      </c>
      <c r="O395" t="str">
        <f>IF(Table1[[#This Row],[Rate
(L/S)]]=1,"P/E","C")</f>
        <v>C</v>
      </c>
      <c r="P395" s="7" t="str">
        <f>IFERROR(VLOOKUP(Table1[[#This Row],[Stock]],[2]CUS030!$A$5:$BO$10000,21,0)/Table1[[#This Row],[Rate
(L/S)]],"")</f>
        <v/>
      </c>
      <c r="Q395" s="7" t="str">
        <f>IFERROR(VLOOKUP(Table1[[#This Row],[Stock]],[2]CUS030!$A$5:$BO$10000,22,0)/Table1[[#This Row],[Rate
(L/S)]],"")</f>
        <v/>
      </c>
      <c r="R395" s="7" t="str">
        <f>IFERROR(VLOOKUP(Table1[[#This Row],[Stock]],[2]CUS030!$A$5:$BO$10000,23,0)/Table1[[#This Row],[Rate
(L/S)]],"")</f>
        <v/>
      </c>
      <c r="S395" s="7" t="str">
        <f>IFERROR(VLOOKUP(Table1[[#This Row],[Stock]],[2]CUS030!$A$5:$BO$10000,24,0)/Table1[[#This Row],[Rate
(L/S)]],"")</f>
        <v/>
      </c>
      <c r="T395" s="7" t="str">
        <f>IFERROR(VLOOKUP(Table1[[#This Row],[Stock]],[2]CUS030!$A$5:$BO$10000,25,0)/Table1[[#This Row],[Rate
(L/S)]],"")</f>
        <v/>
      </c>
      <c r="U395" s="7" t="str">
        <f>IFERROR(VLOOKUP(Table1[[#This Row],[Stock]],[2]CUS030!$A$5:$BO$10000,26,0)/Table1[[#This Row],[Rate
(L/S)]],"")</f>
        <v/>
      </c>
      <c r="V395" s="7" t="str">
        <f>IFERROR(VLOOKUP(Table1[[#This Row],[Stock]],[2]CUS030!$A$5:$BO$10000,27,0)/Table1[[#This Row],[Rate
(L/S)]],"")</f>
        <v/>
      </c>
      <c r="W395" s="7" t="str">
        <f>IFERROR(VLOOKUP(Table1[[#This Row],[Stock]],[2]CUS030!$A$5:$BO$10000,28,0)/Table1[[#This Row],[Rate
(L/S)]],"")</f>
        <v/>
      </c>
      <c r="X395" s="7" t="str">
        <f>IFERROR(VLOOKUP(Table1[[#This Row],[Stock]],[2]CUS030!$A$5:$BO$10000,29,0)/Table1[[#This Row],[Rate
(L/S)]],"")</f>
        <v/>
      </c>
      <c r="Y395" s="7" t="str">
        <f>IFERROR(VLOOKUP(Table1[[#This Row],[Stock]],[2]CUS030!$A$5:$BO$10000,30,0)/Table1[[#This Row],[Rate
(L/S)]],"")</f>
        <v/>
      </c>
      <c r="Z395" s="7" t="str">
        <f>IFERROR(VLOOKUP(Table1[[#This Row],[Stock]],[2]CUS030!$A$5:$BO$10000,31,0)/Table1[[#This Row],[Rate
(L/S)]],"")</f>
        <v/>
      </c>
      <c r="AA395" s="7" t="str">
        <f>IFERROR(VLOOKUP(Table1[[#This Row],[Stock]],[2]CUS030!$A$5:$BO$10000,32,0)/Table1[[#This Row],[Rate
(L/S)]],"")</f>
        <v/>
      </c>
      <c r="AB395" s="7" t="str">
        <f>IFERROR(VLOOKUP(Table1[[#This Row],[Stock]],[2]CUS030!$A$5:$BO$10000,33,0)/Table1[[#This Row],[Rate
(L/S)]],"")</f>
        <v/>
      </c>
      <c r="AC395" s="7" t="str">
        <f>IFERROR(VLOOKUP(Table1[[#This Row],[Stock]],[2]CUS030!$A$5:$BO$10000,34,0)/Table1[[#This Row],[Rate
(L/S)]],"")</f>
        <v/>
      </c>
      <c r="AD395" s="7" t="str">
        <f>IFERROR(VLOOKUP(Table1[[#This Row],[Stock]],[2]CUS030!$A$5:$BO$10000,35,0)/Table1[[#This Row],[Rate
(L/S)]],"")</f>
        <v/>
      </c>
      <c r="AE395" s="7" t="str">
        <f>IFERROR(VLOOKUP(Table1[[#This Row],[Stock]],[2]CUS030!$A$5:$BO$10000,36,0)/Table1[[#This Row],[Rate
(L/S)]],"")</f>
        <v/>
      </c>
      <c r="AF395" s="7" t="str">
        <f>IFERROR(VLOOKUP(Table1[[#This Row],[Stock]],[2]CUS030!$A$5:$BO$10000,37,0)/Table1[[#This Row],[Rate
(L/S)]],"")</f>
        <v/>
      </c>
      <c r="AG395" s="7" t="str">
        <f>IFERROR(VLOOKUP(Table1[[#This Row],[Stock]],[2]CUS030!$A$5:$BO$10000,38,0)/Table1[[#This Row],[Rate
(L/S)]],"")</f>
        <v/>
      </c>
      <c r="AH395" s="7" t="str">
        <f>IFERROR(VLOOKUP(Table1[[#This Row],[Stock]],[2]CUS030!$A$5:$BO$10000,39,0)/Table1[[#This Row],[Rate
(L/S)]],"")</f>
        <v/>
      </c>
      <c r="AI395" s="7" t="str">
        <f>IFERROR(VLOOKUP(Table1[[#This Row],[Stock]],[2]CUS030!$A$5:$BO$10000,40,0)/Table1[[#This Row],[Rate
(L/S)]],"")</f>
        <v/>
      </c>
      <c r="AJ395" s="7" t="str">
        <f>IFERROR(VLOOKUP(Table1[[#This Row],[Stock]],[2]CUS030!$A$5:$BO$10000,41,0)/Table1[[#This Row],[Rate
(L/S)]],"")</f>
        <v/>
      </c>
      <c r="AK395" s="7" t="str">
        <f>IFERROR(VLOOKUP(Table1[[#This Row],[Stock]],[2]CUS030!$A$5:$BO$10000,42,0)/Table1[[#This Row],[Rate
(L/S)]],"")</f>
        <v/>
      </c>
      <c r="AL395" s="7" t="str">
        <f>IFERROR(VLOOKUP(Table1[[#This Row],[Stock]],[2]CUS030!$A$5:$BO$10000,43,0)/Table1[[#This Row],[Rate
(L/S)]],"")</f>
        <v/>
      </c>
      <c r="AM395" s="7" t="str">
        <f>IFERROR(VLOOKUP(Table1[[#This Row],[Stock]],[2]CUS030!$A$5:$BO$10000,44,0)/Table1[[#This Row],[Rate
(L/S)]],"")</f>
        <v/>
      </c>
      <c r="AN395" s="7" t="str">
        <f>IFERROR(VLOOKUP(Table1[[#This Row],[Stock]],[2]CUS030!$A$5:$BO$10000,45,0)/Table1[[#This Row],[Rate
(L/S)]],"")</f>
        <v/>
      </c>
      <c r="AO395" s="7" t="str">
        <f>IFERROR(VLOOKUP(Table1[[#This Row],[Stock]],[2]CUS030!$A$5:$BO$10000,46,0)/Table1[[#This Row],[Rate
(L/S)]],"")</f>
        <v/>
      </c>
      <c r="AP395" s="7" t="str">
        <f>IFERROR(VLOOKUP(Table1[[#This Row],[Stock]],[2]CUS030!$A$5:$BO$10000,47,0)/Table1[[#This Row],[Rate
(L/S)]],"")</f>
        <v/>
      </c>
      <c r="AQ395" s="7" t="str">
        <f>IFERROR(VLOOKUP(Table1[[#This Row],[Stock]],[2]CUS030!$A$5:$BO$10000,48,0)/Table1[[#This Row],[Rate
(L/S)]],"")</f>
        <v/>
      </c>
      <c r="AR395" s="7" t="str">
        <f>IFERROR(VLOOKUP(Table1[[#This Row],[Stock]],[2]CUS030!$A$5:$BO$10000,49,0)/Table1[[#This Row],[Rate
(L/S)]],"")</f>
        <v/>
      </c>
      <c r="AS395" s="7" t="str">
        <f>IFERROR(VLOOKUP(Table1[[#This Row],[Stock]],[2]CUS030!$A$5:$BO$10000,50,0)/Table1[[#This Row],[Rate
(L/S)]],"")</f>
        <v/>
      </c>
      <c r="AT395" s="7" t="str">
        <f>IFERROR(VLOOKUP(Table1[[#This Row],[Stock]],[2]CUS030!$A$5:$BO$10000,51,0)/Table1[[#This Row],[Rate
(L/S)]],"")</f>
        <v/>
      </c>
      <c r="AU395" s="7" t="str">
        <f>IFERROR(VLOOKUP(Table1[[#This Row],[Stock]],[2]CUS030!$A$5:$BO$10000,52,0)/Table1[[#This Row],[Rate
(L/S)]],"")</f>
        <v/>
      </c>
      <c r="AV395" s="7" t="str">
        <f>IFERROR(VLOOKUP(Table1[[#This Row],[Stock]],[2]CUS030!$A$5:$BO$10000,53,0)/Table1[[#This Row],[Rate
(L/S)]],"")</f>
        <v/>
      </c>
      <c r="AW395" s="7" t="str">
        <f>IFERROR(VLOOKUP(Table1[[#This Row],[Stock]],[2]CUS030!$A$5:$BO$10000,54,0)/Table1[[#This Row],[Rate
(L/S)]],"")</f>
        <v/>
      </c>
      <c r="AX395" s="7" t="str">
        <f>IFERROR(VLOOKUP(Table1[[#This Row],[Stock]],[2]CUS030!$A$5:$BO$10000,55,0)/Table1[[#This Row],[Rate
(L/S)]],"")</f>
        <v/>
      </c>
      <c r="AY395" s="7" t="str">
        <f>IFERROR(VLOOKUP(Table1[[#This Row],[Stock]],[2]CUS030!$A$5:$BO$10000,56,0)/Table1[[#This Row],[Rate
(L/S)]],"")</f>
        <v/>
      </c>
      <c r="AZ395" s="7" t="str">
        <f>IFERROR(VLOOKUP(Table1[[#This Row],[Stock]],[2]CUS030!$A$5:$BO$10000,57,0)/Table1[[#This Row],[Rate
(L/S)]],"")</f>
        <v/>
      </c>
      <c r="BA395" s="7" t="str">
        <f>IFERROR(VLOOKUP(Table1[[#This Row],[Stock]],[2]CUS030!$A$5:$BO$10000,58,0)/Table1[[#This Row],[Rate
(L/S)]],"")</f>
        <v/>
      </c>
      <c r="BB395" s="7" t="str">
        <f>IFERROR(VLOOKUP(Table1[[#This Row],[Stock]],[2]CUS030!$A$5:$BO$10000,59,0)/Table1[[#This Row],[Rate
(L/S)]],"")</f>
        <v/>
      </c>
      <c r="BC395" s="7" t="str">
        <f>IFERROR(VLOOKUP(Table1[[#This Row],[Stock]],[2]CUS030!$A$5:$BO$10000,60,0)/Table1[[#This Row],[Rate
(L/S)]],"")</f>
        <v/>
      </c>
      <c r="BD395" s="7" t="str">
        <f>IFERROR(VLOOKUP(Table1[[#This Row],[Stock]],[2]CUS030!$A$5:$BO$10000,61,0)/Table1[[#This Row],[Rate
(L/S)]],"")</f>
        <v/>
      </c>
      <c r="BE395" s="7" t="str">
        <f>IFERROR(VLOOKUP(Table1[[#This Row],[Stock]],[2]CUS030!$A$5:$BO$10000,62,0)/Table1[[#This Row],[Rate
(L/S)]],"")</f>
        <v/>
      </c>
      <c r="BF395" s="7" t="str">
        <f>IFERROR(VLOOKUP(Table1[[#This Row],[Stock]],[2]CUS030!$A$5:$BO$10000,63,0)/Table1[[#This Row],[Rate
(L/S)]],"")</f>
        <v/>
      </c>
      <c r="BG395" s="7" t="str">
        <f>IFERROR(VLOOKUP(Table1[[#This Row],[Stock]],[2]CUS030!$A$5:$BO$10000,64,0)/Table1[[#This Row],[Rate
(L/S)]],"")</f>
        <v/>
      </c>
      <c r="BH395" s="7" t="str">
        <f>IFERROR(VLOOKUP(Table1[[#This Row],[Stock]],[2]CUS030!$A$5:$BO$10000,65,0)/Table1[[#This Row],[Rate
(L/S)]],"")</f>
        <v/>
      </c>
      <c r="BI395" s="7" t="s">
        <v>1</v>
      </c>
      <c r="BJ395" s="15">
        <f>IFERROR(IF(Table1[[#This Row],[S.Material]]="S",(Table1[[#This Row],[Total Qty]]+Table1[[#This Row],[N+1]]+Table1[[#This Row],[N+2]]),Table1[[#This Row],[Total Qty]]+Table1[[#This Row],[N+1]]),)</f>
        <v>0</v>
      </c>
      <c r="BK395" s="7" t="str">
        <f>IFERROR(IF(((AVERAGE((Table1[[#This Row],[N+1]],Table1[[#This Row],[N+2]]),Table1[[#This Row],[N+3]])-(Table1[[#This Row],[Total Qty]])))&gt;500,"Fixed&gt;500pcs",""),"")</f>
        <v/>
      </c>
      <c r="BL395" s="7" t="str">
        <f>IF(AND(Table1[[#This Row],[Last Forcast]]=0,Table1[[#This Row],[Total Qty]]&gt;0,Table1[[#This Row],[N+1]]&gt;0),"Check PO again","")</f>
        <v/>
      </c>
    </row>
    <row r="396" spans="2:64" x14ac:dyDescent="0.3">
      <c r="B396">
        <v>394</v>
      </c>
      <c r="C396" t="s">
        <v>408</v>
      </c>
      <c r="D396">
        <f>IFERROR(ROUND((MID(Table1[[#This Row],[Production]],35,(LEN(Table1[[#This Row],[Production]]))-37)/(MID(Table1[[#This Row],[Stock]],35,(LEN(Table1[[#This Row],[Stock]]))-37))),0),"")</f>
        <v>1</v>
      </c>
      <c r="E396" t="s">
        <v>408</v>
      </c>
      <c r="F396" s="16">
        <f>VLOOKUP(LEFT(Table1[[#This Row],[Production]],LEN(Table1[[#This Row],[Production]])-7),Item!$A$5:$Z$1000,26,0)</f>
        <v>0.93899999999999995</v>
      </c>
      <c r="H396" s="8" t="str">
        <f>IFERROR(VLOOKUP(MID(Table1[[#This Row],[Production]],10,2),Special!$B$2:$D$26,3,0),"")</f>
        <v>-</v>
      </c>
      <c r="J396" t="b">
        <f>EXACT(LEFT(Table1[[#This Row],[Stock]],12),LEFT(Table1[[#This Row],[Production]],12))</f>
        <v>1</v>
      </c>
      <c r="K396" t="b">
        <f>EXACT((RIGHT(Table1[[#This Row],[Stock]],3)),((RIGHT(Table1[[#This Row],[Production]],3))))</f>
        <v>1</v>
      </c>
      <c r="L396" s="14">
        <f>IFERROR(VLOOKUP(Table1[[#This Row],[Stock]],[1]Sheet1!$A$7:$N$10000,14,0),"")</f>
        <v>169</v>
      </c>
      <c r="M396" s="14">
        <f>IFERROR(ROUND((Table1[[#This Row],[Stock
(S&amp;L)]]/Table1[[#This Row],[Rate
(L/S)]]),0),"")</f>
        <v>169</v>
      </c>
      <c r="O396" t="str">
        <f>IF(Table1[[#This Row],[Rate
(L/S)]]=1,"P/E","C")</f>
        <v>P/E</v>
      </c>
      <c r="P396" s="7" t="str">
        <f>IFERROR(VLOOKUP(Table1[[#This Row],[Stock]],[2]CUS030!$A$5:$BO$10000,21,0)/Table1[[#This Row],[Rate
(L/S)]],"")</f>
        <v/>
      </c>
      <c r="Q396" s="7" t="str">
        <f>IFERROR(VLOOKUP(Table1[[#This Row],[Stock]],[2]CUS030!$A$5:$BO$10000,22,0)/Table1[[#This Row],[Rate
(L/S)]],"")</f>
        <v/>
      </c>
      <c r="R396" s="7" t="str">
        <f>IFERROR(VLOOKUP(Table1[[#This Row],[Stock]],[2]CUS030!$A$5:$BO$10000,23,0)/Table1[[#This Row],[Rate
(L/S)]],"")</f>
        <v/>
      </c>
      <c r="S396" s="7" t="str">
        <f>IFERROR(VLOOKUP(Table1[[#This Row],[Stock]],[2]CUS030!$A$5:$BO$10000,24,0)/Table1[[#This Row],[Rate
(L/S)]],"")</f>
        <v/>
      </c>
      <c r="T396" s="7" t="str">
        <f>IFERROR(VLOOKUP(Table1[[#This Row],[Stock]],[2]CUS030!$A$5:$BO$10000,25,0)/Table1[[#This Row],[Rate
(L/S)]],"")</f>
        <v/>
      </c>
      <c r="U396" s="7" t="str">
        <f>IFERROR(VLOOKUP(Table1[[#This Row],[Stock]],[2]CUS030!$A$5:$BO$10000,26,0)/Table1[[#This Row],[Rate
(L/S)]],"")</f>
        <v/>
      </c>
      <c r="V396" s="7" t="str">
        <f>IFERROR(VLOOKUP(Table1[[#This Row],[Stock]],[2]CUS030!$A$5:$BO$10000,27,0)/Table1[[#This Row],[Rate
(L/S)]],"")</f>
        <v/>
      </c>
      <c r="W396" s="7" t="str">
        <f>IFERROR(VLOOKUP(Table1[[#This Row],[Stock]],[2]CUS030!$A$5:$BO$10000,28,0)/Table1[[#This Row],[Rate
(L/S)]],"")</f>
        <v/>
      </c>
      <c r="X396" s="7" t="str">
        <f>IFERROR(VLOOKUP(Table1[[#This Row],[Stock]],[2]CUS030!$A$5:$BO$10000,29,0)/Table1[[#This Row],[Rate
(L/S)]],"")</f>
        <v/>
      </c>
      <c r="Y396" s="7" t="str">
        <f>IFERROR(VLOOKUP(Table1[[#This Row],[Stock]],[2]CUS030!$A$5:$BO$10000,30,0)/Table1[[#This Row],[Rate
(L/S)]],"")</f>
        <v/>
      </c>
      <c r="Z396" s="7" t="str">
        <f>IFERROR(VLOOKUP(Table1[[#This Row],[Stock]],[2]CUS030!$A$5:$BO$10000,31,0)/Table1[[#This Row],[Rate
(L/S)]],"")</f>
        <v/>
      </c>
      <c r="AA396" s="7" t="str">
        <f>IFERROR(VLOOKUP(Table1[[#This Row],[Stock]],[2]CUS030!$A$5:$BO$10000,32,0)/Table1[[#This Row],[Rate
(L/S)]],"")</f>
        <v/>
      </c>
      <c r="AB396" s="7" t="str">
        <f>IFERROR(VLOOKUP(Table1[[#This Row],[Stock]],[2]CUS030!$A$5:$BO$10000,33,0)/Table1[[#This Row],[Rate
(L/S)]],"")</f>
        <v/>
      </c>
      <c r="AC396" s="7" t="str">
        <f>IFERROR(VLOOKUP(Table1[[#This Row],[Stock]],[2]CUS030!$A$5:$BO$10000,34,0)/Table1[[#This Row],[Rate
(L/S)]],"")</f>
        <v/>
      </c>
      <c r="AD396" s="7" t="str">
        <f>IFERROR(VLOOKUP(Table1[[#This Row],[Stock]],[2]CUS030!$A$5:$BO$10000,35,0)/Table1[[#This Row],[Rate
(L/S)]],"")</f>
        <v/>
      </c>
      <c r="AE396" s="7" t="str">
        <f>IFERROR(VLOOKUP(Table1[[#This Row],[Stock]],[2]CUS030!$A$5:$BO$10000,36,0)/Table1[[#This Row],[Rate
(L/S)]],"")</f>
        <v/>
      </c>
      <c r="AF396" s="7" t="str">
        <f>IFERROR(VLOOKUP(Table1[[#This Row],[Stock]],[2]CUS030!$A$5:$BO$10000,37,0)/Table1[[#This Row],[Rate
(L/S)]],"")</f>
        <v/>
      </c>
      <c r="AG396" s="7" t="str">
        <f>IFERROR(VLOOKUP(Table1[[#This Row],[Stock]],[2]CUS030!$A$5:$BO$10000,38,0)/Table1[[#This Row],[Rate
(L/S)]],"")</f>
        <v/>
      </c>
      <c r="AH396" s="7" t="str">
        <f>IFERROR(VLOOKUP(Table1[[#This Row],[Stock]],[2]CUS030!$A$5:$BO$10000,39,0)/Table1[[#This Row],[Rate
(L/S)]],"")</f>
        <v/>
      </c>
      <c r="AI396" s="7" t="str">
        <f>IFERROR(VLOOKUP(Table1[[#This Row],[Stock]],[2]CUS030!$A$5:$BO$10000,40,0)/Table1[[#This Row],[Rate
(L/S)]],"")</f>
        <v/>
      </c>
      <c r="AJ396" s="7" t="str">
        <f>IFERROR(VLOOKUP(Table1[[#This Row],[Stock]],[2]CUS030!$A$5:$BO$10000,41,0)/Table1[[#This Row],[Rate
(L/S)]],"")</f>
        <v/>
      </c>
      <c r="AK396" s="7" t="str">
        <f>IFERROR(VLOOKUP(Table1[[#This Row],[Stock]],[2]CUS030!$A$5:$BO$10000,42,0)/Table1[[#This Row],[Rate
(L/S)]],"")</f>
        <v/>
      </c>
      <c r="AL396" s="7" t="str">
        <f>IFERROR(VLOOKUP(Table1[[#This Row],[Stock]],[2]CUS030!$A$5:$BO$10000,43,0)/Table1[[#This Row],[Rate
(L/S)]],"")</f>
        <v/>
      </c>
      <c r="AM396" s="7" t="str">
        <f>IFERROR(VLOOKUP(Table1[[#This Row],[Stock]],[2]CUS030!$A$5:$BO$10000,44,0)/Table1[[#This Row],[Rate
(L/S)]],"")</f>
        <v/>
      </c>
      <c r="AN396" s="7" t="str">
        <f>IFERROR(VLOOKUP(Table1[[#This Row],[Stock]],[2]CUS030!$A$5:$BO$10000,45,0)/Table1[[#This Row],[Rate
(L/S)]],"")</f>
        <v/>
      </c>
      <c r="AO396" s="7" t="str">
        <f>IFERROR(VLOOKUP(Table1[[#This Row],[Stock]],[2]CUS030!$A$5:$BO$10000,46,0)/Table1[[#This Row],[Rate
(L/S)]],"")</f>
        <v/>
      </c>
      <c r="AP396" s="7" t="str">
        <f>IFERROR(VLOOKUP(Table1[[#This Row],[Stock]],[2]CUS030!$A$5:$BO$10000,47,0)/Table1[[#This Row],[Rate
(L/S)]],"")</f>
        <v/>
      </c>
      <c r="AQ396" s="7" t="str">
        <f>IFERROR(VLOOKUP(Table1[[#This Row],[Stock]],[2]CUS030!$A$5:$BO$10000,48,0)/Table1[[#This Row],[Rate
(L/S)]],"")</f>
        <v/>
      </c>
      <c r="AR396" s="7" t="str">
        <f>IFERROR(VLOOKUP(Table1[[#This Row],[Stock]],[2]CUS030!$A$5:$BO$10000,49,0)/Table1[[#This Row],[Rate
(L/S)]],"")</f>
        <v/>
      </c>
      <c r="AS396" s="7" t="str">
        <f>IFERROR(VLOOKUP(Table1[[#This Row],[Stock]],[2]CUS030!$A$5:$BO$10000,50,0)/Table1[[#This Row],[Rate
(L/S)]],"")</f>
        <v/>
      </c>
      <c r="AT396" s="7" t="str">
        <f>IFERROR(VLOOKUP(Table1[[#This Row],[Stock]],[2]CUS030!$A$5:$BO$10000,51,0)/Table1[[#This Row],[Rate
(L/S)]],"")</f>
        <v/>
      </c>
      <c r="AU396" s="7" t="str">
        <f>IFERROR(VLOOKUP(Table1[[#This Row],[Stock]],[2]CUS030!$A$5:$BO$10000,52,0)/Table1[[#This Row],[Rate
(L/S)]],"")</f>
        <v/>
      </c>
      <c r="AV396" s="7" t="str">
        <f>IFERROR(VLOOKUP(Table1[[#This Row],[Stock]],[2]CUS030!$A$5:$BO$10000,53,0)/Table1[[#This Row],[Rate
(L/S)]],"")</f>
        <v/>
      </c>
      <c r="AW396" s="7" t="str">
        <f>IFERROR(VLOOKUP(Table1[[#This Row],[Stock]],[2]CUS030!$A$5:$BO$10000,54,0)/Table1[[#This Row],[Rate
(L/S)]],"")</f>
        <v/>
      </c>
      <c r="AX396" s="7" t="str">
        <f>IFERROR(VLOOKUP(Table1[[#This Row],[Stock]],[2]CUS030!$A$5:$BO$10000,55,0)/Table1[[#This Row],[Rate
(L/S)]],"")</f>
        <v/>
      </c>
      <c r="AY396" s="7" t="str">
        <f>IFERROR(VLOOKUP(Table1[[#This Row],[Stock]],[2]CUS030!$A$5:$BO$10000,56,0)/Table1[[#This Row],[Rate
(L/S)]],"")</f>
        <v/>
      </c>
      <c r="AZ396" s="7" t="str">
        <f>IFERROR(VLOOKUP(Table1[[#This Row],[Stock]],[2]CUS030!$A$5:$BO$10000,57,0)/Table1[[#This Row],[Rate
(L/S)]],"")</f>
        <v/>
      </c>
      <c r="BA396" s="7" t="str">
        <f>IFERROR(VLOOKUP(Table1[[#This Row],[Stock]],[2]CUS030!$A$5:$BO$10000,58,0)/Table1[[#This Row],[Rate
(L/S)]],"")</f>
        <v/>
      </c>
      <c r="BB396" s="7" t="str">
        <f>IFERROR(VLOOKUP(Table1[[#This Row],[Stock]],[2]CUS030!$A$5:$BO$10000,59,0)/Table1[[#This Row],[Rate
(L/S)]],"")</f>
        <v/>
      </c>
      <c r="BC396" s="7" t="str">
        <f>IFERROR(VLOOKUP(Table1[[#This Row],[Stock]],[2]CUS030!$A$5:$BO$10000,60,0)/Table1[[#This Row],[Rate
(L/S)]],"")</f>
        <v/>
      </c>
      <c r="BD396" s="7" t="str">
        <f>IFERROR(VLOOKUP(Table1[[#This Row],[Stock]],[2]CUS030!$A$5:$BO$10000,61,0)/Table1[[#This Row],[Rate
(L/S)]],"")</f>
        <v/>
      </c>
      <c r="BE396" s="7" t="str">
        <f>IFERROR(VLOOKUP(Table1[[#This Row],[Stock]],[2]CUS030!$A$5:$BO$10000,62,0)/Table1[[#This Row],[Rate
(L/S)]],"")</f>
        <v/>
      </c>
      <c r="BF396" s="7" t="str">
        <f>IFERROR(VLOOKUP(Table1[[#This Row],[Stock]],[2]CUS030!$A$5:$BO$10000,63,0)/Table1[[#This Row],[Rate
(L/S)]],"")</f>
        <v/>
      </c>
      <c r="BG396" s="7" t="str">
        <f>IFERROR(VLOOKUP(Table1[[#This Row],[Stock]],[2]CUS030!$A$5:$BO$10000,64,0)/Table1[[#This Row],[Rate
(L/S)]],"")</f>
        <v/>
      </c>
      <c r="BH396" s="7" t="str">
        <f>IFERROR(VLOOKUP(Table1[[#This Row],[Stock]],[2]CUS030!$A$5:$BO$10000,65,0)/Table1[[#This Row],[Rate
(L/S)]],"")</f>
        <v/>
      </c>
      <c r="BI396" s="7" t="s">
        <v>1</v>
      </c>
      <c r="BJ396" s="15">
        <f>IFERROR(IF(Table1[[#This Row],[S.Material]]="S",(Table1[[#This Row],[Total Qty]]+Table1[[#This Row],[N+1]]+Table1[[#This Row],[N+2]]),Table1[[#This Row],[Total Qty]]+Table1[[#This Row],[N+1]]),)</f>
        <v>0</v>
      </c>
      <c r="BK396" s="7" t="str">
        <f>IFERROR(IF(((AVERAGE((Table1[[#This Row],[N+1]],Table1[[#This Row],[N+2]]),Table1[[#This Row],[N+3]])-(Table1[[#This Row],[Total Qty]])))&gt;500,"Fixed&gt;500pcs",""),"")</f>
        <v/>
      </c>
      <c r="BL396" s="7" t="str">
        <f>IF(AND(Table1[[#This Row],[Last Forcast]]=0,Table1[[#This Row],[Total Qty]]&gt;0,Table1[[#This Row],[N+1]]&gt;0),"Check PO again","")</f>
        <v/>
      </c>
    </row>
    <row r="397" spans="2:64" x14ac:dyDescent="0.3">
      <c r="B397">
        <v>395</v>
      </c>
      <c r="C397" t="s">
        <v>409</v>
      </c>
      <c r="D397">
        <f>IFERROR(ROUND((MID(Table1[[#This Row],[Production]],35,(LEN(Table1[[#This Row],[Production]]))-37)/(MID(Table1[[#This Row],[Stock]],35,(LEN(Table1[[#This Row],[Stock]]))-37))),0),"")</f>
        <v>1</v>
      </c>
      <c r="E397" t="s">
        <v>409</v>
      </c>
      <c r="F397" s="16">
        <f>VLOOKUP(LEFT(Table1[[#This Row],[Production]],LEN(Table1[[#This Row],[Production]])-7),Item!$A$5:$Z$1000,26,0)</f>
        <v>0.93899999999999995</v>
      </c>
      <c r="H397" s="8" t="str">
        <f>IFERROR(VLOOKUP(MID(Table1[[#This Row],[Production]],10,2),Special!$B$2:$D$26,3,0),"")</f>
        <v>-</v>
      </c>
      <c r="J397" t="b">
        <f>EXACT(LEFT(Table1[[#This Row],[Stock]],12),LEFT(Table1[[#This Row],[Production]],12))</f>
        <v>1</v>
      </c>
      <c r="K397" t="b">
        <f>EXACT((RIGHT(Table1[[#This Row],[Stock]],3)),((RIGHT(Table1[[#This Row],[Production]],3))))</f>
        <v>1</v>
      </c>
      <c r="L397" s="14">
        <f>IFERROR(VLOOKUP(Table1[[#This Row],[Stock]],[1]Sheet1!$A$7:$N$10000,14,0),"")</f>
        <v>55</v>
      </c>
      <c r="M397" s="14">
        <f>IFERROR(ROUND((Table1[[#This Row],[Stock
(S&amp;L)]]/Table1[[#This Row],[Rate
(L/S)]]),0),"")</f>
        <v>55</v>
      </c>
      <c r="O397" t="str">
        <f>IF(Table1[[#This Row],[Rate
(L/S)]]=1,"P/E","C")</f>
        <v>P/E</v>
      </c>
      <c r="P397" s="7">
        <f>IFERROR(VLOOKUP(Table1[[#This Row],[Stock]],[2]CUS030!$A$5:$BO$10000,21,0)/Table1[[#This Row],[Rate
(L/S)]],"")</f>
        <v>0</v>
      </c>
      <c r="Q397" s="7">
        <f>IFERROR(VLOOKUP(Table1[[#This Row],[Stock]],[2]CUS030!$A$5:$BO$10000,22,0)/Table1[[#This Row],[Rate
(L/S)]],"")</f>
        <v>0</v>
      </c>
      <c r="R397" s="7">
        <f>IFERROR(VLOOKUP(Table1[[#This Row],[Stock]],[2]CUS030!$A$5:$BO$10000,23,0)/Table1[[#This Row],[Rate
(L/S)]],"")</f>
        <v>0</v>
      </c>
      <c r="S397" s="7">
        <f>IFERROR(VLOOKUP(Table1[[#This Row],[Stock]],[2]CUS030!$A$5:$BO$10000,24,0)/Table1[[#This Row],[Rate
(L/S)]],"")</f>
        <v>0</v>
      </c>
      <c r="T397" s="7">
        <f>IFERROR(VLOOKUP(Table1[[#This Row],[Stock]],[2]CUS030!$A$5:$BO$10000,25,0)/Table1[[#This Row],[Rate
(L/S)]],"")</f>
        <v>0</v>
      </c>
      <c r="U397" s="7">
        <f>IFERROR(VLOOKUP(Table1[[#This Row],[Stock]],[2]CUS030!$A$5:$BO$10000,26,0)/Table1[[#This Row],[Rate
(L/S)]],"")</f>
        <v>0</v>
      </c>
      <c r="V397" s="7">
        <f>IFERROR(VLOOKUP(Table1[[#This Row],[Stock]],[2]CUS030!$A$5:$BO$10000,27,0)/Table1[[#This Row],[Rate
(L/S)]],"")</f>
        <v>0</v>
      </c>
      <c r="W397" s="7">
        <f>IFERROR(VLOOKUP(Table1[[#This Row],[Stock]],[2]CUS030!$A$5:$BO$10000,28,0)/Table1[[#This Row],[Rate
(L/S)]],"")</f>
        <v>0</v>
      </c>
      <c r="X397" s="7">
        <f>IFERROR(VLOOKUP(Table1[[#This Row],[Stock]],[2]CUS030!$A$5:$BO$10000,29,0)/Table1[[#This Row],[Rate
(L/S)]],"")</f>
        <v>0</v>
      </c>
      <c r="Y397" s="7">
        <f>IFERROR(VLOOKUP(Table1[[#This Row],[Stock]],[2]CUS030!$A$5:$BO$10000,30,0)/Table1[[#This Row],[Rate
(L/S)]],"")</f>
        <v>0</v>
      </c>
      <c r="Z397" s="7">
        <f>IFERROR(VLOOKUP(Table1[[#This Row],[Stock]],[2]CUS030!$A$5:$BO$10000,31,0)/Table1[[#This Row],[Rate
(L/S)]],"")</f>
        <v>0</v>
      </c>
      <c r="AA397" s="7">
        <f>IFERROR(VLOOKUP(Table1[[#This Row],[Stock]],[2]CUS030!$A$5:$BO$10000,32,0)/Table1[[#This Row],[Rate
(L/S)]],"")</f>
        <v>0</v>
      </c>
      <c r="AB397" s="7">
        <f>IFERROR(VLOOKUP(Table1[[#This Row],[Stock]],[2]CUS030!$A$5:$BO$10000,33,0)/Table1[[#This Row],[Rate
(L/S)]],"")</f>
        <v>0</v>
      </c>
      <c r="AC397" s="7">
        <f>IFERROR(VLOOKUP(Table1[[#This Row],[Stock]],[2]CUS030!$A$5:$BO$10000,34,0)/Table1[[#This Row],[Rate
(L/S)]],"")</f>
        <v>0</v>
      </c>
      <c r="AD397" s="7">
        <f>IFERROR(VLOOKUP(Table1[[#This Row],[Stock]],[2]CUS030!$A$5:$BO$10000,35,0)/Table1[[#This Row],[Rate
(L/S)]],"")</f>
        <v>0</v>
      </c>
      <c r="AE397" s="7">
        <f>IFERROR(VLOOKUP(Table1[[#This Row],[Stock]],[2]CUS030!$A$5:$BO$10000,36,0)/Table1[[#This Row],[Rate
(L/S)]],"")</f>
        <v>0</v>
      </c>
      <c r="AF397" s="7">
        <f>IFERROR(VLOOKUP(Table1[[#This Row],[Stock]],[2]CUS030!$A$5:$BO$10000,37,0)/Table1[[#This Row],[Rate
(L/S)]],"")</f>
        <v>0</v>
      </c>
      <c r="AG397" s="7">
        <f>IFERROR(VLOOKUP(Table1[[#This Row],[Stock]],[2]CUS030!$A$5:$BO$10000,38,0)/Table1[[#This Row],[Rate
(L/S)]],"")</f>
        <v>0</v>
      </c>
      <c r="AH397" s="7">
        <f>IFERROR(VLOOKUP(Table1[[#This Row],[Stock]],[2]CUS030!$A$5:$BO$10000,39,0)/Table1[[#This Row],[Rate
(L/S)]],"")</f>
        <v>0</v>
      </c>
      <c r="AI397" s="7">
        <f>IFERROR(VLOOKUP(Table1[[#This Row],[Stock]],[2]CUS030!$A$5:$BO$10000,40,0)/Table1[[#This Row],[Rate
(L/S)]],"")</f>
        <v>0</v>
      </c>
      <c r="AJ397" s="7">
        <f>IFERROR(VLOOKUP(Table1[[#This Row],[Stock]],[2]CUS030!$A$5:$BO$10000,41,0)/Table1[[#This Row],[Rate
(L/S)]],"")</f>
        <v>0</v>
      </c>
      <c r="AK397" s="7">
        <f>IFERROR(VLOOKUP(Table1[[#This Row],[Stock]],[2]CUS030!$A$5:$BO$10000,42,0)/Table1[[#This Row],[Rate
(L/S)]],"")</f>
        <v>0</v>
      </c>
      <c r="AL397" s="7">
        <f>IFERROR(VLOOKUP(Table1[[#This Row],[Stock]],[2]CUS030!$A$5:$BO$10000,43,0)/Table1[[#This Row],[Rate
(L/S)]],"")</f>
        <v>0</v>
      </c>
      <c r="AM397" s="7">
        <f>IFERROR(VLOOKUP(Table1[[#This Row],[Stock]],[2]CUS030!$A$5:$BO$10000,44,0)/Table1[[#This Row],[Rate
(L/S)]],"")</f>
        <v>0</v>
      </c>
      <c r="AN397" s="7">
        <f>IFERROR(VLOOKUP(Table1[[#This Row],[Stock]],[2]CUS030!$A$5:$BO$10000,45,0)/Table1[[#This Row],[Rate
(L/S)]],"")</f>
        <v>0</v>
      </c>
      <c r="AO397" s="7">
        <f>IFERROR(VLOOKUP(Table1[[#This Row],[Stock]],[2]CUS030!$A$5:$BO$10000,46,0)/Table1[[#This Row],[Rate
(L/S)]],"")</f>
        <v>0</v>
      </c>
      <c r="AP397" s="7">
        <f>IFERROR(VLOOKUP(Table1[[#This Row],[Stock]],[2]CUS030!$A$5:$BO$10000,47,0)/Table1[[#This Row],[Rate
(L/S)]],"")</f>
        <v>0</v>
      </c>
      <c r="AQ397" s="7">
        <f>IFERROR(VLOOKUP(Table1[[#This Row],[Stock]],[2]CUS030!$A$5:$BO$10000,48,0)/Table1[[#This Row],[Rate
(L/S)]],"")</f>
        <v>0</v>
      </c>
      <c r="AR397" s="7">
        <f>IFERROR(VLOOKUP(Table1[[#This Row],[Stock]],[2]CUS030!$A$5:$BO$10000,49,0)/Table1[[#This Row],[Rate
(L/S)]],"")</f>
        <v>0</v>
      </c>
      <c r="AS397" s="7">
        <f>IFERROR(VLOOKUP(Table1[[#This Row],[Stock]],[2]CUS030!$A$5:$BO$10000,50,0)/Table1[[#This Row],[Rate
(L/S)]],"")</f>
        <v>0</v>
      </c>
      <c r="AT397" s="7">
        <f>IFERROR(VLOOKUP(Table1[[#This Row],[Stock]],[2]CUS030!$A$5:$BO$10000,51,0)/Table1[[#This Row],[Rate
(L/S)]],"")</f>
        <v>0</v>
      </c>
      <c r="AU397" s="7">
        <f>IFERROR(VLOOKUP(Table1[[#This Row],[Stock]],[2]CUS030!$A$5:$BO$10000,52,0)/Table1[[#This Row],[Rate
(L/S)]],"")</f>
        <v>0</v>
      </c>
      <c r="AV397" s="7">
        <f>IFERROR(VLOOKUP(Table1[[#This Row],[Stock]],[2]CUS030!$A$5:$BO$10000,53,0)/Table1[[#This Row],[Rate
(L/S)]],"")</f>
        <v>0</v>
      </c>
      <c r="AW397" s="7">
        <f>IFERROR(VLOOKUP(Table1[[#This Row],[Stock]],[2]CUS030!$A$5:$BO$10000,54,0)/Table1[[#This Row],[Rate
(L/S)]],"")</f>
        <v>0</v>
      </c>
      <c r="AX397" s="7">
        <f>IFERROR(VLOOKUP(Table1[[#This Row],[Stock]],[2]CUS030!$A$5:$BO$10000,55,0)/Table1[[#This Row],[Rate
(L/S)]],"")</f>
        <v>0</v>
      </c>
      <c r="AY397" s="7">
        <f>IFERROR(VLOOKUP(Table1[[#This Row],[Stock]],[2]CUS030!$A$5:$BO$10000,56,0)/Table1[[#This Row],[Rate
(L/S)]],"")</f>
        <v>0</v>
      </c>
      <c r="AZ397" s="7">
        <f>IFERROR(VLOOKUP(Table1[[#This Row],[Stock]],[2]CUS030!$A$5:$BO$10000,57,0)/Table1[[#This Row],[Rate
(L/S)]],"")</f>
        <v>0</v>
      </c>
      <c r="BA397" s="7">
        <f>IFERROR(VLOOKUP(Table1[[#This Row],[Stock]],[2]CUS030!$A$5:$BO$10000,58,0)/Table1[[#This Row],[Rate
(L/S)]],"")</f>
        <v>0</v>
      </c>
      <c r="BB397" s="7">
        <f>IFERROR(VLOOKUP(Table1[[#This Row],[Stock]],[2]CUS030!$A$5:$BO$10000,59,0)/Table1[[#This Row],[Rate
(L/S)]],"")</f>
        <v>0</v>
      </c>
      <c r="BC397" s="7">
        <f>IFERROR(VLOOKUP(Table1[[#This Row],[Stock]],[2]CUS030!$A$5:$BO$10000,60,0)/Table1[[#This Row],[Rate
(L/S)]],"")</f>
        <v>0</v>
      </c>
      <c r="BD397" s="7">
        <f>IFERROR(VLOOKUP(Table1[[#This Row],[Stock]],[2]CUS030!$A$5:$BO$10000,61,0)/Table1[[#This Row],[Rate
(L/S)]],"")</f>
        <v>0</v>
      </c>
      <c r="BE397" s="7">
        <f>IFERROR(VLOOKUP(Table1[[#This Row],[Stock]],[2]CUS030!$A$5:$BO$10000,62,0)/Table1[[#This Row],[Rate
(L/S)]],"")</f>
        <v>0</v>
      </c>
      <c r="BF397" s="7">
        <f>IFERROR(VLOOKUP(Table1[[#This Row],[Stock]],[2]CUS030!$A$5:$BO$10000,63,0)/Table1[[#This Row],[Rate
(L/S)]],"")</f>
        <v>0</v>
      </c>
      <c r="BG397" s="7">
        <f>IFERROR(VLOOKUP(Table1[[#This Row],[Stock]],[2]CUS030!$A$5:$BO$10000,64,0)/Table1[[#This Row],[Rate
(L/S)]],"")</f>
        <v>0</v>
      </c>
      <c r="BH397" s="7">
        <f>IFERROR(VLOOKUP(Table1[[#This Row],[Stock]],[2]CUS030!$A$5:$BO$10000,65,0)/Table1[[#This Row],[Rate
(L/S)]],"")</f>
        <v>0</v>
      </c>
      <c r="BI397" s="7" t="s">
        <v>1</v>
      </c>
      <c r="BJ397" s="15">
        <f>IFERROR(IF(Table1[[#This Row],[S.Material]]="S",(Table1[[#This Row],[Total Qty]]+Table1[[#This Row],[N+1]]+Table1[[#This Row],[N+2]]),Table1[[#This Row],[Total Qty]]+Table1[[#This Row],[N+1]]),)</f>
        <v>0</v>
      </c>
      <c r="BK397" s="7" t="str">
        <f>IFERROR(IF(((AVERAGE((Table1[[#This Row],[N+1]],Table1[[#This Row],[N+2]]),Table1[[#This Row],[N+3]])-(Table1[[#This Row],[Total Qty]])))&gt;500,"Fixed&gt;500pcs",""),"")</f>
        <v/>
      </c>
      <c r="BL397" s="7" t="str">
        <f>IF(AND(Table1[[#This Row],[Last Forcast]]=0,Table1[[#This Row],[Total Qty]]&gt;0,Table1[[#This Row],[N+1]]&gt;0),"Check PO again","")</f>
        <v/>
      </c>
    </row>
    <row r="398" spans="2:64" x14ac:dyDescent="0.3">
      <c r="B398">
        <v>396</v>
      </c>
      <c r="C398" t="s">
        <v>410</v>
      </c>
      <c r="D398">
        <f>IFERROR(ROUND((MID(Table1[[#This Row],[Production]],35,(LEN(Table1[[#This Row],[Production]]))-37)/(MID(Table1[[#This Row],[Stock]],35,(LEN(Table1[[#This Row],[Stock]]))-37))),0),"")</f>
        <v>1</v>
      </c>
      <c r="E398" t="s">
        <v>410</v>
      </c>
      <c r="F398" s="16">
        <f>VLOOKUP(LEFT(Table1[[#This Row],[Production]],LEN(Table1[[#This Row],[Production]])-7),Item!$A$5:$Z$1000,26,0)</f>
        <v>0.93899999999999995</v>
      </c>
      <c r="H398" s="8" t="str">
        <f>IFERROR(VLOOKUP(MID(Table1[[#This Row],[Production]],10,2),Special!$B$2:$D$26,3,0),"")</f>
        <v>-</v>
      </c>
      <c r="J398" t="b">
        <f>EXACT(LEFT(Table1[[#This Row],[Stock]],12),LEFT(Table1[[#This Row],[Production]],12))</f>
        <v>1</v>
      </c>
      <c r="K398" t="b">
        <f>EXACT((RIGHT(Table1[[#This Row],[Stock]],3)),((RIGHT(Table1[[#This Row],[Production]],3))))</f>
        <v>1</v>
      </c>
      <c r="L398" s="14">
        <f>IFERROR(VLOOKUP(Table1[[#This Row],[Stock]],[1]Sheet1!$A$7:$N$10000,14,0),"")</f>
        <v>172</v>
      </c>
      <c r="M398" s="14">
        <f>IFERROR(ROUND((Table1[[#This Row],[Stock
(S&amp;L)]]/Table1[[#This Row],[Rate
(L/S)]]),0),"")</f>
        <v>172</v>
      </c>
      <c r="O398" t="str">
        <f>IF(Table1[[#This Row],[Rate
(L/S)]]=1,"P/E","C")</f>
        <v>P/E</v>
      </c>
      <c r="P398" s="7">
        <f>IFERROR(VLOOKUP(Table1[[#This Row],[Stock]],[2]CUS030!$A$5:$BO$10000,21,0)/Table1[[#This Row],[Rate
(L/S)]],"")</f>
        <v>0</v>
      </c>
      <c r="Q398" s="7">
        <f>IFERROR(VLOOKUP(Table1[[#This Row],[Stock]],[2]CUS030!$A$5:$BO$10000,22,0)/Table1[[#This Row],[Rate
(L/S)]],"")</f>
        <v>0</v>
      </c>
      <c r="R398" s="7">
        <f>IFERROR(VLOOKUP(Table1[[#This Row],[Stock]],[2]CUS030!$A$5:$BO$10000,23,0)/Table1[[#This Row],[Rate
(L/S)]],"")</f>
        <v>0</v>
      </c>
      <c r="S398" s="7">
        <f>IFERROR(VLOOKUP(Table1[[#This Row],[Stock]],[2]CUS030!$A$5:$BO$10000,24,0)/Table1[[#This Row],[Rate
(L/S)]],"")</f>
        <v>0</v>
      </c>
      <c r="T398" s="7">
        <f>IFERROR(VLOOKUP(Table1[[#This Row],[Stock]],[2]CUS030!$A$5:$BO$10000,25,0)/Table1[[#This Row],[Rate
(L/S)]],"")</f>
        <v>0</v>
      </c>
      <c r="U398" s="7">
        <f>IFERROR(VLOOKUP(Table1[[#This Row],[Stock]],[2]CUS030!$A$5:$BO$10000,26,0)/Table1[[#This Row],[Rate
(L/S)]],"")</f>
        <v>0</v>
      </c>
      <c r="V398" s="7">
        <f>IFERROR(VLOOKUP(Table1[[#This Row],[Stock]],[2]CUS030!$A$5:$BO$10000,27,0)/Table1[[#This Row],[Rate
(L/S)]],"")</f>
        <v>0</v>
      </c>
      <c r="W398" s="7">
        <f>IFERROR(VLOOKUP(Table1[[#This Row],[Stock]],[2]CUS030!$A$5:$BO$10000,28,0)/Table1[[#This Row],[Rate
(L/S)]],"")</f>
        <v>0</v>
      </c>
      <c r="X398" s="7">
        <f>IFERROR(VLOOKUP(Table1[[#This Row],[Stock]],[2]CUS030!$A$5:$BO$10000,29,0)/Table1[[#This Row],[Rate
(L/S)]],"")</f>
        <v>0</v>
      </c>
      <c r="Y398" s="7">
        <f>IFERROR(VLOOKUP(Table1[[#This Row],[Stock]],[2]CUS030!$A$5:$BO$10000,30,0)/Table1[[#This Row],[Rate
(L/S)]],"")</f>
        <v>0</v>
      </c>
      <c r="Z398" s="7">
        <f>IFERROR(VLOOKUP(Table1[[#This Row],[Stock]],[2]CUS030!$A$5:$BO$10000,31,0)/Table1[[#This Row],[Rate
(L/S)]],"")</f>
        <v>0</v>
      </c>
      <c r="AA398" s="7">
        <f>IFERROR(VLOOKUP(Table1[[#This Row],[Stock]],[2]CUS030!$A$5:$BO$10000,32,0)/Table1[[#This Row],[Rate
(L/S)]],"")</f>
        <v>0</v>
      </c>
      <c r="AB398" s="7">
        <f>IFERROR(VLOOKUP(Table1[[#This Row],[Stock]],[2]CUS030!$A$5:$BO$10000,33,0)/Table1[[#This Row],[Rate
(L/S)]],"")</f>
        <v>0</v>
      </c>
      <c r="AC398" s="7">
        <f>IFERROR(VLOOKUP(Table1[[#This Row],[Stock]],[2]CUS030!$A$5:$BO$10000,34,0)/Table1[[#This Row],[Rate
(L/S)]],"")</f>
        <v>0</v>
      </c>
      <c r="AD398" s="7">
        <f>IFERROR(VLOOKUP(Table1[[#This Row],[Stock]],[2]CUS030!$A$5:$BO$10000,35,0)/Table1[[#This Row],[Rate
(L/S)]],"")</f>
        <v>0</v>
      </c>
      <c r="AE398" s="7">
        <f>IFERROR(VLOOKUP(Table1[[#This Row],[Stock]],[2]CUS030!$A$5:$BO$10000,36,0)/Table1[[#This Row],[Rate
(L/S)]],"")</f>
        <v>0</v>
      </c>
      <c r="AF398" s="7">
        <f>IFERROR(VLOOKUP(Table1[[#This Row],[Stock]],[2]CUS030!$A$5:$BO$10000,37,0)/Table1[[#This Row],[Rate
(L/S)]],"")</f>
        <v>0</v>
      </c>
      <c r="AG398" s="7">
        <f>IFERROR(VLOOKUP(Table1[[#This Row],[Stock]],[2]CUS030!$A$5:$BO$10000,38,0)/Table1[[#This Row],[Rate
(L/S)]],"")</f>
        <v>0</v>
      </c>
      <c r="AH398" s="7">
        <f>IFERROR(VLOOKUP(Table1[[#This Row],[Stock]],[2]CUS030!$A$5:$BO$10000,39,0)/Table1[[#This Row],[Rate
(L/S)]],"")</f>
        <v>0</v>
      </c>
      <c r="AI398" s="7">
        <f>IFERROR(VLOOKUP(Table1[[#This Row],[Stock]],[2]CUS030!$A$5:$BO$10000,40,0)/Table1[[#This Row],[Rate
(L/S)]],"")</f>
        <v>0</v>
      </c>
      <c r="AJ398" s="7">
        <f>IFERROR(VLOOKUP(Table1[[#This Row],[Stock]],[2]CUS030!$A$5:$BO$10000,41,0)/Table1[[#This Row],[Rate
(L/S)]],"")</f>
        <v>0</v>
      </c>
      <c r="AK398" s="7">
        <f>IFERROR(VLOOKUP(Table1[[#This Row],[Stock]],[2]CUS030!$A$5:$BO$10000,42,0)/Table1[[#This Row],[Rate
(L/S)]],"")</f>
        <v>0</v>
      </c>
      <c r="AL398" s="7">
        <f>IFERROR(VLOOKUP(Table1[[#This Row],[Stock]],[2]CUS030!$A$5:$BO$10000,43,0)/Table1[[#This Row],[Rate
(L/S)]],"")</f>
        <v>0</v>
      </c>
      <c r="AM398" s="7">
        <f>IFERROR(VLOOKUP(Table1[[#This Row],[Stock]],[2]CUS030!$A$5:$BO$10000,44,0)/Table1[[#This Row],[Rate
(L/S)]],"")</f>
        <v>0</v>
      </c>
      <c r="AN398" s="7">
        <f>IFERROR(VLOOKUP(Table1[[#This Row],[Stock]],[2]CUS030!$A$5:$BO$10000,45,0)/Table1[[#This Row],[Rate
(L/S)]],"")</f>
        <v>0</v>
      </c>
      <c r="AO398" s="7">
        <f>IFERROR(VLOOKUP(Table1[[#This Row],[Stock]],[2]CUS030!$A$5:$BO$10000,46,0)/Table1[[#This Row],[Rate
(L/S)]],"")</f>
        <v>0</v>
      </c>
      <c r="AP398" s="7">
        <f>IFERROR(VLOOKUP(Table1[[#This Row],[Stock]],[2]CUS030!$A$5:$BO$10000,47,0)/Table1[[#This Row],[Rate
(L/S)]],"")</f>
        <v>0</v>
      </c>
      <c r="AQ398" s="7">
        <f>IFERROR(VLOOKUP(Table1[[#This Row],[Stock]],[2]CUS030!$A$5:$BO$10000,48,0)/Table1[[#This Row],[Rate
(L/S)]],"")</f>
        <v>0</v>
      </c>
      <c r="AR398" s="7">
        <f>IFERROR(VLOOKUP(Table1[[#This Row],[Stock]],[2]CUS030!$A$5:$BO$10000,49,0)/Table1[[#This Row],[Rate
(L/S)]],"")</f>
        <v>0</v>
      </c>
      <c r="AS398" s="7">
        <f>IFERROR(VLOOKUP(Table1[[#This Row],[Stock]],[2]CUS030!$A$5:$BO$10000,50,0)/Table1[[#This Row],[Rate
(L/S)]],"")</f>
        <v>0</v>
      </c>
      <c r="AT398" s="7">
        <f>IFERROR(VLOOKUP(Table1[[#This Row],[Stock]],[2]CUS030!$A$5:$BO$10000,51,0)/Table1[[#This Row],[Rate
(L/S)]],"")</f>
        <v>0</v>
      </c>
      <c r="AU398" s="7">
        <f>IFERROR(VLOOKUP(Table1[[#This Row],[Stock]],[2]CUS030!$A$5:$BO$10000,52,0)/Table1[[#This Row],[Rate
(L/S)]],"")</f>
        <v>0</v>
      </c>
      <c r="AV398" s="7">
        <f>IFERROR(VLOOKUP(Table1[[#This Row],[Stock]],[2]CUS030!$A$5:$BO$10000,53,0)/Table1[[#This Row],[Rate
(L/S)]],"")</f>
        <v>0</v>
      </c>
      <c r="AW398" s="7">
        <f>IFERROR(VLOOKUP(Table1[[#This Row],[Stock]],[2]CUS030!$A$5:$BO$10000,54,0)/Table1[[#This Row],[Rate
(L/S)]],"")</f>
        <v>0</v>
      </c>
      <c r="AX398" s="7">
        <f>IFERROR(VLOOKUP(Table1[[#This Row],[Stock]],[2]CUS030!$A$5:$BO$10000,55,0)/Table1[[#This Row],[Rate
(L/S)]],"")</f>
        <v>0</v>
      </c>
      <c r="AY398" s="7">
        <f>IFERROR(VLOOKUP(Table1[[#This Row],[Stock]],[2]CUS030!$A$5:$BO$10000,56,0)/Table1[[#This Row],[Rate
(L/S)]],"")</f>
        <v>0</v>
      </c>
      <c r="AZ398" s="7">
        <f>IFERROR(VLOOKUP(Table1[[#This Row],[Stock]],[2]CUS030!$A$5:$BO$10000,57,0)/Table1[[#This Row],[Rate
(L/S)]],"")</f>
        <v>0</v>
      </c>
      <c r="BA398" s="7">
        <f>IFERROR(VLOOKUP(Table1[[#This Row],[Stock]],[2]CUS030!$A$5:$BO$10000,58,0)/Table1[[#This Row],[Rate
(L/S)]],"")</f>
        <v>0</v>
      </c>
      <c r="BB398" s="7">
        <f>IFERROR(VLOOKUP(Table1[[#This Row],[Stock]],[2]CUS030!$A$5:$BO$10000,59,0)/Table1[[#This Row],[Rate
(L/S)]],"")</f>
        <v>0</v>
      </c>
      <c r="BC398" s="7">
        <f>IFERROR(VLOOKUP(Table1[[#This Row],[Stock]],[2]CUS030!$A$5:$BO$10000,60,0)/Table1[[#This Row],[Rate
(L/S)]],"")</f>
        <v>0</v>
      </c>
      <c r="BD398" s="7">
        <f>IFERROR(VLOOKUP(Table1[[#This Row],[Stock]],[2]CUS030!$A$5:$BO$10000,61,0)/Table1[[#This Row],[Rate
(L/S)]],"")</f>
        <v>0</v>
      </c>
      <c r="BE398" s="7">
        <f>IFERROR(VLOOKUP(Table1[[#This Row],[Stock]],[2]CUS030!$A$5:$BO$10000,62,0)/Table1[[#This Row],[Rate
(L/S)]],"")</f>
        <v>0</v>
      </c>
      <c r="BF398" s="7">
        <f>IFERROR(VLOOKUP(Table1[[#This Row],[Stock]],[2]CUS030!$A$5:$BO$10000,63,0)/Table1[[#This Row],[Rate
(L/S)]],"")</f>
        <v>0</v>
      </c>
      <c r="BG398" s="7">
        <f>IFERROR(VLOOKUP(Table1[[#This Row],[Stock]],[2]CUS030!$A$5:$BO$10000,64,0)/Table1[[#This Row],[Rate
(L/S)]],"")</f>
        <v>0</v>
      </c>
      <c r="BH398" s="7">
        <f>IFERROR(VLOOKUP(Table1[[#This Row],[Stock]],[2]CUS030!$A$5:$BO$10000,65,0)/Table1[[#This Row],[Rate
(L/S)]],"")</f>
        <v>0</v>
      </c>
      <c r="BI398" s="7" t="s">
        <v>1</v>
      </c>
      <c r="BJ398" s="15">
        <f>IFERROR(IF(Table1[[#This Row],[S.Material]]="S",(Table1[[#This Row],[Total Qty]]+Table1[[#This Row],[N+1]]+Table1[[#This Row],[N+2]]),Table1[[#This Row],[Total Qty]]+Table1[[#This Row],[N+1]]),)</f>
        <v>0</v>
      </c>
      <c r="BK398" s="7" t="str">
        <f>IFERROR(IF(((AVERAGE((Table1[[#This Row],[N+1]],Table1[[#This Row],[N+2]]),Table1[[#This Row],[N+3]])-(Table1[[#This Row],[Total Qty]])))&gt;500,"Fixed&gt;500pcs",""),"")</f>
        <v/>
      </c>
      <c r="BL398" s="7" t="str">
        <f>IF(AND(Table1[[#This Row],[Last Forcast]]=0,Table1[[#This Row],[Total Qty]]&gt;0,Table1[[#This Row],[N+1]]&gt;0),"Check PO again","")</f>
        <v/>
      </c>
    </row>
    <row r="399" spans="2:64" x14ac:dyDescent="0.3">
      <c r="B399">
        <v>397</v>
      </c>
      <c r="C399" t="s">
        <v>411</v>
      </c>
      <c r="D399">
        <f>IFERROR(ROUND((MID(Table1[[#This Row],[Production]],35,(LEN(Table1[[#This Row],[Production]]))-37)/(MID(Table1[[#This Row],[Stock]],35,(LEN(Table1[[#This Row],[Stock]]))-37))),0),"")</f>
        <v>1</v>
      </c>
      <c r="E399" t="s">
        <v>411</v>
      </c>
      <c r="F399" s="16">
        <f>VLOOKUP(LEFT(Table1[[#This Row],[Production]],LEN(Table1[[#This Row],[Production]])-7),Item!$A$5:$Z$1000,26,0)</f>
        <v>0.93899999999999995</v>
      </c>
      <c r="H399" s="8" t="str">
        <f>IFERROR(VLOOKUP(MID(Table1[[#This Row],[Production]],10,2),Special!$B$2:$D$26,3,0),"")</f>
        <v>-</v>
      </c>
      <c r="J399" t="b">
        <f>EXACT(LEFT(Table1[[#This Row],[Stock]],12),LEFT(Table1[[#This Row],[Production]],12))</f>
        <v>1</v>
      </c>
      <c r="K399" t="b">
        <f>EXACT((RIGHT(Table1[[#This Row],[Stock]],3)),((RIGHT(Table1[[#This Row],[Production]],3))))</f>
        <v>1</v>
      </c>
      <c r="L399" s="14">
        <f>IFERROR(VLOOKUP(Table1[[#This Row],[Stock]],[1]Sheet1!$A$7:$N$10000,14,0),"")</f>
        <v>331</v>
      </c>
      <c r="M399" s="14">
        <f>IFERROR(ROUND((Table1[[#This Row],[Stock
(S&amp;L)]]/Table1[[#This Row],[Rate
(L/S)]]),0),"")</f>
        <v>331</v>
      </c>
      <c r="O399" t="str">
        <f>IF(Table1[[#This Row],[Rate
(L/S)]]=1,"P/E","C")</f>
        <v>P/E</v>
      </c>
      <c r="P399" s="7" t="str">
        <f>IFERROR(VLOOKUP(Table1[[#This Row],[Stock]],[2]CUS030!$A$5:$BO$10000,21,0)/Table1[[#This Row],[Rate
(L/S)]],"")</f>
        <v/>
      </c>
      <c r="Q399" s="7" t="str">
        <f>IFERROR(VLOOKUP(Table1[[#This Row],[Stock]],[2]CUS030!$A$5:$BO$10000,22,0)/Table1[[#This Row],[Rate
(L/S)]],"")</f>
        <v/>
      </c>
      <c r="R399" s="7" t="str">
        <f>IFERROR(VLOOKUP(Table1[[#This Row],[Stock]],[2]CUS030!$A$5:$BO$10000,23,0)/Table1[[#This Row],[Rate
(L/S)]],"")</f>
        <v/>
      </c>
      <c r="S399" s="7" t="str">
        <f>IFERROR(VLOOKUP(Table1[[#This Row],[Stock]],[2]CUS030!$A$5:$BO$10000,24,0)/Table1[[#This Row],[Rate
(L/S)]],"")</f>
        <v/>
      </c>
      <c r="T399" s="7" t="str">
        <f>IFERROR(VLOOKUP(Table1[[#This Row],[Stock]],[2]CUS030!$A$5:$BO$10000,25,0)/Table1[[#This Row],[Rate
(L/S)]],"")</f>
        <v/>
      </c>
      <c r="U399" s="7" t="str">
        <f>IFERROR(VLOOKUP(Table1[[#This Row],[Stock]],[2]CUS030!$A$5:$BO$10000,26,0)/Table1[[#This Row],[Rate
(L/S)]],"")</f>
        <v/>
      </c>
      <c r="V399" s="7" t="str">
        <f>IFERROR(VLOOKUP(Table1[[#This Row],[Stock]],[2]CUS030!$A$5:$BO$10000,27,0)/Table1[[#This Row],[Rate
(L/S)]],"")</f>
        <v/>
      </c>
      <c r="W399" s="7" t="str">
        <f>IFERROR(VLOOKUP(Table1[[#This Row],[Stock]],[2]CUS030!$A$5:$BO$10000,28,0)/Table1[[#This Row],[Rate
(L/S)]],"")</f>
        <v/>
      </c>
      <c r="X399" s="7" t="str">
        <f>IFERROR(VLOOKUP(Table1[[#This Row],[Stock]],[2]CUS030!$A$5:$BO$10000,29,0)/Table1[[#This Row],[Rate
(L/S)]],"")</f>
        <v/>
      </c>
      <c r="Y399" s="7" t="str">
        <f>IFERROR(VLOOKUP(Table1[[#This Row],[Stock]],[2]CUS030!$A$5:$BO$10000,30,0)/Table1[[#This Row],[Rate
(L/S)]],"")</f>
        <v/>
      </c>
      <c r="Z399" s="7" t="str">
        <f>IFERROR(VLOOKUP(Table1[[#This Row],[Stock]],[2]CUS030!$A$5:$BO$10000,31,0)/Table1[[#This Row],[Rate
(L/S)]],"")</f>
        <v/>
      </c>
      <c r="AA399" s="7" t="str">
        <f>IFERROR(VLOOKUP(Table1[[#This Row],[Stock]],[2]CUS030!$A$5:$BO$10000,32,0)/Table1[[#This Row],[Rate
(L/S)]],"")</f>
        <v/>
      </c>
      <c r="AB399" s="7" t="str">
        <f>IFERROR(VLOOKUP(Table1[[#This Row],[Stock]],[2]CUS030!$A$5:$BO$10000,33,0)/Table1[[#This Row],[Rate
(L/S)]],"")</f>
        <v/>
      </c>
      <c r="AC399" s="7" t="str">
        <f>IFERROR(VLOOKUP(Table1[[#This Row],[Stock]],[2]CUS030!$A$5:$BO$10000,34,0)/Table1[[#This Row],[Rate
(L/S)]],"")</f>
        <v/>
      </c>
      <c r="AD399" s="7" t="str">
        <f>IFERROR(VLOOKUP(Table1[[#This Row],[Stock]],[2]CUS030!$A$5:$BO$10000,35,0)/Table1[[#This Row],[Rate
(L/S)]],"")</f>
        <v/>
      </c>
      <c r="AE399" s="7" t="str">
        <f>IFERROR(VLOOKUP(Table1[[#This Row],[Stock]],[2]CUS030!$A$5:$BO$10000,36,0)/Table1[[#This Row],[Rate
(L/S)]],"")</f>
        <v/>
      </c>
      <c r="AF399" s="7" t="str">
        <f>IFERROR(VLOOKUP(Table1[[#This Row],[Stock]],[2]CUS030!$A$5:$BO$10000,37,0)/Table1[[#This Row],[Rate
(L/S)]],"")</f>
        <v/>
      </c>
      <c r="AG399" s="7" t="str">
        <f>IFERROR(VLOOKUP(Table1[[#This Row],[Stock]],[2]CUS030!$A$5:$BO$10000,38,0)/Table1[[#This Row],[Rate
(L/S)]],"")</f>
        <v/>
      </c>
      <c r="AH399" s="7" t="str">
        <f>IFERROR(VLOOKUP(Table1[[#This Row],[Stock]],[2]CUS030!$A$5:$BO$10000,39,0)/Table1[[#This Row],[Rate
(L/S)]],"")</f>
        <v/>
      </c>
      <c r="AI399" s="7" t="str">
        <f>IFERROR(VLOOKUP(Table1[[#This Row],[Stock]],[2]CUS030!$A$5:$BO$10000,40,0)/Table1[[#This Row],[Rate
(L/S)]],"")</f>
        <v/>
      </c>
      <c r="AJ399" s="7" t="str">
        <f>IFERROR(VLOOKUP(Table1[[#This Row],[Stock]],[2]CUS030!$A$5:$BO$10000,41,0)/Table1[[#This Row],[Rate
(L/S)]],"")</f>
        <v/>
      </c>
      <c r="AK399" s="7" t="str">
        <f>IFERROR(VLOOKUP(Table1[[#This Row],[Stock]],[2]CUS030!$A$5:$BO$10000,42,0)/Table1[[#This Row],[Rate
(L/S)]],"")</f>
        <v/>
      </c>
      <c r="AL399" s="7" t="str">
        <f>IFERROR(VLOOKUP(Table1[[#This Row],[Stock]],[2]CUS030!$A$5:$BO$10000,43,0)/Table1[[#This Row],[Rate
(L/S)]],"")</f>
        <v/>
      </c>
      <c r="AM399" s="7" t="str">
        <f>IFERROR(VLOOKUP(Table1[[#This Row],[Stock]],[2]CUS030!$A$5:$BO$10000,44,0)/Table1[[#This Row],[Rate
(L/S)]],"")</f>
        <v/>
      </c>
      <c r="AN399" s="7" t="str">
        <f>IFERROR(VLOOKUP(Table1[[#This Row],[Stock]],[2]CUS030!$A$5:$BO$10000,45,0)/Table1[[#This Row],[Rate
(L/S)]],"")</f>
        <v/>
      </c>
      <c r="AO399" s="7" t="str">
        <f>IFERROR(VLOOKUP(Table1[[#This Row],[Stock]],[2]CUS030!$A$5:$BO$10000,46,0)/Table1[[#This Row],[Rate
(L/S)]],"")</f>
        <v/>
      </c>
      <c r="AP399" s="7" t="str">
        <f>IFERROR(VLOOKUP(Table1[[#This Row],[Stock]],[2]CUS030!$A$5:$BO$10000,47,0)/Table1[[#This Row],[Rate
(L/S)]],"")</f>
        <v/>
      </c>
      <c r="AQ399" s="7" t="str">
        <f>IFERROR(VLOOKUP(Table1[[#This Row],[Stock]],[2]CUS030!$A$5:$BO$10000,48,0)/Table1[[#This Row],[Rate
(L/S)]],"")</f>
        <v/>
      </c>
      <c r="AR399" s="7" t="str">
        <f>IFERROR(VLOOKUP(Table1[[#This Row],[Stock]],[2]CUS030!$A$5:$BO$10000,49,0)/Table1[[#This Row],[Rate
(L/S)]],"")</f>
        <v/>
      </c>
      <c r="AS399" s="7" t="str">
        <f>IFERROR(VLOOKUP(Table1[[#This Row],[Stock]],[2]CUS030!$A$5:$BO$10000,50,0)/Table1[[#This Row],[Rate
(L/S)]],"")</f>
        <v/>
      </c>
      <c r="AT399" s="7" t="str">
        <f>IFERROR(VLOOKUP(Table1[[#This Row],[Stock]],[2]CUS030!$A$5:$BO$10000,51,0)/Table1[[#This Row],[Rate
(L/S)]],"")</f>
        <v/>
      </c>
      <c r="AU399" s="7" t="str">
        <f>IFERROR(VLOOKUP(Table1[[#This Row],[Stock]],[2]CUS030!$A$5:$BO$10000,52,0)/Table1[[#This Row],[Rate
(L/S)]],"")</f>
        <v/>
      </c>
      <c r="AV399" s="7" t="str">
        <f>IFERROR(VLOOKUP(Table1[[#This Row],[Stock]],[2]CUS030!$A$5:$BO$10000,53,0)/Table1[[#This Row],[Rate
(L/S)]],"")</f>
        <v/>
      </c>
      <c r="AW399" s="7" t="str">
        <f>IFERROR(VLOOKUP(Table1[[#This Row],[Stock]],[2]CUS030!$A$5:$BO$10000,54,0)/Table1[[#This Row],[Rate
(L/S)]],"")</f>
        <v/>
      </c>
      <c r="AX399" s="7" t="str">
        <f>IFERROR(VLOOKUP(Table1[[#This Row],[Stock]],[2]CUS030!$A$5:$BO$10000,55,0)/Table1[[#This Row],[Rate
(L/S)]],"")</f>
        <v/>
      </c>
      <c r="AY399" s="7" t="str">
        <f>IFERROR(VLOOKUP(Table1[[#This Row],[Stock]],[2]CUS030!$A$5:$BO$10000,56,0)/Table1[[#This Row],[Rate
(L/S)]],"")</f>
        <v/>
      </c>
      <c r="AZ399" s="7" t="str">
        <f>IFERROR(VLOOKUP(Table1[[#This Row],[Stock]],[2]CUS030!$A$5:$BO$10000,57,0)/Table1[[#This Row],[Rate
(L/S)]],"")</f>
        <v/>
      </c>
      <c r="BA399" s="7" t="str">
        <f>IFERROR(VLOOKUP(Table1[[#This Row],[Stock]],[2]CUS030!$A$5:$BO$10000,58,0)/Table1[[#This Row],[Rate
(L/S)]],"")</f>
        <v/>
      </c>
      <c r="BB399" s="7" t="str">
        <f>IFERROR(VLOOKUP(Table1[[#This Row],[Stock]],[2]CUS030!$A$5:$BO$10000,59,0)/Table1[[#This Row],[Rate
(L/S)]],"")</f>
        <v/>
      </c>
      <c r="BC399" s="7" t="str">
        <f>IFERROR(VLOOKUP(Table1[[#This Row],[Stock]],[2]CUS030!$A$5:$BO$10000,60,0)/Table1[[#This Row],[Rate
(L/S)]],"")</f>
        <v/>
      </c>
      <c r="BD399" s="7" t="str">
        <f>IFERROR(VLOOKUP(Table1[[#This Row],[Stock]],[2]CUS030!$A$5:$BO$10000,61,0)/Table1[[#This Row],[Rate
(L/S)]],"")</f>
        <v/>
      </c>
      <c r="BE399" s="7" t="str">
        <f>IFERROR(VLOOKUP(Table1[[#This Row],[Stock]],[2]CUS030!$A$5:$BO$10000,62,0)/Table1[[#This Row],[Rate
(L/S)]],"")</f>
        <v/>
      </c>
      <c r="BF399" s="7" t="str">
        <f>IFERROR(VLOOKUP(Table1[[#This Row],[Stock]],[2]CUS030!$A$5:$BO$10000,63,0)/Table1[[#This Row],[Rate
(L/S)]],"")</f>
        <v/>
      </c>
      <c r="BG399" s="7" t="str">
        <f>IFERROR(VLOOKUP(Table1[[#This Row],[Stock]],[2]CUS030!$A$5:$BO$10000,64,0)/Table1[[#This Row],[Rate
(L/S)]],"")</f>
        <v/>
      </c>
      <c r="BH399" s="7" t="str">
        <f>IFERROR(VLOOKUP(Table1[[#This Row],[Stock]],[2]CUS030!$A$5:$BO$10000,65,0)/Table1[[#This Row],[Rate
(L/S)]],"")</f>
        <v/>
      </c>
      <c r="BI399" s="7" t="s">
        <v>1</v>
      </c>
      <c r="BJ399" s="15">
        <f>IFERROR(IF(Table1[[#This Row],[S.Material]]="S",(Table1[[#This Row],[Total Qty]]+Table1[[#This Row],[N+1]]+Table1[[#This Row],[N+2]]),Table1[[#This Row],[Total Qty]]+Table1[[#This Row],[N+1]]),)</f>
        <v>0</v>
      </c>
      <c r="BK399" s="7" t="str">
        <f>IFERROR(IF(((AVERAGE((Table1[[#This Row],[N+1]],Table1[[#This Row],[N+2]]),Table1[[#This Row],[N+3]])-(Table1[[#This Row],[Total Qty]])))&gt;500,"Fixed&gt;500pcs",""),"")</f>
        <v/>
      </c>
      <c r="BL399" s="7" t="str">
        <f>IF(AND(Table1[[#This Row],[Last Forcast]]=0,Table1[[#This Row],[Total Qty]]&gt;0,Table1[[#This Row],[N+1]]&gt;0),"Check PO again","")</f>
        <v/>
      </c>
    </row>
    <row r="400" spans="2:64" x14ac:dyDescent="0.3">
      <c r="B400">
        <v>398</v>
      </c>
      <c r="C400" t="s">
        <v>412</v>
      </c>
      <c r="D400">
        <f>IFERROR(ROUND((MID(Table1[[#This Row],[Production]],35,(LEN(Table1[[#This Row],[Production]]))-37)/(MID(Table1[[#This Row],[Stock]],35,(LEN(Table1[[#This Row],[Stock]]))-37))),0),"")</f>
        <v>1</v>
      </c>
      <c r="E400" t="s">
        <v>412</v>
      </c>
      <c r="F400" s="16">
        <f>VLOOKUP(LEFT(Table1[[#This Row],[Production]],LEN(Table1[[#This Row],[Production]])-7),Item!$A$5:$Z$1000,26,0)</f>
        <v>1.462</v>
      </c>
      <c r="H400" s="8" t="str">
        <f>IFERROR(VLOOKUP(MID(Table1[[#This Row],[Production]],10,2),Special!$B$2:$D$26,3,0),"")</f>
        <v>-</v>
      </c>
      <c r="J400" t="b">
        <f>EXACT(LEFT(Table1[[#This Row],[Stock]],12),LEFT(Table1[[#This Row],[Production]],12))</f>
        <v>1</v>
      </c>
      <c r="K400" t="b">
        <f>EXACT((RIGHT(Table1[[#This Row],[Stock]],3)),((RIGHT(Table1[[#This Row],[Production]],3))))</f>
        <v>1</v>
      </c>
      <c r="L400" s="14">
        <f>IFERROR(VLOOKUP(Table1[[#This Row],[Stock]],[1]Sheet1!$A$7:$N$10000,14,0),"")</f>
        <v>356</v>
      </c>
      <c r="M400" s="14">
        <f>IFERROR(ROUND((Table1[[#This Row],[Stock
(S&amp;L)]]/Table1[[#This Row],[Rate
(L/S)]]),0),"")</f>
        <v>356</v>
      </c>
      <c r="O400" t="str">
        <f>IF(Table1[[#This Row],[Rate
(L/S)]]=1,"P/E","C")</f>
        <v>P/E</v>
      </c>
      <c r="P400" s="7">
        <f>IFERROR(VLOOKUP(Table1[[#This Row],[Stock]],[2]CUS030!$A$5:$BO$10000,21,0)/Table1[[#This Row],[Rate
(L/S)]],"")</f>
        <v>127</v>
      </c>
      <c r="Q400" s="7">
        <f>IFERROR(VLOOKUP(Table1[[#This Row],[Stock]],[2]CUS030!$A$5:$BO$10000,22,0)/Table1[[#This Row],[Rate
(L/S)]],"")</f>
        <v>0</v>
      </c>
      <c r="R400" s="7">
        <f>IFERROR(VLOOKUP(Table1[[#This Row],[Stock]],[2]CUS030!$A$5:$BO$10000,23,0)/Table1[[#This Row],[Rate
(L/S)]],"")</f>
        <v>0</v>
      </c>
      <c r="S400" s="7">
        <f>IFERROR(VLOOKUP(Table1[[#This Row],[Stock]],[2]CUS030!$A$5:$BO$10000,24,0)/Table1[[#This Row],[Rate
(L/S)]],"")</f>
        <v>0</v>
      </c>
      <c r="T400" s="7">
        <f>IFERROR(VLOOKUP(Table1[[#This Row],[Stock]],[2]CUS030!$A$5:$BO$10000,25,0)/Table1[[#This Row],[Rate
(L/S)]],"")</f>
        <v>0</v>
      </c>
      <c r="U400" s="7">
        <f>IFERROR(VLOOKUP(Table1[[#This Row],[Stock]],[2]CUS030!$A$5:$BO$10000,26,0)/Table1[[#This Row],[Rate
(L/S)]],"")</f>
        <v>127</v>
      </c>
      <c r="V400" s="7">
        <f>IFERROR(VLOOKUP(Table1[[#This Row],[Stock]],[2]CUS030!$A$5:$BO$10000,27,0)/Table1[[#This Row],[Rate
(L/S)]],"")</f>
        <v>0</v>
      </c>
      <c r="W400" s="7">
        <f>IFERROR(VLOOKUP(Table1[[#This Row],[Stock]],[2]CUS030!$A$5:$BO$10000,28,0)/Table1[[#This Row],[Rate
(L/S)]],"")</f>
        <v>0</v>
      </c>
      <c r="X400" s="7">
        <f>IFERROR(VLOOKUP(Table1[[#This Row],[Stock]],[2]CUS030!$A$5:$BO$10000,29,0)/Table1[[#This Row],[Rate
(L/S)]],"")</f>
        <v>0</v>
      </c>
      <c r="Y400" s="7">
        <f>IFERROR(VLOOKUP(Table1[[#This Row],[Stock]],[2]CUS030!$A$5:$BO$10000,30,0)/Table1[[#This Row],[Rate
(L/S)]],"")</f>
        <v>0</v>
      </c>
      <c r="Z400" s="7">
        <f>IFERROR(VLOOKUP(Table1[[#This Row],[Stock]],[2]CUS030!$A$5:$BO$10000,31,0)/Table1[[#This Row],[Rate
(L/S)]],"")</f>
        <v>127</v>
      </c>
      <c r="AA400" s="7">
        <f>IFERROR(VLOOKUP(Table1[[#This Row],[Stock]],[2]CUS030!$A$5:$BO$10000,32,0)/Table1[[#This Row],[Rate
(L/S)]],"")</f>
        <v>0</v>
      </c>
      <c r="AB400" s="7">
        <f>IFERROR(VLOOKUP(Table1[[#This Row],[Stock]],[2]CUS030!$A$5:$BO$10000,33,0)/Table1[[#This Row],[Rate
(L/S)]],"")</f>
        <v>0</v>
      </c>
      <c r="AC400" s="7">
        <f>IFERROR(VLOOKUP(Table1[[#This Row],[Stock]],[2]CUS030!$A$5:$BO$10000,34,0)/Table1[[#This Row],[Rate
(L/S)]],"")</f>
        <v>0</v>
      </c>
      <c r="AD400" s="7">
        <f>IFERROR(VLOOKUP(Table1[[#This Row],[Stock]],[2]CUS030!$A$5:$BO$10000,35,0)/Table1[[#This Row],[Rate
(L/S)]],"")</f>
        <v>0</v>
      </c>
      <c r="AE400" s="7">
        <f>IFERROR(VLOOKUP(Table1[[#This Row],[Stock]],[2]CUS030!$A$5:$BO$10000,36,0)/Table1[[#This Row],[Rate
(L/S)]],"")</f>
        <v>0</v>
      </c>
      <c r="AF400" s="7">
        <f>IFERROR(VLOOKUP(Table1[[#This Row],[Stock]],[2]CUS030!$A$5:$BO$10000,37,0)/Table1[[#This Row],[Rate
(L/S)]],"")</f>
        <v>0</v>
      </c>
      <c r="AG400" s="7">
        <f>IFERROR(VLOOKUP(Table1[[#This Row],[Stock]],[2]CUS030!$A$5:$BO$10000,38,0)/Table1[[#This Row],[Rate
(L/S)]],"")</f>
        <v>0</v>
      </c>
      <c r="AH400" s="7">
        <f>IFERROR(VLOOKUP(Table1[[#This Row],[Stock]],[2]CUS030!$A$5:$BO$10000,39,0)/Table1[[#This Row],[Rate
(L/S)]],"")</f>
        <v>0</v>
      </c>
      <c r="AI400" s="7">
        <f>IFERROR(VLOOKUP(Table1[[#This Row],[Stock]],[2]CUS030!$A$5:$BO$10000,40,0)/Table1[[#This Row],[Rate
(L/S)]],"")</f>
        <v>0</v>
      </c>
      <c r="AJ400" s="7">
        <f>IFERROR(VLOOKUP(Table1[[#This Row],[Stock]],[2]CUS030!$A$5:$BO$10000,41,0)/Table1[[#This Row],[Rate
(L/S)]],"")</f>
        <v>0</v>
      </c>
      <c r="AK400" s="7">
        <f>IFERROR(VLOOKUP(Table1[[#This Row],[Stock]],[2]CUS030!$A$5:$BO$10000,42,0)/Table1[[#This Row],[Rate
(L/S)]],"")</f>
        <v>0</v>
      </c>
      <c r="AL400" s="7">
        <f>IFERROR(VLOOKUP(Table1[[#This Row],[Stock]],[2]CUS030!$A$5:$BO$10000,43,0)/Table1[[#This Row],[Rate
(L/S)]],"")</f>
        <v>0</v>
      </c>
      <c r="AM400" s="7">
        <f>IFERROR(VLOOKUP(Table1[[#This Row],[Stock]],[2]CUS030!$A$5:$BO$10000,44,0)/Table1[[#This Row],[Rate
(L/S)]],"")</f>
        <v>0</v>
      </c>
      <c r="AN400" s="7">
        <f>IFERROR(VLOOKUP(Table1[[#This Row],[Stock]],[2]CUS030!$A$5:$BO$10000,45,0)/Table1[[#This Row],[Rate
(L/S)]],"")</f>
        <v>0</v>
      </c>
      <c r="AO400" s="7">
        <f>IFERROR(VLOOKUP(Table1[[#This Row],[Stock]],[2]CUS030!$A$5:$BO$10000,46,0)/Table1[[#This Row],[Rate
(L/S)]],"")</f>
        <v>0</v>
      </c>
      <c r="AP400" s="7">
        <f>IFERROR(VLOOKUP(Table1[[#This Row],[Stock]],[2]CUS030!$A$5:$BO$10000,47,0)/Table1[[#This Row],[Rate
(L/S)]],"")</f>
        <v>0</v>
      </c>
      <c r="AQ400" s="7">
        <f>IFERROR(VLOOKUP(Table1[[#This Row],[Stock]],[2]CUS030!$A$5:$BO$10000,48,0)/Table1[[#This Row],[Rate
(L/S)]],"")</f>
        <v>0</v>
      </c>
      <c r="AR400" s="7">
        <f>IFERROR(VLOOKUP(Table1[[#This Row],[Stock]],[2]CUS030!$A$5:$BO$10000,49,0)/Table1[[#This Row],[Rate
(L/S)]],"")</f>
        <v>0</v>
      </c>
      <c r="AS400" s="7">
        <f>IFERROR(VLOOKUP(Table1[[#This Row],[Stock]],[2]CUS030!$A$5:$BO$10000,50,0)/Table1[[#This Row],[Rate
(L/S)]],"")</f>
        <v>0</v>
      </c>
      <c r="AT400" s="7">
        <f>IFERROR(VLOOKUP(Table1[[#This Row],[Stock]],[2]CUS030!$A$5:$BO$10000,51,0)/Table1[[#This Row],[Rate
(L/S)]],"")</f>
        <v>0</v>
      </c>
      <c r="AU400" s="7">
        <f>IFERROR(VLOOKUP(Table1[[#This Row],[Stock]],[2]CUS030!$A$5:$BO$10000,52,0)/Table1[[#This Row],[Rate
(L/S)]],"")</f>
        <v>0</v>
      </c>
      <c r="AV400" s="7">
        <f>IFERROR(VLOOKUP(Table1[[#This Row],[Stock]],[2]CUS030!$A$5:$BO$10000,53,0)/Table1[[#This Row],[Rate
(L/S)]],"")</f>
        <v>381</v>
      </c>
      <c r="AW400" s="7">
        <f>IFERROR(VLOOKUP(Table1[[#This Row],[Stock]],[2]CUS030!$A$5:$BO$10000,54,0)/Table1[[#This Row],[Rate
(L/S)]],"")</f>
        <v>0</v>
      </c>
      <c r="AX400" s="7">
        <f>IFERROR(VLOOKUP(Table1[[#This Row],[Stock]],[2]CUS030!$A$5:$BO$10000,55,0)/Table1[[#This Row],[Rate
(L/S)]],"")</f>
        <v>353</v>
      </c>
      <c r="AY400" s="7">
        <f>IFERROR(VLOOKUP(Table1[[#This Row],[Stock]],[2]CUS030!$A$5:$BO$10000,56,0)/Table1[[#This Row],[Rate
(L/S)]],"")</f>
        <v>334</v>
      </c>
      <c r="AZ400" s="7">
        <f>IFERROR(VLOOKUP(Table1[[#This Row],[Stock]],[2]CUS030!$A$5:$BO$10000,57,0)/Table1[[#This Row],[Rate
(L/S)]],"")</f>
        <v>226</v>
      </c>
      <c r="BA400" s="7">
        <f>IFERROR(VLOOKUP(Table1[[#This Row],[Stock]],[2]CUS030!$A$5:$BO$10000,58,0)/Table1[[#This Row],[Rate
(L/S)]],"")</f>
        <v>259</v>
      </c>
      <c r="BB400" s="7">
        <f>IFERROR(VLOOKUP(Table1[[#This Row],[Stock]],[2]CUS030!$A$5:$BO$10000,59,0)/Table1[[#This Row],[Rate
(L/S)]],"")</f>
        <v>223</v>
      </c>
      <c r="BC400" s="7">
        <f>IFERROR(VLOOKUP(Table1[[#This Row],[Stock]],[2]CUS030!$A$5:$BO$10000,60,0)/Table1[[#This Row],[Rate
(L/S)]],"")</f>
        <v>278</v>
      </c>
      <c r="BD400" s="7">
        <f>IFERROR(VLOOKUP(Table1[[#This Row],[Stock]],[2]CUS030!$A$5:$BO$10000,61,0)/Table1[[#This Row],[Rate
(L/S)]],"")</f>
        <v>239</v>
      </c>
      <c r="BE400" s="7">
        <f>IFERROR(VLOOKUP(Table1[[#This Row],[Stock]],[2]CUS030!$A$5:$BO$10000,62,0)/Table1[[#This Row],[Rate
(L/S)]],"")</f>
        <v>292</v>
      </c>
      <c r="BF400" s="7">
        <f>IFERROR(VLOOKUP(Table1[[#This Row],[Stock]],[2]CUS030!$A$5:$BO$10000,63,0)/Table1[[#This Row],[Rate
(L/S)]],"")</f>
        <v>305</v>
      </c>
      <c r="BG400" s="7">
        <f>IFERROR(VLOOKUP(Table1[[#This Row],[Stock]],[2]CUS030!$A$5:$BO$10000,64,0)/Table1[[#This Row],[Rate
(L/S)]],"")</f>
        <v>281</v>
      </c>
      <c r="BH400" s="7">
        <f>IFERROR(VLOOKUP(Table1[[#This Row],[Stock]],[2]CUS030!$A$5:$BO$10000,65,0)/Table1[[#This Row],[Rate
(L/S)]],"")</f>
        <v>324</v>
      </c>
      <c r="BI400" s="7" t="s">
        <v>1</v>
      </c>
      <c r="BJ400" s="15">
        <f>IFERROR(IF(Table1[[#This Row],[S.Material]]="S",(Table1[[#This Row],[Total Qty]]+Table1[[#This Row],[N+1]]+Table1[[#This Row],[N+2]]),Table1[[#This Row],[Total Qty]]+Table1[[#This Row],[N+1]]),)</f>
        <v>715</v>
      </c>
      <c r="BK400" s="7" t="str">
        <f>IFERROR(IF(((AVERAGE((Table1[[#This Row],[N+1]],Table1[[#This Row],[N+2]]),Table1[[#This Row],[N+3]])-(Table1[[#This Row],[Total Qty]])))&gt;500,"Fixed&gt;500pcs",""),"")</f>
        <v/>
      </c>
      <c r="BL400" s="7" t="str">
        <f>IF(AND(Table1[[#This Row],[Last Forcast]]=0,Table1[[#This Row],[Total Qty]]&gt;0,Table1[[#This Row],[N+1]]&gt;0),"Check PO again","")</f>
        <v/>
      </c>
    </row>
    <row r="401" spans="2:64" x14ac:dyDescent="0.3">
      <c r="B401">
        <v>399</v>
      </c>
      <c r="C401" t="s">
        <v>413</v>
      </c>
      <c r="D401">
        <f>IFERROR(ROUND((MID(Table1[[#This Row],[Production]],35,(LEN(Table1[[#This Row],[Production]]))-37)/(MID(Table1[[#This Row],[Stock]],35,(LEN(Table1[[#This Row],[Stock]]))-37))),0),"")</f>
        <v>1</v>
      </c>
      <c r="E401" t="s">
        <v>413</v>
      </c>
      <c r="F401" s="16">
        <f>VLOOKUP(LEFT(Table1[[#This Row],[Production]],LEN(Table1[[#This Row],[Production]])-7),Item!$A$5:$Z$1000,26,0)</f>
        <v>1.1539999999999999</v>
      </c>
      <c r="H401" s="8" t="str">
        <f>IFERROR(VLOOKUP(MID(Table1[[#This Row],[Production]],10,2),Special!$B$2:$D$26,3,0),"")</f>
        <v>-</v>
      </c>
      <c r="J401" t="b">
        <f>EXACT(LEFT(Table1[[#This Row],[Stock]],12),LEFT(Table1[[#This Row],[Production]],12))</f>
        <v>1</v>
      </c>
      <c r="K401" t="b">
        <f>EXACT((RIGHT(Table1[[#This Row],[Stock]],3)),((RIGHT(Table1[[#This Row],[Production]],3))))</f>
        <v>1</v>
      </c>
      <c r="L401" s="14">
        <f>IFERROR(VLOOKUP(Table1[[#This Row],[Stock]],[1]Sheet1!$A$7:$N$10000,14,0),"")</f>
        <v>35</v>
      </c>
      <c r="M401" s="14">
        <f>IFERROR(ROUND((Table1[[#This Row],[Stock
(S&amp;L)]]/Table1[[#This Row],[Rate
(L/S)]]),0),"")</f>
        <v>35</v>
      </c>
      <c r="O401" t="str">
        <f>IF(Table1[[#This Row],[Rate
(L/S)]]=1,"P/E","C")</f>
        <v>P/E</v>
      </c>
      <c r="P401" s="7">
        <f>IFERROR(VLOOKUP(Table1[[#This Row],[Stock]],[2]CUS030!$A$5:$BO$10000,21,0)/Table1[[#This Row],[Rate
(L/S)]],"")</f>
        <v>0</v>
      </c>
      <c r="Q401" s="7">
        <f>IFERROR(VLOOKUP(Table1[[#This Row],[Stock]],[2]CUS030!$A$5:$BO$10000,22,0)/Table1[[#This Row],[Rate
(L/S)]],"")</f>
        <v>0</v>
      </c>
      <c r="R401" s="7">
        <f>IFERROR(VLOOKUP(Table1[[#This Row],[Stock]],[2]CUS030!$A$5:$BO$10000,23,0)/Table1[[#This Row],[Rate
(L/S)]],"")</f>
        <v>0</v>
      </c>
      <c r="S401" s="7">
        <f>IFERROR(VLOOKUP(Table1[[#This Row],[Stock]],[2]CUS030!$A$5:$BO$10000,24,0)/Table1[[#This Row],[Rate
(L/S)]],"")</f>
        <v>0</v>
      </c>
      <c r="T401" s="7">
        <f>IFERROR(VLOOKUP(Table1[[#This Row],[Stock]],[2]CUS030!$A$5:$BO$10000,25,0)/Table1[[#This Row],[Rate
(L/S)]],"")</f>
        <v>0</v>
      </c>
      <c r="U401" s="7">
        <f>IFERROR(VLOOKUP(Table1[[#This Row],[Stock]],[2]CUS030!$A$5:$BO$10000,26,0)/Table1[[#This Row],[Rate
(L/S)]],"")</f>
        <v>0</v>
      </c>
      <c r="V401" s="7">
        <f>IFERROR(VLOOKUP(Table1[[#This Row],[Stock]],[2]CUS030!$A$5:$BO$10000,27,0)/Table1[[#This Row],[Rate
(L/S)]],"")</f>
        <v>0</v>
      </c>
      <c r="W401" s="7">
        <f>IFERROR(VLOOKUP(Table1[[#This Row],[Stock]],[2]CUS030!$A$5:$BO$10000,28,0)/Table1[[#This Row],[Rate
(L/S)]],"")</f>
        <v>0</v>
      </c>
      <c r="X401" s="7">
        <f>IFERROR(VLOOKUP(Table1[[#This Row],[Stock]],[2]CUS030!$A$5:$BO$10000,29,0)/Table1[[#This Row],[Rate
(L/S)]],"")</f>
        <v>0</v>
      </c>
      <c r="Y401" s="7">
        <f>IFERROR(VLOOKUP(Table1[[#This Row],[Stock]],[2]CUS030!$A$5:$BO$10000,30,0)/Table1[[#This Row],[Rate
(L/S)]],"")</f>
        <v>0</v>
      </c>
      <c r="Z401" s="7">
        <f>IFERROR(VLOOKUP(Table1[[#This Row],[Stock]],[2]CUS030!$A$5:$BO$10000,31,0)/Table1[[#This Row],[Rate
(L/S)]],"")</f>
        <v>0</v>
      </c>
      <c r="AA401" s="7">
        <f>IFERROR(VLOOKUP(Table1[[#This Row],[Stock]],[2]CUS030!$A$5:$BO$10000,32,0)/Table1[[#This Row],[Rate
(L/S)]],"")</f>
        <v>0</v>
      </c>
      <c r="AB401" s="7">
        <f>IFERROR(VLOOKUP(Table1[[#This Row],[Stock]],[2]CUS030!$A$5:$BO$10000,33,0)/Table1[[#This Row],[Rate
(L/S)]],"")</f>
        <v>0</v>
      </c>
      <c r="AC401" s="7">
        <f>IFERROR(VLOOKUP(Table1[[#This Row],[Stock]],[2]CUS030!$A$5:$BO$10000,34,0)/Table1[[#This Row],[Rate
(L/S)]],"")</f>
        <v>0</v>
      </c>
      <c r="AD401" s="7">
        <f>IFERROR(VLOOKUP(Table1[[#This Row],[Stock]],[2]CUS030!$A$5:$BO$10000,35,0)/Table1[[#This Row],[Rate
(L/S)]],"")</f>
        <v>0</v>
      </c>
      <c r="AE401" s="7">
        <f>IFERROR(VLOOKUP(Table1[[#This Row],[Stock]],[2]CUS030!$A$5:$BO$10000,36,0)/Table1[[#This Row],[Rate
(L/S)]],"")</f>
        <v>0</v>
      </c>
      <c r="AF401" s="7">
        <f>IFERROR(VLOOKUP(Table1[[#This Row],[Stock]],[2]CUS030!$A$5:$BO$10000,37,0)/Table1[[#This Row],[Rate
(L/S)]],"")</f>
        <v>0</v>
      </c>
      <c r="AG401" s="7">
        <f>IFERROR(VLOOKUP(Table1[[#This Row],[Stock]],[2]CUS030!$A$5:$BO$10000,38,0)/Table1[[#This Row],[Rate
(L/S)]],"")</f>
        <v>0</v>
      </c>
      <c r="AH401" s="7">
        <f>IFERROR(VLOOKUP(Table1[[#This Row],[Stock]],[2]CUS030!$A$5:$BO$10000,39,0)/Table1[[#This Row],[Rate
(L/S)]],"")</f>
        <v>0</v>
      </c>
      <c r="AI401" s="7">
        <f>IFERROR(VLOOKUP(Table1[[#This Row],[Stock]],[2]CUS030!$A$5:$BO$10000,40,0)/Table1[[#This Row],[Rate
(L/S)]],"")</f>
        <v>0</v>
      </c>
      <c r="AJ401" s="7">
        <f>IFERROR(VLOOKUP(Table1[[#This Row],[Stock]],[2]CUS030!$A$5:$BO$10000,41,0)/Table1[[#This Row],[Rate
(L/S)]],"")</f>
        <v>0</v>
      </c>
      <c r="AK401" s="7">
        <f>IFERROR(VLOOKUP(Table1[[#This Row],[Stock]],[2]CUS030!$A$5:$BO$10000,42,0)/Table1[[#This Row],[Rate
(L/S)]],"")</f>
        <v>0</v>
      </c>
      <c r="AL401" s="7">
        <f>IFERROR(VLOOKUP(Table1[[#This Row],[Stock]],[2]CUS030!$A$5:$BO$10000,43,0)/Table1[[#This Row],[Rate
(L/S)]],"")</f>
        <v>0</v>
      </c>
      <c r="AM401" s="7">
        <f>IFERROR(VLOOKUP(Table1[[#This Row],[Stock]],[2]CUS030!$A$5:$BO$10000,44,0)/Table1[[#This Row],[Rate
(L/S)]],"")</f>
        <v>0</v>
      </c>
      <c r="AN401" s="7">
        <f>IFERROR(VLOOKUP(Table1[[#This Row],[Stock]],[2]CUS030!$A$5:$BO$10000,45,0)/Table1[[#This Row],[Rate
(L/S)]],"")</f>
        <v>0</v>
      </c>
      <c r="AO401" s="7">
        <f>IFERROR(VLOOKUP(Table1[[#This Row],[Stock]],[2]CUS030!$A$5:$BO$10000,46,0)/Table1[[#This Row],[Rate
(L/S)]],"")</f>
        <v>0</v>
      </c>
      <c r="AP401" s="7">
        <f>IFERROR(VLOOKUP(Table1[[#This Row],[Stock]],[2]CUS030!$A$5:$BO$10000,47,0)/Table1[[#This Row],[Rate
(L/S)]],"")</f>
        <v>0</v>
      </c>
      <c r="AQ401" s="7">
        <f>IFERROR(VLOOKUP(Table1[[#This Row],[Stock]],[2]CUS030!$A$5:$BO$10000,48,0)/Table1[[#This Row],[Rate
(L/S)]],"")</f>
        <v>0</v>
      </c>
      <c r="AR401" s="7">
        <f>IFERROR(VLOOKUP(Table1[[#This Row],[Stock]],[2]CUS030!$A$5:$BO$10000,49,0)/Table1[[#This Row],[Rate
(L/S)]],"")</f>
        <v>0</v>
      </c>
      <c r="AS401" s="7">
        <f>IFERROR(VLOOKUP(Table1[[#This Row],[Stock]],[2]CUS030!$A$5:$BO$10000,50,0)/Table1[[#This Row],[Rate
(L/S)]],"")</f>
        <v>0</v>
      </c>
      <c r="AT401" s="7">
        <f>IFERROR(VLOOKUP(Table1[[#This Row],[Stock]],[2]CUS030!$A$5:$BO$10000,51,0)/Table1[[#This Row],[Rate
(L/S)]],"")</f>
        <v>0</v>
      </c>
      <c r="AU401" s="7">
        <f>IFERROR(VLOOKUP(Table1[[#This Row],[Stock]],[2]CUS030!$A$5:$BO$10000,52,0)/Table1[[#This Row],[Rate
(L/S)]],"")</f>
        <v>0</v>
      </c>
      <c r="AV401" s="7">
        <f>IFERROR(VLOOKUP(Table1[[#This Row],[Stock]],[2]CUS030!$A$5:$BO$10000,53,0)/Table1[[#This Row],[Rate
(L/S)]],"")</f>
        <v>0</v>
      </c>
      <c r="AW401" s="7">
        <f>IFERROR(VLOOKUP(Table1[[#This Row],[Stock]],[2]CUS030!$A$5:$BO$10000,54,0)/Table1[[#This Row],[Rate
(L/S)]],"")</f>
        <v>0</v>
      </c>
      <c r="AX401" s="7">
        <f>IFERROR(VLOOKUP(Table1[[#This Row],[Stock]],[2]CUS030!$A$5:$BO$10000,55,0)/Table1[[#This Row],[Rate
(L/S)]],"")</f>
        <v>0</v>
      </c>
      <c r="AY401" s="7">
        <f>IFERROR(VLOOKUP(Table1[[#This Row],[Stock]],[2]CUS030!$A$5:$BO$10000,56,0)/Table1[[#This Row],[Rate
(L/S)]],"")</f>
        <v>0</v>
      </c>
      <c r="AZ401" s="7">
        <f>IFERROR(VLOOKUP(Table1[[#This Row],[Stock]],[2]CUS030!$A$5:$BO$10000,57,0)/Table1[[#This Row],[Rate
(L/S)]],"")</f>
        <v>0</v>
      </c>
      <c r="BA401" s="7">
        <f>IFERROR(VLOOKUP(Table1[[#This Row],[Stock]],[2]CUS030!$A$5:$BO$10000,58,0)/Table1[[#This Row],[Rate
(L/S)]],"")</f>
        <v>0</v>
      </c>
      <c r="BB401" s="7">
        <f>IFERROR(VLOOKUP(Table1[[#This Row],[Stock]],[2]CUS030!$A$5:$BO$10000,59,0)/Table1[[#This Row],[Rate
(L/S)]],"")</f>
        <v>0</v>
      </c>
      <c r="BC401" s="7">
        <f>IFERROR(VLOOKUP(Table1[[#This Row],[Stock]],[2]CUS030!$A$5:$BO$10000,60,0)/Table1[[#This Row],[Rate
(L/S)]],"")</f>
        <v>0</v>
      </c>
      <c r="BD401" s="7">
        <f>IFERROR(VLOOKUP(Table1[[#This Row],[Stock]],[2]CUS030!$A$5:$BO$10000,61,0)/Table1[[#This Row],[Rate
(L/S)]],"")</f>
        <v>0</v>
      </c>
      <c r="BE401" s="7">
        <f>IFERROR(VLOOKUP(Table1[[#This Row],[Stock]],[2]CUS030!$A$5:$BO$10000,62,0)/Table1[[#This Row],[Rate
(L/S)]],"")</f>
        <v>0</v>
      </c>
      <c r="BF401" s="7">
        <f>IFERROR(VLOOKUP(Table1[[#This Row],[Stock]],[2]CUS030!$A$5:$BO$10000,63,0)/Table1[[#This Row],[Rate
(L/S)]],"")</f>
        <v>0</v>
      </c>
      <c r="BG401" s="7">
        <f>IFERROR(VLOOKUP(Table1[[#This Row],[Stock]],[2]CUS030!$A$5:$BO$10000,64,0)/Table1[[#This Row],[Rate
(L/S)]],"")</f>
        <v>0</v>
      </c>
      <c r="BH401" s="7">
        <f>IFERROR(VLOOKUP(Table1[[#This Row],[Stock]],[2]CUS030!$A$5:$BO$10000,65,0)/Table1[[#This Row],[Rate
(L/S)]],"")</f>
        <v>0</v>
      </c>
      <c r="BI401" s="7" t="s">
        <v>1</v>
      </c>
      <c r="BJ401" s="15">
        <f>IFERROR(IF(Table1[[#This Row],[S.Material]]="S",(Table1[[#This Row],[Total Qty]]+Table1[[#This Row],[N+1]]+Table1[[#This Row],[N+2]]),Table1[[#This Row],[Total Qty]]+Table1[[#This Row],[N+1]]),)</f>
        <v>0</v>
      </c>
      <c r="BK401" s="7" t="str">
        <f>IFERROR(IF(((AVERAGE((Table1[[#This Row],[N+1]],Table1[[#This Row],[N+2]]),Table1[[#This Row],[N+3]])-(Table1[[#This Row],[Total Qty]])))&gt;500,"Fixed&gt;500pcs",""),"")</f>
        <v/>
      </c>
      <c r="BL401" s="7" t="str">
        <f>IF(AND(Table1[[#This Row],[Last Forcast]]=0,Table1[[#This Row],[Total Qty]]&gt;0,Table1[[#This Row],[N+1]]&gt;0),"Check PO again","")</f>
        <v/>
      </c>
    </row>
    <row r="402" spans="2:64" x14ac:dyDescent="0.3">
      <c r="B402">
        <v>400</v>
      </c>
      <c r="C402" t="s">
        <v>414</v>
      </c>
      <c r="D402">
        <f>IFERROR(ROUND((MID(Table1[[#This Row],[Production]],35,(LEN(Table1[[#This Row],[Production]]))-37)/(MID(Table1[[#This Row],[Stock]],35,(LEN(Table1[[#This Row],[Stock]]))-37))),0),"")</f>
        <v>20</v>
      </c>
      <c r="E402" t="s">
        <v>415</v>
      </c>
      <c r="F402" s="16">
        <f>VLOOKUP(LEFT(Table1[[#This Row],[Production]],LEN(Table1[[#This Row],[Production]])-7),Item!$A$5:$Z$1000,26,0)</f>
        <v>1.752</v>
      </c>
      <c r="H402" s="8" t="str">
        <f>IFERROR(VLOOKUP(MID(Table1[[#This Row],[Production]],10,2),Special!$B$2:$D$26,3,0),"")</f>
        <v>-</v>
      </c>
      <c r="J402" t="b">
        <f>EXACT(LEFT(Table1[[#This Row],[Stock]],12),LEFT(Table1[[#This Row],[Production]],12))</f>
        <v>1</v>
      </c>
      <c r="K402" t="b">
        <f>EXACT((RIGHT(Table1[[#This Row],[Stock]],3)),((RIGHT(Table1[[#This Row],[Production]],3))))</f>
        <v>1</v>
      </c>
      <c r="L402" s="14">
        <f>IFERROR(VLOOKUP(Table1[[#This Row],[Stock]],[1]Sheet1!$A$7:$N$10000,14,0),"")</f>
        <v>0</v>
      </c>
      <c r="M402" s="14">
        <f>IFERROR(ROUND((Table1[[#This Row],[Stock
(S&amp;L)]]/Table1[[#This Row],[Rate
(L/S)]]),0),"")</f>
        <v>0</v>
      </c>
      <c r="O402" t="str">
        <f>IF(Table1[[#This Row],[Rate
(L/S)]]=1,"P/E","C")</f>
        <v>C</v>
      </c>
      <c r="P402" s="7" t="str">
        <f>IFERROR(VLOOKUP(Table1[[#This Row],[Stock]],[2]CUS030!$A$5:$BO$10000,21,0)/Table1[[#This Row],[Rate
(L/S)]],"")</f>
        <v/>
      </c>
      <c r="Q402" s="7" t="str">
        <f>IFERROR(VLOOKUP(Table1[[#This Row],[Stock]],[2]CUS030!$A$5:$BO$10000,22,0)/Table1[[#This Row],[Rate
(L/S)]],"")</f>
        <v/>
      </c>
      <c r="R402" s="7" t="str">
        <f>IFERROR(VLOOKUP(Table1[[#This Row],[Stock]],[2]CUS030!$A$5:$BO$10000,23,0)/Table1[[#This Row],[Rate
(L/S)]],"")</f>
        <v/>
      </c>
      <c r="S402" s="7" t="str">
        <f>IFERROR(VLOOKUP(Table1[[#This Row],[Stock]],[2]CUS030!$A$5:$BO$10000,24,0)/Table1[[#This Row],[Rate
(L/S)]],"")</f>
        <v/>
      </c>
      <c r="T402" s="7" t="str">
        <f>IFERROR(VLOOKUP(Table1[[#This Row],[Stock]],[2]CUS030!$A$5:$BO$10000,25,0)/Table1[[#This Row],[Rate
(L/S)]],"")</f>
        <v/>
      </c>
      <c r="U402" s="7" t="str">
        <f>IFERROR(VLOOKUP(Table1[[#This Row],[Stock]],[2]CUS030!$A$5:$BO$10000,26,0)/Table1[[#This Row],[Rate
(L/S)]],"")</f>
        <v/>
      </c>
      <c r="V402" s="7" t="str">
        <f>IFERROR(VLOOKUP(Table1[[#This Row],[Stock]],[2]CUS030!$A$5:$BO$10000,27,0)/Table1[[#This Row],[Rate
(L/S)]],"")</f>
        <v/>
      </c>
      <c r="W402" s="7" t="str">
        <f>IFERROR(VLOOKUP(Table1[[#This Row],[Stock]],[2]CUS030!$A$5:$BO$10000,28,0)/Table1[[#This Row],[Rate
(L/S)]],"")</f>
        <v/>
      </c>
      <c r="X402" s="7" t="str">
        <f>IFERROR(VLOOKUP(Table1[[#This Row],[Stock]],[2]CUS030!$A$5:$BO$10000,29,0)/Table1[[#This Row],[Rate
(L/S)]],"")</f>
        <v/>
      </c>
      <c r="Y402" s="7" t="str">
        <f>IFERROR(VLOOKUP(Table1[[#This Row],[Stock]],[2]CUS030!$A$5:$BO$10000,30,0)/Table1[[#This Row],[Rate
(L/S)]],"")</f>
        <v/>
      </c>
      <c r="Z402" s="7" t="str">
        <f>IFERROR(VLOOKUP(Table1[[#This Row],[Stock]],[2]CUS030!$A$5:$BO$10000,31,0)/Table1[[#This Row],[Rate
(L/S)]],"")</f>
        <v/>
      </c>
      <c r="AA402" s="7" t="str">
        <f>IFERROR(VLOOKUP(Table1[[#This Row],[Stock]],[2]CUS030!$A$5:$BO$10000,32,0)/Table1[[#This Row],[Rate
(L/S)]],"")</f>
        <v/>
      </c>
      <c r="AB402" s="7" t="str">
        <f>IFERROR(VLOOKUP(Table1[[#This Row],[Stock]],[2]CUS030!$A$5:$BO$10000,33,0)/Table1[[#This Row],[Rate
(L/S)]],"")</f>
        <v/>
      </c>
      <c r="AC402" s="7" t="str">
        <f>IFERROR(VLOOKUP(Table1[[#This Row],[Stock]],[2]CUS030!$A$5:$BO$10000,34,0)/Table1[[#This Row],[Rate
(L/S)]],"")</f>
        <v/>
      </c>
      <c r="AD402" s="7" t="str">
        <f>IFERROR(VLOOKUP(Table1[[#This Row],[Stock]],[2]CUS030!$A$5:$BO$10000,35,0)/Table1[[#This Row],[Rate
(L/S)]],"")</f>
        <v/>
      </c>
      <c r="AE402" s="7" t="str">
        <f>IFERROR(VLOOKUP(Table1[[#This Row],[Stock]],[2]CUS030!$A$5:$BO$10000,36,0)/Table1[[#This Row],[Rate
(L/S)]],"")</f>
        <v/>
      </c>
      <c r="AF402" s="7" t="str">
        <f>IFERROR(VLOOKUP(Table1[[#This Row],[Stock]],[2]CUS030!$A$5:$BO$10000,37,0)/Table1[[#This Row],[Rate
(L/S)]],"")</f>
        <v/>
      </c>
      <c r="AG402" s="7" t="str">
        <f>IFERROR(VLOOKUP(Table1[[#This Row],[Stock]],[2]CUS030!$A$5:$BO$10000,38,0)/Table1[[#This Row],[Rate
(L/S)]],"")</f>
        <v/>
      </c>
      <c r="AH402" s="7" t="str">
        <f>IFERROR(VLOOKUP(Table1[[#This Row],[Stock]],[2]CUS030!$A$5:$BO$10000,39,0)/Table1[[#This Row],[Rate
(L/S)]],"")</f>
        <v/>
      </c>
      <c r="AI402" s="7" t="str">
        <f>IFERROR(VLOOKUP(Table1[[#This Row],[Stock]],[2]CUS030!$A$5:$BO$10000,40,0)/Table1[[#This Row],[Rate
(L/S)]],"")</f>
        <v/>
      </c>
      <c r="AJ402" s="7" t="str">
        <f>IFERROR(VLOOKUP(Table1[[#This Row],[Stock]],[2]CUS030!$A$5:$BO$10000,41,0)/Table1[[#This Row],[Rate
(L/S)]],"")</f>
        <v/>
      </c>
      <c r="AK402" s="7" t="str">
        <f>IFERROR(VLOOKUP(Table1[[#This Row],[Stock]],[2]CUS030!$A$5:$BO$10000,42,0)/Table1[[#This Row],[Rate
(L/S)]],"")</f>
        <v/>
      </c>
      <c r="AL402" s="7" t="str">
        <f>IFERROR(VLOOKUP(Table1[[#This Row],[Stock]],[2]CUS030!$A$5:$BO$10000,43,0)/Table1[[#This Row],[Rate
(L/S)]],"")</f>
        <v/>
      </c>
      <c r="AM402" s="7" t="str">
        <f>IFERROR(VLOOKUP(Table1[[#This Row],[Stock]],[2]CUS030!$A$5:$BO$10000,44,0)/Table1[[#This Row],[Rate
(L/S)]],"")</f>
        <v/>
      </c>
      <c r="AN402" s="7" t="str">
        <f>IFERROR(VLOOKUP(Table1[[#This Row],[Stock]],[2]CUS030!$A$5:$BO$10000,45,0)/Table1[[#This Row],[Rate
(L/S)]],"")</f>
        <v/>
      </c>
      <c r="AO402" s="7" t="str">
        <f>IFERROR(VLOOKUP(Table1[[#This Row],[Stock]],[2]CUS030!$A$5:$BO$10000,46,0)/Table1[[#This Row],[Rate
(L/S)]],"")</f>
        <v/>
      </c>
      <c r="AP402" s="7" t="str">
        <f>IFERROR(VLOOKUP(Table1[[#This Row],[Stock]],[2]CUS030!$A$5:$BO$10000,47,0)/Table1[[#This Row],[Rate
(L/S)]],"")</f>
        <v/>
      </c>
      <c r="AQ402" s="7" t="str">
        <f>IFERROR(VLOOKUP(Table1[[#This Row],[Stock]],[2]CUS030!$A$5:$BO$10000,48,0)/Table1[[#This Row],[Rate
(L/S)]],"")</f>
        <v/>
      </c>
      <c r="AR402" s="7" t="str">
        <f>IFERROR(VLOOKUP(Table1[[#This Row],[Stock]],[2]CUS030!$A$5:$BO$10000,49,0)/Table1[[#This Row],[Rate
(L/S)]],"")</f>
        <v/>
      </c>
      <c r="AS402" s="7" t="str">
        <f>IFERROR(VLOOKUP(Table1[[#This Row],[Stock]],[2]CUS030!$A$5:$BO$10000,50,0)/Table1[[#This Row],[Rate
(L/S)]],"")</f>
        <v/>
      </c>
      <c r="AT402" s="7" t="str">
        <f>IFERROR(VLOOKUP(Table1[[#This Row],[Stock]],[2]CUS030!$A$5:$BO$10000,51,0)/Table1[[#This Row],[Rate
(L/S)]],"")</f>
        <v/>
      </c>
      <c r="AU402" s="7" t="str">
        <f>IFERROR(VLOOKUP(Table1[[#This Row],[Stock]],[2]CUS030!$A$5:$BO$10000,52,0)/Table1[[#This Row],[Rate
(L/S)]],"")</f>
        <v/>
      </c>
      <c r="AV402" s="7" t="str">
        <f>IFERROR(VLOOKUP(Table1[[#This Row],[Stock]],[2]CUS030!$A$5:$BO$10000,53,0)/Table1[[#This Row],[Rate
(L/S)]],"")</f>
        <v/>
      </c>
      <c r="AW402" s="7" t="str">
        <f>IFERROR(VLOOKUP(Table1[[#This Row],[Stock]],[2]CUS030!$A$5:$BO$10000,54,0)/Table1[[#This Row],[Rate
(L/S)]],"")</f>
        <v/>
      </c>
      <c r="AX402" s="7" t="str">
        <f>IFERROR(VLOOKUP(Table1[[#This Row],[Stock]],[2]CUS030!$A$5:$BO$10000,55,0)/Table1[[#This Row],[Rate
(L/S)]],"")</f>
        <v/>
      </c>
      <c r="AY402" s="7" t="str">
        <f>IFERROR(VLOOKUP(Table1[[#This Row],[Stock]],[2]CUS030!$A$5:$BO$10000,56,0)/Table1[[#This Row],[Rate
(L/S)]],"")</f>
        <v/>
      </c>
      <c r="AZ402" s="7" t="str">
        <f>IFERROR(VLOOKUP(Table1[[#This Row],[Stock]],[2]CUS030!$A$5:$BO$10000,57,0)/Table1[[#This Row],[Rate
(L/S)]],"")</f>
        <v/>
      </c>
      <c r="BA402" s="7" t="str">
        <f>IFERROR(VLOOKUP(Table1[[#This Row],[Stock]],[2]CUS030!$A$5:$BO$10000,58,0)/Table1[[#This Row],[Rate
(L/S)]],"")</f>
        <v/>
      </c>
      <c r="BB402" s="7" t="str">
        <f>IFERROR(VLOOKUP(Table1[[#This Row],[Stock]],[2]CUS030!$A$5:$BO$10000,59,0)/Table1[[#This Row],[Rate
(L/S)]],"")</f>
        <v/>
      </c>
      <c r="BC402" s="7" t="str">
        <f>IFERROR(VLOOKUP(Table1[[#This Row],[Stock]],[2]CUS030!$A$5:$BO$10000,60,0)/Table1[[#This Row],[Rate
(L/S)]],"")</f>
        <v/>
      </c>
      <c r="BD402" s="7" t="str">
        <f>IFERROR(VLOOKUP(Table1[[#This Row],[Stock]],[2]CUS030!$A$5:$BO$10000,61,0)/Table1[[#This Row],[Rate
(L/S)]],"")</f>
        <v/>
      </c>
      <c r="BE402" s="7" t="str">
        <f>IFERROR(VLOOKUP(Table1[[#This Row],[Stock]],[2]CUS030!$A$5:$BO$10000,62,0)/Table1[[#This Row],[Rate
(L/S)]],"")</f>
        <v/>
      </c>
      <c r="BF402" s="7" t="str">
        <f>IFERROR(VLOOKUP(Table1[[#This Row],[Stock]],[2]CUS030!$A$5:$BO$10000,63,0)/Table1[[#This Row],[Rate
(L/S)]],"")</f>
        <v/>
      </c>
      <c r="BG402" s="7" t="str">
        <f>IFERROR(VLOOKUP(Table1[[#This Row],[Stock]],[2]CUS030!$A$5:$BO$10000,64,0)/Table1[[#This Row],[Rate
(L/S)]],"")</f>
        <v/>
      </c>
      <c r="BH402" s="7" t="str">
        <f>IFERROR(VLOOKUP(Table1[[#This Row],[Stock]],[2]CUS030!$A$5:$BO$10000,65,0)/Table1[[#This Row],[Rate
(L/S)]],"")</f>
        <v/>
      </c>
      <c r="BI402" s="7" t="s">
        <v>1</v>
      </c>
      <c r="BJ402" s="15">
        <f>IFERROR(IF(Table1[[#This Row],[S.Material]]="S",(Table1[[#This Row],[Total Qty]]+Table1[[#This Row],[N+1]]+Table1[[#This Row],[N+2]]),Table1[[#This Row],[Total Qty]]+Table1[[#This Row],[N+1]]),)</f>
        <v>0</v>
      </c>
      <c r="BK402" s="7" t="str">
        <f>IFERROR(IF(((AVERAGE((Table1[[#This Row],[N+1]],Table1[[#This Row],[N+2]]),Table1[[#This Row],[N+3]])-(Table1[[#This Row],[Total Qty]])))&gt;500,"Fixed&gt;500pcs",""),"")</f>
        <v/>
      </c>
      <c r="BL402" s="7" t="str">
        <f>IF(AND(Table1[[#This Row],[Last Forcast]]=0,Table1[[#This Row],[Total Qty]]&gt;0,Table1[[#This Row],[N+1]]&gt;0),"Check PO again","")</f>
        <v/>
      </c>
    </row>
    <row r="403" spans="2:64" x14ac:dyDescent="0.3">
      <c r="B403">
        <v>401</v>
      </c>
      <c r="C403" t="s">
        <v>415</v>
      </c>
      <c r="D403">
        <f>IFERROR(ROUND((MID(Table1[[#This Row],[Production]],35,(LEN(Table1[[#This Row],[Production]]))-37)/(MID(Table1[[#This Row],[Stock]],35,(LEN(Table1[[#This Row],[Stock]]))-37))),0),"")</f>
        <v>1</v>
      </c>
      <c r="E403" t="s">
        <v>415</v>
      </c>
      <c r="F403" s="16">
        <f>VLOOKUP(LEFT(Table1[[#This Row],[Production]],LEN(Table1[[#This Row],[Production]])-7),Item!$A$5:$Z$1000,26,0)</f>
        <v>1.752</v>
      </c>
      <c r="H403" s="8" t="str">
        <f>IFERROR(VLOOKUP(MID(Table1[[#This Row],[Production]],10,2),Special!$B$2:$D$26,3,0),"")</f>
        <v>-</v>
      </c>
      <c r="J403" t="b">
        <f>EXACT(LEFT(Table1[[#This Row],[Stock]],12),LEFT(Table1[[#This Row],[Production]],12))</f>
        <v>1</v>
      </c>
      <c r="K403" t="b">
        <f>EXACT((RIGHT(Table1[[#This Row],[Stock]],3)),((RIGHT(Table1[[#This Row],[Production]],3))))</f>
        <v>1</v>
      </c>
      <c r="L403" s="14">
        <f>IFERROR(VLOOKUP(Table1[[#This Row],[Stock]],[1]Sheet1!$A$7:$N$10000,14,0),"")</f>
        <v>1001</v>
      </c>
      <c r="M403" s="14">
        <f>IFERROR(ROUND((Table1[[#This Row],[Stock
(S&amp;L)]]/Table1[[#This Row],[Rate
(L/S)]]),0),"")</f>
        <v>1001</v>
      </c>
      <c r="O403" t="str">
        <f>IF(Table1[[#This Row],[Rate
(L/S)]]=1,"P/E","C")</f>
        <v>P/E</v>
      </c>
      <c r="P403" s="7">
        <f>IFERROR(VLOOKUP(Table1[[#This Row],[Stock]],[2]CUS030!$A$5:$BO$10000,21,0)/Table1[[#This Row],[Rate
(L/S)]],"")</f>
        <v>273</v>
      </c>
      <c r="Q403" s="7">
        <f>IFERROR(VLOOKUP(Table1[[#This Row],[Stock]],[2]CUS030!$A$5:$BO$10000,22,0)/Table1[[#This Row],[Rate
(L/S)]],"")</f>
        <v>0</v>
      </c>
      <c r="R403" s="7">
        <f>IFERROR(VLOOKUP(Table1[[#This Row],[Stock]],[2]CUS030!$A$5:$BO$10000,23,0)/Table1[[#This Row],[Rate
(L/S)]],"")</f>
        <v>0</v>
      </c>
      <c r="S403" s="7">
        <f>IFERROR(VLOOKUP(Table1[[#This Row],[Stock]],[2]CUS030!$A$5:$BO$10000,24,0)/Table1[[#This Row],[Rate
(L/S)]],"")</f>
        <v>0</v>
      </c>
      <c r="T403" s="7">
        <f>IFERROR(VLOOKUP(Table1[[#This Row],[Stock]],[2]CUS030!$A$5:$BO$10000,25,0)/Table1[[#This Row],[Rate
(L/S)]],"")</f>
        <v>0</v>
      </c>
      <c r="U403" s="7">
        <f>IFERROR(VLOOKUP(Table1[[#This Row],[Stock]],[2]CUS030!$A$5:$BO$10000,26,0)/Table1[[#This Row],[Rate
(L/S)]],"")</f>
        <v>182</v>
      </c>
      <c r="V403" s="7">
        <f>IFERROR(VLOOKUP(Table1[[#This Row],[Stock]],[2]CUS030!$A$5:$BO$10000,27,0)/Table1[[#This Row],[Rate
(L/S)]],"")</f>
        <v>0</v>
      </c>
      <c r="W403" s="7">
        <f>IFERROR(VLOOKUP(Table1[[#This Row],[Stock]],[2]CUS030!$A$5:$BO$10000,28,0)/Table1[[#This Row],[Rate
(L/S)]],"")</f>
        <v>0</v>
      </c>
      <c r="X403" s="7">
        <f>IFERROR(VLOOKUP(Table1[[#This Row],[Stock]],[2]CUS030!$A$5:$BO$10000,29,0)/Table1[[#This Row],[Rate
(L/S)]],"")</f>
        <v>0</v>
      </c>
      <c r="Y403" s="7">
        <f>IFERROR(VLOOKUP(Table1[[#This Row],[Stock]],[2]CUS030!$A$5:$BO$10000,30,0)/Table1[[#This Row],[Rate
(L/S)]],"")</f>
        <v>0</v>
      </c>
      <c r="Z403" s="7">
        <f>IFERROR(VLOOKUP(Table1[[#This Row],[Stock]],[2]CUS030!$A$5:$BO$10000,31,0)/Table1[[#This Row],[Rate
(L/S)]],"")</f>
        <v>182</v>
      </c>
      <c r="AA403" s="7">
        <f>IFERROR(VLOOKUP(Table1[[#This Row],[Stock]],[2]CUS030!$A$5:$BO$10000,32,0)/Table1[[#This Row],[Rate
(L/S)]],"")</f>
        <v>0</v>
      </c>
      <c r="AB403" s="7">
        <f>IFERROR(VLOOKUP(Table1[[#This Row],[Stock]],[2]CUS030!$A$5:$BO$10000,33,0)/Table1[[#This Row],[Rate
(L/S)]],"")</f>
        <v>0</v>
      </c>
      <c r="AC403" s="7">
        <f>IFERROR(VLOOKUP(Table1[[#This Row],[Stock]],[2]CUS030!$A$5:$BO$10000,34,0)/Table1[[#This Row],[Rate
(L/S)]],"")</f>
        <v>0</v>
      </c>
      <c r="AD403" s="7">
        <f>IFERROR(VLOOKUP(Table1[[#This Row],[Stock]],[2]CUS030!$A$5:$BO$10000,35,0)/Table1[[#This Row],[Rate
(L/S)]],"")</f>
        <v>0</v>
      </c>
      <c r="AE403" s="7">
        <f>IFERROR(VLOOKUP(Table1[[#This Row],[Stock]],[2]CUS030!$A$5:$BO$10000,36,0)/Table1[[#This Row],[Rate
(L/S)]],"")</f>
        <v>0</v>
      </c>
      <c r="AF403" s="7">
        <f>IFERROR(VLOOKUP(Table1[[#This Row],[Stock]],[2]CUS030!$A$5:$BO$10000,37,0)/Table1[[#This Row],[Rate
(L/S)]],"")</f>
        <v>0</v>
      </c>
      <c r="AG403" s="7">
        <f>IFERROR(VLOOKUP(Table1[[#This Row],[Stock]],[2]CUS030!$A$5:$BO$10000,38,0)/Table1[[#This Row],[Rate
(L/S)]],"")</f>
        <v>91</v>
      </c>
      <c r="AH403" s="7">
        <f>IFERROR(VLOOKUP(Table1[[#This Row],[Stock]],[2]CUS030!$A$5:$BO$10000,39,0)/Table1[[#This Row],[Rate
(L/S)]],"")</f>
        <v>0</v>
      </c>
      <c r="AI403" s="7">
        <f>IFERROR(VLOOKUP(Table1[[#This Row],[Stock]],[2]CUS030!$A$5:$BO$10000,40,0)/Table1[[#This Row],[Rate
(L/S)]],"")</f>
        <v>0</v>
      </c>
      <c r="AJ403" s="7">
        <f>IFERROR(VLOOKUP(Table1[[#This Row],[Stock]],[2]CUS030!$A$5:$BO$10000,41,0)/Table1[[#This Row],[Rate
(L/S)]],"")</f>
        <v>0</v>
      </c>
      <c r="AK403" s="7">
        <f>IFERROR(VLOOKUP(Table1[[#This Row],[Stock]],[2]CUS030!$A$5:$BO$10000,42,0)/Table1[[#This Row],[Rate
(L/S)]],"")</f>
        <v>0</v>
      </c>
      <c r="AL403" s="7">
        <f>IFERROR(VLOOKUP(Table1[[#This Row],[Stock]],[2]CUS030!$A$5:$BO$10000,43,0)/Table1[[#This Row],[Rate
(L/S)]],"")</f>
        <v>0</v>
      </c>
      <c r="AM403" s="7">
        <f>IFERROR(VLOOKUP(Table1[[#This Row],[Stock]],[2]CUS030!$A$5:$BO$10000,44,0)/Table1[[#This Row],[Rate
(L/S)]],"")</f>
        <v>0</v>
      </c>
      <c r="AN403" s="7">
        <f>IFERROR(VLOOKUP(Table1[[#This Row],[Stock]],[2]CUS030!$A$5:$BO$10000,45,0)/Table1[[#This Row],[Rate
(L/S)]],"")</f>
        <v>0</v>
      </c>
      <c r="AO403" s="7">
        <f>IFERROR(VLOOKUP(Table1[[#This Row],[Stock]],[2]CUS030!$A$5:$BO$10000,46,0)/Table1[[#This Row],[Rate
(L/S)]],"")</f>
        <v>0</v>
      </c>
      <c r="AP403" s="7">
        <f>IFERROR(VLOOKUP(Table1[[#This Row],[Stock]],[2]CUS030!$A$5:$BO$10000,47,0)/Table1[[#This Row],[Rate
(L/S)]],"")</f>
        <v>0</v>
      </c>
      <c r="AQ403" s="7">
        <f>IFERROR(VLOOKUP(Table1[[#This Row],[Stock]],[2]CUS030!$A$5:$BO$10000,48,0)/Table1[[#This Row],[Rate
(L/S)]],"")</f>
        <v>0</v>
      </c>
      <c r="AR403" s="7">
        <f>IFERROR(VLOOKUP(Table1[[#This Row],[Stock]],[2]CUS030!$A$5:$BO$10000,49,0)/Table1[[#This Row],[Rate
(L/S)]],"")</f>
        <v>0</v>
      </c>
      <c r="AS403" s="7">
        <f>IFERROR(VLOOKUP(Table1[[#This Row],[Stock]],[2]CUS030!$A$5:$BO$10000,50,0)/Table1[[#This Row],[Rate
(L/S)]],"")</f>
        <v>0</v>
      </c>
      <c r="AT403" s="7">
        <f>IFERROR(VLOOKUP(Table1[[#This Row],[Stock]],[2]CUS030!$A$5:$BO$10000,51,0)/Table1[[#This Row],[Rate
(L/S)]],"")</f>
        <v>0</v>
      </c>
      <c r="AU403" s="7">
        <f>IFERROR(VLOOKUP(Table1[[#This Row],[Stock]],[2]CUS030!$A$5:$BO$10000,52,0)/Table1[[#This Row],[Rate
(L/S)]],"")</f>
        <v>0</v>
      </c>
      <c r="AV403" s="7">
        <f>IFERROR(VLOOKUP(Table1[[#This Row],[Stock]],[2]CUS030!$A$5:$BO$10000,53,0)/Table1[[#This Row],[Rate
(L/S)]],"")</f>
        <v>728</v>
      </c>
      <c r="AW403" s="7">
        <f>IFERROR(VLOOKUP(Table1[[#This Row],[Stock]],[2]CUS030!$A$5:$BO$10000,54,0)/Table1[[#This Row],[Rate
(L/S)]],"")</f>
        <v>0</v>
      </c>
      <c r="AX403" s="7">
        <f>IFERROR(VLOOKUP(Table1[[#This Row],[Stock]],[2]CUS030!$A$5:$BO$10000,55,0)/Table1[[#This Row],[Rate
(L/S)]],"")</f>
        <v>817</v>
      </c>
      <c r="AY403" s="7">
        <f>IFERROR(VLOOKUP(Table1[[#This Row],[Stock]],[2]CUS030!$A$5:$BO$10000,56,0)/Table1[[#This Row],[Rate
(L/S)]],"")</f>
        <v>771</v>
      </c>
      <c r="AZ403" s="7">
        <f>IFERROR(VLOOKUP(Table1[[#This Row],[Stock]],[2]CUS030!$A$5:$BO$10000,57,0)/Table1[[#This Row],[Rate
(L/S)]],"")</f>
        <v>523</v>
      </c>
      <c r="BA403" s="7">
        <f>IFERROR(VLOOKUP(Table1[[#This Row],[Stock]],[2]CUS030!$A$5:$BO$10000,58,0)/Table1[[#This Row],[Rate
(L/S)]],"")</f>
        <v>598</v>
      </c>
      <c r="BB403" s="7">
        <f>IFERROR(VLOOKUP(Table1[[#This Row],[Stock]],[2]CUS030!$A$5:$BO$10000,59,0)/Table1[[#This Row],[Rate
(L/S)]],"")</f>
        <v>516</v>
      </c>
      <c r="BC403" s="7">
        <f>IFERROR(VLOOKUP(Table1[[#This Row],[Stock]],[2]CUS030!$A$5:$BO$10000,60,0)/Table1[[#This Row],[Rate
(L/S)]],"")</f>
        <v>642</v>
      </c>
      <c r="BD403" s="7">
        <f>IFERROR(VLOOKUP(Table1[[#This Row],[Stock]],[2]CUS030!$A$5:$BO$10000,61,0)/Table1[[#This Row],[Rate
(L/S)]],"")</f>
        <v>552</v>
      </c>
      <c r="BE403" s="7">
        <f>IFERROR(VLOOKUP(Table1[[#This Row],[Stock]],[2]CUS030!$A$5:$BO$10000,62,0)/Table1[[#This Row],[Rate
(L/S)]],"")</f>
        <v>675</v>
      </c>
      <c r="BF403" s="7">
        <f>IFERROR(VLOOKUP(Table1[[#This Row],[Stock]],[2]CUS030!$A$5:$BO$10000,63,0)/Table1[[#This Row],[Rate
(L/S)]],"")</f>
        <v>705</v>
      </c>
      <c r="BG403" s="7">
        <f>IFERROR(VLOOKUP(Table1[[#This Row],[Stock]],[2]CUS030!$A$5:$BO$10000,64,0)/Table1[[#This Row],[Rate
(L/S)]],"")</f>
        <v>649</v>
      </c>
      <c r="BH403" s="7">
        <f>IFERROR(VLOOKUP(Table1[[#This Row],[Stock]],[2]CUS030!$A$5:$BO$10000,65,0)/Table1[[#This Row],[Rate
(L/S)]],"")</f>
        <v>748</v>
      </c>
      <c r="BI403" s="7" t="s">
        <v>1</v>
      </c>
      <c r="BJ403" s="15">
        <f>IFERROR(IF(Table1[[#This Row],[S.Material]]="S",(Table1[[#This Row],[Total Qty]]+Table1[[#This Row],[N+1]]+Table1[[#This Row],[N+2]]),Table1[[#This Row],[Total Qty]]+Table1[[#This Row],[N+1]]),)</f>
        <v>1499</v>
      </c>
      <c r="BK403" s="7" t="str">
        <f>IFERROR(IF(((AVERAGE((Table1[[#This Row],[N+1]],Table1[[#This Row],[N+2]]),Table1[[#This Row],[N+3]])-(Table1[[#This Row],[Total Qty]])))&gt;500,"Fixed&gt;500pcs",""),"")</f>
        <v/>
      </c>
      <c r="BL403" s="7" t="str">
        <f>IF(AND(Table1[[#This Row],[Last Forcast]]=0,Table1[[#This Row],[Total Qty]]&gt;0,Table1[[#This Row],[N+1]]&gt;0),"Check PO again","")</f>
        <v/>
      </c>
    </row>
    <row r="404" spans="2:64" x14ac:dyDescent="0.3">
      <c r="B404">
        <v>402</v>
      </c>
      <c r="C404" t="s">
        <v>416</v>
      </c>
      <c r="D404">
        <f>IFERROR(ROUND((MID(Table1[[#This Row],[Production]],35,(LEN(Table1[[#This Row],[Production]]))-37)/(MID(Table1[[#This Row],[Stock]],35,(LEN(Table1[[#This Row],[Stock]]))-37))),0),"")</f>
        <v>1</v>
      </c>
      <c r="E404" t="s">
        <v>416</v>
      </c>
      <c r="F404" s="16">
        <f>VLOOKUP(LEFT(Table1[[#This Row],[Production]],LEN(Table1[[#This Row],[Production]])-7),Item!$A$5:$Z$1000,26,0)</f>
        <v>1.752</v>
      </c>
      <c r="H404" s="8" t="str">
        <f>IFERROR(VLOOKUP(MID(Table1[[#This Row],[Production]],10,2),Special!$B$2:$D$26,3,0),"")</f>
        <v>-</v>
      </c>
      <c r="J404" t="b">
        <f>EXACT(LEFT(Table1[[#This Row],[Stock]],12),LEFT(Table1[[#This Row],[Production]],12))</f>
        <v>1</v>
      </c>
      <c r="K404" t="b">
        <f>EXACT((RIGHT(Table1[[#This Row],[Stock]],3)),((RIGHT(Table1[[#This Row],[Production]],3))))</f>
        <v>1</v>
      </c>
      <c r="L404" s="14">
        <f>IFERROR(VLOOKUP(Table1[[#This Row],[Stock]],[1]Sheet1!$A$7:$N$10000,14,0),"")</f>
        <v>1933</v>
      </c>
      <c r="M404" s="14">
        <f>IFERROR(ROUND((Table1[[#This Row],[Stock
(S&amp;L)]]/Table1[[#This Row],[Rate
(L/S)]]),0),"")</f>
        <v>1933</v>
      </c>
      <c r="O404" t="str">
        <f>IF(Table1[[#This Row],[Rate
(L/S)]]=1,"P/E","C")</f>
        <v>P/E</v>
      </c>
      <c r="P404" s="7">
        <f>IFERROR(VLOOKUP(Table1[[#This Row],[Stock]],[2]CUS030!$A$5:$BO$10000,21,0)/Table1[[#This Row],[Rate
(L/S)]],"")</f>
        <v>182</v>
      </c>
      <c r="Q404" s="7">
        <f>IFERROR(VLOOKUP(Table1[[#This Row],[Stock]],[2]CUS030!$A$5:$BO$10000,22,0)/Table1[[#This Row],[Rate
(L/S)]],"")</f>
        <v>0</v>
      </c>
      <c r="R404" s="7">
        <f>IFERROR(VLOOKUP(Table1[[#This Row],[Stock]],[2]CUS030!$A$5:$BO$10000,23,0)/Table1[[#This Row],[Rate
(L/S)]],"")</f>
        <v>0</v>
      </c>
      <c r="S404" s="7">
        <f>IFERROR(VLOOKUP(Table1[[#This Row],[Stock]],[2]CUS030!$A$5:$BO$10000,24,0)/Table1[[#This Row],[Rate
(L/S)]],"")</f>
        <v>0</v>
      </c>
      <c r="T404" s="7">
        <f>IFERROR(VLOOKUP(Table1[[#This Row],[Stock]],[2]CUS030!$A$5:$BO$10000,25,0)/Table1[[#This Row],[Rate
(L/S)]],"")</f>
        <v>0</v>
      </c>
      <c r="U404" s="7">
        <f>IFERROR(VLOOKUP(Table1[[#This Row],[Stock]],[2]CUS030!$A$5:$BO$10000,26,0)/Table1[[#This Row],[Rate
(L/S)]],"")</f>
        <v>364</v>
      </c>
      <c r="V404" s="7">
        <f>IFERROR(VLOOKUP(Table1[[#This Row],[Stock]],[2]CUS030!$A$5:$BO$10000,27,0)/Table1[[#This Row],[Rate
(L/S)]],"")</f>
        <v>0</v>
      </c>
      <c r="W404" s="7">
        <f>IFERROR(VLOOKUP(Table1[[#This Row],[Stock]],[2]CUS030!$A$5:$BO$10000,28,0)/Table1[[#This Row],[Rate
(L/S)]],"")</f>
        <v>0</v>
      </c>
      <c r="X404" s="7">
        <f>IFERROR(VLOOKUP(Table1[[#This Row],[Stock]],[2]CUS030!$A$5:$BO$10000,29,0)/Table1[[#This Row],[Rate
(L/S)]],"")</f>
        <v>0</v>
      </c>
      <c r="Y404" s="7">
        <f>IFERROR(VLOOKUP(Table1[[#This Row],[Stock]],[2]CUS030!$A$5:$BO$10000,30,0)/Table1[[#This Row],[Rate
(L/S)]],"")</f>
        <v>0</v>
      </c>
      <c r="Z404" s="7">
        <f>IFERROR(VLOOKUP(Table1[[#This Row],[Stock]],[2]CUS030!$A$5:$BO$10000,31,0)/Table1[[#This Row],[Rate
(L/S)]],"")</f>
        <v>0</v>
      </c>
      <c r="AA404" s="7">
        <f>IFERROR(VLOOKUP(Table1[[#This Row],[Stock]],[2]CUS030!$A$5:$BO$10000,32,0)/Table1[[#This Row],[Rate
(L/S)]],"")</f>
        <v>0</v>
      </c>
      <c r="AB404" s="7">
        <f>IFERROR(VLOOKUP(Table1[[#This Row],[Stock]],[2]CUS030!$A$5:$BO$10000,33,0)/Table1[[#This Row],[Rate
(L/S)]],"")</f>
        <v>364</v>
      </c>
      <c r="AC404" s="7">
        <f>IFERROR(VLOOKUP(Table1[[#This Row],[Stock]],[2]CUS030!$A$5:$BO$10000,34,0)/Table1[[#This Row],[Rate
(L/S)]],"")</f>
        <v>0</v>
      </c>
      <c r="AD404" s="7">
        <f>IFERROR(VLOOKUP(Table1[[#This Row],[Stock]],[2]CUS030!$A$5:$BO$10000,35,0)/Table1[[#This Row],[Rate
(L/S)]],"")</f>
        <v>0</v>
      </c>
      <c r="AE404" s="7">
        <f>IFERROR(VLOOKUP(Table1[[#This Row],[Stock]],[2]CUS030!$A$5:$BO$10000,36,0)/Table1[[#This Row],[Rate
(L/S)]],"")</f>
        <v>0</v>
      </c>
      <c r="AF404" s="7">
        <f>IFERROR(VLOOKUP(Table1[[#This Row],[Stock]],[2]CUS030!$A$5:$BO$10000,37,0)/Table1[[#This Row],[Rate
(L/S)]],"")</f>
        <v>0</v>
      </c>
      <c r="AG404" s="7">
        <f>IFERROR(VLOOKUP(Table1[[#This Row],[Stock]],[2]CUS030!$A$5:$BO$10000,38,0)/Table1[[#This Row],[Rate
(L/S)]],"")</f>
        <v>455</v>
      </c>
      <c r="AH404" s="7">
        <f>IFERROR(VLOOKUP(Table1[[#This Row],[Stock]],[2]CUS030!$A$5:$BO$10000,39,0)/Table1[[#This Row],[Rate
(L/S)]],"")</f>
        <v>0</v>
      </c>
      <c r="AI404" s="7">
        <f>IFERROR(VLOOKUP(Table1[[#This Row],[Stock]],[2]CUS030!$A$5:$BO$10000,40,0)/Table1[[#This Row],[Rate
(L/S)]],"")</f>
        <v>0</v>
      </c>
      <c r="AJ404" s="7">
        <f>IFERROR(VLOOKUP(Table1[[#This Row],[Stock]],[2]CUS030!$A$5:$BO$10000,41,0)/Table1[[#This Row],[Rate
(L/S)]],"")</f>
        <v>0</v>
      </c>
      <c r="AK404" s="7">
        <f>IFERROR(VLOOKUP(Table1[[#This Row],[Stock]],[2]CUS030!$A$5:$BO$10000,42,0)/Table1[[#This Row],[Rate
(L/S)]],"")</f>
        <v>0</v>
      </c>
      <c r="AL404" s="7">
        <f>IFERROR(VLOOKUP(Table1[[#This Row],[Stock]],[2]CUS030!$A$5:$BO$10000,43,0)/Table1[[#This Row],[Rate
(L/S)]],"")</f>
        <v>0</v>
      </c>
      <c r="AM404" s="7">
        <f>IFERROR(VLOOKUP(Table1[[#This Row],[Stock]],[2]CUS030!$A$5:$BO$10000,44,0)/Table1[[#This Row],[Rate
(L/S)]],"")</f>
        <v>0</v>
      </c>
      <c r="AN404" s="7">
        <f>IFERROR(VLOOKUP(Table1[[#This Row],[Stock]],[2]CUS030!$A$5:$BO$10000,45,0)/Table1[[#This Row],[Rate
(L/S)]],"")</f>
        <v>0</v>
      </c>
      <c r="AO404" s="7">
        <f>IFERROR(VLOOKUP(Table1[[#This Row],[Stock]],[2]CUS030!$A$5:$BO$10000,46,0)/Table1[[#This Row],[Rate
(L/S)]],"")</f>
        <v>455</v>
      </c>
      <c r="AP404" s="7">
        <f>IFERROR(VLOOKUP(Table1[[#This Row],[Stock]],[2]CUS030!$A$5:$BO$10000,47,0)/Table1[[#This Row],[Rate
(L/S)]],"")</f>
        <v>0</v>
      </c>
      <c r="AQ404" s="7">
        <f>IFERROR(VLOOKUP(Table1[[#This Row],[Stock]],[2]CUS030!$A$5:$BO$10000,48,0)/Table1[[#This Row],[Rate
(L/S)]],"")</f>
        <v>0</v>
      </c>
      <c r="AR404" s="7">
        <f>IFERROR(VLOOKUP(Table1[[#This Row],[Stock]],[2]CUS030!$A$5:$BO$10000,49,0)/Table1[[#This Row],[Rate
(L/S)]],"")</f>
        <v>0</v>
      </c>
      <c r="AS404" s="7">
        <f>IFERROR(VLOOKUP(Table1[[#This Row],[Stock]],[2]CUS030!$A$5:$BO$10000,50,0)/Table1[[#This Row],[Rate
(L/S)]],"")</f>
        <v>0</v>
      </c>
      <c r="AT404" s="7">
        <f>IFERROR(VLOOKUP(Table1[[#This Row],[Stock]],[2]CUS030!$A$5:$BO$10000,51,0)/Table1[[#This Row],[Rate
(L/S)]],"")</f>
        <v>0</v>
      </c>
      <c r="AU404" s="7">
        <f>IFERROR(VLOOKUP(Table1[[#This Row],[Stock]],[2]CUS030!$A$5:$BO$10000,52,0)/Table1[[#This Row],[Rate
(L/S)]],"")</f>
        <v>0</v>
      </c>
      <c r="AV404" s="7">
        <f>IFERROR(VLOOKUP(Table1[[#This Row],[Stock]],[2]CUS030!$A$5:$BO$10000,53,0)/Table1[[#This Row],[Rate
(L/S)]],"")</f>
        <v>1820</v>
      </c>
      <c r="AW404" s="7">
        <f>IFERROR(VLOOKUP(Table1[[#This Row],[Stock]],[2]CUS030!$A$5:$BO$10000,54,0)/Table1[[#This Row],[Rate
(L/S)]],"")</f>
        <v>0</v>
      </c>
      <c r="AX404" s="7">
        <f>IFERROR(VLOOKUP(Table1[[#This Row],[Stock]],[2]CUS030!$A$5:$BO$10000,55,0)/Table1[[#This Row],[Rate
(L/S)]],"")</f>
        <v>1925</v>
      </c>
      <c r="AY404" s="7">
        <f>IFERROR(VLOOKUP(Table1[[#This Row],[Stock]],[2]CUS030!$A$5:$BO$10000,56,0)/Table1[[#This Row],[Rate
(L/S)]],"")</f>
        <v>2444</v>
      </c>
      <c r="AZ404" s="7">
        <f>IFERROR(VLOOKUP(Table1[[#This Row],[Stock]],[2]CUS030!$A$5:$BO$10000,57,0)/Table1[[#This Row],[Rate
(L/S)]],"")</f>
        <v>1869</v>
      </c>
      <c r="BA404" s="7">
        <f>IFERROR(VLOOKUP(Table1[[#This Row],[Stock]],[2]CUS030!$A$5:$BO$10000,58,0)/Table1[[#This Row],[Rate
(L/S)]],"")</f>
        <v>2332</v>
      </c>
      <c r="BB404" s="7">
        <f>IFERROR(VLOOKUP(Table1[[#This Row],[Stock]],[2]CUS030!$A$5:$BO$10000,59,0)/Table1[[#This Row],[Rate
(L/S)]],"")</f>
        <v>0</v>
      </c>
      <c r="BC404" s="7">
        <f>IFERROR(VLOOKUP(Table1[[#This Row],[Stock]],[2]CUS030!$A$5:$BO$10000,60,0)/Table1[[#This Row],[Rate
(L/S)]],"")</f>
        <v>0</v>
      </c>
      <c r="BD404" s="7">
        <f>IFERROR(VLOOKUP(Table1[[#This Row],[Stock]],[2]CUS030!$A$5:$BO$10000,61,0)/Table1[[#This Row],[Rate
(L/S)]],"")</f>
        <v>0</v>
      </c>
      <c r="BE404" s="7">
        <f>IFERROR(VLOOKUP(Table1[[#This Row],[Stock]],[2]CUS030!$A$5:$BO$10000,62,0)/Table1[[#This Row],[Rate
(L/S)]],"")</f>
        <v>0</v>
      </c>
      <c r="BF404" s="7">
        <f>IFERROR(VLOOKUP(Table1[[#This Row],[Stock]],[2]CUS030!$A$5:$BO$10000,63,0)/Table1[[#This Row],[Rate
(L/S)]],"")</f>
        <v>0</v>
      </c>
      <c r="BG404" s="7">
        <f>IFERROR(VLOOKUP(Table1[[#This Row],[Stock]],[2]CUS030!$A$5:$BO$10000,64,0)/Table1[[#This Row],[Rate
(L/S)]],"")</f>
        <v>0</v>
      </c>
      <c r="BH404" s="7">
        <f>IFERROR(VLOOKUP(Table1[[#This Row],[Stock]],[2]CUS030!$A$5:$BO$10000,65,0)/Table1[[#This Row],[Rate
(L/S)]],"")</f>
        <v>0</v>
      </c>
      <c r="BI404" s="7" t="s">
        <v>1</v>
      </c>
      <c r="BJ404" s="15">
        <f>IFERROR(IF(Table1[[#This Row],[S.Material]]="S",(Table1[[#This Row],[Total Qty]]+Table1[[#This Row],[N+1]]+Table1[[#This Row],[N+2]]),Table1[[#This Row],[Total Qty]]+Table1[[#This Row],[N+1]]),)</f>
        <v>4264</v>
      </c>
      <c r="BK404" s="7" t="str">
        <f>IFERROR(IF(((AVERAGE((Table1[[#This Row],[N+1]],Table1[[#This Row],[N+2]]),Table1[[#This Row],[N+3]])-(Table1[[#This Row],[Total Qty]])))&gt;500,"Fixed&gt;500pcs",""),"")</f>
        <v/>
      </c>
      <c r="BL404" s="7" t="str">
        <f>IF(AND(Table1[[#This Row],[Last Forcast]]=0,Table1[[#This Row],[Total Qty]]&gt;0,Table1[[#This Row],[N+1]]&gt;0),"Check PO again","")</f>
        <v/>
      </c>
    </row>
    <row r="405" spans="2:64" x14ac:dyDescent="0.3">
      <c r="B405">
        <v>403</v>
      </c>
      <c r="C405" t="s">
        <v>417</v>
      </c>
      <c r="D405">
        <f>IFERROR(ROUND((MID(Table1[[#This Row],[Production]],35,(LEN(Table1[[#This Row],[Production]]))-37)/(MID(Table1[[#This Row],[Stock]],35,(LEN(Table1[[#This Row],[Stock]]))-37))),0),"")</f>
        <v>1</v>
      </c>
      <c r="E405" t="s">
        <v>417</v>
      </c>
      <c r="F405" s="16">
        <f>VLOOKUP(LEFT(Table1[[#This Row],[Production]],LEN(Table1[[#This Row],[Production]])-7),Item!$A$5:$Z$1000,26,0)</f>
        <v>0.81100000000000005</v>
      </c>
      <c r="H405" s="8" t="str">
        <f>IFERROR(VLOOKUP(MID(Table1[[#This Row],[Production]],10,2),Special!$B$2:$D$26,3,0),"")</f>
        <v>-</v>
      </c>
      <c r="J405" t="b">
        <f>EXACT(LEFT(Table1[[#This Row],[Stock]],12),LEFT(Table1[[#This Row],[Production]],12))</f>
        <v>1</v>
      </c>
      <c r="K405" t="b">
        <f>EXACT((RIGHT(Table1[[#This Row],[Stock]],3)),((RIGHT(Table1[[#This Row],[Production]],3))))</f>
        <v>1</v>
      </c>
      <c r="L405" s="14" t="str">
        <f>IFERROR(VLOOKUP(Table1[[#This Row],[Stock]],[1]Sheet1!$A$7:$N$10000,14,0),"")</f>
        <v/>
      </c>
      <c r="M405" s="14" t="str">
        <f>IFERROR(ROUND((Table1[[#This Row],[Stock
(S&amp;L)]]/Table1[[#This Row],[Rate
(L/S)]]),0),"")</f>
        <v/>
      </c>
      <c r="O405" t="str">
        <f>IF(Table1[[#This Row],[Rate
(L/S)]]=1,"P/E","C")</f>
        <v>P/E</v>
      </c>
      <c r="P405" s="7">
        <f>IFERROR(VLOOKUP(Table1[[#This Row],[Stock]],[2]CUS030!$A$5:$BO$10000,21,0)/Table1[[#This Row],[Rate
(L/S)]],"")</f>
        <v>0</v>
      </c>
      <c r="Q405" s="7">
        <f>IFERROR(VLOOKUP(Table1[[#This Row],[Stock]],[2]CUS030!$A$5:$BO$10000,22,0)/Table1[[#This Row],[Rate
(L/S)]],"")</f>
        <v>0</v>
      </c>
      <c r="R405" s="7">
        <f>IFERROR(VLOOKUP(Table1[[#This Row],[Stock]],[2]CUS030!$A$5:$BO$10000,23,0)/Table1[[#This Row],[Rate
(L/S)]],"")</f>
        <v>0</v>
      </c>
      <c r="S405" s="7">
        <f>IFERROR(VLOOKUP(Table1[[#This Row],[Stock]],[2]CUS030!$A$5:$BO$10000,24,0)/Table1[[#This Row],[Rate
(L/S)]],"")</f>
        <v>0</v>
      </c>
      <c r="T405" s="7">
        <f>IFERROR(VLOOKUP(Table1[[#This Row],[Stock]],[2]CUS030!$A$5:$BO$10000,25,0)/Table1[[#This Row],[Rate
(L/S)]],"")</f>
        <v>0</v>
      </c>
      <c r="U405" s="7">
        <f>IFERROR(VLOOKUP(Table1[[#This Row],[Stock]],[2]CUS030!$A$5:$BO$10000,26,0)/Table1[[#This Row],[Rate
(L/S)]],"")</f>
        <v>0</v>
      </c>
      <c r="V405" s="7">
        <f>IFERROR(VLOOKUP(Table1[[#This Row],[Stock]],[2]CUS030!$A$5:$BO$10000,27,0)/Table1[[#This Row],[Rate
(L/S)]],"")</f>
        <v>0</v>
      </c>
      <c r="W405" s="7">
        <f>IFERROR(VLOOKUP(Table1[[#This Row],[Stock]],[2]CUS030!$A$5:$BO$10000,28,0)/Table1[[#This Row],[Rate
(L/S)]],"")</f>
        <v>0</v>
      </c>
      <c r="X405" s="7">
        <f>IFERROR(VLOOKUP(Table1[[#This Row],[Stock]],[2]CUS030!$A$5:$BO$10000,29,0)/Table1[[#This Row],[Rate
(L/S)]],"")</f>
        <v>0</v>
      </c>
      <c r="Y405" s="7">
        <f>IFERROR(VLOOKUP(Table1[[#This Row],[Stock]],[2]CUS030!$A$5:$BO$10000,30,0)/Table1[[#This Row],[Rate
(L/S)]],"")</f>
        <v>0</v>
      </c>
      <c r="Z405" s="7">
        <f>IFERROR(VLOOKUP(Table1[[#This Row],[Stock]],[2]CUS030!$A$5:$BO$10000,31,0)/Table1[[#This Row],[Rate
(L/S)]],"")</f>
        <v>0</v>
      </c>
      <c r="AA405" s="7">
        <f>IFERROR(VLOOKUP(Table1[[#This Row],[Stock]],[2]CUS030!$A$5:$BO$10000,32,0)/Table1[[#This Row],[Rate
(L/S)]],"")</f>
        <v>0</v>
      </c>
      <c r="AB405" s="7">
        <f>IFERROR(VLOOKUP(Table1[[#This Row],[Stock]],[2]CUS030!$A$5:$BO$10000,33,0)/Table1[[#This Row],[Rate
(L/S)]],"")</f>
        <v>0</v>
      </c>
      <c r="AC405" s="7">
        <f>IFERROR(VLOOKUP(Table1[[#This Row],[Stock]],[2]CUS030!$A$5:$BO$10000,34,0)/Table1[[#This Row],[Rate
(L/S)]],"")</f>
        <v>0</v>
      </c>
      <c r="AD405" s="7">
        <f>IFERROR(VLOOKUP(Table1[[#This Row],[Stock]],[2]CUS030!$A$5:$BO$10000,35,0)/Table1[[#This Row],[Rate
(L/S)]],"")</f>
        <v>0</v>
      </c>
      <c r="AE405" s="7">
        <f>IFERROR(VLOOKUP(Table1[[#This Row],[Stock]],[2]CUS030!$A$5:$BO$10000,36,0)/Table1[[#This Row],[Rate
(L/S)]],"")</f>
        <v>0</v>
      </c>
      <c r="AF405" s="7">
        <f>IFERROR(VLOOKUP(Table1[[#This Row],[Stock]],[2]CUS030!$A$5:$BO$10000,37,0)/Table1[[#This Row],[Rate
(L/S)]],"")</f>
        <v>0</v>
      </c>
      <c r="AG405" s="7">
        <f>IFERROR(VLOOKUP(Table1[[#This Row],[Stock]],[2]CUS030!$A$5:$BO$10000,38,0)/Table1[[#This Row],[Rate
(L/S)]],"")</f>
        <v>0</v>
      </c>
      <c r="AH405" s="7">
        <f>IFERROR(VLOOKUP(Table1[[#This Row],[Stock]],[2]CUS030!$A$5:$BO$10000,39,0)/Table1[[#This Row],[Rate
(L/S)]],"")</f>
        <v>0</v>
      </c>
      <c r="AI405" s="7">
        <f>IFERROR(VLOOKUP(Table1[[#This Row],[Stock]],[2]CUS030!$A$5:$BO$10000,40,0)/Table1[[#This Row],[Rate
(L/S)]],"")</f>
        <v>0</v>
      </c>
      <c r="AJ405" s="7">
        <f>IFERROR(VLOOKUP(Table1[[#This Row],[Stock]],[2]CUS030!$A$5:$BO$10000,41,0)/Table1[[#This Row],[Rate
(L/S)]],"")</f>
        <v>0</v>
      </c>
      <c r="AK405" s="7">
        <f>IFERROR(VLOOKUP(Table1[[#This Row],[Stock]],[2]CUS030!$A$5:$BO$10000,42,0)/Table1[[#This Row],[Rate
(L/S)]],"")</f>
        <v>0</v>
      </c>
      <c r="AL405" s="7">
        <f>IFERROR(VLOOKUP(Table1[[#This Row],[Stock]],[2]CUS030!$A$5:$BO$10000,43,0)/Table1[[#This Row],[Rate
(L/S)]],"")</f>
        <v>0</v>
      </c>
      <c r="AM405" s="7">
        <f>IFERROR(VLOOKUP(Table1[[#This Row],[Stock]],[2]CUS030!$A$5:$BO$10000,44,0)/Table1[[#This Row],[Rate
(L/S)]],"")</f>
        <v>0</v>
      </c>
      <c r="AN405" s="7">
        <f>IFERROR(VLOOKUP(Table1[[#This Row],[Stock]],[2]CUS030!$A$5:$BO$10000,45,0)/Table1[[#This Row],[Rate
(L/S)]],"")</f>
        <v>0</v>
      </c>
      <c r="AO405" s="7">
        <f>IFERROR(VLOOKUP(Table1[[#This Row],[Stock]],[2]CUS030!$A$5:$BO$10000,46,0)/Table1[[#This Row],[Rate
(L/S)]],"")</f>
        <v>0</v>
      </c>
      <c r="AP405" s="7">
        <f>IFERROR(VLOOKUP(Table1[[#This Row],[Stock]],[2]CUS030!$A$5:$BO$10000,47,0)/Table1[[#This Row],[Rate
(L/S)]],"")</f>
        <v>0</v>
      </c>
      <c r="AQ405" s="7">
        <f>IFERROR(VLOOKUP(Table1[[#This Row],[Stock]],[2]CUS030!$A$5:$BO$10000,48,0)/Table1[[#This Row],[Rate
(L/S)]],"")</f>
        <v>0</v>
      </c>
      <c r="AR405" s="7">
        <f>IFERROR(VLOOKUP(Table1[[#This Row],[Stock]],[2]CUS030!$A$5:$BO$10000,49,0)/Table1[[#This Row],[Rate
(L/S)]],"")</f>
        <v>0</v>
      </c>
      <c r="AS405" s="7">
        <f>IFERROR(VLOOKUP(Table1[[#This Row],[Stock]],[2]CUS030!$A$5:$BO$10000,50,0)/Table1[[#This Row],[Rate
(L/S)]],"")</f>
        <v>0</v>
      </c>
      <c r="AT405" s="7">
        <f>IFERROR(VLOOKUP(Table1[[#This Row],[Stock]],[2]CUS030!$A$5:$BO$10000,51,0)/Table1[[#This Row],[Rate
(L/S)]],"")</f>
        <v>0</v>
      </c>
      <c r="AU405" s="7">
        <f>IFERROR(VLOOKUP(Table1[[#This Row],[Stock]],[2]CUS030!$A$5:$BO$10000,52,0)/Table1[[#This Row],[Rate
(L/S)]],"")</f>
        <v>0</v>
      </c>
      <c r="AV405" s="7">
        <f>IFERROR(VLOOKUP(Table1[[#This Row],[Stock]],[2]CUS030!$A$5:$BO$10000,53,0)/Table1[[#This Row],[Rate
(L/S)]],"")</f>
        <v>0</v>
      </c>
      <c r="AW405" s="7">
        <f>IFERROR(VLOOKUP(Table1[[#This Row],[Stock]],[2]CUS030!$A$5:$BO$10000,54,0)/Table1[[#This Row],[Rate
(L/S)]],"")</f>
        <v>0</v>
      </c>
      <c r="AX405" s="7">
        <f>IFERROR(VLOOKUP(Table1[[#This Row],[Stock]],[2]CUS030!$A$5:$BO$10000,55,0)/Table1[[#This Row],[Rate
(L/S)]],"")</f>
        <v>0</v>
      </c>
      <c r="AY405" s="7">
        <f>IFERROR(VLOOKUP(Table1[[#This Row],[Stock]],[2]CUS030!$A$5:$BO$10000,56,0)/Table1[[#This Row],[Rate
(L/S)]],"")</f>
        <v>0</v>
      </c>
      <c r="AZ405" s="7">
        <f>IFERROR(VLOOKUP(Table1[[#This Row],[Stock]],[2]CUS030!$A$5:$BO$10000,57,0)/Table1[[#This Row],[Rate
(L/S)]],"")</f>
        <v>0</v>
      </c>
      <c r="BA405" s="7">
        <f>IFERROR(VLOOKUP(Table1[[#This Row],[Stock]],[2]CUS030!$A$5:$BO$10000,58,0)/Table1[[#This Row],[Rate
(L/S)]],"")</f>
        <v>0</v>
      </c>
      <c r="BB405" s="7">
        <f>IFERROR(VLOOKUP(Table1[[#This Row],[Stock]],[2]CUS030!$A$5:$BO$10000,59,0)/Table1[[#This Row],[Rate
(L/S)]],"")</f>
        <v>0</v>
      </c>
      <c r="BC405" s="7">
        <f>IFERROR(VLOOKUP(Table1[[#This Row],[Stock]],[2]CUS030!$A$5:$BO$10000,60,0)/Table1[[#This Row],[Rate
(L/S)]],"")</f>
        <v>0</v>
      </c>
      <c r="BD405" s="7">
        <f>IFERROR(VLOOKUP(Table1[[#This Row],[Stock]],[2]CUS030!$A$5:$BO$10000,61,0)/Table1[[#This Row],[Rate
(L/S)]],"")</f>
        <v>0</v>
      </c>
      <c r="BE405" s="7">
        <f>IFERROR(VLOOKUP(Table1[[#This Row],[Stock]],[2]CUS030!$A$5:$BO$10000,62,0)/Table1[[#This Row],[Rate
(L/S)]],"")</f>
        <v>0</v>
      </c>
      <c r="BF405" s="7">
        <f>IFERROR(VLOOKUP(Table1[[#This Row],[Stock]],[2]CUS030!$A$5:$BO$10000,63,0)/Table1[[#This Row],[Rate
(L/S)]],"")</f>
        <v>0</v>
      </c>
      <c r="BG405" s="7">
        <f>IFERROR(VLOOKUP(Table1[[#This Row],[Stock]],[2]CUS030!$A$5:$BO$10000,64,0)/Table1[[#This Row],[Rate
(L/S)]],"")</f>
        <v>0</v>
      </c>
      <c r="BH405" s="7">
        <f>IFERROR(VLOOKUP(Table1[[#This Row],[Stock]],[2]CUS030!$A$5:$BO$10000,65,0)/Table1[[#This Row],[Rate
(L/S)]],"")</f>
        <v>0</v>
      </c>
      <c r="BI405" s="7" t="s">
        <v>1</v>
      </c>
      <c r="BJ405" s="15">
        <f>IFERROR(IF(Table1[[#This Row],[S.Material]]="S",(Table1[[#This Row],[Total Qty]]+Table1[[#This Row],[N+1]]+Table1[[#This Row],[N+2]]),Table1[[#This Row],[Total Qty]]+Table1[[#This Row],[N+1]]),)</f>
        <v>0</v>
      </c>
      <c r="BK405" s="7" t="str">
        <f>IFERROR(IF(((AVERAGE((Table1[[#This Row],[N+1]],Table1[[#This Row],[N+2]]),Table1[[#This Row],[N+3]])-(Table1[[#This Row],[Total Qty]])))&gt;500,"Fixed&gt;500pcs",""),"")</f>
        <v/>
      </c>
      <c r="BL405" s="7" t="str">
        <f>IF(AND(Table1[[#This Row],[Last Forcast]]=0,Table1[[#This Row],[Total Qty]]&gt;0,Table1[[#This Row],[N+1]]&gt;0),"Check PO again","")</f>
        <v/>
      </c>
    </row>
    <row r="406" spans="2:64" x14ac:dyDescent="0.3">
      <c r="B406">
        <v>404</v>
      </c>
      <c r="C406" t="s">
        <v>418</v>
      </c>
      <c r="D406">
        <f>IFERROR(ROUND((MID(Table1[[#This Row],[Production]],35,(LEN(Table1[[#This Row],[Production]]))-37)/(MID(Table1[[#This Row],[Stock]],35,(LEN(Table1[[#This Row],[Stock]]))-37))),0),"")</f>
        <v>1</v>
      </c>
      <c r="E406" t="s">
        <v>418</v>
      </c>
      <c r="F406" s="16">
        <f>VLOOKUP(LEFT(Table1[[#This Row],[Production]],LEN(Table1[[#This Row],[Production]])-7),Item!$A$5:$Z$1000,26,0)</f>
        <v>1.0649999999999999</v>
      </c>
      <c r="H406" s="8" t="str">
        <f>IFERROR(VLOOKUP(MID(Table1[[#This Row],[Production]],10,2),Special!$B$2:$D$26,3,0),"")</f>
        <v>-</v>
      </c>
      <c r="J406" t="b">
        <f>EXACT(LEFT(Table1[[#This Row],[Stock]],12),LEFT(Table1[[#This Row],[Production]],12))</f>
        <v>1</v>
      </c>
      <c r="K406" t="b">
        <f>EXACT((RIGHT(Table1[[#This Row],[Stock]],3)),((RIGHT(Table1[[#This Row],[Production]],3))))</f>
        <v>1</v>
      </c>
      <c r="L406" s="14">
        <f>IFERROR(VLOOKUP(Table1[[#This Row],[Stock]],[1]Sheet1!$A$7:$N$10000,14,0),"")</f>
        <v>4495</v>
      </c>
      <c r="M406" s="14">
        <f>IFERROR(ROUND((Table1[[#This Row],[Stock
(S&amp;L)]]/Table1[[#This Row],[Rate
(L/S)]]),0),"")</f>
        <v>4495</v>
      </c>
      <c r="O406" t="str">
        <f>IF(Table1[[#This Row],[Rate
(L/S)]]=1,"P/E","C")</f>
        <v>P/E</v>
      </c>
      <c r="P406" s="7">
        <f>IFERROR(VLOOKUP(Table1[[#This Row],[Stock]],[2]CUS030!$A$5:$BO$10000,21,0)/Table1[[#This Row],[Rate
(L/S)]],"")</f>
        <v>381</v>
      </c>
      <c r="Q406" s="7">
        <f>IFERROR(VLOOKUP(Table1[[#This Row],[Stock]],[2]CUS030!$A$5:$BO$10000,22,0)/Table1[[#This Row],[Rate
(L/S)]],"")</f>
        <v>0</v>
      </c>
      <c r="R406" s="7">
        <f>IFERROR(VLOOKUP(Table1[[#This Row],[Stock]],[2]CUS030!$A$5:$BO$10000,23,0)/Table1[[#This Row],[Rate
(L/S)]],"")</f>
        <v>0</v>
      </c>
      <c r="S406" s="7">
        <f>IFERROR(VLOOKUP(Table1[[#This Row],[Stock]],[2]CUS030!$A$5:$BO$10000,24,0)/Table1[[#This Row],[Rate
(L/S)]],"")</f>
        <v>0</v>
      </c>
      <c r="T406" s="7">
        <f>IFERROR(VLOOKUP(Table1[[#This Row],[Stock]],[2]CUS030!$A$5:$BO$10000,25,0)/Table1[[#This Row],[Rate
(L/S)]],"")</f>
        <v>0</v>
      </c>
      <c r="U406" s="7">
        <f>IFERROR(VLOOKUP(Table1[[#This Row],[Stock]],[2]CUS030!$A$5:$BO$10000,26,0)/Table1[[#This Row],[Rate
(L/S)]],"")</f>
        <v>0</v>
      </c>
      <c r="V406" s="7">
        <f>IFERROR(VLOOKUP(Table1[[#This Row],[Stock]],[2]CUS030!$A$5:$BO$10000,27,0)/Table1[[#This Row],[Rate
(L/S)]],"")</f>
        <v>0</v>
      </c>
      <c r="W406" s="7">
        <f>IFERROR(VLOOKUP(Table1[[#This Row],[Stock]],[2]CUS030!$A$5:$BO$10000,28,0)/Table1[[#This Row],[Rate
(L/S)]],"")</f>
        <v>0</v>
      </c>
      <c r="X406" s="7">
        <f>IFERROR(VLOOKUP(Table1[[#This Row],[Stock]],[2]CUS030!$A$5:$BO$10000,29,0)/Table1[[#This Row],[Rate
(L/S)]],"")</f>
        <v>0</v>
      </c>
      <c r="Y406" s="7">
        <f>IFERROR(VLOOKUP(Table1[[#This Row],[Stock]],[2]CUS030!$A$5:$BO$10000,30,0)/Table1[[#This Row],[Rate
(L/S)]],"")</f>
        <v>0</v>
      </c>
      <c r="Z406" s="7">
        <f>IFERROR(VLOOKUP(Table1[[#This Row],[Stock]],[2]CUS030!$A$5:$BO$10000,31,0)/Table1[[#This Row],[Rate
(L/S)]],"")</f>
        <v>1143</v>
      </c>
      <c r="AA406" s="7">
        <f>IFERROR(VLOOKUP(Table1[[#This Row],[Stock]],[2]CUS030!$A$5:$BO$10000,32,0)/Table1[[#This Row],[Rate
(L/S)]],"")</f>
        <v>0</v>
      </c>
      <c r="AB406" s="7">
        <f>IFERROR(VLOOKUP(Table1[[#This Row],[Stock]],[2]CUS030!$A$5:$BO$10000,33,0)/Table1[[#This Row],[Rate
(L/S)]],"")</f>
        <v>0</v>
      </c>
      <c r="AC406" s="7">
        <f>IFERROR(VLOOKUP(Table1[[#This Row],[Stock]],[2]CUS030!$A$5:$BO$10000,34,0)/Table1[[#This Row],[Rate
(L/S)]],"")</f>
        <v>0</v>
      </c>
      <c r="AD406" s="7">
        <f>IFERROR(VLOOKUP(Table1[[#This Row],[Stock]],[2]CUS030!$A$5:$BO$10000,35,0)/Table1[[#This Row],[Rate
(L/S)]],"")</f>
        <v>0</v>
      </c>
      <c r="AE406" s="7">
        <f>IFERROR(VLOOKUP(Table1[[#This Row],[Stock]],[2]CUS030!$A$5:$BO$10000,36,0)/Table1[[#This Row],[Rate
(L/S)]],"")</f>
        <v>0</v>
      </c>
      <c r="AF406" s="7">
        <f>IFERROR(VLOOKUP(Table1[[#This Row],[Stock]],[2]CUS030!$A$5:$BO$10000,37,0)/Table1[[#This Row],[Rate
(L/S)]],"")</f>
        <v>0</v>
      </c>
      <c r="AG406" s="7">
        <f>IFERROR(VLOOKUP(Table1[[#This Row],[Stock]],[2]CUS030!$A$5:$BO$10000,38,0)/Table1[[#This Row],[Rate
(L/S)]],"")</f>
        <v>0</v>
      </c>
      <c r="AH406" s="7">
        <f>IFERROR(VLOOKUP(Table1[[#This Row],[Stock]],[2]CUS030!$A$5:$BO$10000,39,0)/Table1[[#This Row],[Rate
(L/S)]],"")</f>
        <v>0</v>
      </c>
      <c r="AI406" s="7">
        <f>IFERROR(VLOOKUP(Table1[[#This Row],[Stock]],[2]CUS030!$A$5:$BO$10000,40,0)/Table1[[#This Row],[Rate
(L/S)]],"")</f>
        <v>0</v>
      </c>
      <c r="AJ406" s="7">
        <f>IFERROR(VLOOKUP(Table1[[#This Row],[Stock]],[2]CUS030!$A$5:$BO$10000,41,0)/Table1[[#This Row],[Rate
(L/S)]],"")</f>
        <v>0</v>
      </c>
      <c r="AK406" s="7">
        <f>IFERROR(VLOOKUP(Table1[[#This Row],[Stock]],[2]CUS030!$A$5:$BO$10000,42,0)/Table1[[#This Row],[Rate
(L/S)]],"")</f>
        <v>0</v>
      </c>
      <c r="AL406" s="7">
        <f>IFERROR(VLOOKUP(Table1[[#This Row],[Stock]],[2]CUS030!$A$5:$BO$10000,43,0)/Table1[[#This Row],[Rate
(L/S)]],"")</f>
        <v>0</v>
      </c>
      <c r="AM406" s="7">
        <f>IFERROR(VLOOKUP(Table1[[#This Row],[Stock]],[2]CUS030!$A$5:$BO$10000,44,0)/Table1[[#This Row],[Rate
(L/S)]],"")</f>
        <v>0</v>
      </c>
      <c r="AN406" s="7">
        <f>IFERROR(VLOOKUP(Table1[[#This Row],[Stock]],[2]CUS030!$A$5:$BO$10000,45,0)/Table1[[#This Row],[Rate
(L/S)]],"")</f>
        <v>0</v>
      </c>
      <c r="AO406" s="7">
        <f>IFERROR(VLOOKUP(Table1[[#This Row],[Stock]],[2]CUS030!$A$5:$BO$10000,46,0)/Table1[[#This Row],[Rate
(L/S)]],"")</f>
        <v>0</v>
      </c>
      <c r="AP406" s="7">
        <f>IFERROR(VLOOKUP(Table1[[#This Row],[Stock]],[2]CUS030!$A$5:$BO$10000,47,0)/Table1[[#This Row],[Rate
(L/S)]],"")</f>
        <v>0</v>
      </c>
      <c r="AQ406" s="7">
        <f>IFERROR(VLOOKUP(Table1[[#This Row],[Stock]],[2]CUS030!$A$5:$BO$10000,48,0)/Table1[[#This Row],[Rate
(L/S)]],"")</f>
        <v>0</v>
      </c>
      <c r="AR406" s="7">
        <f>IFERROR(VLOOKUP(Table1[[#This Row],[Stock]],[2]CUS030!$A$5:$BO$10000,49,0)/Table1[[#This Row],[Rate
(L/S)]],"")</f>
        <v>0</v>
      </c>
      <c r="AS406" s="7">
        <f>IFERROR(VLOOKUP(Table1[[#This Row],[Stock]],[2]CUS030!$A$5:$BO$10000,50,0)/Table1[[#This Row],[Rate
(L/S)]],"")</f>
        <v>0</v>
      </c>
      <c r="AT406" s="7">
        <f>IFERROR(VLOOKUP(Table1[[#This Row],[Stock]],[2]CUS030!$A$5:$BO$10000,51,0)/Table1[[#This Row],[Rate
(L/S)]],"")</f>
        <v>0</v>
      </c>
      <c r="AU406" s="7">
        <f>IFERROR(VLOOKUP(Table1[[#This Row],[Stock]],[2]CUS030!$A$5:$BO$10000,52,0)/Table1[[#This Row],[Rate
(L/S)]],"")</f>
        <v>0</v>
      </c>
      <c r="AV406" s="7">
        <f>IFERROR(VLOOKUP(Table1[[#This Row],[Stock]],[2]CUS030!$A$5:$BO$10000,53,0)/Table1[[#This Row],[Rate
(L/S)]],"")</f>
        <v>1524</v>
      </c>
      <c r="AW406" s="7">
        <f>IFERROR(VLOOKUP(Table1[[#This Row],[Stock]],[2]CUS030!$A$5:$BO$10000,54,0)/Table1[[#This Row],[Rate
(L/S)]],"")</f>
        <v>0</v>
      </c>
      <c r="AX406" s="7">
        <f>IFERROR(VLOOKUP(Table1[[#This Row],[Stock]],[2]CUS030!$A$5:$BO$10000,55,0)/Table1[[#This Row],[Rate
(L/S)]],"")</f>
        <v>2402</v>
      </c>
      <c r="AY406" s="7">
        <f>IFERROR(VLOOKUP(Table1[[#This Row],[Stock]],[2]CUS030!$A$5:$BO$10000,56,0)/Table1[[#This Row],[Rate
(L/S)]],"")</f>
        <v>3650</v>
      </c>
      <c r="AZ406" s="7">
        <f>IFERROR(VLOOKUP(Table1[[#This Row],[Stock]],[2]CUS030!$A$5:$BO$10000,57,0)/Table1[[#This Row],[Rate
(L/S)]],"")</f>
        <v>1988</v>
      </c>
      <c r="BA406" s="7">
        <f>IFERROR(VLOOKUP(Table1[[#This Row],[Stock]],[2]CUS030!$A$5:$BO$10000,58,0)/Table1[[#This Row],[Rate
(L/S)]],"")</f>
        <v>3309</v>
      </c>
      <c r="BB406" s="7">
        <f>IFERROR(VLOOKUP(Table1[[#This Row],[Stock]],[2]CUS030!$A$5:$BO$10000,59,0)/Table1[[#This Row],[Rate
(L/S)]],"")</f>
        <v>0</v>
      </c>
      <c r="BC406" s="7">
        <f>IFERROR(VLOOKUP(Table1[[#This Row],[Stock]],[2]CUS030!$A$5:$BO$10000,60,0)/Table1[[#This Row],[Rate
(L/S)]],"")</f>
        <v>0</v>
      </c>
      <c r="BD406" s="7">
        <f>IFERROR(VLOOKUP(Table1[[#This Row],[Stock]],[2]CUS030!$A$5:$BO$10000,61,0)/Table1[[#This Row],[Rate
(L/S)]],"")</f>
        <v>0</v>
      </c>
      <c r="BE406" s="7">
        <f>IFERROR(VLOOKUP(Table1[[#This Row],[Stock]],[2]CUS030!$A$5:$BO$10000,62,0)/Table1[[#This Row],[Rate
(L/S)]],"")</f>
        <v>0</v>
      </c>
      <c r="BF406" s="7">
        <f>IFERROR(VLOOKUP(Table1[[#This Row],[Stock]],[2]CUS030!$A$5:$BO$10000,63,0)/Table1[[#This Row],[Rate
(L/S)]],"")</f>
        <v>0</v>
      </c>
      <c r="BG406" s="7">
        <f>IFERROR(VLOOKUP(Table1[[#This Row],[Stock]],[2]CUS030!$A$5:$BO$10000,64,0)/Table1[[#This Row],[Rate
(L/S)]],"")</f>
        <v>0</v>
      </c>
      <c r="BH406" s="7">
        <f>IFERROR(VLOOKUP(Table1[[#This Row],[Stock]],[2]CUS030!$A$5:$BO$10000,65,0)/Table1[[#This Row],[Rate
(L/S)]],"")</f>
        <v>0</v>
      </c>
      <c r="BI406" s="7" t="s">
        <v>1</v>
      </c>
      <c r="BJ406" s="15">
        <f>IFERROR(IF(Table1[[#This Row],[S.Material]]="S",(Table1[[#This Row],[Total Qty]]+Table1[[#This Row],[N+1]]+Table1[[#This Row],[N+2]]),Table1[[#This Row],[Total Qty]]+Table1[[#This Row],[N+1]]),)</f>
        <v>5174</v>
      </c>
      <c r="BK406" s="7" t="str">
        <f>IFERROR(IF(((AVERAGE((Table1[[#This Row],[N+1]],Table1[[#This Row],[N+2]]),Table1[[#This Row],[N+3]])-(Table1[[#This Row],[Total Qty]])))&gt;500,"Fixed&gt;500pcs",""),"")</f>
        <v>Fixed&gt;500pcs</v>
      </c>
      <c r="BL406" s="7" t="str">
        <f>IF(AND(Table1[[#This Row],[Last Forcast]]=0,Table1[[#This Row],[Total Qty]]&gt;0,Table1[[#This Row],[N+1]]&gt;0),"Check PO again","")</f>
        <v/>
      </c>
    </row>
    <row r="407" spans="2:64" x14ac:dyDescent="0.3">
      <c r="B407">
        <v>405</v>
      </c>
      <c r="C407" t="s">
        <v>419</v>
      </c>
      <c r="D407">
        <f>IFERROR(ROUND((MID(Table1[[#This Row],[Production]],35,(LEN(Table1[[#This Row],[Production]]))-37)/(MID(Table1[[#This Row],[Stock]],35,(LEN(Table1[[#This Row],[Stock]]))-37))),0),"")</f>
        <v>1</v>
      </c>
      <c r="E407" t="s">
        <v>419</v>
      </c>
      <c r="F407" s="16">
        <f>VLOOKUP(LEFT(Table1[[#This Row],[Production]],LEN(Table1[[#This Row],[Production]])-7),Item!$A$5:$Z$1000,26,0)</f>
        <v>1.0649999999999999</v>
      </c>
      <c r="H407" s="8" t="str">
        <f>IFERROR(VLOOKUP(MID(Table1[[#This Row],[Production]],10,2),Special!$B$2:$D$26,3,0),"")</f>
        <v>-</v>
      </c>
      <c r="J407" t="b">
        <f>EXACT(LEFT(Table1[[#This Row],[Stock]],12),LEFT(Table1[[#This Row],[Production]],12))</f>
        <v>1</v>
      </c>
      <c r="K407" t="b">
        <f>EXACT((RIGHT(Table1[[#This Row],[Stock]],3)),((RIGHT(Table1[[#This Row],[Production]],3))))</f>
        <v>1</v>
      </c>
      <c r="L407" s="14">
        <f>IFERROR(VLOOKUP(Table1[[#This Row],[Stock]],[1]Sheet1!$A$7:$N$10000,14,0),"")</f>
        <v>169</v>
      </c>
      <c r="M407" s="14">
        <f>IFERROR(ROUND((Table1[[#This Row],[Stock
(S&amp;L)]]/Table1[[#This Row],[Rate
(L/S)]]),0),"")</f>
        <v>169</v>
      </c>
      <c r="O407" t="str">
        <f>IF(Table1[[#This Row],[Rate
(L/S)]]=1,"P/E","C")</f>
        <v>P/E</v>
      </c>
      <c r="P407" s="7" t="str">
        <f>IFERROR(VLOOKUP(Table1[[#This Row],[Stock]],[2]CUS030!$A$5:$BO$10000,21,0)/Table1[[#This Row],[Rate
(L/S)]],"")</f>
        <v/>
      </c>
      <c r="Q407" s="7" t="str">
        <f>IFERROR(VLOOKUP(Table1[[#This Row],[Stock]],[2]CUS030!$A$5:$BO$10000,22,0)/Table1[[#This Row],[Rate
(L/S)]],"")</f>
        <v/>
      </c>
      <c r="R407" s="7" t="str">
        <f>IFERROR(VLOOKUP(Table1[[#This Row],[Stock]],[2]CUS030!$A$5:$BO$10000,23,0)/Table1[[#This Row],[Rate
(L/S)]],"")</f>
        <v/>
      </c>
      <c r="S407" s="7" t="str">
        <f>IFERROR(VLOOKUP(Table1[[#This Row],[Stock]],[2]CUS030!$A$5:$BO$10000,24,0)/Table1[[#This Row],[Rate
(L/S)]],"")</f>
        <v/>
      </c>
      <c r="T407" s="7" t="str">
        <f>IFERROR(VLOOKUP(Table1[[#This Row],[Stock]],[2]CUS030!$A$5:$BO$10000,25,0)/Table1[[#This Row],[Rate
(L/S)]],"")</f>
        <v/>
      </c>
      <c r="U407" s="7" t="str">
        <f>IFERROR(VLOOKUP(Table1[[#This Row],[Stock]],[2]CUS030!$A$5:$BO$10000,26,0)/Table1[[#This Row],[Rate
(L/S)]],"")</f>
        <v/>
      </c>
      <c r="V407" s="7" t="str">
        <f>IFERROR(VLOOKUP(Table1[[#This Row],[Stock]],[2]CUS030!$A$5:$BO$10000,27,0)/Table1[[#This Row],[Rate
(L/S)]],"")</f>
        <v/>
      </c>
      <c r="W407" s="7" t="str">
        <f>IFERROR(VLOOKUP(Table1[[#This Row],[Stock]],[2]CUS030!$A$5:$BO$10000,28,0)/Table1[[#This Row],[Rate
(L/S)]],"")</f>
        <v/>
      </c>
      <c r="X407" s="7" t="str">
        <f>IFERROR(VLOOKUP(Table1[[#This Row],[Stock]],[2]CUS030!$A$5:$BO$10000,29,0)/Table1[[#This Row],[Rate
(L/S)]],"")</f>
        <v/>
      </c>
      <c r="Y407" s="7" t="str">
        <f>IFERROR(VLOOKUP(Table1[[#This Row],[Stock]],[2]CUS030!$A$5:$BO$10000,30,0)/Table1[[#This Row],[Rate
(L/S)]],"")</f>
        <v/>
      </c>
      <c r="Z407" s="7" t="str">
        <f>IFERROR(VLOOKUP(Table1[[#This Row],[Stock]],[2]CUS030!$A$5:$BO$10000,31,0)/Table1[[#This Row],[Rate
(L/S)]],"")</f>
        <v/>
      </c>
      <c r="AA407" s="7" t="str">
        <f>IFERROR(VLOOKUP(Table1[[#This Row],[Stock]],[2]CUS030!$A$5:$BO$10000,32,0)/Table1[[#This Row],[Rate
(L/S)]],"")</f>
        <v/>
      </c>
      <c r="AB407" s="7" t="str">
        <f>IFERROR(VLOOKUP(Table1[[#This Row],[Stock]],[2]CUS030!$A$5:$BO$10000,33,0)/Table1[[#This Row],[Rate
(L/S)]],"")</f>
        <v/>
      </c>
      <c r="AC407" s="7" t="str">
        <f>IFERROR(VLOOKUP(Table1[[#This Row],[Stock]],[2]CUS030!$A$5:$BO$10000,34,0)/Table1[[#This Row],[Rate
(L/S)]],"")</f>
        <v/>
      </c>
      <c r="AD407" s="7" t="str">
        <f>IFERROR(VLOOKUP(Table1[[#This Row],[Stock]],[2]CUS030!$A$5:$BO$10000,35,0)/Table1[[#This Row],[Rate
(L/S)]],"")</f>
        <v/>
      </c>
      <c r="AE407" s="7" t="str">
        <f>IFERROR(VLOOKUP(Table1[[#This Row],[Stock]],[2]CUS030!$A$5:$BO$10000,36,0)/Table1[[#This Row],[Rate
(L/S)]],"")</f>
        <v/>
      </c>
      <c r="AF407" s="7" t="str">
        <f>IFERROR(VLOOKUP(Table1[[#This Row],[Stock]],[2]CUS030!$A$5:$BO$10000,37,0)/Table1[[#This Row],[Rate
(L/S)]],"")</f>
        <v/>
      </c>
      <c r="AG407" s="7" t="str">
        <f>IFERROR(VLOOKUP(Table1[[#This Row],[Stock]],[2]CUS030!$A$5:$BO$10000,38,0)/Table1[[#This Row],[Rate
(L/S)]],"")</f>
        <v/>
      </c>
      <c r="AH407" s="7" t="str">
        <f>IFERROR(VLOOKUP(Table1[[#This Row],[Stock]],[2]CUS030!$A$5:$BO$10000,39,0)/Table1[[#This Row],[Rate
(L/S)]],"")</f>
        <v/>
      </c>
      <c r="AI407" s="7" t="str">
        <f>IFERROR(VLOOKUP(Table1[[#This Row],[Stock]],[2]CUS030!$A$5:$BO$10000,40,0)/Table1[[#This Row],[Rate
(L/S)]],"")</f>
        <v/>
      </c>
      <c r="AJ407" s="7" t="str">
        <f>IFERROR(VLOOKUP(Table1[[#This Row],[Stock]],[2]CUS030!$A$5:$BO$10000,41,0)/Table1[[#This Row],[Rate
(L/S)]],"")</f>
        <v/>
      </c>
      <c r="AK407" s="7" t="str">
        <f>IFERROR(VLOOKUP(Table1[[#This Row],[Stock]],[2]CUS030!$A$5:$BO$10000,42,0)/Table1[[#This Row],[Rate
(L/S)]],"")</f>
        <v/>
      </c>
      <c r="AL407" s="7" t="str">
        <f>IFERROR(VLOOKUP(Table1[[#This Row],[Stock]],[2]CUS030!$A$5:$BO$10000,43,0)/Table1[[#This Row],[Rate
(L/S)]],"")</f>
        <v/>
      </c>
      <c r="AM407" s="7" t="str">
        <f>IFERROR(VLOOKUP(Table1[[#This Row],[Stock]],[2]CUS030!$A$5:$BO$10000,44,0)/Table1[[#This Row],[Rate
(L/S)]],"")</f>
        <v/>
      </c>
      <c r="AN407" s="7" t="str">
        <f>IFERROR(VLOOKUP(Table1[[#This Row],[Stock]],[2]CUS030!$A$5:$BO$10000,45,0)/Table1[[#This Row],[Rate
(L/S)]],"")</f>
        <v/>
      </c>
      <c r="AO407" s="7" t="str">
        <f>IFERROR(VLOOKUP(Table1[[#This Row],[Stock]],[2]CUS030!$A$5:$BO$10000,46,0)/Table1[[#This Row],[Rate
(L/S)]],"")</f>
        <v/>
      </c>
      <c r="AP407" s="7" t="str">
        <f>IFERROR(VLOOKUP(Table1[[#This Row],[Stock]],[2]CUS030!$A$5:$BO$10000,47,0)/Table1[[#This Row],[Rate
(L/S)]],"")</f>
        <v/>
      </c>
      <c r="AQ407" s="7" t="str">
        <f>IFERROR(VLOOKUP(Table1[[#This Row],[Stock]],[2]CUS030!$A$5:$BO$10000,48,0)/Table1[[#This Row],[Rate
(L/S)]],"")</f>
        <v/>
      </c>
      <c r="AR407" s="7" t="str">
        <f>IFERROR(VLOOKUP(Table1[[#This Row],[Stock]],[2]CUS030!$A$5:$BO$10000,49,0)/Table1[[#This Row],[Rate
(L/S)]],"")</f>
        <v/>
      </c>
      <c r="AS407" s="7" t="str">
        <f>IFERROR(VLOOKUP(Table1[[#This Row],[Stock]],[2]CUS030!$A$5:$BO$10000,50,0)/Table1[[#This Row],[Rate
(L/S)]],"")</f>
        <v/>
      </c>
      <c r="AT407" s="7" t="str">
        <f>IFERROR(VLOOKUP(Table1[[#This Row],[Stock]],[2]CUS030!$A$5:$BO$10000,51,0)/Table1[[#This Row],[Rate
(L/S)]],"")</f>
        <v/>
      </c>
      <c r="AU407" s="7" t="str">
        <f>IFERROR(VLOOKUP(Table1[[#This Row],[Stock]],[2]CUS030!$A$5:$BO$10000,52,0)/Table1[[#This Row],[Rate
(L/S)]],"")</f>
        <v/>
      </c>
      <c r="AV407" s="7" t="str">
        <f>IFERROR(VLOOKUP(Table1[[#This Row],[Stock]],[2]CUS030!$A$5:$BO$10000,53,0)/Table1[[#This Row],[Rate
(L/S)]],"")</f>
        <v/>
      </c>
      <c r="AW407" s="7" t="str">
        <f>IFERROR(VLOOKUP(Table1[[#This Row],[Stock]],[2]CUS030!$A$5:$BO$10000,54,0)/Table1[[#This Row],[Rate
(L/S)]],"")</f>
        <v/>
      </c>
      <c r="AX407" s="7" t="str">
        <f>IFERROR(VLOOKUP(Table1[[#This Row],[Stock]],[2]CUS030!$A$5:$BO$10000,55,0)/Table1[[#This Row],[Rate
(L/S)]],"")</f>
        <v/>
      </c>
      <c r="AY407" s="7" t="str">
        <f>IFERROR(VLOOKUP(Table1[[#This Row],[Stock]],[2]CUS030!$A$5:$BO$10000,56,0)/Table1[[#This Row],[Rate
(L/S)]],"")</f>
        <v/>
      </c>
      <c r="AZ407" s="7" t="str">
        <f>IFERROR(VLOOKUP(Table1[[#This Row],[Stock]],[2]CUS030!$A$5:$BO$10000,57,0)/Table1[[#This Row],[Rate
(L/S)]],"")</f>
        <v/>
      </c>
      <c r="BA407" s="7" t="str">
        <f>IFERROR(VLOOKUP(Table1[[#This Row],[Stock]],[2]CUS030!$A$5:$BO$10000,58,0)/Table1[[#This Row],[Rate
(L/S)]],"")</f>
        <v/>
      </c>
      <c r="BB407" s="7" t="str">
        <f>IFERROR(VLOOKUP(Table1[[#This Row],[Stock]],[2]CUS030!$A$5:$BO$10000,59,0)/Table1[[#This Row],[Rate
(L/S)]],"")</f>
        <v/>
      </c>
      <c r="BC407" s="7" t="str">
        <f>IFERROR(VLOOKUP(Table1[[#This Row],[Stock]],[2]CUS030!$A$5:$BO$10000,60,0)/Table1[[#This Row],[Rate
(L/S)]],"")</f>
        <v/>
      </c>
      <c r="BD407" s="7" t="str">
        <f>IFERROR(VLOOKUP(Table1[[#This Row],[Stock]],[2]CUS030!$A$5:$BO$10000,61,0)/Table1[[#This Row],[Rate
(L/S)]],"")</f>
        <v/>
      </c>
      <c r="BE407" s="7" t="str">
        <f>IFERROR(VLOOKUP(Table1[[#This Row],[Stock]],[2]CUS030!$A$5:$BO$10000,62,0)/Table1[[#This Row],[Rate
(L/S)]],"")</f>
        <v/>
      </c>
      <c r="BF407" s="7" t="str">
        <f>IFERROR(VLOOKUP(Table1[[#This Row],[Stock]],[2]CUS030!$A$5:$BO$10000,63,0)/Table1[[#This Row],[Rate
(L/S)]],"")</f>
        <v/>
      </c>
      <c r="BG407" s="7" t="str">
        <f>IFERROR(VLOOKUP(Table1[[#This Row],[Stock]],[2]CUS030!$A$5:$BO$10000,64,0)/Table1[[#This Row],[Rate
(L/S)]],"")</f>
        <v/>
      </c>
      <c r="BH407" s="7" t="str">
        <f>IFERROR(VLOOKUP(Table1[[#This Row],[Stock]],[2]CUS030!$A$5:$BO$10000,65,0)/Table1[[#This Row],[Rate
(L/S)]],"")</f>
        <v/>
      </c>
      <c r="BI407" s="7" t="s">
        <v>1</v>
      </c>
      <c r="BJ407" s="15">
        <f>IFERROR(IF(Table1[[#This Row],[S.Material]]="S",(Table1[[#This Row],[Total Qty]]+Table1[[#This Row],[N+1]]+Table1[[#This Row],[N+2]]),Table1[[#This Row],[Total Qty]]+Table1[[#This Row],[N+1]]),)</f>
        <v>0</v>
      </c>
      <c r="BK407" s="7" t="str">
        <f>IFERROR(IF(((AVERAGE((Table1[[#This Row],[N+1]],Table1[[#This Row],[N+2]]),Table1[[#This Row],[N+3]])-(Table1[[#This Row],[Total Qty]])))&gt;500,"Fixed&gt;500pcs",""),"")</f>
        <v/>
      </c>
      <c r="BL407" s="7" t="str">
        <f>IF(AND(Table1[[#This Row],[Last Forcast]]=0,Table1[[#This Row],[Total Qty]]&gt;0,Table1[[#This Row],[N+1]]&gt;0),"Check PO again","")</f>
        <v/>
      </c>
    </row>
    <row r="408" spans="2:64" x14ac:dyDescent="0.3">
      <c r="B408">
        <v>406</v>
      </c>
      <c r="C408" t="s">
        <v>420</v>
      </c>
      <c r="D408">
        <f>IFERROR(ROUND((MID(Table1[[#This Row],[Production]],35,(LEN(Table1[[#This Row],[Production]]))-37)/(MID(Table1[[#This Row],[Stock]],35,(LEN(Table1[[#This Row],[Stock]]))-37))),0),"")</f>
        <v>1</v>
      </c>
      <c r="E408" t="s">
        <v>420</v>
      </c>
      <c r="F408" s="16">
        <f>VLOOKUP(LEFT(Table1[[#This Row],[Production]],LEN(Table1[[#This Row],[Production]])-7),Item!$A$5:$Z$1000,26,0)</f>
        <v>1.3120000000000001</v>
      </c>
      <c r="H408" s="8" t="str">
        <f>IFERROR(VLOOKUP(MID(Table1[[#This Row],[Production]],10,2),Special!$B$2:$D$26,3,0),"")</f>
        <v>-</v>
      </c>
      <c r="J408" t="b">
        <f>EXACT(LEFT(Table1[[#This Row],[Stock]],12),LEFT(Table1[[#This Row],[Production]],12))</f>
        <v>1</v>
      </c>
      <c r="K408" t="b">
        <f>EXACT((RIGHT(Table1[[#This Row],[Stock]],3)),((RIGHT(Table1[[#This Row],[Production]],3))))</f>
        <v>1</v>
      </c>
      <c r="L408" s="14">
        <f>IFERROR(VLOOKUP(Table1[[#This Row],[Stock]],[1]Sheet1!$A$7:$N$10000,14,0),"")</f>
        <v>489</v>
      </c>
      <c r="M408" s="14">
        <f>IFERROR(ROUND((Table1[[#This Row],[Stock
(S&amp;L)]]/Table1[[#This Row],[Rate
(L/S)]]),0),"")</f>
        <v>489</v>
      </c>
      <c r="O408" t="str">
        <f>IF(Table1[[#This Row],[Rate
(L/S)]]=1,"P/E","C")</f>
        <v>P/E</v>
      </c>
      <c r="P408" s="7">
        <f>IFERROR(VLOOKUP(Table1[[#This Row],[Stock]],[2]CUS030!$A$5:$BO$10000,21,0)/Table1[[#This Row],[Rate
(L/S)]],"")</f>
        <v>200</v>
      </c>
      <c r="Q408" s="7">
        <f>IFERROR(VLOOKUP(Table1[[#This Row],[Stock]],[2]CUS030!$A$5:$BO$10000,22,0)/Table1[[#This Row],[Rate
(L/S)]],"")</f>
        <v>0</v>
      </c>
      <c r="R408" s="7">
        <f>IFERROR(VLOOKUP(Table1[[#This Row],[Stock]],[2]CUS030!$A$5:$BO$10000,23,0)/Table1[[#This Row],[Rate
(L/S)]],"")</f>
        <v>0</v>
      </c>
      <c r="S408" s="7">
        <f>IFERROR(VLOOKUP(Table1[[#This Row],[Stock]],[2]CUS030!$A$5:$BO$10000,24,0)/Table1[[#This Row],[Rate
(L/S)]],"")</f>
        <v>0</v>
      </c>
      <c r="T408" s="7">
        <f>IFERROR(VLOOKUP(Table1[[#This Row],[Stock]],[2]CUS030!$A$5:$BO$10000,25,0)/Table1[[#This Row],[Rate
(L/S)]],"")</f>
        <v>0</v>
      </c>
      <c r="U408" s="7">
        <f>IFERROR(VLOOKUP(Table1[[#This Row],[Stock]],[2]CUS030!$A$5:$BO$10000,26,0)/Table1[[#This Row],[Rate
(L/S)]],"")</f>
        <v>0</v>
      </c>
      <c r="V408" s="7">
        <f>IFERROR(VLOOKUP(Table1[[#This Row],[Stock]],[2]CUS030!$A$5:$BO$10000,27,0)/Table1[[#This Row],[Rate
(L/S)]],"")</f>
        <v>0</v>
      </c>
      <c r="W408" s="7">
        <f>IFERROR(VLOOKUP(Table1[[#This Row],[Stock]],[2]CUS030!$A$5:$BO$10000,28,0)/Table1[[#This Row],[Rate
(L/S)]],"")</f>
        <v>0</v>
      </c>
      <c r="X408" s="7">
        <f>IFERROR(VLOOKUP(Table1[[#This Row],[Stock]],[2]CUS030!$A$5:$BO$10000,29,0)/Table1[[#This Row],[Rate
(L/S)]],"")</f>
        <v>0</v>
      </c>
      <c r="Y408" s="7">
        <f>IFERROR(VLOOKUP(Table1[[#This Row],[Stock]],[2]CUS030!$A$5:$BO$10000,30,0)/Table1[[#This Row],[Rate
(L/S)]],"")</f>
        <v>0</v>
      </c>
      <c r="Z408" s="7">
        <f>IFERROR(VLOOKUP(Table1[[#This Row],[Stock]],[2]CUS030!$A$5:$BO$10000,31,0)/Table1[[#This Row],[Rate
(L/S)]],"")</f>
        <v>0</v>
      </c>
      <c r="AA408" s="7">
        <f>IFERROR(VLOOKUP(Table1[[#This Row],[Stock]],[2]CUS030!$A$5:$BO$10000,32,0)/Table1[[#This Row],[Rate
(L/S)]],"")</f>
        <v>0</v>
      </c>
      <c r="AB408" s="7">
        <f>IFERROR(VLOOKUP(Table1[[#This Row],[Stock]],[2]CUS030!$A$5:$BO$10000,33,0)/Table1[[#This Row],[Rate
(L/S)]],"")</f>
        <v>0</v>
      </c>
      <c r="AC408" s="7">
        <f>IFERROR(VLOOKUP(Table1[[#This Row],[Stock]],[2]CUS030!$A$5:$BO$10000,34,0)/Table1[[#This Row],[Rate
(L/S)]],"")</f>
        <v>0</v>
      </c>
      <c r="AD408" s="7">
        <f>IFERROR(VLOOKUP(Table1[[#This Row],[Stock]],[2]CUS030!$A$5:$BO$10000,35,0)/Table1[[#This Row],[Rate
(L/S)]],"")</f>
        <v>0</v>
      </c>
      <c r="AE408" s="7">
        <f>IFERROR(VLOOKUP(Table1[[#This Row],[Stock]],[2]CUS030!$A$5:$BO$10000,36,0)/Table1[[#This Row],[Rate
(L/S)]],"")</f>
        <v>0</v>
      </c>
      <c r="AF408" s="7">
        <f>IFERROR(VLOOKUP(Table1[[#This Row],[Stock]],[2]CUS030!$A$5:$BO$10000,37,0)/Table1[[#This Row],[Rate
(L/S)]],"")</f>
        <v>0</v>
      </c>
      <c r="AG408" s="7">
        <f>IFERROR(VLOOKUP(Table1[[#This Row],[Stock]],[2]CUS030!$A$5:$BO$10000,38,0)/Table1[[#This Row],[Rate
(L/S)]],"")</f>
        <v>200</v>
      </c>
      <c r="AH408" s="7">
        <f>IFERROR(VLOOKUP(Table1[[#This Row],[Stock]],[2]CUS030!$A$5:$BO$10000,39,0)/Table1[[#This Row],[Rate
(L/S)]],"")</f>
        <v>0</v>
      </c>
      <c r="AI408" s="7">
        <f>IFERROR(VLOOKUP(Table1[[#This Row],[Stock]],[2]CUS030!$A$5:$BO$10000,40,0)/Table1[[#This Row],[Rate
(L/S)]],"")</f>
        <v>0</v>
      </c>
      <c r="AJ408" s="7">
        <f>IFERROR(VLOOKUP(Table1[[#This Row],[Stock]],[2]CUS030!$A$5:$BO$10000,41,0)/Table1[[#This Row],[Rate
(L/S)]],"")</f>
        <v>0</v>
      </c>
      <c r="AK408" s="7">
        <f>IFERROR(VLOOKUP(Table1[[#This Row],[Stock]],[2]CUS030!$A$5:$BO$10000,42,0)/Table1[[#This Row],[Rate
(L/S)]],"")</f>
        <v>0</v>
      </c>
      <c r="AL408" s="7">
        <f>IFERROR(VLOOKUP(Table1[[#This Row],[Stock]],[2]CUS030!$A$5:$BO$10000,43,0)/Table1[[#This Row],[Rate
(L/S)]],"")</f>
        <v>0</v>
      </c>
      <c r="AM408" s="7">
        <f>IFERROR(VLOOKUP(Table1[[#This Row],[Stock]],[2]CUS030!$A$5:$BO$10000,44,0)/Table1[[#This Row],[Rate
(L/S)]],"")</f>
        <v>0</v>
      </c>
      <c r="AN408" s="7">
        <f>IFERROR(VLOOKUP(Table1[[#This Row],[Stock]],[2]CUS030!$A$5:$BO$10000,45,0)/Table1[[#This Row],[Rate
(L/S)]],"")</f>
        <v>0</v>
      </c>
      <c r="AO408" s="7">
        <f>IFERROR(VLOOKUP(Table1[[#This Row],[Stock]],[2]CUS030!$A$5:$BO$10000,46,0)/Table1[[#This Row],[Rate
(L/S)]],"")</f>
        <v>0</v>
      </c>
      <c r="AP408" s="7">
        <f>IFERROR(VLOOKUP(Table1[[#This Row],[Stock]],[2]CUS030!$A$5:$BO$10000,47,0)/Table1[[#This Row],[Rate
(L/S)]],"")</f>
        <v>0</v>
      </c>
      <c r="AQ408" s="7">
        <f>IFERROR(VLOOKUP(Table1[[#This Row],[Stock]],[2]CUS030!$A$5:$BO$10000,48,0)/Table1[[#This Row],[Rate
(L/S)]],"")</f>
        <v>0</v>
      </c>
      <c r="AR408" s="7">
        <f>IFERROR(VLOOKUP(Table1[[#This Row],[Stock]],[2]CUS030!$A$5:$BO$10000,49,0)/Table1[[#This Row],[Rate
(L/S)]],"")</f>
        <v>0</v>
      </c>
      <c r="AS408" s="7">
        <f>IFERROR(VLOOKUP(Table1[[#This Row],[Stock]],[2]CUS030!$A$5:$BO$10000,50,0)/Table1[[#This Row],[Rate
(L/S)]],"")</f>
        <v>0</v>
      </c>
      <c r="AT408" s="7">
        <f>IFERROR(VLOOKUP(Table1[[#This Row],[Stock]],[2]CUS030!$A$5:$BO$10000,51,0)/Table1[[#This Row],[Rate
(L/S)]],"")</f>
        <v>0</v>
      </c>
      <c r="AU408" s="7">
        <f>IFERROR(VLOOKUP(Table1[[#This Row],[Stock]],[2]CUS030!$A$5:$BO$10000,52,0)/Table1[[#This Row],[Rate
(L/S)]],"")</f>
        <v>0</v>
      </c>
      <c r="AV408" s="7">
        <f>IFERROR(VLOOKUP(Table1[[#This Row],[Stock]],[2]CUS030!$A$5:$BO$10000,53,0)/Table1[[#This Row],[Rate
(L/S)]],"")</f>
        <v>400</v>
      </c>
      <c r="AW408" s="7">
        <f>IFERROR(VLOOKUP(Table1[[#This Row],[Stock]],[2]CUS030!$A$5:$BO$10000,54,0)/Table1[[#This Row],[Rate
(L/S)]],"")</f>
        <v>0</v>
      </c>
      <c r="AX408" s="7">
        <f>IFERROR(VLOOKUP(Table1[[#This Row],[Stock]],[2]CUS030!$A$5:$BO$10000,55,0)/Table1[[#This Row],[Rate
(L/S)]],"")</f>
        <v>501</v>
      </c>
      <c r="AY408" s="7">
        <f>IFERROR(VLOOKUP(Table1[[#This Row],[Stock]],[2]CUS030!$A$5:$BO$10000,56,0)/Table1[[#This Row],[Rate
(L/S)]],"")</f>
        <v>464</v>
      </c>
      <c r="AZ408" s="7">
        <f>IFERROR(VLOOKUP(Table1[[#This Row],[Stock]],[2]CUS030!$A$5:$BO$10000,57,0)/Table1[[#This Row],[Rate
(L/S)]],"")</f>
        <v>702</v>
      </c>
      <c r="BA408" s="7">
        <f>IFERROR(VLOOKUP(Table1[[#This Row],[Stock]],[2]CUS030!$A$5:$BO$10000,58,0)/Table1[[#This Row],[Rate
(L/S)]],"")</f>
        <v>878</v>
      </c>
      <c r="BB408" s="7">
        <f>IFERROR(VLOOKUP(Table1[[#This Row],[Stock]],[2]CUS030!$A$5:$BO$10000,59,0)/Table1[[#This Row],[Rate
(L/S)]],"")</f>
        <v>667</v>
      </c>
      <c r="BC408" s="7">
        <f>IFERROR(VLOOKUP(Table1[[#This Row],[Stock]],[2]CUS030!$A$5:$BO$10000,60,0)/Table1[[#This Row],[Rate
(L/S)]],"")</f>
        <v>474</v>
      </c>
      <c r="BD408" s="7">
        <f>IFERROR(VLOOKUP(Table1[[#This Row],[Stock]],[2]CUS030!$A$5:$BO$10000,61,0)/Table1[[#This Row],[Rate
(L/S)]],"")</f>
        <v>577</v>
      </c>
      <c r="BE408" s="7">
        <f>IFERROR(VLOOKUP(Table1[[#This Row],[Stock]],[2]CUS030!$A$5:$BO$10000,62,0)/Table1[[#This Row],[Rate
(L/S)]],"")</f>
        <v>598</v>
      </c>
      <c r="BF408" s="7">
        <f>IFERROR(VLOOKUP(Table1[[#This Row],[Stock]],[2]CUS030!$A$5:$BO$10000,63,0)/Table1[[#This Row],[Rate
(L/S)]],"")</f>
        <v>183</v>
      </c>
      <c r="BG408" s="7">
        <f>IFERROR(VLOOKUP(Table1[[#This Row],[Stock]],[2]CUS030!$A$5:$BO$10000,64,0)/Table1[[#This Row],[Rate
(L/S)]],"")</f>
        <v>0</v>
      </c>
      <c r="BH408" s="7">
        <f>IFERROR(VLOOKUP(Table1[[#This Row],[Stock]],[2]CUS030!$A$5:$BO$10000,65,0)/Table1[[#This Row],[Rate
(L/S)]],"")</f>
        <v>0</v>
      </c>
      <c r="BI408" s="7" t="s">
        <v>1</v>
      </c>
      <c r="BJ408" s="15">
        <f>IFERROR(IF(Table1[[#This Row],[S.Material]]="S",(Table1[[#This Row],[Total Qty]]+Table1[[#This Row],[N+1]]+Table1[[#This Row],[N+2]]),Table1[[#This Row],[Total Qty]]+Table1[[#This Row],[N+1]]),)</f>
        <v>864</v>
      </c>
      <c r="BK408" s="7" t="str">
        <f>IFERROR(IF(((AVERAGE((Table1[[#This Row],[N+1]],Table1[[#This Row],[N+2]]),Table1[[#This Row],[N+3]])-(Table1[[#This Row],[Total Qty]])))&gt;500,"Fixed&gt;500pcs",""),"")</f>
        <v/>
      </c>
      <c r="BL408" s="7" t="str">
        <f>IF(AND(Table1[[#This Row],[Last Forcast]]=0,Table1[[#This Row],[Total Qty]]&gt;0,Table1[[#This Row],[N+1]]&gt;0),"Check PO again","")</f>
        <v/>
      </c>
    </row>
    <row r="409" spans="2:64" x14ac:dyDescent="0.3">
      <c r="B409">
        <v>407</v>
      </c>
      <c r="C409" t="s">
        <v>421</v>
      </c>
      <c r="D409">
        <f>IFERROR(ROUND((MID(Table1[[#This Row],[Production]],35,(LEN(Table1[[#This Row],[Production]]))-37)/(MID(Table1[[#This Row],[Stock]],35,(LEN(Table1[[#This Row],[Stock]]))-37))),0),"")</f>
        <v>1</v>
      </c>
      <c r="E409" t="s">
        <v>421</v>
      </c>
      <c r="F409" s="16">
        <f>VLOOKUP(LEFT(Table1[[#This Row],[Production]],LEN(Table1[[#This Row],[Production]])-7),Item!$A$5:$Z$1000,26,0)</f>
        <v>2.004</v>
      </c>
      <c r="H409" s="8" t="str">
        <f>IFERROR(VLOOKUP(MID(Table1[[#This Row],[Production]],10,2),Special!$B$2:$D$26,3,0),"")</f>
        <v>-</v>
      </c>
      <c r="J409" t="b">
        <f>EXACT(LEFT(Table1[[#This Row],[Stock]],12),LEFT(Table1[[#This Row],[Production]],12))</f>
        <v>1</v>
      </c>
      <c r="K409" t="b">
        <f>EXACT((RIGHT(Table1[[#This Row],[Stock]],3)),((RIGHT(Table1[[#This Row],[Production]],3))))</f>
        <v>1</v>
      </c>
      <c r="L409" s="14">
        <f>IFERROR(VLOOKUP(Table1[[#This Row],[Stock]],[1]Sheet1!$A$7:$N$10000,14,0),"")</f>
        <v>96</v>
      </c>
      <c r="M409" s="14">
        <f>IFERROR(ROUND((Table1[[#This Row],[Stock
(S&amp;L)]]/Table1[[#This Row],[Rate
(L/S)]]),0),"")</f>
        <v>96</v>
      </c>
      <c r="O409" t="str">
        <f>IF(Table1[[#This Row],[Rate
(L/S)]]=1,"P/E","C")</f>
        <v>P/E</v>
      </c>
      <c r="P409" s="7">
        <f>IFERROR(VLOOKUP(Table1[[#This Row],[Stock]],[2]CUS030!$A$5:$BO$10000,21,0)/Table1[[#This Row],[Rate
(L/S)]],"")</f>
        <v>0</v>
      </c>
      <c r="Q409" s="7">
        <f>IFERROR(VLOOKUP(Table1[[#This Row],[Stock]],[2]CUS030!$A$5:$BO$10000,22,0)/Table1[[#This Row],[Rate
(L/S)]],"")</f>
        <v>0</v>
      </c>
      <c r="R409" s="7">
        <f>IFERROR(VLOOKUP(Table1[[#This Row],[Stock]],[2]CUS030!$A$5:$BO$10000,23,0)/Table1[[#This Row],[Rate
(L/S)]],"")</f>
        <v>0</v>
      </c>
      <c r="S409" s="7">
        <f>IFERROR(VLOOKUP(Table1[[#This Row],[Stock]],[2]CUS030!$A$5:$BO$10000,24,0)/Table1[[#This Row],[Rate
(L/S)]],"")</f>
        <v>183</v>
      </c>
      <c r="T409" s="7">
        <f>IFERROR(VLOOKUP(Table1[[#This Row],[Stock]],[2]CUS030!$A$5:$BO$10000,25,0)/Table1[[#This Row],[Rate
(L/S)]],"")</f>
        <v>0</v>
      </c>
      <c r="U409" s="7">
        <f>IFERROR(VLOOKUP(Table1[[#This Row],[Stock]],[2]CUS030!$A$5:$BO$10000,26,0)/Table1[[#This Row],[Rate
(L/S)]],"")</f>
        <v>0</v>
      </c>
      <c r="V409" s="7">
        <f>IFERROR(VLOOKUP(Table1[[#This Row],[Stock]],[2]CUS030!$A$5:$BO$10000,27,0)/Table1[[#This Row],[Rate
(L/S)]],"")</f>
        <v>0</v>
      </c>
      <c r="W409" s="7">
        <f>IFERROR(VLOOKUP(Table1[[#This Row],[Stock]],[2]CUS030!$A$5:$BO$10000,28,0)/Table1[[#This Row],[Rate
(L/S)]],"")</f>
        <v>0</v>
      </c>
      <c r="X409" s="7">
        <f>IFERROR(VLOOKUP(Table1[[#This Row],[Stock]],[2]CUS030!$A$5:$BO$10000,29,0)/Table1[[#This Row],[Rate
(L/S)]],"")</f>
        <v>0</v>
      </c>
      <c r="Y409" s="7">
        <f>IFERROR(VLOOKUP(Table1[[#This Row],[Stock]],[2]CUS030!$A$5:$BO$10000,30,0)/Table1[[#This Row],[Rate
(L/S)]],"")</f>
        <v>0</v>
      </c>
      <c r="Z409" s="7">
        <f>IFERROR(VLOOKUP(Table1[[#This Row],[Stock]],[2]CUS030!$A$5:$BO$10000,31,0)/Table1[[#This Row],[Rate
(L/S)]],"")</f>
        <v>0</v>
      </c>
      <c r="AA409" s="7">
        <f>IFERROR(VLOOKUP(Table1[[#This Row],[Stock]],[2]CUS030!$A$5:$BO$10000,32,0)/Table1[[#This Row],[Rate
(L/S)]],"")</f>
        <v>0</v>
      </c>
      <c r="AB409" s="7">
        <f>IFERROR(VLOOKUP(Table1[[#This Row],[Stock]],[2]CUS030!$A$5:$BO$10000,33,0)/Table1[[#This Row],[Rate
(L/S)]],"")</f>
        <v>0</v>
      </c>
      <c r="AC409" s="7">
        <f>IFERROR(VLOOKUP(Table1[[#This Row],[Stock]],[2]CUS030!$A$5:$BO$10000,34,0)/Table1[[#This Row],[Rate
(L/S)]],"")</f>
        <v>0</v>
      </c>
      <c r="AD409" s="7">
        <f>IFERROR(VLOOKUP(Table1[[#This Row],[Stock]],[2]CUS030!$A$5:$BO$10000,35,0)/Table1[[#This Row],[Rate
(L/S)]],"")</f>
        <v>0</v>
      </c>
      <c r="AE409" s="7">
        <f>IFERROR(VLOOKUP(Table1[[#This Row],[Stock]],[2]CUS030!$A$5:$BO$10000,36,0)/Table1[[#This Row],[Rate
(L/S)]],"")</f>
        <v>0</v>
      </c>
      <c r="AF409" s="7">
        <f>IFERROR(VLOOKUP(Table1[[#This Row],[Stock]],[2]CUS030!$A$5:$BO$10000,37,0)/Table1[[#This Row],[Rate
(L/S)]],"")</f>
        <v>0</v>
      </c>
      <c r="AG409" s="7">
        <f>IFERROR(VLOOKUP(Table1[[#This Row],[Stock]],[2]CUS030!$A$5:$BO$10000,38,0)/Table1[[#This Row],[Rate
(L/S)]],"")</f>
        <v>0</v>
      </c>
      <c r="AH409" s="7">
        <f>IFERROR(VLOOKUP(Table1[[#This Row],[Stock]],[2]CUS030!$A$5:$BO$10000,39,0)/Table1[[#This Row],[Rate
(L/S)]],"")</f>
        <v>0</v>
      </c>
      <c r="AI409" s="7">
        <f>IFERROR(VLOOKUP(Table1[[#This Row],[Stock]],[2]CUS030!$A$5:$BO$10000,40,0)/Table1[[#This Row],[Rate
(L/S)]],"")</f>
        <v>0</v>
      </c>
      <c r="AJ409" s="7">
        <f>IFERROR(VLOOKUP(Table1[[#This Row],[Stock]],[2]CUS030!$A$5:$BO$10000,41,0)/Table1[[#This Row],[Rate
(L/S)]],"")</f>
        <v>0</v>
      </c>
      <c r="AK409" s="7">
        <f>IFERROR(VLOOKUP(Table1[[#This Row],[Stock]],[2]CUS030!$A$5:$BO$10000,42,0)/Table1[[#This Row],[Rate
(L/S)]],"")</f>
        <v>0</v>
      </c>
      <c r="AL409" s="7">
        <f>IFERROR(VLOOKUP(Table1[[#This Row],[Stock]],[2]CUS030!$A$5:$BO$10000,43,0)/Table1[[#This Row],[Rate
(L/S)]],"")</f>
        <v>0</v>
      </c>
      <c r="AM409" s="7">
        <f>IFERROR(VLOOKUP(Table1[[#This Row],[Stock]],[2]CUS030!$A$5:$BO$10000,44,0)/Table1[[#This Row],[Rate
(L/S)]],"")</f>
        <v>0</v>
      </c>
      <c r="AN409" s="7">
        <f>IFERROR(VLOOKUP(Table1[[#This Row],[Stock]],[2]CUS030!$A$5:$BO$10000,45,0)/Table1[[#This Row],[Rate
(L/S)]],"")</f>
        <v>0</v>
      </c>
      <c r="AO409" s="7">
        <f>IFERROR(VLOOKUP(Table1[[#This Row],[Stock]],[2]CUS030!$A$5:$BO$10000,46,0)/Table1[[#This Row],[Rate
(L/S)]],"")</f>
        <v>0</v>
      </c>
      <c r="AP409" s="7">
        <f>IFERROR(VLOOKUP(Table1[[#This Row],[Stock]],[2]CUS030!$A$5:$BO$10000,47,0)/Table1[[#This Row],[Rate
(L/S)]],"")</f>
        <v>0</v>
      </c>
      <c r="AQ409" s="7">
        <f>IFERROR(VLOOKUP(Table1[[#This Row],[Stock]],[2]CUS030!$A$5:$BO$10000,48,0)/Table1[[#This Row],[Rate
(L/S)]],"")</f>
        <v>0</v>
      </c>
      <c r="AR409" s="7">
        <f>IFERROR(VLOOKUP(Table1[[#This Row],[Stock]],[2]CUS030!$A$5:$BO$10000,49,0)/Table1[[#This Row],[Rate
(L/S)]],"")</f>
        <v>0</v>
      </c>
      <c r="AS409" s="7">
        <f>IFERROR(VLOOKUP(Table1[[#This Row],[Stock]],[2]CUS030!$A$5:$BO$10000,50,0)/Table1[[#This Row],[Rate
(L/S)]],"")</f>
        <v>0</v>
      </c>
      <c r="AT409" s="7">
        <f>IFERROR(VLOOKUP(Table1[[#This Row],[Stock]],[2]CUS030!$A$5:$BO$10000,51,0)/Table1[[#This Row],[Rate
(L/S)]],"")</f>
        <v>0</v>
      </c>
      <c r="AU409" s="7">
        <f>IFERROR(VLOOKUP(Table1[[#This Row],[Stock]],[2]CUS030!$A$5:$BO$10000,52,0)/Table1[[#This Row],[Rate
(L/S)]],"")</f>
        <v>0</v>
      </c>
      <c r="AV409" s="7">
        <f>IFERROR(VLOOKUP(Table1[[#This Row],[Stock]],[2]CUS030!$A$5:$BO$10000,53,0)/Table1[[#This Row],[Rate
(L/S)]],"")</f>
        <v>183</v>
      </c>
      <c r="AW409" s="7">
        <f>IFERROR(VLOOKUP(Table1[[#This Row],[Stock]],[2]CUS030!$A$5:$BO$10000,54,0)/Table1[[#This Row],[Rate
(L/S)]],"")</f>
        <v>0</v>
      </c>
      <c r="AX409" s="7">
        <f>IFERROR(VLOOKUP(Table1[[#This Row],[Stock]],[2]CUS030!$A$5:$BO$10000,55,0)/Table1[[#This Row],[Rate
(L/S)]],"")</f>
        <v>136</v>
      </c>
      <c r="AY409" s="7">
        <f>IFERROR(VLOOKUP(Table1[[#This Row],[Stock]],[2]CUS030!$A$5:$BO$10000,56,0)/Table1[[#This Row],[Rate
(L/S)]],"")</f>
        <v>78</v>
      </c>
      <c r="AZ409" s="7">
        <f>IFERROR(VLOOKUP(Table1[[#This Row],[Stock]],[2]CUS030!$A$5:$BO$10000,57,0)/Table1[[#This Row],[Rate
(L/S)]],"")</f>
        <v>98</v>
      </c>
      <c r="BA409" s="7">
        <f>IFERROR(VLOOKUP(Table1[[#This Row],[Stock]],[2]CUS030!$A$5:$BO$10000,58,0)/Table1[[#This Row],[Rate
(L/S)]],"")</f>
        <v>78</v>
      </c>
      <c r="BB409" s="7">
        <f>IFERROR(VLOOKUP(Table1[[#This Row],[Stock]],[2]CUS030!$A$5:$BO$10000,59,0)/Table1[[#This Row],[Rate
(L/S)]],"")</f>
        <v>0</v>
      </c>
      <c r="BC409" s="7">
        <f>IFERROR(VLOOKUP(Table1[[#This Row],[Stock]],[2]CUS030!$A$5:$BO$10000,60,0)/Table1[[#This Row],[Rate
(L/S)]],"")</f>
        <v>0</v>
      </c>
      <c r="BD409" s="7">
        <f>IFERROR(VLOOKUP(Table1[[#This Row],[Stock]],[2]CUS030!$A$5:$BO$10000,61,0)/Table1[[#This Row],[Rate
(L/S)]],"")</f>
        <v>0</v>
      </c>
      <c r="BE409" s="7">
        <f>IFERROR(VLOOKUP(Table1[[#This Row],[Stock]],[2]CUS030!$A$5:$BO$10000,62,0)/Table1[[#This Row],[Rate
(L/S)]],"")</f>
        <v>0</v>
      </c>
      <c r="BF409" s="7">
        <f>IFERROR(VLOOKUP(Table1[[#This Row],[Stock]],[2]CUS030!$A$5:$BO$10000,63,0)/Table1[[#This Row],[Rate
(L/S)]],"")</f>
        <v>0</v>
      </c>
      <c r="BG409" s="7">
        <f>IFERROR(VLOOKUP(Table1[[#This Row],[Stock]],[2]CUS030!$A$5:$BO$10000,64,0)/Table1[[#This Row],[Rate
(L/S)]],"")</f>
        <v>0</v>
      </c>
      <c r="BH409" s="7">
        <f>IFERROR(VLOOKUP(Table1[[#This Row],[Stock]],[2]CUS030!$A$5:$BO$10000,65,0)/Table1[[#This Row],[Rate
(L/S)]],"")</f>
        <v>0</v>
      </c>
      <c r="BI409" s="7" t="s">
        <v>1</v>
      </c>
      <c r="BJ409" s="15">
        <f>IFERROR(IF(Table1[[#This Row],[S.Material]]="S",(Table1[[#This Row],[Total Qty]]+Table1[[#This Row],[N+1]]+Table1[[#This Row],[N+2]]),Table1[[#This Row],[Total Qty]]+Table1[[#This Row],[N+1]]),)</f>
        <v>261</v>
      </c>
      <c r="BK409" s="7" t="str">
        <f>IFERROR(IF(((AVERAGE((Table1[[#This Row],[N+1]],Table1[[#This Row],[N+2]]),Table1[[#This Row],[N+3]])-(Table1[[#This Row],[Total Qty]])))&gt;500,"Fixed&gt;500pcs",""),"")</f>
        <v/>
      </c>
      <c r="BL409" s="7" t="str">
        <f>IF(AND(Table1[[#This Row],[Last Forcast]]=0,Table1[[#This Row],[Total Qty]]&gt;0,Table1[[#This Row],[N+1]]&gt;0),"Check PO again","")</f>
        <v/>
      </c>
    </row>
    <row r="410" spans="2:64" x14ac:dyDescent="0.3">
      <c r="B410">
        <v>408</v>
      </c>
      <c r="C410" t="s">
        <v>422</v>
      </c>
      <c r="D410">
        <f>IFERROR(ROUND((MID(Table1[[#This Row],[Production]],35,(LEN(Table1[[#This Row],[Production]]))-37)/(MID(Table1[[#This Row],[Stock]],35,(LEN(Table1[[#This Row],[Stock]]))-37))),0),"")</f>
        <v>1</v>
      </c>
      <c r="E410" t="s">
        <v>422</v>
      </c>
      <c r="F410" s="16">
        <f>VLOOKUP(LEFT(Table1[[#This Row],[Production]],LEN(Table1[[#This Row],[Production]])-7),Item!$A$5:$Z$1000,26,0)</f>
        <v>1.05</v>
      </c>
      <c r="H410" s="8" t="str">
        <f>IFERROR(VLOOKUP(MID(Table1[[#This Row],[Production]],10,2),Special!$B$2:$D$26,3,0),"")</f>
        <v>-</v>
      </c>
      <c r="J410" t="b">
        <f>EXACT(LEFT(Table1[[#This Row],[Stock]],12),LEFT(Table1[[#This Row],[Production]],12))</f>
        <v>1</v>
      </c>
      <c r="K410" t="b">
        <f>EXACT((RIGHT(Table1[[#This Row],[Stock]],3)),((RIGHT(Table1[[#This Row],[Production]],3))))</f>
        <v>1</v>
      </c>
      <c r="L410" s="14">
        <f>IFERROR(VLOOKUP(Table1[[#This Row],[Stock]],[1]Sheet1!$A$7:$N$10000,14,0),"")</f>
        <v>1077</v>
      </c>
      <c r="M410" s="14">
        <f>IFERROR(ROUND((Table1[[#This Row],[Stock
(S&amp;L)]]/Table1[[#This Row],[Rate
(L/S)]]),0),"")</f>
        <v>1077</v>
      </c>
      <c r="O410" t="str">
        <f>IF(Table1[[#This Row],[Rate
(L/S)]]=1,"P/E","C")</f>
        <v>P/E</v>
      </c>
      <c r="P410" s="7">
        <f>IFERROR(VLOOKUP(Table1[[#This Row],[Stock]],[2]CUS030!$A$5:$BO$10000,21,0)/Table1[[#This Row],[Rate
(L/S)]],"")</f>
        <v>0</v>
      </c>
      <c r="Q410" s="7">
        <f>IFERROR(VLOOKUP(Table1[[#This Row],[Stock]],[2]CUS030!$A$5:$BO$10000,22,0)/Table1[[#This Row],[Rate
(L/S)]],"")</f>
        <v>0</v>
      </c>
      <c r="R410" s="7">
        <f>IFERROR(VLOOKUP(Table1[[#This Row],[Stock]],[2]CUS030!$A$5:$BO$10000,23,0)/Table1[[#This Row],[Rate
(L/S)]],"")</f>
        <v>0</v>
      </c>
      <c r="S410" s="7">
        <f>IFERROR(VLOOKUP(Table1[[#This Row],[Stock]],[2]CUS030!$A$5:$BO$10000,24,0)/Table1[[#This Row],[Rate
(L/S)]],"")</f>
        <v>91</v>
      </c>
      <c r="T410" s="7">
        <f>IFERROR(VLOOKUP(Table1[[#This Row],[Stock]],[2]CUS030!$A$5:$BO$10000,25,0)/Table1[[#This Row],[Rate
(L/S)]],"")</f>
        <v>0</v>
      </c>
      <c r="U410" s="7">
        <f>IFERROR(VLOOKUP(Table1[[#This Row],[Stock]],[2]CUS030!$A$5:$BO$10000,26,0)/Table1[[#This Row],[Rate
(L/S)]],"")</f>
        <v>91</v>
      </c>
      <c r="V410" s="7">
        <f>IFERROR(VLOOKUP(Table1[[#This Row],[Stock]],[2]CUS030!$A$5:$BO$10000,27,0)/Table1[[#This Row],[Rate
(L/S)]],"")</f>
        <v>0</v>
      </c>
      <c r="W410" s="7">
        <f>IFERROR(VLOOKUP(Table1[[#This Row],[Stock]],[2]CUS030!$A$5:$BO$10000,28,0)/Table1[[#This Row],[Rate
(L/S)]],"")</f>
        <v>0</v>
      </c>
      <c r="X410" s="7">
        <f>IFERROR(VLOOKUP(Table1[[#This Row],[Stock]],[2]CUS030!$A$5:$BO$10000,29,0)/Table1[[#This Row],[Rate
(L/S)]],"")</f>
        <v>0</v>
      </c>
      <c r="Y410" s="7">
        <f>IFERROR(VLOOKUP(Table1[[#This Row],[Stock]],[2]CUS030!$A$5:$BO$10000,30,0)/Table1[[#This Row],[Rate
(L/S)]],"")</f>
        <v>0</v>
      </c>
      <c r="Z410" s="7">
        <f>IFERROR(VLOOKUP(Table1[[#This Row],[Stock]],[2]CUS030!$A$5:$BO$10000,31,0)/Table1[[#This Row],[Rate
(L/S)]],"")</f>
        <v>91</v>
      </c>
      <c r="AA410" s="7">
        <f>IFERROR(VLOOKUP(Table1[[#This Row],[Stock]],[2]CUS030!$A$5:$BO$10000,32,0)/Table1[[#This Row],[Rate
(L/S)]],"")</f>
        <v>0</v>
      </c>
      <c r="AB410" s="7">
        <f>IFERROR(VLOOKUP(Table1[[#This Row],[Stock]],[2]CUS030!$A$5:$BO$10000,33,0)/Table1[[#This Row],[Rate
(L/S)]],"")</f>
        <v>91</v>
      </c>
      <c r="AC410" s="7">
        <f>IFERROR(VLOOKUP(Table1[[#This Row],[Stock]],[2]CUS030!$A$5:$BO$10000,34,0)/Table1[[#This Row],[Rate
(L/S)]],"")</f>
        <v>0</v>
      </c>
      <c r="AD410" s="7">
        <f>IFERROR(VLOOKUP(Table1[[#This Row],[Stock]],[2]CUS030!$A$5:$BO$10000,35,0)/Table1[[#This Row],[Rate
(L/S)]],"")</f>
        <v>0</v>
      </c>
      <c r="AE410" s="7">
        <f>IFERROR(VLOOKUP(Table1[[#This Row],[Stock]],[2]CUS030!$A$5:$BO$10000,36,0)/Table1[[#This Row],[Rate
(L/S)]],"")</f>
        <v>0</v>
      </c>
      <c r="AF410" s="7">
        <f>IFERROR(VLOOKUP(Table1[[#This Row],[Stock]],[2]CUS030!$A$5:$BO$10000,37,0)/Table1[[#This Row],[Rate
(L/S)]],"")</f>
        <v>0</v>
      </c>
      <c r="AG410" s="7">
        <f>IFERROR(VLOOKUP(Table1[[#This Row],[Stock]],[2]CUS030!$A$5:$BO$10000,38,0)/Table1[[#This Row],[Rate
(L/S)]],"")</f>
        <v>91</v>
      </c>
      <c r="AH410" s="7">
        <f>IFERROR(VLOOKUP(Table1[[#This Row],[Stock]],[2]CUS030!$A$5:$BO$10000,39,0)/Table1[[#This Row],[Rate
(L/S)]],"")</f>
        <v>0</v>
      </c>
      <c r="AI410" s="7">
        <f>IFERROR(VLOOKUP(Table1[[#This Row],[Stock]],[2]CUS030!$A$5:$BO$10000,40,0)/Table1[[#This Row],[Rate
(L/S)]],"")</f>
        <v>91</v>
      </c>
      <c r="AJ410" s="7">
        <f>IFERROR(VLOOKUP(Table1[[#This Row],[Stock]],[2]CUS030!$A$5:$BO$10000,41,0)/Table1[[#This Row],[Rate
(L/S)]],"")</f>
        <v>0</v>
      </c>
      <c r="AK410" s="7">
        <f>IFERROR(VLOOKUP(Table1[[#This Row],[Stock]],[2]CUS030!$A$5:$BO$10000,42,0)/Table1[[#This Row],[Rate
(L/S)]],"")</f>
        <v>91</v>
      </c>
      <c r="AL410" s="7">
        <f>IFERROR(VLOOKUP(Table1[[#This Row],[Stock]],[2]CUS030!$A$5:$BO$10000,43,0)/Table1[[#This Row],[Rate
(L/S)]],"")</f>
        <v>0</v>
      </c>
      <c r="AM410" s="7">
        <f>IFERROR(VLOOKUP(Table1[[#This Row],[Stock]],[2]CUS030!$A$5:$BO$10000,44,0)/Table1[[#This Row],[Rate
(L/S)]],"")</f>
        <v>0</v>
      </c>
      <c r="AN410" s="7">
        <f>IFERROR(VLOOKUP(Table1[[#This Row],[Stock]],[2]CUS030!$A$5:$BO$10000,45,0)/Table1[[#This Row],[Rate
(L/S)]],"")</f>
        <v>0</v>
      </c>
      <c r="AO410" s="7">
        <f>IFERROR(VLOOKUP(Table1[[#This Row],[Stock]],[2]CUS030!$A$5:$BO$10000,46,0)/Table1[[#This Row],[Rate
(L/S)]],"")</f>
        <v>91</v>
      </c>
      <c r="AP410" s="7">
        <f>IFERROR(VLOOKUP(Table1[[#This Row],[Stock]],[2]CUS030!$A$5:$BO$10000,47,0)/Table1[[#This Row],[Rate
(L/S)]],"")</f>
        <v>0</v>
      </c>
      <c r="AQ410" s="7">
        <f>IFERROR(VLOOKUP(Table1[[#This Row],[Stock]],[2]CUS030!$A$5:$BO$10000,48,0)/Table1[[#This Row],[Rate
(L/S)]],"")</f>
        <v>0</v>
      </c>
      <c r="AR410" s="7">
        <f>IFERROR(VLOOKUP(Table1[[#This Row],[Stock]],[2]CUS030!$A$5:$BO$10000,49,0)/Table1[[#This Row],[Rate
(L/S)]],"")</f>
        <v>91</v>
      </c>
      <c r="AS410" s="7">
        <f>IFERROR(VLOOKUP(Table1[[#This Row],[Stock]],[2]CUS030!$A$5:$BO$10000,50,0)/Table1[[#This Row],[Rate
(L/S)]],"")</f>
        <v>0</v>
      </c>
      <c r="AT410" s="7">
        <f>IFERROR(VLOOKUP(Table1[[#This Row],[Stock]],[2]CUS030!$A$5:$BO$10000,51,0)/Table1[[#This Row],[Rate
(L/S)]],"")</f>
        <v>0</v>
      </c>
      <c r="AU410" s="7">
        <f>IFERROR(VLOOKUP(Table1[[#This Row],[Stock]],[2]CUS030!$A$5:$BO$10000,52,0)/Table1[[#This Row],[Rate
(L/S)]],"")</f>
        <v>0</v>
      </c>
      <c r="AV410" s="7">
        <f>IFERROR(VLOOKUP(Table1[[#This Row],[Stock]],[2]CUS030!$A$5:$BO$10000,53,0)/Table1[[#This Row],[Rate
(L/S)]],"")</f>
        <v>819</v>
      </c>
      <c r="AW410" s="7">
        <f>IFERROR(VLOOKUP(Table1[[#This Row],[Stock]],[2]CUS030!$A$5:$BO$10000,54,0)/Table1[[#This Row],[Rate
(L/S)]],"")</f>
        <v>0</v>
      </c>
      <c r="AX410" s="7">
        <f>IFERROR(VLOOKUP(Table1[[#This Row],[Stock]],[2]CUS030!$A$5:$BO$10000,55,0)/Table1[[#This Row],[Rate
(L/S)]],"")</f>
        <v>700</v>
      </c>
      <c r="AY410" s="7">
        <f>IFERROR(VLOOKUP(Table1[[#This Row],[Stock]],[2]CUS030!$A$5:$BO$10000,56,0)/Table1[[#This Row],[Rate
(L/S)]],"")</f>
        <v>630</v>
      </c>
      <c r="AZ410" s="7">
        <f>IFERROR(VLOOKUP(Table1[[#This Row],[Stock]],[2]CUS030!$A$5:$BO$10000,57,0)/Table1[[#This Row],[Rate
(L/S)]],"")</f>
        <v>321</v>
      </c>
      <c r="BA410" s="7">
        <f>IFERROR(VLOOKUP(Table1[[#This Row],[Stock]],[2]CUS030!$A$5:$BO$10000,58,0)/Table1[[#This Row],[Rate
(L/S)]],"")</f>
        <v>687</v>
      </c>
      <c r="BB410" s="7">
        <f>IFERROR(VLOOKUP(Table1[[#This Row],[Stock]],[2]CUS030!$A$5:$BO$10000,59,0)/Table1[[#This Row],[Rate
(L/S)]],"")</f>
        <v>0</v>
      </c>
      <c r="BC410" s="7">
        <f>IFERROR(VLOOKUP(Table1[[#This Row],[Stock]],[2]CUS030!$A$5:$BO$10000,60,0)/Table1[[#This Row],[Rate
(L/S)]],"")</f>
        <v>0</v>
      </c>
      <c r="BD410" s="7">
        <f>IFERROR(VLOOKUP(Table1[[#This Row],[Stock]],[2]CUS030!$A$5:$BO$10000,61,0)/Table1[[#This Row],[Rate
(L/S)]],"")</f>
        <v>0</v>
      </c>
      <c r="BE410" s="7">
        <f>IFERROR(VLOOKUP(Table1[[#This Row],[Stock]],[2]CUS030!$A$5:$BO$10000,62,0)/Table1[[#This Row],[Rate
(L/S)]],"")</f>
        <v>0</v>
      </c>
      <c r="BF410" s="7">
        <f>IFERROR(VLOOKUP(Table1[[#This Row],[Stock]],[2]CUS030!$A$5:$BO$10000,63,0)/Table1[[#This Row],[Rate
(L/S)]],"")</f>
        <v>0</v>
      </c>
      <c r="BG410" s="7">
        <f>IFERROR(VLOOKUP(Table1[[#This Row],[Stock]],[2]CUS030!$A$5:$BO$10000,64,0)/Table1[[#This Row],[Rate
(L/S)]],"")</f>
        <v>0</v>
      </c>
      <c r="BH410" s="7">
        <f>IFERROR(VLOOKUP(Table1[[#This Row],[Stock]],[2]CUS030!$A$5:$BO$10000,65,0)/Table1[[#This Row],[Rate
(L/S)]],"")</f>
        <v>0</v>
      </c>
      <c r="BI410" s="7" t="s">
        <v>1</v>
      </c>
      <c r="BJ410" s="15">
        <f>IFERROR(IF(Table1[[#This Row],[S.Material]]="S",(Table1[[#This Row],[Total Qty]]+Table1[[#This Row],[N+1]]+Table1[[#This Row],[N+2]]),Table1[[#This Row],[Total Qty]]+Table1[[#This Row],[N+1]]),)</f>
        <v>1449</v>
      </c>
      <c r="BK410" s="7" t="str">
        <f>IFERROR(IF(((AVERAGE((Table1[[#This Row],[N+1]],Table1[[#This Row],[N+2]]),Table1[[#This Row],[N+3]])-(Table1[[#This Row],[Total Qty]])))&gt;500,"Fixed&gt;500pcs",""),"")</f>
        <v/>
      </c>
      <c r="BL410" s="7" t="str">
        <f>IF(AND(Table1[[#This Row],[Last Forcast]]=0,Table1[[#This Row],[Total Qty]]&gt;0,Table1[[#This Row],[N+1]]&gt;0),"Check PO again","")</f>
        <v/>
      </c>
    </row>
    <row r="411" spans="2:64" x14ac:dyDescent="0.3">
      <c r="B411">
        <v>409</v>
      </c>
      <c r="C411" t="s">
        <v>423</v>
      </c>
      <c r="D411">
        <f>IFERROR(ROUND((MID(Table1[[#This Row],[Production]],35,(LEN(Table1[[#This Row],[Production]]))-37)/(MID(Table1[[#This Row],[Stock]],35,(LEN(Table1[[#This Row],[Stock]]))-37))),0),"")</f>
        <v>1</v>
      </c>
      <c r="E411" t="s">
        <v>423</v>
      </c>
      <c r="F411" s="16">
        <f>VLOOKUP(LEFT(Table1[[#This Row],[Production]],LEN(Table1[[#This Row],[Production]])-7),Item!$A$5:$Z$1000,26,0)</f>
        <v>1.05</v>
      </c>
      <c r="H411" s="8" t="str">
        <f>IFERROR(VLOOKUP(MID(Table1[[#This Row],[Production]],10,2),Special!$B$2:$D$26,3,0),"")</f>
        <v>-</v>
      </c>
      <c r="J411" t="b">
        <f>EXACT(LEFT(Table1[[#This Row],[Stock]],12),LEFT(Table1[[#This Row],[Production]],12))</f>
        <v>1</v>
      </c>
      <c r="K411" t="b">
        <f>EXACT((RIGHT(Table1[[#This Row],[Stock]],3)),((RIGHT(Table1[[#This Row],[Production]],3))))</f>
        <v>1</v>
      </c>
      <c r="L411" s="14" t="str">
        <f>IFERROR(VLOOKUP(Table1[[#This Row],[Stock]],[1]Sheet1!$A$7:$N$10000,14,0),"")</f>
        <v/>
      </c>
      <c r="M411" s="14" t="str">
        <f>IFERROR(ROUND((Table1[[#This Row],[Stock
(S&amp;L)]]/Table1[[#This Row],[Rate
(L/S)]]),0),"")</f>
        <v/>
      </c>
      <c r="O411" t="str">
        <f>IF(Table1[[#This Row],[Rate
(L/S)]]=1,"P/E","C")</f>
        <v>P/E</v>
      </c>
      <c r="P411" s="7">
        <f>IFERROR(VLOOKUP(Table1[[#This Row],[Stock]],[2]CUS030!$A$5:$BO$10000,21,0)/Table1[[#This Row],[Rate
(L/S)]],"")</f>
        <v>0</v>
      </c>
      <c r="Q411" s="7">
        <f>IFERROR(VLOOKUP(Table1[[#This Row],[Stock]],[2]CUS030!$A$5:$BO$10000,22,0)/Table1[[#This Row],[Rate
(L/S)]],"")</f>
        <v>0</v>
      </c>
      <c r="R411" s="7">
        <f>IFERROR(VLOOKUP(Table1[[#This Row],[Stock]],[2]CUS030!$A$5:$BO$10000,23,0)/Table1[[#This Row],[Rate
(L/S)]],"")</f>
        <v>0</v>
      </c>
      <c r="S411" s="7">
        <f>IFERROR(VLOOKUP(Table1[[#This Row],[Stock]],[2]CUS030!$A$5:$BO$10000,24,0)/Table1[[#This Row],[Rate
(L/S)]],"")</f>
        <v>0</v>
      </c>
      <c r="T411" s="7">
        <f>IFERROR(VLOOKUP(Table1[[#This Row],[Stock]],[2]CUS030!$A$5:$BO$10000,25,0)/Table1[[#This Row],[Rate
(L/S)]],"")</f>
        <v>0</v>
      </c>
      <c r="U411" s="7">
        <f>IFERROR(VLOOKUP(Table1[[#This Row],[Stock]],[2]CUS030!$A$5:$BO$10000,26,0)/Table1[[#This Row],[Rate
(L/S)]],"")</f>
        <v>0</v>
      </c>
      <c r="V411" s="7">
        <f>IFERROR(VLOOKUP(Table1[[#This Row],[Stock]],[2]CUS030!$A$5:$BO$10000,27,0)/Table1[[#This Row],[Rate
(L/S)]],"")</f>
        <v>0</v>
      </c>
      <c r="W411" s="7">
        <f>IFERROR(VLOOKUP(Table1[[#This Row],[Stock]],[2]CUS030!$A$5:$BO$10000,28,0)/Table1[[#This Row],[Rate
(L/S)]],"")</f>
        <v>0</v>
      </c>
      <c r="X411" s="7">
        <f>IFERROR(VLOOKUP(Table1[[#This Row],[Stock]],[2]CUS030!$A$5:$BO$10000,29,0)/Table1[[#This Row],[Rate
(L/S)]],"")</f>
        <v>0</v>
      </c>
      <c r="Y411" s="7">
        <f>IFERROR(VLOOKUP(Table1[[#This Row],[Stock]],[2]CUS030!$A$5:$BO$10000,30,0)/Table1[[#This Row],[Rate
(L/S)]],"")</f>
        <v>0</v>
      </c>
      <c r="Z411" s="7">
        <f>IFERROR(VLOOKUP(Table1[[#This Row],[Stock]],[2]CUS030!$A$5:$BO$10000,31,0)/Table1[[#This Row],[Rate
(L/S)]],"")</f>
        <v>0</v>
      </c>
      <c r="AA411" s="7">
        <f>IFERROR(VLOOKUP(Table1[[#This Row],[Stock]],[2]CUS030!$A$5:$BO$10000,32,0)/Table1[[#This Row],[Rate
(L/S)]],"")</f>
        <v>0</v>
      </c>
      <c r="AB411" s="7">
        <f>IFERROR(VLOOKUP(Table1[[#This Row],[Stock]],[2]CUS030!$A$5:$BO$10000,33,0)/Table1[[#This Row],[Rate
(L/S)]],"")</f>
        <v>0</v>
      </c>
      <c r="AC411" s="7">
        <f>IFERROR(VLOOKUP(Table1[[#This Row],[Stock]],[2]CUS030!$A$5:$BO$10000,34,0)/Table1[[#This Row],[Rate
(L/S)]],"")</f>
        <v>0</v>
      </c>
      <c r="AD411" s="7">
        <f>IFERROR(VLOOKUP(Table1[[#This Row],[Stock]],[2]CUS030!$A$5:$BO$10000,35,0)/Table1[[#This Row],[Rate
(L/S)]],"")</f>
        <v>0</v>
      </c>
      <c r="AE411" s="7">
        <f>IFERROR(VLOOKUP(Table1[[#This Row],[Stock]],[2]CUS030!$A$5:$BO$10000,36,0)/Table1[[#This Row],[Rate
(L/S)]],"")</f>
        <v>0</v>
      </c>
      <c r="AF411" s="7">
        <f>IFERROR(VLOOKUP(Table1[[#This Row],[Stock]],[2]CUS030!$A$5:$BO$10000,37,0)/Table1[[#This Row],[Rate
(L/S)]],"")</f>
        <v>0</v>
      </c>
      <c r="AG411" s="7">
        <f>IFERROR(VLOOKUP(Table1[[#This Row],[Stock]],[2]CUS030!$A$5:$BO$10000,38,0)/Table1[[#This Row],[Rate
(L/S)]],"")</f>
        <v>0</v>
      </c>
      <c r="AH411" s="7">
        <f>IFERROR(VLOOKUP(Table1[[#This Row],[Stock]],[2]CUS030!$A$5:$BO$10000,39,0)/Table1[[#This Row],[Rate
(L/S)]],"")</f>
        <v>0</v>
      </c>
      <c r="AI411" s="7">
        <f>IFERROR(VLOOKUP(Table1[[#This Row],[Stock]],[2]CUS030!$A$5:$BO$10000,40,0)/Table1[[#This Row],[Rate
(L/S)]],"")</f>
        <v>0</v>
      </c>
      <c r="AJ411" s="7">
        <f>IFERROR(VLOOKUP(Table1[[#This Row],[Stock]],[2]CUS030!$A$5:$BO$10000,41,0)/Table1[[#This Row],[Rate
(L/S)]],"")</f>
        <v>0</v>
      </c>
      <c r="AK411" s="7">
        <f>IFERROR(VLOOKUP(Table1[[#This Row],[Stock]],[2]CUS030!$A$5:$BO$10000,42,0)/Table1[[#This Row],[Rate
(L/S)]],"")</f>
        <v>0</v>
      </c>
      <c r="AL411" s="7">
        <f>IFERROR(VLOOKUP(Table1[[#This Row],[Stock]],[2]CUS030!$A$5:$BO$10000,43,0)/Table1[[#This Row],[Rate
(L/S)]],"")</f>
        <v>0</v>
      </c>
      <c r="AM411" s="7">
        <f>IFERROR(VLOOKUP(Table1[[#This Row],[Stock]],[2]CUS030!$A$5:$BO$10000,44,0)/Table1[[#This Row],[Rate
(L/S)]],"")</f>
        <v>0</v>
      </c>
      <c r="AN411" s="7">
        <f>IFERROR(VLOOKUP(Table1[[#This Row],[Stock]],[2]CUS030!$A$5:$BO$10000,45,0)/Table1[[#This Row],[Rate
(L/S)]],"")</f>
        <v>0</v>
      </c>
      <c r="AO411" s="7">
        <f>IFERROR(VLOOKUP(Table1[[#This Row],[Stock]],[2]CUS030!$A$5:$BO$10000,46,0)/Table1[[#This Row],[Rate
(L/S)]],"")</f>
        <v>0</v>
      </c>
      <c r="AP411" s="7">
        <f>IFERROR(VLOOKUP(Table1[[#This Row],[Stock]],[2]CUS030!$A$5:$BO$10000,47,0)/Table1[[#This Row],[Rate
(L/S)]],"")</f>
        <v>0</v>
      </c>
      <c r="AQ411" s="7">
        <f>IFERROR(VLOOKUP(Table1[[#This Row],[Stock]],[2]CUS030!$A$5:$BO$10000,48,0)/Table1[[#This Row],[Rate
(L/S)]],"")</f>
        <v>0</v>
      </c>
      <c r="AR411" s="7">
        <f>IFERROR(VLOOKUP(Table1[[#This Row],[Stock]],[2]CUS030!$A$5:$BO$10000,49,0)/Table1[[#This Row],[Rate
(L/S)]],"")</f>
        <v>0</v>
      </c>
      <c r="AS411" s="7">
        <f>IFERROR(VLOOKUP(Table1[[#This Row],[Stock]],[2]CUS030!$A$5:$BO$10000,50,0)/Table1[[#This Row],[Rate
(L/S)]],"")</f>
        <v>0</v>
      </c>
      <c r="AT411" s="7">
        <f>IFERROR(VLOOKUP(Table1[[#This Row],[Stock]],[2]CUS030!$A$5:$BO$10000,51,0)/Table1[[#This Row],[Rate
(L/S)]],"")</f>
        <v>0</v>
      </c>
      <c r="AU411" s="7">
        <f>IFERROR(VLOOKUP(Table1[[#This Row],[Stock]],[2]CUS030!$A$5:$BO$10000,52,0)/Table1[[#This Row],[Rate
(L/S)]],"")</f>
        <v>0</v>
      </c>
      <c r="AV411" s="7">
        <f>IFERROR(VLOOKUP(Table1[[#This Row],[Stock]],[2]CUS030!$A$5:$BO$10000,53,0)/Table1[[#This Row],[Rate
(L/S)]],"")</f>
        <v>0</v>
      </c>
      <c r="AW411" s="7">
        <f>IFERROR(VLOOKUP(Table1[[#This Row],[Stock]],[2]CUS030!$A$5:$BO$10000,54,0)/Table1[[#This Row],[Rate
(L/S)]],"")</f>
        <v>0</v>
      </c>
      <c r="AX411" s="7">
        <f>IFERROR(VLOOKUP(Table1[[#This Row],[Stock]],[2]CUS030!$A$5:$BO$10000,55,0)/Table1[[#This Row],[Rate
(L/S)]],"")</f>
        <v>0</v>
      </c>
      <c r="AY411" s="7">
        <f>IFERROR(VLOOKUP(Table1[[#This Row],[Stock]],[2]CUS030!$A$5:$BO$10000,56,0)/Table1[[#This Row],[Rate
(L/S)]],"")</f>
        <v>0</v>
      </c>
      <c r="AZ411" s="7">
        <f>IFERROR(VLOOKUP(Table1[[#This Row],[Stock]],[2]CUS030!$A$5:$BO$10000,57,0)/Table1[[#This Row],[Rate
(L/S)]],"")</f>
        <v>0</v>
      </c>
      <c r="BA411" s="7">
        <f>IFERROR(VLOOKUP(Table1[[#This Row],[Stock]],[2]CUS030!$A$5:$BO$10000,58,0)/Table1[[#This Row],[Rate
(L/S)]],"")</f>
        <v>0</v>
      </c>
      <c r="BB411" s="7">
        <f>IFERROR(VLOOKUP(Table1[[#This Row],[Stock]],[2]CUS030!$A$5:$BO$10000,59,0)/Table1[[#This Row],[Rate
(L/S)]],"")</f>
        <v>0</v>
      </c>
      <c r="BC411" s="7">
        <f>IFERROR(VLOOKUP(Table1[[#This Row],[Stock]],[2]CUS030!$A$5:$BO$10000,60,0)/Table1[[#This Row],[Rate
(L/S)]],"")</f>
        <v>0</v>
      </c>
      <c r="BD411" s="7">
        <f>IFERROR(VLOOKUP(Table1[[#This Row],[Stock]],[2]CUS030!$A$5:$BO$10000,61,0)/Table1[[#This Row],[Rate
(L/S)]],"")</f>
        <v>0</v>
      </c>
      <c r="BE411" s="7">
        <f>IFERROR(VLOOKUP(Table1[[#This Row],[Stock]],[2]CUS030!$A$5:$BO$10000,62,0)/Table1[[#This Row],[Rate
(L/S)]],"")</f>
        <v>0</v>
      </c>
      <c r="BF411" s="7">
        <f>IFERROR(VLOOKUP(Table1[[#This Row],[Stock]],[2]CUS030!$A$5:$BO$10000,63,0)/Table1[[#This Row],[Rate
(L/S)]],"")</f>
        <v>0</v>
      </c>
      <c r="BG411" s="7">
        <f>IFERROR(VLOOKUP(Table1[[#This Row],[Stock]],[2]CUS030!$A$5:$BO$10000,64,0)/Table1[[#This Row],[Rate
(L/S)]],"")</f>
        <v>0</v>
      </c>
      <c r="BH411" s="7">
        <f>IFERROR(VLOOKUP(Table1[[#This Row],[Stock]],[2]CUS030!$A$5:$BO$10000,65,0)/Table1[[#This Row],[Rate
(L/S)]],"")</f>
        <v>0</v>
      </c>
      <c r="BI411" s="7" t="s">
        <v>1</v>
      </c>
      <c r="BJ411" s="15">
        <f>IFERROR(IF(Table1[[#This Row],[S.Material]]="S",(Table1[[#This Row],[Total Qty]]+Table1[[#This Row],[N+1]]+Table1[[#This Row],[N+2]]),Table1[[#This Row],[Total Qty]]+Table1[[#This Row],[N+1]]),)</f>
        <v>0</v>
      </c>
      <c r="BK411" s="7" t="str">
        <f>IFERROR(IF(((AVERAGE((Table1[[#This Row],[N+1]],Table1[[#This Row],[N+2]]),Table1[[#This Row],[N+3]])-(Table1[[#This Row],[Total Qty]])))&gt;500,"Fixed&gt;500pcs",""),"")</f>
        <v/>
      </c>
      <c r="BL411" s="7" t="str">
        <f>IF(AND(Table1[[#This Row],[Last Forcast]]=0,Table1[[#This Row],[Total Qty]]&gt;0,Table1[[#This Row],[N+1]]&gt;0),"Check PO again","")</f>
        <v/>
      </c>
    </row>
    <row r="412" spans="2:64" x14ac:dyDescent="0.3">
      <c r="B412">
        <v>410</v>
      </c>
      <c r="C412" t="s">
        <v>424</v>
      </c>
      <c r="D412">
        <f>IFERROR(ROUND((MID(Table1[[#This Row],[Production]],35,(LEN(Table1[[#This Row],[Production]]))-37)/(MID(Table1[[#This Row],[Stock]],35,(LEN(Table1[[#This Row],[Stock]]))-37))),0),"")</f>
        <v>6</v>
      </c>
      <c r="E412" t="s">
        <v>422</v>
      </c>
      <c r="F412" s="16">
        <f>VLOOKUP(LEFT(Table1[[#This Row],[Production]],LEN(Table1[[#This Row],[Production]])-7),Item!$A$5:$Z$1000,26,0)</f>
        <v>1.05</v>
      </c>
      <c r="H412" s="8" t="str">
        <f>IFERROR(VLOOKUP(MID(Table1[[#This Row],[Production]],10,2),Special!$B$2:$D$26,3,0),"")</f>
        <v>-</v>
      </c>
      <c r="J412" t="b">
        <f>EXACT(LEFT(Table1[[#This Row],[Stock]],12),LEFT(Table1[[#This Row],[Production]],12))</f>
        <v>1</v>
      </c>
      <c r="K412" t="b">
        <f>EXACT((RIGHT(Table1[[#This Row],[Stock]],3)),((RIGHT(Table1[[#This Row],[Production]],3))))</f>
        <v>1</v>
      </c>
      <c r="L412" s="14">
        <f>IFERROR(VLOOKUP(Table1[[#This Row],[Stock]],[1]Sheet1!$A$7:$N$10000,14,0),"")</f>
        <v>4</v>
      </c>
      <c r="M412" s="14">
        <f>IFERROR(ROUND((Table1[[#This Row],[Stock
(S&amp;L)]]/Table1[[#This Row],[Rate
(L/S)]]),0),"")</f>
        <v>1</v>
      </c>
      <c r="O412" t="str">
        <f>IF(Table1[[#This Row],[Rate
(L/S)]]=1,"P/E","C")</f>
        <v>C</v>
      </c>
      <c r="P412" s="7">
        <f>IFERROR(VLOOKUP(Table1[[#This Row],[Stock]],[2]CUS030!$A$5:$BO$10000,21,0)/Table1[[#This Row],[Rate
(L/S)]],"")</f>
        <v>0</v>
      </c>
      <c r="Q412" s="7">
        <f>IFERROR(VLOOKUP(Table1[[#This Row],[Stock]],[2]CUS030!$A$5:$BO$10000,22,0)/Table1[[#This Row],[Rate
(L/S)]],"")</f>
        <v>0</v>
      </c>
      <c r="R412" s="7">
        <f>IFERROR(VLOOKUP(Table1[[#This Row],[Stock]],[2]CUS030!$A$5:$BO$10000,23,0)/Table1[[#This Row],[Rate
(L/S)]],"")</f>
        <v>0</v>
      </c>
      <c r="S412" s="7">
        <f>IFERROR(VLOOKUP(Table1[[#This Row],[Stock]],[2]CUS030!$A$5:$BO$10000,24,0)/Table1[[#This Row],[Rate
(L/S)]],"")</f>
        <v>0</v>
      </c>
      <c r="T412" s="7">
        <f>IFERROR(VLOOKUP(Table1[[#This Row],[Stock]],[2]CUS030!$A$5:$BO$10000,25,0)/Table1[[#This Row],[Rate
(L/S)]],"")</f>
        <v>0</v>
      </c>
      <c r="U412" s="7">
        <f>IFERROR(VLOOKUP(Table1[[#This Row],[Stock]],[2]CUS030!$A$5:$BO$10000,26,0)/Table1[[#This Row],[Rate
(L/S)]],"")</f>
        <v>0</v>
      </c>
      <c r="V412" s="7">
        <f>IFERROR(VLOOKUP(Table1[[#This Row],[Stock]],[2]CUS030!$A$5:$BO$10000,27,0)/Table1[[#This Row],[Rate
(L/S)]],"")</f>
        <v>0</v>
      </c>
      <c r="W412" s="7">
        <f>IFERROR(VLOOKUP(Table1[[#This Row],[Stock]],[2]CUS030!$A$5:$BO$10000,28,0)/Table1[[#This Row],[Rate
(L/S)]],"")</f>
        <v>0</v>
      </c>
      <c r="X412" s="7">
        <f>IFERROR(VLOOKUP(Table1[[#This Row],[Stock]],[2]CUS030!$A$5:$BO$10000,29,0)/Table1[[#This Row],[Rate
(L/S)]],"")</f>
        <v>0</v>
      </c>
      <c r="Y412" s="7">
        <f>IFERROR(VLOOKUP(Table1[[#This Row],[Stock]],[2]CUS030!$A$5:$BO$10000,30,0)/Table1[[#This Row],[Rate
(L/S)]],"")</f>
        <v>0</v>
      </c>
      <c r="Z412" s="7">
        <f>IFERROR(VLOOKUP(Table1[[#This Row],[Stock]],[2]CUS030!$A$5:$BO$10000,31,0)/Table1[[#This Row],[Rate
(L/S)]],"")</f>
        <v>0</v>
      </c>
      <c r="AA412" s="7">
        <f>IFERROR(VLOOKUP(Table1[[#This Row],[Stock]],[2]CUS030!$A$5:$BO$10000,32,0)/Table1[[#This Row],[Rate
(L/S)]],"")</f>
        <v>0</v>
      </c>
      <c r="AB412" s="7">
        <f>IFERROR(VLOOKUP(Table1[[#This Row],[Stock]],[2]CUS030!$A$5:$BO$10000,33,0)/Table1[[#This Row],[Rate
(L/S)]],"")</f>
        <v>0</v>
      </c>
      <c r="AC412" s="7">
        <f>IFERROR(VLOOKUP(Table1[[#This Row],[Stock]],[2]CUS030!$A$5:$BO$10000,34,0)/Table1[[#This Row],[Rate
(L/S)]],"")</f>
        <v>0</v>
      </c>
      <c r="AD412" s="7">
        <f>IFERROR(VLOOKUP(Table1[[#This Row],[Stock]],[2]CUS030!$A$5:$BO$10000,35,0)/Table1[[#This Row],[Rate
(L/S)]],"")</f>
        <v>0</v>
      </c>
      <c r="AE412" s="7">
        <f>IFERROR(VLOOKUP(Table1[[#This Row],[Stock]],[2]CUS030!$A$5:$BO$10000,36,0)/Table1[[#This Row],[Rate
(L/S)]],"")</f>
        <v>0</v>
      </c>
      <c r="AF412" s="7">
        <f>IFERROR(VLOOKUP(Table1[[#This Row],[Stock]],[2]CUS030!$A$5:$BO$10000,37,0)/Table1[[#This Row],[Rate
(L/S)]],"")</f>
        <v>0</v>
      </c>
      <c r="AG412" s="7">
        <f>IFERROR(VLOOKUP(Table1[[#This Row],[Stock]],[2]CUS030!$A$5:$BO$10000,38,0)/Table1[[#This Row],[Rate
(L/S)]],"")</f>
        <v>0</v>
      </c>
      <c r="AH412" s="7">
        <f>IFERROR(VLOOKUP(Table1[[#This Row],[Stock]],[2]CUS030!$A$5:$BO$10000,39,0)/Table1[[#This Row],[Rate
(L/S)]],"")</f>
        <v>0</v>
      </c>
      <c r="AI412" s="7">
        <f>IFERROR(VLOOKUP(Table1[[#This Row],[Stock]],[2]CUS030!$A$5:$BO$10000,40,0)/Table1[[#This Row],[Rate
(L/S)]],"")</f>
        <v>0</v>
      </c>
      <c r="AJ412" s="7">
        <f>IFERROR(VLOOKUP(Table1[[#This Row],[Stock]],[2]CUS030!$A$5:$BO$10000,41,0)/Table1[[#This Row],[Rate
(L/S)]],"")</f>
        <v>0</v>
      </c>
      <c r="AK412" s="7">
        <f>IFERROR(VLOOKUP(Table1[[#This Row],[Stock]],[2]CUS030!$A$5:$BO$10000,42,0)/Table1[[#This Row],[Rate
(L/S)]],"")</f>
        <v>0</v>
      </c>
      <c r="AL412" s="7">
        <f>IFERROR(VLOOKUP(Table1[[#This Row],[Stock]],[2]CUS030!$A$5:$BO$10000,43,0)/Table1[[#This Row],[Rate
(L/S)]],"")</f>
        <v>0</v>
      </c>
      <c r="AM412" s="7">
        <f>IFERROR(VLOOKUP(Table1[[#This Row],[Stock]],[2]CUS030!$A$5:$BO$10000,44,0)/Table1[[#This Row],[Rate
(L/S)]],"")</f>
        <v>0</v>
      </c>
      <c r="AN412" s="7">
        <f>IFERROR(VLOOKUP(Table1[[#This Row],[Stock]],[2]CUS030!$A$5:$BO$10000,45,0)/Table1[[#This Row],[Rate
(L/S)]],"")</f>
        <v>0</v>
      </c>
      <c r="AO412" s="7">
        <f>IFERROR(VLOOKUP(Table1[[#This Row],[Stock]],[2]CUS030!$A$5:$BO$10000,46,0)/Table1[[#This Row],[Rate
(L/S)]],"")</f>
        <v>0</v>
      </c>
      <c r="AP412" s="7">
        <f>IFERROR(VLOOKUP(Table1[[#This Row],[Stock]],[2]CUS030!$A$5:$BO$10000,47,0)/Table1[[#This Row],[Rate
(L/S)]],"")</f>
        <v>0</v>
      </c>
      <c r="AQ412" s="7">
        <f>IFERROR(VLOOKUP(Table1[[#This Row],[Stock]],[2]CUS030!$A$5:$BO$10000,48,0)/Table1[[#This Row],[Rate
(L/S)]],"")</f>
        <v>0</v>
      </c>
      <c r="AR412" s="7">
        <f>IFERROR(VLOOKUP(Table1[[#This Row],[Stock]],[2]CUS030!$A$5:$BO$10000,49,0)/Table1[[#This Row],[Rate
(L/S)]],"")</f>
        <v>0</v>
      </c>
      <c r="AS412" s="7">
        <f>IFERROR(VLOOKUP(Table1[[#This Row],[Stock]],[2]CUS030!$A$5:$BO$10000,50,0)/Table1[[#This Row],[Rate
(L/S)]],"")</f>
        <v>0</v>
      </c>
      <c r="AT412" s="7">
        <f>IFERROR(VLOOKUP(Table1[[#This Row],[Stock]],[2]CUS030!$A$5:$BO$10000,51,0)/Table1[[#This Row],[Rate
(L/S)]],"")</f>
        <v>0</v>
      </c>
      <c r="AU412" s="7">
        <f>IFERROR(VLOOKUP(Table1[[#This Row],[Stock]],[2]CUS030!$A$5:$BO$10000,52,0)/Table1[[#This Row],[Rate
(L/S)]],"")</f>
        <v>0</v>
      </c>
      <c r="AV412" s="7">
        <f>IFERROR(VLOOKUP(Table1[[#This Row],[Stock]],[2]CUS030!$A$5:$BO$10000,53,0)/Table1[[#This Row],[Rate
(L/S)]],"")</f>
        <v>0</v>
      </c>
      <c r="AW412" s="7">
        <f>IFERROR(VLOOKUP(Table1[[#This Row],[Stock]],[2]CUS030!$A$5:$BO$10000,54,0)/Table1[[#This Row],[Rate
(L/S)]],"")</f>
        <v>0</v>
      </c>
      <c r="AX412" s="7">
        <f>IFERROR(VLOOKUP(Table1[[#This Row],[Stock]],[2]CUS030!$A$5:$BO$10000,55,0)/Table1[[#This Row],[Rate
(L/S)]],"")</f>
        <v>0</v>
      </c>
      <c r="AY412" s="7">
        <f>IFERROR(VLOOKUP(Table1[[#This Row],[Stock]],[2]CUS030!$A$5:$BO$10000,56,0)/Table1[[#This Row],[Rate
(L/S)]],"")</f>
        <v>0</v>
      </c>
      <c r="AZ412" s="7">
        <f>IFERROR(VLOOKUP(Table1[[#This Row],[Stock]],[2]CUS030!$A$5:$BO$10000,57,0)/Table1[[#This Row],[Rate
(L/S)]],"")</f>
        <v>0</v>
      </c>
      <c r="BA412" s="7">
        <f>IFERROR(VLOOKUP(Table1[[#This Row],[Stock]],[2]CUS030!$A$5:$BO$10000,58,0)/Table1[[#This Row],[Rate
(L/S)]],"")</f>
        <v>0</v>
      </c>
      <c r="BB412" s="7">
        <f>IFERROR(VLOOKUP(Table1[[#This Row],[Stock]],[2]CUS030!$A$5:$BO$10000,59,0)/Table1[[#This Row],[Rate
(L/S)]],"")</f>
        <v>0</v>
      </c>
      <c r="BC412" s="7">
        <f>IFERROR(VLOOKUP(Table1[[#This Row],[Stock]],[2]CUS030!$A$5:$BO$10000,60,0)/Table1[[#This Row],[Rate
(L/S)]],"")</f>
        <v>0</v>
      </c>
      <c r="BD412" s="7">
        <f>IFERROR(VLOOKUP(Table1[[#This Row],[Stock]],[2]CUS030!$A$5:$BO$10000,61,0)/Table1[[#This Row],[Rate
(L/S)]],"")</f>
        <v>0</v>
      </c>
      <c r="BE412" s="7">
        <f>IFERROR(VLOOKUP(Table1[[#This Row],[Stock]],[2]CUS030!$A$5:$BO$10000,62,0)/Table1[[#This Row],[Rate
(L/S)]],"")</f>
        <v>0</v>
      </c>
      <c r="BF412" s="7">
        <f>IFERROR(VLOOKUP(Table1[[#This Row],[Stock]],[2]CUS030!$A$5:$BO$10000,63,0)/Table1[[#This Row],[Rate
(L/S)]],"")</f>
        <v>0</v>
      </c>
      <c r="BG412" s="7">
        <f>IFERROR(VLOOKUP(Table1[[#This Row],[Stock]],[2]CUS030!$A$5:$BO$10000,64,0)/Table1[[#This Row],[Rate
(L/S)]],"")</f>
        <v>0</v>
      </c>
      <c r="BH412" s="7">
        <f>IFERROR(VLOOKUP(Table1[[#This Row],[Stock]],[2]CUS030!$A$5:$BO$10000,65,0)/Table1[[#This Row],[Rate
(L/S)]],"")</f>
        <v>0</v>
      </c>
      <c r="BI412" s="7" t="s">
        <v>1</v>
      </c>
      <c r="BJ412" s="15">
        <f>IFERROR(IF(Table1[[#This Row],[S.Material]]="S",(Table1[[#This Row],[Total Qty]]+Table1[[#This Row],[N+1]]+Table1[[#This Row],[N+2]]),Table1[[#This Row],[Total Qty]]+Table1[[#This Row],[N+1]]),)</f>
        <v>0</v>
      </c>
      <c r="BK412" s="7" t="str">
        <f>IFERROR(IF(((AVERAGE((Table1[[#This Row],[N+1]],Table1[[#This Row],[N+2]]),Table1[[#This Row],[N+3]])-(Table1[[#This Row],[Total Qty]])))&gt;500,"Fixed&gt;500pcs",""),"")</f>
        <v/>
      </c>
      <c r="BL412" s="7" t="str">
        <f>IF(AND(Table1[[#This Row],[Last Forcast]]=0,Table1[[#This Row],[Total Qty]]&gt;0,Table1[[#This Row],[N+1]]&gt;0),"Check PO again","")</f>
        <v/>
      </c>
    </row>
    <row r="413" spans="2:64" x14ac:dyDescent="0.3">
      <c r="B413">
        <v>411</v>
      </c>
      <c r="C413" t="s">
        <v>425</v>
      </c>
      <c r="D413">
        <f>IFERROR(ROUND((MID(Table1[[#This Row],[Production]],35,(LEN(Table1[[#This Row],[Production]]))-37)/(MID(Table1[[#This Row],[Stock]],35,(LEN(Table1[[#This Row],[Stock]]))-37))),0),"")</f>
        <v>1</v>
      </c>
      <c r="E413" t="s">
        <v>425</v>
      </c>
      <c r="F413" s="16">
        <f>VLOOKUP(LEFT(Table1[[#This Row],[Production]],LEN(Table1[[#This Row],[Production]])-7),Item!$A$5:$Z$1000,26,0)</f>
        <v>1.1919999999999999</v>
      </c>
      <c r="H413" s="8" t="str">
        <f>IFERROR(VLOOKUP(MID(Table1[[#This Row],[Production]],10,2),Special!$B$2:$D$26,3,0),"")</f>
        <v>-</v>
      </c>
      <c r="J413" t="b">
        <f>EXACT(LEFT(Table1[[#This Row],[Stock]],12),LEFT(Table1[[#This Row],[Production]],12))</f>
        <v>1</v>
      </c>
      <c r="K413" t="b">
        <f>EXACT((RIGHT(Table1[[#This Row],[Stock]],3)),((RIGHT(Table1[[#This Row],[Production]],3))))</f>
        <v>1</v>
      </c>
      <c r="L413" s="14">
        <f>IFERROR(VLOOKUP(Table1[[#This Row],[Stock]],[1]Sheet1!$A$7:$N$10000,14,0),"")</f>
        <v>2457</v>
      </c>
      <c r="M413" s="14">
        <f>IFERROR(ROUND((Table1[[#This Row],[Stock
(S&amp;L)]]/Table1[[#This Row],[Rate
(L/S)]]),0),"")</f>
        <v>2457</v>
      </c>
      <c r="O413" t="str">
        <f>IF(Table1[[#This Row],[Rate
(L/S)]]=1,"P/E","C")</f>
        <v>P/E</v>
      </c>
      <c r="P413" s="7">
        <f>IFERROR(VLOOKUP(Table1[[#This Row],[Stock]],[2]CUS030!$A$5:$BO$10000,21,0)/Table1[[#This Row],[Rate
(L/S)]],"")</f>
        <v>0</v>
      </c>
      <c r="Q413" s="7">
        <f>IFERROR(VLOOKUP(Table1[[#This Row],[Stock]],[2]CUS030!$A$5:$BO$10000,22,0)/Table1[[#This Row],[Rate
(L/S)]],"")</f>
        <v>0</v>
      </c>
      <c r="R413" s="7">
        <f>IFERROR(VLOOKUP(Table1[[#This Row],[Stock]],[2]CUS030!$A$5:$BO$10000,23,0)/Table1[[#This Row],[Rate
(L/S)]],"")</f>
        <v>0</v>
      </c>
      <c r="S413" s="7">
        <f>IFERROR(VLOOKUP(Table1[[#This Row],[Stock]],[2]CUS030!$A$5:$BO$10000,24,0)/Table1[[#This Row],[Rate
(L/S)]],"")</f>
        <v>0</v>
      </c>
      <c r="T413" s="7">
        <f>IFERROR(VLOOKUP(Table1[[#This Row],[Stock]],[2]CUS030!$A$5:$BO$10000,25,0)/Table1[[#This Row],[Rate
(L/S)]],"")</f>
        <v>0</v>
      </c>
      <c r="U413" s="7">
        <f>IFERROR(VLOOKUP(Table1[[#This Row],[Stock]],[2]CUS030!$A$5:$BO$10000,26,0)/Table1[[#This Row],[Rate
(L/S)]],"")</f>
        <v>0</v>
      </c>
      <c r="V413" s="7">
        <f>IFERROR(VLOOKUP(Table1[[#This Row],[Stock]],[2]CUS030!$A$5:$BO$10000,27,0)/Table1[[#This Row],[Rate
(L/S)]],"")</f>
        <v>0</v>
      </c>
      <c r="W413" s="7">
        <f>IFERROR(VLOOKUP(Table1[[#This Row],[Stock]],[2]CUS030!$A$5:$BO$10000,28,0)/Table1[[#This Row],[Rate
(L/S)]],"")</f>
        <v>0</v>
      </c>
      <c r="X413" s="7">
        <f>IFERROR(VLOOKUP(Table1[[#This Row],[Stock]],[2]CUS030!$A$5:$BO$10000,29,0)/Table1[[#This Row],[Rate
(L/S)]],"")</f>
        <v>0</v>
      </c>
      <c r="Y413" s="7">
        <f>IFERROR(VLOOKUP(Table1[[#This Row],[Stock]],[2]CUS030!$A$5:$BO$10000,30,0)/Table1[[#This Row],[Rate
(L/S)]],"")</f>
        <v>0</v>
      </c>
      <c r="Z413" s="7">
        <f>IFERROR(VLOOKUP(Table1[[#This Row],[Stock]],[2]CUS030!$A$5:$BO$10000,31,0)/Table1[[#This Row],[Rate
(L/S)]],"")</f>
        <v>0</v>
      </c>
      <c r="AA413" s="7">
        <f>IFERROR(VLOOKUP(Table1[[#This Row],[Stock]],[2]CUS030!$A$5:$BO$10000,32,0)/Table1[[#This Row],[Rate
(L/S)]],"")</f>
        <v>0</v>
      </c>
      <c r="AB413" s="7">
        <f>IFERROR(VLOOKUP(Table1[[#This Row],[Stock]],[2]CUS030!$A$5:$BO$10000,33,0)/Table1[[#This Row],[Rate
(L/S)]],"")</f>
        <v>0</v>
      </c>
      <c r="AC413" s="7">
        <f>IFERROR(VLOOKUP(Table1[[#This Row],[Stock]],[2]CUS030!$A$5:$BO$10000,34,0)/Table1[[#This Row],[Rate
(L/S)]],"")</f>
        <v>0</v>
      </c>
      <c r="AD413" s="7">
        <f>IFERROR(VLOOKUP(Table1[[#This Row],[Stock]],[2]CUS030!$A$5:$BO$10000,35,0)/Table1[[#This Row],[Rate
(L/S)]],"")</f>
        <v>0</v>
      </c>
      <c r="AE413" s="7">
        <f>IFERROR(VLOOKUP(Table1[[#This Row],[Stock]],[2]CUS030!$A$5:$BO$10000,36,0)/Table1[[#This Row],[Rate
(L/S)]],"")</f>
        <v>0</v>
      </c>
      <c r="AF413" s="7">
        <f>IFERROR(VLOOKUP(Table1[[#This Row],[Stock]],[2]CUS030!$A$5:$BO$10000,37,0)/Table1[[#This Row],[Rate
(L/S)]],"")</f>
        <v>0</v>
      </c>
      <c r="AG413" s="7">
        <f>IFERROR(VLOOKUP(Table1[[#This Row],[Stock]],[2]CUS030!$A$5:$BO$10000,38,0)/Table1[[#This Row],[Rate
(L/S)]],"")</f>
        <v>0</v>
      </c>
      <c r="AH413" s="7">
        <f>IFERROR(VLOOKUP(Table1[[#This Row],[Stock]],[2]CUS030!$A$5:$BO$10000,39,0)/Table1[[#This Row],[Rate
(L/S)]],"")</f>
        <v>0</v>
      </c>
      <c r="AI413" s="7">
        <f>IFERROR(VLOOKUP(Table1[[#This Row],[Stock]],[2]CUS030!$A$5:$BO$10000,40,0)/Table1[[#This Row],[Rate
(L/S)]],"")</f>
        <v>0</v>
      </c>
      <c r="AJ413" s="7">
        <f>IFERROR(VLOOKUP(Table1[[#This Row],[Stock]],[2]CUS030!$A$5:$BO$10000,41,0)/Table1[[#This Row],[Rate
(L/S)]],"")</f>
        <v>0</v>
      </c>
      <c r="AK413" s="7">
        <f>IFERROR(VLOOKUP(Table1[[#This Row],[Stock]],[2]CUS030!$A$5:$BO$10000,42,0)/Table1[[#This Row],[Rate
(L/S)]],"")</f>
        <v>0</v>
      </c>
      <c r="AL413" s="7">
        <f>IFERROR(VLOOKUP(Table1[[#This Row],[Stock]],[2]CUS030!$A$5:$BO$10000,43,0)/Table1[[#This Row],[Rate
(L/S)]],"")</f>
        <v>0</v>
      </c>
      <c r="AM413" s="7">
        <f>IFERROR(VLOOKUP(Table1[[#This Row],[Stock]],[2]CUS030!$A$5:$BO$10000,44,0)/Table1[[#This Row],[Rate
(L/S)]],"")</f>
        <v>0</v>
      </c>
      <c r="AN413" s="7">
        <f>IFERROR(VLOOKUP(Table1[[#This Row],[Stock]],[2]CUS030!$A$5:$BO$10000,45,0)/Table1[[#This Row],[Rate
(L/S)]],"")</f>
        <v>0</v>
      </c>
      <c r="AO413" s="7">
        <f>IFERROR(VLOOKUP(Table1[[#This Row],[Stock]],[2]CUS030!$A$5:$BO$10000,46,0)/Table1[[#This Row],[Rate
(L/S)]],"")</f>
        <v>0</v>
      </c>
      <c r="AP413" s="7">
        <f>IFERROR(VLOOKUP(Table1[[#This Row],[Stock]],[2]CUS030!$A$5:$BO$10000,47,0)/Table1[[#This Row],[Rate
(L/S)]],"")</f>
        <v>0</v>
      </c>
      <c r="AQ413" s="7">
        <f>IFERROR(VLOOKUP(Table1[[#This Row],[Stock]],[2]CUS030!$A$5:$BO$10000,48,0)/Table1[[#This Row],[Rate
(L/S)]],"")</f>
        <v>0</v>
      </c>
      <c r="AR413" s="7">
        <f>IFERROR(VLOOKUP(Table1[[#This Row],[Stock]],[2]CUS030!$A$5:$BO$10000,49,0)/Table1[[#This Row],[Rate
(L/S)]],"")</f>
        <v>0</v>
      </c>
      <c r="AS413" s="7">
        <f>IFERROR(VLOOKUP(Table1[[#This Row],[Stock]],[2]CUS030!$A$5:$BO$10000,50,0)/Table1[[#This Row],[Rate
(L/S)]],"")</f>
        <v>0</v>
      </c>
      <c r="AT413" s="7">
        <f>IFERROR(VLOOKUP(Table1[[#This Row],[Stock]],[2]CUS030!$A$5:$BO$10000,51,0)/Table1[[#This Row],[Rate
(L/S)]],"")</f>
        <v>2002</v>
      </c>
      <c r="AU413" s="7">
        <f>IFERROR(VLOOKUP(Table1[[#This Row],[Stock]],[2]CUS030!$A$5:$BO$10000,52,0)/Table1[[#This Row],[Rate
(L/S)]],"")</f>
        <v>0</v>
      </c>
      <c r="AV413" s="7">
        <f>IFERROR(VLOOKUP(Table1[[#This Row],[Stock]],[2]CUS030!$A$5:$BO$10000,53,0)/Table1[[#This Row],[Rate
(L/S)]],"")</f>
        <v>2002</v>
      </c>
      <c r="AW413" s="7">
        <f>IFERROR(VLOOKUP(Table1[[#This Row],[Stock]],[2]CUS030!$A$5:$BO$10000,54,0)/Table1[[#This Row],[Rate
(L/S)]],"")</f>
        <v>0</v>
      </c>
      <c r="AX413" s="7">
        <f>IFERROR(VLOOKUP(Table1[[#This Row],[Stock]],[2]CUS030!$A$5:$BO$10000,55,0)/Table1[[#This Row],[Rate
(L/S)]],"")</f>
        <v>2090</v>
      </c>
      <c r="AY413" s="7">
        <f>IFERROR(VLOOKUP(Table1[[#This Row],[Stock]],[2]CUS030!$A$5:$BO$10000,56,0)/Table1[[#This Row],[Rate
(L/S)]],"")</f>
        <v>1183</v>
      </c>
      <c r="AZ413" s="7">
        <f>IFERROR(VLOOKUP(Table1[[#This Row],[Stock]],[2]CUS030!$A$5:$BO$10000,57,0)/Table1[[#This Row],[Rate
(L/S)]],"")</f>
        <v>1159</v>
      </c>
      <c r="BA413" s="7">
        <f>IFERROR(VLOOKUP(Table1[[#This Row],[Stock]],[2]CUS030!$A$5:$BO$10000,58,0)/Table1[[#This Row],[Rate
(L/S)]],"")</f>
        <v>1455</v>
      </c>
      <c r="BB413" s="7">
        <f>IFERROR(VLOOKUP(Table1[[#This Row],[Stock]],[2]CUS030!$A$5:$BO$10000,59,0)/Table1[[#This Row],[Rate
(L/S)]],"")</f>
        <v>0</v>
      </c>
      <c r="BC413" s="7">
        <f>IFERROR(VLOOKUP(Table1[[#This Row],[Stock]],[2]CUS030!$A$5:$BO$10000,60,0)/Table1[[#This Row],[Rate
(L/S)]],"")</f>
        <v>0</v>
      </c>
      <c r="BD413" s="7">
        <f>IFERROR(VLOOKUP(Table1[[#This Row],[Stock]],[2]CUS030!$A$5:$BO$10000,61,0)/Table1[[#This Row],[Rate
(L/S)]],"")</f>
        <v>0</v>
      </c>
      <c r="BE413" s="7">
        <f>IFERROR(VLOOKUP(Table1[[#This Row],[Stock]],[2]CUS030!$A$5:$BO$10000,62,0)/Table1[[#This Row],[Rate
(L/S)]],"")</f>
        <v>0</v>
      </c>
      <c r="BF413" s="7">
        <f>IFERROR(VLOOKUP(Table1[[#This Row],[Stock]],[2]CUS030!$A$5:$BO$10000,63,0)/Table1[[#This Row],[Rate
(L/S)]],"")</f>
        <v>0</v>
      </c>
      <c r="BG413" s="7">
        <f>IFERROR(VLOOKUP(Table1[[#This Row],[Stock]],[2]CUS030!$A$5:$BO$10000,64,0)/Table1[[#This Row],[Rate
(L/S)]],"")</f>
        <v>0</v>
      </c>
      <c r="BH413" s="7">
        <f>IFERROR(VLOOKUP(Table1[[#This Row],[Stock]],[2]CUS030!$A$5:$BO$10000,65,0)/Table1[[#This Row],[Rate
(L/S)]],"")</f>
        <v>0</v>
      </c>
      <c r="BI413" s="7" t="s">
        <v>1</v>
      </c>
      <c r="BJ413" s="15">
        <f>IFERROR(IF(Table1[[#This Row],[S.Material]]="S",(Table1[[#This Row],[Total Qty]]+Table1[[#This Row],[N+1]]+Table1[[#This Row],[N+2]]),Table1[[#This Row],[Total Qty]]+Table1[[#This Row],[N+1]]),)</f>
        <v>3185</v>
      </c>
      <c r="BK413" s="7" t="str">
        <f>IFERROR(IF(((AVERAGE((Table1[[#This Row],[N+1]],Table1[[#This Row],[N+2]]),Table1[[#This Row],[N+3]])-(Table1[[#This Row],[Total Qty]])))&gt;500,"Fixed&gt;500pcs",""),"")</f>
        <v/>
      </c>
      <c r="BL413" s="7" t="str">
        <f>IF(AND(Table1[[#This Row],[Last Forcast]]=0,Table1[[#This Row],[Total Qty]]&gt;0,Table1[[#This Row],[N+1]]&gt;0),"Check PO again","")</f>
        <v/>
      </c>
    </row>
    <row r="414" spans="2:64" x14ac:dyDescent="0.3">
      <c r="B414">
        <v>412</v>
      </c>
      <c r="C414" s="1" t="s">
        <v>426</v>
      </c>
      <c r="D414">
        <f>IFERROR(ROUND((MID(Table1[[#This Row],[Production]],35,(LEN(Table1[[#This Row],[Production]]))-37)/(MID(Table1[[#This Row],[Stock]],35,(LEN(Table1[[#This Row],[Stock]]))-37))),0),"")</f>
        <v>146</v>
      </c>
      <c r="E414" t="s">
        <v>263</v>
      </c>
      <c r="F414" s="16">
        <f>VLOOKUP(LEFT(Table1[[#This Row],[Production]],LEN(Table1[[#This Row],[Production]])-7),Item!$A$5:$Z$1000,26,0)</f>
        <v>1.673</v>
      </c>
      <c r="H414" s="8" t="str">
        <f>IFERROR(VLOOKUP(MID(Table1[[#This Row],[Production]],10,2),Special!$B$2:$D$26,3,0),"")</f>
        <v>-</v>
      </c>
      <c r="J414" t="b">
        <f>EXACT(LEFT(Table1[[#This Row],[Stock]],12),LEFT(Table1[[#This Row],[Production]],12))</f>
        <v>1</v>
      </c>
      <c r="K414" t="b">
        <f>EXACT((RIGHT(Table1[[#This Row],[Stock]],3)),((RIGHT(Table1[[#This Row],[Production]],3))))</f>
        <v>1</v>
      </c>
      <c r="L414" s="14">
        <f>IFERROR(VLOOKUP(Table1[[#This Row],[Stock]],[1]Sheet1!$A$7:$N$10000,14,0),"")</f>
        <v>36632</v>
      </c>
      <c r="M414" s="14">
        <f>IFERROR(ROUND((Table1[[#This Row],[Stock
(S&amp;L)]]/Table1[[#This Row],[Rate
(L/S)]]),0),"")</f>
        <v>251</v>
      </c>
      <c r="O414" t="str">
        <f>IF(Table1[[#This Row],[Rate
(L/S)]]=1,"P/E","C")</f>
        <v>C</v>
      </c>
      <c r="P414" s="7">
        <f>IFERROR(VLOOKUP(Table1[[#This Row],[Stock]],[2]CUS030!$A$5:$BO$10000,21,0)/Table1[[#This Row],[Rate
(L/S)]],"")</f>
        <v>0</v>
      </c>
      <c r="Q414" s="7">
        <f>IFERROR(VLOOKUP(Table1[[#This Row],[Stock]],[2]CUS030!$A$5:$BO$10000,22,0)/Table1[[#This Row],[Rate
(L/S)]],"")</f>
        <v>0</v>
      </c>
      <c r="R414" s="7">
        <f>IFERROR(VLOOKUP(Table1[[#This Row],[Stock]],[2]CUS030!$A$5:$BO$10000,23,0)/Table1[[#This Row],[Rate
(L/S)]],"")</f>
        <v>0</v>
      </c>
      <c r="S414" s="7">
        <f>IFERROR(VLOOKUP(Table1[[#This Row],[Stock]],[2]CUS030!$A$5:$BO$10000,24,0)/Table1[[#This Row],[Rate
(L/S)]],"")</f>
        <v>0</v>
      </c>
      <c r="T414" s="7">
        <f>IFERROR(VLOOKUP(Table1[[#This Row],[Stock]],[2]CUS030!$A$5:$BO$10000,25,0)/Table1[[#This Row],[Rate
(L/S)]],"")</f>
        <v>0</v>
      </c>
      <c r="U414" s="7">
        <f>IFERROR(VLOOKUP(Table1[[#This Row],[Stock]],[2]CUS030!$A$5:$BO$10000,26,0)/Table1[[#This Row],[Rate
(L/S)]],"")</f>
        <v>0</v>
      </c>
      <c r="V414" s="7">
        <f>IFERROR(VLOOKUP(Table1[[#This Row],[Stock]],[2]CUS030!$A$5:$BO$10000,27,0)/Table1[[#This Row],[Rate
(L/S)]],"")</f>
        <v>0</v>
      </c>
      <c r="W414" s="7">
        <f>IFERROR(VLOOKUP(Table1[[#This Row],[Stock]],[2]CUS030!$A$5:$BO$10000,28,0)/Table1[[#This Row],[Rate
(L/S)]],"")</f>
        <v>0</v>
      </c>
      <c r="X414" s="7">
        <f>IFERROR(VLOOKUP(Table1[[#This Row],[Stock]],[2]CUS030!$A$5:$BO$10000,29,0)/Table1[[#This Row],[Rate
(L/S)]],"")</f>
        <v>0</v>
      </c>
      <c r="Y414" s="7">
        <f>IFERROR(VLOOKUP(Table1[[#This Row],[Stock]],[2]CUS030!$A$5:$BO$10000,30,0)/Table1[[#This Row],[Rate
(L/S)]],"")</f>
        <v>0</v>
      </c>
      <c r="Z414" s="7">
        <f>IFERROR(VLOOKUP(Table1[[#This Row],[Stock]],[2]CUS030!$A$5:$BO$10000,31,0)/Table1[[#This Row],[Rate
(L/S)]],"")</f>
        <v>0</v>
      </c>
      <c r="AA414" s="7">
        <f>IFERROR(VLOOKUP(Table1[[#This Row],[Stock]],[2]CUS030!$A$5:$BO$10000,32,0)/Table1[[#This Row],[Rate
(L/S)]],"")</f>
        <v>0</v>
      </c>
      <c r="AB414" s="7">
        <f>IFERROR(VLOOKUP(Table1[[#This Row],[Stock]],[2]CUS030!$A$5:$BO$10000,33,0)/Table1[[#This Row],[Rate
(L/S)]],"")</f>
        <v>0</v>
      </c>
      <c r="AC414" s="7">
        <f>IFERROR(VLOOKUP(Table1[[#This Row],[Stock]],[2]CUS030!$A$5:$BO$10000,34,0)/Table1[[#This Row],[Rate
(L/S)]],"")</f>
        <v>0</v>
      </c>
      <c r="AD414" s="7">
        <f>IFERROR(VLOOKUP(Table1[[#This Row],[Stock]],[2]CUS030!$A$5:$BO$10000,35,0)/Table1[[#This Row],[Rate
(L/S)]],"")</f>
        <v>0</v>
      </c>
      <c r="AE414" s="7">
        <f>IFERROR(VLOOKUP(Table1[[#This Row],[Stock]],[2]CUS030!$A$5:$BO$10000,36,0)/Table1[[#This Row],[Rate
(L/S)]],"")</f>
        <v>0</v>
      </c>
      <c r="AF414" s="7">
        <f>IFERROR(VLOOKUP(Table1[[#This Row],[Stock]],[2]CUS030!$A$5:$BO$10000,37,0)/Table1[[#This Row],[Rate
(L/S)]],"")</f>
        <v>0</v>
      </c>
      <c r="AG414" s="7">
        <f>IFERROR(VLOOKUP(Table1[[#This Row],[Stock]],[2]CUS030!$A$5:$BO$10000,38,0)/Table1[[#This Row],[Rate
(L/S)]],"")</f>
        <v>0</v>
      </c>
      <c r="AH414" s="7">
        <f>IFERROR(VLOOKUP(Table1[[#This Row],[Stock]],[2]CUS030!$A$5:$BO$10000,39,0)/Table1[[#This Row],[Rate
(L/S)]],"")</f>
        <v>0</v>
      </c>
      <c r="AI414" s="7">
        <f>IFERROR(VLOOKUP(Table1[[#This Row],[Stock]],[2]CUS030!$A$5:$BO$10000,40,0)/Table1[[#This Row],[Rate
(L/S)]],"")</f>
        <v>0</v>
      </c>
      <c r="AJ414" s="7">
        <f>IFERROR(VLOOKUP(Table1[[#This Row],[Stock]],[2]CUS030!$A$5:$BO$10000,41,0)/Table1[[#This Row],[Rate
(L/S)]],"")</f>
        <v>0</v>
      </c>
      <c r="AK414" s="7">
        <f>IFERROR(VLOOKUP(Table1[[#This Row],[Stock]],[2]CUS030!$A$5:$BO$10000,42,0)/Table1[[#This Row],[Rate
(L/S)]],"")</f>
        <v>0</v>
      </c>
      <c r="AL414" s="7">
        <f>IFERROR(VLOOKUP(Table1[[#This Row],[Stock]],[2]CUS030!$A$5:$BO$10000,43,0)/Table1[[#This Row],[Rate
(L/S)]],"")</f>
        <v>0</v>
      </c>
      <c r="AM414" s="7">
        <f>IFERROR(VLOOKUP(Table1[[#This Row],[Stock]],[2]CUS030!$A$5:$BO$10000,44,0)/Table1[[#This Row],[Rate
(L/S)]],"")</f>
        <v>0</v>
      </c>
      <c r="AN414" s="7">
        <f>IFERROR(VLOOKUP(Table1[[#This Row],[Stock]],[2]CUS030!$A$5:$BO$10000,45,0)/Table1[[#This Row],[Rate
(L/S)]],"")</f>
        <v>0</v>
      </c>
      <c r="AO414" s="7">
        <f>IFERROR(VLOOKUP(Table1[[#This Row],[Stock]],[2]CUS030!$A$5:$BO$10000,46,0)/Table1[[#This Row],[Rate
(L/S)]],"")</f>
        <v>0</v>
      </c>
      <c r="AP414" s="7">
        <f>IFERROR(VLOOKUP(Table1[[#This Row],[Stock]],[2]CUS030!$A$5:$BO$10000,47,0)/Table1[[#This Row],[Rate
(L/S)]],"")</f>
        <v>0</v>
      </c>
      <c r="AQ414" s="7">
        <f>IFERROR(VLOOKUP(Table1[[#This Row],[Stock]],[2]CUS030!$A$5:$BO$10000,48,0)/Table1[[#This Row],[Rate
(L/S)]],"")</f>
        <v>0</v>
      </c>
      <c r="AR414" s="7">
        <f>IFERROR(VLOOKUP(Table1[[#This Row],[Stock]],[2]CUS030!$A$5:$BO$10000,49,0)/Table1[[#This Row],[Rate
(L/S)]],"")</f>
        <v>0</v>
      </c>
      <c r="AS414" s="7">
        <f>IFERROR(VLOOKUP(Table1[[#This Row],[Stock]],[2]CUS030!$A$5:$BO$10000,50,0)/Table1[[#This Row],[Rate
(L/S)]],"")</f>
        <v>0</v>
      </c>
      <c r="AT414" s="7">
        <f>IFERROR(VLOOKUP(Table1[[#This Row],[Stock]],[2]CUS030!$A$5:$BO$10000,51,0)/Table1[[#This Row],[Rate
(L/S)]],"")</f>
        <v>0</v>
      </c>
      <c r="AU414" s="7">
        <f>IFERROR(VLOOKUP(Table1[[#This Row],[Stock]],[2]CUS030!$A$5:$BO$10000,52,0)/Table1[[#This Row],[Rate
(L/S)]],"")</f>
        <v>0</v>
      </c>
      <c r="AV414" s="7">
        <f>IFERROR(VLOOKUP(Table1[[#This Row],[Stock]],[2]CUS030!$A$5:$BO$10000,53,0)/Table1[[#This Row],[Rate
(L/S)]],"")</f>
        <v>0</v>
      </c>
      <c r="AW414" s="7">
        <f>IFERROR(VLOOKUP(Table1[[#This Row],[Stock]],[2]CUS030!$A$5:$BO$10000,54,0)/Table1[[#This Row],[Rate
(L/S)]],"")</f>
        <v>0</v>
      </c>
      <c r="AX414" s="7">
        <f>IFERROR(VLOOKUP(Table1[[#This Row],[Stock]],[2]CUS030!$A$5:$BO$10000,55,0)/Table1[[#This Row],[Rate
(L/S)]],"")</f>
        <v>461.65753424657532</v>
      </c>
      <c r="AY414" s="7">
        <f>IFERROR(VLOOKUP(Table1[[#This Row],[Stock]],[2]CUS030!$A$5:$BO$10000,56,0)/Table1[[#This Row],[Rate
(L/S)]],"")</f>
        <v>441.52054794520546</v>
      </c>
      <c r="AZ414" s="7">
        <f>IFERROR(VLOOKUP(Table1[[#This Row],[Stock]],[2]CUS030!$A$5:$BO$10000,57,0)/Table1[[#This Row],[Rate
(L/S)]],"")</f>
        <v>280.97260273972603</v>
      </c>
      <c r="BA414" s="7">
        <f>IFERROR(VLOOKUP(Table1[[#This Row],[Stock]],[2]CUS030!$A$5:$BO$10000,58,0)/Table1[[#This Row],[Rate
(L/S)]],"")</f>
        <v>353.98630136986299</v>
      </c>
      <c r="BB414" s="7">
        <f>IFERROR(VLOOKUP(Table1[[#This Row],[Stock]],[2]CUS030!$A$5:$BO$10000,59,0)/Table1[[#This Row],[Rate
(L/S)]],"")</f>
        <v>0</v>
      </c>
      <c r="BC414" s="7">
        <f>IFERROR(VLOOKUP(Table1[[#This Row],[Stock]],[2]CUS030!$A$5:$BO$10000,60,0)/Table1[[#This Row],[Rate
(L/S)]],"")</f>
        <v>0</v>
      </c>
      <c r="BD414" s="7">
        <f>IFERROR(VLOOKUP(Table1[[#This Row],[Stock]],[2]CUS030!$A$5:$BO$10000,61,0)/Table1[[#This Row],[Rate
(L/S)]],"")</f>
        <v>0</v>
      </c>
      <c r="BE414" s="7">
        <f>IFERROR(VLOOKUP(Table1[[#This Row],[Stock]],[2]CUS030!$A$5:$BO$10000,62,0)/Table1[[#This Row],[Rate
(L/S)]],"")</f>
        <v>0</v>
      </c>
      <c r="BF414" s="7">
        <f>IFERROR(VLOOKUP(Table1[[#This Row],[Stock]],[2]CUS030!$A$5:$BO$10000,63,0)/Table1[[#This Row],[Rate
(L/S)]],"")</f>
        <v>0</v>
      </c>
      <c r="BG414" s="7">
        <f>IFERROR(VLOOKUP(Table1[[#This Row],[Stock]],[2]CUS030!$A$5:$BO$10000,64,0)/Table1[[#This Row],[Rate
(L/S)]],"")</f>
        <v>0</v>
      </c>
      <c r="BH414" s="7">
        <f>IFERROR(VLOOKUP(Table1[[#This Row],[Stock]],[2]CUS030!$A$5:$BO$10000,65,0)/Table1[[#This Row],[Rate
(L/S)]],"")</f>
        <v>0</v>
      </c>
      <c r="BI414" s="7" t="s">
        <v>1</v>
      </c>
      <c r="BJ414" s="15">
        <f>IFERROR(IF(Table1[[#This Row],[S.Material]]="S",(Table1[[#This Row],[Total Qty]]+Table1[[#This Row],[N+1]]+Table1[[#This Row],[N+2]]),Table1[[#This Row],[Total Qty]]+Table1[[#This Row],[N+1]]),)</f>
        <v>441.52054794520546</v>
      </c>
      <c r="BK414" s="7" t="str">
        <f>IFERROR(IF(((AVERAGE((Table1[[#This Row],[N+1]],Table1[[#This Row],[N+2]]),Table1[[#This Row],[N+3]])-(Table1[[#This Row],[Total Qty]])))&gt;500,"Fixed&gt;500pcs",""),"")</f>
        <v/>
      </c>
      <c r="BL414" s="7" t="str">
        <f>IF(AND(Table1[[#This Row],[Last Forcast]]=0,Table1[[#This Row],[Total Qty]]&gt;0,Table1[[#This Row],[N+1]]&gt;0),"Check PO again","")</f>
        <v/>
      </c>
    </row>
    <row r="415" spans="2:64" x14ac:dyDescent="0.3">
      <c r="B415">
        <v>413</v>
      </c>
      <c r="C415" t="s">
        <v>427</v>
      </c>
      <c r="D415">
        <f>IFERROR(ROUND((MID(Table1[[#This Row],[Production]],35,(LEN(Table1[[#This Row],[Production]]))-37)/(MID(Table1[[#This Row],[Stock]],35,(LEN(Table1[[#This Row],[Stock]]))-37))),0),"")</f>
        <v>141</v>
      </c>
      <c r="E415" t="s">
        <v>263</v>
      </c>
      <c r="F415" s="16">
        <f>VLOOKUP(LEFT(Table1[[#This Row],[Production]],LEN(Table1[[#This Row],[Production]])-7),Item!$A$5:$Z$1000,26,0)</f>
        <v>1.673</v>
      </c>
      <c r="H415" s="8" t="str">
        <f>IFERROR(VLOOKUP(MID(Table1[[#This Row],[Production]],10,2),Special!$B$2:$D$26,3,0),"")</f>
        <v>-</v>
      </c>
      <c r="J415" t="b">
        <f>EXACT(LEFT(Table1[[#This Row],[Stock]],12),LEFT(Table1[[#This Row],[Production]],12))</f>
        <v>1</v>
      </c>
      <c r="K415" t="b">
        <f>EXACT((RIGHT(Table1[[#This Row],[Stock]],3)),((RIGHT(Table1[[#This Row],[Production]],3))))</f>
        <v>1</v>
      </c>
      <c r="L415" s="14">
        <f>IFERROR(VLOOKUP(Table1[[#This Row],[Stock]],[1]Sheet1!$A$7:$N$10000,14,0),"")</f>
        <v>8331</v>
      </c>
      <c r="M415" s="14">
        <f>IFERROR(ROUND((Table1[[#This Row],[Stock
(S&amp;L)]]/Table1[[#This Row],[Rate
(L/S)]]),0),"")</f>
        <v>59</v>
      </c>
      <c r="O415" t="str">
        <f>IF(Table1[[#This Row],[Rate
(L/S)]]=1,"P/E","C")</f>
        <v>C</v>
      </c>
      <c r="P415" s="7" t="str">
        <f>IFERROR(VLOOKUP(Table1[[#This Row],[Stock]],[2]CUS030!$A$5:$BO$10000,21,0)/Table1[[#This Row],[Rate
(L/S)]],"")</f>
        <v/>
      </c>
      <c r="Q415" s="7" t="str">
        <f>IFERROR(VLOOKUP(Table1[[#This Row],[Stock]],[2]CUS030!$A$5:$BO$10000,22,0)/Table1[[#This Row],[Rate
(L/S)]],"")</f>
        <v/>
      </c>
      <c r="R415" s="7" t="str">
        <f>IFERROR(VLOOKUP(Table1[[#This Row],[Stock]],[2]CUS030!$A$5:$BO$10000,23,0)/Table1[[#This Row],[Rate
(L/S)]],"")</f>
        <v/>
      </c>
      <c r="S415" s="7" t="str">
        <f>IFERROR(VLOOKUP(Table1[[#This Row],[Stock]],[2]CUS030!$A$5:$BO$10000,24,0)/Table1[[#This Row],[Rate
(L/S)]],"")</f>
        <v/>
      </c>
      <c r="T415" s="7" t="str">
        <f>IFERROR(VLOOKUP(Table1[[#This Row],[Stock]],[2]CUS030!$A$5:$BO$10000,25,0)/Table1[[#This Row],[Rate
(L/S)]],"")</f>
        <v/>
      </c>
      <c r="U415" s="7" t="str">
        <f>IFERROR(VLOOKUP(Table1[[#This Row],[Stock]],[2]CUS030!$A$5:$BO$10000,26,0)/Table1[[#This Row],[Rate
(L/S)]],"")</f>
        <v/>
      </c>
      <c r="V415" s="7" t="str">
        <f>IFERROR(VLOOKUP(Table1[[#This Row],[Stock]],[2]CUS030!$A$5:$BO$10000,27,0)/Table1[[#This Row],[Rate
(L/S)]],"")</f>
        <v/>
      </c>
      <c r="W415" s="7" t="str">
        <f>IFERROR(VLOOKUP(Table1[[#This Row],[Stock]],[2]CUS030!$A$5:$BO$10000,28,0)/Table1[[#This Row],[Rate
(L/S)]],"")</f>
        <v/>
      </c>
      <c r="X415" s="7" t="str">
        <f>IFERROR(VLOOKUP(Table1[[#This Row],[Stock]],[2]CUS030!$A$5:$BO$10000,29,0)/Table1[[#This Row],[Rate
(L/S)]],"")</f>
        <v/>
      </c>
      <c r="Y415" s="7" t="str">
        <f>IFERROR(VLOOKUP(Table1[[#This Row],[Stock]],[2]CUS030!$A$5:$BO$10000,30,0)/Table1[[#This Row],[Rate
(L/S)]],"")</f>
        <v/>
      </c>
      <c r="Z415" s="7" t="str">
        <f>IFERROR(VLOOKUP(Table1[[#This Row],[Stock]],[2]CUS030!$A$5:$BO$10000,31,0)/Table1[[#This Row],[Rate
(L/S)]],"")</f>
        <v/>
      </c>
      <c r="AA415" s="7" t="str">
        <f>IFERROR(VLOOKUP(Table1[[#This Row],[Stock]],[2]CUS030!$A$5:$BO$10000,32,0)/Table1[[#This Row],[Rate
(L/S)]],"")</f>
        <v/>
      </c>
      <c r="AB415" s="7" t="str">
        <f>IFERROR(VLOOKUP(Table1[[#This Row],[Stock]],[2]CUS030!$A$5:$BO$10000,33,0)/Table1[[#This Row],[Rate
(L/S)]],"")</f>
        <v/>
      </c>
      <c r="AC415" s="7" t="str">
        <f>IFERROR(VLOOKUP(Table1[[#This Row],[Stock]],[2]CUS030!$A$5:$BO$10000,34,0)/Table1[[#This Row],[Rate
(L/S)]],"")</f>
        <v/>
      </c>
      <c r="AD415" s="7" t="str">
        <f>IFERROR(VLOOKUP(Table1[[#This Row],[Stock]],[2]CUS030!$A$5:$BO$10000,35,0)/Table1[[#This Row],[Rate
(L/S)]],"")</f>
        <v/>
      </c>
      <c r="AE415" s="7" t="str">
        <f>IFERROR(VLOOKUP(Table1[[#This Row],[Stock]],[2]CUS030!$A$5:$BO$10000,36,0)/Table1[[#This Row],[Rate
(L/S)]],"")</f>
        <v/>
      </c>
      <c r="AF415" s="7" t="str">
        <f>IFERROR(VLOOKUP(Table1[[#This Row],[Stock]],[2]CUS030!$A$5:$BO$10000,37,0)/Table1[[#This Row],[Rate
(L/S)]],"")</f>
        <v/>
      </c>
      <c r="AG415" s="7" t="str">
        <f>IFERROR(VLOOKUP(Table1[[#This Row],[Stock]],[2]CUS030!$A$5:$BO$10000,38,0)/Table1[[#This Row],[Rate
(L/S)]],"")</f>
        <v/>
      </c>
      <c r="AH415" s="7" t="str">
        <f>IFERROR(VLOOKUP(Table1[[#This Row],[Stock]],[2]CUS030!$A$5:$BO$10000,39,0)/Table1[[#This Row],[Rate
(L/S)]],"")</f>
        <v/>
      </c>
      <c r="AI415" s="7" t="str">
        <f>IFERROR(VLOOKUP(Table1[[#This Row],[Stock]],[2]CUS030!$A$5:$BO$10000,40,0)/Table1[[#This Row],[Rate
(L/S)]],"")</f>
        <v/>
      </c>
      <c r="AJ415" s="7" t="str">
        <f>IFERROR(VLOOKUP(Table1[[#This Row],[Stock]],[2]CUS030!$A$5:$BO$10000,41,0)/Table1[[#This Row],[Rate
(L/S)]],"")</f>
        <v/>
      </c>
      <c r="AK415" s="7" t="str">
        <f>IFERROR(VLOOKUP(Table1[[#This Row],[Stock]],[2]CUS030!$A$5:$BO$10000,42,0)/Table1[[#This Row],[Rate
(L/S)]],"")</f>
        <v/>
      </c>
      <c r="AL415" s="7" t="str">
        <f>IFERROR(VLOOKUP(Table1[[#This Row],[Stock]],[2]CUS030!$A$5:$BO$10000,43,0)/Table1[[#This Row],[Rate
(L/S)]],"")</f>
        <v/>
      </c>
      <c r="AM415" s="7" t="str">
        <f>IFERROR(VLOOKUP(Table1[[#This Row],[Stock]],[2]CUS030!$A$5:$BO$10000,44,0)/Table1[[#This Row],[Rate
(L/S)]],"")</f>
        <v/>
      </c>
      <c r="AN415" s="7" t="str">
        <f>IFERROR(VLOOKUP(Table1[[#This Row],[Stock]],[2]CUS030!$A$5:$BO$10000,45,0)/Table1[[#This Row],[Rate
(L/S)]],"")</f>
        <v/>
      </c>
      <c r="AO415" s="7" t="str">
        <f>IFERROR(VLOOKUP(Table1[[#This Row],[Stock]],[2]CUS030!$A$5:$BO$10000,46,0)/Table1[[#This Row],[Rate
(L/S)]],"")</f>
        <v/>
      </c>
      <c r="AP415" s="7" t="str">
        <f>IFERROR(VLOOKUP(Table1[[#This Row],[Stock]],[2]CUS030!$A$5:$BO$10000,47,0)/Table1[[#This Row],[Rate
(L/S)]],"")</f>
        <v/>
      </c>
      <c r="AQ415" s="7" t="str">
        <f>IFERROR(VLOOKUP(Table1[[#This Row],[Stock]],[2]CUS030!$A$5:$BO$10000,48,0)/Table1[[#This Row],[Rate
(L/S)]],"")</f>
        <v/>
      </c>
      <c r="AR415" s="7" t="str">
        <f>IFERROR(VLOOKUP(Table1[[#This Row],[Stock]],[2]CUS030!$A$5:$BO$10000,49,0)/Table1[[#This Row],[Rate
(L/S)]],"")</f>
        <v/>
      </c>
      <c r="AS415" s="7" t="str">
        <f>IFERROR(VLOOKUP(Table1[[#This Row],[Stock]],[2]CUS030!$A$5:$BO$10000,50,0)/Table1[[#This Row],[Rate
(L/S)]],"")</f>
        <v/>
      </c>
      <c r="AT415" s="7" t="str">
        <f>IFERROR(VLOOKUP(Table1[[#This Row],[Stock]],[2]CUS030!$A$5:$BO$10000,51,0)/Table1[[#This Row],[Rate
(L/S)]],"")</f>
        <v/>
      </c>
      <c r="AU415" s="7" t="str">
        <f>IFERROR(VLOOKUP(Table1[[#This Row],[Stock]],[2]CUS030!$A$5:$BO$10000,52,0)/Table1[[#This Row],[Rate
(L/S)]],"")</f>
        <v/>
      </c>
      <c r="AV415" s="7" t="str">
        <f>IFERROR(VLOOKUP(Table1[[#This Row],[Stock]],[2]CUS030!$A$5:$BO$10000,53,0)/Table1[[#This Row],[Rate
(L/S)]],"")</f>
        <v/>
      </c>
      <c r="AW415" s="7" t="str">
        <f>IFERROR(VLOOKUP(Table1[[#This Row],[Stock]],[2]CUS030!$A$5:$BO$10000,54,0)/Table1[[#This Row],[Rate
(L/S)]],"")</f>
        <v/>
      </c>
      <c r="AX415" s="7" t="str">
        <f>IFERROR(VLOOKUP(Table1[[#This Row],[Stock]],[2]CUS030!$A$5:$BO$10000,55,0)/Table1[[#This Row],[Rate
(L/S)]],"")</f>
        <v/>
      </c>
      <c r="AY415" s="7" t="str">
        <f>IFERROR(VLOOKUP(Table1[[#This Row],[Stock]],[2]CUS030!$A$5:$BO$10000,56,0)/Table1[[#This Row],[Rate
(L/S)]],"")</f>
        <v/>
      </c>
      <c r="AZ415" s="7" t="str">
        <f>IFERROR(VLOOKUP(Table1[[#This Row],[Stock]],[2]CUS030!$A$5:$BO$10000,57,0)/Table1[[#This Row],[Rate
(L/S)]],"")</f>
        <v/>
      </c>
      <c r="BA415" s="7" t="str">
        <f>IFERROR(VLOOKUP(Table1[[#This Row],[Stock]],[2]CUS030!$A$5:$BO$10000,58,0)/Table1[[#This Row],[Rate
(L/S)]],"")</f>
        <v/>
      </c>
      <c r="BB415" s="7" t="str">
        <f>IFERROR(VLOOKUP(Table1[[#This Row],[Stock]],[2]CUS030!$A$5:$BO$10000,59,0)/Table1[[#This Row],[Rate
(L/S)]],"")</f>
        <v/>
      </c>
      <c r="BC415" s="7" t="str">
        <f>IFERROR(VLOOKUP(Table1[[#This Row],[Stock]],[2]CUS030!$A$5:$BO$10000,60,0)/Table1[[#This Row],[Rate
(L/S)]],"")</f>
        <v/>
      </c>
      <c r="BD415" s="7" t="str">
        <f>IFERROR(VLOOKUP(Table1[[#This Row],[Stock]],[2]CUS030!$A$5:$BO$10000,61,0)/Table1[[#This Row],[Rate
(L/S)]],"")</f>
        <v/>
      </c>
      <c r="BE415" s="7" t="str">
        <f>IFERROR(VLOOKUP(Table1[[#This Row],[Stock]],[2]CUS030!$A$5:$BO$10000,62,0)/Table1[[#This Row],[Rate
(L/S)]],"")</f>
        <v/>
      </c>
      <c r="BF415" s="7" t="str">
        <f>IFERROR(VLOOKUP(Table1[[#This Row],[Stock]],[2]CUS030!$A$5:$BO$10000,63,0)/Table1[[#This Row],[Rate
(L/S)]],"")</f>
        <v/>
      </c>
      <c r="BG415" s="7" t="str">
        <f>IFERROR(VLOOKUP(Table1[[#This Row],[Stock]],[2]CUS030!$A$5:$BO$10000,64,0)/Table1[[#This Row],[Rate
(L/S)]],"")</f>
        <v/>
      </c>
      <c r="BH415" s="7" t="str">
        <f>IFERROR(VLOOKUP(Table1[[#This Row],[Stock]],[2]CUS030!$A$5:$BO$10000,65,0)/Table1[[#This Row],[Rate
(L/S)]],"")</f>
        <v/>
      </c>
      <c r="BI415" s="7" t="s">
        <v>1</v>
      </c>
      <c r="BJ415" s="15">
        <f>IFERROR(IF(Table1[[#This Row],[S.Material]]="S",(Table1[[#This Row],[Total Qty]]+Table1[[#This Row],[N+1]]+Table1[[#This Row],[N+2]]),Table1[[#This Row],[Total Qty]]+Table1[[#This Row],[N+1]]),)</f>
        <v>0</v>
      </c>
      <c r="BK415" s="7" t="str">
        <f>IFERROR(IF(((AVERAGE((Table1[[#This Row],[N+1]],Table1[[#This Row],[N+2]]),Table1[[#This Row],[N+3]])-(Table1[[#This Row],[Total Qty]])))&gt;500,"Fixed&gt;500pcs",""),"")</f>
        <v/>
      </c>
      <c r="BL415" s="7" t="str">
        <f>IF(AND(Table1[[#This Row],[Last Forcast]]=0,Table1[[#This Row],[Total Qty]]&gt;0,Table1[[#This Row],[N+1]]&gt;0),"Check PO again","")</f>
        <v/>
      </c>
    </row>
    <row r="416" spans="2:64" x14ac:dyDescent="0.3">
      <c r="B416">
        <v>414</v>
      </c>
      <c r="C416" t="s">
        <v>263</v>
      </c>
      <c r="D416">
        <f>IFERROR(ROUND((MID(Table1[[#This Row],[Production]],35,(LEN(Table1[[#This Row],[Production]]))-37)/(MID(Table1[[#This Row],[Stock]],35,(LEN(Table1[[#This Row],[Stock]]))-37))),0),"")</f>
        <v>1</v>
      </c>
      <c r="E416" t="s">
        <v>263</v>
      </c>
      <c r="F416" s="16">
        <f>VLOOKUP(LEFT(Table1[[#This Row],[Production]],LEN(Table1[[#This Row],[Production]])-7),Item!$A$5:$Z$1000,26,0)</f>
        <v>1.673</v>
      </c>
      <c r="H416" s="8" t="str">
        <f>IFERROR(VLOOKUP(MID(Table1[[#This Row],[Production]],10,2),Special!$B$2:$D$26,3,0),"")</f>
        <v>-</v>
      </c>
      <c r="J416" t="b">
        <f>EXACT(LEFT(Table1[[#This Row],[Stock]],12),LEFT(Table1[[#This Row],[Production]],12))</f>
        <v>1</v>
      </c>
      <c r="K416" t="b">
        <f>EXACT((RIGHT(Table1[[#This Row],[Stock]],3)),((RIGHT(Table1[[#This Row],[Production]],3))))</f>
        <v>1</v>
      </c>
      <c r="L416" s="14">
        <f>IFERROR(VLOOKUP(Table1[[#This Row],[Stock]],[1]Sheet1!$A$7:$N$10000,14,0),"")</f>
        <v>365</v>
      </c>
      <c r="M416" s="14">
        <f>IFERROR(ROUND((Table1[[#This Row],[Stock
(S&amp;L)]]/Table1[[#This Row],[Rate
(L/S)]]),0),"")</f>
        <v>365</v>
      </c>
      <c r="O416" t="str">
        <f>IF(Table1[[#This Row],[Rate
(L/S)]]=1,"P/E","C")</f>
        <v>P/E</v>
      </c>
      <c r="P416" s="7" t="str">
        <f>IFERROR(VLOOKUP(Table1[[#This Row],[Stock]],[2]CUS030!$A$5:$BO$10000,21,0)/Table1[[#This Row],[Rate
(L/S)]],"")</f>
        <v/>
      </c>
      <c r="Q416" s="7" t="str">
        <f>IFERROR(VLOOKUP(Table1[[#This Row],[Stock]],[2]CUS030!$A$5:$BO$10000,22,0)/Table1[[#This Row],[Rate
(L/S)]],"")</f>
        <v/>
      </c>
      <c r="R416" s="7" t="str">
        <f>IFERROR(VLOOKUP(Table1[[#This Row],[Stock]],[2]CUS030!$A$5:$BO$10000,23,0)/Table1[[#This Row],[Rate
(L/S)]],"")</f>
        <v/>
      </c>
      <c r="S416" s="7" t="str">
        <f>IFERROR(VLOOKUP(Table1[[#This Row],[Stock]],[2]CUS030!$A$5:$BO$10000,24,0)/Table1[[#This Row],[Rate
(L/S)]],"")</f>
        <v/>
      </c>
      <c r="T416" s="7" t="str">
        <f>IFERROR(VLOOKUP(Table1[[#This Row],[Stock]],[2]CUS030!$A$5:$BO$10000,25,0)/Table1[[#This Row],[Rate
(L/S)]],"")</f>
        <v/>
      </c>
      <c r="U416" s="7" t="str">
        <f>IFERROR(VLOOKUP(Table1[[#This Row],[Stock]],[2]CUS030!$A$5:$BO$10000,26,0)/Table1[[#This Row],[Rate
(L/S)]],"")</f>
        <v/>
      </c>
      <c r="V416" s="7" t="str">
        <f>IFERROR(VLOOKUP(Table1[[#This Row],[Stock]],[2]CUS030!$A$5:$BO$10000,27,0)/Table1[[#This Row],[Rate
(L/S)]],"")</f>
        <v/>
      </c>
      <c r="W416" s="7" t="str">
        <f>IFERROR(VLOOKUP(Table1[[#This Row],[Stock]],[2]CUS030!$A$5:$BO$10000,28,0)/Table1[[#This Row],[Rate
(L/S)]],"")</f>
        <v/>
      </c>
      <c r="X416" s="7" t="str">
        <f>IFERROR(VLOOKUP(Table1[[#This Row],[Stock]],[2]CUS030!$A$5:$BO$10000,29,0)/Table1[[#This Row],[Rate
(L/S)]],"")</f>
        <v/>
      </c>
      <c r="Y416" s="7" t="str">
        <f>IFERROR(VLOOKUP(Table1[[#This Row],[Stock]],[2]CUS030!$A$5:$BO$10000,30,0)/Table1[[#This Row],[Rate
(L/S)]],"")</f>
        <v/>
      </c>
      <c r="Z416" s="7" t="str">
        <f>IFERROR(VLOOKUP(Table1[[#This Row],[Stock]],[2]CUS030!$A$5:$BO$10000,31,0)/Table1[[#This Row],[Rate
(L/S)]],"")</f>
        <v/>
      </c>
      <c r="AA416" s="7" t="str">
        <f>IFERROR(VLOOKUP(Table1[[#This Row],[Stock]],[2]CUS030!$A$5:$BO$10000,32,0)/Table1[[#This Row],[Rate
(L/S)]],"")</f>
        <v/>
      </c>
      <c r="AB416" s="7" t="str">
        <f>IFERROR(VLOOKUP(Table1[[#This Row],[Stock]],[2]CUS030!$A$5:$BO$10000,33,0)/Table1[[#This Row],[Rate
(L/S)]],"")</f>
        <v/>
      </c>
      <c r="AC416" s="7" t="str">
        <f>IFERROR(VLOOKUP(Table1[[#This Row],[Stock]],[2]CUS030!$A$5:$BO$10000,34,0)/Table1[[#This Row],[Rate
(L/S)]],"")</f>
        <v/>
      </c>
      <c r="AD416" s="7" t="str">
        <f>IFERROR(VLOOKUP(Table1[[#This Row],[Stock]],[2]CUS030!$A$5:$BO$10000,35,0)/Table1[[#This Row],[Rate
(L/S)]],"")</f>
        <v/>
      </c>
      <c r="AE416" s="7" t="str">
        <f>IFERROR(VLOOKUP(Table1[[#This Row],[Stock]],[2]CUS030!$A$5:$BO$10000,36,0)/Table1[[#This Row],[Rate
(L/S)]],"")</f>
        <v/>
      </c>
      <c r="AF416" s="7" t="str">
        <f>IFERROR(VLOOKUP(Table1[[#This Row],[Stock]],[2]CUS030!$A$5:$BO$10000,37,0)/Table1[[#This Row],[Rate
(L/S)]],"")</f>
        <v/>
      </c>
      <c r="AG416" s="7" t="str">
        <f>IFERROR(VLOOKUP(Table1[[#This Row],[Stock]],[2]CUS030!$A$5:$BO$10000,38,0)/Table1[[#This Row],[Rate
(L/S)]],"")</f>
        <v/>
      </c>
      <c r="AH416" s="7" t="str">
        <f>IFERROR(VLOOKUP(Table1[[#This Row],[Stock]],[2]CUS030!$A$5:$BO$10000,39,0)/Table1[[#This Row],[Rate
(L/S)]],"")</f>
        <v/>
      </c>
      <c r="AI416" s="7" t="str">
        <f>IFERROR(VLOOKUP(Table1[[#This Row],[Stock]],[2]CUS030!$A$5:$BO$10000,40,0)/Table1[[#This Row],[Rate
(L/S)]],"")</f>
        <v/>
      </c>
      <c r="AJ416" s="7" t="str">
        <f>IFERROR(VLOOKUP(Table1[[#This Row],[Stock]],[2]CUS030!$A$5:$BO$10000,41,0)/Table1[[#This Row],[Rate
(L/S)]],"")</f>
        <v/>
      </c>
      <c r="AK416" s="7" t="str">
        <f>IFERROR(VLOOKUP(Table1[[#This Row],[Stock]],[2]CUS030!$A$5:$BO$10000,42,0)/Table1[[#This Row],[Rate
(L/S)]],"")</f>
        <v/>
      </c>
      <c r="AL416" s="7" t="str">
        <f>IFERROR(VLOOKUP(Table1[[#This Row],[Stock]],[2]CUS030!$A$5:$BO$10000,43,0)/Table1[[#This Row],[Rate
(L/S)]],"")</f>
        <v/>
      </c>
      <c r="AM416" s="7" t="str">
        <f>IFERROR(VLOOKUP(Table1[[#This Row],[Stock]],[2]CUS030!$A$5:$BO$10000,44,0)/Table1[[#This Row],[Rate
(L/S)]],"")</f>
        <v/>
      </c>
      <c r="AN416" s="7" t="str">
        <f>IFERROR(VLOOKUP(Table1[[#This Row],[Stock]],[2]CUS030!$A$5:$BO$10000,45,0)/Table1[[#This Row],[Rate
(L/S)]],"")</f>
        <v/>
      </c>
      <c r="AO416" s="7" t="str">
        <f>IFERROR(VLOOKUP(Table1[[#This Row],[Stock]],[2]CUS030!$A$5:$BO$10000,46,0)/Table1[[#This Row],[Rate
(L/S)]],"")</f>
        <v/>
      </c>
      <c r="AP416" s="7" t="str">
        <f>IFERROR(VLOOKUP(Table1[[#This Row],[Stock]],[2]CUS030!$A$5:$BO$10000,47,0)/Table1[[#This Row],[Rate
(L/S)]],"")</f>
        <v/>
      </c>
      <c r="AQ416" s="7" t="str">
        <f>IFERROR(VLOOKUP(Table1[[#This Row],[Stock]],[2]CUS030!$A$5:$BO$10000,48,0)/Table1[[#This Row],[Rate
(L/S)]],"")</f>
        <v/>
      </c>
      <c r="AR416" s="7" t="str">
        <f>IFERROR(VLOOKUP(Table1[[#This Row],[Stock]],[2]CUS030!$A$5:$BO$10000,49,0)/Table1[[#This Row],[Rate
(L/S)]],"")</f>
        <v/>
      </c>
      <c r="AS416" s="7" t="str">
        <f>IFERROR(VLOOKUP(Table1[[#This Row],[Stock]],[2]CUS030!$A$5:$BO$10000,50,0)/Table1[[#This Row],[Rate
(L/S)]],"")</f>
        <v/>
      </c>
      <c r="AT416" s="7" t="str">
        <f>IFERROR(VLOOKUP(Table1[[#This Row],[Stock]],[2]CUS030!$A$5:$BO$10000,51,0)/Table1[[#This Row],[Rate
(L/S)]],"")</f>
        <v/>
      </c>
      <c r="AU416" s="7" t="str">
        <f>IFERROR(VLOOKUP(Table1[[#This Row],[Stock]],[2]CUS030!$A$5:$BO$10000,52,0)/Table1[[#This Row],[Rate
(L/S)]],"")</f>
        <v/>
      </c>
      <c r="AV416" s="7" t="str">
        <f>IFERROR(VLOOKUP(Table1[[#This Row],[Stock]],[2]CUS030!$A$5:$BO$10000,53,0)/Table1[[#This Row],[Rate
(L/S)]],"")</f>
        <v/>
      </c>
      <c r="AW416" s="7" t="str">
        <f>IFERROR(VLOOKUP(Table1[[#This Row],[Stock]],[2]CUS030!$A$5:$BO$10000,54,0)/Table1[[#This Row],[Rate
(L/S)]],"")</f>
        <v/>
      </c>
      <c r="AX416" s="7" t="str">
        <f>IFERROR(VLOOKUP(Table1[[#This Row],[Stock]],[2]CUS030!$A$5:$BO$10000,55,0)/Table1[[#This Row],[Rate
(L/S)]],"")</f>
        <v/>
      </c>
      <c r="AY416" s="7" t="str">
        <f>IFERROR(VLOOKUP(Table1[[#This Row],[Stock]],[2]CUS030!$A$5:$BO$10000,56,0)/Table1[[#This Row],[Rate
(L/S)]],"")</f>
        <v/>
      </c>
      <c r="AZ416" s="7" t="str">
        <f>IFERROR(VLOOKUP(Table1[[#This Row],[Stock]],[2]CUS030!$A$5:$BO$10000,57,0)/Table1[[#This Row],[Rate
(L/S)]],"")</f>
        <v/>
      </c>
      <c r="BA416" s="7" t="str">
        <f>IFERROR(VLOOKUP(Table1[[#This Row],[Stock]],[2]CUS030!$A$5:$BO$10000,58,0)/Table1[[#This Row],[Rate
(L/S)]],"")</f>
        <v/>
      </c>
      <c r="BB416" s="7" t="str">
        <f>IFERROR(VLOOKUP(Table1[[#This Row],[Stock]],[2]CUS030!$A$5:$BO$10000,59,0)/Table1[[#This Row],[Rate
(L/S)]],"")</f>
        <v/>
      </c>
      <c r="BC416" s="7" t="str">
        <f>IFERROR(VLOOKUP(Table1[[#This Row],[Stock]],[2]CUS030!$A$5:$BO$10000,60,0)/Table1[[#This Row],[Rate
(L/S)]],"")</f>
        <v/>
      </c>
      <c r="BD416" s="7" t="str">
        <f>IFERROR(VLOOKUP(Table1[[#This Row],[Stock]],[2]CUS030!$A$5:$BO$10000,61,0)/Table1[[#This Row],[Rate
(L/S)]],"")</f>
        <v/>
      </c>
      <c r="BE416" s="7" t="str">
        <f>IFERROR(VLOOKUP(Table1[[#This Row],[Stock]],[2]CUS030!$A$5:$BO$10000,62,0)/Table1[[#This Row],[Rate
(L/S)]],"")</f>
        <v/>
      </c>
      <c r="BF416" s="7" t="str">
        <f>IFERROR(VLOOKUP(Table1[[#This Row],[Stock]],[2]CUS030!$A$5:$BO$10000,63,0)/Table1[[#This Row],[Rate
(L/S)]],"")</f>
        <v/>
      </c>
      <c r="BG416" s="7" t="str">
        <f>IFERROR(VLOOKUP(Table1[[#This Row],[Stock]],[2]CUS030!$A$5:$BO$10000,64,0)/Table1[[#This Row],[Rate
(L/S)]],"")</f>
        <v/>
      </c>
      <c r="BH416" s="7" t="str">
        <f>IFERROR(VLOOKUP(Table1[[#This Row],[Stock]],[2]CUS030!$A$5:$BO$10000,65,0)/Table1[[#This Row],[Rate
(L/S)]],"")</f>
        <v/>
      </c>
      <c r="BI416" s="7" t="s">
        <v>1</v>
      </c>
      <c r="BJ416" s="15">
        <f>IFERROR(IF(Table1[[#This Row],[S.Material]]="S",(Table1[[#This Row],[Total Qty]]+Table1[[#This Row],[N+1]]+Table1[[#This Row],[N+2]]),Table1[[#This Row],[Total Qty]]+Table1[[#This Row],[N+1]]),)</f>
        <v>0</v>
      </c>
      <c r="BK416" s="7" t="str">
        <f>IFERROR(IF(((AVERAGE((Table1[[#This Row],[N+1]],Table1[[#This Row],[N+2]]),Table1[[#This Row],[N+3]])-(Table1[[#This Row],[Total Qty]])))&gt;500,"Fixed&gt;500pcs",""),"")</f>
        <v/>
      </c>
      <c r="BL416" s="7" t="str">
        <f>IF(AND(Table1[[#This Row],[Last Forcast]]=0,Table1[[#This Row],[Total Qty]]&gt;0,Table1[[#This Row],[N+1]]&gt;0),"Check PO again","")</f>
        <v/>
      </c>
    </row>
    <row r="417" spans="2:64" x14ac:dyDescent="0.3">
      <c r="B417">
        <v>415</v>
      </c>
      <c r="C417" t="s">
        <v>428</v>
      </c>
      <c r="D417">
        <f>IFERROR(ROUND((MID(Table1[[#This Row],[Production]],35,(LEN(Table1[[#This Row],[Production]]))-37)/(MID(Table1[[#This Row],[Stock]],35,(LEN(Table1[[#This Row],[Stock]]))-37))),0),"")</f>
        <v>1</v>
      </c>
      <c r="E417" t="s">
        <v>428</v>
      </c>
      <c r="F417" s="16">
        <f>VLOOKUP(LEFT(Table1[[#This Row],[Production]],LEN(Table1[[#This Row],[Production]])-7),Item!$A$5:$Z$1000,26,0)</f>
        <v>1.8720000000000001</v>
      </c>
      <c r="H417" s="8" t="str">
        <f>IFERROR(VLOOKUP(MID(Table1[[#This Row],[Production]],10,2),Special!$B$2:$D$26,3,0),"")</f>
        <v>-</v>
      </c>
      <c r="J417" t="b">
        <f>EXACT(LEFT(Table1[[#This Row],[Stock]],12),LEFT(Table1[[#This Row],[Production]],12))</f>
        <v>1</v>
      </c>
      <c r="K417" t="b">
        <f>EXACT((RIGHT(Table1[[#This Row],[Stock]],3)),((RIGHT(Table1[[#This Row],[Production]],3))))</f>
        <v>1</v>
      </c>
      <c r="L417" s="14">
        <f>IFERROR(VLOOKUP(Table1[[#This Row],[Stock]],[1]Sheet1!$A$7:$N$10000,14,0),"")</f>
        <v>277</v>
      </c>
      <c r="M417" s="14">
        <f>IFERROR(ROUND((Table1[[#This Row],[Stock
(S&amp;L)]]/Table1[[#This Row],[Rate
(L/S)]]),0),"")</f>
        <v>277</v>
      </c>
      <c r="O417" t="str">
        <f>IF(Table1[[#This Row],[Rate
(L/S)]]=1,"P/E","C")</f>
        <v>P/E</v>
      </c>
      <c r="P417" s="7">
        <f>IFERROR(VLOOKUP(Table1[[#This Row],[Stock]],[2]CUS030!$A$5:$BO$10000,21,0)/Table1[[#This Row],[Rate
(L/S)]],"")</f>
        <v>61</v>
      </c>
      <c r="Q417" s="7">
        <f>IFERROR(VLOOKUP(Table1[[#This Row],[Stock]],[2]CUS030!$A$5:$BO$10000,22,0)/Table1[[#This Row],[Rate
(L/S)]],"")</f>
        <v>0</v>
      </c>
      <c r="R417" s="7">
        <f>IFERROR(VLOOKUP(Table1[[#This Row],[Stock]],[2]CUS030!$A$5:$BO$10000,23,0)/Table1[[#This Row],[Rate
(L/S)]],"")</f>
        <v>0</v>
      </c>
      <c r="S417" s="7">
        <f>IFERROR(VLOOKUP(Table1[[#This Row],[Stock]],[2]CUS030!$A$5:$BO$10000,24,0)/Table1[[#This Row],[Rate
(L/S)]],"")</f>
        <v>0</v>
      </c>
      <c r="T417" s="7">
        <f>IFERROR(VLOOKUP(Table1[[#This Row],[Stock]],[2]CUS030!$A$5:$BO$10000,25,0)/Table1[[#This Row],[Rate
(L/S)]],"")</f>
        <v>0</v>
      </c>
      <c r="U417" s="7">
        <f>IFERROR(VLOOKUP(Table1[[#This Row],[Stock]],[2]CUS030!$A$5:$BO$10000,26,0)/Table1[[#This Row],[Rate
(L/S)]],"")</f>
        <v>0</v>
      </c>
      <c r="V417" s="7">
        <f>IFERROR(VLOOKUP(Table1[[#This Row],[Stock]],[2]CUS030!$A$5:$BO$10000,27,0)/Table1[[#This Row],[Rate
(L/S)]],"")</f>
        <v>61</v>
      </c>
      <c r="W417" s="7">
        <f>IFERROR(VLOOKUP(Table1[[#This Row],[Stock]],[2]CUS030!$A$5:$BO$10000,28,0)/Table1[[#This Row],[Rate
(L/S)]],"")</f>
        <v>0</v>
      </c>
      <c r="X417" s="7">
        <f>IFERROR(VLOOKUP(Table1[[#This Row],[Stock]],[2]CUS030!$A$5:$BO$10000,29,0)/Table1[[#This Row],[Rate
(L/S)]],"")</f>
        <v>0</v>
      </c>
      <c r="Y417" s="7">
        <f>IFERROR(VLOOKUP(Table1[[#This Row],[Stock]],[2]CUS030!$A$5:$BO$10000,30,0)/Table1[[#This Row],[Rate
(L/S)]],"")</f>
        <v>0</v>
      </c>
      <c r="Z417" s="7">
        <f>IFERROR(VLOOKUP(Table1[[#This Row],[Stock]],[2]CUS030!$A$5:$BO$10000,31,0)/Table1[[#This Row],[Rate
(L/S)]],"")</f>
        <v>0</v>
      </c>
      <c r="AA417" s="7">
        <f>IFERROR(VLOOKUP(Table1[[#This Row],[Stock]],[2]CUS030!$A$5:$BO$10000,32,0)/Table1[[#This Row],[Rate
(L/S)]],"")</f>
        <v>0</v>
      </c>
      <c r="AB417" s="7">
        <f>IFERROR(VLOOKUP(Table1[[#This Row],[Stock]],[2]CUS030!$A$5:$BO$10000,33,0)/Table1[[#This Row],[Rate
(L/S)]],"")</f>
        <v>0</v>
      </c>
      <c r="AC417" s="7">
        <f>IFERROR(VLOOKUP(Table1[[#This Row],[Stock]],[2]CUS030!$A$5:$BO$10000,34,0)/Table1[[#This Row],[Rate
(L/S)]],"")</f>
        <v>0</v>
      </c>
      <c r="AD417" s="7">
        <f>IFERROR(VLOOKUP(Table1[[#This Row],[Stock]],[2]CUS030!$A$5:$BO$10000,35,0)/Table1[[#This Row],[Rate
(L/S)]],"")</f>
        <v>0</v>
      </c>
      <c r="AE417" s="7">
        <f>IFERROR(VLOOKUP(Table1[[#This Row],[Stock]],[2]CUS030!$A$5:$BO$10000,36,0)/Table1[[#This Row],[Rate
(L/S)]],"")</f>
        <v>0</v>
      </c>
      <c r="AF417" s="7">
        <f>IFERROR(VLOOKUP(Table1[[#This Row],[Stock]],[2]CUS030!$A$5:$BO$10000,37,0)/Table1[[#This Row],[Rate
(L/S)]],"")</f>
        <v>0</v>
      </c>
      <c r="AG417" s="7">
        <f>IFERROR(VLOOKUP(Table1[[#This Row],[Stock]],[2]CUS030!$A$5:$BO$10000,38,0)/Table1[[#This Row],[Rate
(L/S)]],"")</f>
        <v>0</v>
      </c>
      <c r="AH417" s="7">
        <f>IFERROR(VLOOKUP(Table1[[#This Row],[Stock]],[2]CUS030!$A$5:$BO$10000,39,0)/Table1[[#This Row],[Rate
(L/S)]],"")</f>
        <v>122</v>
      </c>
      <c r="AI417" s="7">
        <f>IFERROR(VLOOKUP(Table1[[#This Row],[Stock]],[2]CUS030!$A$5:$BO$10000,40,0)/Table1[[#This Row],[Rate
(L/S)]],"")</f>
        <v>0</v>
      </c>
      <c r="AJ417" s="7">
        <f>IFERROR(VLOOKUP(Table1[[#This Row],[Stock]],[2]CUS030!$A$5:$BO$10000,41,0)/Table1[[#This Row],[Rate
(L/S)]],"")</f>
        <v>0</v>
      </c>
      <c r="AK417" s="7">
        <f>IFERROR(VLOOKUP(Table1[[#This Row],[Stock]],[2]CUS030!$A$5:$BO$10000,42,0)/Table1[[#This Row],[Rate
(L/S)]],"")</f>
        <v>0</v>
      </c>
      <c r="AL417" s="7">
        <f>IFERROR(VLOOKUP(Table1[[#This Row],[Stock]],[2]CUS030!$A$5:$BO$10000,43,0)/Table1[[#This Row],[Rate
(L/S)]],"")</f>
        <v>0</v>
      </c>
      <c r="AM417" s="7">
        <f>IFERROR(VLOOKUP(Table1[[#This Row],[Stock]],[2]CUS030!$A$5:$BO$10000,44,0)/Table1[[#This Row],[Rate
(L/S)]],"")</f>
        <v>0</v>
      </c>
      <c r="AN417" s="7">
        <f>IFERROR(VLOOKUP(Table1[[#This Row],[Stock]],[2]CUS030!$A$5:$BO$10000,45,0)/Table1[[#This Row],[Rate
(L/S)]],"")</f>
        <v>61</v>
      </c>
      <c r="AO417" s="7">
        <f>IFERROR(VLOOKUP(Table1[[#This Row],[Stock]],[2]CUS030!$A$5:$BO$10000,46,0)/Table1[[#This Row],[Rate
(L/S)]],"")</f>
        <v>0</v>
      </c>
      <c r="AP417" s="7">
        <f>IFERROR(VLOOKUP(Table1[[#This Row],[Stock]],[2]CUS030!$A$5:$BO$10000,47,0)/Table1[[#This Row],[Rate
(L/S)]],"")</f>
        <v>0</v>
      </c>
      <c r="AQ417" s="7">
        <f>IFERROR(VLOOKUP(Table1[[#This Row],[Stock]],[2]CUS030!$A$5:$BO$10000,48,0)/Table1[[#This Row],[Rate
(L/S)]],"")</f>
        <v>0</v>
      </c>
      <c r="AR417" s="7">
        <f>IFERROR(VLOOKUP(Table1[[#This Row],[Stock]],[2]CUS030!$A$5:$BO$10000,49,0)/Table1[[#This Row],[Rate
(L/S)]],"")</f>
        <v>0</v>
      </c>
      <c r="AS417" s="7">
        <f>IFERROR(VLOOKUP(Table1[[#This Row],[Stock]],[2]CUS030!$A$5:$BO$10000,50,0)/Table1[[#This Row],[Rate
(L/S)]],"")</f>
        <v>0</v>
      </c>
      <c r="AT417" s="7">
        <f>IFERROR(VLOOKUP(Table1[[#This Row],[Stock]],[2]CUS030!$A$5:$BO$10000,51,0)/Table1[[#This Row],[Rate
(L/S)]],"")</f>
        <v>0</v>
      </c>
      <c r="AU417" s="7">
        <f>IFERROR(VLOOKUP(Table1[[#This Row],[Stock]],[2]CUS030!$A$5:$BO$10000,52,0)/Table1[[#This Row],[Rate
(L/S)]],"")</f>
        <v>0</v>
      </c>
      <c r="AV417" s="7">
        <f>IFERROR(VLOOKUP(Table1[[#This Row],[Stock]],[2]CUS030!$A$5:$BO$10000,53,0)/Table1[[#This Row],[Rate
(L/S)]],"")</f>
        <v>305</v>
      </c>
      <c r="AW417" s="7">
        <f>IFERROR(VLOOKUP(Table1[[#This Row],[Stock]],[2]CUS030!$A$5:$BO$10000,54,0)/Table1[[#This Row],[Rate
(L/S)]],"")</f>
        <v>0</v>
      </c>
      <c r="AX417" s="7">
        <f>IFERROR(VLOOKUP(Table1[[#This Row],[Stock]],[2]CUS030!$A$5:$BO$10000,55,0)/Table1[[#This Row],[Rate
(L/S)]],"")</f>
        <v>247</v>
      </c>
      <c r="AY417" s="7">
        <f>IFERROR(VLOOKUP(Table1[[#This Row],[Stock]],[2]CUS030!$A$5:$BO$10000,56,0)/Table1[[#This Row],[Rate
(L/S)]],"")</f>
        <v>142</v>
      </c>
      <c r="AZ417" s="7">
        <f>IFERROR(VLOOKUP(Table1[[#This Row],[Stock]],[2]CUS030!$A$5:$BO$10000,57,0)/Table1[[#This Row],[Rate
(L/S)]],"")</f>
        <v>178</v>
      </c>
      <c r="BA417" s="7">
        <f>IFERROR(VLOOKUP(Table1[[#This Row],[Stock]],[2]CUS030!$A$5:$BO$10000,58,0)/Table1[[#This Row],[Rate
(L/S)]],"")</f>
        <v>142</v>
      </c>
      <c r="BB417" s="7">
        <f>IFERROR(VLOOKUP(Table1[[#This Row],[Stock]],[2]CUS030!$A$5:$BO$10000,59,0)/Table1[[#This Row],[Rate
(L/S)]],"")</f>
        <v>0</v>
      </c>
      <c r="BC417" s="7">
        <f>IFERROR(VLOOKUP(Table1[[#This Row],[Stock]],[2]CUS030!$A$5:$BO$10000,60,0)/Table1[[#This Row],[Rate
(L/S)]],"")</f>
        <v>0</v>
      </c>
      <c r="BD417" s="7">
        <f>IFERROR(VLOOKUP(Table1[[#This Row],[Stock]],[2]CUS030!$A$5:$BO$10000,61,0)/Table1[[#This Row],[Rate
(L/S)]],"")</f>
        <v>0</v>
      </c>
      <c r="BE417" s="7">
        <f>IFERROR(VLOOKUP(Table1[[#This Row],[Stock]],[2]CUS030!$A$5:$BO$10000,62,0)/Table1[[#This Row],[Rate
(L/S)]],"")</f>
        <v>0</v>
      </c>
      <c r="BF417" s="7">
        <f>IFERROR(VLOOKUP(Table1[[#This Row],[Stock]],[2]CUS030!$A$5:$BO$10000,63,0)/Table1[[#This Row],[Rate
(L/S)]],"")</f>
        <v>0</v>
      </c>
      <c r="BG417" s="7">
        <f>IFERROR(VLOOKUP(Table1[[#This Row],[Stock]],[2]CUS030!$A$5:$BO$10000,64,0)/Table1[[#This Row],[Rate
(L/S)]],"")</f>
        <v>0</v>
      </c>
      <c r="BH417" s="7">
        <f>IFERROR(VLOOKUP(Table1[[#This Row],[Stock]],[2]CUS030!$A$5:$BO$10000,65,0)/Table1[[#This Row],[Rate
(L/S)]],"")</f>
        <v>0</v>
      </c>
      <c r="BI417" s="7" t="s">
        <v>1</v>
      </c>
      <c r="BJ417" s="15">
        <f>IFERROR(IF(Table1[[#This Row],[S.Material]]="S",(Table1[[#This Row],[Total Qty]]+Table1[[#This Row],[N+1]]+Table1[[#This Row],[N+2]]),Table1[[#This Row],[Total Qty]]+Table1[[#This Row],[N+1]]),)</f>
        <v>447</v>
      </c>
      <c r="BK417" s="7" t="str">
        <f>IFERROR(IF(((AVERAGE((Table1[[#This Row],[N+1]],Table1[[#This Row],[N+2]]),Table1[[#This Row],[N+3]])-(Table1[[#This Row],[Total Qty]])))&gt;500,"Fixed&gt;500pcs",""),"")</f>
        <v/>
      </c>
      <c r="BL417" s="7" t="str">
        <f>IF(AND(Table1[[#This Row],[Last Forcast]]=0,Table1[[#This Row],[Total Qty]]&gt;0,Table1[[#This Row],[N+1]]&gt;0),"Check PO again","")</f>
        <v/>
      </c>
    </row>
    <row r="418" spans="2:64" x14ac:dyDescent="0.3">
      <c r="B418">
        <v>416</v>
      </c>
      <c r="C418" t="s">
        <v>429</v>
      </c>
      <c r="D418">
        <f>IFERROR(ROUND((MID(Table1[[#This Row],[Production]],35,(LEN(Table1[[#This Row],[Production]]))-37)/(MID(Table1[[#This Row],[Stock]],35,(LEN(Table1[[#This Row],[Stock]]))-37))),0),"")</f>
        <v>1</v>
      </c>
      <c r="E418" t="s">
        <v>429</v>
      </c>
      <c r="F418" s="16">
        <f>VLOOKUP(LEFT(Table1[[#This Row],[Production]],LEN(Table1[[#This Row],[Production]])-7),Item!$A$5:$Z$1000,26,0)</f>
        <v>1.8720000000000001</v>
      </c>
      <c r="H418" s="8" t="str">
        <f>IFERROR(VLOOKUP(MID(Table1[[#This Row],[Production]],10,2),Special!$B$2:$D$26,3,0),"")</f>
        <v>-</v>
      </c>
      <c r="J418" t="b">
        <f>EXACT(LEFT(Table1[[#This Row],[Stock]],12),LEFT(Table1[[#This Row],[Production]],12))</f>
        <v>1</v>
      </c>
      <c r="K418" t="b">
        <f>EXACT((RIGHT(Table1[[#This Row],[Stock]],3)),((RIGHT(Table1[[#This Row],[Production]],3))))</f>
        <v>1</v>
      </c>
      <c r="L418" s="14" t="str">
        <f>IFERROR(VLOOKUP(Table1[[#This Row],[Stock]],[1]Sheet1!$A$7:$N$10000,14,0),"")</f>
        <v/>
      </c>
      <c r="M418" s="14" t="str">
        <f>IFERROR(ROUND((Table1[[#This Row],[Stock
(S&amp;L)]]/Table1[[#This Row],[Rate
(L/S)]]),0),"")</f>
        <v/>
      </c>
      <c r="O418" t="str">
        <f>IF(Table1[[#This Row],[Rate
(L/S)]]=1,"P/E","C")</f>
        <v>P/E</v>
      </c>
      <c r="P418" s="7">
        <f>IFERROR(VLOOKUP(Table1[[#This Row],[Stock]],[2]CUS030!$A$5:$BO$10000,21,0)/Table1[[#This Row],[Rate
(L/S)]],"")</f>
        <v>0</v>
      </c>
      <c r="Q418" s="7">
        <f>IFERROR(VLOOKUP(Table1[[#This Row],[Stock]],[2]CUS030!$A$5:$BO$10000,22,0)/Table1[[#This Row],[Rate
(L/S)]],"")</f>
        <v>0</v>
      </c>
      <c r="R418" s="7">
        <f>IFERROR(VLOOKUP(Table1[[#This Row],[Stock]],[2]CUS030!$A$5:$BO$10000,23,0)/Table1[[#This Row],[Rate
(L/S)]],"")</f>
        <v>0</v>
      </c>
      <c r="S418" s="7">
        <f>IFERROR(VLOOKUP(Table1[[#This Row],[Stock]],[2]CUS030!$A$5:$BO$10000,24,0)/Table1[[#This Row],[Rate
(L/S)]],"")</f>
        <v>0</v>
      </c>
      <c r="T418" s="7">
        <f>IFERROR(VLOOKUP(Table1[[#This Row],[Stock]],[2]CUS030!$A$5:$BO$10000,25,0)/Table1[[#This Row],[Rate
(L/S)]],"")</f>
        <v>0</v>
      </c>
      <c r="U418" s="7">
        <f>IFERROR(VLOOKUP(Table1[[#This Row],[Stock]],[2]CUS030!$A$5:$BO$10000,26,0)/Table1[[#This Row],[Rate
(L/S)]],"")</f>
        <v>0</v>
      </c>
      <c r="V418" s="7">
        <f>IFERROR(VLOOKUP(Table1[[#This Row],[Stock]],[2]CUS030!$A$5:$BO$10000,27,0)/Table1[[#This Row],[Rate
(L/S)]],"")</f>
        <v>0</v>
      </c>
      <c r="W418" s="7">
        <f>IFERROR(VLOOKUP(Table1[[#This Row],[Stock]],[2]CUS030!$A$5:$BO$10000,28,0)/Table1[[#This Row],[Rate
(L/S)]],"")</f>
        <v>0</v>
      </c>
      <c r="X418" s="7">
        <f>IFERROR(VLOOKUP(Table1[[#This Row],[Stock]],[2]CUS030!$A$5:$BO$10000,29,0)/Table1[[#This Row],[Rate
(L/S)]],"")</f>
        <v>0</v>
      </c>
      <c r="Y418" s="7">
        <f>IFERROR(VLOOKUP(Table1[[#This Row],[Stock]],[2]CUS030!$A$5:$BO$10000,30,0)/Table1[[#This Row],[Rate
(L/S)]],"")</f>
        <v>0</v>
      </c>
      <c r="Z418" s="7">
        <f>IFERROR(VLOOKUP(Table1[[#This Row],[Stock]],[2]CUS030!$A$5:$BO$10000,31,0)/Table1[[#This Row],[Rate
(L/S)]],"")</f>
        <v>0</v>
      </c>
      <c r="AA418" s="7">
        <f>IFERROR(VLOOKUP(Table1[[#This Row],[Stock]],[2]CUS030!$A$5:$BO$10000,32,0)/Table1[[#This Row],[Rate
(L/S)]],"")</f>
        <v>0</v>
      </c>
      <c r="AB418" s="7">
        <f>IFERROR(VLOOKUP(Table1[[#This Row],[Stock]],[2]CUS030!$A$5:$BO$10000,33,0)/Table1[[#This Row],[Rate
(L/S)]],"")</f>
        <v>0</v>
      </c>
      <c r="AC418" s="7">
        <f>IFERROR(VLOOKUP(Table1[[#This Row],[Stock]],[2]CUS030!$A$5:$BO$10000,34,0)/Table1[[#This Row],[Rate
(L/S)]],"")</f>
        <v>0</v>
      </c>
      <c r="AD418" s="7">
        <f>IFERROR(VLOOKUP(Table1[[#This Row],[Stock]],[2]CUS030!$A$5:$BO$10000,35,0)/Table1[[#This Row],[Rate
(L/S)]],"")</f>
        <v>0</v>
      </c>
      <c r="AE418" s="7">
        <f>IFERROR(VLOOKUP(Table1[[#This Row],[Stock]],[2]CUS030!$A$5:$BO$10000,36,0)/Table1[[#This Row],[Rate
(L/S)]],"")</f>
        <v>0</v>
      </c>
      <c r="AF418" s="7">
        <f>IFERROR(VLOOKUP(Table1[[#This Row],[Stock]],[2]CUS030!$A$5:$BO$10000,37,0)/Table1[[#This Row],[Rate
(L/S)]],"")</f>
        <v>0</v>
      </c>
      <c r="AG418" s="7">
        <f>IFERROR(VLOOKUP(Table1[[#This Row],[Stock]],[2]CUS030!$A$5:$BO$10000,38,0)/Table1[[#This Row],[Rate
(L/S)]],"")</f>
        <v>0</v>
      </c>
      <c r="AH418" s="7">
        <f>IFERROR(VLOOKUP(Table1[[#This Row],[Stock]],[2]CUS030!$A$5:$BO$10000,39,0)/Table1[[#This Row],[Rate
(L/S)]],"")</f>
        <v>0</v>
      </c>
      <c r="AI418" s="7">
        <f>IFERROR(VLOOKUP(Table1[[#This Row],[Stock]],[2]CUS030!$A$5:$BO$10000,40,0)/Table1[[#This Row],[Rate
(L/S)]],"")</f>
        <v>0</v>
      </c>
      <c r="AJ418" s="7">
        <f>IFERROR(VLOOKUP(Table1[[#This Row],[Stock]],[2]CUS030!$A$5:$BO$10000,41,0)/Table1[[#This Row],[Rate
(L/S)]],"")</f>
        <v>0</v>
      </c>
      <c r="AK418" s="7">
        <f>IFERROR(VLOOKUP(Table1[[#This Row],[Stock]],[2]CUS030!$A$5:$BO$10000,42,0)/Table1[[#This Row],[Rate
(L/S)]],"")</f>
        <v>0</v>
      </c>
      <c r="AL418" s="7">
        <f>IFERROR(VLOOKUP(Table1[[#This Row],[Stock]],[2]CUS030!$A$5:$BO$10000,43,0)/Table1[[#This Row],[Rate
(L/S)]],"")</f>
        <v>0</v>
      </c>
      <c r="AM418" s="7">
        <f>IFERROR(VLOOKUP(Table1[[#This Row],[Stock]],[2]CUS030!$A$5:$BO$10000,44,0)/Table1[[#This Row],[Rate
(L/S)]],"")</f>
        <v>0</v>
      </c>
      <c r="AN418" s="7">
        <f>IFERROR(VLOOKUP(Table1[[#This Row],[Stock]],[2]CUS030!$A$5:$BO$10000,45,0)/Table1[[#This Row],[Rate
(L/S)]],"")</f>
        <v>0</v>
      </c>
      <c r="AO418" s="7">
        <f>IFERROR(VLOOKUP(Table1[[#This Row],[Stock]],[2]CUS030!$A$5:$BO$10000,46,0)/Table1[[#This Row],[Rate
(L/S)]],"")</f>
        <v>0</v>
      </c>
      <c r="AP418" s="7">
        <f>IFERROR(VLOOKUP(Table1[[#This Row],[Stock]],[2]CUS030!$A$5:$BO$10000,47,0)/Table1[[#This Row],[Rate
(L/S)]],"")</f>
        <v>0</v>
      </c>
      <c r="AQ418" s="7">
        <f>IFERROR(VLOOKUP(Table1[[#This Row],[Stock]],[2]CUS030!$A$5:$BO$10000,48,0)/Table1[[#This Row],[Rate
(L/S)]],"")</f>
        <v>0</v>
      </c>
      <c r="AR418" s="7">
        <f>IFERROR(VLOOKUP(Table1[[#This Row],[Stock]],[2]CUS030!$A$5:$BO$10000,49,0)/Table1[[#This Row],[Rate
(L/S)]],"")</f>
        <v>0</v>
      </c>
      <c r="AS418" s="7">
        <f>IFERROR(VLOOKUP(Table1[[#This Row],[Stock]],[2]CUS030!$A$5:$BO$10000,50,0)/Table1[[#This Row],[Rate
(L/S)]],"")</f>
        <v>0</v>
      </c>
      <c r="AT418" s="7">
        <f>IFERROR(VLOOKUP(Table1[[#This Row],[Stock]],[2]CUS030!$A$5:$BO$10000,51,0)/Table1[[#This Row],[Rate
(L/S)]],"")</f>
        <v>0</v>
      </c>
      <c r="AU418" s="7">
        <f>IFERROR(VLOOKUP(Table1[[#This Row],[Stock]],[2]CUS030!$A$5:$BO$10000,52,0)/Table1[[#This Row],[Rate
(L/S)]],"")</f>
        <v>0</v>
      </c>
      <c r="AV418" s="7">
        <f>IFERROR(VLOOKUP(Table1[[#This Row],[Stock]],[2]CUS030!$A$5:$BO$10000,53,0)/Table1[[#This Row],[Rate
(L/S)]],"")</f>
        <v>0</v>
      </c>
      <c r="AW418" s="7">
        <f>IFERROR(VLOOKUP(Table1[[#This Row],[Stock]],[2]CUS030!$A$5:$BO$10000,54,0)/Table1[[#This Row],[Rate
(L/S)]],"")</f>
        <v>0</v>
      </c>
      <c r="AX418" s="7">
        <f>IFERROR(VLOOKUP(Table1[[#This Row],[Stock]],[2]CUS030!$A$5:$BO$10000,55,0)/Table1[[#This Row],[Rate
(L/S)]],"")</f>
        <v>0</v>
      </c>
      <c r="AY418" s="7">
        <f>IFERROR(VLOOKUP(Table1[[#This Row],[Stock]],[2]CUS030!$A$5:$BO$10000,56,0)/Table1[[#This Row],[Rate
(L/S)]],"")</f>
        <v>0</v>
      </c>
      <c r="AZ418" s="7">
        <f>IFERROR(VLOOKUP(Table1[[#This Row],[Stock]],[2]CUS030!$A$5:$BO$10000,57,0)/Table1[[#This Row],[Rate
(L/S)]],"")</f>
        <v>0</v>
      </c>
      <c r="BA418" s="7">
        <f>IFERROR(VLOOKUP(Table1[[#This Row],[Stock]],[2]CUS030!$A$5:$BO$10000,58,0)/Table1[[#This Row],[Rate
(L/S)]],"")</f>
        <v>0</v>
      </c>
      <c r="BB418" s="7">
        <f>IFERROR(VLOOKUP(Table1[[#This Row],[Stock]],[2]CUS030!$A$5:$BO$10000,59,0)/Table1[[#This Row],[Rate
(L/S)]],"")</f>
        <v>0</v>
      </c>
      <c r="BC418" s="7">
        <f>IFERROR(VLOOKUP(Table1[[#This Row],[Stock]],[2]CUS030!$A$5:$BO$10000,60,0)/Table1[[#This Row],[Rate
(L/S)]],"")</f>
        <v>0</v>
      </c>
      <c r="BD418" s="7">
        <f>IFERROR(VLOOKUP(Table1[[#This Row],[Stock]],[2]CUS030!$A$5:$BO$10000,61,0)/Table1[[#This Row],[Rate
(L/S)]],"")</f>
        <v>0</v>
      </c>
      <c r="BE418" s="7">
        <f>IFERROR(VLOOKUP(Table1[[#This Row],[Stock]],[2]CUS030!$A$5:$BO$10000,62,0)/Table1[[#This Row],[Rate
(L/S)]],"")</f>
        <v>0</v>
      </c>
      <c r="BF418" s="7">
        <f>IFERROR(VLOOKUP(Table1[[#This Row],[Stock]],[2]CUS030!$A$5:$BO$10000,63,0)/Table1[[#This Row],[Rate
(L/S)]],"")</f>
        <v>0</v>
      </c>
      <c r="BG418" s="7">
        <f>IFERROR(VLOOKUP(Table1[[#This Row],[Stock]],[2]CUS030!$A$5:$BO$10000,64,0)/Table1[[#This Row],[Rate
(L/S)]],"")</f>
        <v>0</v>
      </c>
      <c r="BH418" s="7">
        <f>IFERROR(VLOOKUP(Table1[[#This Row],[Stock]],[2]CUS030!$A$5:$BO$10000,65,0)/Table1[[#This Row],[Rate
(L/S)]],"")</f>
        <v>0</v>
      </c>
      <c r="BI418" s="7" t="s">
        <v>1</v>
      </c>
      <c r="BJ418" s="15">
        <f>IFERROR(IF(Table1[[#This Row],[S.Material]]="S",(Table1[[#This Row],[Total Qty]]+Table1[[#This Row],[N+1]]+Table1[[#This Row],[N+2]]),Table1[[#This Row],[Total Qty]]+Table1[[#This Row],[N+1]]),)</f>
        <v>0</v>
      </c>
      <c r="BK418" s="7" t="str">
        <f>IFERROR(IF(((AVERAGE((Table1[[#This Row],[N+1]],Table1[[#This Row],[N+2]]),Table1[[#This Row],[N+3]])-(Table1[[#This Row],[Total Qty]])))&gt;500,"Fixed&gt;500pcs",""),"")</f>
        <v/>
      </c>
      <c r="BL418" s="7" t="str">
        <f>IF(AND(Table1[[#This Row],[Last Forcast]]=0,Table1[[#This Row],[Total Qty]]&gt;0,Table1[[#This Row],[N+1]]&gt;0),"Check PO again","")</f>
        <v/>
      </c>
    </row>
    <row r="419" spans="2:64" x14ac:dyDescent="0.3">
      <c r="B419">
        <v>417</v>
      </c>
      <c r="C419" t="s">
        <v>430</v>
      </c>
      <c r="D419">
        <f>IFERROR(ROUND((MID(Table1[[#This Row],[Production]],35,(LEN(Table1[[#This Row],[Production]]))-37)/(MID(Table1[[#This Row],[Stock]],35,(LEN(Table1[[#This Row],[Stock]]))-37))),0),"")</f>
        <v>1</v>
      </c>
      <c r="E419" t="s">
        <v>430</v>
      </c>
      <c r="F419" s="16">
        <f>VLOOKUP(LEFT(Table1[[#This Row],[Production]],LEN(Table1[[#This Row],[Production]])-7),Item!$A$5:$Z$1000,26,0)</f>
        <v>1.47</v>
      </c>
      <c r="H419" s="8" t="str">
        <f>IFERROR(VLOOKUP(MID(Table1[[#This Row],[Production]],10,2),Special!$B$2:$D$26,3,0),"")</f>
        <v>-</v>
      </c>
      <c r="J419" t="b">
        <f>EXACT(LEFT(Table1[[#This Row],[Stock]],12),LEFT(Table1[[#This Row],[Production]],12))</f>
        <v>1</v>
      </c>
      <c r="K419" t="b">
        <f>EXACT((RIGHT(Table1[[#This Row],[Stock]],3)),((RIGHT(Table1[[#This Row],[Production]],3))))</f>
        <v>1</v>
      </c>
      <c r="L419" s="14" t="str">
        <f>IFERROR(VLOOKUP(Table1[[#This Row],[Stock]],[1]Sheet1!$A$7:$N$10000,14,0),"")</f>
        <v/>
      </c>
      <c r="M419" s="14" t="str">
        <f>IFERROR(ROUND((Table1[[#This Row],[Stock
(S&amp;L)]]/Table1[[#This Row],[Rate
(L/S)]]),0),"")</f>
        <v/>
      </c>
      <c r="O419" t="str">
        <f>IF(Table1[[#This Row],[Rate
(L/S)]]=1,"P/E","C")</f>
        <v>P/E</v>
      </c>
      <c r="P419" s="7">
        <f>IFERROR(VLOOKUP(Table1[[#This Row],[Stock]],[2]CUS030!$A$5:$BO$10000,21,0)/Table1[[#This Row],[Rate
(L/S)]],"")</f>
        <v>0</v>
      </c>
      <c r="Q419" s="7">
        <f>IFERROR(VLOOKUP(Table1[[#This Row],[Stock]],[2]CUS030!$A$5:$BO$10000,22,0)/Table1[[#This Row],[Rate
(L/S)]],"")</f>
        <v>0</v>
      </c>
      <c r="R419" s="7">
        <f>IFERROR(VLOOKUP(Table1[[#This Row],[Stock]],[2]CUS030!$A$5:$BO$10000,23,0)/Table1[[#This Row],[Rate
(L/S)]],"")</f>
        <v>0</v>
      </c>
      <c r="S419" s="7">
        <f>IFERROR(VLOOKUP(Table1[[#This Row],[Stock]],[2]CUS030!$A$5:$BO$10000,24,0)/Table1[[#This Row],[Rate
(L/S)]],"")</f>
        <v>0</v>
      </c>
      <c r="T419" s="7">
        <f>IFERROR(VLOOKUP(Table1[[#This Row],[Stock]],[2]CUS030!$A$5:$BO$10000,25,0)/Table1[[#This Row],[Rate
(L/S)]],"")</f>
        <v>0</v>
      </c>
      <c r="U419" s="7">
        <f>IFERROR(VLOOKUP(Table1[[#This Row],[Stock]],[2]CUS030!$A$5:$BO$10000,26,0)/Table1[[#This Row],[Rate
(L/S)]],"")</f>
        <v>0</v>
      </c>
      <c r="V419" s="7">
        <f>IFERROR(VLOOKUP(Table1[[#This Row],[Stock]],[2]CUS030!$A$5:$BO$10000,27,0)/Table1[[#This Row],[Rate
(L/S)]],"")</f>
        <v>0</v>
      </c>
      <c r="W419" s="7">
        <f>IFERROR(VLOOKUP(Table1[[#This Row],[Stock]],[2]CUS030!$A$5:$BO$10000,28,0)/Table1[[#This Row],[Rate
(L/S)]],"")</f>
        <v>0</v>
      </c>
      <c r="X419" s="7">
        <f>IFERROR(VLOOKUP(Table1[[#This Row],[Stock]],[2]CUS030!$A$5:$BO$10000,29,0)/Table1[[#This Row],[Rate
(L/S)]],"")</f>
        <v>0</v>
      </c>
      <c r="Y419" s="7">
        <f>IFERROR(VLOOKUP(Table1[[#This Row],[Stock]],[2]CUS030!$A$5:$BO$10000,30,0)/Table1[[#This Row],[Rate
(L/S)]],"")</f>
        <v>0</v>
      </c>
      <c r="Z419" s="7">
        <f>IFERROR(VLOOKUP(Table1[[#This Row],[Stock]],[2]CUS030!$A$5:$BO$10000,31,0)/Table1[[#This Row],[Rate
(L/S)]],"")</f>
        <v>0</v>
      </c>
      <c r="AA419" s="7">
        <f>IFERROR(VLOOKUP(Table1[[#This Row],[Stock]],[2]CUS030!$A$5:$BO$10000,32,0)/Table1[[#This Row],[Rate
(L/S)]],"")</f>
        <v>0</v>
      </c>
      <c r="AB419" s="7">
        <f>IFERROR(VLOOKUP(Table1[[#This Row],[Stock]],[2]CUS030!$A$5:$BO$10000,33,0)/Table1[[#This Row],[Rate
(L/S)]],"")</f>
        <v>0</v>
      </c>
      <c r="AC419" s="7">
        <f>IFERROR(VLOOKUP(Table1[[#This Row],[Stock]],[2]CUS030!$A$5:$BO$10000,34,0)/Table1[[#This Row],[Rate
(L/S)]],"")</f>
        <v>0</v>
      </c>
      <c r="AD419" s="7">
        <f>IFERROR(VLOOKUP(Table1[[#This Row],[Stock]],[2]CUS030!$A$5:$BO$10000,35,0)/Table1[[#This Row],[Rate
(L/S)]],"")</f>
        <v>0</v>
      </c>
      <c r="AE419" s="7">
        <f>IFERROR(VLOOKUP(Table1[[#This Row],[Stock]],[2]CUS030!$A$5:$BO$10000,36,0)/Table1[[#This Row],[Rate
(L/S)]],"")</f>
        <v>0</v>
      </c>
      <c r="AF419" s="7">
        <f>IFERROR(VLOOKUP(Table1[[#This Row],[Stock]],[2]CUS030!$A$5:$BO$10000,37,0)/Table1[[#This Row],[Rate
(L/S)]],"")</f>
        <v>0</v>
      </c>
      <c r="AG419" s="7">
        <f>IFERROR(VLOOKUP(Table1[[#This Row],[Stock]],[2]CUS030!$A$5:$BO$10000,38,0)/Table1[[#This Row],[Rate
(L/S)]],"")</f>
        <v>0</v>
      </c>
      <c r="AH419" s="7">
        <f>IFERROR(VLOOKUP(Table1[[#This Row],[Stock]],[2]CUS030!$A$5:$BO$10000,39,0)/Table1[[#This Row],[Rate
(L/S)]],"")</f>
        <v>0</v>
      </c>
      <c r="AI419" s="7">
        <f>IFERROR(VLOOKUP(Table1[[#This Row],[Stock]],[2]CUS030!$A$5:$BO$10000,40,0)/Table1[[#This Row],[Rate
(L/S)]],"")</f>
        <v>0</v>
      </c>
      <c r="AJ419" s="7">
        <f>IFERROR(VLOOKUP(Table1[[#This Row],[Stock]],[2]CUS030!$A$5:$BO$10000,41,0)/Table1[[#This Row],[Rate
(L/S)]],"")</f>
        <v>0</v>
      </c>
      <c r="AK419" s="7">
        <f>IFERROR(VLOOKUP(Table1[[#This Row],[Stock]],[2]CUS030!$A$5:$BO$10000,42,0)/Table1[[#This Row],[Rate
(L/S)]],"")</f>
        <v>0</v>
      </c>
      <c r="AL419" s="7">
        <f>IFERROR(VLOOKUP(Table1[[#This Row],[Stock]],[2]CUS030!$A$5:$BO$10000,43,0)/Table1[[#This Row],[Rate
(L/S)]],"")</f>
        <v>0</v>
      </c>
      <c r="AM419" s="7">
        <f>IFERROR(VLOOKUP(Table1[[#This Row],[Stock]],[2]CUS030!$A$5:$BO$10000,44,0)/Table1[[#This Row],[Rate
(L/S)]],"")</f>
        <v>0</v>
      </c>
      <c r="AN419" s="7">
        <f>IFERROR(VLOOKUP(Table1[[#This Row],[Stock]],[2]CUS030!$A$5:$BO$10000,45,0)/Table1[[#This Row],[Rate
(L/S)]],"")</f>
        <v>0</v>
      </c>
      <c r="AO419" s="7">
        <f>IFERROR(VLOOKUP(Table1[[#This Row],[Stock]],[2]CUS030!$A$5:$BO$10000,46,0)/Table1[[#This Row],[Rate
(L/S)]],"")</f>
        <v>0</v>
      </c>
      <c r="AP419" s="7">
        <f>IFERROR(VLOOKUP(Table1[[#This Row],[Stock]],[2]CUS030!$A$5:$BO$10000,47,0)/Table1[[#This Row],[Rate
(L/S)]],"")</f>
        <v>0</v>
      </c>
      <c r="AQ419" s="7">
        <f>IFERROR(VLOOKUP(Table1[[#This Row],[Stock]],[2]CUS030!$A$5:$BO$10000,48,0)/Table1[[#This Row],[Rate
(L/S)]],"")</f>
        <v>0</v>
      </c>
      <c r="AR419" s="7">
        <f>IFERROR(VLOOKUP(Table1[[#This Row],[Stock]],[2]CUS030!$A$5:$BO$10000,49,0)/Table1[[#This Row],[Rate
(L/S)]],"")</f>
        <v>0</v>
      </c>
      <c r="AS419" s="7">
        <f>IFERROR(VLOOKUP(Table1[[#This Row],[Stock]],[2]CUS030!$A$5:$BO$10000,50,0)/Table1[[#This Row],[Rate
(L/S)]],"")</f>
        <v>0</v>
      </c>
      <c r="AT419" s="7">
        <f>IFERROR(VLOOKUP(Table1[[#This Row],[Stock]],[2]CUS030!$A$5:$BO$10000,51,0)/Table1[[#This Row],[Rate
(L/S)]],"")</f>
        <v>0</v>
      </c>
      <c r="AU419" s="7">
        <f>IFERROR(VLOOKUP(Table1[[#This Row],[Stock]],[2]CUS030!$A$5:$BO$10000,52,0)/Table1[[#This Row],[Rate
(L/S)]],"")</f>
        <v>0</v>
      </c>
      <c r="AV419" s="7">
        <f>IFERROR(VLOOKUP(Table1[[#This Row],[Stock]],[2]CUS030!$A$5:$BO$10000,53,0)/Table1[[#This Row],[Rate
(L/S)]],"")</f>
        <v>0</v>
      </c>
      <c r="AW419" s="7">
        <f>IFERROR(VLOOKUP(Table1[[#This Row],[Stock]],[2]CUS030!$A$5:$BO$10000,54,0)/Table1[[#This Row],[Rate
(L/S)]],"")</f>
        <v>0</v>
      </c>
      <c r="AX419" s="7">
        <f>IFERROR(VLOOKUP(Table1[[#This Row],[Stock]],[2]CUS030!$A$5:$BO$10000,55,0)/Table1[[#This Row],[Rate
(L/S)]],"")</f>
        <v>0</v>
      </c>
      <c r="AY419" s="7">
        <f>IFERROR(VLOOKUP(Table1[[#This Row],[Stock]],[2]CUS030!$A$5:$BO$10000,56,0)/Table1[[#This Row],[Rate
(L/S)]],"")</f>
        <v>0</v>
      </c>
      <c r="AZ419" s="7">
        <f>IFERROR(VLOOKUP(Table1[[#This Row],[Stock]],[2]CUS030!$A$5:$BO$10000,57,0)/Table1[[#This Row],[Rate
(L/S)]],"")</f>
        <v>0</v>
      </c>
      <c r="BA419" s="7">
        <f>IFERROR(VLOOKUP(Table1[[#This Row],[Stock]],[2]CUS030!$A$5:$BO$10000,58,0)/Table1[[#This Row],[Rate
(L/S)]],"")</f>
        <v>0</v>
      </c>
      <c r="BB419" s="7">
        <f>IFERROR(VLOOKUP(Table1[[#This Row],[Stock]],[2]CUS030!$A$5:$BO$10000,59,0)/Table1[[#This Row],[Rate
(L/S)]],"")</f>
        <v>0</v>
      </c>
      <c r="BC419" s="7">
        <f>IFERROR(VLOOKUP(Table1[[#This Row],[Stock]],[2]CUS030!$A$5:$BO$10000,60,0)/Table1[[#This Row],[Rate
(L/S)]],"")</f>
        <v>0</v>
      </c>
      <c r="BD419" s="7">
        <f>IFERROR(VLOOKUP(Table1[[#This Row],[Stock]],[2]CUS030!$A$5:$BO$10000,61,0)/Table1[[#This Row],[Rate
(L/S)]],"")</f>
        <v>0</v>
      </c>
      <c r="BE419" s="7">
        <f>IFERROR(VLOOKUP(Table1[[#This Row],[Stock]],[2]CUS030!$A$5:$BO$10000,62,0)/Table1[[#This Row],[Rate
(L/S)]],"")</f>
        <v>0</v>
      </c>
      <c r="BF419" s="7">
        <f>IFERROR(VLOOKUP(Table1[[#This Row],[Stock]],[2]CUS030!$A$5:$BO$10000,63,0)/Table1[[#This Row],[Rate
(L/S)]],"")</f>
        <v>0</v>
      </c>
      <c r="BG419" s="7">
        <f>IFERROR(VLOOKUP(Table1[[#This Row],[Stock]],[2]CUS030!$A$5:$BO$10000,64,0)/Table1[[#This Row],[Rate
(L/S)]],"")</f>
        <v>0</v>
      </c>
      <c r="BH419" s="7">
        <f>IFERROR(VLOOKUP(Table1[[#This Row],[Stock]],[2]CUS030!$A$5:$BO$10000,65,0)/Table1[[#This Row],[Rate
(L/S)]],"")</f>
        <v>0</v>
      </c>
      <c r="BI419" s="7" t="s">
        <v>1</v>
      </c>
      <c r="BJ419" s="15">
        <f>IFERROR(IF(Table1[[#This Row],[S.Material]]="S",(Table1[[#This Row],[Total Qty]]+Table1[[#This Row],[N+1]]+Table1[[#This Row],[N+2]]),Table1[[#This Row],[Total Qty]]+Table1[[#This Row],[N+1]]),)</f>
        <v>0</v>
      </c>
      <c r="BK419" s="7" t="str">
        <f>IFERROR(IF(((AVERAGE((Table1[[#This Row],[N+1]],Table1[[#This Row],[N+2]]),Table1[[#This Row],[N+3]])-(Table1[[#This Row],[Total Qty]])))&gt;500,"Fixed&gt;500pcs",""),"")</f>
        <v/>
      </c>
      <c r="BL419" s="7" t="str">
        <f>IF(AND(Table1[[#This Row],[Last Forcast]]=0,Table1[[#This Row],[Total Qty]]&gt;0,Table1[[#This Row],[N+1]]&gt;0),"Check PO again","")</f>
        <v/>
      </c>
    </row>
    <row r="420" spans="2:64" x14ac:dyDescent="0.3">
      <c r="B420">
        <v>418</v>
      </c>
      <c r="C420" t="s">
        <v>431</v>
      </c>
      <c r="D420">
        <f>IFERROR(ROUND((MID(Table1[[#This Row],[Production]],35,(LEN(Table1[[#This Row],[Production]]))-37)/(MID(Table1[[#This Row],[Stock]],35,(LEN(Table1[[#This Row],[Stock]]))-37))),0),"")</f>
        <v>1</v>
      </c>
      <c r="E420" t="s">
        <v>431</v>
      </c>
      <c r="F420" s="16">
        <f>VLOOKUP(LEFT(Table1[[#This Row],[Production]],LEN(Table1[[#This Row],[Production]])-7),Item!$A$5:$Z$1000,26,0)</f>
        <v>2.1949999999999998</v>
      </c>
      <c r="H420" s="8" t="str">
        <f>IFERROR(VLOOKUP(MID(Table1[[#This Row],[Production]],10,2),Special!$B$2:$D$26,3,0),"")</f>
        <v>-</v>
      </c>
      <c r="J420" t="b">
        <f>EXACT(LEFT(Table1[[#This Row],[Stock]],12),LEFT(Table1[[#This Row],[Production]],12))</f>
        <v>1</v>
      </c>
      <c r="K420" t="b">
        <f>EXACT((RIGHT(Table1[[#This Row],[Stock]],3)),((RIGHT(Table1[[#This Row],[Production]],3))))</f>
        <v>1</v>
      </c>
      <c r="L420" s="14">
        <f>IFERROR(VLOOKUP(Table1[[#This Row],[Stock]],[1]Sheet1!$A$7:$N$10000,14,0),"")</f>
        <v>448</v>
      </c>
      <c r="M420" s="14">
        <f>IFERROR(ROUND((Table1[[#This Row],[Stock
(S&amp;L)]]/Table1[[#This Row],[Rate
(L/S)]]),0),"")</f>
        <v>448</v>
      </c>
      <c r="O420" t="str">
        <f>IF(Table1[[#This Row],[Rate
(L/S)]]=1,"P/E","C")</f>
        <v>P/E</v>
      </c>
      <c r="P420" s="7">
        <f>IFERROR(VLOOKUP(Table1[[#This Row],[Stock]],[2]CUS030!$A$5:$BO$10000,21,0)/Table1[[#This Row],[Rate
(L/S)]],"")</f>
        <v>0</v>
      </c>
      <c r="Q420" s="7">
        <f>IFERROR(VLOOKUP(Table1[[#This Row],[Stock]],[2]CUS030!$A$5:$BO$10000,22,0)/Table1[[#This Row],[Rate
(L/S)]],"")</f>
        <v>0</v>
      </c>
      <c r="R420" s="7">
        <f>IFERROR(VLOOKUP(Table1[[#This Row],[Stock]],[2]CUS030!$A$5:$BO$10000,23,0)/Table1[[#This Row],[Rate
(L/S)]],"")</f>
        <v>0</v>
      </c>
      <c r="S420" s="7">
        <f>IFERROR(VLOOKUP(Table1[[#This Row],[Stock]],[2]CUS030!$A$5:$BO$10000,24,0)/Table1[[#This Row],[Rate
(L/S)]],"")</f>
        <v>348</v>
      </c>
      <c r="T420" s="7">
        <f>IFERROR(VLOOKUP(Table1[[#This Row],[Stock]],[2]CUS030!$A$5:$BO$10000,25,0)/Table1[[#This Row],[Rate
(L/S)]],"")</f>
        <v>0</v>
      </c>
      <c r="U420" s="7">
        <f>IFERROR(VLOOKUP(Table1[[#This Row],[Stock]],[2]CUS030!$A$5:$BO$10000,26,0)/Table1[[#This Row],[Rate
(L/S)]],"")</f>
        <v>0</v>
      </c>
      <c r="V420" s="7">
        <f>IFERROR(VLOOKUP(Table1[[#This Row],[Stock]],[2]CUS030!$A$5:$BO$10000,27,0)/Table1[[#This Row],[Rate
(L/S)]],"")</f>
        <v>0</v>
      </c>
      <c r="W420" s="7">
        <f>IFERROR(VLOOKUP(Table1[[#This Row],[Stock]],[2]CUS030!$A$5:$BO$10000,28,0)/Table1[[#This Row],[Rate
(L/S)]],"")</f>
        <v>100</v>
      </c>
      <c r="X420" s="7">
        <f>IFERROR(VLOOKUP(Table1[[#This Row],[Stock]],[2]CUS030!$A$5:$BO$10000,29,0)/Table1[[#This Row],[Rate
(L/S)]],"")</f>
        <v>0</v>
      </c>
      <c r="Y420" s="7">
        <f>IFERROR(VLOOKUP(Table1[[#This Row],[Stock]],[2]CUS030!$A$5:$BO$10000,30,0)/Table1[[#This Row],[Rate
(L/S)]],"")</f>
        <v>0</v>
      </c>
      <c r="Z420" s="7">
        <f>IFERROR(VLOOKUP(Table1[[#This Row],[Stock]],[2]CUS030!$A$5:$BO$10000,31,0)/Table1[[#This Row],[Rate
(L/S)]],"")</f>
        <v>0</v>
      </c>
      <c r="AA420" s="7">
        <f>IFERROR(VLOOKUP(Table1[[#This Row],[Stock]],[2]CUS030!$A$5:$BO$10000,32,0)/Table1[[#This Row],[Rate
(L/S)]],"")</f>
        <v>0</v>
      </c>
      <c r="AB420" s="7">
        <f>IFERROR(VLOOKUP(Table1[[#This Row],[Stock]],[2]CUS030!$A$5:$BO$10000,33,0)/Table1[[#This Row],[Rate
(L/S)]],"")</f>
        <v>0</v>
      </c>
      <c r="AC420" s="7">
        <f>IFERROR(VLOOKUP(Table1[[#This Row],[Stock]],[2]CUS030!$A$5:$BO$10000,34,0)/Table1[[#This Row],[Rate
(L/S)]],"")</f>
        <v>0</v>
      </c>
      <c r="AD420" s="7">
        <f>IFERROR(VLOOKUP(Table1[[#This Row],[Stock]],[2]CUS030!$A$5:$BO$10000,35,0)/Table1[[#This Row],[Rate
(L/S)]],"")</f>
        <v>0</v>
      </c>
      <c r="AE420" s="7">
        <f>IFERROR(VLOOKUP(Table1[[#This Row],[Stock]],[2]CUS030!$A$5:$BO$10000,36,0)/Table1[[#This Row],[Rate
(L/S)]],"")</f>
        <v>0</v>
      </c>
      <c r="AF420" s="7">
        <f>IFERROR(VLOOKUP(Table1[[#This Row],[Stock]],[2]CUS030!$A$5:$BO$10000,37,0)/Table1[[#This Row],[Rate
(L/S)]],"")</f>
        <v>0</v>
      </c>
      <c r="AG420" s="7">
        <f>IFERROR(VLOOKUP(Table1[[#This Row],[Stock]],[2]CUS030!$A$5:$BO$10000,38,0)/Table1[[#This Row],[Rate
(L/S)]],"")</f>
        <v>0</v>
      </c>
      <c r="AH420" s="7">
        <f>IFERROR(VLOOKUP(Table1[[#This Row],[Stock]],[2]CUS030!$A$5:$BO$10000,39,0)/Table1[[#This Row],[Rate
(L/S)]],"")</f>
        <v>0</v>
      </c>
      <c r="AI420" s="7">
        <f>IFERROR(VLOOKUP(Table1[[#This Row],[Stock]],[2]CUS030!$A$5:$BO$10000,40,0)/Table1[[#This Row],[Rate
(L/S)]],"")</f>
        <v>0</v>
      </c>
      <c r="AJ420" s="7">
        <f>IFERROR(VLOOKUP(Table1[[#This Row],[Stock]],[2]CUS030!$A$5:$BO$10000,41,0)/Table1[[#This Row],[Rate
(L/S)]],"")</f>
        <v>0</v>
      </c>
      <c r="AK420" s="7">
        <f>IFERROR(VLOOKUP(Table1[[#This Row],[Stock]],[2]CUS030!$A$5:$BO$10000,42,0)/Table1[[#This Row],[Rate
(L/S)]],"")</f>
        <v>0</v>
      </c>
      <c r="AL420" s="7">
        <f>IFERROR(VLOOKUP(Table1[[#This Row],[Stock]],[2]CUS030!$A$5:$BO$10000,43,0)/Table1[[#This Row],[Rate
(L/S)]],"")</f>
        <v>0</v>
      </c>
      <c r="AM420" s="7">
        <f>IFERROR(VLOOKUP(Table1[[#This Row],[Stock]],[2]CUS030!$A$5:$BO$10000,44,0)/Table1[[#This Row],[Rate
(L/S)]],"")</f>
        <v>0</v>
      </c>
      <c r="AN420" s="7">
        <f>IFERROR(VLOOKUP(Table1[[#This Row],[Stock]],[2]CUS030!$A$5:$BO$10000,45,0)/Table1[[#This Row],[Rate
(L/S)]],"")</f>
        <v>0</v>
      </c>
      <c r="AO420" s="7">
        <f>IFERROR(VLOOKUP(Table1[[#This Row],[Stock]],[2]CUS030!$A$5:$BO$10000,46,0)/Table1[[#This Row],[Rate
(L/S)]],"")</f>
        <v>0</v>
      </c>
      <c r="AP420" s="7">
        <f>IFERROR(VLOOKUP(Table1[[#This Row],[Stock]],[2]CUS030!$A$5:$BO$10000,47,0)/Table1[[#This Row],[Rate
(L/S)]],"")</f>
        <v>0</v>
      </c>
      <c r="AQ420" s="7">
        <f>IFERROR(VLOOKUP(Table1[[#This Row],[Stock]],[2]CUS030!$A$5:$BO$10000,48,0)/Table1[[#This Row],[Rate
(L/S)]],"")</f>
        <v>0</v>
      </c>
      <c r="AR420" s="7">
        <f>IFERROR(VLOOKUP(Table1[[#This Row],[Stock]],[2]CUS030!$A$5:$BO$10000,49,0)/Table1[[#This Row],[Rate
(L/S)]],"")</f>
        <v>0</v>
      </c>
      <c r="AS420" s="7">
        <f>IFERROR(VLOOKUP(Table1[[#This Row],[Stock]],[2]CUS030!$A$5:$BO$10000,50,0)/Table1[[#This Row],[Rate
(L/S)]],"")</f>
        <v>0</v>
      </c>
      <c r="AT420" s="7">
        <f>IFERROR(VLOOKUP(Table1[[#This Row],[Stock]],[2]CUS030!$A$5:$BO$10000,51,0)/Table1[[#This Row],[Rate
(L/S)]],"")</f>
        <v>0</v>
      </c>
      <c r="AU420" s="7">
        <f>IFERROR(VLOOKUP(Table1[[#This Row],[Stock]],[2]CUS030!$A$5:$BO$10000,52,0)/Table1[[#This Row],[Rate
(L/S)]],"")</f>
        <v>0</v>
      </c>
      <c r="AV420" s="7">
        <f>IFERROR(VLOOKUP(Table1[[#This Row],[Stock]],[2]CUS030!$A$5:$BO$10000,53,0)/Table1[[#This Row],[Rate
(L/S)]],"")</f>
        <v>448</v>
      </c>
      <c r="AW420" s="7">
        <f>IFERROR(VLOOKUP(Table1[[#This Row],[Stock]],[2]CUS030!$A$5:$BO$10000,54,0)/Table1[[#This Row],[Rate
(L/S)]],"")</f>
        <v>0</v>
      </c>
      <c r="AX420" s="7">
        <f>IFERROR(VLOOKUP(Table1[[#This Row],[Stock]],[2]CUS030!$A$5:$BO$10000,55,0)/Table1[[#This Row],[Rate
(L/S)]],"")</f>
        <v>270</v>
      </c>
      <c r="AY420" s="7">
        <f>IFERROR(VLOOKUP(Table1[[#This Row],[Stock]],[2]CUS030!$A$5:$BO$10000,56,0)/Table1[[#This Row],[Rate
(L/S)]],"")</f>
        <v>1</v>
      </c>
      <c r="AZ420" s="7">
        <f>IFERROR(VLOOKUP(Table1[[#This Row],[Stock]],[2]CUS030!$A$5:$BO$10000,57,0)/Table1[[#This Row],[Rate
(L/S)]],"")</f>
        <v>0</v>
      </c>
      <c r="BA420" s="7">
        <f>IFERROR(VLOOKUP(Table1[[#This Row],[Stock]],[2]CUS030!$A$5:$BO$10000,58,0)/Table1[[#This Row],[Rate
(L/S)]],"")</f>
        <v>0</v>
      </c>
      <c r="BB420" s="7">
        <f>IFERROR(VLOOKUP(Table1[[#This Row],[Stock]],[2]CUS030!$A$5:$BO$10000,59,0)/Table1[[#This Row],[Rate
(L/S)]],"")</f>
        <v>0</v>
      </c>
      <c r="BC420" s="7">
        <f>IFERROR(VLOOKUP(Table1[[#This Row],[Stock]],[2]CUS030!$A$5:$BO$10000,60,0)/Table1[[#This Row],[Rate
(L/S)]],"")</f>
        <v>0</v>
      </c>
      <c r="BD420" s="7">
        <f>IFERROR(VLOOKUP(Table1[[#This Row],[Stock]],[2]CUS030!$A$5:$BO$10000,61,0)/Table1[[#This Row],[Rate
(L/S)]],"")</f>
        <v>0</v>
      </c>
      <c r="BE420" s="7">
        <f>IFERROR(VLOOKUP(Table1[[#This Row],[Stock]],[2]CUS030!$A$5:$BO$10000,62,0)/Table1[[#This Row],[Rate
(L/S)]],"")</f>
        <v>0</v>
      </c>
      <c r="BF420" s="7">
        <f>IFERROR(VLOOKUP(Table1[[#This Row],[Stock]],[2]CUS030!$A$5:$BO$10000,63,0)/Table1[[#This Row],[Rate
(L/S)]],"")</f>
        <v>0</v>
      </c>
      <c r="BG420" s="7">
        <f>IFERROR(VLOOKUP(Table1[[#This Row],[Stock]],[2]CUS030!$A$5:$BO$10000,64,0)/Table1[[#This Row],[Rate
(L/S)]],"")</f>
        <v>0</v>
      </c>
      <c r="BH420" s="7">
        <f>IFERROR(VLOOKUP(Table1[[#This Row],[Stock]],[2]CUS030!$A$5:$BO$10000,65,0)/Table1[[#This Row],[Rate
(L/S)]],"")</f>
        <v>0</v>
      </c>
      <c r="BI420" s="7" t="s">
        <v>1</v>
      </c>
      <c r="BJ420" s="15">
        <f>IFERROR(IF(Table1[[#This Row],[S.Material]]="S",(Table1[[#This Row],[Total Qty]]+Table1[[#This Row],[N+1]]+Table1[[#This Row],[N+2]]),Table1[[#This Row],[Total Qty]]+Table1[[#This Row],[N+1]]),)</f>
        <v>449</v>
      </c>
      <c r="BK420" s="7" t="str">
        <f>IFERROR(IF(((AVERAGE((Table1[[#This Row],[N+1]],Table1[[#This Row],[N+2]]),Table1[[#This Row],[N+3]])-(Table1[[#This Row],[Total Qty]])))&gt;500,"Fixed&gt;500pcs",""),"")</f>
        <v/>
      </c>
      <c r="BL420" s="7" t="str">
        <f>IF(AND(Table1[[#This Row],[Last Forcast]]=0,Table1[[#This Row],[Total Qty]]&gt;0,Table1[[#This Row],[N+1]]&gt;0),"Check PO again","")</f>
        <v/>
      </c>
    </row>
    <row r="421" spans="2:64" x14ac:dyDescent="0.3">
      <c r="B421">
        <v>419</v>
      </c>
      <c r="C421" t="s">
        <v>432</v>
      </c>
      <c r="D421">
        <f>IFERROR(ROUND((MID(Table1[[#This Row],[Production]],35,(LEN(Table1[[#This Row],[Production]]))-37)/(MID(Table1[[#This Row],[Stock]],35,(LEN(Table1[[#This Row],[Stock]]))-37))),0),"")</f>
        <v>1</v>
      </c>
      <c r="E421" t="s">
        <v>432</v>
      </c>
      <c r="F421" s="16">
        <f>VLOOKUP(LEFT(Table1[[#This Row],[Production]],LEN(Table1[[#This Row],[Production]])-7),Item!$A$5:$Z$1000,26,0)</f>
        <v>2.0129999999999999</v>
      </c>
      <c r="H421" s="8" t="str">
        <f>IFERROR(VLOOKUP(MID(Table1[[#This Row],[Production]],10,2),Special!$B$2:$D$26,3,0),"")</f>
        <v>-</v>
      </c>
      <c r="J421" t="b">
        <f>EXACT(LEFT(Table1[[#This Row],[Stock]],12),LEFT(Table1[[#This Row],[Production]],12))</f>
        <v>1</v>
      </c>
      <c r="K421" t="b">
        <f>EXACT((RIGHT(Table1[[#This Row],[Stock]],3)),((RIGHT(Table1[[#This Row],[Production]],3))))</f>
        <v>1</v>
      </c>
      <c r="L421" s="14">
        <f>IFERROR(VLOOKUP(Table1[[#This Row],[Stock]],[1]Sheet1!$A$7:$N$10000,14,0),"")</f>
        <v>471</v>
      </c>
      <c r="M421" s="14">
        <f>IFERROR(ROUND((Table1[[#This Row],[Stock
(S&amp;L)]]/Table1[[#This Row],[Rate
(L/S)]]),0),"")</f>
        <v>471</v>
      </c>
      <c r="O421" t="str">
        <f>IF(Table1[[#This Row],[Rate
(L/S)]]=1,"P/E","C")</f>
        <v>P/E</v>
      </c>
      <c r="P421" s="7">
        <f>IFERROR(VLOOKUP(Table1[[#This Row],[Stock]],[2]CUS030!$A$5:$BO$10000,21,0)/Table1[[#This Row],[Rate
(L/S)]],"")</f>
        <v>0</v>
      </c>
      <c r="Q421" s="7">
        <f>IFERROR(VLOOKUP(Table1[[#This Row],[Stock]],[2]CUS030!$A$5:$BO$10000,22,0)/Table1[[#This Row],[Rate
(L/S)]],"")</f>
        <v>0</v>
      </c>
      <c r="R421" s="7">
        <f>IFERROR(VLOOKUP(Table1[[#This Row],[Stock]],[2]CUS030!$A$5:$BO$10000,23,0)/Table1[[#This Row],[Rate
(L/S)]],"")</f>
        <v>0</v>
      </c>
      <c r="S421" s="7">
        <f>IFERROR(VLOOKUP(Table1[[#This Row],[Stock]],[2]CUS030!$A$5:$BO$10000,24,0)/Table1[[#This Row],[Rate
(L/S)]],"")</f>
        <v>427</v>
      </c>
      <c r="T421" s="7">
        <f>IFERROR(VLOOKUP(Table1[[#This Row],[Stock]],[2]CUS030!$A$5:$BO$10000,25,0)/Table1[[#This Row],[Rate
(L/S)]],"")</f>
        <v>0</v>
      </c>
      <c r="U421" s="7">
        <f>IFERROR(VLOOKUP(Table1[[#This Row],[Stock]],[2]CUS030!$A$5:$BO$10000,26,0)/Table1[[#This Row],[Rate
(L/S)]],"")</f>
        <v>0</v>
      </c>
      <c r="V421" s="7">
        <f>IFERROR(VLOOKUP(Table1[[#This Row],[Stock]],[2]CUS030!$A$5:$BO$10000,27,0)/Table1[[#This Row],[Rate
(L/S)]],"")</f>
        <v>0</v>
      </c>
      <c r="W421" s="7">
        <f>IFERROR(VLOOKUP(Table1[[#This Row],[Stock]],[2]CUS030!$A$5:$BO$10000,28,0)/Table1[[#This Row],[Rate
(L/S)]],"")</f>
        <v>0</v>
      </c>
      <c r="X421" s="7">
        <f>IFERROR(VLOOKUP(Table1[[#This Row],[Stock]],[2]CUS030!$A$5:$BO$10000,29,0)/Table1[[#This Row],[Rate
(L/S)]],"")</f>
        <v>0</v>
      </c>
      <c r="Y421" s="7">
        <f>IFERROR(VLOOKUP(Table1[[#This Row],[Stock]],[2]CUS030!$A$5:$BO$10000,30,0)/Table1[[#This Row],[Rate
(L/S)]],"")</f>
        <v>0</v>
      </c>
      <c r="Z421" s="7">
        <f>IFERROR(VLOOKUP(Table1[[#This Row],[Stock]],[2]CUS030!$A$5:$BO$10000,31,0)/Table1[[#This Row],[Rate
(L/S)]],"")</f>
        <v>0</v>
      </c>
      <c r="AA421" s="7">
        <f>IFERROR(VLOOKUP(Table1[[#This Row],[Stock]],[2]CUS030!$A$5:$BO$10000,32,0)/Table1[[#This Row],[Rate
(L/S)]],"")</f>
        <v>0</v>
      </c>
      <c r="AB421" s="7">
        <f>IFERROR(VLOOKUP(Table1[[#This Row],[Stock]],[2]CUS030!$A$5:$BO$10000,33,0)/Table1[[#This Row],[Rate
(L/S)]],"")</f>
        <v>0</v>
      </c>
      <c r="AC421" s="7">
        <f>IFERROR(VLOOKUP(Table1[[#This Row],[Stock]],[2]CUS030!$A$5:$BO$10000,34,0)/Table1[[#This Row],[Rate
(L/S)]],"")</f>
        <v>0</v>
      </c>
      <c r="AD421" s="7">
        <f>IFERROR(VLOOKUP(Table1[[#This Row],[Stock]],[2]CUS030!$A$5:$BO$10000,35,0)/Table1[[#This Row],[Rate
(L/S)]],"")</f>
        <v>0</v>
      </c>
      <c r="AE421" s="7">
        <f>IFERROR(VLOOKUP(Table1[[#This Row],[Stock]],[2]CUS030!$A$5:$BO$10000,36,0)/Table1[[#This Row],[Rate
(L/S)]],"")</f>
        <v>0</v>
      </c>
      <c r="AF421" s="7">
        <f>IFERROR(VLOOKUP(Table1[[#This Row],[Stock]],[2]CUS030!$A$5:$BO$10000,37,0)/Table1[[#This Row],[Rate
(L/S)]],"")</f>
        <v>0</v>
      </c>
      <c r="AG421" s="7">
        <f>IFERROR(VLOOKUP(Table1[[#This Row],[Stock]],[2]CUS030!$A$5:$BO$10000,38,0)/Table1[[#This Row],[Rate
(L/S)]],"")</f>
        <v>0</v>
      </c>
      <c r="AH421" s="7">
        <f>IFERROR(VLOOKUP(Table1[[#This Row],[Stock]],[2]CUS030!$A$5:$BO$10000,39,0)/Table1[[#This Row],[Rate
(L/S)]],"")</f>
        <v>0</v>
      </c>
      <c r="AI421" s="7">
        <f>IFERROR(VLOOKUP(Table1[[#This Row],[Stock]],[2]CUS030!$A$5:$BO$10000,40,0)/Table1[[#This Row],[Rate
(L/S)]],"")</f>
        <v>0</v>
      </c>
      <c r="AJ421" s="7">
        <f>IFERROR(VLOOKUP(Table1[[#This Row],[Stock]],[2]CUS030!$A$5:$BO$10000,41,0)/Table1[[#This Row],[Rate
(L/S)]],"")</f>
        <v>0</v>
      </c>
      <c r="AK421" s="7">
        <f>IFERROR(VLOOKUP(Table1[[#This Row],[Stock]],[2]CUS030!$A$5:$BO$10000,42,0)/Table1[[#This Row],[Rate
(L/S)]],"")</f>
        <v>0</v>
      </c>
      <c r="AL421" s="7">
        <f>IFERROR(VLOOKUP(Table1[[#This Row],[Stock]],[2]CUS030!$A$5:$BO$10000,43,0)/Table1[[#This Row],[Rate
(L/S)]],"")</f>
        <v>0</v>
      </c>
      <c r="AM421" s="7">
        <f>IFERROR(VLOOKUP(Table1[[#This Row],[Stock]],[2]CUS030!$A$5:$BO$10000,44,0)/Table1[[#This Row],[Rate
(L/S)]],"")</f>
        <v>0</v>
      </c>
      <c r="AN421" s="7">
        <f>IFERROR(VLOOKUP(Table1[[#This Row],[Stock]],[2]CUS030!$A$5:$BO$10000,45,0)/Table1[[#This Row],[Rate
(L/S)]],"")</f>
        <v>0</v>
      </c>
      <c r="AO421" s="7">
        <f>IFERROR(VLOOKUP(Table1[[#This Row],[Stock]],[2]CUS030!$A$5:$BO$10000,46,0)/Table1[[#This Row],[Rate
(L/S)]],"")</f>
        <v>0</v>
      </c>
      <c r="AP421" s="7">
        <f>IFERROR(VLOOKUP(Table1[[#This Row],[Stock]],[2]CUS030!$A$5:$BO$10000,47,0)/Table1[[#This Row],[Rate
(L/S)]],"")</f>
        <v>0</v>
      </c>
      <c r="AQ421" s="7">
        <f>IFERROR(VLOOKUP(Table1[[#This Row],[Stock]],[2]CUS030!$A$5:$BO$10000,48,0)/Table1[[#This Row],[Rate
(L/S)]],"")</f>
        <v>0</v>
      </c>
      <c r="AR421" s="7">
        <f>IFERROR(VLOOKUP(Table1[[#This Row],[Stock]],[2]CUS030!$A$5:$BO$10000,49,0)/Table1[[#This Row],[Rate
(L/S)]],"")</f>
        <v>0</v>
      </c>
      <c r="AS421" s="7">
        <f>IFERROR(VLOOKUP(Table1[[#This Row],[Stock]],[2]CUS030!$A$5:$BO$10000,50,0)/Table1[[#This Row],[Rate
(L/S)]],"")</f>
        <v>0</v>
      </c>
      <c r="AT421" s="7">
        <f>IFERROR(VLOOKUP(Table1[[#This Row],[Stock]],[2]CUS030!$A$5:$BO$10000,51,0)/Table1[[#This Row],[Rate
(L/S)]],"")</f>
        <v>0</v>
      </c>
      <c r="AU421" s="7">
        <f>IFERROR(VLOOKUP(Table1[[#This Row],[Stock]],[2]CUS030!$A$5:$BO$10000,52,0)/Table1[[#This Row],[Rate
(L/S)]],"")</f>
        <v>0</v>
      </c>
      <c r="AV421" s="7">
        <f>IFERROR(VLOOKUP(Table1[[#This Row],[Stock]],[2]CUS030!$A$5:$BO$10000,53,0)/Table1[[#This Row],[Rate
(L/S)]],"")</f>
        <v>427</v>
      </c>
      <c r="AW421" s="7">
        <f>IFERROR(VLOOKUP(Table1[[#This Row],[Stock]],[2]CUS030!$A$5:$BO$10000,54,0)/Table1[[#This Row],[Rate
(L/S)]],"")</f>
        <v>0</v>
      </c>
      <c r="AX421" s="7">
        <f>IFERROR(VLOOKUP(Table1[[#This Row],[Stock]],[2]CUS030!$A$5:$BO$10000,55,0)/Table1[[#This Row],[Rate
(L/S)]],"")</f>
        <v>347</v>
      </c>
      <c r="AY421" s="7">
        <f>IFERROR(VLOOKUP(Table1[[#This Row],[Stock]],[2]CUS030!$A$5:$BO$10000,56,0)/Table1[[#This Row],[Rate
(L/S)]],"")</f>
        <v>440</v>
      </c>
      <c r="AZ421" s="7">
        <f>IFERROR(VLOOKUP(Table1[[#This Row],[Stock]],[2]CUS030!$A$5:$BO$10000,57,0)/Table1[[#This Row],[Rate
(L/S)]],"")</f>
        <v>336</v>
      </c>
      <c r="BA421" s="7">
        <f>IFERROR(VLOOKUP(Table1[[#This Row],[Stock]],[2]CUS030!$A$5:$BO$10000,58,0)/Table1[[#This Row],[Rate
(L/S)]],"")</f>
        <v>420</v>
      </c>
      <c r="BB421" s="7">
        <f>IFERROR(VLOOKUP(Table1[[#This Row],[Stock]],[2]CUS030!$A$5:$BO$10000,59,0)/Table1[[#This Row],[Rate
(L/S)]],"")</f>
        <v>0</v>
      </c>
      <c r="BC421" s="7">
        <f>IFERROR(VLOOKUP(Table1[[#This Row],[Stock]],[2]CUS030!$A$5:$BO$10000,60,0)/Table1[[#This Row],[Rate
(L/S)]],"")</f>
        <v>0</v>
      </c>
      <c r="BD421" s="7">
        <f>IFERROR(VLOOKUP(Table1[[#This Row],[Stock]],[2]CUS030!$A$5:$BO$10000,61,0)/Table1[[#This Row],[Rate
(L/S)]],"")</f>
        <v>0</v>
      </c>
      <c r="BE421" s="7">
        <f>IFERROR(VLOOKUP(Table1[[#This Row],[Stock]],[2]CUS030!$A$5:$BO$10000,62,0)/Table1[[#This Row],[Rate
(L/S)]],"")</f>
        <v>0</v>
      </c>
      <c r="BF421" s="7">
        <f>IFERROR(VLOOKUP(Table1[[#This Row],[Stock]],[2]CUS030!$A$5:$BO$10000,63,0)/Table1[[#This Row],[Rate
(L/S)]],"")</f>
        <v>0</v>
      </c>
      <c r="BG421" s="7">
        <f>IFERROR(VLOOKUP(Table1[[#This Row],[Stock]],[2]CUS030!$A$5:$BO$10000,64,0)/Table1[[#This Row],[Rate
(L/S)]],"")</f>
        <v>0</v>
      </c>
      <c r="BH421" s="7">
        <f>IFERROR(VLOOKUP(Table1[[#This Row],[Stock]],[2]CUS030!$A$5:$BO$10000,65,0)/Table1[[#This Row],[Rate
(L/S)]],"")</f>
        <v>0</v>
      </c>
      <c r="BI421" s="7" t="s">
        <v>1</v>
      </c>
      <c r="BJ421" s="15">
        <f>IFERROR(IF(Table1[[#This Row],[S.Material]]="S",(Table1[[#This Row],[Total Qty]]+Table1[[#This Row],[N+1]]+Table1[[#This Row],[N+2]]),Table1[[#This Row],[Total Qty]]+Table1[[#This Row],[N+1]]),)</f>
        <v>867</v>
      </c>
      <c r="BK421" s="7" t="str">
        <f>IFERROR(IF(((AVERAGE((Table1[[#This Row],[N+1]],Table1[[#This Row],[N+2]]),Table1[[#This Row],[N+3]])-(Table1[[#This Row],[Total Qty]])))&gt;500,"Fixed&gt;500pcs",""),"")</f>
        <v/>
      </c>
      <c r="BL421" s="7" t="str">
        <f>IF(AND(Table1[[#This Row],[Last Forcast]]=0,Table1[[#This Row],[Total Qty]]&gt;0,Table1[[#This Row],[N+1]]&gt;0),"Check PO again","")</f>
        <v/>
      </c>
    </row>
    <row r="422" spans="2:64" x14ac:dyDescent="0.3">
      <c r="B422">
        <v>420</v>
      </c>
      <c r="C422" t="s">
        <v>433</v>
      </c>
      <c r="D422">
        <f>IFERROR(ROUND((MID(Table1[[#This Row],[Production]],35,(LEN(Table1[[#This Row],[Production]]))-37)/(MID(Table1[[#This Row],[Stock]],35,(LEN(Table1[[#This Row],[Stock]]))-37))),0),"")</f>
        <v>1</v>
      </c>
      <c r="E422" t="s">
        <v>433</v>
      </c>
      <c r="F422" s="16">
        <f>VLOOKUP(LEFT(Table1[[#This Row],[Production]],LEN(Table1[[#This Row],[Production]])-7),Item!$A$5:$Z$1000,26,0)</f>
        <v>2.2759999999999998</v>
      </c>
      <c r="H422" s="8" t="str">
        <f>IFERROR(VLOOKUP(MID(Table1[[#This Row],[Production]],10,2),Special!$B$2:$D$26,3,0),"")</f>
        <v>-</v>
      </c>
      <c r="J422" t="b">
        <f>EXACT(LEFT(Table1[[#This Row],[Stock]],12),LEFT(Table1[[#This Row],[Production]],12))</f>
        <v>1</v>
      </c>
      <c r="K422" t="b">
        <f>EXACT((RIGHT(Table1[[#This Row],[Stock]],3)),((RIGHT(Table1[[#This Row],[Production]],3))))</f>
        <v>1</v>
      </c>
      <c r="L422" s="14">
        <f>IFERROR(VLOOKUP(Table1[[#This Row],[Stock]],[1]Sheet1!$A$7:$N$10000,14,0),"")</f>
        <v>169</v>
      </c>
      <c r="M422" s="14">
        <f>IFERROR(ROUND((Table1[[#This Row],[Stock
(S&amp;L)]]/Table1[[#This Row],[Rate
(L/S)]]),0),"")</f>
        <v>169</v>
      </c>
      <c r="O422" t="str">
        <f>IF(Table1[[#This Row],[Rate
(L/S)]]=1,"P/E","C")</f>
        <v>P/E</v>
      </c>
      <c r="P422" s="7">
        <f>IFERROR(VLOOKUP(Table1[[#This Row],[Stock]],[2]CUS030!$A$5:$BO$10000,21,0)/Table1[[#This Row],[Rate
(L/S)]],"")</f>
        <v>0</v>
      </c>
      <c r="Q422" s="7">
        <f>IFERROR(VLOOKUP(Table1[[#This Row],[Stock]],[2]CUS030!$A$5:$BO$10000,22,0)/Table1[[#This Row],[Rate
(L/S)]],"")</f>
        <v>0</v>
      </c>
      <c r="R422" s="7">
        <f>IFERROR(VLOOKUP(Table1[[#This Row],[Stock]],[2]CUS030!$A$5:$BO$10000,23,0)/Table1[[#This Row],[Rate
(L/S)]],"")</f>
        <v>0</v>
      </c>
      <c r="S422" s="7">
        <f>IFERROR(VLOOKUP(Table1[[#This Row],[Stock]],[2]CUS030!$A$5:$BO$10000,24,0)/Table1[[#This Row],[Rate
(L/S)]],"")</f>
        <v>0</v>
      </c>
      <c r="T422" s="7">
        <f>IFERROR(VLOOKUP(Table1[[#This Row],[Stock]],[2]CUS030!$A$5:$BO$10000,25,0)/Table1[[#This Row],[Rate
(L/S)]],"")</f>
        <v>0</v>
      </c>
      <c r="U422" s="7">
        <f>IFERROR(VLOOKUP(Table1[[#This Row],[Stock]],[2]CUS030!$A$5:$BO$10000,26,0)/Table1[[#This Row],[Rate
(L/S)]],"")</f>
        <v>0</v>
      </c>
      <c r="V422" s="7">
        <f>IFERROR(VLOOKUP(Table1[[#This Row],[Stock]],[2]CUS030!$A$5:$BO$10000,27,0)/Table1[[#This Row],[Rate
(L/S)]],"")</f>
        <v>0</v>
      </c>
      <c r="W422" s="7">
        <f>IFERROR(VLOOKUP(Table1[[#This Row],[Stock]],[2]CUS030!$A$5:$BO$10000,28,0)/Table1[[#This Row],[Rate
(L/S)]],"")</f>
        <v>0</v>
      </c>
      <c r="X422" s="7">
        <f>IFERROR(VLOOKUP(Table1[[#This Row],[Stock]],[2]CUS030!$A$5:$BO$10000,29,0)/Table1[[#This Row],[Rate
(L/S)]],"")</f>
        <v>0</v>
      </c>
      <c r="Y422" s="7">
        <f>IFERROR(VLOOKUP(Table1[[#This Row],[Stock]],[2]CUS030!$A$5:$BO$10000,30,0)/Table1[[#This Row],[Rate
(L/S)]],"")</f>
        <v>0</v>
      </c>
      <c r="Z422" s="7">
        <f>IFERROR(VLOOKUP(Table1[[#This Row],[Stock]],[2]CUS030!$A$5:$BO$10000,31,0)/Table1[[#This Row],[Rate
(L/S)]],"")</f>
        <v>0</v>
      </c>
      <c r="AA422" s="7">
        <f>IFERROR(VLOOKUP(Table1[[#This Row],[Stock]],[2]CUS030!$A$5:$BO$10000,32,0)/Table1[[#This Row],[Rate
(L/S)]],"")</f>
        <v>0</v>
      </c>
      <c r="AB422" s="7">
        <f>IFERROR(VLOOKUP(Table1[[#This Row],[Stock]],[2]CUS030!$A$5:$BO$10000,33,0)/Table1[[#This Row],[Rate
(L/S)]],"")</f>
        <v>0</v>
      </c>
      <c r="AC422" s="7">
        <f>IFERROR(VLOOKUP(Table1[[#This Row],[Stock]],[2]CUS030!$A$5:$BO$10000,34,0)/Table1[[#This Row],[Rate
(L/S)]],"")</f>
        <v>0</v>
      </c>
      <c r="AD422" s="7">
        <f>IFERROR(VLOOKUP(Table1[[#This Row],[Stock]],[2]CUS030!$A$5:$BO$10000,35,0)/Table1[[#This Row],[Rate
(L/S)]],"")</f>
        <v>0</v>
      </c>
      <c r="AE422" s="7">
        <f>IFERROR(VLOOKUP(Table1[[#This Row],[Stock]],[2]CUS030!$A$5:$BO$10000,36,0)/Table1[[#This Row],[Rate
(L/S)]],"")</f>
        <v>0</v>
      </c>
      <c r="AF422" s="7">
        <f>IFERROR(VLOOKUP(Table1[[#This Row],[Stock]],[2]CUS030!$A$5:$BO$10000,37,0)/Table1[[#This Row],[Rate
(L/S)]],"")</f>
        <v>0</v>
      </c>
      <c r="AG422" s="7">
        <f>IFERROR(VLOOKUP(Table1[[#This Row],[Stock]],[2]CUS030!$A$5:$BO$10000,38,0)/Table1[[#This Row],[Rate
(L/S)]],"")</f>
        <v>0</v>
      </c>
      <c r="AH422" s="7">
        <f>IFERROR(VLOOKUP(Table1[[#This Row],[Stock]],[2]CUS030!$A$5:$BO$10000,39,0)/Table1[[#This Row],[Rate
(L/S)]],"")</f>
        <v>0</v>
      </c>
      <c r="AI422" s="7">
        <f>IFERROR(VLOOKUP(Table1[[#This Row],[Stock]],[2]CUS030!$A$5:$BO$10000,40,0)/Table1[[#This Row],[Rate
(L/S)]],"")</f>
        <v>0</v>
      </c>
      <c r="AJ422" s="7">
        <f>IFERROR(VLOOKUP(Table1[[#This Row],[Stock]],[2]CUS030!$A$5:$BO$10000,41,0)/Table1[[#This Row],[Rate
(L/S)]],"")</f>
        <v>0</v>
      </c>
      <c r="AK422" s="7">
        <f>IFERROR(VLOOKUP(Table1[[#This Row],[Stock]],[2]CUS030!$A$5:$BO$10000,42,0)/Table1[[#This Row],[Rate
(L/S)]],"")</f>
        <v>0</v>
      </c>
      <c r="AL422" s="7">
        <f>IFERROR(VLOOKUP(Table1[[#This Row],[Stock]],[2]CUS030!$A$5:$BO$10000,43,0)/Table1[[#This Row],[Rate
(L/S)]],"")</f>
        <v>0</v>
      </c>
      <c r="AM422" s="7">
        <f>IFERROR(VLOOKUP(Table1[[#This Row],[Stock]],[2]CUS030!$A$5:$BO$10000,44,0)/Table1[[#This Row],[Rate
(L/S)]],"")</f>
        <v>0</v>
      </c>
      <c r="AN422" s="7">
        <f>IFERROR(VLOOKUP(Table1[[#This Row],[Stock]],[2]CUS030!$A$5:$BO$10000,45,0)/Table1[[#This Row],[Rate
(L/S)]],"")</f>
        <v>0</v>
      </c>
      <c r="AO422" s="7">
        <f>IFERROR(VLOOKUP(Table1[[#This Row],[Stock]],[2]CUS030!$A$5:$BO$10000,46,0)/Table1[[#This Row],[Rate
(L/S)]],"")</f>
        <v>0</v>
      </c>
      <c r="AP422" s="7">
        <f>IFERROR(VLOOKUP(Table1[[#This Row],[Stock]],[2]CUS030!$A$5:$BO$10000,47,0)/Table1[[#This Row],[Rate
(L/S)]],"")</f>
        <v>0</v>
      </c>
      <c r="AQ422" s="7">
        <f>IFERROR(VLOOKUP(Table1[[#This Row],[Stock]],[2]CUS030!$A$5:$BO$10000,48,0)/Table1[[#This Row],[Rate
(L/S)]],"")</f>
        <v>0</v>
      </c>
      <c r="AR422" s="7">
        <f>IFERROR(VLOOKUP(Table1[[#This Row],[Stock]],[2]CUS030!$A$5:$BO$10000,49,0)/Table1[[#This Row],[Rate
(L/S)]],"")</f>
        <v>0</v>
      </c>
      <c r="AS422" s="7">
        <f>IFERROR(VLOOKUP(Table1[[#This Row],[Stock]],[2]CUS030!$A$5:$BO$10000,50,0)/Table1[[#This Row],[Rate
(L/S)]],"")</f>
        <v>0</v>
      </c>
      <c r="AT422" s="7">
        <f>IFERROR(VLOOKUP(Table1[[#This Row],[Stock]],[2]CUS030!$A$5:$BO$10000,51,0)/Table1[[#This Row],[Rate
(L/S)]],"")</f>
        <v>0</v>
      </c>
      <c r="AU422" s="7">
        <f>IFERROR(VLOOKUP(Table1[[#This Row],[Stock]],[2]CUS030!$A$5:$BO$10000,52,0)/Table1[[#This Row],[Rate
(L/S)]],"")</f>
        <v>0</v>
      </c>
      <c r="AV422" s="7">
        <f>IFERROR(VLOOKUP(Table1[[#This Row],[Stock]],[2]CUS030!$A$5:$BO$10000,53,0)/Table1[[#This Row],[Rate
(L/S)]],"")</f>
        <v>0</v>
      </c>
      <c r="AW422" s="7">
        <f>IFERROR(VLOOKUP(Table1[[#This Row],[Stock]],[2]CUS030!$A$5:$BO$10000,54,0)/Table1[[#This Row],[Rate
(L/S)]],"")</f>
        <v>0</v>
      </c>
      <c r="AX422" s="7">
        <f>IFERROR(VLOOKUP(Table1[[#This Row],[Stock]],[2]CUS030!$A$5:$BO$10000,55,0)/Table1[[#This Row],[Rate
(L/S)]],"")</f>
        <v>0</v>
      </c>
      <c r="AY422" s="7">
        <f>IFERROR(VLOOKUP(Table1[[#This Row],[Stock]],[2]CUS030!$A$5:$BO$10000,56,0)/Table1[[#This Row],[Rate
(L/S)]],"")</f>
        <v>0</v>
      </c>
      <c r="AZ422" s="7">
        <f>IFERROR(VLOOKUP(Table1[[#This Row],[Stock]],[2]CUS030!$A$5:$BO$10000,57,0)/Table1[[#This Row],[Rate
(L/S)]],"")</f>
        <v>0</v>
      </c>
      <c r="BA422" s="7">
        <f>IFERROR(VLOOKUP(Table1[[#This Row],[Stock]],[2]CUS030!$A$5:$BO$10000,58,0)/Table1[[#This Row],[Rate
(L/S)]],"")</f>
        <v>30</v>
      </c>
      <c r="BB422" s="7">
        <f>IFERROR(VLOOKUP(Table1[[#This Row],[Stock]],[2]CUS030!$A$5:$BO$10000,59,0)/Table1[[#This Row],[Rate
(L/S)]],"")</f>
        <v>18</v>
      </c>
      <c r="BC422" s="7">
        <f>IFERROR(VLOOKUP(Table1[[#This Row],[Stock]],[2]CUS030!$A$5:$BO$10000,60,0)/Table1[[#This Row],[Rate
(L/S)]],"")</f>
        <v>41</v>
      </c>
      <c r="BD422" s="7">
        <f>IFERROR(VLOOKUP(Table1[[#This Row],[Stock]],[2]CUS030!$A$5:$BO$10000,61,0)/Table1[[#This Row],[Rate
(L/S)]],"")</f>
        <v>41</v>
      </c>
      <c r="BE422" s="7">
        <f>IFERROR(VLOOKUP(Table1[[#This Row],[Stock]],[2]CUS030!$A$5:$BO$10000,62,0)/Table1[[#This Row],[Rate
(L/S)]],"")</f>
        <v>53</v>
      </c>
      <c r="BF422" s="7">
        <f>IFERROR(VLOOKUP(Table1[[#This Row],[Stock]],[2]CUS030!$A$5:$BO$10000,63,0)/Table1[[#This Row],[Rate
(L/S)]],"")</f>
        <v>53</v>
      </c>
      <c r="BG422" s="7">
        <f>IFERROR(VLOOKUP(Table1[[#This Row],[Stock]],[2]CUS030!$A$5:$BO$10000,64,0)/Table1[[#This Row],[Rate
(L/S)]],"")</f>
        <v>47</v>
      </c>
      <c r="BH422" s="7">
        <f>IFERROR(VLOOKUP(Table1[[#This Row],[Stock]],[2]CUS030!$A$5:$BO$10000,65,0)/Table1[[#This Row],[Rate
(L/S)]],"")</f>
        <v>53</v>
      </c>
      <c r="BI422" s="7" t="s">
        <v>1</v>
      </c>
      <c r="BJ422" s="15">
        <f>IFERROR(IF(Table1[[#This Row],[S.Material]]="S",(Table1[[#This Row],[Total Qty]]+Table1[[#This Row],[N+1]]+Table1[[#This Row],[N+2]]),Table1[[#This Row],[Total Qty]]+Table1[[#This Row],[N+1]]),)</f>
        <v>0</v>
      </c>
      <c r="BK422" s="7" t="str">
        <f>IFERROR(IF(((AVERAGE((Table1[[#This Row],[N+1]],Table1[[#This Row],[N+2]]),Table1[[#This Row],[N+3]])-(Table1[[#This Row],[Total Qty]])))&gt;500,"Fixed&gt;500pcs",""),"")</f>
        <v/>
      </c>
      <c r="BL422" s="7" t="str">
        <f>IF(AND(Table1[[#This Row],[Last Forcast]]=0,Table1[[#This Row],[Total Qty]]&gt;0,Table1[[#This Row],[N+1]]&gt;0),"Check PO again","")</f>
        <v/>
      </c>
    </row>
    <row r="423" spans="2:64" x14ac:dyDescent="0.3">
      <c r="B423">
        <v>421</v>
      </c>
      <c r="C423" t="s">
        <v>434</v>
      </c>
      <c r="D423">
        <f>IFERROR(ROUND((MID(Table1[[#This Row],[Production]],35,(LEN(Table1[[#This Row],[Production]]))-37)/(MID(Table1[[#This Row],[Stock]],35,(LEN(Table1[[#This Row],[Stock]]))-37))),0),"")</f>
        <v>1</v>
      </c>
      <c r="E423" t="s">
        <v>434</v>
      </c>
      <c r="F423" s="16">
        <f>VLOOKUP(LEFT(Table1[[#This Row],[Production]],LEN(Table1[[#This Row],[Production]])-7),Item!$A$5:$Z$1000,26,0)</f>
        <v>1.78</v>
      </c>
      <c r="H423" s="8" t="str">
        <f>IFERROR(VLOOKUP(MID(Table1[[#This Row],[Production]],10,2),Special!$B$2:$D$26,3,0),"")</f>
        <v>-</v>
      </c>
      <c r="J423" t="b">
        <f>EXACT(LEFT(Table1[[#This Row],[Stock]],12),LEFT(Table1[[#This Row],[Production]],12))</f>
        <v>1</v>
      </c>
      <c r="K423" t="b">
        <f>EXACT((RIGHT(Table1[[#This Row],[Stock]],3)),((RIGHT(Table1[[#This Row],[Production]],3))))</f>
        <v>1</v>
      </c>
      <c r="L423" s="14">
        <f>IFERROR(VLOOKUP(Table1[[#This Row],[Stock]],[1]Sheet1!$A$7:$N$10000,14,0),"")</f>
        <v>4021</v>
      </c>
      <c r="M423" s="14">
        <f>IFERROR(ROUND((Table1[[#This Row],[Stock
(S&amp;L)]]/Table1[[#This Row],[Rate
(L/S)]]),0),"")</f>
        <v>4021</v>
      </c>
      <c r="O423" t="str">
        <f>IF(Table1[[#This Row],[Rate
(L/S)]]=1,"P/E","C")</f>
        <v>P/E</v>
      </c>
      <c r="P423" s="7" t="str">
        <f>IFERROR(VLOOKUP(Table1[[#This Row],[Stock]],[2]CUS030!$A$5:$BO$10000,21,0)/Table1[[#This Row],[Rate
(L/S)]],"")</f>
        <v/>
      </c>
      <c r="Q423" s="7" t="str">
        <f>IFERROR(VLOOKUP(Table1[[#This Row],[Stock]],[2]CUS030!$A$5:$BO$10000,22,0)/Table1[[#This Row],[Rate
(L/S)]],"")</f>
        <v/>
      </c>
      <c r="R423" s="7" t="str">
        <f>IFERROR(VLOOKUP(Table1[[#This Row],[Stock]],[2]CUS030!$A$5:$BO$10000,23,0)/Table1[[#This Row],[Rate
(L/S)]],"")</f>
        <v/>
      </c>
      <c r="S423" s="7" t="str">
        <f>IFERROR(VLOOKUP(Table1[[#This Row],[Stock]],[2]CUS030!$A$5:$BO$10000,24,0)/Table1[[#This Row],[Rate
(L/S)]],"")</f>
        <v/>
      </c>
      <c r="T423" s="7" t="str">
        <f>IFERROR(VLOOKUP(Table1[[#This Row],[Stock]],[2]CUS030!$A$5:$BO$10000,25,0)/Table1[[#This Row],[Rate
(L/S)]],"")</f>
        <v/>
      </c>
      <c r="U423" s="7" t="str">
        <f>IFERROR(VLOOKUP(Table1[[#This Row],[Stock]],[2]CUS030!$A$5:$BO$10000,26,0)/Table1[[#This Row],[Rate
(L/S)]],"")</f>
        <v/>
      </c>
      <c r="V423" s="7" t="str">
        <f>IFERROR(VLOOKUP(Table1[[#This Row],[Stock]],[2]CUS030!$A$5:$BO$10000,27,0)/Table1[[#This Row],[Rate
(L/S)]],"")</f>
        <v/>
      </c>
      <c r="W423" s="7" t="str">
        <f>IFERROR(VLOOKUP(Table1[[#This Row],[Stock]],[2]CUS030!$A$5:$BO$10000,28,0)/Table1[[#This Row],[Rate
(L/S)]],"")</f>
        <v/>
      </c>
      <c r="X423" s="7" t="str">
        <f>IFERROR(VLOOKUP(Table1[[#This Row],[Stock]],[2]CUS030!$A$5:$BO$10000,29,0)/Table1[[#This Row],[Rate
(L/S)]],"")</f>
        <v/>
      </c>
      <c r="Y423" s="7" t="str">
        <f>IFERROR(VLOOKUP(Table1[[#This Row],[Stock]],[2]CUS030!$A$5:$BO$10000,30,0)/Table1[[#This Row],[Rate
(L/S)]],"")</f>
        <v/>
      </c>
      <c r="Z423" s="7" t="str">
        <f>IFERROR(VLOOKUP(Table1[[#This Row],[Stock]],[2]CUS030!$A$5:$BO$10000,31,0)/Table1[[#This Row],[Rate
(L/S)]],"")</f>
        <v/>
      </c>
      <c r="AA423" s="7" t="str">
        <f>IFERROR(VLOOKUP(Table1[[#This Row],[Stock]],[2]CUS030!$A$5:$BO$10000,32,0)/Table1[[#This Row],[Rate
(L/S)]],"")</f>
        <v/>
      </c>
      <c r="AB423" s="7" t="str">
        <f>IFERROR(VLOOKUP(Table1[[#This Row],[Stock]],[2]CUS030!$A$5:$BO$10000,33,0)/Table1[[#This Row],[Rate
(L/S)]],"")</f>
        <v/>
      </c>
      <c r="AC423" s="7" t="str">
        <f>IFERROR(VLOOKUP(Table1[[#This Row],[Stock]],[2]CUS030!$A$5:$BO$10000,34,0)/Table1[[#This Row],[Rate
(L/S)]],"")</f>
        <v/>
      </c>
      <c r="AD423" s="7" t="str">
        <f>IFERROR(VLOOKUP(Table1[[#This Row],[Stock]],[2]CUS030!$A$5:$BO$10000,35,0)/Table1[[#This Row],[Rate
(L/S)]],"")</f>
        <v/>
      </c>
      <c r="AE423" s="7" t="str">
        <f>IFERROR(VLOOKUP(Table1[[#This Row],[Stock]],[2]CUS030!$A$5:$BO$10000,36,0)/Table1[[#This Row],[Rate
(L/S)]],"")</f>
        <v/>
      </c>
      <c r="AF423" s="7" t="str">
        <f>IFERROR(VLOOKUP(Table1[[#This Row],[Stock]],[2]CUS030!$A$5:$BO$10000,37,0)/Table1[[#This Row],[Rate
(L/S)]],"")</f>
        <v/>
      </c>
      <c r="AG423" s="7" t="str">
        <f>IFERROR(VLOOKUP(Table1[[#This Row],[Stock]],[2]CUS030!$A$5:$BO$10000,38,0)/Table1[[#This Row],[Rate
(L/S)]],"")</f>
        <v/>
      </c>
      <c r="AH423" s="7" t="str">
        <f>IFERROR(VLOOKUP(Table1[[#This Row],[Stock]],[2]CUS030!$A$5:$BO$10000,39,0)/Table1[[#This Row],[Rate
(L/S)]],"")</f>
        <v/>
      </c>
      <c r="AI423" s="7" t="str">
        <f>IFERROR(VLOOKUP(Table1[[#This Row],[Stock]],[2]CUS030!$A$5:$BO$10000,40,0)/Table1[[#This Row],[Rate
(L/S)]],"")</f>
        <v/>
      </c>
      <c r="AJ423" s="7" t="str">
        <f>IFERROR(VLOOKUP(Table1[[#This Row],[Stock]],[2]CUS030!$A$5:$BO$10000,41,0)/Table1[[#This Row],[Rate
(L/S)]],"")</f>
        <v/>
      </c>
      <c r="AK423" s="7" t="str">
        <f>IFERROR(VLOOKUP(Table1[[#This Row],[Stock]],[2]CUS030!$A$5:$BO$10000,42,0)/Table1[[#This Row],[Rate
(L/S)]],"")</f>
        <v/>
      </c>
      <c r="AL423" s="7" t="str">
        <f>IFERROR(VLOOKUP(Table1[[#This Row],[Stock]],[2]CUS030!$A$5:$BO$10000,43,0)/Table1[[#This Row],[Rate
(L/S)]],"")</f>
        <v/>
      </c>
      <c r="AM423" s="7" t="str">
        <f>IFERROR(VLOOKUP(Table1[[#This Row],[Stock]],[2]CUS030!$A$5:$BO$10000,44,0)/Table1[[#This Row],[Rate
(L/S)]],"")</f>
        <v/>
      </c>
      <c r="AN423" s="7" t="str">
        <f>IFERROR(VLOOKUP(Table1[[#This Row],[Stock]],[2]CUS030!$A$5:$BO$10000,45,0)/Table1[[#This Row],[Rate
(L/S)]],"")</f>
        <v/>
      </c>
      <c r="AO423" s="7" t="str">
        <f>IFERROR(VLOOKUP(Table1[[#This Row],[Stock]],[2]CUS030!$A$5:$BO$10000,46,0)/Table1[[#This Row],[Rate
(L/S)]],"")</f>
        <v/>
      </c>
      <c r="AP423" s="7" t="str">
        <f>IFERROR(VLOOKUP(Table1[[#This Row],[Stock]],[2]CUS030!$A$5:$BO$10000,47,0)/Table1[[#This Row],[Rate
(L/S)]],"")</f>
        <v/>
      </c>
      <c r="AQ423" s="7" t="str">
        <f>IFERROR(VLOOKUP(Table1[[#This Row],[Stock]],[2]CUS030!$A$5:$BO$10000,48,0)/Table1[[#This Row],[Rate
(L/S)]],"")</f>
        <v/>
      </c>
      <c r="AR423" s="7" t="str">
        <f>IFERROR(VLOOKUP(Table1[[#This Row],[Stock]],[2]CUS030!$A$5:$BO$10000,49,0)/Table1[[#This Row],[Rate
(L/S)]],"")</f>
        <v/>
      </c>
      <c r="AS423" s="7" t="str">
        <f>IFERROR(VLOOKUP(Table1[[#This Row],[Stock]],[2]CUS030!$A$5:$BO$10000,50,0)/Table1[[#This Row],[Rate
(L/S)]],"")</f>
        <v/>
      </c>
      <c r="AT423" s="7" t="str">
        <f>IFERROR(VLOOKUP(Table1[[#This Row],[Stock]],[2]CUS030!$A$5:$BO$10000,51,0)/Table1[[#This Row],[Rate
(L/S)]],"")</f>
        <v/>
      </c>
      <c r="AU423" s="7" t="str">
        <f>IFERROR(VLOOKUP(Table1[[#This Row],[Stock]],[2]CUS030!$A$5:$BO$10000,52,0)/Table1[[#This Row],[Rate
(L/S)]],"")</f>
        <v/>
      </c>
      <c r="AV423" s="7" t="str">
        <f>IFERROR(VLOOKUP(Table1[[#This Row],[Stock]],[2]CUS030!$A$5:$BO$10000,53,0)/Table1[[#This Row],[Rate
(L/S)]],"")</f>
        <v/>
      </c>
      <c r="AW423" s="7" t="str">
        <f>IFERROR(VLOOKUP(Table1[[#This Row],[Stock]],[2]CUS030!$A$5:$BO$10000,54,0)/Table1[[#This Row],[Rate
(L/S)]],"")</f>
        <v/>
      </c>
      <c r="AX423" s="7" t="str">
        <f>IFERROR(VLOOKUP(Table1[[#This Row],[Stock]],[2]CUS030!$A$5:$BO$10000,55,0)/Table1[[#This Row],[Rate
(L/S)]],"")</f>
        <v/>
      </c>
      <c r="AY423" s="7" t="str">
        <f>IFERROR(VLOOKUP(Table1[[#This Row],[Stock]],[2]CUS030!$A$5:$BO$10000,56,0)/Table1[[#This Row],[Rate
(L/S)]],"")</f>
        <v/>
      </c>
      <c r="AZ423" s="7" t="str">
        <f>IFERROR(VLOOKUP(Table1[[#This Row],[Stock]],[2]CUS030!$A$5:$BO$10000,57,0)/Table1[[#This Row],[Rate
(L/S)]],"")</f>
        <v/>
      </c>
      <c r="BA423" s="7" t="str">
        <f>IFERROR(VLOOKUP(Table1[[#This Row],[Stock]],[2]CUS030!$A$5:$BO$10000,58,0)/Table1[[#This Row],[Rate
(L/S)]],"")</f>
        <v/>
      </c>
      <c r="BB423" s="7" t="str">
        <f>IFERROR(VLOOKUP(Table1[[#This Row],[Stock]],[2]CUS030!$A$5:$BO$10000,59,0)/Table1[[#This Row],[Rate
(L/S)]],"")</f>
        <v/>
      </c>
      <c r="BC423" s="7" t="str">
        <f>IFERROR(VLOOKUP(Table1[[#This Row],[Stock]],[2]CUS030!$A$5:$BO$10000,60,0)/Table1[[#This Row],[Rate
(L/S)]],"")</f>
        <v/>
      </c>
      <c r="BD423" s="7" t="str">
        <f>IFERROR(VLOOKUP(Table1[[#This Row],[Stock]],[2]CUS030!$A$5:$BO$10000,61,0)/Table1[[#This Row],[Rate
(L/S)]],"")</f>
        <v/>
      </c>
      <c r="BE423" s="7" t="str">
        <f>IFERROR(VLOOKUP(Table1[[#This Row],[Stock]],[2]CUS030!$A$5:$BO$10000,62,0)/Table1[[#This Row],[Rate
(L/S)]],"")</f>
        <v/>
      </c>
      <c r="BF423" s="7" t="str">
        <f>IFERROR(VLOOKUP(Table1[[#This Row],[Stock]],[2]CUS030!$A$5:$BO$10000,63,0)/Table1[[#This Row],[Rate
(L/S)]],"")</f>
        <v/>
      </c>
      <c r="BG423" s="7" t="str">
        <f>IFERROR(VLOOKUP(Table1[[#This Row],[Stock]],[2]CUS030!$A$5:$BO$10000,64,0)/Table1[[#This Row],[Rate
(L/S)]],"")</f>
        <v/>
      </c>
      <c r="BH423" s="7" t="str">
        <f>IFERROR(VLOOKUP(Table1[[#This Row],[Stock]],[2]CUS030!$A$5:$BO$10000,65,0)/Table1[[#This Row],[Rate
(L/S)]],"")</f>
        <v/>
      </c>
      <c r="BI423" s="7" t="s">
        <v>1</v>
      </c>
      <c r="BJ423" s="15">
        <f>IFERROR(IF(Table1[[#This Row],[S.Material]]="S",(Table1[[#This Row],[Total Qty]]+Table1[[#This Row],[N+1]]+Table1[[#This Row],[N+2]]),Table1[[#This Row],[Total Qty]]+Table1[[#This Row],[N+1]]),)</f>
        <v>0</v>
      </c>
      <c r="BK423" s="7" t="str">
        <f>IFERROR(IF(((AVERAGE((Table1[[#This Row],[N+1]],Table1[[#This Row],[N+2]]),Table1[[#This Row],[N+3]])-(Table1[[#This Row],[Total Qty]])))&gt;500,"Fixed&gt;500pcs",""),"")</f>
        <v/>
      </c>
      <c r="BL423" s="7" t="str">
        <f>IF(AND(Table1[[#This Row],[Last Forcast]]=0,Table1[[#This Row],[Total Qty]]&gt;0,Table1[[#This Row],[N+1]]&gt;0),"Check PO again","")</f>
        <v/>
      </c>
    </row>
    <row r="424" spans="2:64" x14ac:dyDescent="0.3">
      <c r="B424">
        <v>422</v>
      </c>
      <c r="C424" t="s">
        <v>435</v>
      </c>
      <c r="D424">
        <f>IFERROR(ROUND((MID(Table1[[#This Row],[Production]],35,(LEN(Table1[[#This Row],[Production]]))-37)/(MID(Table1[[#This Row],[Stock]],35,(LEN(Table1[[#This Row],[Stock]]))-37))),0),"")</f>
        <v>9</v>
      </c>
      <c r="E424" t="s">
        <v>434</v>
      </c>
      <c r="F424" s="16">
        <f>VLOOKUP(LEFT(Table1[[#This Row],[Production]],LEN(Table1[[#This Row],[Production]])-7),Item!$A$5:$Z$1000,26,0)</f>
        <v>1.78</v>
      </c>
      <c r="H424" s="8" t="str">
        <f>IFERROR(VLOOKUP(MID(Table1[[#This Row],[Production]],10,2),Special!$B$2:$D$26,3,0),"")</f>
        <v>-</v>
      </c>
      <c r="J424" t="b">
        <f>EXACT(LEFT(Table1[[#This Row],[Stock]],12),LEFT(Table1[[#This Row],[Production]],12))</f>
        <v>1</v>
      </c>
      <c r="K424" t="b">
        <f>EXACT((RIGHT(Table1[[#This Row],[Stock]],3)),((RIGHT(Table1[[#This Row],[Production]],3))))</f>
        <v>1</v>
      </c>
      <c r="L424" s="14">
        <f>IFERROR(VLOOKUP(Table1[[#This Row],[Stock]],[1]Sheet1!$A$7:$N$10000,14,0),"")</f>
        <v>8455</v>
      </c>
      <c r="M424" s="14">
        <f>IFERROR(ROUND((Table1[[#This Row],[Stock
(S&amp;L)]]/Table1[[#This Row],[Rate
(L/S)]]),0),"")</f>
        <v>939</v>
      </c>
      <c r="O424" t="str">
        <f>IF(Table1[[#This Row],[Rate
(L/S)]]=1,"P/E","C")</f>
        <v>C</v>
      </c>
      <c r="P424" s="7">
        <f>IFERROR(VLOOKUP(Table1[[#This Row],[Stock]],[2]CUS030!$A$5:$BO$10000,21,0)/Table1[[#This Row],[Rate
(L/S)]],"")</f>
        <v>69.444444444444443</v>
      </c>
      <c r="Q424" s="7">
        <f>IFERROR(VLOOKUP(Table1[[#This Row],[Stock]],[2]CUS030!$A$5:$BO$10000,22,0)/Table1[[#This Row],[Rate
(L/S)]],"")</f>
        <v>47.222222222222221</v>
      </c>
      <c r="R424" s="7">
        <f>IFERROR(VLOOKUP(Table1[[#This Row],[Stock]],[2]CUS030!$A$5:$BO$10000,23,0)/Table1[[#This Row],[Rate
(L/S)]],"")</f>
        <v>0</v>
      </c>
      <c r="S424" s="7">
        <f>IFERROR(VLOOKUP(Table1[[#This Row],[Stock]],[2]CUS030!$A$5:$BO$10000,24,0)/Table1[[#This Row],[Rate
(L/S)]],"")</f>
        <v>94.444444444444443</v>
      </c>
      <c r="T424" s="7">
        <f>IFERROR(VLOOKUP(Table1[[#This Row],[Stock]],[2]CUS030!$A$5:$BO$10000,25,0)/Table1[[#This Row],[Rate
(L/S)]],"")</f>
        <v>94.444444444444443</v>
      </c>
      <c r="U424" s="7">
        <f>IFERROR(VLOOKUP(Table1[[#This Row],[Stock]],[2]CUS030!$A$5:$BO$10000,26,0)/Table1[[#This Row],[Rate
(L/S)]],"")</f>
        <v>69.444444444444443</v>
      </c>
      <c r="V424" s="7">
        <f>IFERROR(VLOOKUP(Table1[[#This Row],[Stock]],[2]CUS030!$A$5:$BO$10000,27,0)/Table1[[#This Row],[Rate
(L/S)]],"")</f>
        <v>69.444444444444443</v>
      </c>
      <c r="W424" s="7">
        <f>IFERROR(VLOOKUP(Table1[[#This Row],[Stock]],[2]CUS030!$A$5:$BO$10000,28,0)/Table1[[#This Row],[Rate
(L/S)]],"")</f>
        <v>69.444444444444443</v>
      </c>
      <c r="X424" s="7">
        <f>IFERROR(VLOOKUP(Table1[[#This Row],[Stock]],[2]CUS030!$A$5:$BO$10000,29,0)/Table1[[#This Row],[Rate
(L/S)]],"")</f>
        <v>69.444444444444443</v>
      </c>
      <c r="Y424" s="7">
        <f>IFERROR(VLOOKUP(Table1[[#This Row],[Stock]],[2]CUS030!$A$5:$BO$10000,30,0)/Table1[[#This Row],[Rate
(L/S)]],"")</f>
        <v>0</v>
      </c>
      <c r="Z424" s="7">
        <f>IFERROR(VLOOKUP(Table1[[#This Row],[Stock]],[2]CUS030!$A$5:$BO$10000,31,0)/Table1[[#This Row],[Rate
(L/S)]],"")</f>
        <v>91.666666666666671</v>
      </c>
      <c r="AA424" s="7">
        <f>IFERROR(VLOOKUP(Table1[[#This Row],[Stock]],[2]CUS030!$A$5:$BO$10000,32,0)/Table1[[#This Row],[Rate
(L/S)]],"")</f>
        <v>47.222222222222221</v>
      </c>
      <c r="AB424" s="7">
        <f>IFERROR(VLOOKUP(Table1[[#This Row],[Stock]],[2]CUS030!$A$5:$BO$10000,33,0)/Table1[[#This Row],[Rate
(L/S)]],"")</f>
        <v>91.666666666666671</v>
      </c>
      <c r="AC424" s="7">
        <f>IFERROR(VLOOKUP(Table1[[#This Row],[Stock]],[2]CUS030!$A$5:$BO$10000,34,0)/Table1[[#This Row],[Rate
(L/S)]],"")</f>
        <v>47.222222222222221</v>
      </c>
      <c r="AD424" s="7">
        <f>IFERROR(VLOOKUP(Table1[[#This Row],[Stock]],[2]CUS030!$A$5:$BO$10000,35,0)/Table1[[#This Row],[Rate
(L/S)]],"")</f>
        <v>91.666666666666671</v>
      </c>
      <c r="AE424" s="7">
        <f>IFERROR(VLOOKUP(Table1[[#This Row],[Stock]],[2]CUS030!$A$5:$BO$10000,36,0)/Table1[[#This Row],[Rate
(L/S)]],"")</f>
        <v>0</v>
      </c>
      <c r="AF424" s="7">
        <f>IFERROR(VLOOKUP(Table1[[#This Row],[Stock]],[2]CUS030!$A$5:$BO$10000,37,0)/Table1[[#This Row],[Rate
(L/S)]],"")</f>
        <v>0</v>
      </c>
      <c r="AG424" s="7">
        <f>IFERROR(VLOOKUP(Table1[[#This Row],[Stock]],[2]CUS030!$A$5:$BO$10000,38,0)/Table1[[#This Row],[Rate
(L/S)]],"")</f>
        <v>69.444444444444443</v>
      </c>
      <c r="AH424" s="7">
        <f>IFERROR(VLOOKUP(Table1[[#This Row],[Stock]],[2]CUS030!$A$5:$BO$10000,39,0)/Table1[[#This Row],[Rate
(L/S)]],"")</f>
        <v>69.444444444444443</v>
      </c>
      <c r="AI424" s="7">
        <f>IFERROR(VLOOKUP(Table1[[#This Row],[Stock]],[2]CUS030!$A$5:$BO$10000,40,0)/Table1[[#This Row],[Rate
(L/S)]],"")</f>
        <v>69.444444444444443</v>
      </c>
      <c r="AJ424" s="7">
        <f>IFERROR(VLOOKUP(Table1[[#This Row],[Stock]],[2]CUS030!$A$5:$BO$10000,41,0)/Table1[[#This Row],[Rate
(L/S)]],"")</f>
        <v>69.444444444444443</v>
      </c>
      <c r="AK424" s="7">
        <f>IFERROR(VLOOKUP(Table1[[#This Row],[Stock]],[2]CUS030!$A$5:$BO$10000,42,0)/Table1[[#This Row],[Rate
(L/S)]],"")</f>
        <v>69.444444444444443</v>
      </c>
      <c r="AL424" s="7">
        <f>IFERROR(VLOOKUP(Table1[[#This Row],[Stock]],[2]CUS030!$A$5:$BO$10000,43,0)/Table1[[#This Row],[Rate
(L/S)]],"")</f>
        <v>69.444444444444443</v>
      </c>
      <c r="AM424" s="7">
        <f>IFERROR(VLOOKUP(Table1[[#This Row],[Stock]],[2]CUS030!$A$5:$BO$10000,44,0)/Table1[[#This Row],[Rate
(L/S)]],"")</f>
        <v>0</v>
      </c>
      <c r="AN424" s="7">
        <f>IFERROR(VLOOKUP(Table1[[#This Row],[Stock]],[2]CUS030!$A$5:$BO$10000,45,0)/Table1[[#This Row],[Rate
(L/S)]],"")</f>
        <v>47.222222222222221</v>
      </c>
      <c r="AO424" s="7">
        <f>IFERROR(VLOOKUP(Table1[[#This Row],[Stock]],[2]CUS030!$A$5:$BO$10000,46,0)/Table1[[#This Row],[Rate
(L/S)]],"")</f>
        <v>91.666666666666671</v>
      </c>
      <c r="AP424" s="7">
        <f>IFERROR(VLOOKUP(Table1[[#This Row],[Stock]],[2]CUS030!$A$5:$BO$10000,47,0)/Table1[[#This Row],[Rate
(L/S)]],"")</f>
        <v>47.222222222222221</v>
      </c>
      <c r="AQ424" s="7">
        <f>IFERROR(VLOOKUP(Table1[[#This Row],[Stock]],[2]CUS030!$A$5:$BO$10000,48,0)/Table1[[#This Row],[Rate
(L/S)]],"")</f>
        <v>91.666666666666671</v>
      </c>
      <c r="AR424" s="7">
        <f>IFERROR(VLOOKUP(Table1[[#This Row],[Stock]],[2]CUS030!$A$5:$BO$10000,49,0)/Table1[[#This Row],[Rate
(L/S)]],"")</f>
        <v>47.222222222222221</v>
      </c>
      <c r="AS424" s="7">
        <f>IFERROR(VLOOKUP(Table1[[#This Row],[Stock]],[2]CUS030!$A$5:$BO$10000,50,0)/Table1[[#This Row],[Rate
(L/S)]],"")</f>
        <v>0</v>
      </c>
      <c r="AT424" s="7">
        <f>IFERROR(VLOOKUP(Table1[[#This Row],[Stock]],[2]CUS030!$A$5:$BO$10000,51,0)/Table1[[#This Row],[Rate
(L/S)]],"")</f>
        <v>0</v>
      </c>
      <c r="AU424" s="7">
        <f>IFERROR(VLOOKUP(Table1[[#This Row],[Stock]],[2]CUS030!$A$5:$BO$10000,52,0)/Table1[[#This Row],[Rate
(L/S)]],"")</f>
        <v>0</v>
      </c>
      <c r="AV424" s="7">
        <f>IFERROR(VLOOKUP(Table1[[#This Row],[Stock]],[2]CUS030!$A$5:$BO$10000,53,0)/Table1[[#This Row],[Rate
(L/S)]],"")</f>
        <v>1694.4444444444443</v>
      </c>
      <c r="AW424" s="7">
        <f>IFERROR(VLOOKUP(Table1[[#This Row],[Stock]],[2]CUS030!$A$5:$BO$10000,54,0)/Table1[[#This Row],[Rate
(L/S)]],"")</f>
        <v>0</v>
      </c>
      <c r="AX424" s="7">
        <f>IFERROR(VLOOKUP(Table1[[#This Row],[Stock]],[2]CUS030!$A$5:$BO$10000,55,0)/Table1[[#This Row],[Rate
(L/S)]],"")</f>
        <v>4096.8888888888887</v>
      </c>
      <c r="AY424" s="7">
        <f>IFERROR(VLOOKUP(Table1[[#This Row],[Stock]],[2]CUS030!$A$5:$BO$10000,56,0)/Table1[[#This Row],[Rate
(L/S)]],"")</f>
        <v>5128</v>
      </c>
      <c r="AZ424" s="7">
        <f>IFERROR(VLOOKUP(Table1[[#This Row],[Stock]],[2]CUS030!$A$5:$BO$10000,57,0)/Table1[[#This Row],[Rate
(L/S)]],"")</f>
        <v>2462.2222222222222</v>
      </c>
      <c r="BA424" s="7">
        <f>IFERROR(VLOOKUP(Table1[[#This Row],[Stock]],[2]CUS030!$A$5:$BO$10000,58,0)/Table1[[#This Row],[Rate
(L/S)]],"")</f>
        <v>4852.4444444444443</v>
      </c>
      <c r="BB424" s="7">
        <f>IFERROR(VLOOKUP(Table1[[#This Row],[Stock]],[2]CUS030!$A$5:$BO$10000,59,0)/Table1[[#This Row],[Rate
(L/S)]],"")</f>
        <v>0</v>
      </c>
      <c r="BC424" s="7">
        <f>IFERROR(VLOOKUP(Table1[[#This Row],[Stock]],[2]CUS030!$A$5:$BO$10000,60,0)/Table1[[#This Row],[Rate
(L/S)]],"")</f>
        <v>0</v>
      </c>
      <c r="BD424" s="7">
        <f>IFERROR(VLOOKUP(Table1[[#This Row],[Stock]],[2]CUS030!$A$5:$BO$10000,61,0)/Table1[[#This Row],[Rate
(L/S)]],"")</f>
        <v>0</v>
      </c>
      <c r="BE424" s="7">
        <f>IFERROR(VLOOKUP(Table1[[#This Row],[Stock]],[2]CUS030!$A$5:$BO$10000,62,0)/Table1[[#This Row],[Rate
(L/S)]],"")</f>
        <v>0</v>
      </c>
      <c r="BF424" s="7">
        <f>IFERROR(VLOOKUP(Table1[[#This Row],[Stock]],[2]CUS030!$A$5:$BO$10000,63,0)/Table1[[#This Row],[Rate
(L/S)]],"")</f>
        <v>0</v>
      </c>
      <c r="BG424" s="7">
        <f>IFERROR(VLOOKUP(Table1[[#This Row],[Stock]],[2]CUS030!$A$5:$BO$10000,64,0)/Table1[[#This Row],[Rate
(L/S)]],"")</f>
        <v>0</v>
      </c>
      <c r="BH424" s="7">
        <f>IFERROR(VLOOKUP(Table1[[#This Row],[Stock]],[2]CUS030!$A$5:$BO$10000,65,0)/Table1[[#This Row],[Rate
(L/S)]],"")</f>
        <v>0</v>
      </c>
      <c r="BI424" s="7" t="s">
        <v>1</v>
      </c>
      <c r="BJ424" s="15">
        <f>IFERROR(IF(Table1[[#This Row],[S.Material]]="S",(Table1[[#This Row],[Total Qty]]+Table1[[#This Row],[N+1]]+Table1[[#This Row],[N+2]]),Table1[[#This Row],[Total Qty]]+Table1[[#This Row],[N+1]]),)</f>
        <v>6822.4444444444443</v>
      </c>
      <c r="BK424" s="7" t="str">
        <f>IFERROR(IF(((AVERAGE((Table1[[#This Row],[N+1]],Table1[[#This Row],[N+2]]),Table1[[#This Row],[N+3]])-(Table1[[#This Row],[Total Qty]])))&gt;500,"Fixed&gt;500pcs",""),"")</f>
        <v>Fixed&gt;500pcs</v>
      </c>
      <c r="BL424" s="7" t="str">
        <f>IF(AND(Table1[[#This Row],[Last Forcast]]=0,Table1[[#This Row],[Total Qty]]&gt;0,Table1[[#This Row],[N+1]]&gt;0),"Check PO again","")</f>
        <v/>
      </c>
    </row>
    <row r="425" spans="2:64" x14ac:dyDescent="0.3">
      <c r="B425">
        <v>423</v>
      </c>
      <c r="C425" t="s">
        <v>436</v>
      </c>
      <c r="D425">
        <f>IFERROR(ROUND((MID(Table1[[#This Row],[Production]],35,(LEN(Table1[[#This Row],[Production]]))-37)/(MID(Table1[[#This Row],[Stock]],35,(LEN(Table1[[#This Row],[Stock]]))-37))),0),"")</f>
        <v>7</v>
      </c>
      <c r="E425" t="s">
        <v>434</v>
      </c>
      <c r="F425" s="16">
        <f>VLOOKUP(LEFT(Table1[[#This Row],[Production]],LEN(Table1[[#This Row],[Production]])-7),Item!$A$5:$Z$1000,26,0)</f>
        <v>1.78</v>
      </c>
      <c r="H425" s="8" t="str">
        <f>IFERROR(VLOOKUP(MID(Table1[[#This Row],[Production]],10,2),Special!$B$2:$D$26,3,0),"")</f>
        <v>-</v>
      </c>
      <c r="J425" t="b">
        <f>EXACT(LEFT(Table1[[#This Row],[Stock]],12),LEFT(Table1[[#This Row],[Production]],12))</f>
        <v>1</v>
      </c>
      <c r="K425" t="b">
        <f>EXACT((RIGHT(Table1[[#This Row],[Stock]],3)),((RIGHT(Table1[[#This Row],[Production]],3))))</f>
        <v>1</v>
      </c>
      <c r="L425" s="14">
        <f>IFERROR(VLOOKUP(Table1[[#This Row],[Stock]],[1]Sheet1!$A$7:$N$10000,14,0),"")</f>
        <v>9</v>
      </c>
      <c r="M425" s="14">
        <f>IFERROR(ROUND((Table1[[#This Row],[Stock
(S&amp;L)]]/Table1[[#This Row],[Rate
(L/S)]]),0),"")</f>
        <v>1</v>
      </c>
      <c r="O425" t="str">
        <f>IF(Table1[[#This Row],[Rate
(L/S)]]=1,"P/E","C")</f>
        <v>C</v>
      </c>
      <c r="P425" s="7">
        <f>IFERROR(VLOOKUP(Table1[[#This Row],[Stock]],[2]CUS030!$A$5:$BO$10000,21,0)/Table1[[#This Row],[Rate
(L/S)]],"")</f>
        <v>0</v>
      </c>
      <c r="Q425" s="7">
        <f>IFERROR(VLOOKUP(Table1[[#This Row],[Stock]],[2]CUS030!$A$5:$BO$10000,22,0)/Table1[[#This Row],[Rate
(L/S)]],"")</f>
        <v>0</v>
      </c>
      <c r="R425" s="7">
        <f>IFERROR(VLOOKUP(Table1[[#This Row],[Stock]],[2]CUS030!$A$5:$BO$10000,23,0)/Table1[[#This Row],[Rate
(L/S)]],"")</f>
        <v>0</v>
      </c>
      <c r="S425" s="7">
        <f>IFERROR(VLOOKUP(Table1[[#This Row],[Stock]],[2]CUS030!$A$5:$BO$10000,24,0)/Table1[[#This Row],[Rate
(L/S)]],"")</f>
        <v>0</v>
      </c>
      <c r="T425" s="7">
        <f>IFERROR(VLOOKUP(Table1[[#This Row],[Stock]],[2]CUS030!$A$5:$BO$10000,25,0)/Table1[[#This Row],[Rate
(L/S)]],"")</f>
        <v>0</v>
      </c>
      <c r="U425" s="7">
        <f>IFERROR(VLOOKUP(Table1[[#This Row],[Stock]],[2]CUS030!$A$5:$BO$10000,26,0)/Table1[[#This Row],[Rate
(L/S)]],"")</f>
        <v>0</v>
      </c>
      <c r="V425" s="7">
        <f>IFERROR(VLOOKUP(Table1[[#This Row],[Stock]],[2]CUS030!$A$5:$BO$10000,27,0)/Table1[[#This Row],[Rate
(L/S)]],"")</f>
        <v>0</v>
      </c>
      <c r="W425" s="7">
        <f>IFERROR(VLOOKUP(Table1[[#This Row],[Stock]],[2]CUS030!$A$5:$BO$10000,28,0)/Table1[[#This Row],[Rate
(L/S)]],"")</f>
        <v>0</v>
      </c>
      <c r="X425" s="7">
        <f>IFERROR(VLOOKUP(Table1[[#This Row],[Stock]],[2]CUS030!$A$5:$BO$10000,29,0)/Table1[[#This Row],[Rate
(L/S)]],"")</f>
        <v>0</v>
      </c>
      <c r="Y425" s="7">
        <f>IFERROR(VLOOKUP(Table1[[#This Row],[Stock]],[2]CUS030!$A$5:$BO$10000,30,0)/Table1[[#This Row],[Rate
(L/S)]],"")</f>
        <v>0</v>
      </c>
      <c r="Z425" s="7">
        <f>IFERROR(VLOOKUP(Table1[[#This Row],[Stock]],[2]CUS030!$A$5:$BO$10000,31,0)/Table1[[#This Row],[Rate
(L/S)]],"")</f>
        <v>0</v>
      </c>
      <c r="AA425" s="7">
        <f>IFERROR(VLOOKUP(Table1[[#This Row],[Stock]],[2]CUS030!$A$5:$BO$10000,32,0)/Table1[[#This Row],[Rate
(L/S)]],"")</f>
        <v>0</v>
      </c>
      <c r="AB425" s="7">
        <f>IFERROR(VLOOKUP(Table1[[#This Row],[Stock]],[2]CUS030!$A$5:$BO$10000,33,0)/Table1[[#This Row],[Rate
(L/S)]],"")</f>
        <v>0</v>
      </c>
      <c r="AC425" s="7">
        <f>IFERROR(VLOOKUP(Table1[[#This Row],[Stock]],[2]CUS030!$A$5:$BO$10000,34,0)/Table1[[#This Row],[Rate
(L/S)]],"")</f>
        <v>0</v>
      </c>
      <c r="AD425" s="7">
        <f>IFERROR(VLOOKUP(Table1[[#This Row],[Stock]],[2]CUS030!$A$5:$BO$10000,35,0)/Table1[[#This Row],[Rate
(L/S)]],"")</f>
        <v>0</v>
      </c>
      <c r="AE425" s="7">
        <f>IFERROR(VLOOKUP(Table1[[#This Row],[Stock]],[2]CUS030!$A$5:$BO$10000,36,0)/Table1[[#This Row],[Rate
(L/S)]],"")</f>
        <v>0</v>
      </c>
      <c r="AF425" s="7">
        <f>IFERROR(VLOOKUP(Table1[[#This Row],[Stock]],[2]CUS030!$A$5:$BO$10000,37,0)/Table1[[#This Row],[Rate
(L/S)]],"")</f>
        <v>0</v>
      </c>
      <c r="AG425" s="7">
        <f>IFERROR(VLOOKUP(Table1[[#This Row],[Stock]],[2]CUS030!$A$5:$BO$10000,38,0)/Table1[[#This Row],[Rate
(L/S)]],"")</f>
        <v>0</v>
      </c>
      <c r="AH425" s="7">
        <f>IFERROR(VLOOKUP(Table1[[#This Row],[Stock]],[2]CUS030!$A$5:$BO$10000,39,0)/Table1[[#This Row],[Rate
(L/S)]],"")</f>
        <v>0</v>
      </c>
      <c r="AI425" s="7">
        <f>IFERROR(VLOOKUP(Table1[[#This Row],[Stock]],[2]CUS030!$A$5:$BO$10000,40,0)/Table1[[#This Row],[Rate
(L/S)]],"")</f>
        <v>0</v>
      </c>
      <c r="AJ425" s="7">
        <f>IFERROR(VLOOKUP(Table1[[#This Row],[Stock]],[2]CUS030!$A$5:$BO$10000,41,0)/Table1[[#This Row],[Rate
(L/S)]],"")</f>
        <v>0</v>
      </c>
      <c r="AK425" s="7">
        <f>IFERROR(VLOOKUP(Table1[[#This Row],[Stock]],[2]CUS030!$A$5:$BO$10000,42,0)/Table1[[#This Row],[Rate
(L/S)]],"")</f>
        <v>0</v>
      </c>
      <c r="AL425" s="7">
        <f>IFERROR(VLOOKUP(Table1[[#This Row],[Stock]],[2]CUS030!$A$5:$BO$10000,43,0)/Table1[[#This Row],[Rate
(L/S)]],"")</f>
        <v>0</v>
      </c>
      <c r="AM425" s="7">
        <f>IFERROR(VLOOKUP(Table1[[#This Row],[Stock]],[2]CUS030!$A$5:$BO$10000,44,0)/Table1[[#This Row],[Rate
(L/S)]],"")</f>
        <v>0</v>
      </c>
      <c r="AN425" s="7">
        <f>IFERROR(VLOOKUP(Table1[[#This Row],[Stock]],[2]CUS030!$A$5:$BO$10000,45,0)/Table1[[#This Row],[Rate
(L/S)]],"")</f>
        <v>0</v>
      </c>
      <c r="AO425" s="7">
        <f>IFERROR(VLOOKUP(Table1[[#This Row],[Stock]],[2]CUS030!$A$5:$BO$10000,46,0)/Table1[[#This Row],[Rate
(L/S)]],"")</f>
        <v>0</v>
      </c>
      <c r="AP425" s="7">
        <f>IFERROR(VLOOKUP(Table1[[#This Row],[Stock]],[2]CUS030!$A$5:$BO$10000,47,0)/Table1[[#This Row],[Rate
(L/S)]],"")</f>
        <v>0</v>
      </c>
      <c r="AQ425" s="7">
        <f>IFERROR(VLOOKUP(Table1[[#This Row],[Stock]],[2]CUS030!$A$5:$BO$10000,48,0)/Table1[[#This Row],[Rate
(L/S)]],"")</f>
        <v>0</v>
      </c>
      <c r="AR425" s="7">
        <f>IFERROR(VLOOKUP(Table1[[#This Row],[Stock]],[2]CUS030!$A$5:$BO$10000,49,0)/Table1[[#This Row],[Rate
(L/S)]],"")</f>
        <v>0</v>
      </c>
      <c r="AS425" s="7">
        <f>IFERROR(VLOOKUP(Table1[[#This Row],[Stock]],[2]CUS030!$A$5:$BO$10000,50,0)/Table1[[#This Row],[Rate
(L/S)]],"")</f>
        <v>0</v>
      </c>
      <c r="AT425" s="7">
        <f>IFERROR(VLOOKUP(Table1[[#This Row],[Stock]],[2]CUS030!$A$5:$BO$10000,51,0)/Table1[[#This Row],[Rate
(L/S)]],"")</f>
        <v>0</v>
      </c>
      <c r="AU425" s="7">
        <f>IFERROR(VLOOKUP(Table1[[#This Row],[Stock]],[2]CUS030!$A$5:$BO$10000,52,0)/Table1[[#This Row],[Rate
(L/S)]],"")</f>
        <v>0</v>
      </c>
      <c r="AV425" s="7">
        <f>IFERROR(VLOOKUP(Table1[[#This Row],[Stock]],[2]CUS030!$A$5:$BO$10000,53,0)/Table1[[#This Row],[Rate
(L/S)]],"")</f>
        <v>0</v>
      </c>
      <c r="AW425" s="7">
        <f>IFERROR(VLOOKUP(Table1[[#This Row],[Stock]],[2]CUS030!$A$5:$BO$10000,54,0)/Table1[[#This Row],[Rate
(L/S)]],"")</f>
        <v>0</v>
      </c>
      <c r="AX425" s="7">
        <f>IFERROR(VLOOKUP(Table1[[#This Row],[Stock]],[2]CUS030!$A$5:$BO$10000,55,0)/Table1[[#This Row],[Rate
(L/S)]],"")</f>
        <v>0</v>
      </c>
      <c r="AY425" s="7">
        <f>IFERROR(VLOOKUP(Table1[[#This Row],[Stock]],[2]CUS030!$A$5:$BO$10000,56,0)/Table1[[#This Row],[Rate
(L/S)]],"")</f>
        <v>0</v>
      </c>
      <c r="AZ425" s="7">
        <f>IFERROR(VLOOKUP(Table1[[#This Row],[Stock]],[2]CUS030!$A$5:$BO$10000,57,0)/Table1[[#This Row],[Rate
(L/S)]],"")</f>
        <v>0</v>
      </c>
      <c r="BA425" s="7">
        <f>IFERROR(VLOOKUP(Table1[[#This Row],[Stock]],[2]CUS030!$A$5:$BO$10000,58,0)/Table1[[#This Row],[Rate
(L/S)]],"")</f>
        <v>0</v>
      </c>
      <c r="BB425" s="7">
        <f>IFERROR(VLOOKUP(Table1[[#This Row],[Stock]],[2]CUS030!$A$5:$BO$10000,59,0)/Table1[[#This Row],[Rate
(L/S)]],"")</f>
        <v>0</v>
      </c>
      <c r="BC425" s="7">
        <f>IFERROR(VLOOKUP(Table1[[#This Row],[Stock]],[2]CUS030!$A$5:$BO$10000,60,0)/Table1[[#This Row],[Rate
(L/S)]],"")</f>
        <v>0</v>
      </c>
      <c r="BD425" s="7">
        <f>IFERROR(VLOOKUP(Table1[[#This Row],[Stock]],[2]CUS030!$A$5:$BO$10000,61,0)/Table1[[#This Row],[Rate
(L/S)]],"")</f>
        <v>0</v>
      </c>
      <c r="BE425" s="7">
        <f>IFERROR(VLOOKUP(Table1[[#This Row],[Stock]],[2]CUS030!$A$5:$BO$10000,62,0)/Table1[[#This Row],[Rate
(L/S)]],"")</f>
        <v>0</v>
      </c>
      <c r="BF425" s="7">
        <f>IFERROR(VLOOKUP(Table1[[#This Row],[Stock]],[2]CUS030!$A$5:$BO$10000,63,0)/Table1[[#This Row],[Rate
(L/S)]],"")</f>
        <v>0</v>
      </c>
      <c r="BG425" s="7">
        <f>IFERROR(VLOOKUP(Table1[[#This Row],[Stock]],[2]CUS030!$A$5:$BO$10000,64,0)/Table1[[#This Row],[Rate
(L/S)]],"")</f>
        <v>0</v>
      </c>
      <c r="BH425" s="7">
        <f>IFERROR(VLOOKUP(Table1[[#This Row],[Stock]],[2]CUS030!$A$5:$BO$10000,65,0)/Table1[[#This Row],[Rate
(L/S)]],"")</f>
        <v>0</v>
      </c>
      <c r="BI425" s="7" t="s">
        <v>1</v>
      </c>
      <c r="BJ425" s="15">
        <f>IFERROR(IF(Table1[[#This Row],[S.Material]]="S",(Table1[[#This Row],[Total Qty]]+Table1[[#This Row],[N+1]]+Table1[[#This Row],[N+2]]),Table1[[#This Row],[Total Qty]]+Table1[[#This Row],[N+1]]),)</f>
        <v>0</v>
      </c>
      <c r="BK425" s="7" t="str">
        <f>IFERROR(IF(((AVERAGE((Table1[[#This Row],[N+1]],Table1[[#This Row],[N+2]]),Table1[[#This Row],[N+3]])-(Table1[[#This Row],[Total Qty]])))&gt;500,"Fixed&gt;500pcs",""),"")</f>
        <v/>
      </c>
      <c r="BL425" s="7" t="str">
        <f>IF(AND(Table1[[#This Row],[Last Forcast]]=0,Table1[[#This Row],[Total Qty]]&gt;0,Table1[[#This Row],[N+1]]&gt;0),"Check PO again","")</f>
        <v/>
      </c>
    </row>
    <row r="426" spans="2:64" x14ac:dyDescent="0.3">
      <c r="B426">
        <v>424</v>
      </c>
      <c r="C426" t="s">
        <v>437</v>
      </c>
      <c r="D426">
        <f>IFERROR(ROUND((MID(Table1[[#This Row],[Production]],35,(LEN(Table1[[#This Row],[Production]]))-37)/(MID(Table1[[#This Row],[Stock]],35,(LEN(Table1[[#This Row],[Stock]]))-37))),0),"")</f>
        <v>1</v>
      </c>
      <c r="E426" t="s">
        <v>437</v>
      </c>
      <c r="F426" s="16">
        <f>VLOOKUP(LEFT(Table1[[#This Row],[Production]],LEN(Table1[[#This Row],[Production]])-7),Item!$A$5:$Z$1000,26,0)</f>
        <v>2.754</v>
      </c>
      <c r="H426" s="8" t="str">
        <f>IFERROR(VLOOKUP(MID(Table1[[#This Row],[Production]],10,2),Special!$B$2:$D$26,3,0),"")</f>
        <v>-</v>
      </c>
      <c r="J426" t="b">
        <f>EXACT(LEFT(Table1[[#This Row],[Stock]],12),LEFT(Table1[[#This Row],[Production]],12))</f>
        <v>1</v>
      </c>
      <c r="K426" t="b">
        <f>EXACT((RIGHT(Table1[[#This Row],[Stock]],3)),((RIGHT(Table1[[#This Row],[Production]],3))))</f>
        <v>1</v>
      </c>
      <c r="L426" s="14">
        <f>IFERROR(VLOOKUP(Table1[[#This Row],[Stock]],[1]Sheet1!$A$7:$N$10000,14,0),"")</f>
        <v>31</v>
      </c>
      <c r="M426" s="14">
        <f>IFERROR(ROUND((Table1[[#This Row],[Stock
(S&amp;L)]]/Table1[[#This Row],[Rate
(L/S)]]),0),"")</f>
        <v>31</v>
      </c>
      <c r="O426" t="str">
        <f>IF(Table1[[#This Row],[Rate
(L/S)]]=1,"P/E","C")</f>
        <v>P/E</v>
      </c>
      <c r="P426" s="7" t="str">
        <f>IFERROR(VLOOKUP(Table1[[#This Row],[Stock]],[2]CUS030!$A$5:$BO$10000,21,0)/Table1[[#This Row],[Rate
(L/S)]],"")</f>
        <v/>
      </c>
      <c r="Q426" s="7" t="str">
        <f>IFERROR(VLOOKUP(Table1[[#This Row],[Stock]],[2]CUS030!$A$5:$BO$10000,22,0)/Table1[[#This Row],[Rate
(L/S)]],"")</f>
        <v/>
      </c>
      <c r="R426" s="7" t="str">
        <f>IFERROR(VLOOKUP(Table1[[#This Row],[Stock]],[2]CUS030!$A$5:$BO$10000,23,0)/Table1[[#This Row],[Rate
(L/S)]],"")</f>
        <v/>
      </c>
      <c r="S426" s="7" t="str">
        <f>IFERROR(VLOOKUP(Table1[[#This Row],[Stock]],[2]CUS030!$A$5:$BO$10000,24,0)/Table1[[#This Row],[Rate
(L/S)]],"")</f>
        <v/>
      </c>
      <c r="T426" s="7" t="str">
        <f>IFERROR(VLOOKUP(Table1[[#This Row],[Stock]],[2]CUS030!$A$5:$BO$10000,25,0)/Table1[[#This Row],[Rate
(L/S)]],"")</f>
        <v/>
      </c>
      <c r="U426" s="7" t="str">
        <f>IFERROR(VLOOKUP(Table1[[#This Row],[Stock]],[2]CUS030!$A$5:$BO$10000,26,0)/Table1[[#This Row],[Rate
(L/S)]],"")</f>
        <v/>
      </c>
      <c r="V426" s="7" t="str">
        <f>IFERROR(VLOOKUP(Table1[[#This Row],[Stock]],[2]CUS030!$A$5:$BO$10000,27,0)/Table1[[#This Row],[Rate
(L/S)]],"")</f>
        <v/>
      </c>
      <c r="W426" s="7" t="str">
        <f>IFERROR(VLOOKUP(Table1[[#This Row],[Stock]],[2]CUS030!$A$5:$BO$10000,28,0)/Table1[[#This Row],[Rate
(L/S)]],"")</f>
        <v/>
      </c>
      <c r="X426" s="7" t="str">
        <f>IFERROR(VLOOKUP(Table1[[#This Row],[Stock]],[2]CUS030!$A$5:$BO$10000,29,0)/Table1[[#This Row],[Rate
(L/S)]],"")</f>
        <v/>
      </c>
      <c r="Y426" s="7" t="str">
        <f>IFERROR(VLOOKUP(Table1[[#This Row],[Stock]],[2]CUS030!$A$5:$BO$10000,30,0)/Table1[[#This Row],[Rate
(L/S)]],"")</f>
        <v/>
      </c>
      <c r="Z426" s="7" t="str">
        <f>IFERROR(VLOOKUP(Table1[[#This Row],[Stock]],[2]CUS030!$A$5:$BO$10000,31,0)/Table1[[#This Row],[Rate
(L/S)]],"")</f>
        <v/>
      </c>
      <c r="AA426" s="7" t="str">
        <f>IFERROR(VLOOKUP(Table1[[#This Row],[Stock]],[2]CUS030!$A$5:$BO$10000,32,0)/Table1[[#This Row],[Rate
(L/S)]],"")</f>
        <v/>
      </c>
      <c r="AB426" s="7" t="str">
        <f>IFERROR(VLOOKUP(Table1[[#This Row],[Stock]],[2]CUS030!$A$5:$BO$10000,33,0)/Table1[[#This Row],[Rate
(L/S)]],"")</f>
        <v/>
      </c>
      <c r="AC426" s="7" t="str">
        <f>IFERROR(VLOOKUP(Table1[[#This Row],[Stock]],[2]CUS030!$A$5:$BO$10000,34,0)/Table1[[#This Row],[Rate
(L/S)]],"")</f>
        <v/>
      </c>
      <c r="AD426" s="7" t="str">
        <f>IFERROR(VLOOKUP(Table1[[#This Row],[Stock]],[2]CUS030!$A$5:$BO$10000,35,0)/Table1[[#This Row],[Rate
(L/S)]],"")</f>
        <v/>
      </c>
      <c r="AE426" s="7" t="str">
        <f>IFERROR(VLOOKUP(Table1[[#This Row],[Stock]],[2]CUS030!$A$5:$BO$10000,36,0)/Table1[[#This Row],[Rate
(L/S)]],"")</f>
        <v/>
      </c>
      <c r="AF426" s="7" t="str">
        <f>IFERROR(VLOOKUP(Table1[[#This Row],[Stock]],[2]CUS030!$A$5:$BO$10000,37,0)/Table1[[#This Row],[Rate
(L/S)]],"")</f>
        <v/>
      </c>
      <c r="AG426" s="7" t="str">
        <f>IFERROR(VLOOKUP(Table1[[#This Row],[Stock]],[2]CUS030!$A$5:$BO$10000,38,0)/Table1[[#This Row],[Rate
(L/S)]],"")</f>
        <v/>
      </c>
      <c r="AH426" s="7" t="str">
        <f>IFERROR(VLOOKUP(Table1[[#This Row],[Stock]],[2]CUS030!$A$5:$BO$10000,39,0)/Table1[[#This Row],[Rate
(L/S)]],"")</f>
        <v/>
      </c>
      <c r="AI426" s="7" t="str">
        <f>IFERROR(VLOOKUP(Table1[[#This Row],[Stock]],[2]CUS030!$A$5:$BO$10000,40,0)/Table1[[#This Row],[Rate
(L/S)]],"")</f>
        <v/>
      </c>
      <c r="AJ426" s="7" t="str">
        <f>IFERROR(VLOOKUP(Table1[[#This Row],[Stock]],[2]CUS030!$A$5:$BO$10000,41,0)/Table1[[#This Row],[Rate
(L/S)]],"")</f>
        <v/>
      </c>
      <c r="AK426" s="7" t="str">
        <f>IFERROR(VLOOKUP(Table1[[#This Row],[Stock]],[2]CUS030!$A$5:$BO$10000,42,0)/Table1[[#This Row],[Rate
(L/S)]],"")</f>
        <v/>
      </c>
      <c r="AL426" s="7" t="str">
        <f>IFERROR(VLOOKUP(Table1[[#This Row],[Stock]],[2]CUS030!$A$5:$BO$10000,43,0)/Table1[[#This Row],[Rate
(L/S)]],"")</f>
        <v/>
      </c>
      <c r="AM426" s="7" t="str">
        <f>IFERROR(VLOOKUP(Table1[[#This Row],[Stock]],[2]CUS030!$A$5:$BO$10000,44,0)/Table1[[#This Row],[Rate
(L/S)]],"")</f>
        <v/>
      </c>
      <c r="AN426" s="7" t="str">
        <f>IFERROR(VLOOKUP(Table1[[#This Row],[Stock]],[2]CUS030!$A$5:$BO$10000,45,0)/Table1[[#This Row],[Rate
(L/S)]],"")</f>
        <v/>
      </c>
      <c r="AO426" s="7" t="str">
        <f>IFERROR(VLOOKUP(Table1[[#This Row],[Stock]],[2]CUS030!$A$5:$BO$10000,46,0)/Table1[[#This Row],[Rate
(L/S)]],"")</f>
        <v/>
      </c>
      <c r="AP426" s="7" t="str">
        <f>IFERROR(VLOOKUP(Table1[[#This Row],[Stock]],[2]CUS030!$A$5:$BO$10000,47,0)/Table1[[#This Row],[Rate
(L/S)]],"")</f>
        <v/>
      </c>
      <c r="AQ426" s="7" t="str">
        <f>IFERROR(VLOOKUP(Table1[[#This Row],[Stock]],[2]CUS030!$A$5:$BO$10000,48,0)/Table1[[#This Row],[Rate
(L/S)]],"")</f>
        <v/>
      </c>
      <c r="AR426" s="7" t="str">
        <f>IFERROR(VLOOKUP(Table1[[#This Row],[Stock]],[2]CUS030!$A$5:$BO$10000,49,0)/Table1[[#This Row],[Rate
(L/S)]],"")</f>
        <v/>
      </c>
      <c r="AS426" s="7" t="str">
        <f>IFERROR(VLOOKUP(Table1[[#This Row],[Stock]],[2]CUS030!$A$5:$BO$10000,50,0)/Table1[[#This Row],[Rate
(L/S)]],"")</f>
        <v/>
      </c>
      <c r="AT426" s="7" t="str">
        <f>IFERROR(VLOOKUP(Table1[[#This Row],[Stock]],[2]CUS030!$A$5:$BO$10000,51,0)/Table1[[#This Row],[Rate
(L/S)]],"")</f>
        <v/>
      </c>
      <c r="AU426" s="7" t="str">
        <f>IFERROR(VLOOKUP(Table1[[#This Row],[Stock]],[2]CUS030!$A$5:$BO$10000,52,0)/Table1[[#This Row],[Rate
(L/S)]],"")</f>
        <v/>
      </c>
      <c r="AV426" s="7" t="str">
        <f>IFERROR(VLOOKUP(Table1[[#This Row],[Stock]],[2]CUS030!$A$5:$BO$10000,53,0)/Table1[[#This Row],[Rate
(L/S)]],"")</f>
        <v/>
      </c>
      <c r="AW426" s="7" t="str">
        <f>IFERROR(VLOOKUP(Table1[[#This Row],[Stock]],[2]CUS030!$A$5:$BO$10000,54,0)/Table1[[#This Row],[Rate
(L/S)]],"")</f>
        <v/>
      </c>
      <c r="AX426" s="7" t="str">
        <f>IFERROR(VLOOKUP(Table1[[#This Row],[Stock]],[2]CUS030!$A$5:$BO$10000,55,0)/Table1[[#This Row],[Rate
(L/S)]],"")</f>
        <v/>
      </c>
      <c r="AY426" s="7" t="str">
        <f>IFERROR(VLOOKUP(Table1[[#This Row],[Stock]],[2]CUS030!$A$5:$BO$10000,56,0)/Table1[[#This Row],[Rate
(L/S)]],"")</f>
        <v/>
      </c>
      <c r="AZ426" s="7" t="str">
        <f>IFERROR(VLOOKUP(Table1[[#This Row],[Stock]],[2]CUS030!$A$5:$BO$10000,57,0)/Table1[[#This Row],[Rate
(L/S)]],"")</f>
        <v/>
      </c>
      <c r="BA426" s="7" t="str">
        <f>IFERROR(VLOOKUP(Table1[[#This Row],[Stock]],[2]CUS030!$A$5:$BO$10000,58,0)/Table1[[#This Row],[Rate
(L/S)]],"")</f>
        <v/>
      </c>
      <c r="BB426" s="7" t="str">
        <f>IFERROR(VLOOKUP(Table1[[#This Row],[Stock]],[2]CUS030!$A$5:$BO$10000,59,0)/Table1[[#This Row],[Rate
(L/S)]],"")</f>
        <v/>
      </c>
      <c r="BC426" s="7" t="str">
        <f>IFERROR(VLOOKUP(Table1[[#This Row],[Stock]],[2]CUS030!$A$5:$BO$10000,60,0)/Table1[[#This Row],[Rate
(L/S)]],"")</f>
        <v/>
      </c>
      <c r="BD426" s="7" t="str">
        <f>IFERROR(VLOOKUP(Table1[[#This Row],[Stock]],[2]CUS030!$A$5:$BO$10000,61,0)/Table1[[#This Row],[Rate
(L/S)]],"")</f>
        <v/>
      </c>
      <c r="BE426" s="7" t="str">
        <f>IFERROR(VLOOKUP(Table1[[#This Row],[Stock]],[2]CUS030!$A$5:$BO$10000,62,0)/Table1[[#This Row],[Rate
(L/S)]],"")</f>
        <v/>
      </c>
      <c r="BF426" s="7" t="str">
        <f>IFERROR(VLOOKUP(Table1[[#This Row],[Stock]],[2]CUS030!$A$5:$BO$10000,63,0)/Table1[[#This Row],[Rate
(L/S)]],"")</f>
        <v/>
      </c>
      <c r="BG426" s="7" t="str">
        <f>IFERROR(VLOOKUP(Table1[[#This Row],[Stock]],[2]CUS030!$A$5:$BO$10000,64,0)/Table1[[#This Row],[Rate
(L/S)]],"")</f>
        <v/>
      </c>
      <c r="BH426" s="7" t="str">
        <f>IFERROR(VLOOKUP(Table1[[#This Row],[Stock]],[2]CUS030!$A$5:$BO$10000,65,0)/Table1[[#This Row],[Rate
(L/S)]],"")</f>
        <v/>
      </c>
      <c r="BI426" s="7" t="s">
        <v>1</v>
      </c>
      <c r="BJ426" s="15">
        <f>IFERROR(IF(Table1[[#This Row],[S.Material]]="S",(Table1[[#This Row],[Total Qty]]+Table1[[#This Row],[N+1]]+Table1[[#This Row],[N+2]]),Table1[[#This Row],[Total Qty]]+Table1[[#This Row],[N+1]]),)</f>
        <v>0</v>
      </c>
      <c r="BK426" s="7" t="str">
        <f>IFERROR(IF(((AVERAGE((Table1[[#This Row],[N+1]],Table1[[#This Row],[N+2]]),Table1[[#This Row],[N+3]])-(Table1[[#This Row],[Total Qty]])))&gt;500,"Fixed&gt;500pcs",""),"")</f>
        <v/>
      </c>
      <c r="BL426" s="7" t="str">
        <f>IF(AND(Table1[[#This Row],[Last Forcast]]=0,Table1[[#This Row],[Total Qty]]&gt;0,Table1[[#This Row],[N+1]]&gt;0),"Check PO again","")</f>
        <v/>
      </c>
    </row>
    <row r="427" spans="2:64" x14ac:dyDescent="0.3">
      <c r="B427">
        <v>425</v>
      </c>
      <c r="C427" t="s">
        <v>438</v>
      </c>
      <c r="D427">
        <f>IFERROR(ROUND((MID(Table1[[#This Row],[Production]],35,(LEN(Table1[[#This Row],[Production]]))-37)/(MID(Table1[[#This Row],[Stock]],35,(LEN(Table1[[#This Row],[Stock]]))-37))),0),"")</f>
        <v>71</v>
      </c>
      <c r="E427" t="s">
        <v>437</v>
      </c>
      <c r="F427" s="16">
        <f>VLOOKUP(LEFT(Table1[[#This Row],[Production]],LEN(Table1[[#This Row],[Production]])-7),Item!$A$5:$Z$1000,26,0)</f>
        <v>2.754</v>
      </c>
      <c r="H427" s="8" t="str">
        <f>IFERROR(VLOOKUP(MID(Table1[[#This Row],[Production]],10,2),Special!$B$2:$D$26,3,0),"")</f>
        <v>-</v>
      </c>
      <c r="J427" t="b">
        <f>EXACT(LEFT(Table1[[#This Row],[Stock]],12),LEFT(Table1[[#This Row],[Production]],12))</f>
        <v>1</v>
      </c>
      <c r="K427" t="b">
        <f>EXACT((RIGHT(Table1[[#This Row],[Stock]],3)),((RIGHT(Table1[[#This Row],[Production]],3))))</f>
        <v>1</v>
      </c>
      <c r="L427" s="14">
        <f>IFERROR(VLOOKUP(Table1[[#This Row],[Stock]],[1]Sheet1!$A$7:$N$10000,14,0),"")</f>
        <v>5626</v>
      </c>
      <c r="M427" s="14">
        <f>IFERROR(ROUND((Table1[[#This Row],[Stock
(S&amp;L)]]/Table1[[#This Row],[Rate
(L/S)]]),0),"")</f>
        <v>79</v>
      </c>
      <c r="O427" t="str">
        <f>IF(Table1[[#This Row],[Rate
(L/S)]]=1,"P/E","C")</f>
        <v>C</v>
      </c>
      <c r="P427" s="7">
        <f>IFERROR(VLOOKUP(Table1[[#This Row],[Stock]],[2]CUS030!$A$5:$BO$10000,21,0)/Table1[[#This Row],[Rate
(L/S)]],"")</f>
        <v>5.070422535211268</v>
      </c>
      <c r="Q427" s="7">
        <f>IFERROR(VLOOKUP(Table1[[#This Row],[Stock]],[2]CUS030!$A$5:$BO$10000,22,0)/Table1[[#This Row],[Rate
(L/S)]],"")</f>
        <v>4.929577464788732</v>
      </c>
      <c r="R427" s="7">
        <f>IFERROR(VLOOKUP(Table1[[#This Row],[Stock]],[2]CUS030!$A$5:$BO$10000,23,0)/Table1[[#This Row],[Rate
(L/S)]],"")</f>
        <v>0</v>
      </c>
      <c r="S427" s="7">
        <f>IFERROR(VLOOKUP(Table1[[#This Row],[Stock]],[2]CUS030!$A$5:$BO$10000,24,0)/Table1[[#This Row],[Rate
(L/S)]],"")</f>
        <v>0</v>
      </c>
      <c r="T427" s="7">
        <f>IFERROR(VLOOKUP(Table1[[#This Row],[Stock]],[2]CUS030!$A$5:$BO$10000,25,0)/Table1[[#This Row],[Rate
(L/S)]],"")</f>
        <v>0</v>
      </c>
      <c r="U427" s="7">
        <f>IFERROR(VLOOKUP(Table1[[#This Row],[Stock]],[2]CUS030!$A$5:$BO$10000,26,0)/Table1[[#This Row],[Rate
(L/S)]],"")</f>
        <v>0</v>
      </c>
      <c r="V427" s="7">
        <f>IFERROR(VLOOKUP(Table1[[#This Row],[Stock]],[2]CUS030!$A$5:$BO$10000,27,0)/Table1[[#This Row],[Rate
(L/S)]],"")</f>
        <v>0</v>
      </c>
      <c r="W427" s="7">
        <f>IFERROR(VLOOKUP(Table1[[#This Row],[Stock]],[2]CUS030!$A$5:$BO$10000,28,0)/Table1[[#This Row],[Rate
(L/S)]],"")</f>
        <v>0</v>
      </c>
      <c r="X427" s="7">
        <f>IFERROR(VLOOKUP(Table1[[#This Row],[Stock]],[2]CUS030!$A$5:$BO$10000,29,0)/Table1[[#This Row],[Rate
(L/S)]],"")</f>
        <v>0</v>
      </c>
      <c r="Y427" s="7">
        <f>IFERROR(VLOOKUP(Table1[[#This Row],[Stock]],[2]CUS030!$A$5:$BO$10000,30,0)/Table1[[#This Row],[Rate
(L/S)]],"")</f>
        <v>0</v>
      </c>
      <c r="Z427" s="7">
        <f>IFERROR(VLOOKUP(Table1[[#This Row],[Stock]],[2]CUS030!$A$5:$BO$10000,31,0)/Table1[[#This Row],[Rate
(L/S)]],"")</f>
        <v>0</v>
      </c>
      <c r="AA427" s="7">
        <f>IFERROR(VLOOKUP(Table1[[#This Row],[Stock]],[2]CUS030!$A$5:$BO$10000,32,0)/Table1[[#This Row],[Rate
(L/S)]],"")</f>
        <v>0</v>
      </c>
      <c r="AB427" s="7">
        <f>IFERROR(VLOOKUP(Table1[[#This Row],[Stock]],[2]CUS030!$A$5:$BO$10000,33,0)/Table1[[#This Row],[Rate
(L/S)]],"")</f>
        <v>0</v>
      </c>
      <c r="AC427" s="7">
        <f>IFERROR(VLOOKUP(Table1[[#This Row],[Stock]],[2]CUS030!$A$5:$BO$10000,34,0)/Table1[[#This Row],[Rate
(L/S)]],"")</f>
        <v>0</v>
      </c>
      <c r="AD427" s="7">
        <f>IFERROR(VLOOKUP(Table1[[#This Row],[Stock]],[2]CUS030!$A$5:$BO$10000,35,0)/Table1[[#This Row],[Rate
(L/S)]],"")</f>
        <v>0</v>
      </c>
      <c r="AE427" s="7">
        <f>IFERROR(VLOOKUP(Table1[[#This Row],[Stock]],[2]CUS030!$A$5:$BO$10000,36,0)/Table1[[#This Row],[Rate
(L/S)]],"")</f>
        <v>0</v>
      </c>
      <c r="AF427" s="7">
        <f>IFERROR(VLOOKUP(Table1[[#This Row],[Stock]],[2]CUS030!$A$5:$BO$10000,37,0)/Table1[[#This Row],[Rate
(L/S)]],"")</f>
        <v>0</v>
      </c>
      <c r="AG427" s="7">
        <f>IFERROR(VLOOKUP(Table1[[#This Row],[Stock]],[2]CUS030!$A$5:$BO$10000,38,0)/Table1[[#This Row],[Rate
(L/S)]],"")</f>
        <v>0</v>
      </c>
      <c r="AH427" s="7">
        <f>IFERROR(VLOOKUP(Table1[[#This Row],[Stock]],[2]CUS030!$A$5:$BO$10000,39,0)/Table1[[#This Row],[Rate
(L/S)]],"")</f>
        <v>0</v>
      </c>
      <c r="AI427" s="7">
        <f>IFERROR(VLOOKUP(Table1[[#This Row],[Stock]],[2]CUS030!$A$5:$BO$10000,40,0)/Table1[[#This Row],[Rate
(L/S)]],"")</f>
        <v>0</v>
      </c>
      <c r="AJ427" s="7">
        <f>IFERROR(VLOOKUP(Table1[[#This Row],[Stock]],[2]CUS030!$A$5:$BO$10000,41,0)/Table1[[#This Row],[Rate
(L/S)]],"")</f>
        <v>0</v>
      </c>
      <c r="AK427" s="7">
        <f>IFERROR(VLOOKUP(Table1[[#This Row],[Stock]],[2]CUS030!$A$5:$BO$10000,42,0)/Table1[[#This Row],[Rate
(L/S)]],"")</f>
        <v>0</v>
      </c>
      <c r="AL427" s="7">
        <f>IFERROR(VLOOKUP(Table1[[#This Row],[Stock]],[2]CUS030!$A$5:$BO$10000,43,0)/Table1[[#This Row],[Rate
(L/S)]],"")</f>
        <v>0</v>
      </c>
      <c r="AM427" s="7">
        <f>IFERROR(VLOOKUP(Table1[[#This Row],[Stock]],[2]CUS030!$A$5:$BO$10000,44,0)/Table1[[#This Row],[Rate
(L/S)]],"")</f>
        <v>0</v>
      </c>
      <c r="AN427" s="7">
        <f>IFERROR(VLOOKUP(Table1[[#This Row],[Stock]],[2]CUS030!$A$5:$BO$10000,45,0)/Table1[[#This Row],[Rate
(L/S)]],"")</f>
        <v>0</v>
      </c>
      <c r="AO427" s="7">
        <f>IFERROR(VLOOKUP(Table1[[#This Row],[Stock]],[2]CUS030!$A$5:$BO$10000,46,0)/Table1[[#This Row],[Rate
(L/S)]],"")</f>
        <v>0</v>
      </c>
      <c r="AP427" s="7">
        <f>IFERROR(VLOOKUP(Table1[[#This Row],[Stock]],[2]CUS030!$A$5:$BO$10000,47,0)/Table1[[#This Row],[Rate
(L/S)]],"")</f>
        <v>0</v>
      </c>
      <c r="AQ427" s="7">
        <f>IFERROR(VLOOKUP(Table1[[#This Row],[Stock]],[2]CUS030!$A$5:$BO$10000,48,0)/Table1[[#This Row],[Rate
(L/S)]],"")</f>
        <v>0</v>
      </c>
      <c r="AR427" s="7">
        <f>IFERROR(VLOOKUP(Table1[[#This Row],[Stock]],[2]CUS030!$A$5:$BO$10000,49,0)/Table1[[#This Row],[Rate
(L/S)]],"")</f>
        <v>0</v>
      </c>
      <c r="AS427" s="7">
        <f>IFERROR(VLOOKUP(Table1[[#This Row],[Stock]],[2]CUS030!$A$5:$BO$10000,50,0)/Table1[[#This Row],[Rate
(L/S)]],"")</f>
        <v>0</v>
      </c>
      <c r="AT427" s="7">
        <f>IFERROR(VLOOKUP(Table1[[#This Row],[Stock]],[2]CUS030!$A$5:$BO$10000,51,0)/Table1[[#This Row],[Rate
(L/S)]],"")</f>
        <v>0</v>
      </c>
      <c r="AU427" s="7">
        <f>IFERROR(VLOOKUP(Table1[[#This Row],[Stock]],[2]CUS030!$A$5:$BO$10000,52,0)/Table1[[#This Row],[Rate
(L/S)]],"")</f>
        <v>0</v>
      </c>
      <c r="AV427" s="7">
        <f>IFERROR(VLOOKUP(Table1[[#This Row],[Stock]],[2]CUS030!$A$5:$BO$10000,53,0)/Table1[[#This Row],[Rate
(L/S)]],"")</f>
        <v>10</v>
      </c>
      <c r="AW427" s="7">
        <f>IFERROR(VLOOKUP(Table1[[#This Row],[Stock]],[2]CUS030!$A$5:$BO$10000,54,0)/Table1[[#This Row],[Rate
(L/S)]],"")</f>
        <v>0</v>
      </c>
      <c r="AX427" s="7">
        <f>IFERROR(VLOOKUP(Table1[[#This Row],[Stock]],[2]CUS030!$A$5:$BO$10000,55,0)/Table1[[#This Row],[Rate
(L/S)]],"")</f>
        <v>138.29577464788733</v>
      </c>
      <c r="AY427" s="7">
        <f>IFERROR(VLOOKUP(Table1[[#This Row],[Stock]],[2]CUS030!$A$5:$BO$10000,56,0)/Table1[[#This Row],[Rate
(L/S)]],"")</f>
        <v>50.380281690140848</v>
      </c>
      <c r="AZ427" s="7">
        <f>IFERROR(VLOOKUP(Table1[[#This Row],[Stock]],[2]CUS030!$A$5:$BO$10000,57,0)/Table1[[#This Row],[Rate
(L/S)]],"")</f>
        <v>58.535211267605632</v>
      </c>
      <c r="BA427" s="7">
        <f>IFERROR(VLOOKUP(Table1[[#This Row],[Stock]],[2]CUS030!$A$5:$BO$10000,58,0)/Table1[[#This Row],[Rate
(L/S)]],"")</f>
        <v>30.04225352112676</v>
      </c>
      <c r="BB427" s="7">
        <f>IFERROR(VLOOKUP(Table1[[#This Row],[Stock]],[2]CUS030!$A$5:$BO$10000,59,0)/Table1[[#This Row],[Rate
(L/S)]],"")</f>
        <v>0</v>
      </c>
      <c r="BC427" s="7">
        <f>IFERROR(VLOOKUP(Table1[[#This Row],[Stock]],[2]CUS030!$A$5:$BO$10000,60,0)/Table1[[#This Row],[Rate
(L/S)]],"")</f>
        <v>0</v>
      </c>
      <c r="BD427" s="7">
        <f>IFERROR(VLOOKUP(Table1[[#This Row],[Stock]],[2]CUS030!$A$5:$BO$10000,61,0)/Table1[[#This Row],[Rate
(L/S)]],"")</f>
        <v>0</v>
      </c>
      <c r="BE427" s="7">
        <f>IFERROR(VLOOKUP(Table1[[#This Row],[Stock]],[2]CUS030!$A$5:$BO$10000,62,0)/Table1[[#This Row],[Rate
(L/S)]],"")</f>
        <v>0</v>
      </c>
      <c r="BF427" s="7">
        <f>IFERROR(VLOOKUP(Table1[[#This Row],[Stock]],[2]CUS030!$A$5:$BO$10000,63,0)/Table1[[#This Row],[Rate
(L/S)]],"")</f>
        <v>0</v>
      </c>
      <c r="BG427" s="7">
        <f>IFERROR(VLOOKUP(Table1[[#This Row],[Stock]],[2]CUS030!$A$5:$BO$10000,64,0)/Table1[[#This Row],[Rate
(L/S)]],"")</f>
        <v>0</v>
      </c>
      <c r="BH427" s="7">
        <f>IFERROR(VLOOKUP(Table1[[#This Row],[Stock]],[2]CUS030!$A$5:$BO$10000,65,0)/Table1[[#This Row],[Rate
(L/S)]],"")</f>
        <v>0</v>
      </c>
      <c r="BI427" s="7" t="s">
        <v>1</v>
      </c>
      <c r="BJ427" s="15">
        <f>IFERROR(IF(Table1[[#This Row],[S.Material]]="S",(Table1[[#This Row],[Total Qty]]+Table1[[#This Row],[N+1]]+Table1[[#This Row],[N+2]]),Table1[[#This Row],[Total Qty]]+Table1[[#This Row],[N+1]]),)</f>
        <v>60.380281690140848</v>
      </c>
      <c r="BK427" s="7" t="str">
        <f>IFERROR(IF(((AVERAGE((Table1[[#This Row],[N+1]],Table1[[#This Row],[N+2]]),Table1[[#This Row],[N+3]])-(Table1[[#This Row],[Total Qty]])))&gt;500,"Fixed&gt;500pcs",""),"")</f>
        <v/>
      </c>
      <c r="BL427" s="7" t="str">
        <f>IF(AND(Table1[[#This Row],[Last Forcast]]=0,Table1[[#This Row],[Total Qty]]&gt;0,Table1[[#This Row],[N+1]]&gt;0),"Check PO again","")</f>
        <v/>
      </c>
    </row>
    <row r="428" spans="2:64" x14ac:dyDescent="0.3">
      <c r="B428">
        <v>426</v>
      </c>
      <c r="C428" t="s">
        <v>439</v>
      </c>
      <c r="D428">
        <f>IFERROR(ROUND((MID(Table1[[#This Row],[Production]],35,(LEN(Table1[[#This Row],[Production]]))-37)/(MID(Table1[[#This Row],[Stock]],35,(LEN(Table1[[#This Row],[Stock]]))-37))),0),"")</f>
        <v>1</v>
      </c>
      <c r="E428" t="s">
        <v>439</v>
      </c>
      <c r="F428" s="16">
        <f>VLOOKUP(LEFT(Table1[[#This Row],[Production]],LEN(Table1[[#This Row],[Production]])-7),Item!$A$5:$Z$1000,26,0)</f>
        <v>1.44</v>
      </c>
      <c r="H428" s="8" t="str">
        <f>IFERROR(VLOOKUP(MID(Table1[[#This Row],[Production]],10,2),Special!$B$2:$D$26,3,0),"")</f>
        <v>-</v>
      </c>
      <c r="J428" t="b">
        <f>EXACT(LEFT(Table1[[#This Row],[Stock]],12),LEFT(Table1[[#This Row],[Production]],12))</f>
        <v>1</v>
      </c>
      <c r="K428" t="b">
        <f>EXACT((RIGHT(Table1[[#This Row],[Stock]],3)),((RIGHT(Table1[[#This Row],[Production]],3))))</f>
        <v>1</v>
      </c>
      <c r="L428" s="14">
        <f>IFERROR(VLOOKUP(Table1[[#This Row],[Stock]],[1]Sheet1!$A$7:$N$10000,14,0),"")</f>
        <v>178</v>
      </c>
      <c r="M428" s="14">
        <f>IFERROR(ROUND((Table1[[#This Row],[Stock
(S&amp;L)]]/Table1[[#This Row],[Rate
(L/S)]]),0),"")</f>
        <v>178</v>
      </c>
      <c r="O428" t="str">
        <f>IF(Table1[[#This Row],[Rate
(L/S)]]=1,"P/E","C")</f>
        <v>P/E</v>
      </c>
      <c r="P428" s="7" t="str">
        <f>IFERROR(VLOOKUP(Table1[[#This Row],[Stock]],[2]CUS030!$A$5:$BO$10000,21,0)/Table1[[#This Row],[Rate
(L/S)]],"")</f>
        <v/>
      </c>
      <c r="Q428" s="7" t="str">
        <f>IFERROR(VLOOKUP(Table1[[#This Row],[Stock]],[2]CUS030!$A$5:$BO$10000,22,0)/Table1[[#This Row],[Rate
(L/S)]],"")</f>
        <v/>
      </c>
      <c r="R428" s="7" t="str">
        <f>IFERROR(VLOOKUP(Table1[[#This Row],[Stock]],[2]CUS030!$A$5:$BO$10000,23,0)/Table1[[#This Row],[Rate
(L/S)]],"")</f>
        <v/>
      </c>
      <c r="S428" s="7" t="str">
        <f>IFERROR(VLOOKUP(Table1[[#This Row],[Stock]],[2]CUS030!$A$5:$BO$10000,24,0)/Table1[[#This Row],[Rate
(L/S)]],"")</f>
        <v/>
      </c>
      <c r="T428" s="7" t="str">
        <f>IFERROR(VLOOKUP(Table1[[#This Row],[Stock]],[2]CUS030!$A$5:$BO$10000,25,0)/Table1[[#This Row],[Rate
(L/S)]],"")</f>
        <v/>
      </c>
      <c r="U428" s="7" t="str">
        <f>IFERROR(VLOOKUP(Table1[[#This Row],[Stock]],[2]CUS030!$A$5:$BO$10000,26,0)/Table1[[#This Row],[Rate
(L/S)]],"")</f>
        <v/>
      </c>
      <c r="V428" s="7" t="str">
        <f>IFERROR(VLOOKUP(Table1[[#This Row],[Stock]],[2]CUS030!$A$5:$BO$10000,27,0)/Table1[[#This Row],[Rate
(L/S)]],"")</f>
        <v/>
      </c>
      <c r="W428" s="7" t="str">
        <f>IFERROR(VLOOKUP(Table1[[#This Row],[Stock]],[2]CUS030!$A$5:$BO$10000,28,0)/Table1[[#This Row],[Rate
(L/S)]],"")</f>
        <v/>
      </c>
      <c r="X428" s="7" t="str">
        <f>IFERROR(VLOOKUP(Table1[[#This Row],[Stock]],[2]CUS030!$A$5:$BO$10000,29,0)/Table1[[#This Row],[Rate
(L/S)]],"")</f>
        <v/>
      </c>
      <c r="Y428" s="7" t="str">
        <f>IFERROR(VLOOKUP(Table1[[#This Row],[Stock]],[2]CUS030!$A$5:$BO$10000,30,0)/Table1[[#This Row],[Rate
(L/S)]],"")</f>
        <v/>
      </c>
      <c r="Z428" s="7" t="str">
        <f>IFERROR(VLOOKUP(Table1[[#This Row],[Stock]],[2]CUS030!$A$5:$BO$10000,31,0)/Table1[[#This Row],[Rate
(L/S)]],"")</f>
        <v/>
      </c>
      <c r="AA428" s="7" t="str">
        <f>IFERROR(VLOOKUP(Table1[[#This Row],[Stock]],[2]CUS030!$A$5:$BO$10000,32,0)/Table1[[#This Row],[Rate
(L/S)]],"")</f>
        <v/>
      </c>
      <c r="AB428" s="7" t="str">
        <f>IFERROR(VLOOKUP(Table1[[#This Row],[Stock]],[2]CUS030!$A$5:$BO$10000,33,0)/Table1[[#This Row],[Rate
(L/S)]],"")</f>
        <v/>
      </c>
      <c r="AC428" s="7" t="str">
        <f>IFERROR(VLOOKUP(Table1[[#This Row],[Stock]],[2]CUS030!$A$5:$BO$10000,34,0)/Table1[[#This Row],[Rate
(L/S)]],"")</f>
        <v/>
      </c>
      <c r="AD428" s="7" t="str">
        <f>IFERROR(VLOOKUP(Table1[[#This Row],[Stock]],[2]CUS030!$A$5:$BO$10000,35,0)/Table1[[#This Row],[Rate
(L/S)]],"")</f>
        <v/>
      </c>
      <c r="AE428" s="7" t="str">
        <f>IFERROR(VLOOKUP(Table1[[#This Row],[Stock]],[2]CUS030!$A$5:$BO$10000,36,0)/Table1[[#This Row],[Rate
(L/S)]],"")</f>
        <v/>
      </c>
      <c r="AF428" s="7" t="str">
        <f>IFERROR(VLOOKUP(Table1[[#This Row],[Stock]],[2]CUS030!$A$5:$BO$10000,37,0)/Table1[[#This Row],[Rate
(L/S)]],"")</f>
        <v/>
      </c>
      <c r="AG428" s="7" t="str">
        <f>IFERROR(VLOOKUP(Table1[[#This Row],[Stock]],[2]CUS030!$A$5:$BO$10000,38,0)/Table1[[#This Row],[Rate
(L/S)]],"")</f>
        <v/>
      </c>
      <c r="AH428" s="7" t="str">
        <f>IFERROR(VLOOKUP(Table1[[#This Row],[Stock]],[2]CUS030!$A$5:$BO$10000,39,0)/Table1[[#This Row],[Rate
(L/S)]],"")</f>
        <v/>
      </c>
      <c r="AI428" s="7" t="str">
        <f>IFERROR(VLOOKUP(Table1[[#This Row],[Stock]],[2]CUS030!$A$5:$BO$10000,40,0)/Table1[[#This Row],[Rate
(L/S)]],"")</f>
        <v/>
      </c>
      <c r="AJ428" s="7" t="str">
        <f>IFERROR(VLOOKUP(Table1[[#This Row],[Stock]],[2]CUS030!$A$5:$BO$10000,41,0)/Table1[[#This Row],[Rate
(L/S)]],"")</f>
        <v/>
      </c>
      <c r="AK428" s="7" t="str">
        <f>IFERROR(VLOOKUP(Table1[[#This Row],[Stock]],[2]CUS030!$A$5:$BO$10000,42,0)/Table1[[#This Row],[Rate
(L/S)]],"")</f>
        <v/>
      </c>
      <c r="AL428" s="7" t="str">
        <f>IFERROR(VLOOKUP(Table1[[#This Row],[Stock]],[2]CUS030!$A$5:$BO$10000,43,0)/Table1[[#This Row],[Rate
(L/S)]],"")</f>
        <v/>
      </c>
      <c r="AM428" s="7" t="str">
        <f>IFERROR(VLOOKUP(Table1[[#This Row],[Stock]],[2]CUS030!$A$5:$BO$10000,44,0)/Table1[[#This Row],[Rate
(L/S)]],"")</f>
        <v/>
      </c>
      <c r="AN428" s="7" t="str">
        <f>IFERROR(VLOOKUP(Table1[[#This Row],[Stock]],[2]CUS030!$A$5:$BO$10000,45,0)/Table1[[#This Row],[Rate
(L/S)]],"")</f>
        <v/>
      </c>
      <c r="AO428" s="7" t="str">
        <f>IFERROR(VLOOKUP(Table1[[#This Row],[Stock]],[2]CUS030!$A$5:$BO$10000,46,0)/Table1[[#This Row],[Rate
(L/S)]],"")</f>
        <v/>
      </c>
      <c r="AP428" s="7" t="str">
        <f>IFERROR(VLOOKUP(Table1[[#This Row],[Stock]],[2]CUS030!$A$5:$BO$10000,47,0)/Table1[[#This Row],[Rate
(L/S)]],"")</f>
        <v/>
      </c>
      <c r="AQ428" s="7" t="str">
        <f>IFERROR(VLOOKUP(Table1[[#This Row],[Stock]],[2]CUS030!$A$5:$BO$10000,48,0)/Table1[[#This Row],[Rate
(L/S)]],"")</f>
        <v/>
      </c>
      <c r="AR428" s="7" t="str">
        <f>IFERROR(VLOOKUP(Table1[[#This Row],[Stock]],[2]CUS030!$A$5:$BO$10000,49,0)/Table1[[#This Row],[Rate
(L/S)]],"")</f>
        <v/>
      </c>
      <c r="AS428" s="7" t="str">
        <f>IFERROR(VLOOKUP(Table1[[#This Row],[Stock]],[2]CUS030!$A$5:$BO$10000,50,0)/Table1[[#This Row],[Rate
(L/S)]],"")</f>
        <v/>
      </c>
      <c r="AT428" s="7" t="str">
        <f>IFERROR(VLOOKUP(Table1[[#This Row],[Stock]],[2]CUS030!$A$5:$BO$10000,51,0)/Table1[[#This Row],[Rate
(L/S)]],"")</f>
        <v/>
      </c>
      <c r="AU428" s="7" t="str">
        <f>IFERROR(VLOOKUP(Table1[[#This Row],[Stock]],[2]CUS030!$A$5:$BO$10000,52,0)/Table1[[#This Row],[Rate
(L/S)]],"")</f>
        <v/>
      </c>
      <c r="AV428" s="7" t="str">
        <f>IFERROR(VLOOKUP(Table1[[#This Row],[Stock]],[2]CUS030!$A$5:$BO$10000,53,0)/Table1[[#This Row],[Rate
(L/S)]],"")</f>
        <v/>
      </c>
      <c r="AW428" s="7" t="str">
        <f>IFERROR(VLOOKUP(Table1[[#This Row],[Stock]],[2]CUS030!$A$5:$BO$10000,54,0)/Table1[[#This Row],[Rate
(L/S)]],"")</f>
        <v/>
      </c>
      <c r="AX428" s="7" t="str">
        <f>IFERROR(VLOOKUP(Table1[[#This Row],[Stock]],[2]CUS030!$A$5:$BO$10000,55,0)/Table1[[#This Row],[Rate
(L/S)]],"")</f>
        <v/>
      </c>
      <c r="AY428" s="7" t="str">
        <f>IFERROR(VLOOKUP(Table1[[#This Row],[Stock]],[2]CUS030!$A$5:$BO$10000,56,0)/Table1[[#This Row],[Rate
(L/S)]],"")</f>
        <v/>
      </c>
      <c r="AZ428" s="7" t="str">
        <f>IFERROR(VLOOKUP(Table1[[#This Row],[Stock]],[2]CUS030!$A$5:$BO$10000,57,0)/Table1[[#This Row],[Rate
(L/S)]],"")</f>
        <v/>
      </c>
      <c r="BA428" s="7" t="str">
        <f>IFERROR(VLOOKUP(Table1[[#This Row],[Stock]],[2]CUS030!$A$5:$BO$10000,58,0)/Table1[[#This Row],[Rate
(L/S)]],"")</f>
        <v/>
      </c>
      <c r="BB428" s="7" t="str">
        <f>IFERROR(VLOOKUP(Table1[[#This Row],[Stock]],[2]CUS030!$A$5:$BO$10000,59,0)/Table1[[#This Row],[Rate
(L/S)]],"")</f>
        <v/>
      </c>
      <c r="BC428" s="7" t="str">
        <f>IFERROR(VLOOKUP(Table1[[#This Row],[Stock]],[2]CUS030!$A$5:$BO$10000,60,0)/Table1[[#This Row],[Rate
(L/S)]],"")</f>
        <v/>
      </c>
      <c r="BD428" s="7" t="str">
        <f>IFERROR(VLOOKUP(Table1[[#This Row],[Stock]],[2]CUS030!$A$5:$BO$10000,61,0)/Table1[[#This Row],[Rate
(L/S)]],"")</f>
        <v/>
      </c>
      <c r="BE428" s="7" t="str">
        <f>IFERROR(VLOOKUP(Table1[[#This Row],[Stock]],[2]CUS030!$A$5:$BO$10000,62,0)/Table1[[#This Row],[Rate
(L/S)]],"")</f>
        <v/>
      </c>
      <c r="BF428" s="7" t="str">
        <f>IFERROR(VLOOKUP(Table1[[#This Row],[Stock]],[2]CUS030!$A$5:$BO$10000,63,0)/Table1[[#This Row],[Rate
(L/S)]],"")</f>
        <v/>
      </c>
      <c r="BG428" s="7" t="str">
        <f>IFERROR(VLOOKUP(Table1[[#This Row],[Stock]],[2]CUS030!$A$5:$BO$10000,64,0)/Table1[[#This Row],[Rate
(L/S)]],"")</f>
        <v/>
      </c>
      <c r="BH428" s="7" t="str">
        <f>IFERROR(VLOOKUP(Table1[[#This Row],[Stock]],[2]CUS030!$A$5:$BO$10000,65,0)/Table1[[#This Row],[Rate
(L/S)]],"")</f>
        <v/>
      </c>
      <c r="BI428" s="7" t="s">
        <v>1</v>
      </c>
      <c r="BJ428" s="15">
        <f>IFERROR(IF(Table1[[#This Row],[S.Material]]="S",(Table1[[#This Row],[Total Qty]]+Table1[[#This Row],[N+1]]+Table1[[#This Row],[N+2]]),Table1[[#This Row],[Total Qty]]+Table1[[#This Row],[N+1]]),)</f>
        <v>0</v>
      </c>
      <c r="BK428" s="7" t="str">
        <f>IFERROR(IF(((AVERAGE((Table1[[#This Row],[N+1]],Table1[[#This Row],[N+2]]),Table1[[#This Row],[N+3]])-(Table1[[#This Row],[Total Qty]])))&gt;500,"Fixed&gt;500pcs",""),"")</f>
        <v/>
      </c>
      <c r="BL428" s="7" t="str">
        <f>IF(AND(Table1[[#This Row],[Last Forcast]]=0,Table1[[#This Row],[Total Qty]]&gt;0,Table1[[#This Row],[N+1]]&gt;0),"Check PO again","")</f>
        <v/>
      </c>
    </row>
    <row r="429" spans="2:64" x14ac:dyDescent="0.3">
      <c r="B429">
        <v>427</v>
      </c>
      <c r="C429" t="s">
        <v>440</v>
      </c>
      <c r="D429">
        <f>IFERROR(ROUND((MID(Table1[[#This Row],[Production]],35,(LEN(Table1[[#This Row],[Production]]))-37)/(MID(Table1[[#This Row],[Stock]],35,(LEN(Table1[[#This Row],[Stock]]))-37))),0),"")</f>
        <v>8</v>
      </c>
      <c r="E429" t="s">
        <v>441</v>
      </c>
      <c r="F429" s="16">
        <f>VLOOKUP(LEFT(Table1[[#This Row],[Production]],LEN(Table1[[#This Row],[Production]])-7),Item!$A$5:$Z$1000,26,0)</f>
        <v>1.44</v>
      </c>
      <c r="H429" s="8" t="str">
        <f>IFERROR(VLOOKUP(MID(Table1[[#This Row],[Production]],10,2),Special!$B$2:$D$26,3,0),"")</f>
        <v>-</v>
      </c>
      <c r="J429" t="b">
        <f>EXACT(LEFT(Table1[[#This Row],[Stock]],12),LEFT(Table1[[#This Row],[Production]],12))</f>
        <v>1</v>
      </c>
      <c r="K429" t="b">
        <f>EXACT((RIGHT(Table1[[#This Row],[Stock]],3)),((RIGHT(Table1[[#This Row],[Production]],3))))</f>
        <v>1</v>
      </c>
      <c r="L429" s="14">
        <f>IFERROR(VLOOKUP(Table1[[#This Row],[Stock]],[1]Sheet1!$A$7:$N$10000,14,0),"")</f>
        <v>21</v>
      </c>
      <c r="M429" s="14">
        <f>IFERROR(ROUND((Table1[[#This Row],[Stock
(S&amp;L)]]/Table1[[#This Row],[Rate
(L/S)]]),0),"")</f>
        <v>3</v>
      </c>
      <c r="O429" t="str">
        <f>IF(Table1[[#This Row],[Rate
(L/S)]]=1,"P/E","C")</f>
        <v>C</v>
      </c>
      <c r="P429" s="7">
        <f>IFERROR(VLOOKUP(Table1[[#This Row],[Stock]],[2]CUS030!$A$5:$BO$10000,21,0)/Table1[[#This Row],[Rate
(L/S)]],"")</f>
        <v>0</v>
      </c>
      <c r="Q429" s="7">
        <f>IFERROR(VLOOKUP(Table1[[#This Row],[Stock]],[2]CUS030!$A$5:$BO$10000,22,0)/Table1[[#This Row],[Rate
(L/S)]],"")</f>
        <v>0</v>
      </c>
      <c r="R429" s="7">
        <f>IFERROR(VLOOKUP(Table1[[#This Row],[Stock]],[2]CUS030!$A$5:$BO$10000,23,0)/Table1[[#This Row],[Rate
(L/S)]],"")</f>
        <v>0</v>
      </c>
      <c r="S429" s="7">
        <f>IFERROR(VLOOKUP(Table1[[#This Row],[Stock]],[2]CUS030!$A$5:$BO$10000,24,0)/Table1[[#This Row],[Rate
(L/S)]],"")</f>
        <v>0</v>
      </c>
      <c r="T429" s="7">
        <f>IFERROR(VLOOKUP(Table1[[#This Row],[Stock]],[2]CUS030!$A$5:$BO$10000,25,0)/Table1[[#This Row],[Rate
(L/S)]],"")</f>
        <v>0</v>
      </c>
      <c r="U429" s="7">
        <f>IFERROR(VLOOKUP(Table1[[#This Row],[Stock]],[2]CUS030!$A$5:$BO$10000,26,0)/Table1[[#This Row],[Rate
(L/S)]],"")</f>
        <v>0</v>
      </c>
      <c r="V429" s="7">
        <f>IFERROR(VLOOKUP(Table1[[#This Row],[Stock]],[2]CUS030!$A$5:$BO$10000,27,0)/Table1[[#This Row],[Rate
(L/S)]],"")</f>
        <v>0</v>
      </c>
      <c r="W429" s="7">
        <f>IFERROR(VLOOKUP(Table1[[#This Row],[Stock]],[2]CUS030!$A$5:$BO$10000,28,0)/Table1[[#This Row],[Rate
(L/S)]],"")</f>
        <v>0</v>
      </c>
      <c r="X429" s="7">
        <f>IFERROR(VLOOKUP(Table1[[#This Row],[Stock]],[2]CUS030!$A$5:$BO$10000,29,0)/Table1[[#This Row],[Rate
(L/S)]],"")</f>
        <v>0</v>
      </c>
      <c r="Y429" s="7">
        <f>IFERROR(VLOOKUP(Table1[[#This Row],[Stock]],[2]CUS030!$A$5:$BO$10000,30,0)/Table1[[#This Row],[Rate
(L/S)]],"")</f>
        <v>0</v>
      </c>
      <c r="Z429" s="7">
        <f>IFERROR(VLOOKUP(Table1[[#This Row],[Stock]],[2]CUS030!$A$5:$BO$10000,31,0)/Table1[[#This Row],[Rate
(L/S)]],"")</f>
        <v>0</v>
      </c>
      <c r="AA429" s="7">
        <f>IFERROR(VLOOKUP(Table1[[#This Row],[Stock]],[2]CUS030!$A$5:$BO$10000,32,0)/Table1[[#This Row],[Rate
(L/S)]],"")</f>
        <v>0</v>
      </c>
      <c r="AB429" s="7">
        <f>IFERROR(VLOOKUP(Table1[[#This Row],[Stock]],[2]CUS030!$A$5:$BO$10000,33,0)/Table1[[#This Row],[Rate
(L/S)]],"")</f>
        <v>0</v>
      </c>
      <c r="AC429" s="7">
        <f>IFERROR(VLOOKUP(Table1[[#This Row],[Stock]],[2]CUS030!$A$5:$BO$10000,34,0)/Table1[[#This Row],[Rate
(L/S)]],"")</f>
        <v>0</v>
      </c>
      <c r="AD429" s="7">
        <f>IFERROR(VLOOKUP(Table1[[#This Row],[Stock]],[2]CUS030!$A$5:$BO$10000,35,0)/Table1[[#This Row],[Rate
(L/S)]],"")</f>
        <v>0</v>
      </c>
      <c r="AE429" s="7">
        <f>IFERROR(VLOOKUP(Table1[[#This Row],[Stock]],[2]CUS030!$A$5:$BO$10000,36,0)/Table1[[#This Row],[Rate
(L/S)]],"")</f>
        <v>0</v>
      </c>
      <c r="AF429" s="7">
        <f>IFERROR(VLOOKUP(Table1[[#This Row],[Stock]],[2]CUS030!$A$5:$BO$10000,37,0)/Table1[[#This Row],[Rate
(L/S)]],"")</f>
        <v>0</v>
      </c>
      <c r="AG429" s="7">
        <f>IFERROR(VLOOKUP(Table1[[#This Row],[Stock]],[2]CUS030!$A$5:$BO$10000,38,0)/Table1[[#This Row],[Rate
(L/S)]],"")</f>
        <v>0</v>
      </c>
      <c r="AH429" s="7">
        <f>IFERROR(VLOOKUP(Table1[[#This Row],[Stock]],[2]CUS030!$A$5:$BO$10000,39,0)/Table1[[#This Row],[Rate
(L/S)]],"")</f>
        <v>0</v>
      </c>
      <c r="AI429" s="7">
        <f>IFERROR(VLOOKUP(Table1[[#This Row],[Stock]],[2]CUS030!$A$5:$BO$10000,40,0)/Table1[[#This Row],[Rate
(L/S)]],"")</f>
        <v>0</v>
      </c>
      <c r="AJ429" s="7">
        <f>IFERROR(VLOOKUP(Table1[[#This Row],[Stock]],[2]CUS030!$A$5:$BO$10000,41,0)/Table1[[#This Row],[Rate
(L/S)]],"")</f>
        <v>0</v>
      </c>
      <c r="AK429" s="7">
        <f>IFERROR(VLOOKUP(Table1[[#This Row],[Stock]],[2]CUS030!$A$5:$BO$10000,42,0)/Table1[[#This Row],[Rate
(L/S)]],"")</f>
        <v>0</v>
      </c>
      <c r="AL429" s="7">
        <f>IFERROR(VLOOKUP(Table1[[#This Row],[Stock]],[2]CUS030!$A$5:$BO$10000,43,0)/Table1[[#This Row],[Rate
(L/S)]],"")</f>
        <v>0</v>
      </c>
      <c r="AM429" s="7">
        <f>IFERROR(VLOOKUP(Table1[[#This Row],[Stock]],[2]CUS030!$A$5:$BO$10000,44,0)/Table1[[#This Row],[Rate
(L/S)]],"")</f>
        <v>0</v>
      </c>
      <c r="AN429" s="7">
        <f>IFERROR(VLOOKUP(Table1[[#This Row],[Stock]],[2]CUS030!$A$5:$BO$10000,45,0)/Table1[[#This Row],[Rate
(L/S)]],"")</f>
        <v>0</v>
      </c>
      <c r="AO429" s="7">
        <f>IFERROR(VLOOKUP(Table1[[#This Row],[Stock]],[2]CUS030!$A$5:$BO$10000,46,0)/Table1[[#This Row],[Rate
(L/S)]],"")</f>
        <v>0</v>
      </c>
      <c r="AP429" s="7">
        <f>IFERROR(VLOOKUP(Table1[[#This Row],[Stock]],[2]CUS030!$A$5:$BO$10000,47,0)/Table1[[#This Row],[Rate
(L/S)]],"")</f>
        <v>0</v>
      </c>
      <c r="AQ429" s="7">
        <f>IFERROR(VLOOKUP(Table1[[#This Row],[Stock]],[2]CUS030!$A$5:$BO$10000,48,0)/Table1[[#This Row],[Rate
(L/S)]],"")</f>
        <v>0</v>
      </c>
      <c r="AR429" s="7">
        <f>IFERROR(VLOOKUP(Table1[[#This Row],[Stock]],[2]CUS030!$A$5:$BO$10000,49,0)/Table1[[#This Row],[Rate
(L/S)]],"")</f>
        <v>0</v>
      </c>
      <c r="AS429" s="7">
        <f>IFERROR(VLOOKUP(Table1[[#This Row],[Stock]],[2]CUS030!$A$5:$BO$10000,50,0)/Table1[[#This Row],[Rate
(L/S)]],"")</f>
        <v>0</v>
      </c>
      <c r="AT429" s="7">
        <f>IFERROR(VLOOKUP(Table1[[#This Row],[Stock]],[2]CUS030!$A$5:$BO$10000,51,0)/Table1[[#This Row],[Rate
(L/S)]],"")</f>
        <v>0</v>
      </c>
      <c r="AU429" s="7">
        <f>IFERROR(VLOOKUP(Table1[[#This Row],[Stock]],[2]CUS030!$A$5:$BO$10000,52,0)/Table1[[#This Row],[Rate
(L/S)]],"")</f>
        <v>0</v>
      </c>
      <c r="AV429" s="7">
        <f>IFERROR(VLOOKUP(Table1[[#This Row],[Stock]],[2]CUS030!$A$5:$BO$10000,53,0)/Table1[[#This Row],[Rate
(L/S)]],"")</f>
        <v>0</v>
      </c>
      <c r="AW429" s="7">
        <f>IFERROR(VLOOKUP(Table1[[#This Row],[Stock]],[2]CUS030!$A$5:$BO$10000,54,0)/Table1[[#This Row],[Rate
(L/S)]],"")</f>
        <v>0</v>
      </c>
      <c r="AX429" s="7">
        <f>IFERROR(VLOOKUP(Table1[[#This Row],[Stock]],[2]CUS030!$A$5:$BO$10000,55,0)/Table1[[#This Row],[Rate
(L/S)]],"")</f>
        <v>0</v>
      </c>
      <c r="AY429" s="7">
        <f>IFERROR(VLOOKUP(Table1[[#This Row],[Stock]],[2]CUS030!$A$5:$BO$10000,56,0)/Table1[[#This Row],[Rate
(L/S)]],"")</f>
        <v>0</v>
      </c>
      <c r="AZ429" s="7">
        <f>IFERROR(VLOOKUP(Table1[[#This Row],[Stock]],[2]CUS030!$A$5:$BO$10000,57,0)/Table1[[#This Row],[Rate
(L/S)]],"")</f>
        <v>0</v>
      </c>
      <c r="BA429" s="7">
        <f>IFERROR(VLOOKUP(Table1[[#This Row],[Stock]],[2]CUS030!$A$5:$BO$10000,58,0)/Table1[[#This Row],[Rate
(L/S)]],"")</f>
        <v>0</v>
      </c>
      <c r="BB429" s="7">
        <f>IFERROR(VLOOKUP(Table1[[#This Row],[Stock]],[2]CUS030!$A$5:$BO$10000,59,0)/Table1[[#This Row],[Rate
(L/S)]],"")</f>
        <v>0</v>
      </c>
      <c r="BC429" s="7">
        <f>IFERROR(VLOOKUP(Table1[[#This Row],[Stock]],[2]CUS030!$A$5:$BO$10000,60,0)/Table1[[#This Row],[Rate
(L/S)]],"")</f>
        <v>0</v>
      </c>
      <c r="BD429" s="7">
        <f>IFERROR(VLOOKUP(Table1[[#This Row],[Stock]],[2]CUS030!$A$5:$BO$10000,61,0)/Table1[[#This Row],[Rate
(L/S)]],"")</f>
        <v>0</v>
      </c>
      <c r="BE429" s="7">
        <f>IFERROR(VLOOKUP(Table1[[#This Row],[Stock]],[2]CUS030!$A$5:$BO$10000,62,0)/Table1[[#This Row],[Rate
(L/S)]],"")</f>
        <v>0</v>
      </c>
      <c r="BF429" s="7">
        <f>IFERROR(VLOOKUP(Table1[[#This Row],[Stock]],[2]CUS030!$A$5:$BO$10000,63,0)/Table1[[#This Row],[Rate
(L/S)]],"")</f>
        <v>0</v>
      </c>
      <c r="BG429" s="7">
        <f>IFERROR(VLOOKUP(Table1[[#This Row],[Stock]],[2]CUS030!$A$5:$BO$10000,64,0)/Table1[[#This Row],[Rate
(L/S)]],"")</f>
        <v>0</v>
      </c>
      <c r="BH429" s="7">
        <f>IFERROR(VLOOKUP(Table1[[#This Row],[Stock]],[2]CUS030!$A$5:$BO$10000,65,0)/Table1[[#This Row],[Rate
(L/S)]],"")</f>
        <v>0</v>
      </c>
      <c r="BI429" s="7" t="s">
        <v>1</v>
      </c>
      <c r="BJ429" s="15">
        <f>IFERROR(IF(Table1[[#This Row],[S.Material]]="S",(Table1[[#This Row],[Total Qty]]+Table1[[#This Row],[N+1]]+Table1[[#This Row],[N+2]]),Table1[[#This Row],[Total Qty]]+Table1[[#This Row],[N+1]]),)</f>
        <v>0</v>
      </c>
      <c r="BK429" s="7" t="str">
        <f>IFERROR(IF(((AVERAGE((Table1[[#This Row],[N+1]],Table1[[#This Row],[N+2]]),Table1[[#This Row],[N+3]])-(Table1[[#This Row],[Total Qty]])))&gt;500,"Fixed&gt;500pcs",""),"")</f>
        <v/>
      </c>
      <c r="BL429" s="7" t="str">
        <f>IF(AND(Table1[[#This Row],[Last Forcast]]=0,Table1[[#This Row],[Total Qty]]&gt;0,Table1[[#This Row],[N+1]]&gt;0),"Check PO again","")</f>
        <v/>
      </c>
    </row>
    <row r="430" spans="2:64" x14ac:dyDescent="0.3">
      <c r="B430">
        <v>428</v>
      </c>
      <c r="C430" t="s">
        <v>442</v>
      </c>
      <c r="D430">
        <f>IFERROR(ROUND((MID(Table1[[#This Row],[Production]],35,(LEN(Table1[[#This Row],[Production]]))-37)/(MID(Table1[[#This Row],[Stock]],35,(LEN(Table1[[#This Row],[Stock]]))-37))),0),"")</f>
        <v>7</v>
      </c>
      <c r="E430" t="s">
        <v>439</v>
      </c>
      <c r="F430" s="16">
        <f>VLOOKUP(LEFT(Table1[[#This Row],[Production]],LEN(Table1[[#This Row],[Production]])-7),Item!$A$5:$Z$1000,26,0)</f>
        <v>1.44</v>
      </c>
      <c r="H430" s="8" t="str">
        <f>IFERROR(VLOOKUP(MID(Table1[[#This Row],[Production]],10,2),Special!$B$2:$D$26,3,0),"")</f>
        <v>-</v>
      </c>
      <c r="J430" t="b">
        <f>EXACT(LEFT(Table1[[#This Row],[Stock]],12),LEFT(Table1[[#This Row],[Production]],12))</f>
        <v>1</v>
      </c>
      <c r="K430" t="b">
        <f>EXACT((RIGHT(Table1[[#This Row],[Stock]],3)),((RIGHT(Table1[[#This Row],[Production]],3))))</f>
        <v>1</v>
      </c>
      <c r="L430" s="14" t="str">
        <f>IFERROR(VLOOKUP(Table1[[#This Row],[Stock]],[1]Sheet1!$A$7:$N$10000,14,0),"")</f>
        <v/>
      </c>
      <c r="M430" s="14" t="str">
        <f>IFERROR(ROUND((Table1[[#This Row],[Stock
(S&amp;L)]]/Table1[[#This Row],[Rate
(L/S)]]),0),"")</f>
        <v/>
      </c>
      <c r="O430" t="str">
        <f>IF(Table1[[#This Row],[Rate
(L/S)]]=1,"P/E","C")</f>
        <v>C</v>
      </c>
      <c r="P430" s="7">
        <f>IFERROR(VLOOKUP(Table1[[#This Row],[Stock]],[2]CUS030!$A$5:$BO$10000,21,0)/Table1[[#This Row],[Rate
(L/S)]],"")</f>
        <v>0</v>
      </c>
      <c r="Q430" s="7">
        <f>IFERROR(VLOOKUP(Table1[[#This Row],[Stock]],[2]CUS030!$A$5:$BO$10000,22,0)/Table1[[#This Row],[Rate
(L/S)]],"")</f>
        <v>0</v>
      </c>
      <c r="R430" s="7">
        <f>IFERROR(VLOOKUP(Table1[[#This Row],[Stock]],[2]CUS030!$A$5:$BO$10000,23,0)/Table1[[#This Row],[Rate
(L/S)]],"")</f>
        <v>0</v>
      </c>
      <c r="S430" s="7">
        <f>IFERROR(VLOOKUP(Table1[[#This Row],[Stock]],[2]CUS030!$A$5:$BO$10000,24,0)/Table1[[#This Row],[Rate
(L/S)]],"")</f>
        <v>0</v>
      </c>
      <c r="T430" s="7">
        <f>IFERROR(VLOOKUP(Table1[[#This Row],[Stock]],[2]CUS030!$A$5:$BO$10000,25,0)/Table1[[#This Row],[Rate
(L/S)]],"")</f>
        <v>0</v>
      </c>
      <c r="U430" s="7">
        <f>IFERROR(VLOOKUP(Table1[[#This Row],[Stock]],[2]CUS030!$A$5:$BO$10000,26,0)/Table1[[#This Row],[Rate
(L/S)]],"")</f>
        <v>0</v>
      </c>
      <c r="V430" s="7">
        <f>IFERROR(VLOOKUP(Table1[[#This Row],[Stock]],[2]CUS030!$A$5:$BO$10000,27,0)/Table1[[#This Row],[Rate
(L/S)]],"")</f>
        <v>0</v>
      </c>
      <c r="W430" s="7">
        <f>IFERROR(VLOOKUP(Table1[[#This Row],[Stock]],[2]CUS030!$A$5:$BO$10000,28,0)/Table1[[#This Row],[Rate
(L/S)]],"")</f>
        <v>0</v>
      </c>
      <c r="X430" s="7">
        <f>IFERROR(VLOOKUP(Table1[[#This Row],[Stock]],[2]CUS030!$A$5:$BO$10000,29,0)/Table1[[#This Row],[Rate
(L/S)]],"")</f>
        <v>0</v>
      </c>
      <c r="Y430" s="7">
        <f>IFERROR(VLOOKUP(Table1[[#This Row],[Stock]],[2]CUS030!$A$5:$BO$10000,30,0)/Table1[[#This Row],[Rate
(L/S)]],"")</f>
        <v>0</v>
      </c>
      <c r="Z430" s="7">
        <f>IFERROR(VLOOKUP(Table1[[#This Row],[Stock]],[2]CUS030!$A$5:$BO$10000,31,0)/Table1[[#This Row],[Rate
(L/S)]],"")</f>
        <v>0</v>
      </c>
      <c r="AA430" s="7">
        <f>IFERROR(VLOOKUP(Table1[[#This Row],[Stock]],[2]CUS030!$A$5:$BO$10000,32,0)/Table1[[#This Row],[Rate
(L/S)]],"")</f>
        <v>0</v>
      </c>
      <c r="AB430" s="7">
        <f>IFERROR(VLOOKUP(Table1[[#This Row],[Stock]],[2]CUS030!$A$5:$BO$10000,33,0)/Table1[[#This Row],[Rate
(L/S)]],"")</f>
        <v>0</v>
      </c>
      <c r="AC430" s="7">
        <f>IFERROR(VLOOKUP(Table1[[#This Row],[Stock]],[2]CUS030!$A$5:$BO$10000,34,0)/Table1[[#This Row],[Rate
(L/S)]],"")</f>
        <v>0</v>
      </c>
      <c r="AD430" s="7">
        <f>IFERROR(VLOOKUP(Table1[[#This Row],[Stock]],[2]CUS030!$A$5:$BO$10000,35,0)/Table1[[#This Row],[Rate
(L/S)]],"")</f>
        <v>0</v>
      </c>
      <c r="AE430" s="7">
        <f>IFERROR(VLOOKUP(Table1[[#This Row],[Stock]],[2]CUS030!$A$5:$BO$10000,36,0)/Table1[[#This Row],[Rate
(L/S)]],"")</f>
        <v>0</v>
      </c>
      <c r="AF430" s="7">
        <f>IFERROR(VLOOKUP(Table1[[#This Row],[Stock]],[2]CUS030!$A$5:$BO$10000,37,0)/Table1[[#This Row],[Rate
(L/S)]],"")</f>
        <v>0</v>
      </c>
      <c r="AG430" s="7">
        <f>IFERROR(VLOOKUP(Table1[[#This Row],[Stock]],[2]CUS030!$A$5:$BO$10000,38,0)/Table1[[#This Row],[Rate
(L/S)]],"")</f>
        <v>0</v>
      </c>
      <c r="AH430" s="7">
        <f>IFERROR(VLOOKUP(Table1[[#This Row],[Stock]],[2]CUS030!$A$5:$BO$10000,39,0)/Table1[[#This Row],[Rate
(L/S)]],"")</f>
        <v>0</v>
      </c>
      <c r="AI430" s="7">
        <f>IFERROR(VLOOKUP(Table1[[#This Row],[Stock]],[2]CUS030!$A$5:$BO$10000,40,0)/Table1[[#This Row],[Rate
(L/S)]],"")</f>
        <v>0</v>
      </c>
      <c r="AJ430" s="7">
        <f>IFERROR(VLOOKUP(Table1[[#This Row],[Stock]],[2]CUS030!$A$5:$BO$10000,41,0)/Table1[[#This Row],[Rate
(L/S)]],"")</f>
        <v>0</v>
      </c>
      <c r="AK430" s="7">
        <f>IFERROR(VLOOKUP(Table1[[#This Row],[Stock]],[2]CUS030!$A$5:$BO$10000,42,0)/Table1[[#This Row],[Rate
(L/S)]],"")</f>
        <v>0</v>
      </c>
      <c r="AL430" s="7">
        <f>IFERROR(VLOOKUP(Table1[[#This Row],[Stock]],[2]CUS030!$A$5:$BO$10000,43,0)/Table1[[#This Row],[Rate
(L/S)]],"")</f>
        <v>0</v>
      </c>
      <c r="AM430" s="7">
        <f>IFERROR(VLOOKUP(Table1[[#This Row],[Stock]],[2]CUS030!$A$5:$BO$10000,44,0)/Table1[[#This Row],[Rate
(L/S)]],"")</f>
        <v>0</v>
      </c>
      <c r="AN430" s="7">
        <f>IFERROR(VLOOKUP(Table1[[#This Row],[Stock]],[2]CUS030!$A$5:$BO$10000,45,0)/Table1[[#This Row],[Rate
(L/S)]],"")</f>
        <v>0</v>
      </c>
      <c r="AO430" s="7">
        <f>IFERROR(VLOOKUP(Table1[[#This Row],[Stock]],[2]CUS030!$A$5:$BO$10000,46,0)/Table1[[#This Row],[Rate
(L/S)]],"")</f>
        <v>0</v>
      </c>
      <c r="AP430" s="7">
        <f>IFERROR(VLOOKUP(Table1[[#This Row],[Stock]],[2]CUS030!$A$5:$BO$10000,47,0)/Table1[[#This Row],[Rate
(L/S)]],"")</f>
        <v>0</v>
      </c>
      <c r="AQ430" s="7">
        <f>IFERROR(VLOOKUP(Table1[[#This Row],[Stock]],[2]CUS030!$A$5:$BO$10000,48,0)/Table1[[#This Row],[Rate
(L/S)]],"")</f>
        <v>0</v>
      </c>
      <c r="AR430" s="7">
        <f>IFERROR(VLOOKUP(Table1[[#This Row],[Stock]],[2]CUS030!$A$5:$BO$10000,49,0)/Table1[[#This Row],[Rate
(L/S)]],"")</f>
        <v>0</v>
      </c>
      <c r="AS430" s="7">
        <f>IFERROR(VLOOKUP(Table1[[#This Row],[Stock]],[2]CUS030!$A$5:$BO$10000,50,0)/Table1[[#This Row],[Rate
(L/S)]],"")</f>
        <v>0</v>
      </c>
      <c r="AT430" s="7">
        <f>IFERROR(VLOOKUP(Table1[[#This Row],[Stock]],[2]CUS030!$A$5:$BO$10000,51,0)/Table1[[#This Row],[Rate
(L/S)]],"")</f>
        <v>0</v>
      </c>
      <c r="AU430" s="7">
        <f>IFERROR(VLOOKUP(Table1[[#This Row],[Stock]],[2]CUS030!$A$5:$BO$10000,52,0)/Table1[[#This Row],[Rate
(L/S)]],"")</f>
        <v>0</v>
      </c>
      <c r="AV430" s="7">
        <f>IFERROR(VLOOKUP(Table1[[#This Row],[Stock]],[2]CUS030!$A$5:$BO$10000,53,0)/Table1[[#This Row],[Rate
(L/S)]],"")</f>
        <v>0</v>
      </c>
      <c r="AW430" s="7">
        <f>IFERROR(VLOOKUP(Table1[[#This Row],[Stock]],[2]CUS030!$A$5:$BO$10000,54,0)/Table1[[#This Row],[Rate
(L/S)]],"")</f>
        <v>0</v>
      </c>
      <c r="AX430" s="7">
        <f>IFERROR(VLOOKUP(Table1[[#This Row],[Stock]],[2]CUS030!$A$5:$BO$10000,55,0)/Table1[[#This Row],[Rate
(L/S)]],"")</f>
        <v>0</v>
      </c>
      <c r="AY430" s="7">
        <f>IFERROR(VLOOKUP(Table1[[#This Row],[Stock]],[2]CUS030!$A$5:$BO$10000,56,0)/Table1[[#This Row],[Rate
(L/S)]],"")</f>
        <v>0</v>
      </c>
      <c r="AZ430" s="7">
        <f>IFERROR(VLOOKUP(Table1[[#This Row],[Stock]],[2]CUS030!$A$5:$BO$10000,57,0)/Table1[[#This Row],[Rate
(L/S)]],"")</f>
        <v>0</v>
      </c>
      <c r="BA430" s="7">
        <f>IFERROR(VLOOKUP(Table1[[#This Row],[Stock]],[2]CUS030!$A$5:$BO$10000,58,0)/Table1[[#This Row],[Rate
(L/S)]],"")</f>
        <v>0</v>
      </c>
      <c r="BB430" s="7">
        <f>IFERROR(VLOOKUP(Table1[[#This Row],[Stock]],[2]CUS030!$A$5:$BO$10000,59,0)/Table1[[#This Row],[Rate
(L/S)]],"")</f>
        <v>0</v>
      </c>
      <c r="BC430" s="7">
        <f>IFERROR(VLOOKUP(Table1[[#This Row],[Stock]],[2]CUS030!$A$5:$BO$10000,60,0)/Table1[[#This Row],[Rate
(L/S)]],"")</f>
        <v>0</v>
      </c>
      <c r="BD430" s="7">
        <f>IFERROR(VLOOKUP(Table1[[#This Row],[Stock]],[2]CUS030!$A$5:$BO$10000,61,0)/Table1[[#This Row],[Rate
(L/S)]],"")</f>
        <v>0</v>
      </c>
      <c r="BE430" s="7">
        <f>IFERROR(VLOOKUP(Table1[[#This Row],[Stock]],[2]CUS030!$A$5:$BO$10000,62,0)/Table1[[#This Row],[Rate
(L/S)]],"")</f>
        <v>0</v>
      </c>
      <c r="BF430" s="7">
        <f>IFERROR(VLOOKUP(Table1[[#This Row],[Stock]],[2]CUS030!$A$5:$BO$10000,63,0)/Table1[[#This Row],[Rate
(L/S)]],"")</f>
        <v>0</v>
      </c>
      <c r="BG430" s="7">
        <f>IFERROR(VLOOKUP(Table1[[#This Row],[Stock]],[2]CUS030!$A$5:$BO$10000,64,0)/Table1[[#This Row],[Rate
(L/S)]],"")</f>
        <v>0</v>
      </c>
      <c r="BH430" s="7">
        <f>IFERROR(VLOOKUP(Table1[[#This Row],[Stock]],[2]CUS030!$A$5:$BO$10000,65,0)/Table1[[#This Row],[Rate
(L/S)]],"")</f>
        <v>0</v>
      </c>
      <c r="BI430" s="7" t="s">
        <v>1</v>
      </c>
      <c r="BJ430" s="15">
        <f>IFERROR(IF(Table1[[#This Row],[S.Material]]="S",(Table1[[#This Row],[Total Qty]]+Table1[[#This Row],[N+1]]+Table1[[#This Row],[N+2]]),Table1[[#This Row],[Total Qty]]+Table1[[#This Row],[N+1]]),)</f>
        <v>0</v>
      </c>
      <c r="BK430" s="7" t="str">
        <f>IFERROR(IF(((AVERAGE((Table1[[#This Row],[N+1]],Table1[[#This Row],[N+2]]),Table1[[#This Row],[N+3]])-(Table1[[#This Row],[Total Qty]])))&gt;500,"Fixed&gt;500pcs",""),"")</f>
        <v/>
      </c>
      <c r="BL430" s="7" t="str">
        <f>IF(AND(Table1[[#This Row],[Last Forcast]]=0,Table1[[#This Row],[Total Qty]]&gt;0,Table1[[#This Row],[N+1]]&gt;0),"Check PO again","")</f>
        <v/>
      </c>
    </row>
    <row r="431" spans="2:64" x14ac:dyDescent="0.3">
      <c r="B431">
        <v>429</v>
      </c>
      <c r="C431" t="s">
        <v>443</v>
      </c>
      <c r="D431">
        <f>IFERROR(ROUND((MID(Table1[[#This Row],[Production]],35,(LEN(Table1[[#This Row],[Production]]))-37)/(MID(Table1[[#This Row],[Stock]],35,(LEN(Table1[[#This Row],[Stock]]))-37))),0),"")</f>
        <v>1</v>
      </c>
      <c r="E431" t="s">
        <v>443</v>
      </c>
      <c r="F431" s="16">
        <f>VLOOKUP(LEFT(Table1[[#This Row],[Production]],LEN(Table1[[#This Row],[Production]])-7),Item!$A$5:$Z$1000,26,0)</f>
        <v>1.4259999999999999</v>
      </c>
      <c r="H431" s="8" t="str">
        <f>IFERROR(VLOOKUP(MID(Table1[[#This Row],[Production]],10,2),Special!$B$2:$D$26,3,0),"")</f>
        <v>-</v>
      </c>
      <c r="J431" t="b">
        <f>EXACT(LEFT(Table1[[#This Row],[Stock]],12),LEFT(Table1[[#This Row],[Production]],12))</f>
        <v>1</v>
      </c>
      <c r="K431" t="b">
        <f>EXACT((RIGHT(Table1[[#This Row],[Stock]],3)),((RIGHT(Table1[[#This Row],[Production]],3))))</f>
        <v>1</v>
      </c>
      <c r="L431" s="14">
        <f>IFERROR(VLOOKUP(Table1[[#This Row],[Stock]],[1]Sheet1!$A$7:$N$10000,14,0),"")</f>
        <v>5723</v>
      </c>
      <c r="M431" s="14">
        <f>IFERROR(ROUND((Table1[[#This Row],[Stock
(S&amp;L)]]/Table1[[#This Row],[Rate
(L/S)]]),0),"")</f>
        <v>5723</v>
      </c>
      <c r="O431" t="str">
        <f>IF(Table1[[#This Row],[Rate
(L/S)]]=1,"P/E","C")</f>
        <v>P/E</v>
      </c>
      <c r="P431" s="7">
        <f>IFERROR(VLOOKUP(Table1[[#This Row],[Stock]],[2]CUS030!$A$5:$BO$10000,21,0)/Table1[[#This Row],[Rate
(L/S)]],"")</f>
        <v>0</v>
      </c>
      <c r="Q431" s="7">
        <f>IFERROR(VLOOKUP(Table1[[#This Row],[Stock]],[2]CUS030!$A$5:$BO$10000,22,0)/Table1[[#This Row],[Rate
(L/S)]],"")</f>
        <v>590</v>
      </c>
      <c r="R431" s="7">
        <f>IFERROR(VLOOKUP(Table1[[#This Row],[Stock]],[2]CUS030!$A$5:$BO$10000,23,0)/Table1[[#This Row],[Rate
(L/S)]],"")</f>
        <v>0</v>
      </c>
      <c r="S431" s="7">
        <f>IFERROR(VLOOKUP(Table1[[#This Row],[Stock]],[2]CUS030!$A$5:$BO$10000,24,0)/Table1[[#This Row],[Rate
(L/S)]],"")</f>
        <v>0</v>
      </c>
      <c r="T431" s="7">
        <f>IFERROR(VLOOKUP(Table1[[#This Row],[Stock]],[2]CUS030!$A$5:$BO$10000,25,0)/Table1[[#This Row],[Rate
(L/S)]],"")</f>
        <v>590</v>
      </c>
      <c r="U431" s="7">
        <f>IFERROR(VLOOKUP(Table1[[#This Row],[Stock]],[2]CUS030!$A$5:$BO$10000,26,0)/Table1[[#This Row],[Rate
(L/S)]],"")</f>
        <v>0</v>
      </c>
      <c r="V431" s="7">
        <f>IFERROR(VLOOKUP(Table1[[#This Row],[Stock]],[2]CUS030!$A$5:$BO$10000,27,0)/Table1[[#This Row],[Rate
(L/S)]],"")</f>
        <v>0</v>
      </c>
      <c r="W431" s="7">
        <f>IFERROR(VLOOKUP(Table1[[#This Row],[Stock]],[2]CUS030!$A$5:$BO$10000,28,0)/Table1[[#This Row],[Rate
(L/S)]],"")</f>
        <v>590</v>
      </c>
      <c r="X431" s="7">
        <f>IFERROR(VLOOKUP(Table1[[#This Row],[Stock]],[2]CUS030!$A$5:$BO$10000,29,0)/Table1[[#This Row],[Rate
(L/S)]],"")</f>
        <v>0</v>
      </c>
      <c r="Y431" s="7">
        <f>IFERROR(VLOOKUP(Table1[[#This Row],[Stock]],[2]CUS030!$A$5:$BO$10000,30,0)/Table1[[#This Row],[Rate
(L/S)]],"")</f>
        <v>0</v>
      </c>
      <c r="Z431" s="7">
        <f>IFERROR(VLOOKUP(Table1[[#This Row],[Stock]],[2]CUS030!$A$5:$BO$10000,31,0)/Table1[[#This Row],[Rate
(L/S)]],"")</f>
        <v>0</v>
      </c>
      <c r="AA431" s="7">
        <f>IFERROR(VLOOKUP(Table1[[#This Row],[Stock]],[2]CUS030!$A$5:$BO$10000,32,0)/Table1[[#This Row],[Rate
(L/S)]],"")</f>
        <v>590</v>
      </c>
      <c r="AB431" s="7">
        <f>IFERROR(VLOOKUP(Table1[[#This Row],[Stock]],[2]CUS030!$A$5:$BO$10000,33,0)/Table1[[#This Row],[Rate
(L/S)]],"")</f>
        <v>0</v>
      </c>
      <c r="AC431" s="7">
        <f>IFERROR(VLOOKUP(Table1[[#This Row],[Stock]],[2]CUS030!$A$5:$BO$10000,34,0)/Table1[[#This Row],[Rate
(L/S)]],"")</f>
        <v>590</v>
      </c>
      <c r="AD431" s="7">
        <f>IFERROR(VLOOKUP(Table1[[#This Row],[Stock]],[2]CUS030!$A$5:$BO$10000,35,0)/Table1[[#This Row],[Rate
(L/S)]],"")</f>
        <v>0</v>
      </c>
      <c r="AE431" s="7">
        <f>IFERROR(VLOOKUP(Table1[[#This Row],[Stock]],[2]CUS030!$A$5:$BO$10000,36,0)/Table1[[#This Row],[Rate
(L/S)]],"")</f>
        <v>0</v>
      </c>
      <c r="AF431" s="7">
        <f>IFERROR(VLOOKUP(Table1[[#This Row],[Stock]],[2]CUS030!$A$5:$BO$10000,37,0)/Table1[[#This Row],[Rate
(L/S)]],"")</f>
        <v>0</v>
      </c>
      <c r="AG431" s="7">
        <f>IFERROR(VLOOKUP(Table1[[#This Row],[Stock]],[2]CUS030!$A$5:$BO$10000,38,0)/Table1[[#This Row],[Rate
(L/S)]],"")</f>
        <v>0</v>
      </c>
      <c r="AH431" s="7">
        <f>IFERROR(VLOOKUP(Table1[[#This Row],[Stock]],[2]CUS030!$A$5:$BO$10000,39,0)/Table1[[#This Row],[Rate
(L/S)]],"")</f>
        <v>590</v>
      </c>
      <c r="AI431" s="7">
        <f>IFERROR(VLOOKUP(Table1[[#This Row],[Stock]],[2]CUS030!$A$5:$BO$10000,40,0)/Table1[[#This Row],[Rate
(L/S)]],"")</f>
        <v>0</v>
      </c>
      <c r="AJ431" s="7">
        <f>IFERROR(VLOOKUP(Table1[[#This Row],[Stock]],[2]CUS030!$A$5:$BO$10000,41,0)/Table1[[#This Row],[Rate
(L/S)]],"")</f>
        <v>590</v>
      </c>
      <c r="AK431" s="7">
        <f>IFERROR(VLOOKUP(Table1[[#This Row],[Stock]],[2]CUS030!$A$5:$BO$10000,42,0)/Table1[[#This Row],[Rate
(L/S)]],"")</f>
        <v>0</v>
      </c>
      <c r="AL431" s="7">
        <f>IFERROR(VLOOKUP(Table1[[#This Row],[Stock]],[2]CUS030!$A$5:$BO$10000,43,0)/Table1[[#This Row],[Rate
(L/S)]],"")</f>
        <v>0</v>
      </c>
      <c r="AM431" s="7">
        <f>IFERROR(VLOOKUP(Table1[[#This Row],[Stock]],[2]CUS030!$A$5:$BO$10000,44,0)/Table1[[#This Row],[Rate
(L/S)]],"")</f>
        <v>0</v>
      </c>
      <c r="AN431" s="7">
        <f>IFERROR(VLOOKUP(Table1[[#This Row],[Stock]],[2]CUS030!$A$5:$BO$10000,45,0)/Table1[[#This Row],[Rate
(L/S)]],"")</f>
        <v>590</v>
      </c>
      <c r="AO431" s="7">
        <f>IFERROR(VLOOKUP(Table1[[#This Row],[Stock]],[2]CUS030!$A$5:$BO$10000,46,0)/Table1[[#This Row],[Rate
(L/S)]],"")</f>
        <v>0</v>
      </c>
      <c r="AP431" s="7">
        <f>IFERROR(VLOOKUP(Table1[[#This Row],[Stock]],[2]CUS030!$A$5:$BO$10000,47,0)/Table1[[#This Row],[Rate
(L/S)]],"")</f>
        <v>0</v>
      </c>
      <c r="AQ431" s="7">
        <f>IFERROR(VLOOKUP(Table1[[#This Row],[Stock]],[2]CUS030!$A$5:$BO$10000,48,0)/Table1[[#This Row],[Rate
(L/S)]],"")</f>
        <v>590</v>
      </c>
      <c r="AR431" s="7">
        <f>IFERROR(VLOOKUP(Table1[[#This Row],[Stock]],[2]CUS030!$A$5:$BO$10000,49,0)/Table1[[#This Row],[Rate
(L/S)]],"")</f>
        <v>0</v>
      </c>
      <c r="AS431" s="7">
        <f>IFERROR(VLOOKUP(Table1[[#This Row],[Stock]],[2]CUS030!$A$5:$BO$10000,50,0)/Table1[[#This Row],[Rate
(L/S)]],"")</f>
        <v>0</v>
      </c>
      <c r="AT431" s="7">
        <f>IFERROR(VLOOKUP(Table1[[#This Row],[Stock]],[2]CUS030!$A$5:$BO$10000,51,0)/Table1[[#This Row],[Rate
(L/S)]],"")</f>
        <v>0</v>
      </c>
      <c r="AU431" s="7">
        <f>IFERROR(VLOOKUP(Table1[[#This Row],[Stock]],[2]CUS030!$A$5:$BO$10000,52,0)/Table1[[#This Row],[Rate
(L/S)]],"")</f>
        <v>0</v>
      </c>
      <c r="AV431" s="7">
        <f>IFERROR(VLOOKUP(Table1[[#This Row],[Stock]],[2]CUS030!$A$5:$BO$10000,53,0)/Table1[[#This Row],[Rate
(L/S)]],"")</f>
        <v>5310</v>
      </c>
      <c r="AW431" s="7">
        <f>IFERROR(VLOOKUP(Table1[[#This Row],[Stock]],[2]CUS030!$A$5:$BO$10000,54,0)/Table1[[#This Row],[Rate
(L/S)]],"")</f>
        <v>0</v>
      </c>
      <c r="AX431" s="7">
        <f>IFERROR(VLOOKUP(Table1[[#This Row],[Stock]],[2]CUS030!$A$5:$BO$10000,55,0)/Table1[[#This Row],[Rate
(L/S)]],"")</f>
        <v>6172</v>
      </c>
      <c r="AY431" s="7">
        <f>IFERROR(VLOOKUP(Table1[[#This Row],[Stock]],[2]CUS030!$A$5:$BO$10000,56,0)/Table1[[#This Row],[Rate
(L/S)]],"")</f>
        <v>5029</v>
      </c>
      <c r="AZ431" s="7">
        <f>IFERROR(VLOOKUP(Table1[[#This Row],[Stock]],[2]CUS030!$A$5:$BO$10000,57,0)/Table1[[#This Row],[Rate
(L/S)]],"")</f>
        <v>2429</v>
      </c>
      <c r="BA431" s="7">
        <f>IFERROR(VLOOKUP(Table1[[#This Row],[Stock]],[2]CUS030!$A$5:$BO$10000,58,0)/Table1[[#This Row],[Rate
(L/S)]],"")</f>
        <v>4486</v>
      </c>
      <c r="BB431" s="7">
        <f>IFERROR(VLOOKUP(Table1[[#This Row],[Stock]],[2]CUS030!$A$5:$BO$10000,59,0)/Table1[[#This Row],[Rate
(L/S)]],"")</f>
        <v>0</v>
      </c>
      <c r="BC431" s="7">
        <f>IFERROR(VLOOKUP(Table1[[#This Row],[Stock]],[2]CUS030!$A$5:$BO$10000,60,0)/Table1[[#This Row],[Rate
(L/S)]],"")</f>
        <v>0</v>
      </c>
      <c r="BD431" s="7">
        <f>IFERROR(VLOOKUP(Table1[[#This Row],[Stock]],[2]CUS030!$A$5:$BO$10000,61,0)/Table1[[#This Row],[Rate
(L/S)]],"")</f>
        <v>0</v>
      </c>
      <c r="BE431" s="7">
        <f>IFERROR(VLOOKUP(Table1[[#This Row],[Stock]],[2]CUS030!$A$5:$BO$10000,62,0)/Table1[[#This Row],[Rate
(L/S)]],"")</f>
        <v>0</v>
      </c>
      <c r="BF431" s="7">
        <f>IFERROR(VLOOKUP(Table1[[#This Row],[Stock]],[2]CUS030!$A$5:$BO$10000,63,0)/Table1[[#This Row],[Rate
(L/S)]],"")</f>
        <v>0</v>
      </c>
      <c r="BG431" s="7">
        <f>IFERROR(VLOOKUP(Table1[[#This Row],[Stock]],[2]CUS030!$A$5:$BO$10000,64,0)/Table1[[#This Row],[Rate
(L/S)]],"")</f>
        <v>0</v>
      </c>
      <c r="BH431" s="7">
        <f>IFERROR(VLOOKUP(Table1[[#This Row],[Stock]],[2]CUS030!$A$5:$BO$10000,65,0)/Table1[[#This Row],[Rate
(L/S)]],"")</f>
        <v>0</v>
      </c>
      <c r="BI431" s="7" t="s">
        <v>1</v>
      </c>
      <c r="BJ431" s="15">
        <f>IFERROR(IF(Table1[[#This Row],[S.Material]]="S",(Table1[[#This Row],[Total Qty]]+Table1[[#This Row],[N+1]]+Table1[[#This Row],[N+2]]),Table1[[#This Row],[Total Qty]]+Table1[[#This Row],[N+1]]),)</f>
        <v>10339</v>
      </c>
      <c r="BK431" s="7" t="str">
        <f>IFERROR(IF(((AVERAGE((Table1[[#This Row],[N+1]],Table1[[#This Row],[N+2]]),Table1[[#This Row],[N+3]])-(Table1[[#This Row],[Total Qty]])))&gt;500,"Fixed&gt;500pcs",""),"")</f>
        <v/>
      </c>
      <c r="BL431" s="7" t="str">
        <f>IF(AND(Table1[[#This Row],[Last Forcast]]=0,Table1[[#This Row],[Total Qty]]&gt;0,Table1[[#This Row],[N+1]]&gt;0),"Check PO again","")</f>
        <v/>
      </c>
    </row>
    <row r="432" spans="2:64" x14ac:dyDescent="0.3">
      <c r="B432">
        <v>430</v>
      </c>
      <c r="C432" t="s">
        <v>444</v>
      </c>
      <c r="D432">
        <f>IFERROR(ROUND((MID(Table1[[#This Row],[Production]],35,(LEN(Table1[[#This Row],[Production]]))-37)/(MID(Table1[[#This Row],[Stock]],35,(LEN(Table1[[#This Row],[Stock]]))-37))),0),"")</f>
        <v>1</v>
      </c>
      <c r="E432" t="s">
        <v>444</v>
      </c>
      <c r="F432" s="16">
        <f>VLOOKUP(LEFT(Table1[[#This Row],[Production]],LEN(Table1[[#This Row],[Production]])-7),Item!$A$5:$Z$1000,26,0)</f>
        <v>1.4259999999999999</v>
      </c>
      <c r="H432" s="8" t="str">
        <f>IFERROR(VLOOKUP(MID(Table1[[#This Row],[Production]],10,2),Special!$B$2:$D$26,3,0),"")</f>
        <v>-</v>
      </c>
      <c r="J432" t="b">
        <f>EXACT(LEFT(Table1[[#This Row],[Stock]],12),LEFT(Table1[[#This Row],[Production]],12))</f>
        <v>1</v>
      </c>
      <c r="K432" t="b">
        <f>EXACT((RIGHT(Table1[[#This Row],[Stock]],3)),((RIGHT(Table1[[#This Row],[Production]],3))))</f>
        <v>1</v>
      </c>
      <c r="L432" s="14">
        <f>IFERROR(VLOOKUP(Table1[[#This Row],[Stock]],[1]Sheet1!$A$7:$N$10000,14,0),"")</f>
        <v>1832</v>
      </c>
      <c r="M432" s="14">
        <f>IFERROR(ROUND((Table1[[#This Row],[Stock
(S&amp;L)]]/Table1[[#This Row],[Rate
(L/S)]]),0),"")</f>
        <v>1832</v>
      </c>
      <c r="O432" t="str">
        <f>IF(Table1[[#This Row],[Rate
(L/S)]]=1,"P/E","C")</f>
        <v>P/E</v>
      </c>
      <c r="P432" s="7" t="str">
        <f>IFERROR(VLOOKUP(Table1[[#This Row],[Stock]],[2]CUS030!$A$5:$BO$10000,21,0)/Table1[[#This Row],[Rate
(L/S)]],"")</f>
        <v/>
      </c>
      <c r="Q432" s="7" t="str">
        <f>IFERROR(VLOOKUP(Table1[[#This Row],[Stock]],[2]CUS030!$A$5:$BO$10000,22,0)/Table1[[#This Row],[Rate
(L/S)]],"")</f>
        <v/>
      </c>
      <c r="R432" s="7" t="str">
        <f>IFERROR(VLOOKUP(Table1[[#This Row],[Stock]],[2]CUS030!$A$5:$BO$10000,23,0)/Table1[[#This Row],[Rate
(L/S)]],"")</f>
        <v/>
      </c>
      <c r="S432" s="7" t="str">
        <f>IFERROR(VLOOKUP(Table1[[#This Row],[Stock]],[2]CUS030!$A$5:$BO$10000,24,0)/Table1[[#This Row],[Rate
(L/S)]],"")</f>
        <v/>
      </c>
      <c r="T432" s="7" t="str">
        <f>IFERROR(VLOOKUP(Table1[[#This Row],[Stock]],[2]CUS030!$A$5:$BO$10000,25,0)/Table1[[#This Row],[Rate
(L/S)]],"")</f>
        <v/>
      </c>
      <c r="U432" s="7" t="str">
        <f>IFERROR(VLOOKUP(Table1[[#This Row],[Stock]],[2]CUS030!$A$5:$BO$10000,26,0)/Table1[[#This Row],[Rate
(L/S)]],"")</f>
        <v/>
      </c>
      <c r="V432" s="7" t="str">
        <f>IFERROR(VLOOKUP(Table1[[#This Row],[Stock]],[2]CUS030!$A$5:$BO$10000,27,0)/Table1[[#This Row],[Rate
(L/S)]],"")</f>
        <v/>
      </c>
      <c r="W432" s="7" t="str">
        <f>IFERROR(VLOOKUP(Table1[[#This Row],[Stock]],[2]CUS030!$A$5:$BO$10000,28,0)/Table1[[#This Row],[Rate
(L/S)]],"")</f>
        <v/>
      </c>
      <c r="X432" s="7" t="str">
        <f>IFERROR(VLOOKUP(Table1[[#This Row],[Stock]],[2]CUS030!$A$5:$BO$10000,29,0)/Table1[[#This Row],[Rate
(L/S)]],"")</f>
        <v/>
      </c>
      <c r="Y432" s="7" t="str">
        <f>IFERROR(VLOOKUP(Table1[[#This Row],[Stock]],[2]CUS030!$A$5:$BO$10000,30,0)/Table1[[#This Row],[Rate
(L/S)]],"")</f>
        <v/>
      </c>
      <c r="Z432" s="7" t="str">
        <f>IFERROR(VLOOKUP(Table1[[#This Row],[Stock]],[2]CUS030!$A$5:$BO$10000,31,0)/Table1[[#This Row],[Rate
(L/S)]],"")</f>
        <v/>
      </c>
      <c r="AA432" s="7" t="str">
        <f>IFERROR(VLOOKUP(Table1[[#This Row],[Stock]],[2]CUS030!$A$5:$BO$10000,32,0)/Table1[[#This Row],[Rate
(L/S)]],"")</f>
        <v/>
      </c>
      <c r="AB432" s="7" t="str">
        <f>IFERROR(VLOOKUP(Table1[[#This Row],[Stock]],[2]CUS030!$A$5:$BO$10000,33,0)/Table1[[#This Row],[Rate
(L/S)]],"")</f>
        <v/>
      </c>
      <c r="AC432" s="7" t="str">
        <f>IFERROR(VLOOKUP(Table1[[#This Row],[Stock]],[2]CUS030!$A$5:$BO$10000,34,0)/Table1[[#This Row],[Rate
(L/S)]],"")</f>
        <v/>
      </c>
      <c r="AD432" s="7" t="str">
        <f>IFERROR(VLOOKUP(Table1[[#This Row],[Stock]],[2]CUS030!$A$5:$BO$10000,35,0)/Table1[[#This Row],[Rate
(L/S)]],"")</f>
        <v/>
      </c>
      <c r="AE432" s="7" t="str">
        <f>IFERROR(VLOOKUP(Table1[[#This Row],[Stock]],[2]CUS030!$A$5:$BO$10000,36,0)/Table1[[#This Row],[Rate
(L/S)]],"")</f>
        <v/>
      </c>
      <c r="AF432" s="7" t="str">
        <f>IFERROR(VLOOKUP(Table1[[#This Row],[Stock]],[2]CUS030!$A$5:$BO$10000,37,0)/Table1[[#This Row],[Rate
(L/S)]],"")</f>
        <v/>
      </c>
      <c r="AG432" s="7" t="str">
        <f>IFERROR(VLOOKUP(Table1[[#This Row],[Stock]],[2]CUS030!$A$5:$BO$10000,38,0)/Table1[[#This Row],[Rate
(L/S)]],"")</f>
        <v/>
      </c>
      <c r="AH432" s="7" t="str">
        <f>IFERROR(VLOOKUP(Table1[[#This Row],[Stock]],[2]CUS030!$A$5:$BO$10000,39,0)/Table1[[#This Row],[Rate
(L/S)]],"")</f>
        <v/>
      </c>
      <c r="AI432" s="7" t="str">
        <f>IFERROR(VLOOKUP(Table1[[#This Row],[Stock]],[2]CUS030!$A$5:$BO$10000,40,0)/Table1[[#This Row],[Rate
(L/S)]],"")</f>
        <v/>
      </c>
      <c r="AJ432" s="7" t="str">
        <f>IFERROR(VLOOKUP(Table1[[#This Row],[Stock]],[2]CUS030!$A$5:$BO$10000,41,0)/Table1[[#This Row],[Rate
(L/S)]],"")</f>
        <v/>
      </c>
      <c r="AK432" s="7" t="str">
        <f>IFERROR(VLOOKUP(Table1[[#This Row],[Stock]],[2]CUS030!$A$5:$BO$10000,42,0)/Table1[[#This Row],[Rate
(L/S)]],"")</f>
        <v/>
      </c>
      <c r="AL432" s="7" t="str">
        <f>IFERROR(VLOOKUP(Table1[[#This Row],[Stock]],[2]CUS030!$A$5:$BO$10000,43,0)/Table1[[#This Row],[Rate
(L/S)]],"")</f>
        <v/>
      </c>
      <c r="AM432" s="7" t="str">
        <f>IFERROR(VLOOKUP(Table1[[#This Row],[Stock]],[2]CUS030!$A$5:$BO$10000,44,0)/Table1[[#This Row],[Rate
(L/S)]],"")</f>
        <v/>
      </c>
      <c r="AN432" s="7" t="str">
        <f>IFERROR(VLOOKUP(Table1[[#This Row],[Stock]],[2]CUS030!$A$5:$BO$10000,45,0)/Table1[[#This Row],[Rate
(L/S)]],"")</f>
        <v/>
      </c>
      <c r="AO432" s="7" t="str">
        <f>IFERROR(VLOOKUP(Table1[[#This Row],[Stock]],[2]CUS030!$A$5:$BO$10000,46,0)/Table1[[#This Row],[Rate
(L/S)]],"")</f>
        <v/>
      </c>
      <c r="AP432" s="7" t="str">
        <f>IFERROR(VLOOKUP(Table1[[#This Row],[Stock]],[2]CUS030!$A$5:$BO$10000,47,0)/Table1[[#This Row],[Rate
(L/S)]],"")</f>
        <v/>
      </c>
      <c r="AQ432" s="7" t="str">
        <f>IFERROR(VLOOKUP(Table1[[#This Row],[Stock]],[2]CUS030!$A$5:$BO$10000,48,0)/Table1[[#This Row],[Rate
(L/S)]],"")</f>
        <v/>
      </c>
      <c r="AR432" s="7" t="str">
        <f>IFERROR(VLOOKUP(Table1[[#This Row],[Stock]],[2]CUS030!$A$5:$BO$10000,49,0)/Table1[[#This Row],[Rate
(L/S)]],"")</f>
        <v/>
      </c>
      <c r="AS432" s="7" t="str">
        <f>IFERROR(VLOOKUP(Table1[[#This Row],[Stock]],[2]CUS030!$A$5:$BO$10000,50,0)/Table1[[#This Row],[Rate
(L/S)]],"")</f>
        <v/>
      </c>
      <c r="AT432" s="7" t="str">
        <f>IFERROR(VLOOKUP(Table1[[#This Row],[Stock]],[2]CUS030!$A$5:$BO$10000,51,0)/Table1[[#This Row],[Rate
(L/S)]],"")</f>
        <v/>
      </c>
      <c r="AU432" s="7" t="str">
        <f>IFERROR(VLOOKUP(Table1[[#This Row],[Stock]],[2]CUS030!$A$5:$BO$10000,52,0)/Table1[[#This Row],[Rate
(L/S)]],"")</f>
        <v/>
      </c>
      <c r="AV432" s="7" t="str">
        <f>IFERROR(VLOOKUP(Table1[[#This Row],[Stock]],[2]CUS030!$A$5:$BO$10000,53,0)/Table1[[#This Row],[Rate
(L/S)]],"")</f>
        <v/>
      </c>
      <c r="AW432" s="7" t="str">
        <f>IFERROR(VLOOKUP(Table1[[#This Row],[Stock]],[2]CUS030!$A$5:$BO$10000,54,0)/Table1[[#This Row],[Rate
(L/S)]],"")</f>
        <v/>
      </c>
      <c r="AX432" s="7" t="str">
        <f>IFERROR(VLOOKUP(Table1[[#This Row],[Stock]],[2]CUS030!$A$5:$BO$10000,55,0)/Table1[[#This Row],[Rate
(L/S)]],"")</f>
        <v/>
      </c>
      <c r="AY432" s="7" t="str">
        <f>IFERROR(VLOOKUP(Table1[[#This Row],[Stock]],[2]CUS030!$A$5:$BO$10000,56,0)/Table1[[#This Row],[Rate
(L/S)]],"")</f>
        <v/>
      </c>
      <c r="AZ432" s="7" t="str">
        <f>IFERROR(VLOOKUP(Table1[[#This Row],[Stock]],[2]CUS030!$A$5:$BO$10000,57,0)/Table1[[#This Row],[Rate
(L/S)]],"")</f>
        <v/>
      </c>
      <c r="BA432" s="7" t="str">
        <f>IFERROR(VLOOKUP(Table1[[#This Row],[Stock]],[2]CUS030!$A$5:$BO$10000,58,0)/Table1[[#This Row],[Rate
(L/S)]],"")</f>
        <v/>
      </c>
      <c r="BB432" s="7" t="str">
        <f>IFERROR(VLOOKUP(Table1[[#This Row],[Stock]],[2]CUS030!$A$5:$BO$10000,59,0)/Table1[[#This Row],[Rate
(L/S)]],"")</f>
        <v/>
      </c>
      <c r="BC432" s="7" t="str">
        <f>IFERROR(VLOOKUP(Table1[[#This Row],[Stock]],[2]CUS030!$A$5:$BO$10000,60,0)/Table1[[#This Row],[Rate
(L/S)]],"")</f>
        <v/>
      </c>
      <c r="BD432" s="7" t="str">
        <f>IFERROR(VLOOKUP(Table1[[#This Row],[Stock]],[2]CUS030!$A$5:$BO$10000,61,0)/Table1[[#This Row],[Rate
(L/S)]],"")</f>
        <v/>
      </c>
      <c r="BE432" s="7" t="str">
        <f>IFERROR(VLOOKUP(Table1[[#This Row],[Stock]],[2]CUS030!$A$5:$BO$10000,62,0)/Table1[[#This Row],[Rate
(L/S)]],"")</f>
        <v/>
      </c>
      <c r="BF432" s="7" t="str">
        <f>IFERROR(VLOOKUP(Table1[[#This Row],[Stock]],[2]CUS030!$A$5:$BO$10000,63,0)/Table1[[#This Row],[Rate
(L/S)]],"")</f>
        <v/>
      </c>
      <c r="BG432" s="7" t="str">
        <f>IFERROR(VLOOKUP(Table1[[#This Row],[Stock]],[2]CUS030!$A$5:$BO$10000,64,0)/Table1[[#This Row],[Rate
(L/S)]],"")</f>
        <v/>
      </c>
      <c r="BH432" s="7" t="str">
        <f>IFERROR(VLOOKUP(Table1[[#This Row],[Stock]],[2]CUS030!$A$5:$BO$10000,65,0)/Table1[[#This Row],[Rate
(L/S)]],"")</f>
        <v/>
      </c>
      <c r="BI432" s="7" t="s">
        <v>1</v>
      </c>
      <c r="BJ432" s="15">
        <f>IFERROR(IF(Table1[[#This Row],[S.Material]]="S",(Table1[[#This Row],[Total Qty]]+Table1[[#This Row],[N+1]]+Table1[[#This Row],[N+2]]),Table1[[#This Row],[Total Qty]]+Table1[[#This Row],[N+1]]),)</f>
        <v>0</v>
      </c>
      <c r="BK432" s="7" t="str">
        <f>IFERROR(IF(((AVERAGE((Table1[[#This Row],[N+1]],Table1[[#This Row],[N+2]]),Table1[[#This Row],[N+3]])-(Table1[[#This Row],[Total Qty]])))&gt;500,"Fixed&gt;500pcs",""),"")</f>
        <v/>
      </c>
      <c r="BL432" s="7" t="str">
        <f>IF(AND(Table1[[#This Row],[Last Forcast]]=0,Table1[[#This Row],[Total Qty]]&gt;0,Table1[[#This Row],[N+1]]&gt;0),"Check PO again","")</f>
        <v/>
      </c>
    </row>
    <row r="433" spans="2:64" x14ac:dyDescent="0.3">
      <c r="B433">
        <v>431</v>
      </c>
      <c r="C433" t="s">
        <v>445</v>
      </c>
      <c r="D433">
        <f>IFERROR(ROUND((MID(Table1[[#This Row],[Production]],35,(LEN(Table1[[#This Row],[Production]]))-37)/(MID(Table1[[#This Row],[Stock]],35,(LEN(Table1[[#This Row],[Stock]]))-37))),0),"")</f>
        <v>7</v>
      </c>
      <c r="E433" t="s">
        <v>444</v>
      </c>
      <c r="F433" s="16">
        <f>VLOOKUP(LEFT(Table1[[#This Row],[Production]],LEN(Table1[[#This Row],[Production]])-7),Item!$A$5:$Z$1000,26,0)</f>
        <v>1.4259999999999999</v>
      </c>
      <c r="H433" s="8" t="str">
        <f>IFERROR(VLOOKUP(MID(Table1[[#This Row],[Production]],10,2),Special!$B$2:$D$26,3,0),"")</f>
        <v>-</v>
      </c>
      <c r="J433" t="b">
        <f>EXACT(LEFT(Table1[[#This Row],[Stock]],12),LEFT(Table1[[#This Row],[Production]],12))</f>
        <v>1</v>
      </c>
      <c r="K433" t="b">
        <f>EXACT((RIGHT(Table1[[#This Row],[Stock]],3)),((RIGHT(Table1[[#This Row],[Production]],3))))</f>
        <v>1</v>
      </c>
      <c r="L433" s="14">
        <f>IFERROR(VLOOKUP(Table1[[#This Row],[Stock]],[1]Sheet1!$A$7:$N$10000,14,0),"")</f>
        <v>4356</v>
      </c>
      <c r="M433" s="14">
        <f>IFERROR(ROUND((Table1[[#This Row],[Stock
(S&amp;L)]]/Table1[[#This Row],[Rate
(L/S)]]),0),"")</f>
        <v>622</v>
      </c>
      <c r="O433" t="str">
        <f>IF(Table1[[#This Row],[Rate
(L/S)]]=1,"P/E","C")</f>
        <v>C</v>
      </c>
      <c r="P433" s="7">
        <f>IFERROR(VLOOKUP(Table1[[#This Row],[Stock]],[2]CUS030!$A$5:$BO$10000,21,0)/Table1[[#This Row],[Rate
(L/S)]],"")</f>
        <v>85.714285714285708</v>
      </c>
      <c r="Q433" s="7">
        <f>IFERROR(VLOOKUP(Table1[[#This Row],[Stock]],[2]CUS030!$A$5:$BO$10000,22,0)/Table1[[#This Row],[Rate
(L/S)]],"")</f>
        <v>85.714285714285708</v>
      </c>
      <c r="R433" s="7">
        <f>IFERROR(VLOOKUP(Table1[[#This Row],[Stock]],[2]CUS030!$A$5:$BO$10000,23,0)/Table1[[#This Row],[Rate
(L/S)]],"")</f>
        <v>0</v>
      </c>
      <c r="S433" s="7">
        <f>IFERROR(VLOOKUP(Table1[[#This Row],[Stock]],[2]CUS030!$A$5:$BO$10000,24,0)/Table1[[#This Row],[Rate
(L/S)]],"")</f>
        <v>98</v>
      </c>
      <c r="T433" s="7">
        <f>IFERROR(VLOOKUP(Table1[[#This Row],[Stock]],[2]CUS030!$A$5:$BO$10000,25,0)/Table1[[#This Row],[Rate
(L/S)]],"")</f>
        <v>98</v>
      </c>
      <c r="U433" s="7">
        <f>IFERROR(VLOOKUP(Table1[[#This Row],[Stock]],[2]CUS030!$A$5:$BO$10000,26,0)/Table1[[#This Row],[Rate
(L/S)]],"")</f>
        <v>98</v>
      </c>
      <c r="V433" s="7">
        <f>IFERROR(VLOOKUP(Table1[[#This Row],[Stock]],[2]CUS030!$A$5:$BO$10000,27,0)/Table1[[#This Row],[Rate
(L/S)]],"")</f>
        <v>98</v>
      </c>
      <c r="W433" s="7">
        <f>IFERROR(VLOOKUP(Table1[[#This Row],[Stock]],[2]CUS030!$A$5:$BO$10000,28,0)/Table1[[#This Row],[Rate
(L/S)]],"")</f>
        <v>0</v>
      </c>
      <c r="X433" s="7">
        <f>IFERROR(VLOOKUP(Table1[[#This Row],[Stock]],[2]CUS030!$A$5:$BO$10000,29,0)/Table1[[#This Row],[Rate
(L/S)]],"")</f>
        <v>0</v>
      </c>
      <c r="Y433" s="7">
        <f>IFERROR(VLOOKUP(Table1[[#This Row],[Stock]],[2]CUS030!$A$5:$BO$10000,30,0)/Table1[[#This Row],[Rate
(L/S)]],"")</f>
        <v>0</v>
      </c>
      <c r="Z433" s="7">
        <f>IFERROR(VLOOKUP(Table1[[#This Row],[Stock]],[2]CUS030!$A$5:$BO$10000,31,0)/Table1[[#This Row],[Rate
(L/S)]],"")</f>
        <v>98</v>
      </c>
      <c r="AA433" s="7">
        <f>IFERROR(VLOOKUP(Table1[[#This Row],[Stock]],[2]CUS030!$A$5:$BO$10000,32,0)/Table1[[#This Row],[Rate
(L/S)]],"")</f>
        <v>98</v>
      </c>
      <c r="AB433" s="7">
        <f>IFERROR(VLOOKUP(Table1[[#This Row],[Stock]],[2]CUS030!$A$5:$BO$10000,33,0)/Table1[[#This Row],[Rate
(L/S)]],"")</f>
        <v>98</v>
      </c>
      <c r="AC433" s="7">
        <f>IFERROR(VLOOKUP(Table1[[#This Row],[Stock]],[2]CUS030!$A$5:$BO$10000,34,0)/Table1[[#This Row],[Rate
(L/S)]],"")</f>
        <v>98</v>
      </c>
      <c r="AD433" s="7">
        <f>IFERROR(VLOOKUP(Table1[[#This Row],[Stock]],[2]CUS030!$A$5:$BO$10000,35,0)/Table1[[#This Row],[Rate
(L/S)]],"")</f>
        <v>98</v>
      </c>
      <c r="AE433" s="7">
        <f>IFERROR(VLOOKUP(Table1[[#This Row],[Stock]],[2]CUS030!$A$5:$BO$10000,36,0)/Table1[[#This Row],[Rate
(L/S)]],"")</f>
        <v>42.857142857142854</v>
      </c>
      <c r="AF433" s="7">
        <f>IFERROR(VLOOKUP(Table1[[#This Row],[Stock]],[2]CUS030!$A$5:$BO$10000,37,0)/Table1[[#This Row],[Rate
(L/S)]],"")</f>
        <v>0</v>
      </c>
      <c r="AG433" s="7">
        <f>IFERROR(VLOOKUP(Table1[[#This Row],[Stock]],[2]CUS030!$A$5:$BO$10000,38,0)/Table1[[#This Row],[Rate
(L/S)]],"")</f>
        <v>98</v>
      </c>
      <c r="AH433" s="7">
        <f>IFERROR(VLOOKUP(Table1[[#This Row],[Stock]],[2]CUS030!$A$5:$BO$10000,39,0)/Table1[[#This Row],[Rate
(L/S)]],"")</f>
        <v>98</v>
      </c>
      <c r="AI433" s="7">
        <f>IFERROR(VLOOKUP(Table1[[#This Row],[Stock]],[2]CUS030!$A$5:$BO$10000,40,0)/Table1[[#This Row],[Rate
(L/S)]],"")</f>
        <v>98</v>
      </c>
      <c r="AJ433" s="7">
        <f>IFERROR(VLOOKUP(Table1[[#This Row],[Stock]],[2]CUS030!$A$5:$BO$10000,41,0)/Table1[[#This Row],[Rate
(L/S)]],"")</f>
        <v>98</v>
      </c>
      <c r="AK433" s="7">
        <f>IFERROR(VLOOKUP(Table1[[#This Row],[Stock]],[2]CUS030!$A$5:$BO$10000,42,0)/Table1[[#This Row],[Rate
(L/S)]],"")</f>
        <v>98</v>
      </c>
      <c r="AL433" s="7">
        <f>IFERROR(VLOOKUP(Table1[[#This Row],[Stock]],[2]CUS030!$A$5:$BO$10000,43,0)/Table1[[#This Row],[Rate
(L/S)]],"")</f>
        <v>0</v>
      </c>
      <c r="AM433" s="7">
        <f>IFERROR(VLOOKUP(Table1[[#This Row],[Stock]],[2]CUS030!$A$5:$BO$10000,44,0)/Table1[[#This Row],[Rate
(L/S)]],"")</f>
        <v>0</v>
      </c>
      <c r="AN433" s="7">
        <f>IFERROR(VLOOKUP(Table1[[#This Row],[Stock]],[2]CUS030!$A$5:$BO$10000,45,0)/Table1[[#This Row],[Rate
(L/S)]],"")</f>
        <v>114.28571428571429</v>
      </c>
      <c r="AO433" s="7">
        <f>IFERROR(VLOOKUP(Table1[[#This Row],[Stock]],[2]CUS030!$A$5:$BO$10000,46,0)/Table1[[#This Row],[Rate
(L/S)]],"")</f>
        <v>114.28571428571429</v>
      </c>
      <c r="AP433" s="7">
        <f>IFERROR(VLOOKUP(Table1[[#This Row],[Stock]],[2]CUS030!$A$5:$BO$10000,47,0)/Table1[[#This Row],[Rate
(L/S)]],"")</f>
        <v>114.28571428571429</v>
      </c>
      <c r="AQ433" s="7">
        <f>IFERROR(VLOOKUP(Table1[[#This Row],[Stock]],[2]CUS030!$A$5:$BO$10000,48,0)/Table1[[#This Row],[Rate
(L/S)]],"")</f>
        <v>114.28571428571429</v>
      </c>
      <c r="AR433" s="7">
        <f>IFERROR(VLOOKUP(Table1[[#This Row],[Stock]],[2]CUS030!$A$5:$BO$10000,49,0)/Table1[[#This Row],[Rate
(L/S)]],"")</f>
        <v>114.28571428571429</v>
      </c>
      <c r="AS433" s="7">
        <f>IFERROR(VLOOKUP(Table1[[#This Row],[Stock]],[2]CUS030!$A$5:$BO$10000,50,0)/Table1[[#This Row],[Rate
(L/S)]],"")</f>
        <v>0</v>
      </c>
      <c r="AT433" s="7">
        <f>IFERROR(VLOOKUP(Table1[[#This Row],[Stock]],[2]CUS030!$A$5:$BO$10000,51,0)/Table1[[#This Row],[Rate
(L/S)]],"")</f>
        <v>0</v>
      </c>
      <c r="AU433" s="7">
        <f>IFERROR(VLOOKUP(Table1[[#This Row],[Stock]],[2]CUS030!$A$5:$BO$10000,52,0)/Table1[[#This Row],[Rate
(L/S)]],"")</f>
        <v>0</v>
      </c>
      <c r="AV433" s="7">
        <f>IFERROR(VLOOKUP(Table1[[#This Row],[Stock]],[2]CUS030!$A$5:$BO$10000,53,0)/Table1[[#This Row],[Rate
(L/S)]],"")</f>
        <v>2157.7142857142858</v>
      </c>
      <c r="AW433" s="7">
        <f>IFERROR(VLOOKUP(Table1[[#This Row],[Stock]],[2]CUS030!$A$5:$BO$10000,54,0)/Table1[[#This Row],[Rate
(L/S)]],"")</f>
        <v>0</v>
      </c>
      <c r="AX433" s="7">
        <f>IFERROR(VLOOKUP(Table1[[#This Row],[Stock]],[2]CUS030!$A$5:$BO$10000,55,0)/Table1[[#This Row],[Rate
(L/S)]],"")</f>
        <v>2584.8571428571427</v>
      </c>
      <c r="AY433" s="7">
        <f>IFERROR(VLOOKUP(Table1[[#This Row],[Stock]],[2]CUS030!$A$5:$BO$10000,56,0)/Table1[[#This Row],[Rate
(L/S)]],"")</f>
        <v>2361.7142857142858</v>
      </c>
      <c r="AZ433" s="7">
        <f>IFERROR(VLOOKUP(Table1[[#This Row],[Stock]],[2]CUS030!$A$5:$BO$10000,57,0)/Table1[[#This Row],[Rate
(L/S)]],"")</f>
        <v>1780.8571428571429</v>
      </c>
      <c r="BA433" s="7">
        <f>IFERROR(VLOOKUP(Table1[[#This Row],[Stock]],[2]CUS030!$A$5:$BO$10000,58,0)/Table1[[#This Row],[Rate
(L/S)]],"")</f>
        <v>2374.2857142857142</v>
      </c>
      <c r="BB433" s="7">
        <f>IFERROR(VLOOKUP(Table1[[#This Row],[Stock]],[2]CUS030!$A$5:$BO$10000,59,0)/Table1[[#This Row],[Rate
(L/S)]],"")</f>
        <v>0</v>
      </c>
      <c r="BC433" s="7">
        <f>IFERROR(VLOOKUP(Table1[[#This Row],[Stock]],[2]CUS030!$A$5:$BO$10000,60,0)/Table1[[#This Row],[Rate
(L/S)]],"")</f>
        <v>0</v>
      </c>
      <c r="BD433" s="7">
        <f>IFERROR(VLOOKUP(Table1[[#This Row],[Stock]],[2]CUS030!$A$5:$BO$10000,61,0)/Table1[[#This Row],[Rate
(L/S)]],"")</f>
        <v>0</v>
      </c>
      <c r="BE433" s="7">
        <f>IFERROR(VLOOKUP(Table1[[#This Row],[Stock]],[2]CUS030!$A$5:$BO$10000,62,0)/Table1[[#This Row],[Rate
(L/S)]],"")</f>
        <v>0</v>
      </c>
      <c r="BF433" s="7">
        <f>IFERROR(VLOOKUP(Table1[[#This Row],[Stock]],[2]CUS030!$A$5:$BO$10000,63,0)/Table1[[#This Row],[Rate
(L/S)]],"")</f>
        <v>0</v>
      </c>
      <c r="BG433" s="7">
        <f>IFERROR(VLOOKUP(Table1[[#This Row],[Stock]],[2]CUS030!$A$5:$BO$10000,64,0)/Table1[[#This Row],[Rate
(L/S)]],"")</f>
        <v>0</v>
      </c>
      <c r="BH433" s="7">
        <f>IFERROR(VLOOKUP(Table1[[#This Row],[Stock]],[2]CUS030!$A$5:$BO$10000,65,0)/Table1[[#This Row],[Rate
(L/S)]],"")</f>
        <v>0</v>
      </c>
      <c r="BI433" s="7" t="s">
        <v>1</v>
      </c>
      <c r="BJ433" s="15">
        <f>IFERROR(IF(Table1[[#This Row],[S.Material]]="S",(Table1[[#This Row],[Total Qty]]+Table1[[#This Row],[N+1]]+Table1[[#This Row],[N+2]]),Table1[[#This Row],[Total Qty]]+Table1[[#This Row],[N+1]]),)</f>
        <v>4519.4285714285716</v>
      </c>
      <c r="BK433" s="7" t="str">
        <f>IFERROR(IF(((AVERAGE((Table1[[#This Row],[N+1]],Table1[[#This Row],[N+2]]),Table1[[#This Row],[N+3]])-(Table1[[#This Row],[Total Qty]])))&gt;500,"Fixed&gt;500pcs",""),"")</f>
        <v/>
      </c>
      <c r="BL433" s="7" t="str">
        <f>IF(AND(Table1[[#This Row],[Last Forcast]]=0,Table1[[#This Row],[Total Qty]]&gt;0,Table1[[#This Row],[N+1]]&gt;0),"Check PO again","")</f>
        <v/>
      </c>
    </row>
    <row r="434" spans="2:64" x14ac:dyDescent="0.3">
      <c r="B434">
        <v>432</v>
      </c>
      <c r="C434" t="s">
        <v>446</v>
      </c>
      <c r="D434">
        <f>IFERROR(ROUND((MID(Table1[[#This Row],[Production]],35,(LEN(Table1[[#This Row],[Production]]))-37)/(MID(Table1[[#This Row],[Stock]],35,(LEN(Table1[[#This Row],[Stock]]))-37))),0),"")</f>
        <v>1</v>
      </c>
      <c r="E434" t="s">
        <v>446</v>
      </c>
      <c r="F434" s="16">
        <f>VLOOKUP(LEFT(Table1[[#This Row],[Production]],LEN(Table1[[#This Row],[Production]])-7),Item!$A$5:$Z$1000,26,0)</f>
        <v>1.6220000000000001</v>
      </c>
      <c r="H434" s="8" t="str">
        <f>IFERROR(VLOOKUP(MID(Table1[[#This Row],[Production]],10,2),Special!$B$2:$D$26,3,0),"")</f>
        <v>-</v>
      </c>
      <c r="J434" t="b">
        <f>EXACT(LEFT(Table1[[#This Row],[Stock]],12),LEFT(Table1[[#This Row],[Production]],12))</f>
        <v>1</v>
      </c>
      <c r="K434" t="b">
        <f>EXACT((RIGHT(Table1[[#This Row],[Stock]],3)),((RIGHT(Table1[[#This Row],[Production]],3))))</f>
        <v>1</v>
      </c>
      <c r="L434" s="14">
        <f>IFERROR(VLOOKUP(Table1[[#This Row],[Stock]],[1]Sheet1!$A$7:$N$10000,14,0),"")</f>
        <v>2195</v>
      </c>
      <c r="M434" s="14">
        <f>IFERROR(ROUND((Table1[[#This Row],[Stock
(S&amp;L)]]/Table1[[#This Row],[Rate
(L/S)]]),0),"")</f>
        <v>2195</v>
      </c>
      <c r="O434" t="str">
        <f>IF(Table1[[#This Row],[Rate
(L/S)]]=1,"P/E","C")</f>
        <v>P/E</v>
      </c>
      <c r="P434" s="7" t="str">
        <f>IFERROR(VLOOKUP(Table1[[#This Row],[Stock]],[2]CUS030!$A$5:$BO$10000,21,0)/Table1[[#This Row],[Rate
(L/S)]],"")</f>
        <v/>
      </c>
      <c r="Q434" s="7" t="str">
        <f>IFERROR(VLOOKUP(Table1[[#This Row],[Stock]],[2]CUS030!$A$5:$BO$10000,22,0)/Table1[[#This Row],[Rate
(L/S)]],"")</f>
        <v/>
      </c>
      <c r="R434" s="7" t="str">
        <f>IFERROR(VLOOKUP(Table1[[#This Row],[Stock]],[2]CUS030!$A$5:$BO$10000,23,0)/Table1[[#This Row],[Rate
(L/S)]],"")</f>
        <v/>
      </c>
      <c r="S434" s="7" t="str">
        <f>IFERROR(VLOOKUP(Table1[[#This Row],[Stock]],[2]CUS030!$A$5:$BO$10000,24,0)/Table1[[#This Row],[Rate
(L/S)]],"")</f>
        <v/>
      </c>
      <c r="T434" s="7" t="str">
        <f>IFERROR(VLOOKUP(Table1[[#This Row],[Stock]],[2]CUS030!$A$5:$BO$10000,25,0)/Table1[[#This Row],[Rate
(L/S)]],"")</f>
        <v/>
      </c>
      <c r="U434" s="7" t="str">
        <f>IFERROR(VLOOKUP(Table1[[#This Row],[Stock]],[2]CUS030!$A$5:$BO$10000,26,0)/Table1[[#This Row],[Rate
(L/S)]],"")</f>
        <v/>
      </c>
      <c r="V434" s="7" t="str">
        <f>IFERROR(VLOOKUP(Table1[[#This Row],[Stock]],[2]CUS030!$A$5:$BO$10000,27,0)/Table1[[#This Row],[Rate
(L/S)]],"")</f>
        <v/>
      </c>
      <c r="W434" s="7" t="str">
        <f>IFERROR(VLOOKUP(Table1[[#This Row],[Stock]],[2]CUS030!$A$5:$BO$10000,28,0)/Table1[[#This Row],[Rate
(L/S)]],"")</f>
        <v/>
      </c>
      <c r="X434" s="7" t="str">
        <f>IFERROR(VLOOKUP(Table1[[#This Row],[Stock]],[2]CUS030!$A$5:$BO$10000,29,0)/Table1[[#This Row],[Rate
(L/S)]],"")</f>
        <v/>
      </c>
      <c r="Y434" s="7" t="str">
        <f>IFERROR(VLOOKUP(Table1[[#This Row],[Stock]],[2]CUS030!$A$5:$BO$10000,30,0)/Table1[[#This Row],[Rate
(L/S)]],"")</f>
        <v/>
      </c>
      <c r="Z434" s="7" t="str">
        <f>IFERROR(VLOOKUP(Table1[[#This Row],[Stock]],[2]CUS030!$A$5:$BO$10000,31,0)/Table1[[#This Row],[Rate
(L/S)]],"")</f>
        <v/>
      </c>
      <c r="AA434" s="7" t="str">
        <f>IFERROR(VLOOKUP(Table1[[#This Row],[Stock]],[2]CUS030!$A$5:$BO$10000,32,0)/Table1[[#This Row],[Rate
(L/S)]],"")</f>
        <v/>
      </c>
      <c r="AB434" s="7" t="str">
        <f>IFERROR(VLOOKUP(Table1[[#This Row],[Stock]],[2]CUS030!$A$5:$BO$10000,33,0)/Table1[[#This Row],[Rate
(L/S)]],"")</f>
        <v/>
      </c>
      <c r="AC434" s="7" t="str">
        <f>IFERROR(VLOOKUP(Table1[[#This Row],[Stock]],[2]CUS030!$A$5:$BO$10000,34,0)/Table1[[#This Row],[Rate
(L/S)]],"")</f>
        <v/>
      </c>
      <c r="AD434" s="7" t="str">
        <f>IFERROR(VLOOKUP(Table1[[#This Row],[Stock]],[2]CUS030!$A$5:$BO$10000,35,0)/Table1[[#This Row],[Rate
(L/S)]],"")</f>
        <v/>
      </c>
      <c r="AE434" s="7" t="str">
        <f>IFERROR(VLOOKUP(Table1[[#This Row],[Stock]],[2]CUS030!$A$5:$BO$10000,36,0)/Table1[[#This Row],[Rate
(L/S)]],"")</f>
        <v/>
      </c>
      <c r="AF434" s="7" t="str">
        <f>IFERROR(VLOOKUP(Table1[[#This Row],[Stock]],[2]CUS030!$A$5:$BO$10000,37,0)/Table1[[#This Row],[Rate
(L/S)]],"")</f>
        <v/>
      </c>
      <c r="AG434" s="7" t="str">
        <f>IFERROR(VLOOKUP(Table1[[#This Row],[Stock]],[2]CUS030!$A$5:$BO$10000,38,0)/Table1[[#This Row],[Rate
(L/S)]],"")</f>
        <v/>
      </c>
      <c r="AH434" s="7" t="str">
        <f>IFERROR(VLOOKUP(Table1[[#This Row],[Stock]],[2]CUS030!$A$5:$BO$10000,39,0)/Table1[[#This Row],[Rate
(L/S)]],"")</f>
        <v/>
      </c>
      <c r="AI434" s="7" t="str">
        <f>IFERROR(VLOOKUP(Table1[[#This Row],[Stock]],[2]CUS030!$A$5:$BO$10000,40,0)/Table1[[#This Row],[Rate
(L/S)]],"")</f>
        <v/>
      </c>
      <c r="AJ434" s="7" t="str">
        <f>IFERROR(VLOOKUP(Table1[[#This Row],[Stock]],[2]CUS030!$A$5:$BO$10000,41,0)/Table1[[#This Row],[Rate
(L/S)]],"")</f>
        <v/>
      </c>
      <c r="AK434" s="7" t="str">
        <f>IFERROR(VLOOKUP(Table1[[#This Row],[Stock]],[2]CUS030!$A$5:$BO$10000,42,0)/Table1[[#This Row],[Rate
(L/S)]],"")</f>
        <v/>
      </c>
      <c r="AL434" s="7" t="str">
        <f>IFERROR(VLOOKUP(Table1[[#This Row],[Stock]],[2]CUS030!$A$5:$BO$10000,43,0)/Table1[[#This Row],[Rate
(L/S)]],"")</f>
        <v/>
      </c>
      <c r="AM434" s="7" t="str">
        <f>IFERROR(VLOOKUP(Table1[[#This Row],[Stock]],[2]CUS030!$A$5:$BO$10000,44,0)/Table1[[#This Row],[Rate
(L/S)]],"")</f>
        <v/>
      </c>
      <c r="AN434" s="7" t="str">
        <f>IFERROR(VLOOKUP(Table1[[#This Row],[Stock]],[2]CUS030!$A$5:$BO$10000,45,0)/Table1[[#This Row],[Rate
(L/S)]],"")</f>
        <v/>
      </c>
      <c r="AO434" s="7" t="str">
        <f>IFERROR(VLOOKUP(Table1[[#This Row],[Stock]],[2]CUS030!$A$5:$BO$10000,46,0)/Table1[[#This Row],[Rate
(L/S)]],"")</f>
        <v/>
      </c>
      <c r="AP434" s="7" t="str">
        <f>IFERROR(VLOOKUP(Table1[[#This Row],[Stock]],[2]CUS030!$A$5:$BO$10000,47,0)/Table1[[#This Row],[Rate
(L/S)]],"")</f>
        <v/>
      </c>
      <c r="AQ434" s="7" t="str">
        <f>IFERROR(VLOOKUP(Table1[[#This Row],[Stock]],[2]CUS030!$A$5:$BO$10000,48,0)/Table1[[#This Row],[Rate
(L/S)]],"")</f>
        <v/>
      </c>
      <c r="AR434" s="7" t="str">
        <f>IFERROR(VLOOKUP(Table1[[#This Row],[Stock]],[2]CUS030!$A$5:$BO$10000,49,0)/Table1[[#This Row],[Rate
(L/S)]],"")</f>
        <v/>
      </c>
      <c r="AS434" s="7" t="str">
        <f>IFERROR(VLOOKUP(Table1[[#This Row],[Stock]],[2]CUS030!$A$5:$BO$10000,50,0)/Table1[[#This Row],[Rate
(L/S)]],"")</f>
        <v/>
      </c>
      <c r="AT434" s="7" t="str">
        <f>IFERROR(VLOOKUP(Table1[[#This Row],[Stock]],[2]CUS030!$A$5:$BO$10000,51,0)/Table1[[#This Row],[Rate
(L/S)]],"")</f>
        <v/>
      </c>
      <c r="AU434" s="7" t="str">
        <f>IFERROR(VLOOKUP(Table1[[#This Row],[Stock]],[2]CUS030!$A$5:$BO$10000,52,0)/Table1[[#This Row],[Rate
(L/S)]],"")</f>
        <v/>
      </c>
      <c r="AV434" s="7" t="str">
        <f>IFERROR(VLOOKUP(Table1[[#This Row],[Stock]],[2]CUS030!$A$5:$BO$10000,53,0)/Table1[[#This Row],[Rate
(L/S)]],"")</f>
        <v/>
      </c>
      <c r="AW434" s="7" t="str">
        <f>IFERROR(VLOOKUP(Table1[[#This Row],[Stock]],[2]CUS030!$A$5:$BO$10000,54,0)/Table1[[#This Row],[Rate
(L/S)]],"")</f>
        <v/>
      </c>
      <c r="AX434" s="7" t="str">
        <f>IFERROR(VLOOKUP(Table1[[#This Row],[Stock]],[2]CUS030!$A$5:$BO$10000,55,0)/Table1[[#This Row],[Rate
(L/S)]],"")</f>
        <v/>
      </c>
      <c r="AY434" s="7" t="str">
        <f>IFERROR(VLOOKUP(Table1[[#This Row],[Stock]],[2]CUS030!$A$5:$BO$10000,56,0)/Table1[[#This Row],[Rate
(L/S)]],"")</f>
        <v/>
      </c>
      <c r="AZ434" s="7" t="str">
        <f>IFERROR(VLOOKUP(Table1[[#This Row],[Stock]],[2]CUS030!$A$5:$BO$10000,57,0)/Table1[[#This Row],[Rate
(L/S)]],"")</f>
        <v/>
      </c>
      <c r="BA434" s="7" t="str">
        <f>IFERROR(VLOOKUP(Table1[[#This Row],[Stock]],[2]CUS030!$A$5:$BO$10000,58,0)/Table1[[#This Row],[Rate
(L/S)]],"")</f>
        <v/>
      </c>
      <c r="BB434" s="7" t="str">
        <f>IFERROR(VLOOKUP(Table1[[#This Row],[Stock]],[2]CUS030!$A$5:$BO$10000,59,0)/Table1[[#This Row],[Rate
(L/S)]],"")</f>
        <v/>
      </c>
      <c r="BC434" s="7" t="str">
        <f>IFERROR(VLOOKUP(Table1[[#This Row],[Stock]],[2]CUS030!$A$5:$BO$10000,60,0)/Table1[[#This Row],[Rate
(L/S)]],"")</f>
        <v/>
      </c>
      <c r="BD434" s="7" t="str">
        <f>IFERROR(VLOOKUP(Table1[[#This Row],[Stock]],[2]CUS030!$A$5:$BO$10000,61,0)/Table1[[#This Row],[Rate
(L/S)]],"")</f>
        <v/>
      </c>
      <c r="BE434" s="7" t="str">
        <f>IFERROR(VLOOKUP(Table1[[#This Row],[Stock]],[2]CUS030!$A$5:$BO$10000,62,0)/Table1[[#This Row],[Rate
(L/S)]],"")</f>
        <v/>
      </c>
      <c r="BF434" s="7" t="str">
        <f>IFERROR(VLOOKUP(Table1[[#This Row],[Stock]],[2]CUS030!$A$5:$BO$10000,63,0)/Table1[[#This Row],[Rate
(L/S)]],"")</f>
        <v/>
      </c>
      <c r="BG434" s="7" t="str">
        <f>IFERROR(VLOOKUP(Table1[[#This Row],[Stock]],[2]CUS030!$A$5:$BO$10000,64,0)/Table1[[#This Row],[Rate
(L/S)]],"")</f>
        <v/>
      </c>
      <c r="BH434" s="7" t="str">
        <f>IFERROR(VLOOKUP(Table1[[#This Row],[Stock]],[2]CUS030!$A$5:$BO$10000,65,0)/Table1[[#This Row],[Rate
(L/S)]],"")</f>
        <v/>
      </c>
      <c r="BI434" s="7" t="s">
        <v>1</v>
      </c>
      <c r="BJ434" s="15">
        <f>IFERROR(IF(Table1[[#This Row],[S.Material]]="S",(Table1[[#This Row],[Total Qty]]+Table1[[#This Row],[N+1]]+Table1[[#This Row],[N+2]]),Table1[[#This Row],[Total Qty]]+Table1[[#This Row],[N+1]]),)</f>
        <v>0</v>
      </c>
      <c r="BK434" s="7" t="str">
        <f>IFERROR(IF(((AVERAGE((Table1[[#This Row],[N+1]],Table1[[#This Row],[N+2]]),Table1[[#This Row],[N+3]])-(Table1[[#This Row],[Total Qty]])))&gt;500,"Fixed&gt;500pcs",""),"")</f>
        <v/>
      </c>
      <c r="BL434" s="7" t="str">
        <f>IF(AND(Table1[[#This Row],[Last Forcast]]=0,Table1[[#This Row],[Total Qty]]&gt;0,Table1[[#This Row],[N+1]]&gt;0),"Check PO again","")</f>
        <v/>
      </c>
    </row>
    <row r="435" spans="2:64" x14ac:dyDescent="0.3">
      <c r="B435">
        <v>433</v>
      </c>
      <c r="C435" t="s">
        <v>447</v>
      </c>
      <c r="D435">
        <f>IFERROR(ROUND((MID(Table1[[#This Row],[Production]],35,(LEN(Table1[[#This Row],[Production]]))-37)/(MID(Table1[[#This Row],[Stock]],35,(LEN(Table1[[#This Row],[Stock]]))-37))),0),"")</f>
        <v>7</v>
      </c>
      <c r="E435" t="s">
        <v>446</v>
      </c>
      <c r="F435" s="16">
        <f>VLOOKUP(LEFT(Table1[[#This Row],[Production]],LEN(Table1[[#This Row],[Production]])-7),Item!$A$5:$Z$1000,26,0)</f>
        <v>1.6220000000000001</v>
      </c>
      <c r="H435" s="8" t="str">
        <f>IFERROR(VLOOKUP(MID(Table1[[#This Row],[Production]],10,2),Special!$B$2:$D$26,3,0),"")</f>
        <v>-</v>
      </c>
      <c r="J435" t="b">
        <f>EXACT(LEFT(Table1[[#This Row],[Stock]],12),LEFT(Table1[[#This Row],[Production]],12))</f>
        <v>1</v>
      </c>
      <c r="K435" t="b">
        <f>EXACT((RIGHT(Table1[[#This Row],[Stock]],3)),((RIGHT(Table1[[#This Row],[Production]],3))))</f>
        <v>1</v>
      </c>
      <c r="L435" s="14">
        <f>IFERROR(VLOOKUP(Table1[[#This Row],[Stock]],[1]Sheet1!$A$7:$N$10000,14,0),"")</f>
        <v>4199</v>
      </c>
      <c r="M435" s="14">
        <f>IFERROR(ROUND((Table1[[#This Row],[Stock
(S&amp;L)]]/Table1[[#This Row],[Rate
(L/S)]]),0),"")</f>
        <v>600</v>
      </c>
      <c r="O435" t="str">
        <f>IF(Table1[[#This Row],[Rate
(L/S)]]=1,"P/E","C")</f>
        <v>C</v>
      </c>
      <c r="P435" s="7">
        <f>IFERROR(VLOOKUP(Table1[[#This Row],[Stock]],[2]CUS030!$A$5:$BO$10000,21,0)/Table1[[#This Row],[Rate
(L/S)]],"")</f>
        <v>92.857142857142861</v>
      </c>
      <c r="Q435" s="7">
        <f>IFERROR(VLOOKUP(Table1[[#This Row],[Stock]],[2]CUS030!$A$5:$BO$10000,22,0)/Table1[[#This Row],[Rate
(L/S)]],"")</f>
        <v>0</v>
      </c>
      <c r="R435" s="7">
        <f>IFERROR(VLOOKUP(Table1[[#This Row],[Stock]],[2]CUS030!$A$5:$BO$10000,23,0)/Table1[[#This Row],[Rate
(L/S)]],"")</f>
        <v>0</v>
      </c>
      <c r="S435" s="7">
        <f>IFERROR(VLOOKUP(Table1[[#This Row],[Stock]],[2]CUS030!$A$5:$BO$10000,24,0)/Table1[[#This Row],[Rate
(L/S)]],"")</f>
        <v>98</v>
      </c>
      <c r="T435" s="7">
        <f>IFERROR(VLOOKUP(Table1[[#This Row],[Stock]],[2]CUS030!$A$5:$BO$10000,25,0)/Table1[[#This Row],[Rate
(L/S)]],"")</f>
        <v>98</v>
      </c>
      <c r="U435" s="7">
        <f>IFERROR(VLOOKUP(Table1[[#This Row],[Stock]],[2]CUS030!$A$5:$BO$10000,26,0)/Table1[[#This Row],[Rate
(L/S)]],"")</f>
        <v>98</v>
      </c>
      <c r="V435" s="7">
        <f>IFERROR(VLOOKUP(Table1[[#This Row],[Stock]],[2]CUS030!$A$5:$BO$10000,27,0)/Table1[[#This Row],[Rate
(L/S)]],"")</f>
        <v>98</v>
      </c>
      <c r="W435" s="7">
        <f>IFERROR(VLOOKUP(Table1[[#This Row],[Stock]],[2]CUS030!$A$5:$BO$10000,28,0)/Table1[[#This Row],[Rate
(L/S)]],"")</f>
        <v>98</v>
      </c>
      <c r="X435" s="7">
        <f>IFERROR(VLOOKUP(Table1[[#This Row],[Stock]],[2]CUS030!$A$5:$BO$10000,29,0)/Table1[[#This Row],[Rate
(L/S)]],"")</f>
        <v>98</v>
      </c>
      <c r="Y435" s="7">
        <f>IFERROR(VLOOKUP(Table1[[#This Row],[Stock]],[2]CUS030!$A$5:$BO$10000,30,0)/Table1[[#This Row],[Rate
(L/S)]],"")</f>
        <v>0</v>
      </c>
      <c r="Z435" s="7">
        <f>IFERROR(VLOOKUP(Table1[[#This Row],[Stock]],[2]CUS030!$A$5:$BO$10000,31,0)/Table1[[#This Row],[Rate
(L/S)]],"")</f>
        <v>98</v>
      </c>
      <c r="AA435" s="7">
        <f>IFERROR(VLOOKUP(Table1[[#This Row],[Stock]],[2]CUS030!$A$5:$BO$10000,32,0)/Table1[[#This Row],[Rate
(L/S)]],"")</f>
        <v>98</v>
      </c>
      <c r="AB435" s="7">
        <f>IFERROR(VLOOKUP(Table1[[#This Row],[Stock]],[2]CUS030!$A$5:$BO$10000,33,0)/Table1[[#This Row],[Rate
(L/S)]],"")</f>
        <v>98</v>
      </c>
      <c r="AC435" s="7">
        <f>IFERROR(VLOOKUP(Table1[[#This Row],[Stock]],[2]CUS030!$A$5:$BO$10000,34,0)/Table1[[#This Row],[Rate
(L/S)]],"")</f>
        <v>98</v>
      </c>
      <c r="AD435" s="7">
        <f>IFERROR(VLOOKUP(Table1[[#This Row],[Stock]],[2]CUS030!$A$5:$BO$10000,35,0)/Table1[[#This Row],[Rate
(L/S)]],"")</f>
        <v>42.857142857142854</v>
      </c>
      <c r="AE435" s="7">
        <f>IFERROR(VLOOKUP(Table1[[#This Row],[Stock]],[2]CUS030!$A$5:$BO$10000,36,0)/Table1[[#This Row],[Rate
(L/S)]],"")</f>
        <v>0</v>
      </c>
      <c r="AF435" s="7">
        <f>IFERROR(VLOOKUP(Table1[[#This Row],[Stock]],[2]CUS030!$A$5:$BO$10000,37,0)/Table1[[#This Row],[Rate
(L/S)]],"")</f>
        <v>0</v>
      </c>
      <c r="AG435" s="7">
        <f>IFERROR(VLOOKUP(Table1[[#This Row],[Stock]],[2]CUS030!$A$5:$BO$10000,38,0)/Table1[[#This Row],[Rate
(L/S)]],"")</f>
        <v>98</v>
      </c>
      <c r="AH435" s="7">
        <f>IFERROR(VLOOKUP(Table1[[#This Row],[Stock]],[2]CUS030!$A$5:$BO$10000,39,0)/Table1[[#This Row],[Rate
(L/S)]],"")</f>
        <v>98</v>
      </c>
      <c r="AI435" s="7">
        <f>IFERROR(VLOOKUP(Table1[[#This Row],[Stock]],[2]CUS030!$A$5:$BO$10000,40,0)/Table1[[#This Row],[Rate
(L/S)]],"")</f>
        <v>98</v>
      </c>
      <c r="AJ435" s="7">
        <f>IFERROR(VLOOKUP(Table1[[#This Row],[Stock]],[2]CUS030!$A$5:$BO$10000,41,0)/Table1[[#This Row],[Rate
(L/S)]],"")</f>
        <v>98</v>
      </c>
      <c r="AK435" s="7">
        <f>IFERROR(VLOOKUP(Table1[[#This Row],[Stock]],[2]CUS030!$A$5:$BO$10000,42,0)/Table1[[#This Row],[Rate
(L/S)]],"")</f>
        <v>98</v>
      </c>
      <c r="AL435" s="7">
        <f>IFERROR(VLOOKUP(Table1[[#This Row],[Stock]],[2]CUS030!$A$5:$BO$10000,43,0)/Table1[[#This Row],[Rate
(L/S)]],"")</f>
        <v>98</v>
      </c>
      <c r="AM435" s="7">
        <f>IFERROR(VLOOKUP(Table1[[#This Row],[Stock]],[2]CUS030!$A$5:$BO$10000,44,0)/Table1[[#This Row],[Rate
(L/S)]],"")</f>
        <v>0</v>
      </c>
      <c r="AN435" s="7">
        <f>IFERROR(VLOOKUP(Table1[[#This Row],[Stock]],[2]CUS030!$A$5:$BO$10000,45,0)/Table1[[#This Row],[Rate
(L/S)]],"")</f>
        <v>114.28571428571429</v>
      </c>
      <c r="AO435" s="7">
        <f>IFERROR(VLOOKUP(Table1[[#This Row],[Stock]],[2]CUS030!$A$5:$BO$10000,46,0)/Table1[[#This Row],[Rate
(L/S)]],"")</f>
        <v>114.28571428571429</v>
      </c>
      <c r="AP435" s="7">
        <f>IFERROR(VLOOKUP(Table1[[#This Row],[Stock]],[2]CUS030!$A$5:$BO$10000,47,0)/Table1[[#This Row],[Rate
(L/S)]],"")</f>
        <v>114.28571428571429</v>
      </c>
      <c r="AQ435" s="7">
        <f>IFERROR(VLOOKUP(Table1[[#This Row],[Stock]],[2]CUS030!$A$5:$BO$10000,48,0)/Table1[[#This Row],[Rate
(L/S)]],"")</f>
        <v>114.28571428571429</v>
      </c>
      <c r="AR435" s="7">
        <f>IFERROR(VLOOKUP(Table1[[#This Row],[Stock]],[2]CUS030!$A$5:$BO$10000,49,0)/Table1[[#This Row],[Rate
(L/S)]],"")</f>
        <v>0</v>
      </c>
      <c r="AS435" s="7">
        <f>IFERROR(VLOOKUP(Table1[[#This Row],[Stock]],[2]CUS030!$A$5:$BO$10000,50,0)/Table1[[#This Row],[Rate
(L/S)]],"")</f>
        <v>0</v>
      </c>
      <c r="AT435" s="7">
        <f>IFERROR(VLOOKUP(Table1[[#This Row],[Stock]],[2]CUS030!$A$5:$BO$10000,51,0)/Table1[[#This Row],[Rate
(L/S)]],"")</f>
        <v>0</v>
      </c>
      <c r="AU435" s="7">
        <f>IFERROR(VLOOKUP(Table1[[#This Row],[Stock]],[2]CUS030!$A$5:$BO$10000,52,0)/Table1[[#This Row],[Rate
(L/S)]],"")</f>
        <v>0</v>
      </c>
      <c r="AV435" s="7">
        <f>IFERROR(VLOOKUP(Table1[[#This Row],[Stock]],[2]CUS030!$A$5:$BO$10000,53,0)/Table1[[#This Row],[Rate
(L/S)]],"")</f>
        <v>2160.8571428571427</v>
      </c>
      <c r="AW435" s="7">
        <f>IFERROR(VLOOKUP(Table1[[#This Row],[Stock]],[2]CUS030!$A$5:$BO$10000,54,0)/Table1[[#This Row],[Rate
(L/S)]],"")</f>
        <v>0</v>
      </c>
      <c r="AX435" s="7">
        <f>IFERROR(VLOOKUP(Table1[[#This Row],[Stock]],[2]CUS030!$A$5:$BO$10000,55,0)/Table1[[#This Row],[Rate
(L/S)]],"")</f>
        <v>2584.8571428571427</v>
      </c>
      <c r="AY435" s="7">
        <f>IFERROR(VLOOKUP(Table1[[#This Row],[Stock]],[2]CUS030!$A$5:$BO$10000,56,0)/Table1[[#This Row],[Rate
(L/S)]],"")</f>
        <v>2361.7142857142858</v>
      </c>
      <c r="AZ435" s="7">
        <f>IFERROR(VLOOKUP(Table1[[#This Row],[Stock]],[2]CUS030!$A$5:$BO$10000,57,0)/Table1[[#This Row],[Rate
(L/S)]],"")</f>
        <v>1780.8571428571429</v>
      </c>
      <c r="BA435" s="7">
        <f>IFERROR(VLOOKUP(Table1[[#This Row],[Stock]],[2]CUS030!$A$5:$BO$10000,58,0)/Table1[[#This Row],[Rate
(L/S)]],"")</f>
        <v>2374.2857142857142</v>
      </c>
      <c r="BB435" s="7">
        <f>IFERROR(VLOOKUP(Table1[[#This Row],[Stock]],[2]CUS030!$A$5:$BO$10000,59,0)/Table1[[#This Row],[Rate
(L/S)]],"")</f>
        <v>0</v>
      </c>
      <c r="BC435" s="7">
        <f>IFERROR(VLOOKUP(Table1[[#This Row],[Stock]],[2]CUS030!$A$5:$BO$10000,60,0)/Table1[[#This Row],[Rate
(L/S)]],"")</f>
        <v>0</v>
      </c>
      <c r="BD435" s="7">
        <f>IFERROR(VLOOKUP(Table1[[#This Row],[Stock]],[2]CUS030!$A$5:$BO$10000,61,0)/Table1[[#This Row],[Rate
(L/S)]],"")</f>
        <v>0</v>
      </c>
      <c r="BE435" s="7">
        <f>IFERROR(VLOOKUP(Table1[[#This Row],[Stock]],[2]CUS030!$A$5:$BO$10000,62,0)/Table1[[#This Row],[Rate
(L/S)]],"")</f>
        <v>0</v>
      </c>
      <c r="BF435" s="7">
        <f>IFERROR(VLOOKUP(Table1[[#This Row],[Stock]],[2]CUS030!$A$5:$BO$10000,63,0)/Table1[[#This Row],[Rate
(L/S)]],"")</f>
        <v>0</v>
      </c>
      <c r="BG435" s="7">
        <f>IFERROR(VLOOKUP(Table1[[#This Row],[Stock]],[2]CUS030!$A$5:$BO$10000,64,0)/Table1[[#This Row],[Rate
(L/S)]],"")</f>
        <v>0</v>
      </c>
      <c r="BH435" s="7">
        <f>IFERROR(VLOOKUP(Table1[[#This Row],[Stock]],[2]CUS030!$A$5:$BO$10000,65,0)/Table1[[#This Row],[Rate
(L/S)]],"")</f>
        <v>0</v>
      </c>
      <c r="BI435" s="7" t="s">
        <v>1</v>
      </c>
      <c r="BJ435" s="15">
        <f>IFERROR(IF(Table1[[#This Row],[S.Material]]="S",(Table1[[#This Row],[Total Qty]]+Table1[[#This Row],[N+1]]+Table1[[#This Row],[N+2]]),Table1[[#This Row],[Total Qty]]+Table1[[#This Row],[N+1]]),)</f>
        <v>4522.5714285714284</v>
      </c>
      <c r="BK435" s="7" t="str">
        <f>IFERROR(IF(((AVERAGE((Table1[[#This Row],[N+1]],Table1[[#This Row],[N+2]]),Table1[[#This Row],[N+3]])-(Table1[[#This Row],[Total Qty]])))&gt;500,"Fixed&gt;500pcs",""),"")</f>
        <v/>
      </c>
      <c r="BL435" s="7" t="str">
        <f>IF(AND(Table1[[#This Row],[Last Forcast]]=0,Table1[[#This Row],[Total Qty]]&gt;0,Table1[[#This Row],[N+1]]&gt;0),"Check PO again","")</f>
        <v/>
      </c>
    </row>
    <row r="436" spans="2:64" x14ac:dyDescent="0.3">
      <c r="B436">
        <v>434</v>
      </c>
      <c r="C436" t="s">
        <v>448</v>
      </c>
      <c r="D436">
        <f>IFERROR(ROUND((MID(Table1[[#This Row],[Production]],35,(LEN(Table1[[#This Row],[Production]]))-37)/(MID(Table1[[#This Row],[Stock]],35,(LEN(Table1[[#This Row],[Stock]]))-37))),0),"")</f>
        <v>7</v>
      </c>
      <c r="E436" t="s">
        <v>446</v>
      </c>
      <c r="F436" s="16">
        <f>VLOOKUP(LEFT(Table1[[#This Row],[Production]],LEN(Table1[[#This Row],[Production]])-7),Item!$A$5:$Z$1000,26,0)</f>
        <v>1.6220000000000001</v>
      </c>
      <c r="H436" s="8" t="str">
        <f>IFERROR(VLOOKUP(MID(Table1[[#This Row],[Production]],10,2),Special!$B$2:$D$26,3,0),"")</f>
        <v>-</v>
      </c>
      <c r="J436" t="b">
        <f>EXACT(LEFT(Table1[[#This Row],[Stock]],12),LEFT(Table1[[#This Row],[Production]],12))</f>
        <v>1</v>
      </c>
      <c r="K436" t="b">
        <f>EXACT((RIGHT(Table1[[#This Row],[Stock]],3)),((RIGHT(Table1[[#This Row],[Production]],3))))</f>
        <v>1</v>
      </c>
      <c r="L436" s="14">
        <f>IFERROR(VLOOKUP(Table1[[#This Row],[Stock]],[1]Sheet1!$A$7:$N$10000,14,0),"")</f>
        <v>55</v>
      </c>
      <c r="M436" s="14">
        <f>IFERROR(ROUND((Table1[[#This Row],[Stock
(S&amp;L)]]/Table1[[#This Row],[Rate
(L/S)]]),0),"")</f>
        <v>8</v>
      </c>
      <c r="O436" t="str">
        <f>IF(Table1[[#This Row],[Rate
(L/S)]]=1,"P/E","C")</f>
        <v>C</v>
      </c>
      <c r="P436" s="7">
        <f>IFERROR(VLOOKUP(Table1[[#This Row],[Stock]],[2]CUS030!$A$5:$BO$10000,21,0)/Table1[[#This Row],[Rate
(L/S)]],"")</f>
        <v>7.2857142857142856</v>
      </c>
      <c r="Q436" s="7">
        <f>IFERROR(VLOOKUP(Table1[[#This Row],[Stock]],[2]CUS030!$A$5:$BO$10000,22,0)/Table1[[#This Row],[Rate
(L/S)]],"")</f>
        <v>0</v>
      </c>
      <c r="R436" s="7">
        <f>IFERROR(VLOOKUP(Table1[[#This Row],[Stock]],[2]CUS030!$A$5:$BO$10000,23,0)/Table1[[#This Row],[Rate
(L/S)]],"")</f>
        <v>0</v>
      </c>
      <c r="S436" s="7">
        <f>IFERROR(VLOOKUP(Table1[[#This Row],[Stock]],[2]CUS030!$A$5:$BO$10000,24,0)/Table1[[#This Row],[Rate
(L/S)]],"")</f>
        <v>0</v>
      </c>
      <c r="T436" s="7">
        <f>IFERROR(VLOOKUP(Table1[[#This Row],[Stock]],[2]CUS030!$A$5:$BO$10000,25,0)/Table1[[#This Row],[Rate
(L/S)]],"")</f>
        <v>0</v>
      </c>
      <c r="U436" s="7">
        <f>IFERROR(VLOOKUP(Table1[[#This Row],[Stock]],[2]CUS030!$A$5:$BO$10000,26,0)/Table1[[#This Row],[Rate
(L/S)]],"")</f>
        <v>0</v>
      </c>
      <c r="V436" s="7">
        <f>IFERROR(VLOOKUP(Table1[[#This Row],[Stock]],[2]CUS030!$A$5:$BO$10000,27,0)/Table1[[#This Row],[Rate
(L/S)]],"")</f>
        <v>0</v>
      </c>
      <c r="W436" s="7">
        <f>IFERROR(VLOOKUP(Table1[[#This Row],[Stock]],[2]CUS030!$A$5:$BO$10000,28,0)/Table1[[#This Row],[Rate
(L/S)]],"")</f>
        <v>0</v>
      </c>
      <c r="X436" s="7">
        <f>IFERROR(VLOOKUP(Table1[[#This Row],[Stock]],[2]CUS030!$A$5:$BO$10000,29,0)/Table1[[#This Row],[Rate
(L/S)]],"")</f>
        <v>0</v>
      </c>
      <c r="Y436" s="7">
        <f>IFERROR(VLOOKUP(Table1[[#This Row],[Stock]],[2]CUS030!$A$5:$BO$10000,30,0)/Table1[[#This Row],[Rate
(L/S)]],"")</f>
        <v>0</v>
      </c>
      <c r="Z436" s="7">
        <f>IFERROR(VLOOKUP(Table1[[#This Row],[Stock]],[2]CUS030!$A$5:$BO$10000,31,0)/Table1[[#This Row],[Rate
(L/S)]],"")</f>
        <v>0</v>
      </c>
      <c r="AA436" s="7">
        <f>IFERROR(VLOOKUP(Table1[[#This Row],[Stock]],[2]CUS030!$A$5:$BO$10000,32,0)/Table1[[#This Row],[Rate
(L/S)]],"")</f>
        <v>0</v>
      </c>
      <c r="AB436" s="7">
        <f>IFERROR(VLOOKUP(Table1[[#This Row],[Stock]],[2]CUS030!$A$5:$BO$10000,33,0)/Table1[[#This Row],[Rate
(L/S)]],"")</f>
        <v>0</v>
      </c>
      <c r="AC436" s="7">
        <f>IFERROR(VLOOKUP(Table1[[#This Row],[Stock]],[2]CUS030!$A$5:$BO$10000,34,0)/Table1[[#This Row],[Rate
(L/S)]],"")</f>
        <v>0</v>
      </c>
      <c r="AD436" s="7">
        <f>IFERROR(VLOOKUP(Table1[[#This Row],[Stock]],[2]CUS030!$A$5:$BO$10000,35,0)/Table1[[#This Row],[Rate
(L/S)]],"")</f>
        <v>0</v>
      </c>
      <c r="AE436" s="7">
        <f>IFERROR(VLOOKUP(Table1[[#This Row],[Stock]],[2]CUS030!$A$5:$BO$10000,36,0)/Table1[[#This Row],[Rate
(L/S)]],"")</f>
        <v>0</v>
      </c>
      <c r="AF436" s="7">
        <f>IFERROR(VLOOKUP(Table1[[#This Row],[Stock]],[2]CUS030!$A$5:$BO$10000,37,0)/Table1[[#This Row],[Rate
(L/S)]],"")</f>
        <v>0</v>
      </c>
      <c r="AG436" s="7">
        <f>IFERROR(VLOOKUP(Table1[[#This Row],[Stock]],[2]CUS030!$A$5:$BO$10000,38,0)/Table1[[#This Row],[Rate
(L/S)]],"")</f>
        <v>0</v>
      </c>
      <c r="AH436" s="7">
        <f>IFERROR(VLOOKUP(Table1[[#This Row],[Stock]],[2]CUS030!$A$5:$BO$10000,39,0)/Table1[[#This Row],[Rate
(L/S)]],"")</f>
        <v>0</v>
      </c>
      <c r="AI436" s="7">
        <f>IFERROR(VLOOKUP(Table1[[#This Row],[Stock]],[2]CUS030!$A$5:$BO$10000,40,0)/Table1[[#This Row],[Rate
(L/S)]],"")</f>
        <v>0</v>
      </c>
      <c r="AJ436" s="7">
        <f>IFERROR(VLOOKUP(Table1[[#This Row],[Stock]],[2]CUS030!$A$5:$BO$10000,41,0)/Table1[[#This Row],[Rate
(L/S)]],"")</f>
        <v>0</v>
      </c>
      <c r="AK436" s="7">
        <f>IFERROR(VLOOKUP(Table1[[#This Row],[Stock]],[2]CUS030!$A$5:$BO$10000,42,0)/Table1[[#This Row],[Rate
(L/S)]],"")</f>
        <v>0</v>
      </c>
      <c r="AL436" s="7">
        <f>IFERROR(VLOOKUP(Table1[[#This Row],[Stock]],[2]CUS030!$A$5:$BO$10000,43,0)/Table1[[#This Row],[Rate
(L/S)]],"")</f>
        <v>0</v>
      </c>
      <c r="AM436" s="7">
        <f>IFERROR(VLOOKUP(Table1[[#This Row],[Stock]],[2]CUS030!$A$5:$BO$10000,44,0)/Table1[[#This Row],[Rate
(L/S)]],"")</f>
        <v>0</v>
      </c>
      <c r="AN436" s="7">
        <f>IFERROR(VLOOKUP(Table1[[#This Row],[Stock]],[2]CUS030!$A$5:$BO$10000,45,0)/Table1[[#This Row],[Rate
(L/S)]],"")</f>
        <v>0</v>
      </c>
      <c r="AO436" s="7">
        <f>IFERROR(VLOOKUP(Table1[[#This Row],[Stock]],[2]CUS030!$A$5:$BO$10000,46,0)/Table1[[#This Row],[Rate
(L/S)]],"")</f>
        <v>0</v>
      </c>
      <c r="AP436" s="7">
        <f>IFERROR(VLOOKUP(Table1[[#This Row],[Stock]],[2]CUS030!$A$5:$BO$10000,47,0)/Table1[[#This Row],[Rate
(L/S)]],"")</f>
        <v>0</v>
      </c>
      <c r="AQ436" s="7">
        <f>IFERROR(VLOOKUP(Table1[[#This Row],[Stock]],[2]CUS030!$A$5:$BO$10000,48,0)/Table1[[#This Row],[Rate
(L/S)]],"")</f>
        <v>0</v>
      </c>
      <c r="AR436" s="7">
        <f>IFERROR(VLOOKUP(Table1[[#This Row],[Stock]],[2]CUS030!$A$5:$BO$10000,49,0)/Table1[[#This Row],[Rate
(L/S)]],"")</f>
        <v>0</v>
      </c>
      <c r="AS436" s="7">
        <f>IFERROR(VLOOKUP(Table1[[#This Row],[Stock]],[2]CUS030!$A$5:$BO$10000,50,0)/Table1[[#This Row],[Rate
(L/S)]],"")</f>
        <v>0</v>
      </c>
      <c r="AT436" s="7">
        <f>IFERROR(VLOOKUP(Table1[[#This Row],[Stock]],[2]CUS030!$A$5:$BO$10000,51,0)/Table1[[#This Row],[Rate
(L/S)]],"")</f>
        <v>0</v>
      </c>
      <c r="AU436" s="7">
        <f>IFERROR(VLOOKUP(Table1[[#This Row],[Stock]],[2]CUS030!$A$5:$BO$10000,52,0)/Table1[[#This Row],[Rate
(L/S)]],"")</f>
        <v>0</v>
      </c>
      <c r="AV436" s="7">
        <f>IFERROR(VLOOKUP(Table1[[#This Row],[Stock]],[2]CUS030!$A$5:$BO$10000,53,0)/Table1[[#This Row],[Rate
(L/S)]],"")</f>
        <v>7.2857142857142856</v>
      </c>
      <c r="AW436" s="7">
        <f>IFERROR(VLOOKUP(Table1[[#This Row],[Stock]],[2]CUS030!$A$5:$BO$10000,54,0)/Table1[[#This Row],[Rate
(L/S)]],"")</f>
        <v>0</v>
      </c>
      <c r="AX436" s="7">
        <f>IFERROR(VLOOKUP(Table1[[#This Row],[Stock]],[2]CUS030!$A$5:$BO$10000,55,0)/Table1[[#This Row],[Rate
(L/S)]],"")</f>
        <v>0</v>
      </c>
      <c r="AY436" s="7">
        <f>IFERROR(VLOOKUP(Table1[[#This Row],[Stock]],[2]CUS030!$A$5:$BO$10000,56,0)/Table1[[#This Row],[Rate
(L/S)]],"")</f>
        <v>0</v>
      </c>
      <c r="AZ436" s="7">
        <f>IFERROR(VLOOKUP(Table1[[#This Row],[Stock]],[2]CUS030!$A$5:$BO$10000,57,0)/Table1[[#This Row],[Rate
(L/S)]],"")</f>
        <v>0</v>
      </c>
      <c r="BA436" s="7">
        <f>IFERROR(VLOOKUP(Table1[[#This Row],[Stock]],[2]CUS030!$A$5:$BO$10000,58,0)/Table1[[#This Row],[Rate
(L/S)]],"")</f>
        <v>0</v>
      </c>
      <c r="BB436" s="7">
        <f>IFERROR(VLOOKUP(Table1[[#This Row],[Stock]],[2]CUS030!$A$5:$BO$10000,59,0)/Table1[[#This Row],[Rate
(L/S)]],"")</f>
        <v>0</v>
      </c>
      <c r="BC436" s="7">
        <f>IFERROR(VLOOKUP(Table1[[#This Row],[Stock]],[2]CUS030!$A$5:$BO$10000,60,0)/Table1[[#This Row],[Rate
(L/S)]],"")</f>
        <v>0</v>
      </c>
      <c r="BD436" s="7">
        <f>IFERROR(VLOOKUP(Table1[[#This Row],[Stock]],[2]CUS030!$A$5:$BO$10000,61,0)/Table1[[#This Row],[Rate
(L/S)]],"")</f>
        <v>0</v>
      </c>
      <c r="BE436" s="7">
        <f>IFERROR(VLOOKUP(Table1[[#This Row],[Stock]],[2]CUS030!$A$5:$BO$10000,62,0)/Table1[[#This Row],[Rate
(L/S)]],"")</f>
        <v>0</v>
      </c>
      <c r="BF436" s="7">
        <f>IFERROR(VLOOKUP(Table1[[#This Row],[Stock]],[2]CUS030!$A$5:$BO$10000,63,0)/Table1[[#This Row],[Rate
(L/S)]],"")</f>
        <v>0</v>
      </c>
      <c r="BG436" s="7">
        <f>IFERROR(VLOOKUP(Table1[[#This Row],[Stock]],[2]CUS030!$A$5:$BO$10000,64,0)/Table1[[#This Row],[Rate
(L/S)]],"")</f>
        <v>0</v>
      </c>
      <c r="BH436" s="7">
        <f>IFERROR(VLOOKUP(Table1[[#This Row],[Stock]],[2]CUS030!$A$5:$BO$10000,65,0)/Table1[[#This Row],[Rate
(L/S)]],"")</f>
        <v>0</v>
      </c>
      <c r="BI436" s="7" t="s">
        <v>1</v>
      </c>
      <c r="BJ436" s="15">
        <f>IFERROR(IF(Table1[[#This Row],[S.Material]]="S",(Table1[[#This Row],[Total Qty]]+Table1[[#This Row],[N+1]]+Table1[[#This Row],[N+2]]),Table1[[#This Row],[Total Qty]]+Table1[[#This Row],[N+1]]),)</f>
        <v>7.2857142857142856</v>
      </c>
      <c r="BK436" s="7" t="str">
        <f>IFERROR(IF(((AVERAGE((Table1[[#This Row],[N+1]],Table1[[#This Row],[N+2]]),Table1[[#This Row],[N+3]])-(Table1[[#This Row],[Total Qty]])))&gt;500,"Fixed&gt;500pcs",""),"")</f>
        <v/>
      </c>
      <c r="BL436" s="7" t="str">
        <f>IF(AND(Table1[[#This Row],[Last Forcast]]=0,Table1[[#This Row],[Total Qty]]&gt;0,Table1[[#This Row],[N+1]]&gt;0),"Check PO again","")</f>
        <v/>
      </c>
    </row>
    <row r="437" spans="2:64" x14ac:dyDescent="0.3">
      <c r="B437">
        <v>435</v>
      </c>
      <c r="C437" t="s">
        <v>449</v>
      </c>
      <c r="D437">
        <f>IFERROR(ROUND((MID(Table1[[#This Row],[Production]],35,(LEN(Table1[[#This Row],[Production]]))-37)/(MID(Table1[[#This Row],[Stock]],35,(LEN(Table1[[#This Row],[Stock]]))-37))),0),"")</f>
        <v>7</v>
      </c>
      <c r="E437" t="s">
        <v>446</v>
      </c>
      <c r="F437" s="16">
        <f>VLOOKUP(LEFT(Table1[[#This Row],[Production]],LEN(Table1[[#This Row],[Production]])-7),Item!$A$5:$Z$1000,26,0)</f>
        <v>1.6220000000000001</v>
      </c>
      <c r="H437" s="8" t="str">
        <f>IFERROR(VLOOKUP(MID(Table1[[#This Row],[Production]],10,2),Special!$B$2:$D$26,3,0),"")</f>
        <v>-</v>
      </c>
      <c r="J437" t="b">
        <f>EXACT(LEFT(Table1[[#This Row],[Stock]],12),LEFT(Table1[[#This Row],[Production]],12))</f>
        <v>1</v>
      </c>
      <c r="K437" t="b">
        <f>EXACT((RIGHT(Table1[[#This Row],[Stock]],3)),((RIGHT(Table1[[#This Row],[Production]],3))))</f>
        <v>1</v>
      </c>
      <c r="L437" s="14">
        <f>IFERROR(VLOOKUP(Table1[[#This Row],[Stock]],[1]Sheet1!$A$7:$N$10000,14,0),"")</f>
        <v>0</v>
      </c>
      <c r="M437" s="14">
        <f>IFERROR(ROUND((Table1[[#This Row],[Stock
(S&amp;L)]]/Table1[[#This Row],[Rate
(L/S)]]),0),"")</f>
        <v>0</v>
      </c>
      <c r="O437" t="str">
        <f>IF(Table1[[#This Row],[Rate
(L/S)]]=1,"P/E","C")</f>
        <v>C</v>
      </c>
      <c r="P437" s="7">
        <f>IFERROR(VLOOKUP(Table1[[#This Row],[Stock]],[2]CUS030!$A$5:$BO$10000,21,0)/Table1[[#This Row],[Rate
(L/S)]],"")</f>
        <v>0</v>
      </c>
      <c r="Q437" s="7">
        <f>IFERROR(VLOOKUP(Table1[[#This Row],[Stock]],[2]CUS030!$A$5:$BO$10000,22,0)/Table1[[#This Row],[Rate
(L/S)]],"")</f>
        <v>0</v>
      </c>
      <c r="R437" s="7">
        <f>IFERROR(VLOOKUP(Table1[[#This Row],[Stock]],[2]CUS030!$A$5:$BO$10000,23,0)/Table1[[#This Row],[Rate
(L/S)]],"")</f>
        <v>0</v>
      </c>
      <c r="S437" s="7">
        <f>IFERROR(VLOOKUP(Table1[[#This Row],[Stock]],[2]CUS030!$A$5:$BO$10000,24,0)/Table1[[#This Row],[Rate
(L/S)]],"")</f>
        <v>0</v>
      </c>
      <c r="T437" s="7">
        <f>IFERROR(VLOOKUP(Table1[[#This Row],[Stock]],[2]CUS030!$A$5:$BO$10000,25,0)/Table1[[#This Row],[Rate
(L/S)]],"")</f>
        <v>0</v>
      </c>
      <c r="U437" s="7">
        <f>IFERROR(VLOOKUP(Table1[[#This Row],[Stock]],[2]CUS030!$A$5:$BO$10000,26,0)/Table1[[#This Row],[Rate
(L/S)]],"")</f>
        <v>0</v>
      </c>
      <c r="V437" s="7">
        <f>IFERROR(VLOOKUP(Table1[[#This Row],[Stock]],[2]CUS030!$A$5:$BO$10000,27,0)/Table1[[#This Row],[Rate
(L/S)]],"")</f>
        <v>0</v>
      </c>
      <c r="W437" s="7">
        <f>IFERROR(VLOOKUP(Table1[[#This Row],[Stock]],[2]CUS030!$A$5:$BO$10000,28,0)/Table1[[#This Row],[Rate
(L/S)]],"")</f>
        <v>0</v>
      </c>
      <c r="X437" s="7">
        <f>IFERROR(VLOOKUP(Table1[[#This Row],[Stock]],[2]CUS030!$A$5:$BO$10000,29,0)/Table1[[#This Row],[Rate
(L/S)]],"")</f>
        <v>0</v>
      </c>
      <c r="Y437" s="7">
        <f>IFERROR(VLOOKUP(Table1[[#This Row],[Stock]],[2]CUS030!$A$5:$BO$10000,30,0)/Table1[[#This Row],[Rate
(L/S)]],"")</f>
        <v>0</v>
      </c>
      <c r="Z437" s="7">
        <f>IFERROR(VLOOKUP(Table1[[#This Row],[Stock]],[2]CUS030!$A$5:$BO$10000,31,0)/Table1[[#This Row],[Rate
(L/S)]],"")</f>
        <v>0</v>
      </c>
      <c r="AA437" s="7">
        <f>IFERROR(VLOOKUP(Table1[[#This Row],[Stock]],[2]CUS030!$A$5:$BO$10000,32,0)/Table1[[#This Row],[Rate
(L/S)]],"")</f>
        <v>0</v>
      </c>
      <c r="AB437" s="7">
        <f>IFERROR(VLOOKUP(Table1[[#This Row],[Stock]],[2]CUS030!$A$5:$BO$10000,33,0)/Table1[[#This Row],[Rate
(L/S)]],"")</f>
        <v>0</v>
      </c>
      <c r="AC437" s="7">
        <f>IFERROR(VLOOKUP(Table1[[#This Row],[Stock]],[2]CUS030!$A$5:$BO$10000,34,0)/Table1[[#This Row],[Rate
(L/S)]],"")</f>
        <v>0</v>
      </c>
      <c r="AD437" s="7">
        <f>IFERROR(VLOOKUP(Table1[[#This Row],[Stock]],[2]CUS030!$A$5:$BO$10000,35,0)/Table1[[#This Row],[Rate
(L/S)]],"")</f>
        <v>0</v>
      </c>
      <c r="AE437" s="7">
        <f>IFERROR(VLOOKUP(Table1[[#This Row],[Stock]],[2]CUS030!$A$5:$BO$10000,36,0)/Table1[[#This Row],[Rate
(L/S)]],"")</f>
        <v>0</v>
      </c>
      <c r="AF437" s="7">
        <f>IFERROR(VLOOKUP(Table1[[#This Row],[Stock]],[2]CUS030!$A$5:$BO$10000,37,0)/Table1[[#This Row],[Rate
(L/S)]],"")</f>
        <v>0</v>
      </c>
      <c r="AG437" s="7">
        <f>IFERROR(VLOOKUP(Table1[[#This Row],[Stock]],[2]CUS030!$A$5:$BO$10000,38,0)/Table1[[#This Row],[Rate
(L/S)]],"")</f>
        <v>0</v>
      </c>
      <c r="AH437" s="7">
        <f>IFERROR(VLOOKUP(Table1[[#This Row],[Stock]],[2]CUS030!$A$5:$BO$10000,39,0)/Table1[[#This Row],[Rate
(L/S)]],"")</f>
        <v>0</v>
      </c>
      <c r="AI437" s="7">
        <f>IFERROR(VLOOKUP(Table1[[#This Row],[Stock]],[2]CUS030!$A$5:$BO$10000,40,0)/Table1[[#This Row],[Rate
(L/S)]],"")</f>
        <v>0</v>
      </c>
      <c r="AJ437" s="7">
        <f>IFERROR(VLOOKUP(Table1[[#This Row],[Stock]],[2]CUS030!$A$5:$BO$10000,41,0)/Table1[[#This Row],[Rate
(L/S)]],"")</f>
        <v>0</v>
      </c>
      <c r="AK437" s="7">
        <f>IFERROR(VLOOKUP(Table1[[#This Row],[Stock]],[2]CUS030!$A$5:$BO$10000,42,0)/Table1[[#This Row],[Rate
(L/S)]],"")</f>
        <v>0</v>
      </c>
      <c r="AL437" s="7">
        <f>IFERROR(VLOOKUP(Table1[[#This Row],[Stock]],[2]CUS030!$A$5:$BO$10000,43,0)/Table1[[#This Row],[Rate
(L/S)]],"")</f>
        <v>0</v>
      </c>
      <c r="AM437" s="7">
        <f>IFERROR(VLOOKUP(Table1[[#This Row],[Stock]],[2]CUS030!$A$5:$BO$10000,44,0)/Table1[[#This Row],[Rate
(L/S)]],"")</f>
        <v>0</v>
      </c>
      <c r="AN437" s="7">
        <f>IFERROR(VLOOKUP(Table1[[#This Row],[Stock]],[2]CUS030!$A$5:$BO$10000,45,0)/Table1[[#This Row],[Rate
(L/S)]],"")</f>
        <v>0</v>
      </c>
      <c r="AO437" s="7">
        <f>IFERROR(VLOOKUP(Table1[[#This Row],[Stock]],[2]CUS030!$A$5:$BO$10000,46,0)/Table1[[#This Row],[Rate
(L/S)]],"")</f>
        <v>0</v>
      </c>
      <c r="AP437" s="7">
        <f>IFERROR(VLOOKUP(Table1[[#This Row],[Stock]],[2]CUS030!$A$5:$BO$10000,47,0)/Table1[[#This Row],[Rate
(L/S)]],"")</f>
        <v>0</v>
      </c>
      <c r="AQ437" s="7">
        <f>IFERROR(VLOOKUP(Table1[[#This Row],[Stock]],[2]CUS030!$A$5:$BO$10000,48,0)/Table1[[#This Row],[Rate
(L/S)]],"")</f>
        <v>0</v>
      </c>
      <c r="AR437" s="7">
        <f>IFERROR(VLOOKUP(Table1[[#This Row],[Stock]],[2]CUS030!$A$5:$BO$10000,49,0)/Table1[[#This Row],[Rate
(L/S)]],"")</f>
        <v>0</v>
      </c>
      <c r="AS437" s="7">
        <f>IFERROR(VLOOKUP(Table1[[#This Row],[Stock]],[2]CUS030!$A$5:$BO$10000,50,0)/Table1[[#This Row],[Rate
(L/S)]],"")</f>
        <v>0</v>
      </c>
      <c r="AT437" s="7">
        <f>IFERROR(VLOOKUP(Table1[[#This Row],[Stock]],[2]CUS030!$A$5:$BO$10000,51,0)/Table1[[#This Row],[Rate
(L/S)]],"")</f>
        <v>0</v>
      </c>
      <c r="AU437" s="7">
        <f>IFERROR(VLOOKUP(Table1[[#This Row],[Stock]],[2]CUS030!$A$5:$BO$10000,52,0)/Table1[[#This Row],[Rate
(L/S)]],"")</f>
        <v>0</v>
      </c>
      <c r="AV437" s="7">
        <f>IFERROR(VLOOKUP(Table1[[#This Row],[Stock]],[2]CUS030!$A$5:$BO$10000,53,0)/Table1[[#This Row],[Rate
(L/S)]],"")</f>
        <v>0</v>
      </c>
      <c r="AW437" s="7">
        <f>IFERROR(VLOOKUP(Table1[[#This Row],[Stock]],[2]CUS030!$A$5:$BO$10000,54,0)/Table1[[#This Row],[Rate
(L/S)]],"")</f>
        <v>0</v>
      </c>
      <c r="AX437" s="7">
        <f>IFERROR(VLOOKUP(Table1[[#This Row],[Stock]],[2]CUS030!$A$5:$BO$10000,55,0)/Table1[[#This Row],[Rate
(L/S)]],"")</f>
        <v>2.8571428571428572</v>
      </c>
      <c r="AY437" s="7">
        <f>IFERROR(VLOOKUP(Table1[[#This Row],[Stock]],[2]CUS030!$A$5:$BO$10000,56,0)/Table1[[#This Row],[Rate
(L/S)]],"")</f>
        <v>11.428571428571429</v>
      </c>
      <c r="AZ437" s="7">
        <f>IFERROR(VLOOKUP(Table1[[#This Row],[Stock]],[2]CUS030!$A$5:$BO$10000,57,0)/Table1[[#This Row],[Rate
(L/S)]],"")</f>
        <v>0</v>
      </c>
      <c r="BA437" s="7">
        <f>IFERROR(VLOOKUP(Table1[[#This Row],[Stock]],[2]CUS030!$A$5:$BO$10000,58,0)/Table1[[#This Row],[Rate
(L/S)]],"")</f>
        <v>0</v>
      </c>
      <c r="BB437" s="7">
        <f>IFERROR(VLOOKUP(Table1[[#This Row],[Stock]],[2]CUS030!$A$5:$BO$10000,59,0)/Table1[[#This Row],[Rate
(L/S)]],"")</f>
        <v>0</v>
      </c>
      <c r="BC437" s="7">
        <f>IFERROR(VLOOKUP(Table1[[#This Row],[Stock]],[2]CUS030!$A$5:$BO$10000,60,0)/Table1[[#This Row],[Rate
(L/S)]],"")</f>
        <v>0</v>
      </c>
      <c r="BD437" s="7">
        <f>IFERROR(VLOOKUP(Table1[[#This Row],[Stock]],[2]CUS030!$A$5:$BO$10000,61,0)/Table1[[#This Row],[Rate
(L/S)]],"")</f>
        <v>0</v>
      </c>
      <c r="BE437" s="7">
        <f>IFERROR(VLOOKUP(Table1[[#This Row],[Stock]],[2]CUS030!$A$5:$BO$10000,62,0)/Table1[[#This Row],[Rate
(L/S)]],"")</f>
        <v>0</v>
      </c>
      <c r="BF437" s="7">
        <f>IFERROR(VLOOKUP(Table1[[#This Row],[Stock]],[2]CUS030!$A$5:$BO$10000,63,0)/Table1[[#This Row],[Rate
(L/S)]],"")</f>
        <v>0</v>
      </c>
      <c r="BG437" s="7">
        <f>IFERROR(VLOOKUP(Table1[[#This Row],[Stock]],[2]CUS030!$A$5:$BO$10000,64,0)/Table1[[#This Row],[Rate
(L/S)]],"")</f>
        <v>0</v>
      </c>
      <c r="BH437" s="7">
        <f>IFERROR(VLOOKUP(Table1[[#This Row],[Stock]],[2]CUS030!$A$5:$BO$10000,65,0)/Table1[[#This Row],[Rate
(L/S)]],"")</f>
        <v>0</v>
      </c>
      <c r="BI437" s="7" t="s">
        <v>1</v>
      </c>
      <c r="BJ437" s="15">
        <f>IFERROR(IF(Table1[[#This Row],[S.Material]]="S",(Table1[[#This Row],[Total Qty]]+Table1[[#This Row],[N+1]]+Table1[[#This Row],[N+2]]),Table1[[#This Row],[Total Qty]]+Table1[[#This Row],[N+1]]),)</f>
        <v>11.428571428571429</v>
      </c>
      <c r="BK437" s="7" t="str">
        <f>IFERROR(IF(((AVERAGE((Table1[[#This Row],[N+1]],Table1[[#This Row],[N+2]]),Table1[[#This Row],[N+3]])-(Table1[[#This Row],[Total Qty]])))&gt;500,"Fixed&gt;500pcs",""),"")</f>
        <v/>
      </c>
      <c r="BL437" s="7" t="str">
        <f>IF(AND(Table1[[#This Row],[Last Forcast]]=0,Table1[[#This Row],[Total Qty]]&gt;0,Table1[[#This Row],[N+1]]&gt;0),"Check PO again","")</f>
        <v/>
      </c>
    </row>
    <row r="438" spans="2:64" x14ac:dyDescent="0.3">
      <c r="B438">
        <v>436</v>
      </c>
      <c r="C438" t="s">
        <v>450</v>
      </c>
      <c r="D438">
        <f>IFERROR(ROUND((MID(Table1[[#This Row],[Production]],35,(LEN(Table1[[#This Row],[Production]]))-37)/(MID(Table1[[#This Row],[Stock]],35,(LEN(Table1[[#This Row],[Stock]]))-37))),0),"")</f>
        <v>1</v>
      </c>
      <c r="E438" t="s">
        <v>450</v>
      </c>
      <c r="F438" s="16">
        <f>VLOOKUP(LEFT(Table1[[#This Row],[Production]],LEN(Table1[[#This Row],[Production]])-7),Item!$A$5:$Z$1000,26,0)</f>
        <v>2.2909999999999999</v>
      </c>
      <c r="H438" s="8" t="str">
        <f>IFERROR(VLOOKUP(MID(Table1[[#This Row],[Production]],10,2),Special!$B$2:$D$26,3,0),"")</f>
        <v>-</v>
      </c>
      <c r="J438" t="b">
        <f>EXACT(LEFT(Table1[[#This Row],[Stock]],12),LEFT(Table1[[#This Row],[Production]],12))</f>
        <v>1</v>
      </c>
      <c r="K438" t="b">
        <f>EXACT((RIGHT(Table1[[#This Row],[Stock]],3)),((RIGHT(Table1[[#This Row],[Production]],3))))</f>
        <v>1</v>
      </c>
      <c r="L438" s="14">
        <f>IFERROR(VLOOKUP(Table1[[#This Row],[Stock]],[1]Sheet1!$A$7:$N$10000,14,0),"")</f>
        <v>1509</v>
      </c>
      <c r="M438" s="14">
        <f>IFERROR(ROUND((Table1[[#This Row],[Stock
(S&amp;L)]]/Table1[[#This Row],[Rate
(L/S)]]),0),"")</f>
        <v>1509</v>
      </c>
      <c r="O438" t="str">
        <f>IF(Table1[[#This Row],[Rate
(L/S)]]=1,"P/E","C")</f>
        <v>P/E</v>
      </c>
      <c r="P438" s="7">
        <f>IFERROR(VLOOKUP(Table1[[#This Row],[Stock]],[2]CUS030!$A$5:$BO$10000,21,0)/Table1[[#This Row],[Rate
(L/S)]],"")</f>
        <v>61</v>
      </c>
      <c r="Q438" s="7">
        <f>IFERROR(VLOOKUP(Table1[[#This Row],[Stock]],[2]CUS030!$A$5:$BO$10000,22,0)/Table1[[#This Row],[Rate
(L/S)]],"")</f>
        <v>0</v>
      </c>
      <c r="R438" s="7">
        <f>IFERROR(VLOOKUP(Table1[[#This Row],[Stock]],[2]CUS030!$A$5:$BO$10000,23,0)/Table1[[#This Row],[Rate
(L/S)]],"")</f>
        <v>0</v>
      </c>
      <c r="S438" s="7">
        <f>IFERROR(VLOOKUP(Table1[[#This Row],[Stock]],[2]CUS030!$A$5:$BO$10000,24,0)/Table1[[#This Row],[Rate
(L/S)]],"")</f>
        <v>61</v>
      </c>
      <c r="T438" s="7">
        <f>IFERROR(VLOOKUP(Table1[[#This Row],[Stock]],[2]CUS030!$A$5:$BO$10000,25,0)/Table1[[#This Row],[Rate
(L/S)]],"")</f>
        <v>61</v>
      </c>
      <c r="U438" s="7">
        <f>IFERROR(VLOOKUP(Table1[[#This Row],[Stock]],[2]CUS030!$A$5:$BO$10000,26,0)/Table1[[#This Row],[Rate
(L/S)]],"")</f>
        <v>0</v>
      </c>
      <c r="V438" s="7">
        <f>IFERROR(VLOOKUP(Table1[[#This Row],[Stock]],[2]CUS030!$A$5:$BO$10000,27,0)/Table1[[#This Row],[Rate
(L/S)]],"")</f>
        <v>61</v>
      </c>
      <c r="W438" s="7">
        <f>IFERROR(VLOOKUP(Table1[[#This Row],[Stock]],[2]CUS030!$A$5:$BO$10000,28,0)/Table1[[#This Row],[Rate
(L/S)]],"")</f>
        <v>0</v>
      </c>
      <c r="X438" s="7">
        <f>IFERROR(VLOOKUP(Table1[[#This Row],[Stock]],[2]CUS030!$A$5:$BO$10000,29,0)/Table1[[#This Row],[Rate
(L/S)]],"")</f>
        <v>0</v>
      </c>
      <c r="Y438" s="7">
        <f>IFERROR(VLOOKUP(Table1[[#This Row],[Stock]],[2]CUS030!$A$5:$BO$10000,30,0)/Table1[[#This Row],[Rate
(L/S)]],"")</f>
        <v>0</v>
      </c>
      <c r="Z438" s="7">
        <f>IFERROR(VLOOKUP(Table1[[#This Row],[Stock]],[2]CUS030!$A$5:$BO$10000,31,0)/Table1[[#This Row],[Rate
(L/S)]],"")</f>
        <v>61</v>
      </c>
      <c r="AA438" s="7">
        <f>IFERROR(VLOOKUP(Table1[[#This Row],[Stock]],[2]CUS030!$A$5:$BO$10000,32,0)/Table1[[#This Row],[Rate
(L/S)]],"")</f>
        <v>61</v>
      </c>
      <c r="AB438" s="7">
        <f>IFERROR(VLOOKUP(Table1[[#This Row],[Stock]],[2]CUS030!$A$5:$BO$10000,33,0)/Table1[[#This Row],[Rate
(L/S)]],"")</f>
        <v>61</v>
      </c>
      <c r="AC438" s="7">
        <f>IFERROR(VLOOKUP(Table1[[#This Row],[Stock]],[2]CUS030!$A$5:$BO$10000,34,0)/Table1[[#This Row],[Rate
(L/S)]],"")</f>
        <v>61</v>
      </c>
      <c r="AD438" s="7">
        <f>IFERROR(VLOOKUP(Table1[[#This Row],[Stock]],[2]CUS030!$A$5:$BO$10000,35,0)/Table1[[#This Row],[Rate
(L/S)]],"")</f>
        <v>0</v>
      </c>
      <c r="AE438" s="7">
        <f>IFERROR(VLOOKUP(Table1[[#This Row],[Stock]],[2]CUS030!$A$5:$BO$10000,36,0)/Table1[[#This Row],[Rate
(L/S)]],"")</f>
        <v>0</v>
      </c>
      <c r="AF438" s="7">
        <f>IFERROR(VLOOKUP(Table1[[#This Row],[Stock]],[2]CUS030!$A$5:$BO$10000,37,0)/Table1[[#This Row],[Rate
(L/S)]],"")</f>
        <v>0</v>
      </c>
      <c r="AG438" s="7">
        <f>IFERROR(VLOOKUP(Table1[[#This Row],[Stock]],[2]CUS030!$A$5:$BO$10000,38,0)/Table1[[#This Row],[Rate
(L/S)]],"")</f>
        <v>61</v>
      </c>
      <c r="AH438" s="7">
        <f>IFERROR(VLOOKUP(Table1[[#This Row],[Stock]],[2]CUS030!$A$5:$BO$10000,39,0)/Table1[[#This Row],[Rate
(L/S)]],"")</f>
        <v>61</v>
      </c>
      <c r="AI438" s="7">
        <f>IFERROR(VLOOKUP(Table1[[#This Row],[Stock]],[2]CUS030!$A$5:$BO$10000,40,0)/Table1[[#This Row],[Rate
(L/S)]],"")</f>
        <v>61</v>
      </c>
      <c r="AJ438" s="7">
        <f>IFERROR(VLOOKUP(Table1[[#This Row],[Stock]],[2]CUS030!$A$5:$BO$10000,41,0)/Table1[[#This Row],[Rate
(L/S)]],"")</f>
        <v>61</v>
      </c>
      <c r="AK438" s="7">
        <f>IFERROR(VLOOKUP(Table1[[#This Row],[Stock]],[2]CUS030!$A$5:$BO$10000,42,0)/Table1[[#This Row],[Rate
(L/S)]],"")</f>
        <v>61</v>
      </c>
      <c r="AL438" s="7">
        <f>IFERROR(VLOOKUP(Table1[[#This Row],[Stock]],[2]CUS030!$A$5:$BO$10000,43,0)/Table1[[#This Row],[Rate
(L/S)]],"")</f>
        <v>0</v>
      </c>
      <c r="AM438" s="7">
        <f>IFERROR(VLOOKUP(Table1[[#This Row],[Stock]],[2]CUS030!$A$5:$BO$10000,44,0)/Table1[[#This Row],[Rate
(L/S)]],"")</f>
        <v>0</v>
      </c>
      <c r="AN438" s="7">
        <f>IFERROR(VLOOKUP(Table1[[#This Row],[Stock]],[2]CUS030!$A$5:$BO$10000,45,0)/Table1[[#This Row],[Rate
(L/S)]],"")</f>
        <v>61</v>
      </c>
      <c r="AO438" s="7">
        <f>IFERROR(VLOOKUP(Table1[[#This Row],[Stock]],[2]CUS030!$A$5:$BO$10000,46,0)/Table1[[#This Row],[Rate
(L/S)]],"")</f>
        <v>61</v>
      </c>
      <c r="AP438" s="7">
        <f>IFERROR(VLOOKUP(Table1[[#This Row],[Stock]],[2]CUS030!$A$5:$BO$10000,47,0)/Table1[[#This Row],[Rate
(L/S)]],"")</f>
        <v>61</v>
      </c>
      <c r="AQ438" s="7">
        <f>IFERROR(VLOOKUP(Table1[[#This Row],[Stock]],[2]CUS030!$A$5:$BO$10000,48,0)/Table1[[#This Row],[Rate
(L/S)]],"")</f>
        <v>61</v>
      </c>
      <c r="AR438" s="7">
        <f>IFERROR(VLOOKUP(Table1[[#This Row],[Stock]],[2]CUS030!$A$5:$BO$10000,49,0)/Table1[[#This Row],[Rate
(L/S)]],"")</f>
        <v>61</v>
      </c>
      <c r="AS438" s="7">
        <f>IFERROR(VLOOKUP(Table1[[#This Row],[Stock]],[2]CUS030!$A$5:$BO$10000,50,0)/Table1[[#This Row],[Rate
(L/S)]],"")</f>
        <v>0</v>
      </c>
      <c r="AT438" s="7">
        <f>IFERROR(VLOOKUP(Table1[[#This Row],[Stock]],[2]CUS030!$A$5:$BO$10000,51,0)/Table1[[#This Row],[Rate
(L/S)]],"")</f>
        <v>0</v>
      </c>
      <c r="AU438" s="7">
        <f>IFERROR(VLOOKUP(Table1[[#This Row],[Stock]],[2]CUS030!$A$5:$BO$10000,52,0)/Table1[[#This Row],[Rate
(L/S)]],"")</f>
        <v>0</v>
      </c>
      <c r="AV438" s="7">
        <f>IFERROR(VLOOKUP(Table1[[#This Row],[Stock]],[2]CUS030!$A$5:$BO$10000,53,0)/Table1[[#This Row],[Rate
(L/S)]],"")</f>
        <v>1098</v>
      </c>
      <c r="AW438" s="7">
        <f>IFERROR(VLOOKUP(Table1[[#This Row],[Stock]],[2]CUS030!$A$5:$BO$10000,54,0)/Table1[[#This Row],[Rate
(L/S)]],"")</f>
        <v>0</v>
      </c>
      <c r="AX438" s="7">
        <f>IFERROR(VLOOKUP(Table1[[#This Row],[Stock]],[2]CUS030!$A$5:$BO$10000,55,0)/Table1[[#This Row],[Rate
(L/S)]],"")</f>
        <v>978</v>
      </c>
      <c r="AY438" s="7">
        <f>IFERROR(VLOOKUP(Table1[[#This Row],[Stock]],[2]CUS030!$A$5:$BO$10000,56,0)/Table1[[#This Row],[Rate
(L/S)]],"")</f>
        <v>972</v>
      </c>
      <c r="AZ438" s="7">
        <f>IFERROR(VLOOKUP(Table1[[#This Row],[Stock]],[2]CUS030!$A$5:$BO$10000,57,0)/Table1[[#This Row],[Rate
(L/S)]],"")</f>
        <v>736</v>
      </c>
      <c r="BA438" s="7">
        <f>IFERROR(VLOOKUP(Table1[[#This Row],[Stock]],[2]CUS030!$A$5:$BO$10000,58,0)/Table1[[#This Row],[Rate
(L/S)]],"")</f>
        <v>1066</v>
      </c>
      <c r="BB438" s="7">
        <f>IFERROR(VLOOKUP(Table1[[#This Row],[Stock]],[2]CUS030!$A$5:$BO$10000,59,0)/Table1[[#This Row],[Rate
(L/S)]],"")</f>
        <v>0</v>
      </c>
      <c r="BC438" s="7">
        <f>IFERROR(VLOOKUP(Table1[[#This Row],[Stock]],[2]CUS030!$A$5:$BO$10000,60,0)/Table1[[#This Row],[Rate
(L/S)]],"")</f>
        <v>0</v>
      </c>
      <c r="BD438" s="7">
        <f>IFERROR(VLOOKUP(Table1[[#This Row],[Stock]],[2]CUS030!$A$5:$BO$10000,61,0)/Table1[[#This Row],[Rate
(L/S)]],"")</f>
        <v>0</v>
      </c>
      <c r="BE438" s="7">
        <f>IFERROR(VLOOKUP(Table1[[#This Row],[Stock]],[2]CUS030!$A$5:$BO$10000,62,0)/Table1[[#This Row],[Rate
(L/S)]],"")</f>
        <v>0</v>
      </c>
      <c r="BF438" s="7">
        <f>IFERROR(VLOOKUP(Table1[[#This Row],[Stock]],[2]CUS030!$A$5:$BO$10000,63,0)/Table1[[#This Row],[Rate
(L/S)]],"")</f>
        <v>0</v>
      </c>
      <c r="BG438" s="7">
        <f>IFERROR(VLOOKUP(Table1[[#This Row],[Stock]],[2]CUS030!$A$5:$BO$10000,64,0)/Table1[[#This Row],[Rate
(L/S)]],"")</f>
        <v>0</v>
      </c>
      <c r="BH438" s="7">
        <f>IFERROR(VLOOKUP(Table1[[#This Row],[Stock]],[2]CUS030!$A$5:$BO$10000,65,0)/Table1[[#This Row],[Rate
(L/S)]],"")</f>
        <v>0</v>
      </c>
      <c r="BI438" s="7" t="s">
        <v>1</v>
      </c>
      <c r="BJ438" s="15">
        <f>IFERROR(IF(Table1[[#This Row],[S.Material]]="S",(Table1[[#This Row],[Total Qty]]+Table1[[#This Row],[N+1]]+Table1[[#This Row],[N+2]]),Table1[[#This Row],[Total Qty]]+Table1[[#This Row],[N+1]]),)</f>
        <v>2070</v>
      </c>
      <c r="BK438" s="7" t="str">
        <f>IFERROR(IF(((AVERAGE((Table1[[#This Row],[N+1]],Table1[[#This Row],[N+2]]),Table1[[#This Row],[N+3]])-(Table1[[#This Row],[Total Qty]])))&gt;500,"Fixed&gt;500pcs",""),"")</f>
        <v/>
      </c>
      <c r="BL438" s="7" t="str">
        <f>IF(AND(Table1[[#This Row],[Last Forcast]]=0,Table1[[#This Row],[Total Qty]]&gt;0,Table1[[#This Row],[N+1]]&gt;0),"Check PO again","")</f>
        <v/>
      </c>
    </row>
    <row r="439" spans="2:64" x14ac:dyDescent="0.3">
      <c r="B439">
        <v>437</v>
      </c>
      <c r="C439" t="s">
        <v>451</v>
      </c>
      <c r="D439">
        <f>IFERROR(ROUND((MID(Table1[[#This Row],[Production]],35,(LEN(Table1[[#This Row],[Production]]))-37)/(MID(Table1[[#This Row],[Stock]],35,(LEN(Table1[[#This Row],[Stock]]))-37))),0),"")</f>
        <v>1</v>
      </c>
      <c r="E439" t="s">
        <v>451</v>
      </c>
      <c r="F439" s="16">
        <f>VLOOKUP(LEFT(Table1[[#This Row],[Production]],LEN(Table1[[#This Row],[Production]])-7),Item!$A$5:$Z$1000,26,0)</f>
        <v>2.2909999999999999</v>
      </c>
      <c r="H439" s="8" t="str">
        <f>IFERROR(VLOOKUP(MID(Table1[[#This Row],[Production]],10,2),Special!$B$2:$D$26,3,0),"")</f>
        <v>-</v>
      </c>
      <c r="J439" t="b">
        <f>EXACT(LEFT(Table1[[#This Row],[Stock]],12),LEFT(Table1[[#This Row],[Production]],12))</f>
        <v>1</v>
      </c>
      <c r="K439" t="b">
        <f>EXACT((RIGHT(Table1[[#This Row],[Stock]],3)),((RIGHT(Table1[[#This Row],[Production]],3))))</f>
        <v>1</v>
      </c>
      <c r="L439" s="14" t="str">
        <f>IFERROR(VLOOKUP(Table1[[#This Row],[Stock]],[1]Sheet1!$A$7:$N$10000,14,0),"")</f>
        <v/>
      </c>
      <c r="M439" s="14" t="str">
        <f>IFERROR(ROUND((Table1[[#This Row],[Stock
(S&amp;L)]]/Table1[[#This Row],[Rate
(L/S)]]),0),"")</f>
        <v/>
      </c>
      <c r="O439" t="str">
        <f>IF(Table1[[#This Row],[Rate
(L/S)]]=1,"P/E","C")</f>
        <v>P/E</v>
      </c>
      <c r="P439" s="7">
        <f>IFERROR(VLOOKUP(Table1[[#This Row],[Stock]],[2]CUS030!$A$5:$BO$10000,21,0)/Table1[[#This Row],[Rate
(L/S)]],"")</f>
        <v>0</v>
      </c>
      <c r="Q439" s="7">
        <f>IFERROR(VLOOKUP(Table1[[#This Row],[Stock]],[2]CUS030!$A$5:$BO$10000,22,0)/Table1[[#This Row],[Rate
(L/S)]],"")</f>
        <v>0</v>
      </c>
      <c r="R439" s="7">
        <f>IFERROR(VLOOKUP(Table1[[#This Row],[Stock]],[2]CUS030!$A$5:$BO$10000,23,0)/Table1[[#This Row],[Rate
(L/S)]],"")</f>
        <v>0</v>
      </c>
      <c r="S439" s="7">
        <f>IFERROR(VLOOKUP(Table1[[#This Row],[Stock]],[2]CUS030!$A$5:$BO$10000,24,0)/Table1[[#This Row],[Rate
(L/S)]],"")</f>
        <v>0</v>
      </c>
      <c r="T439" s="7">
        <f>IFERROR(VLOOKUP(Table1[[#This Row],[Stock]],[2]CUS030!$A$5:$BO$10000,25,0)/Table1[[#This Row],[Rate
(L/S)]],"")</f>
        <v>0</v>
      </c>
      <c r="U439" s="7">
        <f>IFERROR(VLOOKUP(Table1[[#This Row],[Stock]],[2]CUS030!$A$5:$BO$10000,26,0)/Table1[[#This Row],[Rate
(L/S)]],"")</f>
        <v>0</v>
      </c>
      <c r="V439" s="7">
        <f>IFERROR(VLOOKUP(Table1[[#This Row],[Stock]],[2]CUS030!$A$5:$BO$10000,27,0)/Table1[[#This Row],[Rate
(L/S)]],"")</f>
        <v>0</v>
      </c>
      <c r="W439" s="7">
        <f>IFERROR(VLOOKUP(Table1[[#This Row],[Stock]],[2]CUS030!$A$5:$BO$10000,28,0)/Table1[[#This Row],[Rate
(L/S)]],"")</f>
        <v>0</v>
      </c>
      <c r="X439" s="7">
        <f>IFERROR(VLOOKUP(Table1[[#This Row],[Stock]],[2]CUS030!$A$5:$BO$10000,29,0)/Table1[[#This Row],[Rate
(L/S)]],"")</f>
        <v>0</v>
      </c>
      <c r="Y439" s="7">
        <f>IFERROR(VLOOKUP(Table1[[#This Row],[Stock]],[2]CUS030!$A$5:$BO$10000,30,0)/Table1[[#This Row],[Rate
(L/S)]],"")</f>
        <v>0</v>
      </c>
      <c r="Z439" s="7">
        <f>IFERROR(VLOOKUP(Table1[[#This Row],[Stock]],[2]CUS030!$A$5:$BO$10000,31,0)/Table1[[#This Row],[Rate
(L/S)]],"")</f>
        <v>0</v>
      </c>
      <c r="AA439" s="7">
        <f>IFERROR(VLOOKUP(Table1[[#This Row],[Stock]],[2]CUS030!$A$5:$BO$10000,32,0)/Table1[[#This Row],[Rate
(L/S)]],"")</f>
        <v>0</v>
      </c>
      <c r="AB439" s="7">
        <f>IFERROR(VLOOKUP(Table1[[#This Row],[Stock]],[2]CUS030!$A$5:$BO$10000,33,0)/Table1[[#This Row],[Rate
(L/S)]],"")</f>
        <v>0</v>
      </c>
      <c r="AC439" s="7">
        <f>IFERROR(VLOOKUP(Table1[[#This Row],[Stock]],[2]CUS030!$A$5:$BO$10000,34,0)/Table1[[#This Row],[Rate
(L/S)]],"")</f>
        <v>0</v>
      </c>
      <c r="AD439" s="7">
        <f>IFERROR(VLOOKUP(Table1[[#This Row],[Stock]],[2]CUS030!$A$5:$BO$10000,35,0)/Table1[[#This Row],[Rate
(L/S)]],"")</f>
        <v>0</v>
      </c>
      <c r="AE439" s="7">
        <f>IFERROR(VLOOKUP(Table1[[#This Row],[Stock]],[2]CUS030!$A$5:$BO$10000,36,0)/Table1[[#This Row],[Rate
(L/S)]],"")</f>
        <v>0</v>
      </c>
      <c r="AF439" s="7">
        <f>IFERROR(VLOOKUP(Table1[[#This Row],[Stock]],[2]CUS030!$A$5:$BO$10000,37,0)/Table1[[#This Row],[Rate
(L/S)]],"")</f>
        <v>0</v>
      </c>
      <c r="AG439" s="7">
        <f>IFERROR(VLOOKUP(Table1[[#This Row],[Stock]],[2]CUS030!$A$5:$BO$10000,38,0)/Table1[[#This Row],[Rate
(L/S)]],"")</f>
        <v>0</v>
      </c>
      <c r="AH439" s="7">
        <f>IFERROR(VLOOKUP(Table1[[#This Row],[Stock]],[2]CUS030!$A$5:$BO$10000,39,0)/Table1[[#This Row],[Rate
(L/S)]],"")</f>
        <v>0</v>
      </c>
      <c r="AI439" s="7">
        <f>IFERROR(VLOOKUP(Table1[[#This Row],[Stock]],[2]CUS030!$A$5:$BO$10000,40,0)/Table1[[#This Row],[Rate
(L/S)]],"")</f>
        <v>0</v>
      </c>
      <c r="AJ439" s="7">
        <f>IFERROR(VLOOKUP(Table1[[#This Row],[Stock]],[2]CUS030!$A$5:$BO$10000,41,0)/Table1[[#This Row],[Rate
(L/S)]],"")</f>
        <v>0</v>
      </c>
      <c r="AK439" s="7">
        <f>IFERROR(VLOOKUP(Table1[[#This Row],[Stock]],[2]CUS030!$A$5:$BO$10000,42,0)/Table1[[#This Row],[Rate
(L/S)]],"")</f>
        <v>0</v>
      </c>
      <c r="AL439" s="7">
        <f>IFERROR(VLOOKUP(Table1[[#This Row],[Stock]],[2]CUS030!$A$5:$BO$10000,43,0)/Table1[[#This Row],[Rate
(L/S)]],"")</f>
        <v>0</v>
      </c>
      <c r="AM439" s="7">
        <f>IFERROR(VLOOKUP(Table1[[#This Row],[Stock]],[2]CUS030!$A$5:$BO$10000,44,0)/Table1[[#This Row],[Rate
(L/S)]],"")</f>
        <v>0</v>
      </c>
      <c r="AN439" s="7">
        <f>IFERROR(VLOOKUP(Table1[[#This Row],[Stock]],[2]CUS030!$A$5:$BO$10000,45,0)/Table1[[#This Row],[Rate
(L/S)]],"")</f>
        <v>0</v>
      </c>
      <c r="AO439" s="7">
        <f>IFERROR(VLOOKUP(Table1[[#This Row],[Stock]],[2]CUS030!$A$5:$BO$10000,46,0)/Table1[[#This Row],[Rate
(L/S)]],"")</f>
        <v>0</v>
      </c>
      <c r="AP439" s="7">
        <f>IFERROR(VLOOKUP(Table1[[#This Row],[Stock]],[2]CUS030!$A$5:$BO$10000,47,0)/Table1[[#This Row],[Rate
(L/S)]],"")</f>
        <v>0</v>
      </c>
      <c r="AQ439" s="7">
        <f>IFERROR(VLOOKUP(Table1[[#This Row],[Stock]],[2]CUS030!$A$5:$BO$10000,48,0)/Table1[[#This Row],[Rate
(L/S)]],"")</f>
        <v>0</v>
      </c>
      <c r="AR439" s="7">
        <f>IFERROR(VLOOKUP(Table1[[#This Row],[Stock]],[2]CUS030!$A$5:$BO$10000,49,0)/Table1[[#This Row],[Rate
(L/S)]],"")</f>
        <v>0</v>
      </c>
      <c r="AS439" s="7">
        <f>IFERROR(VLOOKUP(Table1[[#This Row],[Stock]],[2]CUS030!$A$5:$BO$10000,50,0)/Table1[[#This Row],[Rate
(L/S)]],"")</f>
        <v>0</v>
      </c>
      <c r="AT439" s="7">
        <f>IFERROR(VLOOKUP(Table1[[#This Row],[Stock]],[2]CUS030!$A$5:$BO$10000,51,0)/Table1[[#This Row],[Rate
(L/S)]],"")</f>
        <v>0</v>
      </c>
      <c r="AU439" s="7">
        <f>IFERROR(VLOOKUP(Table1[[#This Row],[Stock]],[2]CUS030!$A$5:$BO$10000,52,0)/Table1[[#This Row],[Rate
(L/S)]],"")</f>
        <v>0</v>
      </c>
      <c r="AV439" s="7">
        <f>IFERROR(VLOOKUP(Table1[[#This Row],[Stock]],[2]CUS030!$A$5:$BO$10000,53,0)/Table1[[#This Row],[Rate
(L/S)]],"")</f>
        <v>0</v>
      </c>
      <c r="AW439" s="7">
        <f>IFERROR(VLOOKUP(Table1[[#This Row],[Stock]],[2]CUS030!$A$5:$BO$10000,54,0)/Table1[[#This Row],[Rate
(L/S)]],"")</f>
        <v>0</v>
      </c>
      <c r="AX439" s="7">
        <f>IFERROR(VLOOKUP(Table1[[#This Row],[Stock]],[2]CUS030!$A$5:$BO$10000,55,0)/Table1[[#This Row],[Rate
(L/S)]],"")</f>
        <v>0</v>
      </c>
      <c r="AY439" s="7">
        <f>IFERROR(VLOOKUP(Table1[[#This Row],[Stock]],[2]CUS030!$A$5:$BO$10000,56,0)/Table1[[#This Row],[Rate
(L/S)]],"")</f>
        <v>0</v>
      </c>
      <c r="AZ439" s="7">
        <f>IFERROR(VLOOKUP(Table1[[#This Row],[Stock]],[2]CUS030!$A$5:$BO$10000,57,0)/Table1[[#This Row],[Rate
(L/S)]],"")</f>
        <v>0</v>
      </c>
      <c r="BA439" s="7">
        <f>IFERROR(VLOOKUP(Table1[[#This Row],[Stock]],[2]CUS030!$A$5:$BO$10000,58,0)/Table1[[#This Row],[Rate
(L/S)]],"")</f>
        <v>0</v>
      </c>
      <c r="BB439" s="7">
        <f>IFERROR(VLOOKUP(Table1[[#This Row],[Stock]],[2]CUS030!$A$5:$BO$10000,59,0)/Table1[[#This Row],[Rate
(L/S)]],"")</f>
        <v>0</v>
      </c>
      <c r="BC439" s="7">
        <f>IFERROR(VLOOKUP(Table1[[#This Row],[Stock]],[2]CUS030!$A$5:$BO$10000,60,0)/Table1[[#This Row],[Rate
(L/S)]],"")</f>
        <v>0</v>
      </c>
      <c r="BD439" s="7">
        <f>IFERROR(VLOOKUP(Table1[[#This Row],[Stock]],[2]CUS030!$A$5:$BO$10000,61,0)/Table1[[#This Row],[Rate
(L/S)]],"")</f>
        <v>0</v>
      </c>
      <c r="BE439" s="7">
        <f>IFERROR(VLOOKUP(Table1[[#This Row],[Stock]],[2]CUS030!$A$5:$BO$10000,62,0)/Table1[[#This Row],[Rate
(L/S)]],"")</f>
        <v>0</v>
      </c>
      <c r="BF439" s="7">
        <f>IFERROR(VLOOKUP(Table1[[#This Row],[Stock]],[2]CUS030!$A$5:$BO$10000,63,0)/Table1[[#This Row],[Rate
(L/S)]],"")</f>
        <v>0</v>
      </c>
      <c r="BG439" s="7">
        <f>IFERROR(VLOOKUP(Table1[[#This Row],[Stock]],[2]CUS030!$A$5:$BO$10000,64,0)/Table1[[#This Row],[Rate
(L/S)]],"")</f>
        <v>0</v>
      </c>
      <c r="BH439" s="7">
        <f>IFERROR(VLOOKUP(Table1[[#This Row],[Stock]],[2]CUS030!$A$5:$BO$10000,65,0)/Table1[[#This Row],[Rate
(L/S)]],"")</f>
        <v>0</v>
      </c>
      <c r="BI439" s="7" t="s">
        <v>1</v>
      </c>
      <c r="BJ439" s="15">
        <f>IFERROR(IF(Table1[[#This Row],[S.Material]]="S",(Table1[[#This Row],[Total Qty]]+Table1[[#This Row],[N+1]]+Table1[[#This Row],[N+2]]),Table1[[#This Row],[Total Qty]]+Table1[[#This Row],[N+1]]),)</f>
        <v>0</v>
      </c>
      <c r="BK439" s="7" t="str">
        <f>IFERROR(IF(((AVERAGE((Table1[[#This Row],[N+1]],Table1[[#This Row],[N+2]]),Table1[[#This Row],[N+3]])-(Table1[[#This Row],[Total Qty]])))&gt;500,"Fixed&gt;500pcs",""),"")</f>
        <v/>
      </c>
      <c r="BL439" s="7" t="str">
        <f>IF(AND(Table1[[#This Row],[Last Forcast]]=0,Table1[[#This Row],[Total Qty]]&gt;0,Table1[[#This Row],[N+1]]&gt;0),"Check PO again","")</f>
        <v/>
      </c>
    </row>
    <row r="440" spans="2:64" x14ac:dyDescent="0.3">
      <c r="B440">
        <v>438</v>
      </c>
      <c r="C440" t="s">
        <v>452</v>
      </c>
      <c r="D440">
        <f>IFERROR(ROUND((MID(Table1[[#This Row],[Production]],35,(LEN(Table1[[#This Row],[Production]]))-37)/(MID(Table1[[#This Row],[Stock]],35,(LEN(Table1[[#This Row],[Stock]]))-37))),0),"")</f>
        <v>1</v>
      </c>
      <c r="E440" t="s">
        <v>452</v>
      </c>
      <c r="F440" s="16">
        <f>VLOOKUP(LEFT(Table1[[#This Row],[Production]],LEN(Table1[[#This Row],[Production]])-7),Item!$A$5:$Z$1000,26,0)</f>
        <v>2.0070000000000001</v>
      </c>
      <c r="H440" s="8" t="str">
        <f>IFERROR(VLOOKUP(MID(Table1[[#This Row],[Production]],10,2),Special!$B$2:$D$26,3,0),"")</f>
        <v>-</v>
      </c>
      <c r="J440" t="b">
        <f>EXACT(LEFT(Table1[[#This Row],[Stock]],12),LEFT(Table1[[#This Row],[Production]],12))</f>
        <v>1</v>
      </c>
      <c r="K440" t="b">
        <f>EXACT((RIGHT(Table1[[#This Row],[Stock]],3)),((RIGHT(Table1[[#This Row],[Production]],3))))</f>
        <v>1</v>
      </c>
      <c r="L440" s="14">
        <f>IFERROR(VLOOKUP(Table1[[#This Row],[Stock]],[1]Sheet1!$A$7:$N$10000,14,0),"")</f>
        <v>96</v>
      </c>
      <c r="M440" s="14">
        <f>IFERROR(ROUND((Table1[[#This Row],[Stock
(S&amp;L)]]/Table1[[#This Row],[Rate
(L/S)]]),0),"")</f>
        <v>96</v>
      </c>
      <c r="O440" t="str">
        <f>IF(Table1[[#This Row],[Rate
(L/S)]]=1,"P/E","C")</f>
        <v>P/E</v>
      </c>
      <c r="P440" s="7">
        <f>IFERROR(VLOOKUP(Table1[[#This Row],[Stock]],[2]CUS030!$A$5:$BO$10000,21,0)/Table1[[#This Row],[Rate
(L/S)]],"")</f>
        <v>0</v>
      </c>
      <c r="Q440" s="7">
        <f>IFERROR(VLOOKUP(Table1[[#This Row],[Stock]],[2]CUS030!$A$5:$BO$10000,22,0)/Table1[[#This Row],[Rate
(L/S)]],"")</f>
        <v>0</v>
      </c>
      <c r="R440" s="7">
        <f>IFERROR(VLOOKUP(Table1[[#This Row],[Stock]],[2]CUS030!$A$5:$BO$10000,23,0)/Table1[[#This Row],[Rate
(L/S)]],"")</f>
        <v>0</v>
      </c>
      <c r="S440" s="7">
        <f>IFERROR(VLOOKUP(Table1[[#This Row],[Stock]],[2]CUS030!$A$5:$BO$10000,24,0)/Table1[[#This Row],[Rate
(L/S)]],"")</f>
        <v>0</v>
      </c>
      <c r="T440" s="7">
        <f>IFERROR(VLOOKUP(Table1[[#This Row],[Stock]],[2]CUS030!$A$5:$BO$10000,25,0)/Table1[[#This Row],[Rate
(L/S)]],"")</f>
        <v>0</v>
      </c>
      <c r="U440" s="7">
        <f>IFERROR(VLOOKUP(Table1[[#This Row],[Stock]],[2]CUS030!$A$5:$BO$10000,26,0)/Table1[[#This Row],[Rate
(L/S)]],"")</f>
        <v>0</v>
      </c>
      <c r="V440" s="7">
        <f>IFERROR(VLOOKUP(Table1[[#This Row],[Stock]],[2]CUS030!$A$5:$BO$10000,27,0)/Table1[[#This Row],[Rate
(L/S)]],"")</f>
        <v>0</v>
      </c>
      <c r="W440" s="7">
        <f>IFERROR(VLOOKUP(Table1[[#This Row],[Stock]],[2]CUS030!$A$5:$BO$10000,28,0)/Table1[[#This Row],[Rate
(L/S)]],"")</f>
        <v>0</v>
      </c>
      <c r="X440" s="7">
        <f>IFERROR(VLOOKUP(Table1[[#This Row],[Stock]],[2]CUS030!$A$5:$BO$10000,29,0)/Table1[[#This Row],[Rate
(L/S)]],"")</f>
        <v>0</v>
      </c>
      <c r="Y440" s="7">
        <f>IFERROR(VLOOKUP(Table1[[#This Row],[Stock]],[2]CUS030!$A$5:$BO$10000,30,0)/Table1[[#This Row],[Rate
(L/S)]],"")</f>
        <v>0</v>
      </c>
      <c r="Z440" s="7">
        <f>IFERROR(VLOOKUP(Table1[[#This Row],[Stock]],[2]CUS030!$A$5:$BO$10000,31,0)/Table1[[#This Row],[Rate
(L/S)]],"")</f>
        <v>0</v>
      </c>
      <c r="AA440" s="7">
        <f>IFERROR(VLOOKUP(Table1[[#This Row],[Stock]],[2]CUS030!$A$5:$BO$10000,32,0)/Table1[[#This Row],[Rate
(L/S)]],"")</f>
        <v>0</v>
      </c>
      <c r="AB440" s="7">
        <f>IFERROR(VLOOKUP(Table1[[#This Row],[Stock]],[2]CUS030!$A$5:$BO$10000,33,0)/Table1[[#This Row],[Rate
(L/S)]],"")</f>
        <v>0</v>
      </c>
      <c r="AC440" s="7">
        <f>IFERROR(VLOOKUP(Table1[[#This Row],[Stock]],[2]CUS030!$A$5:$BO$10000,34,0)/Table1[[#This Row],[Rate
(L/S)]],"")</f>
        <v>0</v>
      </c>
      <c r="AD440" s="7">
        <f>IFERROR(VLOOKUP(Table1[[#This Row],[Stock]],[2]CUS030!$A$5:$BO$10000,35,0)/Table1[[#This Row],[Rate
(L/S)]],"")</f>
        <v>0</v>
      </c>
      <c r="AE440" s="7">
        <f>IFERROR(VLOOKUP(Table1[[#This Row],[Stock]],[2]CUS030!$A$5:$BO$10000,36,0)/Table1[[#This Row],[Rate
(L/S)]],"")</f>
        <v>0</v>
      </c>
      <c r="AF440" s="7">
        <f>IFERROR(VLOOKUP(Table1[[#This Row],[Stock]],[2]CUS030!$A$5:$BO$10000,37,0)/Table1[[#This Row],[Rate
(L/S)]],"")</f>
        <v>0</v>
      </c>
      <c r="AG440" s="7">
        <f>IFERROR(VLOOKUP(Table1[[#This Row],[Stock]],[2]CUS030!$A$5:$BO$10000,38,0)/Table1[[#This Row],[Rate
(L/S)]],"")</f>
        <v>0</v>
      </c>
      <c r="AH440" s="7">
        <f>IFERROR(VLOOKUP(Table1[[#This Row],[Stock]],[2]CUS030!$A$5:$BO$10000,39,0)/Table1[[#This Row],[Rate
(L/S)]],"")</f>
        <v>0</v>
      </c>
      <c r="AI440" s="7">
        <f>IFERROR(VLOOKUP(Table1[[#This Row],[Stock]],[2]CUS030!$A$5:$BO$10000,40,0)/Table1[[#This Row],[Rate
(L/S)]],"")</f>
        <v>0</v>
      </c>
      <c r="AJ440" s="7">
        <f>IFERROR(VLOOKUP(Table1[[#This Row],[Stock]],[2]CUS030!$A$5:$BO$10000,41,0)/Table1[[#This Row],[Rate
(L/S)]],"")</f>
        <v>0</v>
      </c>
      <c r="AK440" s="7">
        <f>IFERROR(VLOOKUP(Table1[[#This Row],[Stock]],[2]CUS030!$A$5:$BO$10000,42,0)/Table1[[#This Row],[Rate
(L/S)]],"")</f>
        <v>0</v>
      </c>
      <c r="AL440" s="7">
        <f>IFERROR(VLOOKUP(Table1[[#This Row],[Stock]],[2]CUS030!$A$5:$BO$10000,43,0)/Table1[[#This Row],[Rate
(L/S)]],"")</f>
        <v>0</v>
      </c>
      <c r="AM440" s="7">
        <f>IFERROR(VLOOKUP(Table1[[#This Row],[Stock]],[2]CUS030!$A$5:$BO$10000,44,0)/Table1[[#This Row],[Rate
(L/S)]],"")</f>
        <v>0</v>
      </c>
      <c r="AN440" s="7">
        <f>IFERROR(VLOOKUP(Table1[[#This Row],[Stock]],[2]CUS030!$A$5:$BO$10000,45,0)/Table1[[#This Row],[Rate
(L/S)]],"")</f>
        <v>0</v>
      </c>
      <c r="AO440" s="7">
        <f>IFERROR(VLOOKUP(Table1[[#This Row],[Stock]],[2]CUS030!$A$5:$BO$10000,46,0)/Table1[[#This Row],[Rate
(L/S)]],"")</f>
        <v>0</v>
      </c>
      <c r="AP440" s="7">
        <f>IFERROR(VLOOKUP(Table1[[#This Row],[Stock]],[2]CUS030!$A$5:$BO$10000,47,0)/Table1[[#This Row],[Rate
(L/S)]],"")</f>
        <v>0</v>
      </c>
      <c r="AQ440" s="7">
        <f>IFERROR(VLOOKUP(Table1[[#This Row],[Stock]],[2]CUS030!$A$5:$BO$10000,48,0)/Table1[[#This Row],[Rate
(L/S)]],"")</f>
        <v>0</v>
      </c>
      <c r="AR440" s="7">
        <f>IFERROR(VLOOKUP(Table1[[#This Row],[Stock]],[2]CUS030!$A$5:$BO$10000,49,0)/Table1[[#This Row],[Rate
(L/S)]],"")</f>
        <v>0</v>
      </c>
      <c r="AS440" s="7">
        <f>IFERROR(VLOOKUP(Table1[[#This Row],[Stock]],[2]CUS030!$A$5:$BO$10000,50,0)/Table1[[#This Row],[Rate
(L/S)]],"")</f>
        <v>0</v>
      </c>
      <c r="AT440" s="7">
        <f>IFERROR(VLOOKUP(Table1[[#This Row],[Stock]],[2]CUS030!$A$5:$BO$10000,51,0)/Table1[[#This Row],[Rate
(L/S)]],"")</f>
        <v>0</v>
      </c>
      <c r="AU440" s="7">
        <f>IFERROR(VLOOKUP(Table1[[#This Row],[Stock]],[2]CUS030!$A$5:$BO$10000,52,0)/Table1[[#This Row],[Rate
(L/S)]],"")</f>
        <v>0</v>
      </c>
      <c r="AV440" s="7">
        <f>IFERROR(VLOOKUP(Table1[[#This Row],[Stock]],[2]CUS030!$A$5:$BO$10000,53,0)/Table1[[#This Row],[Rate
(L/S)]],"")</f>
        <v>0</v>
      </c>
      <c r="AW440" s="7">
        <f>IFERROR(VLOOKUP(Table1[[#This Row],[Stock]],[2]CUS030!$A$5:$BO$10000,54,0)/Table1[[#This Row],[Rate
(L/S)]],"")</f>
        <v>0</v>
      </c>
      <c r="AX440" s="7">
        <f>IFERROR(VLOOKUP(Table1[[#This Row],[Stock]],[2]CUS030!$A$5:$BO$10000,55,0)/Table1[[#This Row],[Rate
(L/S)]],"")</f>
        <v>0</v>
      </c>
      <c r="AY440" s="7">
        <f>IFERROR(VLOOKUP(Table1[[#This Row],[Stock]],[2]CUS030!$A$5:$BO$10000,56,0)/Table1[[#This Row],[Rate
(L/S)]],"")</f>
        <v>0</v>
      </c>
      <c r="AZ440" s="7">
        <f>IFERROR(VLOOKUP(Table1[[#This Row],[Stock]],[2]CUS030!$A$5:$BO$10000,57,0)/Table1[[#This Row],[Rate
(L/S)]],"")</f>
        <v>0</v>
      </c>
      <c r="BA440" s="7">
        <f>IFERROR(VLOOKUP(Table1[[#This Row],[Stock]],[2]CUS030!$A$5:$BO$10000,58,0)/Table1[[#This Row],[Rate
(L/S)]],"")</f>
        <v>0</v>
      </c>
      <c r="BB440" s="7">
        <f>IFERROR(VLOOKUP(Table1[[#This Row],[Stock]],[2]CUS030!$A$5:$BO$10000,59,0)/Table1[[#This Row],[Rate
(L/S)]],"")</f>
        <v>0</v>
      </c>
      <c r="BC440" s="7">
        <f>IFERROR(VLOOKUP(Table1[[#This Row],[Stock]],[2]CUS030!$A$5:$BO$10000,60,0)/Table1[[#This Row],[Rate
(L/S)]],"")</f>
        <v>0</v>
      </c>
      <c r="BD440" s="7">
        <f>IFERROR(VLOOKUP(Table1[[#This Row],[Stock]],[2]CUS030!$A$5:$BO$10000,61,0)/Table1[[#This Row],[Rate
(L/S)]],"")</f>
        <v>0</v>
      </c>
      <c r="BE440" s="7">
        <f>IFERROR(VLOOKUP(Table1[[#This Row],[Stock]],[2]CUS030!$A$5:$BO$10000,62,0)/Table1[[#This Row],[Rate
(L/S)]],"")</f>
        <v>0</v>
      </c>
      <c r="BF440" s="7">
        <f>IFERROR(VLOOKUP(Table1[[#This Row],[Stock]],[2]CUS030!$A$5:$BO$10000,63,0)/Table1[[#This Row],[Rate
(L/S)]],"")</f>
        <v>0</v>
      </c>
      <c r="BG440" s="7">
        <f>IFERROR(VLOOKUP(Table1[[#This Row],[Stock]],[2]CUS030!$A$5:$BO$10000,64,0)/Table1[[#This Row],[Rate
(L/S)]],"")</f>
        <v>0</v>
      </c>
      <c r="BH440" s="7">
        <f>IFERROR(VLOOKUP(Table1[[#This Row],[Stock]],[2]CUS030!$A$5:$BO$10000,65,0)/Table1[[#This Row],[Rate
(L/S)]],"")</f>
        <v>0</v>
      </c>
      <c r="BI440" s="7" t="s">
        <v>1</v>
      </c>
      <c r="BJ440" s="15">
        <f>IFERROR(IF(Table1[[#This Row],[S.Material]]="S",(Table1[[#This Row],[Total Qty]]+Table1[[#This Row],[N+1]]+Table1[[#This Row],[N+2]]),Table1[[#This Row],[Total Qty]]+Table1[[#This Row],[N+1]]),)</f>
        <v>0</v>
      </c>
      <c r="BK440" s="7" t="str">
        <f>IFERROR(IF(((AVERAGE((Table1[[#This Row],[N+1]],Table1[[#This Row],[N+2]]),Table1[[#This Row],[N+3]])-(Table1[[#This Row],[Total Qty]])))&gt;500,"Fixed&gt;500pcs",""),"")</f>
        <v/>
      </c>
      <c r="BL440" s="7" t="str">
        <f>IF(AND(Table1[[#This Row],[Last Forcast]]=0,Table1[[#This Row],[Total Qty]]&gt;0,Table1[[#This Row],[N+1]]&gt;0),"Check PO again","")</f>
        <v/>
      </c>
    </row>
    <row r="441" spans="2:64" x14ac:dyDescent="0.3">
      <c r="B441">
        <v>439</v>
      </c>
      <c r="C441" t="s">
        <v>453</v>
      </c>
      <c r="D441">
        <f>IFERROR(ROUND((MID(Table1[[#This Row],[Production]],35,(LEN(Table1[[#This Row],[Production]]))-37)/(MID(Table1[[#This Row],[Stock]],35,(LEN(Table1[[#This Row],[Stock]]))-37))),0),"")</f>
        <v>8</v>
      </c>
      <c r="E441" t="s">
        <v>452</v>
      </c>
      <c r="F441" s="16">
        <f>VLOOKUP(LEFT(Table1[[#This Row],[Production]],LEN(Table1[[#This Row],[Production]])-7),Item!$A$5:$Z$1000,26,0)</f>
        <v>2.0070000000000001</v>
      </c>
      <c r="H441" s="8" t="str">
        <f>IFERROR(VLOOKUP(MID(Table1[[#This Row],[Production]],10,2),Special!$B$2:$D$26,3,0),"")</f>
        <v>-</v>
      </c>
      <c r="J441" t="b">
        <f>EXACT(LEFT(Table1[[#This Row],[Stock]],12),LEFT(Table1[[#This Row],[Production]],12))</f>
        <v>1</v>
      </c>
      <c r="K441" t="b">
        <f>EXACT((RIGHT(Table1[[#This Row],[Stock]],3)),((RIGHT(Table1[[#This Row],[Production]],3))))</f>
        <v>1</v>
      </c>
      <c r="L441" s="14">
        <f>IFERROR(VLOOKUP(Table1[[#This Row],[Stock]],[1]Sheet1!$A$7:$N$10000,14,0),"")</f>
        <v>100</v>
      </c>
      <c r="M441" s="14">
        <f>IFERROR(ROUND((Table1[[#This Row],[Stock
(S&amp;L)]]/Table1[[#This Row],[Rate
(L/S)]]),0),"")</f>
        <v>13</v>
      </c>
      <c r="O441" t="str">
        <f>IF(Table1[[#This Row],[Rate
(L/S)]]=1,"P/E","C")</f>
        <v>C</v>
      </c>
      <c r="P441" s="7">
        <f>IFERROR(VLOOKUP(Table1[[#This Row],[Stock]],[2]CUS030!$A$5:$BO$10000,21,0)/Table1[[#This Row],[Rate
(L/S)]],"")</f>
        <v>0</v>
      </c>
      <c r="Q441" s="7">
        <f>IFERROR(VLOOKUP(Table1[[#This Row],[Stock]],[2]CUS030!$A$5:$BO$10000,22,0)/Table1[[#This Row],[Rate
(L/S)]],"")</f>
        <v>0</v>
      </c>
      <c r="R441" s="7">
        <f>IFERROR(VLOOKUP(Table1[[#This Row],[Stock]],[2]CUS030!$A$5:$BO$10000,23,0)/Table1[[#This Row],[Rate
(L/S)]],"")</f>
        <v>0</v>
      </c>
      <c r="S441" s="7">
        <f>IFERROR(VLOOKUP(Table1[[#This Row],[Stock]],[2]CUS030!$A$5:$BO$10000,24,0)/Table1[[#This Row],[Rate
(L/S)]],"")</f>
        <v>0</v>
      </c>
      <c r="T441" s="7">
        <f>IFERROR(VLOOKUP(Table1[[#This Row],[Stock]],[2]CUS030!$A$5:$BO$10000,25,0)/Table1[[#This Row],[Rate
(L/S)]],"")</f>
        <v>0</v>
      </c>
      <c r="U441" s="7">
        <f>IFERROR(VLOOKUP(Table1[[#This Row],[Stock]],[2]CUS030!$A$5:$BO$10000,26,0)/Table1[[#This Row],[Rate
(L/S)]],"")</f>
        <v>0</v>
      </c>
      <c r="V441" s="7">
        <f>IFERROR(VLOOKUP(Table1[[#This Row],[Stock]],[2]CUS030!$A$5:$BO$10000,27,0)/Table1[[#This Row],[Rate
(L/S)]],"")</f>
        <v>0</v>
      </c>
      <c r="W441" s="7">
        <f>IFERROR(VLOOKUP(Table1[[#This Row],[Stock]],[2]CUS030!$A$5:$BO$10000,28,0)/Table1[[#This Row],[Rate
(L/S)]],"")</f>
        <v>0</v>
      </c>
      <c r="X441" s="7">
        <f>IFERROR(VLOOKUP(Table1[[#This Row],[Stock]],[2]CUS030!$A$5:$BO$10000,29,0)/Table1[[#This Row],[Rate
(L/S)]],"")</f>
        <v>0</v>
      </c>
      <c r="Y441" s="7">
        <f>IFERROR(VLOOKUP(Table1[[#This Row],[Stock]],[2]CUS030!$A$5:$BO$10000,30,0)/Table1[[#This Row],[Rate
(L/S)]],"")</f>
        <v>0</v>
      </c>
      <c r="Z441" s="7">
        <f>IFERROR(VLOOKUP(Table1[[#This Row],[Stock]],[2]CUS030!$A$5:$BO$10000,31,0)/Table1[[#This Row],[Rate
(L/S)]],"")</f>
        <v>0</v>
      </c>
      <c r="AA441" s="7">
        <f>IFERROR(VLOOKUP(Table1[[#This Row],[Stock]],[2]CUS030!$A$5:$BO$10000,32,0)/Table1[[#This Row],[Rate
(L/S)]],"")</f>
        <v>0</v>
      </c>
      <c r="AB441" s="7">
        <f>IFERROR(VLOOKUP(Table1[[#This Row],[Stock]],[2]CUS030!$A$5:$BO$10000,33,0)/Table1[[#This Row],[Rate
(L/S)]],"")</f>
        <v>0</v>
      </c>
      <c r="AC441" s="7">
        <f>IFERROR(VLOOKUP(Table1[[#This Row],[Stock]],[2]CUS030!$A$5:$BO$10000,34,0)/Table1[[#This Row],[Rate
(L/S)]],"")</f>
        <v>0</v>
      </c>
      <c r="AD441" s="7">
        <f>IFERROR(VLOOKUP(Table1[[#This Row],[Stock]],[2]CUS030!$A$5:$BO$10000,35,0)/Table1[[#This Row],[Rate
(L/S)]],"")</f>
        <v>0</v>
      </c>
      <c r="AE441" s="7">
        <f>IFERROR(VLOOKUP(Table1[[#This Row],[Stock]],[2]CUS030!$A$5:$BO$10000,36,0)/Table1[[#This Row],[Rate
(L/S)]],"")</f>
        <v>0</v>
      </c>
      <c r="AF441" s="7">
        <f>IFERROR(VLOOKUP(Table1[[#This Row],[Stock]],[2]CUS030!$A$5:$BO$10000,37,0)/Table1[[#This Row],[Rate
(L/S)]],"")</f>
        <v>0</v>
      </c>
      <c r="AG441" s="7">
        <f>IFERROR(VLOOKUP(Table1[[#This Row],[Stock]],[2]CUS030!$A$5:$BO$10000,38,0)/Table1[[#This Row],[Rate
(L/S)]],"")</f>
        <v>0</v>
      </c>
      <c r="AH441" s="7">
        <f>IFERROR(VLOOKUP(Table1[[#This Row],[Stock]],[2]CUS030!$A$5:$BO$10000,39,0)/Table1[[#This Row],[Rate
(L/S)]],"")</f>
        <v>0</v>
      </c>
      <c r="AI441" s="7">
        <f>IFERROR(VLOOKUP(Table1[[#This Row],[Stock]],[2]CUS030!$A$5:$BO$10000,40,0)/Table1[[#This Row],[Rate
(L/S)]],"")</f>
        <v>0</v>
      </c>
      <c r="AJ441" s="7">
        <f>IFERROR(VLOOKUP(Table1[[#This Row],[Stock]],[2]CUS030!$A$5:$BO$10000,41,0)/Table1[[#This Row],[Rate
(L/S)]],"")</f>
        <v>0</v>
      </c>
      <c r="AK441" s="7">
        <f>IFERROR(VLOOKUP(Table1[[#This Row],[Stock]],[2]CUS030!$A$5:$BO$10000,42,0)/Table1[[#This Row],[Rate
(L/S)]],"")</f>
        <v>0</v>
      </c>
      <c r="AL441" s="7">
        <f>IFERROR(VLOOKUP(Table1[[#This Row],[Stock]],[2]CUS030!$A$5:$BO$10000,43,0)/Table1[[#This Row],[Rate
(L/S)]],"")</f>
        <v>0</v>
      </c>
      <c r="AM441" s="7">
        <f>IFERROR(VLOOKUP(Table1[[#This Row],[Stock]],[2]CUS030!$A$5:$BO$10000,44,0)/Table1[[#This Row],[Rate
(L/S)]],"")</f>
        <v>0</v>
      </c>
      <c r="AN441" s="7">
        <f>IFERROR(VLOOKUP(Table1[[#This Row],[Stock]],[2]CUS030!$A$5:$BO$10000,45,0)/Table1[[#This Row],[Rate
(L/S)]],"")</f>
        <v>0</v>
      </c>
      <c r="AO441" s="7">
        <f>IFERROR(VLOOKUP(Table1[[#This Row],[Stock]],[2]CUS030!$A$5:$BO$10000,46,0)/Table1[[#This Row],[Rate
(L/S)]],"")</f>
        <v>0</v>
      </c>
      <c r="AP441" s="7">
        <f>IFERROR(VLOOKUP(Table1[[#This Row],[Stock]],[2]CUS030!$A$5:$BO$10000,47,0)/Table1[[#This Row],[Rate
(L/S)]],"")</f>
        <v>0</v>
      </c>
      <c r="AQ441" s="7">
        <f>IFERROR(VLOOKUP(Table1[[#This Row],[Stock]],[2]CUS030!$A$5:$BO$10000,48,0)/Table1[[#This Row],[Rate
(L/S)]],"")</f>
        <v>0</v>
      </c>
      <c r="AR441" s="7">
        <f>IFERROR(VLOOKUP(Table1[[#This Row],[Stock]],[2]CUS030!$A$5:$BO$10000,49,0)/Table1[[#This Row],[Rate
(L/S)]],"")</f>
        <v>0</v>
      </c>
      <c r="AS441" s="7">
        <f>IFERROR(VLOOKUP(Table1[[#This Row],[Stock]],[2]CUS030!$A$5:$BO$10000,50,0)/Table1[[#This Row],[Rate
(L/S)]],"")</f>
        <v>0</v>
      </c>
      <c r="AT441" s="7">
        <f>IFERROR(VLOOKUP(Table1[[#This Row],[Stock]],[2]CUS030!$A$5:$BO$10000,51,0)/Table1[[#This Row],[Rate
(L/S)]],"")</f>
        <v>0</v>
      </c>
      <c r="AU441" s="7">
        <f>IFERROR(VLOOKUP(Table1[[#This Row],[Stock]],[2]CUS030!$A$5:$BO$10000,52,0)/Table1[[#This Row],[Rate
(L/S)]],"")</f>
        <v>0</v>
      </c>
      <c r="AV441" s="7">
        <f>IFERROR(VLOOKUP(Table1[[#This Row],[Stock]],[2]CUS030!$A$5:$BO$10000,53,0)/Table1[[#This Row],[Rate
(L/S)]],"")</f>
        <v>0</v>
      </c>
      <c r="AW441" s="7">
        <f>IFERROR(VLOOKUP(Table1[[#This Row],[Stock]],[2]CUS030!$A$5:$BO$10000,54,0)/Table1[[#This Row],[Rate
(L/S)]],"")</f>
        <v>0</v>
      </c>
      <c r="AX441" s="7">
        <f>IFERROR(VLOOKUP(Table1[[#This Row],[Stock]],[2]CUS030!$A$5:$BO$10000,55,0)/Table1[[#This Row],[Rate
(L/S)]],"")</f>
        <v>0</v>
      </c>
      <c r="AY441" s="7">
        <f>IFERROR(VLOOKUP(Table1[[#This Row],[Stock]],[2]CUS030!$A$5:$BO$10000,56,0)/Table1[[#This Row],[Rate
(L/S)]],"")</f>
        <v>0</v>
      </c>
      <c r="AZ441" s="7">
        <f>IFERROR(VLOOKUP(Table1[[#This Row],[Stock]],[2]CUS030!$A$5:$BO$10000,57,0)/Table1[[#This Row],[Rate
(L/S)]],"")</f>
        <v>0</v>
      </c>
      <c r="BA441" s="7">
        <f>IFERROR(VLOOKUP(Table1[[#This Row],[Stock]],[2]CUS030!$A$5:$BO$10000,58,0)/Table1[[#This Row],[Rate
(L/S)]],"")</f>
        <v>0</v>
      </c>
      <c r="BB441" s="7">
        <f>IFERROR(VLOOKUP(Table1[[#This Row],[Stock]],[2]CUS030!$A$5:$BO$10000,59,0)/Table1[[#This Row],[Rate
(L/S)]],"")</f>
        <v>0</v>
      </c>
      <c r="BC441" s="7">
        <f>IFERROR(VLOOKUP(Table1[[#This Row],[Stock]],[2]CUS030!$A$5:$BO$10000,60,0)/Table1[[#This Row],[Rate
(L/S)]],"")</f>
        <v>0</v>
      </c>
      <c r="BD441" s="7">
        <f>IFERROR(VLOOKUP(Table1[[#This Row],[Stock]],[2]CUS030!$A$5:$BO$10000,61,0)/Table1[[#This Row],[Rate
(L/S)]],"")</f>
        <v>0</v>
      </c>
      <c r="BE441" s="7">
        <f>IFERROR(VLOOKUP(Table1[[#This Row],[Stock]],[2]CUS030!$A$5:$BO$10000,62,0)/Table1[[#This Row],[Rate
(L/S)]],"")</f>
        <v>0</v>
      </c>
      <c r="BF441" s="7">
        <f>IFERROR(VLOOKUP(Table1[[#This Row],[Stock]],[2]CUS030!$A$5:$BO$10000,63,0)/Table1[[#This Row],[Rate
(L/S)]],"")</f>
        <v>0</v>
      </c>
      <c r="BG441" s="7">
        <f>IFERROR(VLOOKUP(Table1[[#This Row],[Stock]],[2]CUS030!$A$5:$BO$10000,64,0)/Table1[[#This Row],[Rate
(L/S)]],"")</f>
        <v>0</v>
      </c>
      <c r="BH441" s="7">
        <f>IFERROR(VLOOKUP(Table1[[#This Row],[Stock]],[2]CUS030!$A$5:$BO$10000,65,0)/Table1[[#This Row],[Rate
(L/S)]],"")</f>
        <v>0</v>
      </c>
      <c r="BI441" s="7" t="s">
        <v>1</v>
      </c>
      <c r="BJ441" s="15">
        <f>IFERROR(IF(Table1[[#This Row],[S.Material]]="S",(Table1[[#This Row],[Total Qty]]+Table1[[#This Row],[N+1]]+Table1[[#This Row],[N+2]]),Table1[[#This Row],[Total Qty]]+Table1[[#This Row],[N+1]]),)</f>
        <v>0</v>
      </c>
      <c r="BK441" s="7" t="str">
        <f>IFERROR(IF(((AVERAGE((Table1[[#This Row],[N+1]],Table1[[#This Row],[N+2]]),Table1[[#This Row],[N+3]])-(Table1[[#This Row],[Total Qty]])))&gt;500,"Fixed&gt;500pcs",""),"")</f>
        <v/>
      </c>
      <c r="BL441" s="7" t="str">
        <f>IF(AND(Table1[[#This Row],[Last Forcast]]=0,Table1[[#This Row],[Total Qty]]&gt;0,Table1[[#This Row],[N+1]]&gt;0),"Check PO again","")</f>
        <v/>
      </c>
    </row>
    <row r="442" spans="2:64" x14ac:dyDescent="0.3">
      <c r="B442">
        <v>440</v>
      </c>
      <c r="C442" t="s">
        <v>454</v>
      </c>
      <c r="D442">
        <f>IFERROR(ROUND((MID(Table1[[#This Row],[Production]],35,(LEN(Table1[[#This Row],[Production]]))-37)/(MID(Table1[[#This Row],[Stock]],35,(LEN(Table1[[#This Row],[Stock]]))-37))),0),"")</f>
        <v>7</v>
      </c>
      <c r="E442" t="s">
        <v>452</v>
      </c>
      <c r="F442" s="16">
        <f>VLOOKUP(LEFT(Table1[[#This Row],[Production]],LEN(Table1[[#This Row],[Production]])-7),Item!$A$5:$Z$1000,26,0)</f>
        <v>2.0070000000000001</v>
      </c>
      <c r="H442" s="8" t="str">
        <f>IFERROR(VLOOKUP(MID(Table1[[#This Row],[Production]],10,2),Special!$B$2:$D$26,3,0),"")</f>
        <v>-</v>
      </c>
      <c r="J442" t="b">
        <f>EXACT(LEFT(Table1[[#This Row],[Stock]],12),LEFT(Table1[[#This Row],[Production]],12))</f>
        <v>1</v>
      </c>
      <c r="K442" t="b">
        <f>EXACT((RIGHT(Table1[[#This Row],[Stock]],3)),((RIGHT(Table1[[#This Row],[Production]],3))))</f>
        <v>1</v>
      </c>
      <c r="L442" s="14">
        <f>IFERROR(VLOOKUP(Table1[[#This Row],[Stock]],[1]Sheet1!$A$7:$N$10000,14,0),"")</f>
        <v>8</v>
      </c>
      <c r="M442" s="14">
        <f>IFERROR(ROUND((Table1[[#This Row],[Stock
(S&amp;L)]]/Table1[[#This Row],[Rate
(L/S)]]),0),"")</f>
        <v>1</v>
      </c>
      <c r="O442" t="str">
        <f>IF(Table1[[#This Row],[Rate
(L/S)]]=1,"P/E","C")</f>
        <v>C</v>
      </c>
      <c r="P442" s="7">
        <f>IFERROR(VLOOKUP(Table1[[#This Row],[Stock]],[2]CUS030!$A$5:$BO$10000,21,0)/Table1[[#This Row],[Rate
(L/S)]],"")</f>
        <v>0</v>
      </c>
      <c r="Q442" s="7">
        <f>IFERROR(VLOOKUP(Table1[[#This Row],[Stock]],[2]CUS030!$A$5:$BO$10000,22,0)/Table1[[#This Row],[Rate
(L/S)]],"")</f>
        <v>0</v>
      </c>
      <c r="R442" s="7">
        <f>IFERROR(VLOOKUP(Table1[[#This Row],[Stock]],[2]CUS030!$A$5:$BO$10000,23,0)/Table1[[#This Row],[Rate
(L/S)]],"")</f>
        <v>0</v>
      </c>
      <c r="S442" s="7">
        <f>IFERROR(VLOOKUP(Table1[[#This Row],[Stock]],[2]CUS030!$A$5:$BO$10000,24,0)/Table1[[#This Row],[Rate
(L/S)]],"")</f>
        <v>0</v>
      </c>
      <c r="T442" s="7">
        <f>IFERROR(VLOOKUP(Table1[[#This Row],[Stock]],[2]CUS030!$A$5:$BO$10000,25,0)/Table1[[#This Row],[Rate
(L/S)]],"")</f>
        <v>0</v>
      </c>
      <c r="U442" s="7">
        <f>IFERROR(VLOOKUP(Table1[[#This Row],[Stock]],[2]CUS030!$A$5:$BO$10000,26,0)/Table1[[#This Row],[Rate
(L/S)]],"")</f>
        <v>0</v>
      </c>
      <c r="V442" s="7">
        <f>IFERROR(VLOOKUP(Table1[[#This Row],[Stock]],[2]CUS030!$A$5:$BO$10000,27,0)/Table1[[#This Row],[Rate
(L/S)]],"")</f>
        <v>0</v>
      </c>
      <c r="W442" s="7">
        <f>IFERROR(VLOOKUP(Table1[[#This Row],[Stock]],[2]CUS030!$A$5:$BO$10000,28,0)/Table1[[#This Row],[Rate
(L/S)]],"")</f>
        <v>0</v>
      </c>
      <c r="X442" s="7">
        <f>IFERROR(VLOOKUP(Table1[[#This Row],[Stock]],[2]CUS030!$A$5:$BO$10000,29,0)/Table1[[#This Row],[Rate
(L/S)]],"")</f>
        <v>0</v>
      </c>
      <c r="Y442" s="7">
        <f>IFERROR(VLOOKUP(Table1[[#This Row],[Stock]],[2]CUS030!$A$5:$BO$10000,30,0)/Table1[[#This Row],[Rate
(L/S)]],"")</f>
        <v>0</v>
      </c>
      <c r="Z442" s="7">
        <f>IFERROR(VLOOKUP(Table1[[#This Row],[Stock]],[2]CUS030!$A$5:$BO$10000,31,0)/Table1[[#This Row],[Rate
(L/S)]],"")</f>
        <v>0</v>
      </c>
      <c r="AA442" s="7">
        <f>IFERROR(VLOOKUP(Table1[[#This Row],[Stock]],[2]CUS030!$A$5:$BO$10000,32,0)/Table1[[#This Row],[Rate
(L/S)]],"")</f>
        <v>0</v>
      </c>
      <c r="AB442" s="7">
        <f>IFERROR(VLOOKUP(Table1[[#This Row],[Stock]],[2]CUS030!$A$5:$BO$10000,33,0)/Table1[[#This Row],[Rate
(L/S)]],"")</f>
        <v>0</v>
      </c>
      <c r="AC442" s="7">
        <f>IFERROR(VLOOKUP(Table1[[#This Row],[Stock]],[2]CUS030!$A$5:$BO$10000,34,0)/Table1[[#This Row],[Rate
(L/S)]],"")</f>
        <v>0</v>
      </c>
      <c r="AD442" s="7">
        <f>IFERROR(VLOOKUP(Table1[[#This Row],[Stock]],[2]CUS030!$A$5:$BO$10000,35,0)/Table1[[#This Row],[Rate
(L/S)]],"")</f>
        <v>0</v>
      </c>
      <c r="AE442" s="7">
        <f>IFERROR(VLOOKUP(Table1[[#This Row],[Stock]],[2]CUS030!$A$5:$BO$10000,36,0)/Table1[[#This Row],[Rate
(L/S)]],"")</f>
        <v>0</v>
      </c>
      <c r="AF442" s="7">
        <f>IFERROR(VLOOKUP(Table1[[#This Row],[Stock]],[2]CUS030!$A$5:$BO$10000,37,0)/Table1[[#This Row],[Rate
(L/S)]],"")</f>
        <v>0</v>
      </c>
      <c r="AG442" s="7">
        <f>IFERROR(VLOOKUP(Table1[[#This Row],[Stock]],[2]CUS030!$A$5:$BO$10000,38,0)/Table1[[#This Row],[Rate
(L/S)]],"")</f>
        <v>0</v>
      </c>
      <c r="AH442" s="7">
        <f>IFERROR(VLOOKUP(Table1[[#This Row],[Stock]],[2]CUS030!$A$5:$BO$10000,39,0)/Table1[[#This Row],[Rate
(L/S)]],"")</f>
        <v>0</v>
      </c>
      <c r="AI442" s="7">
        <f>IFERROR(VLOOKUP(Table1[[#This Row],[Stock]],[2]CUS030!$A$5:$BO$10000,40,0)/Table1[[#This Row],[Rate
(L/S)]],"")</f>
        <v>0</v>
      </c>
      <c r="AJ442" s="7">
        <f>IFERROR(VLOOKUP(Table1[[#This Row],[Stock]],[2]CUS030!$A$5:$BO$10000,41,0)/Table1[[#This Row],[Rate
(L/S)]],"")</f>
        <v>0</v>
      </c>
      <c r="AK442" s="7">
        <f>IFERROR(VLOOKUP(Table1[[#This Row],[Stock]],[2]CUS030!$A$5:$BO$10000,42,0)/Table1[[#This Row],[Rate
(L/S)]],"")</f>
        <v>0</v>
      </c>
      <c r="AL442" s="7">
        <f>IFERROR(VLOOKUP(Table1[[#This Row],[Stock]],[2]CUS030!$A$5:$BO$10000,43,0)/Table1[[#This Row],[Rate
(L/S)]],"")</f>
        <v>0</v>
      </c>
      <c r="AM442" s="7">
        <f>IFERROR(VLOOKUP(Table1[[#This Row],[Stock]],[2]CUS030!$A$5:$BO$10000,44,0)/Table1[[#This Row],[Rate
(L/S)]],"")</f>
        <v>0</v>
      </c>
      <c r="AN442" s="7">
        <f>IFERROR(VLOOKUP(Table1[[#This Row],[Stock]],[2]CUS030!$A$5:$BO$10000,45,0)/Table1[[#This Row],[Rate
(L/S)]],"")</f>
        <v>0</v>
      </c>
      <c r="AO442" s="7">
        <f>IFERROR(VLOOKUP(Table1[[#This Row],[Stock]],[2]CUS030!$A$5:$BO$10000,46,0)/Table1[[#This Row],[Rate
(L/S)]],"")</f>
        <v>0</v>
      </c>
      <c r="AP442" s="7">
        <f>IFERROR(VLOOKUP(Table1[[#This Row],[Stock]],[2]CUS030!$A$5:$BO$10000,47,0)/Table1[[#This Row],[Rate
(L/S)]],"")</f>
        <v>0</v>
      </c>
      <c r="AQ442" s="7">
        <f>IFERROR(VLOOKUP(Table1[[#This Row],[Stock]],[2]CUS030!$A$5:$BO$10000,48,0)/Table1[[#This Row],[Rate
(L/S)]],"")</f>
        <v>0</v>
      </c>
      <c r="AR442" s="7">
        <f>IFERROR(VLOOKUP(Table1[[#This Row],[Stock]],[2]CUS030!$A$5:$BO$10000,49,0)/Table1[[#This Row],[Rate
(L/S)]],"")</f>
        <v>0</v>
      </c>
      <c r="AS442" s="7">
        <f>IFERROR(VLOOKUP(Table1[[#This Row],[Stock]],[2]CUS030!$A$5:$BO$10000,50,0)/Table1[[#This Row],[Rate
(L/S)]],"")</f>
        <v>0</v>
      </c>
      <c r="AT442" s="7">
        <f>IFERROR(VLOOKUP(Table1[[#This Row],[Stock]],[2]CUS030!$A$5:$BO$10000,51,0)/Table1[[#This Row],[Rate
(L/S)]],"")</f>
        <v>0</v>
      </c>
      <c r="AU442" s="7">
        <f>IFERROR(VLOOKUP(Table1[[#This Row],[Stock]],[2]CUS030!$A$5:$BO$10000,52,0)/Table1[[#This Row],[Rate
(L/S)]],"")</f>
        <v>0</v>
      </c>
      <c r="AV442" s="7">
        <f>IFERROR(VLOOKUP(Table1[[#This Row],[Stock]],[2]CUS030!$A$5:$BO$10000,53,0)/Table1[[#This Row],[Rate
(L/S)]],"")</f>
        <v>0</v>
      </c>
      <c r="AW442" s="7">
        <f>IFERROR(VLOOKUP(Table1[[#This Row],[Stock]],[2]CUS030!$A$5:$BO$10000,54,0)/Table1[[#This Row],[Rate
(L/S)]],"")</f>
        <v>0</v>
      </c>
      <c r="AX442" s="7">
        <f>IFERROR(VLOOKUP(Table1[[#This Row],[Stock]],[2]CUS030!$A$5:$BO$10000,55,0)/Table1[[#This Row],[Rate
(L/S)]],"")</f>
        <v>0</v>
      </c>
      <c r="AY442" s="7">
        <f>IFERROR(VLOOKUP(Table1[[#This Row],[Stock]],[2]CUS030!$A$5:$BO$10000,56,0)/Table1[[#This Row],[Rate
(L/S)]],"")</f>
        <v>0</v>
      </c>
      <c r="AZ442" s="7">
        <f>IFERROR(VLOOKUP(Table1[[#This Row],[Stock]],[2]CUS030!$A$5:$BO$10000,57,0)/Table1[[#This Row],[Rate
(L/S)]],"")</f>
        <v>0</v>
      </c>
      <c r="BA442" s="7">
        <f>IFERROR(VLOOKUP(Table1[[#This Row],[Stock]],[2]CUS030!$A$5:$BO$10000,58,0)/Table1[[#This Row],[Rate
(L/S)]],"")</f>
        <v>0</v>
      </c>
      <c r="BB442" s="7">
        <f>IFERROR(VLOOKUP(Table1[[#This Row],[Stock]],[2]CUS030!$A$5:$BO$10000,59,0)/Table1[[#This Row],[Rate
(L/S)]],"")</f>
        <v>0</v>
      </c>
      <c r="BC442" s="7">
        <f>IFERROR(VLOOKUP(Table1[[#This Row],[Stock]],[2]CUS030!$A$5:$BO$10000,60,0)/Table1[[#This Row],[Rate
(L/S)]],"")</f>
        <v>0</v>
      </c>
      <c r="BD442" s="7">
        <f>IFERROR(VLOOKUP(Table1[[#This Row],[Stock]],[2]CUS030!$A$5:$BO$10000,61,0)/Table1[[#This Row],[Rate
(L/S)]],"")</f>
        <v>0</v>
      </c>
      <c r="BE442" s="7">
        <f>IFERROR(VLOOKUP(Table1[[#This Row],[Stock]],[2]CUS030!$A$5:$BO$10000,62,0)/Table1[[#This Row],[Rate
(L/S)]],"")</f>
        <v>0</v>
      </c>
      <c r="BF442" s="7">
        <f>IFERROR(VLOOKUP(Table1[[#This Row],[Stock]],[2]CUS030!$A$5:$BO$10000,63,0)/Table1[[#This Row],[Rate
(L/S)]],"")</f>
        <v>0</v>
      </c>
      <c r="BG442" s="7">
        <f>IFERROR(VLOOKUP(Table1[[#This Row],[Stock]],[2]CUS030!$A$5:$BO$10000,64,0)/Table1[[#This Row],[Rate
(L/S)]],"")</f>
        <v>0</v>
      </c>
      <c r="BH442" s="7">
        <f>IFERROR(VLOOKUP(Table1[[#This Row],[Stock]],[2]CUS030!$A$5:$BO$10000,65,0)/Table1[[#This Row],[Rate
(L/S)]],"")</f>
        <v>0</v>
      </c>
      <c r="BI442" s="7" t="s">
        <v>1</v>
      </c>
      <c r="BJ442" s="15">
        <f>IFERROR(IF(Table1[[#This Row],[S.Material]]="S",(Table1[[#This Row],[Total Qty]]+Table1[[#This Row],[N+1]]+Table1[[#This Row],[N+2]]),Table1[[#This Row],[Total Qty]]+Table1[[#This Row],[N+1]]),)</f>
        <v>0</v>
      </c>
      <c r="BK442" s="7" t="str">
        <f>IFERROR(IF(((AVERAGE((Table1[[#This Row],[N+1]],Table1[[#This Row],[N+2]]),Table1[[#This Row],[N+3]])-(Table1[[#This Row],[Total Qty]])))&gt;500,"Fixed&gt;500pcs",""),"")</f>
        <v/>
      </c>
      <c r="BL442" s="7" t="str">
        <f>IF(AND(Table1[[#This Row],[Last Forcast]]=0,Table1[[#This Row],[Total Qty]]&gt;0,Table1[[#This Row],[N+1]]&gt;0),"Check PO again","")</f>
        <v/>
      </c>
    </row>
    <row r="443" spans="2:64" x14ac:dyDescent="0.3">
      <c r="B443">
        <v>441</v>
      </c>
      <c r="C443" t="s">
        <v>455</v>
      </c>
      <c r="D443">
        <f>IFERROR(ROUND((MID(Table1[[#This Row],[Production]],35,(LEN(Table1[[#This Row],[Production]]))-37)/(MID(Table1[[#This Row],[Stock]],35,(LEN(Table1[[#This Row],[Stock]]))-37))),0),"")</f>
        <v>1</v>
      </c>
      <c r="E443" t="s">
        <v>455</v>
      </c>
      <c r="F443" s="16">
        <f>VLOOKUP(LEFT(Table1[[#This Row],[Production]],LEN(Table1[[#This Row],[Production]])-7),Item!$A$5:$Z$1000,26,0)</f>
        <v>2.4220000000000002</v>
      </c>
      <c r="H443" s="8" t="str">
        <f>IFERROR(VLOOKUP(MID(Table1[[#This Row],[Production]],10,2),Special!$B$2:$D$26,3,0),"")</f>
        <v>-</v>
      </c>
      <c r="J443" t="b">
        <f>EXACT(LEFT(Table1[[#This Row],[Stock]],12),LEFT(Table1[[#This Row],[Production]],12))</f>
        <v>1</v>
      </c>
      <c r="K443" t="b">
        <f>EXACT((RIGHT(Table1[[#This Row],[Stock]],3)),((RIGHT(Table1[[#This Row],[Production]],3))))</f>
        <v>1</v>
      </c>
      <c r="L443" s="14">
        <f>IFERROR(VLOOKUP(Table1[[#This Row],[Stock]],[1]Sheet1!$A$7:$N$10000,14,0),"")</f>
        <v>3111</v>
      </c>
      <c r="M443" s="14">
        <f>IFERROR(ROUND((Table1[[#This Row],[Stock
(S&amp;L)]]/Table1[[#This Row],[Rate
(L/S)]]),0),"")</f>
        <v>3111</v>
      </c>
      <c r="O443" t="str">
        <f>IF(Table1[[#This Row],[Rate
(L/S)]]=1,"P/E","C")</f>
        <v>P/E</v>
      </c>
      <c r="P443" s="7" t="str">
        <f>IFERROR(VLOOKUP(Table1[[#This Row],[Stock]],[2]CUS030!$A$5:$BO$10000,21,0)/Table1[[#This Row],[Rate
(L/S)]],"")</f>
        <v/>
      </c>
      <c r="Q443" s="7" t="str">
        <f>IFERROR(VLOOKUP(Table1[[#This Row],[Stock]],[2]CUS030!$A$5:$BO$10000,22,0)/Table1[[#This Row],[Rate
(L/S)]],"")</f>
        <v/>
      </c>
      <c r="R443" s="7" t="str">
        <f>IFERROR(VLOOKUP(Table1[[#This Row],[Stock]],[2]CUS030!$A$5:$BO$10000,23,0)/Table1[[#This Row],[Rate
(L/S)]],"")</f>
        <v/>
      </c>
      <c r="S443" s="7" t="str">
        <f>IFERROR(VLOOKUP(Table1[[#This Row],[Stock]],[2]CUS030!$A$5:$BO$10000,24,0)/Table1[[#This Row],[Rate
(L/S)]],"")</f>
        <v/>
      </c>
      <c r="T443" s="7" t="str">
        <f>IFERROR(VLOOKUP(Table1[[#This Row],[Stock]],[2]CUS030!$A$5:$BO$10000,25,0)/Table1[[#This Row],[Rate
(L/S)]],"")</f>
        <v/>
      </c>
      <c r="U443" s="7" t="str">
        <f>IFERROR(VLOOKUP(Table1[[#This Row],[Stock]],[2]CUS030!$A$5:$BO$10000,26,0)/Table1[[#This Row],[Rate
(L/S)]],"")</f>
        <v/>
      </c>
      <c r="V443" s="7" t="str">
        <f>IFERROR(VLOOKUP(Table1[[#This Row],[Stock]],[2]CUS030!$A$5:$BO$10000,27,0)/Table1[[#This Row],[Rate
(L/S)]],"")</f>
        <v/>
      </c>
      <c r="W443" s="7" t="str">
        <f>IFERROR(VLOOKUP(Table1[[#This Row],[Stock]],[2]CUS030!$A$5:$BO$10000,28,0)/Table1[[#This Row],[Rate
(L/S)]],"")</f>
        <v/>
      </c>
      <c r="X443" s="7" t="str">
        <f>IFERROR(VLOOKUP(Table1[[#This Row],[Stock]],[2]CUS030!$A$5:$BO$10000,29,0)/Table1[[#This Row],[Rate
(L/S)]],"")</f>
        <v/>
      </c>
      <c r="Y443" s="7" t="str">
        <f>IFERROR(VLOOKUP(Table1[[#This Row],[Stock]],[2]CUS030!$A$5:$BO$10000,30,0)/Table1[[#This Row],[Rate
(L/S)]],"")</f>
        <v/>
      </c>
      <c r="Z443" s="7" t="str">
        <f>IFERROR(VLOOKUP(Table1[[#This Row],[Stock]],[2]CUS030!$A$5:$BO$10000,31,0)/Table1[[#This Row],[Rate
(L/S)]],"")</f>
        <v/>
      </c>
      <c r="AA443" s="7" t="str">
        <f>IFERROR(VLOOKUP(Table1[[#This Row],[Stock]],[2]CUS030!$A$5:$BO$10000,32,0)/Table1[[#This Row],[Rate
(L/S)]],"")</f>
        <v/>
      </c>
      <c r="AB443" s="7" t="str">
        <f>IFERROR(VLOOKUP(Table1[[#This Row],[Stock]],[2]CUS030!$A$5:$BO$10000,33,0)/Table1[[#This Row],[Rate
(L/S)]],"")</f>
        <v/>
      </c>
      <c r="AC443" s="7" t="str">
        <f>IFERROR(VLOOKUP(Table1[[#This Row],[Stock]],[2]CUS030!$A$5:$BO$10000,34,0)/Table1[[#This Row],[Rate
(L/S)]],"")</f>
        <v/>
      </c>
      <c r="AD443" s="7" t="str">
        <f>IFERROR(VLOOKUP(Table1[[#This Row],[Stock]],[2]CUS030!$A$5:$BO$10000,35,0)/Table1[[#This Row],[Rate
(L/S)]],"")</f>
        <v/>
      </c>
      <c r="AE443" s="7" t="str">
        <f>IFERROR(VLOOKUP(Table1[[#This Row],[Stock]],[2]CUS030!$A$5:$BO$10000,36,0)/Table1[[#This Row],[Rate
(L/S)]],"")</f>
        <v/>
      </c>
      <c r="AF443" s="7" t="str">
        <f>IFERROR(VLOOKUP(Table1[[#This Row],[Stock]],[2]CUS030!$A$5:$BO$10000,37,0)/Table1[[#This Row],[Rate
(L/S)]],"")</f>
        <v/>
      </c>
      <c r="AG443" s="7" t="str">
        <f>IFERROR(VLOOKUP(Table1[[#This Row],[Stock]],[2]CUS030!$A$5:$BO$10000,38,0)/Table1[[#This Row],[Rate
(L/S)]],"")</f>
        <v/>
      </c>
      <c r="AH443" s="7" t="str">
        <f>IFERROR(VLOOKUP(Table1[[#This Row],[Stock]],[2]CUS030!$A$5:$BO$10000,39,0)/Table1[[#This Row],[Rate
(L/S)]],"")</f>
        <v/>
      </c>
      <c r="AI443" s="7" t="str">
        <f>IFERROR(VLOOKUP(Table1[[#This Row],[Stock]],[2]CUS030!$A$5:$BO$10000,40,0)/Table1[[#This Row],[Rate
(L/S)]],"")</f>
        <v/>
      </c>
      <c r="AJ443" s="7" t="str">
        <f>IFERROR(VLOOKUP(Table1[[#This Row],[Stock]],[2]CUS030!$A$5:$BO$10000,41,0)/Table1[[#This Row],[Rate
(L/S)]],"")</f>
        <v/>
      </c>
      <c r="AK443" s="7" t="str">
        <f>IFERROR(VLOOKUP(Table1[[#This Row],[Stock]],[2]CUS030!$A$5:$BO$10000,42,0)/Table1[[#This Row],[Rate
(L/S)]],"")</f>
        <v/>
      </c>
      <c r="AL443" s="7" t="str">
        <f>IFERROR(VLOOKUP(Table1[[#This Row],[Stock]],[2]CUS030!$A$5:$BO$10000,43,0)/Table1[[#This Row],[Rate
(L/S)]],"")</f>
        <v/>
      </c>
      <c r="AM443" s="7" t="str">
        <f>IFERROR(VLOOKUP(Table1[[#This Row],[Stock]],[2]CUS030!$A$5:$BO$10000,44,0)/Table1[[#This Row],[Rate
(L/S)]],"")</f>
        <v/>
      </c>
      <c r="AN443" s="7" t="str">
        <f>IFERROR(VLOOKUP(Table1[[#This Row],[Stock]],[2]CUS030!$A$5:$BO$10000,45,0)/Table1[[#This Row],[Rate
(L/S)]],"")</f>
        <v/>
      </c>
      <c r="AO443" s="7" t="str">
        <f>IFERROR(VLOOKUP(Table1[[#This Row],[Stock]],[2]CUS030!$A$5:$BO$10000,46,0)/Table1[[#This Row],[Rate
(L/S)]],"")</f>
        <v/>
      </c>
      <c r="AP443" s="7" t="str">
        <f>IFERROR(VLOOKUP(Table1[[#This Row],[Stock]],[2]CUS030!$A$5:$BO$10000,47,0)/Table1[[#This Row],[Rate
(L/S)]],"")</f>
        <v/>
      </c>
      <c r="AQ443" s="7" t="str">
        <f>IFERROR(VLOOKUP(Table1[[#This Row],[Stock]],[2]CUS030!$A$5:$BO$10000,48,0)/Table1[[#This Row],[Rate
(L/S)]],"")</f>
        <v/>
      </c>
      <c r="AR443" s="7" t="str">
        <f>IFERROR(VLOOKUP(Table1[[#This Row],[Stock]],[2]CUS030!$A$5:$BO$10000,49,0)/Table1[[#This Row],[Rate
(L/S)]],"")</f>
        <v/>
      </c>
      <c r="AS443" s="7" t="str">
        <f>IFERROR(VLOOKUP(Table1[[#This Row],[Stock]],[2]CUS030!$A$5:$BO$10000,50,0)/Table1[[#This Row],[Rate
(L/S)]],"")</f>
        <v/>
      </c>
      <c r="AT443" s="7" t="str">
        <f>IFERROR(VLOOKUP(Table1[[#This Row],[Stock]],[2]CUS030!$A$5:$BO$10000,51,0)/Table1[[#This Row],[Rate
(L/S)]],"")</f>
        <v/>
      </c>
      <c r="AU443" s="7" t="str">
        <f>IFERROR(VLOOKUP(Table1[[#This Row],[Stock]],[2]CUS030!$A$5:$BO$10000,52,0)/Table1[[#This Row],[Rate
(L/S)]],"")</f>
        <v/>
      </c>
      <c r="AV443" s="7" t="str">
        <f>IFERROR(VLOOKUP(Table1[[#This Row],[Stock]],[2]CUS030!$A$5:$BO$10000,53,0)/Table1[[#This Row],[Rate
(L/S)]],"")</f>
        <v/>
      </c>
      <c r="AW443" s="7" t="str">
        <f>IFERROR(VLOOKUP(Table1[[#This Row],[Stock]],[2]CUS030!$A$5:$BO$10000,54,0)/Table1[[#This Row],[Rate
(L/S)]],"")</f>
        <v/>
      </c>
      <c r="AX443" s="7" t="str">
        <f>IFERROR(VLOOKUP(Table1[[#This Row],[Stock]],[2]CUS030!$A$5:$BO$10000,55,0)/Table1[[#This Row],[Rate
(L/S)]],"")</f>
        <v/>
      </c>
      <c r="AY443" s="7" t="str">
        <f>IFERROR(VLOOKUP(Table1[[#This Row],[Stock]],[2]CUS030!$A$5:$BO$10000,56,0)/Table1[[#This Row],[Rate
(L/S)]],"")</f>
        <v/>
      </c>
      <c r="AZ443" s="7" t="str">
        <f>IFERROR(VLOOKUP(Table1[[#This Row],[Stock]],[2]CUS030!$A$5:$BO$10000,57,0)/Table1[[#This Row],[Rate
(L/S)]],"")</f>
        <v/>
      </c>
      <c r="BA443" s="7" t="str">
        <f>IFERROR(VLOOKUP(Table1[[#This Row],[Stock]],[2]CUS030!$A$5:$BO$10000,58,0)/Table1[[#This Row],[Rate
(L/S)]],"")</f>
        <v/>
      </c>
      <c r="BB443" s="7" t="str">
        <f>IFERROR(VLOOKUP(Table1[[#This Row],[Stock]],[2]CUS030!$A$5:$BO$10000,59,0)/Table1[[#This Row],[Rate
(L/S)]],"")</f>
        <v/>
      </c>
      <c r="BC443" s="7" t="str">
        <f>IFERROR(VLOOKUP(Table1[[#This Row],[Stock]],[2]CUS030!$A$5:$BO$10000,60,0)/Table1[[#This Row],[Rate
(L/S)]],"")</f>
        <v/>
      </c>
      <c r="BD443" s="7" t="str">
        <f>IFERROR(VLOOKUP(Table1[[#This Row],[Stock]],[2]CUS030!$A$5:$BO$10000,61,0)/Table1[[#This Row],[Rate
(L/S)]],"")</f>
        <v/>
      </c>
      <c r="BE443" s="7" t="str">
        <f>IFERROR(VLOOKUP(Table1[[#This Row],[Stock]],[2]CUS030!$A$5:$BO$10000,62,0)/Table1[[#This Row],[Rate
(L/S)]],"")</f>
        <v/>
      </c>
      <c r="BF443" s="7" t="str">
        <f>IFERROR(VLOOKUP(Table1[[#This Row],[Stock]],[2]CUS030!$A$5:$BO$10000,63,0)/Table1[[#This Row],[Rate
(L/S)]],"")</f>
        <v/>
      </c>
      <c r="BG443" s="7" t="str">
        <f>IFERROR(VLOOKUP(Table1[[#This Row],[Stock]],[2]CUS030!$A$5:$BO$10000,64,0)/Table1[[#This Row],[Rate
(L/S)]],"")</f>
        <v/>
      </c>
      <c r="BH443" s="7" t="str">
        <f>IFERROR(VLOOKUP(Table1[[#This Row],[Stock]],[2]CUS030!$A$5:$BO$10000,65,0)/Table1[[#This Row],[Rate
(L/S)]],"")</f>
        <v/>
      </c>
      <c r="BI443" s="7" t="s">
        <v>1</v>
      </c>
      <c r="BJ443" s="15">
        <f>IFERROR(IF(Table1[[#This Row],[S.Material]]="S",(Table1[[#This Row],[Total Qty]]+Table1[[#This Row],[N+1]]+Table1[[#This Row],[N+2]]),Table1[[#This Row],[Total Qty]]+Table1[[#This Row],[N+1]]),)</f>
        <v>0</v>
      </c>
      <c r="BK443" s="7" t="str">
        <f>IFERROR(IF(((AVERAGE((Table1[[#This Row],[N+1]],Table1[[#This Row],[N+2]]),Table1[[#This Row],[N+3]])-(Table1[[#This Row],[Total Qty]])))&gt;500,"Fixed&gt;500pcs",""),"")</f>
        <v/>
      </c>
      <c r="BL443" s="7" t="str">
        <f>IF(AND(Table1[[#This Row],[Last Forcast]]=0,Table1[[#This Row],[Total Qty]]&gt;0,Table1[[#This Row],[N+1]]&gt;0),"Check PO again","")</f>
        <v/>
      </c>
    </row>
    <row r="444" spans="2:64" x14ac:dyDescent="0.3">
      <c r="B444">
        <v>442</v>
      </c>
      <c r="C444" t="s">
        <v>456</v>
      </c>
      <c r="D444">
        <f>IFERROR(ROUND((MID(Table1[[#This Row],[Production]],35,(LEN(Table1[[#This Row],[Production]]))-37)/(MID(Table1[[#This Row],[Stock]],35,(LEN(Table1[[#This Row],[Stock]]))-37))),0),"")</f>
        <v>8</v>
      </c>
      <c r="E444" t="s">
        <v>455</v>
      </c>
      <c r="F444" s="16">
        <f>VLOOKUP(LEFT(Table1[[#This Row],[Production]],LEN(Table1[[#This Row],[Production]])-7),Item!$A$5:$Z$1000,26,0)</f>
        <v>2.4220000000000002</v>
      </c>
      <c r="H444" s="8" t="str">
        <f>IFERROR(VLOOKUP(MID(Table1[[#This Row],[Production]],10,2),Special!$B$2:$D$26,3,0),"")</f>
        <v>-</v>
      </c>
      <c r="J444" t="b">
        <f>EXACT(LEFT(Table1[[#This Row],[Stock]],12),LEFT(Table1[[#This Row],[Production]],12))</f>
        <v>1</v>
      </c>
      <c r="K444" t="b">
        <f>EXACT((RIGHT(Table1[[#This Row],[Stock]],3)),((RIGHT(Table1[[#This Row],[Production]],3))))</f>
        <v>1</v>
      </c>
      <c r="L444" s="14">
        <f>IFERROR(VLOOKUP(Table1[[#This Row],[Stock]],[1]Sheet1!$A$7:$N$10000,14,0),"")</f>
        <v>5881</v>
      </c>
      <c r="M444" s="14">
        <f>IFERROR(ROUND((Table1[[#This Row],[Stock
(S&amp;L)]]/Table1[[#This Row],[Rate
(L/S)]]),0),"")</f>
        <v>735</v>
      </c>
      <c r="O444" t="str">
        <f>IF(Table1[[#This Row],[Rate
(L/S)]]=1,"P/E","C")</f>
        <v>C</v>
      </c>
      <c r="P444" s="7">
        <f>IFERROR(VLOOKUP(Table1[[#This Row],[Stock]],[2]CUS030!$A$5:$BO$10000,21,0)/Table1[[#This Row],[Rate
(L/S)]],"")</f>
        <v>87.5</v>
      </c>
      <c r="Q444" s="7">
        <f>IFERROR(VLOOKUP(Table1[[#This Row],[Stock]],[2]CUS030!$A$5:$BO$10000,22,0)/Table1[[#This Row],[Rate
(L/S)]],"")</f>
        <v>198.25</v>
      </c>
      <c r="R444" s="7">
        <f>IFERROR(VLOOKUP(Table1[[#This Row],[Stock]],[2]CUS030!$A$5:$BO$10000,23,0)/Table1[[#This Row],[Rate
(L/S)]],"")</f>
        <v>0</v>
      </c>
      <c r="S444" s="7">
        <f>IFERROR(VLOOKUP(Table1[[#This Row],[Stock]],[2]CUS030!$A$5:$BO$10000,24,0)/Table1[[#This Row],[Rate
(L/S)]],"")</f>
        <v>188.25</v>
      </c>
      <c r="T444" s="7">
        <f>IFERROR(VLOOKUP(Table1[[#This Row],[Stock]],[2]CUS030!$A$5:$BO$10000,25,0)/Table1[[#This Row],[Rate
(L/S)]],"")</f>
        <v>190</v>
      </c>
      <c r="U444" s="7">
        <f>IFERROR(VLOOKUP(Table1[[#This Row],[Stock]],[2]CUS030!$A$5:$BO$10000,26,0)/Table1[[#This Row],[Rate
(L/S)]],"")</f>
        <v>193.75</v>
      </c>
      <c r="V444" s="7">
        <f>IFERROR(VLOOKUP(Table1[[#This Row],[Stock]],[2]CUS030!$A$5:$BO$10000,27,0)/Table1[[#This Row],[Rate
(L/S)]],"")</f>
        <v>200</v>
      </c>
      <c r="W444" s="7">
        <f>IFERROR(VLOOKUP(Table1[[#This Row],[Stock]],[2]CUS030!$A$5:$BO$10000,28,0)/Table1[[#This Row],[Rate
(L/S)]],"")</f>
        <v>0</v>
      </c>
      <c r="X444" s="7">
        <f>IFERROR(VLOOKUP(Table1[[#This Row],[Stock]],[2]CUS030!$A$5:$BO$10000,29,0)/Table1[[#This Row],[Rate
(L/S)]],"")</f>
        <v>0</v>
      </c>
      <c r="Y444" s="7">
        <f>IFERROR(VLOOKUP(Table1[[#This Row],[Stock]],[2]CUS030!$A$5:$BO$10000,30,0)/Table1[[#This Row],[Rate
(L/S)]],"")</f>
        <v>0</v>
      </c>
      <c r="Z444" s="7">
        <f>IFERROR(VLOOKUP(Table1[[#This Row],[Stock]],[2]CUS030!$A$5:$BO$10000,31,0)/Table1[[#This Row],[Rate
(L/S)]],"")</f>
        <v>200</v>
      </c>
      <c r="AA444" s="7">
        <f>IFERROR(VLOOKUP(Table1[[#This Row],[Stock]],[2]CUS030!$A$5:$BO$10000,32,0)/Table1[[#This Row],[Rate
(L/S)]],"")</f>
        <v>212.5</v>
      </c>
      <c r="AB444" s="7">
        <f>IFERROR(VLOOKUP(Table1[[#This Row],[Stock]],[2]CUS030!$A$5:$BO$10000,33,0)/Table1[[#This Row],[Rate
(L/S)]],"")</f>
        <v>206.25</v>
      </c>
      <c r="AC444" s="7">
        <f>IFERROR(VLOOKUP(Table1[[#This Row],[Stock]],[2]CUS030!$A$5:$BO$10000,34,0)/Table1[[#This Row],[Rate
(L/S)]],"")</f>
        <v>212.5</v>
      </c>
      <c r="AD444" s="7">
        <f>IFERROR(VLOOKUP(Table1[[#This Row],[Stock]],[2]CUS030!$A$5:$BO$10000,35,0)/Table1[[#This Row],[Rate
(L/S)]],"")</f>
        <v>100</v>
      </c>
      <c r="AE444" s="7">
        <f>IFERROR(VLOOKUP(Table1[[#This Row],[Stock]],[2]CUS030!$A$5:$BO$10000,36,0)/Table1[[#This Row],[Rate
(L/S)]],"")</f>
        <v>0</v>
      </c>
      <c r="AF444" s="7">
        <f>IFERROR(VLOOKUP(Table1[[#This Row],[Stock]],[2]CUS030!$A$5:$BO$10000,37,0)/Table1[[#This Row],[Rate
(L/S)]],"")</f>
        <v>0</v>
      </c>
      <c r="AG444" s="7">
        <f>IFERROR(VLOOKUP(Table1[[#This Row],[Stock]],[2]CUS030!$A$5:$BO$10000,38,0)/Table1[[#This Row],[Rate
(L/S)]],"")</f>
        <v>224.75</v>
      </c>
      <c r="AH444" s="7">
        <f>IFERROR(VLOOKUP(Table1[[#This Row],[Stock]],[2]CUS030!$A$5:$BO$10000,39,0)/Table1[[#This Row],[Rate
(L/S)]],"")</f>
        <v>224.75</v>
      </c>
      <c r="AI444" s="7">
        <f>IFERROR(VLOOKUP(Table1[[#This Row],[Stock]],[2]CUS030!$A$5:$BO$10000,40,0)/Table1[[#This Row],[Rate
(L/S)]],"")</f>
        <v>225</v>
      </c>
      <c r="AJ444" s="7">
        <f>IFERROR(VLOOKUP(Table1[[#This Row],[Stock]],[2]CUS030!$A$5:$BO$10000,41,0)/Table1[[#This Row],[Rate
(L/S)]],"")</f>
        <v>225</v>
      </c>
      <c r="AK444" s="7">
        <f>IFERROR(VLOOKUP(Table1[[#This Row],[Stock]],[2]CUS030!$A$5:$BO$10000,42,0)/Table1[[#This Row],[Rate
(L/S)]],"")</f>
        <v>225</v>
      </c>
      <c r="AL444" s="7">
        <f>IFERROR(VLOOKUP(Table1[[#This Row],[Stock]],[2]CUS030!$A$5:$BO$10000,43,0)/Table1[[#This Row],[Rate
(L/S)]],"")</f>
        <v>0</v>
      </c>
      <c r="AM444" s="7">
        <f>IFERROR(VLOOKUP(Table1[[#This Row],[Stock]],[2]CUS030!$A$5:$BO$10000,44,0)/Table1[[#This Row],[Rate
(L/S)]],"")</f>
        <v>0</v>
      </c>
      <c r="AN444" s="7">
        <f>IFERROR(VLOOKUP(Table1[[#This Row],[Stock]],[2]CUS030!$A$5:$BO$10000,45,0)/Table1[[#This Row],[Rate
(L/S)]],"")</f>
        <v>225</v>
      </c>
      <c r="AO444" s="7">
        <f>IFERROR(VLOOKUP(Table1[[#This Row],[Stock]],[2]CUS030!$A$5:$BO$10000,46,0)/Table1[[#This Row],[Rate
(L/S)]],"")</f>
        <v>101.5</v>
      </c>
      <c r="AP444" s="7">
        <f>IFERROR(VLOOKUP(Table1[[#This Row],[Stock]],[2]CUS030!$A$5:$BO$10000,47,0)/Table1[[#This Row],[Rate
(L/S)]],"")</f>
        <v>0</v>
      </c>
      <c r="AQ444" s="7">
        <f>IFERROR(VLOOKUP(Table1[[#This Row],[Stock]],[2]CUS030!$A$5:$BO$10000,48,0)/Table1[[#This Row],[Rate
(L/S)]],"")</f>
        <v>0</v>
      </c>
      <c r="AR444" s="7">
        <f>IFERROR(VLOOKUP(Table1[[#This Row],[Stock]],[2]CUS030!$A$5:$BO$10000,49,0)/Table1[[#This Row],[Rate
(L/S)]],"")</f>
        <v>0</v>
      </c>
      <c r="AS444" s="7">
        <f>IFERROR(VLOOKUP(Table1[[#This Row],[Stock]],[2]CUS030!$A$5:$BO$10000,50,0)/Table1[[#This Row],[Rate
(L/S)]],"")</f>
        <v>0</v>
      </c>
      <c r="AT444" s="7">
        <f>IFERROR(VLOOKUP(Table1[[#This Row],[Stock]],[2]CUS030!$A$5:$BO$10000,51,0)/Table1[[#This Row],[Rate
(L/S)]],"")</f>
        <v>0</v>
      </c>
      <c r="AU444" s="7">
        <f>IFERROR(VLOOKUP(Table1[[#This Row],[Stock]],[2]CUS030!$A$5:$BO$10000,52,0)/Table1[[#This Row],[Rate
(L/S)]],"")</f>
        <v>707.5</v>
      </c>
      <c r="AV444" s="7">
        <f>IFERROR(VLOOKUP(Table1[[#This Row],[Stock]],[2]CUS030!$A$5:$BO$10000,53,0)/Table1[[#This Row],[Rate
(L/S)]],"")</f>
        <v>4147.5</v>
      </c>
      <c r="AW444" s="7">
        <f>IFERROR(VLOOKUP(Table1[[#This Row],[Stock]],[2]CUS030!$A$5:$BO$10000,54,0)/Table1[[#This Row],[Rate
(L/S)]],"")</f>
        <v>4147.5</v>
      </c>
      <c r="AX444" s="7">
        <f>IFERROR(VLOOKUP(Table1[[#This Row],[Stock]],[2]CUS030!$A$5:$BO$10000,55,0)/Table1[[#This Row],[Rate
(L/S)]],"")</f>
        <v>4523.5</v>
      </c>
      <c r="AY444" s="7">
        <f>IFERROR(VLOOKUP(Table1[[#This Row],[Stock]],[2]CUS030!$A$5:$BO$10000,56,0)/Table1[[#This Row],[Rate
(L/S)]],"")</f>
        <v>4133</v>
      </c>
      <c r="AZ444" s="7">
        <f>IFERROR(VLOOKUP(Table1[[#This Row],[Stock]],[2]CUS030!$A$5:$BO$10000,57,0)/Table1[[#This Row],[Rate
(L/S)]],"")</f>
        <v>3116.5</v>
      </c>
      <c r="BA444" s="7">
        <f>IFERROR(VLOOKUP(Table1[[#This Row],[Stock]],[2]CUS030!$A$5:$BO$10000,58,0)/Table1[[#This Row],[Rate
(L/S)]],"")</f>
        <v>4155</v>
      </c>
      <c r="BB444" s="7">
        <f>IFERROR(VLOOKUP(Table1[[#This Row],[Stock]],[2]CUS030!$A$5:$BO$10000,59,0)/Table1[[#This Row],[Rate
(L/S)]],"")</f>
        <v>0</v>
      </c>
      <c r="BC444" s="7">
        <f>IFERROR(VLOOKUP(Table1[[#This Row],[Stock]],[2]CUS030!$A$5:$BO$10000,60,0)/Table1[[#This Row],[Rate
(L/S)]],"")</f>
        <v>0</v>
      </c>
      <c r="BD444" s="7">
        <f>IFERROR(VLOOKUP(Table1[[#This Row],[Stock]],[2]CUS030!$A$5:$BO$10000,61,0)/Table1[[#This Row],[Rate
(L/S)]],"")</f>
        <v>0</v>
      </c>
      <c r="BE444" s="7">
        <f>IFERROR(VLOOKUP(Table1[[#This Row],[Stock]],[2]CUS030!$A$5:$BO$10000,62,0)/Table1[[#This Row],[Rate
(L/S)]],"")</f>
        <v>0</v>
      </c>
      <c r="BF444" s="7">
        <f>IFERROR(VLOOKUP(Table1[[#This Row],[Stock]],[2]CUS030!$A$5:$BO$10000,63,0)/Table1[[#This Row],[Rate
(L/S)]],"")</f>
        <v>0</v>
      </c>
      <c r="BG444" s="7">
        <f>IFERROR(VLOOKUP(Table1[[#This Row],[Stock]],[2]CUS030!$A$5:$BO$10000,64,0)/Table1[[#This Row],[Rate
(L/S)]],"")</f>
        <v>0</v>
      </c>
      <c r="BH444" s="7">
        <f>IFERROR(VLOOKUP(Table1[[#This Row],[Stock]],[2]CUS030!$A$5:$BO$10000,65,0)/Table1[[#This Row],[Rate
(L/S)]],"")</f>
        <v>0</v>
      </c>
      <c r="BI444" s="7" t="s">
        <v>1</v>
      </c>
      <c r="BJ444" s="15">
        <f>IFERROR(IF(Table1[[#This Row],[S.Material]]="S",(Table1[[#This Row],[Total Qty]]+Table1[[#This Row],[N+1]]+Table1[[#This Row],[N+2]]),Table1[[#This Row],[Total Qty]]+Table1[[#This Row],[N+1]]),)</f>
        <v>8280.5</v>
      </c>
      <c r="BK444" s="7" t="str">
        <f>IFERROR(IF(((AVERAGE((Table1[[#This Row],[N+1]],Table1[[#This Row],[N+2]]),Table1[[#This Row],[N+3]])-(Table1[[#This Row],[Total Qty]])))&gt;500,"Fixed&gt;500pcs",""),"")</f>
        <v/>
      </c>
      <c r="BL444" s="7" t="str">
        <f>IF(AND(Table1[[#This Row],[Last Forcast]]=0,Table1[[#This Row],[Total Qty]]&gt;0,Table1[[#This Row],[N+1]]&gt;0),"Check PO again","")</f>
        <v/>
      </c>
    </row>
    <row r="445" spans="2:64" x14ac:dyDescent="0.3">
      <c r="B445">
        <v>443</v>
      </c>
      <c r="C445" t="s">
        <v>457</v>
      </c>
      <c r="D445">
        <f>IFERROR(ROUND((MID(Table1[[#This Row],[Production]],35,(LEN(Table1[[#This Row],[Production]]))-37)/(MID(Table1[[#This Row],[Stock]],35,(LEN(Table1[[#This Row],[Stock]]))-37))),0),"")</f>
        <v>1</v>
      </c>
      <c r="E445" t="s">
        <v>457</v>
      </c>
      <c r="F445" s="16">
        <f>VLOOKUP(LEFT(Table1[[#This Row],[Production]],LEN(Table1[[#This Row],[Production]])-7),Item!$A$5:$Z$1000,26,0)</f>
        <v>3.8929999999999998</v>
      </c>
      <c r="H445" s="8" t="str">
        <f>IFERROR(VLOOKUP(MID(Table1[[#This Row],[Production]],10,2),Special!$B$2:$D$26,3,0),"")</f>
        <v>-</v>
      </c>
      <c r="J445" t="b">
        <f>EXACT(LEFT(Table1[[#This Row],[Stock]],12),LEFT(Table1[[#This Row],[Production]],12))</f>
        <v>1</v>
      </c>
      <c r="K445" t="b">
        <f>EXACT((RIGHT(Table1[[#This Row],[Stock]],3)),((RIGHT(Table1[[#This Row],[Production]],3))))</f>
        <v>1</v>
      </c>
      <c r="L445" s="14">
        <f>IFERROR(VLOOKUP(Table1[[#This Row],[Stock]],[1]Sheet1!$A$7:$N$10000,14,0),"")</f>
        <v>308</v>
      </c>
      <c r="M445" s="14">
        <f>IFERROR(ROUND((Table1[[#This Row],[Stock
(S&amp;L)]]/Table1[[#This Row],[Rate
(L/S)]]),0),"")</f>
        <v>308</v>
      </c>
      <c r="O445" t="str">
        <f>IF(Table1[[#This Row],[Rate
(L/S)]]=1,"P/E","C")</f>
        <v>P/E</v>
      </c>
      <c r="P445" s="7">
        <f>IFERROR(VLOOKUP(Table1[[#This Row],[Stock]],[2]CUS030!$A$5:$BO$10000,21,0)/Table1[[#This Row],[Rate
(L/S)]],"")</f>
        <v>0</v>
      </c>
      <c r="Q445" s="7">
        <f>IFERROR(VLOOKUP(Table1[[#This Row],[Stock]],[2]CUS030!$A$5:$BO$10000,22,0)/Table1[[#This Row],[Rate
(L/S)]],"")</f>
        <v>0</v>
      </c>
      <c r="R445" s="7">
        <f>IFERROR(VLOOKUP(Table1[[#This Row],[Stock]],[2]CUS030!$A$5:$BO$10000,23,0)/Table1[[#This Row],[Rate
(L/S)]],"")</f>
        <v>0</v>
      </c>
      <c r="S445" s="7">
        <f>IFERROR(VLOOKUP(Table1[[#This Row],[Stock]],[2]CUS030!$A$5:$BO$10000,24,0)/Table1[[#This Row],[Rate
(L/S)]],"")</f>
        <v>0</v>
      </c>
      <c r="T445" s="7">
        <f>IFERROR(VLOOKUP(Table1[[#This Row],[Stock]],[2]CUS030!$A$5:$BO$10000,25,0)/Table1[[#This Row],[Rate
(L/S)]],"")</f>
        <v>0</v>
      </c>
      <c r="U445" s="7">
        <f>IFERROR(VLOOKUP(Table1[[#This Row],[Stock]],[2]CUS030!$A$5:$BO$10000,26,0)/Table1[[#This Row],[Rate
(L/S)]],"")</f>
        <v>0</v>
      </c>
      <c r="V445" s="7">
        <f>IFERROR(VLOOKUP(Table1[[#This Row],[Stock]],[2]CUS030!$A$5:$BO$10000,27,0)/Table1[[#This Row],[Rate
(L/S)]],"")</f>
        <v>0</v>
      </c>
      <c r="W445" s="7">
        <f>IFERROR(VLOOKUP(Table1[[#This Row],[Stock]],[2]CUS030!$A$5:$BO$10000,28,0)/Table1[[#This Row],[Rate
(L/S)]],"")</f>
        <v>88</v>
      </c>
      <c r="X445" s="7">
        <f>IFERROR(VLOOKUP(Table1[[#This Row],[Stock]],[2]CUS030!$A$5:$BO$10000,29,0)/Table1[[#This Row],[Rate
(L/S)]],"")</f>
        <v>0</v>
      </c>
      <c r="Y445" s="7">
        <f>IFERROR(VLOOKUP(Table1[[#This Row],[Stock]],[2]CUS030!$A$5:$BO$10000,30,0)/Table1[[#This Row],[Rate
(L/S)]],"")</f>
        <v>0</v>
      </c>
      <c r="Z445" s="7">
        <f>IFERROR(VLOOKUP(Table1[[#This Row],[Stock]],[2]CUS030!$A$5:$BO$10000,31,0)/Table1[[#This Row],[Rate
(L/S)]],"")</f>
        <v>0</v>
      </c>
      <c r="AA445" s="7">
        <f>IFERROR(VLOOKUP(Table1[[#This Row],[Stock]],[2]CUS030!$A$5:$BO$10000,32,0)/Table1[[#This Row],[Rate
(L/S)]],"")</f>
        <v>0</v>
      </c>
      <c r="AB445" s="7">
        <f>IFERROR(VLOOKUP(Table1[[#This Row],[Stock]],[2]CUS030!$A$5:$BO$10000,33,0)/Table1[[#This Row],[Rate
(L/S)]],"")</f>
        <v>0</v>
      </c>
      <c r="AC445" s="7">
        <f>IFERROR(VLOOKUP(Table1[[#This Row],[Stock]],[2]CUS030!$A$5:$BO$10000,34,0)/Table1[[#This Row],[Rate
(L/S)]],"")</f>
        <v>0</v>
      </c>
      <c r="AD445" s="7">
        <f>IFERROR(VLOOKUP(Table1[[#This Row],[Stock]],[2]CUS030!$A$5:$BO$10000,35,0)/Table1[[#This Row],[Rate
(L/S)]],"")</f>
        <v>0</v>
      </c>
      <c r="AE445" s="7">
        <f>IFERROR(VLOOKUP(Table1[[#This Row],[Stock]],[2]CUS030!$A$5:$BO$10000,36,0)/Table1[[#This Row],[Rate
(L/S)]],"")</f>
        <v>0</v>
      </c>
      <c r="AF445" s="7">
        <f>IFERROR(VLOOKUP(Table1[[#This Row],[Stock]],[2]CUS030!$A$5:$BO$10000,37,0)/Table1[[#This Row],[Rate
(L/S)]],"")</f>
        <v>0</v>
      </c>
      <c r="AG445" s="7">
        <f>IFERROR(VLOOKUP(Table1[[#This Row],[Stock]],[2]CUS030!$A$5:$BO$10000,38,0)/Table1[[#This Row],[Rate
(L/S)]],"")</f>
        <v>88</v>
      </c>
      <c r="AH445" s="7">
        <f>IFERROR(VLOOKUP(Table1[[#This Row],[Stock]],[2]CUS030!$A$5:$BO$10000,39,0)/Table1[[#This Row],[Rate
(L/S)]],"")</f>
        <v>0</v>
      </c>
      <c r="AI445" s="7">
        <f>IFERROR(VLOOKUP(Table1[[#This Row],[Stock]],[2]CUS030!$A$5:$BO$10000,40,0)/Table1[[#This Row],[Rate
(L/S)]],"")</f>
        <v>0</v>
      </c>
      <c r="AJ445" s="7">
        <f>IFERROR(VLOOKUP(Table1[[#This Row],[Stock]],[2]CUS030!$A$5:$BO$10000,41,0)/Table1[[#This Row],[Rate
(L/S)]],"")</f>
        <v>44</v>
      </c>
      <c r="AK445" s="7">
        <f>IFERROR(VLOOKUP(Table1[[#This Row],[Stock]],[2]CUS030!$A$5:$BO$10000,42,0)/Table1[[#This Row],[Rate
(L/S)]],"")</f>
        <v>0</v>
      </c>
      <c r="AL445" s="7">
        <f>IFERROR(VLOOKUP(Table1[[#This Row],[Stock]],[2]CUS030!$A$5:$BO$10000,43,0)/Table1[[#This Row],[Rate
(L/S)]],"")</f>
        <v>0</v>
      </c>
      <c r="AM445" s="7">
        <f>IFERROR(VLOOKUP(Table1[[#This Row],[Stock]],[2]CUS030!$A$5:$BO$10000,44,0)/Table1[[#This Row],[Rate
(L/S)]],"")</f>
        <v>0</v>
      </c>
      <c r="AN445" s="7">
        <f>IFERROR(VLOOKUP(Table1[[#This Row],[Stock]],[2]CUS030!$A$5:$BO$10000,45,0)/Table1[[#This Row],[Rate
(L/S)]],"")</f>
        <v>0</v>
      </c>
      <c r="AO445" s="7">
        <f>IFERROR(VLOOKUP(Table1[[#This Row],[Stock]],[2]CUS030!$A$5:$BO$10000,46,0)/Table1[[#This Row],[Rate
(L/S)]],"")</f>
        <v>0</v>
      </c>
      <c r="AP445" s="7">
        <f>IFERROR(VLOOKUP(Table1[[#This Row],[Stock]],[2]CUS030!$A$5:$BO$10000,47,0)/Table1[[#This Row],[Rate
(L/S)]],"")</f>
        <v>0</v>
      </c>
      <c r="AQ445" s="7">
        <f>IFERROR(VLOOKUP(Table1[[#This Row],[Stock]],[2]CUS030!$A$5:$BO$10000,48,0)/Table1[[#This Row],[Rate
(L/S)]],"")</f>
        <v>0</v>
      </c>
      <c r="AR445" s="7">
        <f>IFERROR(VLOOKUP(Table1[[#This Row],[Stock]],[2]CUS030!$A$5:$BO$10000,49,0)/Table1[[#This Row],[Rate
(L/S)]],"")</f>
        <v>0</v>
      </c>
      <c r="AS445" s="7">
        <f>IFERROR(VLOOKUP(Table1[[#This Row],[Stock]],[2]CUS030!$A$5:$BO$10000,50,0)/Table1[[#This Row],[Rate
(L/S)]],"")</f>
        <v>0</v>
      </c>
      <c r="AT445" s="7">
        <f>IFERROR(VLOOKUP(Table1[[#This Row],[Stock]],[2]CUS030!$A$5:$BO$10000,51,0)/Table1[[#This Row],[Rate
(L/S)]],"")</f>
        <v>0</v>
      </c>
      <c r="AU445" s="7">
        <f>IFERROR(VLOOKUP(Table1[[#This Row],[Stock]],[2]CUS030!$A$5:$BO$10000,52,0)/Table1[[#This Row],[Rate
(L/S)]],"")</f>
        <v>0</v>
      </c>
      <c r="AV445" s="7">
        <f>IFERROR(VLOOKUP(Table1[[#This Row],[Stock]],[2]CUS030!$A$5:$BO$10000,53,0)/Table1[[#This Row],[Rate
(L/S)]],"")</f>
        <v>220</v>
      </c>
      <c r="AW445" s="7">
        <f>IFERROR(VLOOKUP(Table1[[#This Row],[Stock]],[2]CUS030!$A$5:$BO$10000,54,0)/Table1[[#This Row],[Rate
(L/S)]],"")</f>
        <v>0</v>
      </c>
      <c r="AX445" s="7">
        <f>IFERROR(VLOOKUP(Table1[[#This Row],[Stock]],[2]CUS030!$A$5:$BO$10000,55,0)/Table1[[#This Row],[Rate
(L/S)]],"")</f>
        <v>200</v>
      </c>
      <c r="AY445" s="7">
        <f>IFERROR(VLOOKUP(Table1[[#This Row],[Stock]],[2]CUS030!$A$5:$BO$10000,56,0)/Table1[[#This Row],[Rate
(L/S)]],"")</f>
        <v>239</v>
      </c>
      <c r="AZ445" s="7">
        <f>IFERROR(VLOOKUP(Table1[[#This Row],[Stock]],[2]CUS030!$A$5:$BO$10000,57,0)/Table1[[#This Row],[Rate
(L/S)]],"")</f>
        <v>0</v>
      </c>
      <c r="BA445" s="7">
        <f>IFERROR(VLOOKUP(Table1[[#This Row],[Stock]],[2]CUS030!$A$5:$BO$10000,58,0)/Table1[[#This Row],[Rate
(L/S)]],"")</f>
        <v>0</v>
      </c>
      <c r="BB445" s="7">
        <f>IFERROR(VLOOKUP(Table1[[#This Row],[Stock]],[2]CUS030!$A$5:$BO$10000,59,0)/Table1[[#This Row],[Rate
(L/S)]],"")</f>
        <v>0</v>
      </c>
      <c r="BC445" s="7">
        <f>IFERROR(VLOOKUP(Table1[[#This Row],[Stock]],[2]CUS030!$A$5:$BO$10000,60,0)/Table1[[#This Row],[Rate
(L/S)]],"")</f>
        <v>0</v>
      </c>
      <c r="BD445" s="7">
        <f>IFERROR(VLOOKUP(Table1[[#This Row],[Stock]],[2]CUS030!$A$5:$BO$10000,61,0)/Table1[[#This Row],[Rate
(L/S)]],"")</f>
        <v>0</v>
      </c>
      <c r="BE445" s="7">
        <f>IFERROR(VLOOKUP(Table1[[#This Row],[Stock]],[2]CUS030!$A$5:$BO$10000,62,0)/Table1[[#This Row],[Rate
(L/S)]],"")</f>
        <v>0</v>
      </c>
      <c r="BF445" s="7">
        <f>IFERROR(VLOOKUP(Table1[[#This Row],[Stock]],[2]CUS030!$A$5:$BO$10000,63,0)/Table1[[#This Row],[Rate
(L/S)]],"")</f>
        <v>0</v>
      </c>
      <c r="BG445" s="7">
        <f>IFERROR(VLOOKUP(Table1[[#This Row],[Stock]],[2]CUS030!$A$5:$BO$10000,64,0)/Table1[[#This Row],[Rate
(L/S)]],"")</f>
        <v>0</v>
      </c>
      <c r="BH445" s="7">
        <f>IFERROR(VLOOKUP(Table1[[#This Row],[Stock]],[2]CUS030!$A$5:$BO$10000,65,0)/Table1[[#This Row],[Rate
(L/S)]],"")</f>
        <v>0</v>
      </c>
      <c r="BI445" s="7" t="s">
        <v>1</v>
      </c>
      <c r="BJ445" s="15">
        <f>IFERROR(IF(Table1[[#This Row],[S.Material]]="S",(Table1[[#This Row],[Total Qty]]+Table1[[#This Row],[N+1]]+Table1[[#This Row],[N+2]]),Table1[[#This Row],[Total Qty]]+Table1[[#This Row],[N+1]]),)</f>
        <v>459</v>
      </c>
      <c r="BK445" s="7" t="str">
        <f>IFERROR(IF(((AVERAGE((Table1[[#This Row],[N+1]],Table1[[#This Row],[N+2]]),Table1[[#This Row],[N+3]])-(Table1[[#This Row],[Total Qty]])))&gt;500,"Fixed&gt;500pcs",""),"")</f>
        <v/>
      </c>
      <c r="BL445" s="7" t="str">
        <f>IF(AND(Table1[[#This Row],[Last Forcast]]=0,Table1[[#This Row],[Total Qty]]&gt;0,Table1[[#This Row],[N+1]]&gt;0),"Check PO again","")</f>
        <v/>
      </c>
    </row>
    <row r="446" spans="2:64" x14ac:dyDescent="0.3">
      <c r="B446">
        <v>444</v>
      </c>
      <c r="C446" t="s">
        <v>458</v>
      </c>
      <c r="D446">
        <f>IFERROR(ROUND((MID(Table1[[#This Row],[Production]],35,(LEN(Table1[[#This Row],[Production]]))-37)/(MID(Table1[[#This Row],[Stock]],35,(LEN(Table1[[#This Row],[Stock]]))-37))),0),"")</f>
        <v>1</v>
      </c>
      <c r="E446" t="s">
        <v>458</v>
      </c>
      <c r="F446" s="16">
        <f>VLOOKUP(LEFT(Table1[[#This Row],[Production]],LEN(Table1[[#This Row],[Production]])-7),Item!$A$5:$Z$1000,26,0)</f>
        <v>3.8929999999999998</v>
      </c>
      <c r="H446" s="8" t="str">
        <f>IFERROR(VLOOKUP(MID(Table1[[#This Row],[Production]],10,2),Special!$B$2:$D$26,3,0),"")</f>
        <v>-</v>
      </c>
      <c r="J446" t="b">
        <f>EXACT(LEFT(Table1[[#This Row],[Stock]],12),LEFT(Table1[[#This Row],[Production]],12))</f>
        <v>1</v>
      </c>
      <c r="K446" t="b">
        <f>EXACT((RIGHT(Table1[[#This Row],[Stock]],3)),((RIGHT(Table1[[#This Row],[Production]],3))))</f>
        <v>1</v>
      </c>
      <c r="L446" s="14">
        <f>IFERROR(VLOOKUP(Table1[[#This Row],[Stock]],[1]Sheet1!$A$7:$N$10000,14,0),"")</f>
        <v>915</v>
      </c>
      <c r="M446" s="14">
        <f>IFERROR(ROUND((Table1[[#This Row],[Stock
(S&amp;L)]]/Table1[[#This Row],[Rate
(L/S)]]),0),"")</f>
        <v>915</v>
      </c>
      <c r="O446" t="str">
        <f>IF(Table1[[#This Row],[Rate
(L/S)]]=1,"P/E","C")</f>
        <v>P/E</v>
      </c>
      <c r="P446" s="7">
        <f>IFERROR(VLOOKUP(Table1[[#This Row],[Stock]],[2]CUS030!$A$5:$BO$10000,21,0)/Table1[[#This Row],[Rate
(L/S)]],"")</f>
        <v>0</v>
      </c>
      <c r="Q446" s="7">
        <f>IFERROR(VLOOKUP(Table1[[#This Row],[Stock]],[2]CUS030!$A$5:$BO$10000,22,0)/Table1[[#This Row],[Rate
(L/S)]],"")</f>
        <v>0</v>
      </c>
      <c r="R446" s="7">
        <f>IFERROR(VLOOKUP(Table1[[#This Row],[Stock]],[2]CUS030!$A$5:$BO$10000,23,0)/Table1[[#This Row],[Rate
(L/S)]],"")</f>
        <v>0</v>
      </c>
      <c r="S446" s="7">
        <f>IFERROR(VLOOKUP(Table1[[#This Row],[Stock]],[2]CUS030!$A$5:$BO$10000,24,0)/Table1[[#This Row],[Rate
(L/S)]],"")</f>
        <v>0</v>
      </c>
      <c r="T446" s="7">
        <f>IFERROR(VLOOKUP(Table1[[#This Row],[Stock]],[2]CUS030!$A$5:$BO$10000,25,0)/Table1[[#This Row],[Rate
(L/S)]],"")</f>
        <v>0</v>
      </c>
      <c r="U446" s="7">
        <f>IFERROR(VLOOKUP(Table1[[#This Row],[Stock]],[2]CUS030!$A$5:$BO$10000,26,0)/Table1[[#This Row],[Rate
(L/S)]],"")</f>
        <v>0</v>
      </c>
      <c r="V446" s="7">
        <f>IFERROR(VLOOKUP(Table1[[#This Row],[Stock]],[2]CUS030!$A$5:$BO$10000,27,0)/Table1[[#This Row],[Rate
(L/S)]],"")</f>
        <v>0</v>
      </c>
      <c r="W446" s="7">
        <f>IFERROR(VLOOKUP(Table1[[#This Row],[Stock]],[2]CUS030!$A$5:$BO$10000,28,0)/Table1[[#This Row],[Rate
(L/S)]],"")</f>
        <v>0</v>
      </c>
      <c r="X446" s="7">
        <f>IFERROR(VLOOKUP(Table1[[#This Row],[Stock]],[2]CUS030!$A$5:$BO$10000,29,0)/Table1[[#This Row],[Rate
(L/S)]],"")</f>
        <v>0</v>
      </c>
      <c r="Y446" s="7">
        <f>IFERROR(VLOOKUP(Table1[[#This Row],[Stock]],[2]CUS030!$A$5:$BO$10000,30,0)/Table1[[#This Row],[Rate
(L/S)]],"")</f>
        <v>0</v>
      </c>
      <c r="Z446" s="7">
        <f>IFERROR(VLOOKUP(Table1[[#This Row],[Stock]],[2]CUS030!$A$5:$BO$10000,31,0)/Table1[[#This Row],[Rate
(L/S)]],"")</f>
        <v>0</v>
      </c>
      <c r="AA446" s="7">
        <f>IFERROR(VLOOKUP(Table1[[#This Row],[Stock]],[2]CUS030!$A$5:$BO$10000,32,0)/Table1[[#This Row],[Rate
(L/S)]],"")</f>
        <v>0</v>
      </c>
      <c r="AB446" s="7">
        <f>IFERROR(VLOOKUP(Table1[[#This Row],[Stock]],[2]CUS030!$A$5:$BO$10000,33,0)/Table1[[#This Row],[Rate
(L/S)]],"")</f>
        <v>0</v>
      </c>
      <c r="AC446" s="7">
        <f>IFERROR(VLOOKUP(Table1[[#This Row],[Stock]],[2]CUS030!$A$5:$BO$10000,34,0)/Table1[[#This Row],[Rate
(L/S)]],"")</f>
        <v>0</v>
      </c>
      <c r="AD446" s="7">
        <f>IFERROR(VLOOKUP(Table1[[#This Row],[Stock]],[2]CUS030!$A$5:$BO$10000,35,0)/Table1[[#This Row],[Rate
(L/S)]],"")</f>
        <v>0</v>
      </c>
      <c r="AE446" s="7">
        <f>IFERROR(VLOOKUP(Table1[[#This Row],[Stock]],[2]CUS030!$A$5:$BO$10000,36,0)/Table1[[#This Row],[Rate
(L/S)]],"")</f>
        <v>0</v>
      </c>
      <c r="AF446" s="7">
        <f>IFERROR(VLOOKUP(Table1[[#This Row],[Stock]],[2]CUS030!$A$5:$BO$10000,37,0)/Table1[[#This Row],[Rate
(L/S)]],"")</f>
        <v>0</v>
      </c>
      <c r="AG446" s="7">
        <f>IFERROR(VLOOKUP(Table1[[#This Row],[Stock]],[2]CUS030!$A$5:$BO$10000,38,0)/Table1[[#This Row],[Rate
(L/S)]],"")</f>
        <v>0</v>
      </c>
      <c r="AH446" s="7">
        <f>IFERROR(VLOOKUP(Table1[[#This Row],[Stock]],[2]CUS030!$A$5:$BO$10000,39,0)/Table1[[#This Row],[Rate
(L/S)]],"")</f>
        <v>0</v>
      </c>
      <c r="AI446" s="7">
        <f>IFERROR(VLOOKUP(Table1[[#This Row],[Stock]],[2]CUS030!$A$5:$BO$10000,40,0)/Table1[[#This Row],[Rate
(L/S)]],"")</f>
        <v>0</v>
      </c>
      <c r="AJ446" s="7">
        <f>IFERROR(VLOOKUP(Table1[[#This Row],[Stock]],[2]CUS030!$A$5:$BO$10000,41,0)/Table1[[#This Row],[Rate
(L/S)]],"")</f>
        <v>0</v>
      </c>
      <c r="AK446" s="7">
        <f>IFERROR(VLOOKUP(Table1[[#This Row],[Stock]],[2]CUS030!$A$5:$BO$10000,42,0)/Table1[[#This Row],[Rate
(L/S)]],"")</f>
        <v>0</v>
      </c>
      <c r="AL446" s="7">
        <f>IFERROR(VLOOKUP(Table1[[#This Row],[Stock]],[2]CUS030!$A$5:$BO$10000,43,0)/Table1[[#This Row],[Rate
(L/S)]],"")</f>
        <v>0</v>
      </c>
      <c r="AM446" s="7">
        <f>IFERROR(VLOOKUP(Table1[[#This Row],[Stock]],[2]CUS030!$A$5:$BO$10000,44,0)/Table1[[#This Row],[Rate
(L/S)]],"")</f>
        <v>0</v>
      </c>
      <c r="AN446" s="7">
        <f>IFERROR(VLOOKUP(Table1[[#This Row],[Stock]],[2]CUS030!$A$5:$BO$10000,45,0)/Table1[[#This Row],[Rate
(L/S)]],"")</f>
        <v>0</v>
      </c>
      <c r="AO446" s="7">
        <f>IFERROR(VLOOKUP(Table1[[#This Row],[Stock]],[2]CUS030!$A$5:$BO$10000,46,0)/Table1[[#This Row],[Rate
(L/S)]],"")</f>
        <v>0</v>
      </c>
      <c r="AP446" s="7">
        <f>IFERROR(VLOOKUP(Table1[[#This Row],[Stock]],[2]CUS030!$A$5:$BO$10000,47,0)/Table1[[#This Row],[Rate
(L/S)]],"")</f>
        <v>0</v>
      </c>
      <c r="AQ446" s="7">
        <f>IFERROR(VLOOKUP(Table1[[#This Row],[Stock]],[2]CUS030!$A$5:$BO$10000,48,0)/Table1[[#This Row],[Rate
(L/S)]],"")</f>
        <v>0</v>
      </c>
      <c r="AR446" s="7">
        <f>IFERROR(VLOOKUP(Table1[[#This Row],[Stock]],[2]CUS030!$A$5:$BO$10000,49,0)/Table1[[#This Row],[Rate
(L/S)]],"")</f>
        <v>0</v>
      </c>
      <c r="AS446" s="7">
        <f>IFERROR(VLOOKUP(Table1[[#This Row],[Stock]],[2]CUS030!$A$5:$BO$10000,50,0)/Table1[[#This Row],[Rate
(L/S)]],"")</f>
        <v>0</v>
      </c>
      <c r="AT446" s="7">
        <f>IFERROR(VLOOKUP(Table1[[#This Row],[Stock]],[2]CUS030!$A$5:$BO$10000,51,0)/Table1[[#This Row],[Rate
(L/S)]],"")</f>
        <v>854</v>
      </c>
      <c r="AU446" s="7">
        <f>IFERROR(VLOOKUP(Table1[[#This Row],[Stock]],[2]CUS030!$A$5:$BO$10000,52,0)/Table1[[#This Row],[Rate
(L/S)]],"")</f>
        <v>0</v>
      </c>
      <c r="AV446" s="7">
        <f>IFERROR(VLOOKUP(Table1[[#This Row],[Stock]],[2]CUS030!$A$5:$BO$10000,53,0)/Table1[[#This Row],[Rate
(L/S)]],"")</f>
        <v>854</v>
      </c>
      <c r="AW446" s="7">
        <f>IFERROR(VLOOKUP(Table1[[#This Row],[Stock]],[2]CUS030!$A$5:$BO$10000,54,0)/Table1[[#This Row],[Rate
(L/S)]],"")</f>
        <v>0</v>
      </c>
      <c r="AX446" s="7">
        <f>IFERROR(VLOOKUP(Table1[[#This Row],[Stock]],[2]CUS030!$A$5:$BO$10000,55,0)/Table1[[#This Row],[Rate
(L/S)]],"")</f>
        <v>822</v>
      </c>
      <c r="AY446" s="7">
        <f>IFERROR(VLOOKUP(Table1[[#This Row],[Stock]],[2]CUS030!$A$5:$BO$10000,56,0)/Table1[[#This Row],[Rate
(L/S)]],"")</f>
        <v>751</v>
      </c>
      <c r="AZ446" s="7">
        <f>IFERROR(VLOOKUP(Table1[[#This Row],[Stock]],[2]CUS030!$A$5:$BO$10000,57,0)/Table1[[#This Row],[Rate
(L/S)]],"")</f>
        <v>567</v>
      </c>
      <c r="BA446" s="7">
        <f>IFERROR(VLOOKUP(Table1[[#This Row],[Stock]],[2]CUS030!$A$5:$BO$10000,58,0)/Table1[[#This Row],[Rate
(L/S)]],"")</f>
        <v>755</v>
      </c>
      <c r="BB446" s="7">
        <f>IFERROR(VLOOKUP(Table1[[#This Row],[Stock]],[2]CUS030!$A$5:$BO$10000,59,0)/Table1[[#This Row],[Rate
(L/S)]],"")</f>
        <v>0</v>
      </c>
      <c r="BC446" s="7">
        <f>IFERROR(VLOOKUP(Table1[[#This Row],[Stock]],[2]CUS030!$A$5:$BO$10000,60,0)/Table1[[#This Row],[Rate
(L/S)]],"")</f>
        <v>0</v>
      </c>
      <c r="BD446" s="7">
        <f>IFERROR(VLOOKUP(Table1[[#This Row],[Stock]],[2]CUS030!$A$5:$BO$10000,61,0)/Table1[[#This Row],[Rate
(L/S)]],"")</f>
        <v>0</v>
      </c>
      <c r="BE446" s="7">
        <f>IFERROR(VLOOKUP(Table1[[#This Row],[Stock]],[2]CUS030!$A$5:$BO$10000,62,0)/Table1[[#This Row],[Rate
(L/S)]],"")</f>
        <v>0</v>
      </c>
      <c r="BF446" s="7">
        <f>IFERROR(VLOOKUP(Table1[[#This Row],[Stock]],[2]CUS030!$A$5:$BO$10000,63,0)/Table1[[#This Row],[Rate
(L/S)]],"")</f>
        <v>0</v>
      </c>
      <c r="BG446" s="7">
        <f>IFERROR(VLOOKUP(Table1[[#This Row],[Stock]],[2]CUS030!$A$5:$BO$10000,64,0)/Table1[[#This Row],[Rate
(L/S)]],"")</f>
        <v>0</v>
      </c>
      <c r="BH446" s="7">
        <f>IFERROR(VLOOKUP(Table1[[#This Row],[Stock]],[2]CUS030!$A$5:$BO$10000,65,0)/Table1[[#This Row],[Rate
(L/S)]],"")</f>
        <v>0</v>
      </c>
      <c r="BI446" s="7" t="s">
        <v>1</v>
      </c>
      <c r="BJ446" s="15">
        <f>IFERROR(IF(Table1[[#This Row],[S.Material]]="S",(Table1[[#This Row],[Total Qty]]+Table1[[#This Row],[N+1]]+Table1[[#This Row],[N+2]]),Table1[[#This Row],[Total Qty]]+Table1[[#This Row],[N+1]]),)</f>
        <v>1605</v>
      </c>
      <c r="BK446" s="7" t="str">
        <f>IFERROR(IF(((AVERAGE((Table1[[#This Row],[N+1]],Table1[[#This Row],[N+2]]),Table1[[#This Row],[N+3]])-(Table1[[#This Row],[Total Qty]])))&gt;500,"Fixed&gt;500pcs",""),"")</f>
        <v/>
      </c>
      <c r="BL446" s="7" t="str">
        <f>IF(AND(Table1[[#This Row],[Last Forcast]]=0,Table1[[#This Row],[Total Qty]]&gt;0,Table1[[#This Row],[N+1]]&gt;0),"Check PO again","")</f>
        <v/>
      </c>
    </row>
    <row r="447" spans="2:64" x14ac:dyDescent="0.3">
      <c r="B447">
        <v>445</v>
      </c>
      <c r="C447" t="s">
        <v>459</v>
      </c>
      <c r="D447">
        <f>IFERROR(ROUND((MID(Table1[[#This Row],[Production]],35,(LEN(Table1[[#This Row],[Production]]))-37)/(MID(Table1[[#This Row],[Stock]],35,(LEN(Table1[[#This Row],[Stock]]))-37))),0),"")</f>
        <v>1</v>
      </c>
      <c r="E447" t="s">
        <v>459</v>
      </c>
      <c r="F447" s="16">
        <f>VLOOKUP(LEFT(Table1[[#This Row],[Production]],LEN(Table1[[#This Row],[Production]])-7),Item!$A$5:$Z$1000,26,0)</f>
        <v>3.8929999999999998</v>
      </c>
      <c r="H447" s="8" t="str">
        <f>IFERROR(VLOOKUP(MID(Table1[[#This Row],[Production]],10,2),Special!$B$2:$D$26,3,0),"")</f>
        <v>-</v>
      </c>
      <c r="J447" t="b">
        <f>EXACT(LEFT(Table1[[#This Row],[Stock]],12),LEFT(Table1[[#This Row],[Production]],12))</f>
        <v>1</v>
      </c>
      <c r="K447" t="b">
        <f>EXACT((RIGHT(Table1[[#This Row],[Stock]],3)),((RIGHT(Table1[[#This Row],[Production]],3))))</f>
        <v>1</v>
      </c>
      <c r="L447" s="14">
        <f>IFERROR(VLOOKUP(Table1[[#This Row],[Stock]],[1]Sheet1!$A$7:$N$10000,14,0),"")</f>
        <v>3270</v>
      </c>
      <c r="M447" s="14">
        <f>IFERROR(ROUND((Table1[[#This Row],[Stock
(S&amp;L)]]/Table1[[#This Row],[Rate
(L/S)]]),0),"")</f>
        <v>3270</v>
      </c>
      <c r="O447" t="str">
        <f>IF(Table1[[#This Row],[Rate
(L/S)]]=1,"P/E","C")</f>
        <v>P/E</v>
      </c>
      <c r="P447" s="7">
        <f>IFERROR(VLOOKUP(Table1[[#This Row],[Stock]],[2]CUS030!$A$5:$BO$10000,21,0)/Table1[[#This Row],[Rate
(L/S)]],"")</f>
        <v>0</v>
      </c>
      <c r="Q447" s="7">
        <f>IFERROR(VLOOKUP(Table1[[#This Row],[Stock]],[2]CUS030!$A$5:$BO$10000,22,0)/Table1[[#This Row],[Rate
(L/S)]],"")</f>
        <v>0</v>
      </c>
      <c r="R447" s="7">
        <f>IFERROR(VLOOKUP(Table1[[#This Row],[Stock]],[2]CUS030!$A$5:$BO$10000,23,0)/Table1[[#This Row],[Rate
(L/S)]],"")</f>
        <v>0</v>
      </c>
      <c r="S447" s="7">
        <f>IFERROR(VLOOKUP(Table1[[#This Row],[Stock]],[2]CUS030!$A$5:$BO$10000,24,0)/Table1[[#This Row],[Rate
(L/S)]],"")</f>
        <v>0</v>
      </c>
      <c r="T447" s="7">
        <f>IFERROR(VLOOKUP(Table1[[#This Row],[Stock]],[2]CUS030!$A$5:$BO$10000,25,0)/Table1[[#This Row],[Rate
(L/S)]],"")</f>
        <v>0</v>
      </c>
      <c r="U447" s="7">
        <f>IFERROR(VLOOKUP(Table1[[#This Row],[Stock]],[2]CUS030!$A$5:$BO$10000,26,0)/Table1[[#This Row],[Rate
(L/S)]],"")</f>
        <v>0</v>
      </c>
      <c r="V447" s="7">
        <f>IFERROR(VLOOKUP(Table1[[#This Row],[Stock]],[2]CUS030!$A$5:$BO$10000,27,0)/Table1[[#This Row],[Rate
(L/S)]],"")</f>
        <v>0</v>
      </c>
      <c r="W447" s="7">
        <f>IFERROR(VLOOKUP(Table1[[#This Row],[Stock]],[2]CUS030!$A$5:$BO$10000,28,0)/Table1[[#This Row],[Rate
(L/S)]],"")</f>
        <v>0</v>
      </c>
      <c r="X447" s="7">
        <f>IFERROR(VLOOKUP(Table1[[#This Row],[Stock]],[2]CUS030!$A$5:$BO$10000,29,0)/Table1[[#This Row],[Rate
(L/S)]],"")</f>
        <v>0</v>
      </c>
      <c r="Y447" s="7">
        <f>IFERROR(VLOOKUP(Table1[[#This Row],[Stock]],[2]CUS030!$A$5:$BO$10000,30,0)/Table1[[#This Row],[Rate
(L/S)]],"")</f>
        <v>0</v>
      </c>
      <c r="Z447" s="7">
        <f>IFERROR(VLOOKUP(Table1[[#This Row],[Stock]],[2]CUS030!$A$5:$BO$10000,31,0)/Table1[[#This Row],[Rate
(L/S)]],"")</f>
        <v>0</v>
      </c>
      <c r="AA447" s="7">
        <f>IFERROR(VLOOKUP(Table1[[#This Row],[Stock]],[2]CUS030!$A$5:$BO$10000,32,0)/Table1[[#This Row],[Rate
(L/S)]],"")</f>
        <v>0</v>
      </c>
      <c r="AB447" s="7">
        <f>IFERROR(VLOOKUP(Table1[[#This Row],[Stock]],[2]CUS030!$A$5:$BO$10000,33,0)/Table1[[#This Row],[Rate
(L/S)]],"")</f>
        <v>0</v>
      </c>
      <c r="AC447" s="7">
        <f>IFERROR(VLOOKUP(Table1[[#This Row],[Stock]],[2]CUS030!$A$5:$BO$10000,34,0)/Table1[[#This Row],[Rate
(L/S)]],"")</f>
        <v>0</v>
      </c>
      <c r="AD447" s="7">
        <f>IFERROR(VLOOKUP(Table1[[#This Row],[Stock]],[2]CUS030!$A$5:$BO$10000,35,0)/Table1[[#This Row],[Rate
(L/S)]],"")</f>
        <v>0</v>
      </c>
      <c r="AE447" s="7">
        <f>IFERROR(VLOOKUP(Table1[[#This Row],[Stock]],[2]CUS030!$A$5:$BO$10000,36,0)/Table1[[#This Row],[Rate
(L/S)]],"")</f>
        <v>0</v>
      </c>
      <c r="AF447" s="7">
        <f>IFERROR(VLOOKUP(Table1[[#This Row],[Stock]],[2]CUS030!$A$5:$BO$10000,37,0)/Table1[[#This Row],[Rate
(L/S)]],"")</f>
        <v>0</v>
      </c>
      <c r="AG447" s="7">
        <f>IFERROR(VLOOKUP(Table1[[#This Row],[Stock]],[2]CUS030!$A$5:$BO$10000,38,0)/Table1[[#This Row],[Rate
(L/S)]],"")</f>
        <v>0</v>
      </c>
      <c r="AH447" s="7">
        <f>IFERROR(VLOOKUP(Table1[[#This Row],[Stock]],[2]CUS030!$A$5:$BO$10000,39,0)/Table1[[#This Row],[Rate
(L/S)]],"")</f>
        <v>0</v>
      </c>
      <c r="AI447" s="7">
        <f>IFERROR(VLOOKUP(Table1[[#This Row],[Stock]],[2]CUS030!$A$5:$BO$10000,40,0)/Table1[[#This Row],[Rate
(L/S)]],"")</f>
        <v>0</v>
      </c>
      <c r="AJ447" s="7">
        <f>IFERROR(VLOOKUP(Table1[[#This Row],[Stock]],[2]CUS030!$A$5:$BO$10000,41,0)/Table1[[#This Row],[Rate
(L/S)]],"")</f>
        <v>0</v>
      </c>
      <c r="AK447" s="7">
        <f>IFERROR(VLOOKUP(Table1[[#This Row],[Stock]],[2]CUS030!$A$5:$BO$10000,42,0)/Table1[[#This Row],[Rate
(L/S)]],"")</f>
        <v>0</v>
      </c>
      <c r="AL447" s="7">
        <f>IFERROR(VLOOKUP(Table1[[#This Row],[Stock]],[2]CUS030!$A$5:$BO$10000,43,0)/Table1[[#This Row],[Rate
(L/S)]],"")</f>
        <v>0</v>
      </c>
      <c r="AM447" s="7">
        <f>IFERROR(VLOOKUP(Table1[[#This Row],[Stock]],[2]CUS030!$A$5:$BO$10000,44,0)/Table1[[#This Row],[Rate
(L/S)]],"")</f>
        <v>0</v>
      </c>
      <c r="AN447" s="7">
        <f>IFERROR(VLOOKUP(Table1[[#This Row],[Stock]],[2]CUS030!$A$5:$BO$10000,45,0)/Table1[[#This Row],[Rate
(L/S)]],"")</f>
        <v>0</v>
      </c>
      <c r="AO447" s="7">
        <f>IFERROR(VLOOKUP(Table1[[#This Row],[Stock]],[2]CUS030!$A$5:$BO$10000,46,0)/Table1[[#This Row],[Rate
(L/S)]],"")</f>
        <v>0</v>
      </c>
      <c r="AP447" s="7">
        <f>IFERROR(VLOOKUP(Table1[[#This Row],[Stock]],[2]CUS030!$A$5:$BO$10000,47,0)/Table1[[#This Row],[Rate
(L/S)]],"")</f>
        <v>0</v>
      </c>
      <c r="AQ447" s="7">
        <f>IFERROR(VLOOKUP(Table1[[#This Row],[Stock]],[2]CUS030!$A$5:$BO$10000,48,0)/Table1[[#This Row],[Rate
(L/S)]],"")</f>
        <v>0</v>
      </c>
      <c r="AR447" s="7">
        <f>IFERROR(VLOOKUP(Table1[[#This Row],[Stock]],[2]CUS030!$A$5:$BO$10000,49,0)/Table1[[#This Row],[Rate
(L/S)]],"")</f>
        <v>0</v>
      </c>
      <c r="AS447" s="7">
        <f>IFERROR(VLOOKUP(Table1[[#This Row],[Stock]],[2]CUS030!$A$5:$BO$10000,50,0)/Table1[[#This Row],[Rate
(L/S)]],"")</f>
        <v>0</v>
      </c>
      <c r="AT447" s="7">
        <f>IFERROR(VLOOKUP(Table1[[#This Row],[Stock]],[2]CUS030!$A$5:$BO$10000,51,0)/Table1[[#This Row],[Rate
(L/S)]],"")</f>
        <v>3721</v>
      </c>
      <c r="AU447" s="7">
        <f>IFERROR(VLOOKUP(Table1[[#This Row],[Stock]],[2]CUS030!$A$5:$BO$10000,52,0)/Table1[[#This Row],[Rate
(L/S)]],"")</f>
        <v>0</v>
      </c>
      <c r="AV447" s="7">
        <f>IFERROR(VLOOKUP(Table1[[#This Row],[Stock]],[2]CUS030!$A$5:$BO$10000,53,0)/Table1[[#This Row],[Rate
(L/S)]],"")</f>
        <v>3721</v>
      </c>
      <c r="AW447" s="7">
        <f>IFERROR(VLOOKUP(Table1[[#This Row],[Stock]],[2]CUS030!$A$5:$BO$10000,54,0)/Table1[[#This Row],[Rate
(L/S)]],"")</f>
        <v>0</v>
      </c>
      <c r="AX447" s="7">
        <f>IFERROR(VLOOKUP(Table1[[#This Row],[Stock]],[2]CUS030!$A$5:$BO$10000,55,0)/Table1[[#This Row],[Rate
(L/S)]],"")</f>
        <v>3349</v>
      </c>
      <c r="AY447" s="7">
        <f>IFERROR(VLOOKUP(Table1[[#This Row],[Stock]],[2]CUS030!$A$5:$BO$10000,56,0)/Table1[[#This Row],[Rate
(L/S)]],"")</f>
        <v>3420</v>
      </c>
      <c r="AZ447" s="7">
        <f>IFERROR(VLOOKUP(Table1[[#This Row],[Stock]],[2]CUS030!$A$5:$BO$10000,57,0)/Table1[[#This Row],[Rate
(L/S)]],"")</f>
        <v>2011</v>
      </c>
      <c r="BA447" s="7">
        <f>IFERROR(VLOOKUP(Table1[[#This Row],[Stock]],[2]CUS030!$A$5:$BO$10000,58,0)/Table1[[#This Row],[Rate
(L/S)]],"")</f>
        <v>2822</v>
      </c>
      <c r="BB447" s="7">
        <f>IFERROR(VLOOKUP(Table1[[#This Row],[Stock]],[2]CUS030!$A$5:$BO$10000,59,0)/Table1[[#This Row],[Rate
(L/S)]],"")</f>
        <v>0</v>
      </c>
      <c r="BC447" s="7">
        <f>IFERROR(VLOOKUP(Table1[[#This Row],[Stock]],[2]CUS030!$A$5:$BO$10000,60,0)/Table1[[#This Row],[Rate
(L/S)]],"")</f>
        <v>0</v>
      </c>
      <c r="BD447" s="7">
        <f>IFERROR(VLOOKUP(Table1[[#This Row],[Stock]],[2]CUS030!$A$5:$BO$10000,61,0)/Table1[[#This Row],[Rate
(L/S)]],"")</f>
        <v>0</v>
      </c>
      <c r="BE447" s="7">
        <f>IFERROR(VLOOKUP(Table1[[#This Row],[Stock]],[2]CUS030!$A$5:$BO$10000,62,0)/Table1[[#This Row],[Rate
(L/S)]],"")</f>
        <v>0</v>
      </c>
      <c r="BF447" s="7">
        <f>IFERROR(VLOOKUP(Table1[[#This Row],[Stock]],[2]CUS030!$A$5:$BO$10000,63,0)/Table1[[#This Row],[Rate
(L/S)]],"")</f>
        <v>0</v>
      </c>
      <c r="BG447" s="7">
        <f>IFERROR(VLOOKUP(Table1[[#This Row],[Stock]],[2]CUS030!$A$5:$BO$10000,64,0)/Table1[[#This Row],[Rate
(L/S)]],"")</f>
        <v>0</v>
      </c>
      <c r="BH447" s="7">
        <f>IFERROR(VLOOKUP(Table1[[#This Row],[Stock]],[2]CUS030!$A$5:$BO$10000,65,0)/Table1[[#This Row],[Rate
(L/S)]],"")</f>
        <v>0</v>
      </c>
      <c r="BI447" s="7" t="s">
        <v>1</v>
      </c>
      <c r="BJ447" s="15">
        <f>IFERROR(IF(Table1[[#This Row],[S.Material]]="S",(Table1[[#This Row],[Total Qty]]+Table1[[#This Row],[N+1]]+Table1[[#This Row],[N+2]]),Table1[[#This Row],[Total Qty]]+Table1[[#This Row],[N+1]]),)</f>
        <v>7141</v>
      </c>
      <c r="BK447" s="7" t="str">
        <f>IFERROR(IF(((AVERAGE((Table1[[#This Row],[N+1]],Table1[[#This Row],[N+2]]),Table1[[#This Row],[N+3]])-(Table1[[#This Row],[Total Qty]])))&gt;500,"Fixed&gt;500pcs",""),"")</f>
        <v/>
      </c>
      <c r="BL447" s="7" t="str">
        <f>IF(AND(Table1[[#This Row],[Last Forcast]]=0,Table1[[#This Row],[Total Qty]]&gt;0,Table1[[#This Row],[N+1]]&gt;0),"Check PO again","")</f>
        <v/>
      </c>
    </row>
    <row r="448" spans="2:64" x14ac:dyDescent="0.3">
      <c r="B448">
        <v>446</v>
      </c>
      <c r="C448" t="s">
        <v>460</v>
      </c>
      <c r="D448">
        <f>IFERROR(ROUND((MID(Table1[[#This Row],[Production]],35,(LEN(Table1[[#This Row],[Production]]))-37)/(MID(Table1[[#This Row],[Stock]],35,(LEN(Table1[[#This Row],[Stock]]))-37))),0),"")</f>
        <v>1</v>
      </c>
      <c r="E448" t="s">
        <v>460</v>
      </c>
      <c r="F448" s="16">
        <f>VLOOKUP(LEFT(Table1[[#This Row],[Production]],LEN(Table1[[#This Row],[Production]])-7),Item!$A$5:$Z$1000,26,0)</f>
        <v>3.2959999999999998</v>
      </c>
      <c r="H448" s="8" t="str">
        <f>IFERROR(VLOOKUP(MID(Table1[[#This Row],[Production]],10,2),Special!$B$2:$D$26,3,0),"")</f>
        <v>-</v>
      </c>
      <c r="J448" t="b">
        <f>EXACT(LEFT(Table1[[#This Row],[Stock]],12),LEFT(Table1[[#This Row],[Production]],12))</f>
        <v>1</v>
      </c>
      <c r="K448" t="b">
        <f>EXACT((RIGHT(Table1[[#This Row],[Stock]],3)),((RIGHT(Table1[[#This Row],[Production]],3))))</f>
        <v>1</v>
      </c>
      <c r="L448" s="14">
        <f>IFERROR(VLOOKUP(Table1[[#This Row],[Stock]],[1]Sheet1!$A$7:$N$10000,14,0),"")</f>
        <v>16</v>
      </c>
      <c r="M448" s="14">
        <f>IFERROR(ROUND((Table1[[#This Row],[Stock
(S&amp;L)]]/Table1[[#This Row],[Rate
(L/S)]]),0),"")</f>
        <v>16</v>
      </c>
      <c r="O448" t="str">
        <f>IF(Table1[[#This Row],[Rate
(L/S)]]=1,"P/E","C")</f>
        <v>P/E</v>
      </c>
      <c r="P448" s="7">
        <f>IFERROR(VLOOKUP(Table1[[#This Row],[Stock]],[2]CUS030!$A$5:$BO$10000,21,0)/Table1[[#This Row],[Rate
(L/S)]],"")</f>
        <v>0</v>
      </c>
      <c r="Q448" s="7">
        <f>IFERROR(VLOOKUP(Table1[[#This Row],[Stock]],[2]CUS030!$A$5:$BO$10000,22,0)/Table1[[#This Row],[Rate
(L/S)]],"")</f>
        <v>0</v>
      </c>
      <c r="R448" s="7">
        <f>IFERROR(VLOOKUP(Table1[[#This Row],[Stock]],[2]CUS030!$A$5:$BO$10000,23,0)/Table1[[#This Row],[Rate
(L/S)]],"")</f>
        <v>0</v>
      </c>
      <c r="S448" s="7">
        <f>IFERROR(VLOOKUP(Table1[[#This Row],[Stock]],[2]CUS030!$A$5:$BO$10000,24,0)/Table1[[#This Row],[Rate
(L/S)]],"")</f>
        <v>0</v>
      </c>
      <c r="T448" s="7">
        <f>IFERROR(VLOOKUP(Table1[[#This Row],[Stock]],[2]CUS030!$A$5:$BO$10000,25,0)/Table1[[#This Row],[Rate
(L/S)]],"")</f>
        <v>0</v>
      </c>
      <c r="U448" s="7">
        <f>IFERROR(VLOOKUP(Table1[[#This Row],[Stock]],[2]CUS030!$A$5:$BO$10000,26,0)/Table1[[#This Row],[Rate
(L/S)]],"")</f>
        <v>0</v>
      </c>
      <c r="V448" s="7">
        <f>IFERROR(VLOOKUP(Table1[[#This Row],[Stock]],[2]CUS030!$A$5:$BO$10000,27,0)/Table1[[#This Row],[Rate
(L/S)]],"")</f>
        <v>0</v>
      </c>
      <c r="W448" s="7">
        <f>IFERROR(VLOOKUP(Table1[[#This Row],[Stock]],[2]CUS030!$A$5:$BO$10000,28,0)/Table1[[#This Row],[Rate
(L/S)]],"")</f>
        <v>0</v>
      </c>
      <c r="X448" s="7">
        <f>IFERROR(VLOOKUP(Table1[[#This Row],[Stock]],[2]CUS030!$A$5:$BO$10000,29,0)/Table1[[#This Row],[Rate
(L/S)]],"")</f>
        <v>0</v>
      </c>
      <c r="Y448" s="7">
        <f>IFERROR(VLOOKUP(Table1[[#This Row],[Stock]],[2]CUS030!$A$5:$BO$10000,30,0)/Table1[[#This Row],[Rate
(L/S)]],"")</f>
        <v>0</v>
      </c>
      <c r="Z448" s="7">
        <f>IFERROR(VLOOKUP(Table1[[#This Row],[Stock]],[2]CUS030!$A$5:$BO$10000,31,0)/Table1[[#This Row],[Rate
(L/S)]],"")</f>
        <v>0</v>
      </c>
      <c r="AA448" s="7">
        <f>IFERROR(VLOOKUP(Table1[[#This Row],[Stock]],[2]CUS030!$A$5:$BO$10000,32,0)/Table1[[#This Row],[Rate
(L/S)]],"")</f>
        <v>0</v>
      </c>
      <c r="AB448" s="7">
        <f>IFERROR(VLOOKUP(Table1[[#This Row],[Stock]],[2]CUS030!$A$5:$BO$10000,33,0)/Table1[[#This Row],[Rate
(L/S)]],"")</f>
        <v>0</v>
      </c>
      <c r="AC448" s="7">
        <f>IFERROR(VLOOKUP(Table1[[#This Row],[Stock]],[2]CUS030!$A$5:$BO$10000,34,0)/Table1[[#This Row],[Rate
(L/S)]],"")</f>
        <v>0</v>
      </c>
      <c r="AD448" s="7">
        <f>IFERROR(VLOOKUP(Table1[[#This Row],[Stock]],[2]CUS030!$A$5:$BO$10000,35,0)/Table1[[#This Row],[Rate
(L/S)]],"")</f>
        <v>0</v>
      </c>
      <c r="AE448" s="7">
        <f>IFERROR(VLOOKUP(Table1[[#This Row],[Stock]],[2]CUS030!$A$5:$BO$10000,36,0)/Table1[[#This Row],[Rate
(L/S)]],"")</f>
        <v>0</v>
      </c>
      <c r="AF448" s="7">
        <f>IFERROR(VLOOKUP(Table1[[#This Row],[Stock]],[2]CUS030!$A$5:$BO$10000,37,0)/Table1[[#This Row],[Rate
(L/S)]],"")</f>
        <v>0</v>
      </c>
      <c r="AG448" s="7">
        <f>IFERROR(VLOOKUP(Table1[[#This Row],[Stock]],[2]CUS030!$A$5:$BO$10000,38,0)/Table1[[#This Row],[Rate
(L/S)]],"")</f>
        <v>0</v>
      </c>
      <c r="AH448" s="7">
        <f>IFERROR(VLOOKUP(Table1[[#This Row],[Stock]],[2]CUS030!$A$5:$BO$10000,39,0)/Table1[[#This Row],[Rate
(L/S)]],"")</f>
        <v>0</v>
      </c>
      <c r="AI448" s="7">
        <f>IFERROR(VLOOKUP(Table1[[#This Row],[Stock]],[2]CUS030!$A$5:$BO$10000,40,0)/Table1[[#This Row],[Rate
(L/S)]],"")</f>
        <v>0</v>
      </c>
      <c r="AJ448" s="7">
        <f>IFERROR(VLOOKUP(Table1[[#This Row],[Stock]],[2]CUS030!$A$5:$BO$10000,41,0)/Table1[[#This Row],[Rate
(L/S)]],"")</f>
        <v>0</v>
      </c>
      <c r="AK448" s="7">
        <f>IFERROR(VLOOKUP(Table1[[#This Row],[Stock]],[2]CUS030!$A$5:$BO$10000,42,0)/Table1[[#This Row],[Rate
(L/S)]],"")</f>
        <v>0</v>
      </c>
      <c r="AL448" s="7">
        <f>IFERROR(VLOOKUP(Table1[[#This Row],[Stock]],[2]CUS030!$A$5:$BO$10000,43,0)/Table1[[#This Row],[Rate
(L/S)]],"")</f>
        <v>0</v>
      </c>
      <c r="AM448" s="7">
        <f>IFERROR(VLOOKUP(Table1[[#This Row],[Stock]],[2]CUS030!$A$5:$BO$10000,44,0)/Table1[[#This Row],[Rate
(L/S)]],"")</f>
        <v>0</v>
      </c>
      <c r="AN448" s="7">
        <f>IFERROR(VLOOKUP(Table1[[#This Row],[Stock]],[2]CUS030!$A$5:$BO$10000,45,0)/Table1[[#This Row],[Rate
(L/S)]],"")</f>
        <v>0</v>
      </c>
      <c r="AO448" s="7">
        <f>IFERROR(VLOOKUP(Table1[[#This Row],[Stock]],[2]CUS030!$A$5:$BO$10000,46,0)/Table1[[#This Row],[Rate
(L/S)]],"")</f>
        <v>0</v>
      </c>
      <c r="AP448" s="7">
        <f>IFERROR(VLOOKUP(Table1[[#This Row],[Stock]],[2]CUS030!$A$5:$BO$10000,47,0)/Table1[[#This Row],[Rate
(L/S)]],"")</f>
        <v>0</v>
      </c>
      <c r="AQ448" s="7">
        <f>IFERROR(VLOOKUP(Table1[[#This Row],[Stock]],[2]CUS030!$A$5:$BO$10000,48,0)/Table1[[#This Row],[Rate
(L/S)]],"")</f>
        <v>0</v>
      </c>
      <c r="AR448" s="7">
        <f>IFERROR(VLOOKUP(Table1[[#This Row],[Stock]],[2]CUS030!$A$5:$BO$10000,49,0)/Table1[[#This Row],[Rate
(L/S)]],"")</f>
        <v>0</v>
      </c>
      <c r="AS448" s="7">
        <f>IFERROR(VLOOKUP(Table1[[#This Row],[Stock]],[2]CUS030!$A$5:$BO$10000,50,0)/Table1[[#This Row],[Rate
(L/S)]],"")</f>
        <v>0</v>
      </c>
      <c r="AT448" s="7">
        <f>IFERROR(VLOOKUP(Table1[[#This Row],[Stock]],[2]CUS030!$A$5:$BO$10000,51,0)/Table1[[#This Row],[Rate
(L/S)]],"")</f>
        <v>0</v>
      </c>
      <c r="AU448" s="7">
        <f>IFERROR(VLOOKUP(Table1[[#This Row],[Stock]],[2]CUS030!$A$5:$BO$10000,52,0)/Table1[[#This Row],[Rate
(L/S)]],"")</f>
        <v>0</v>
      </c>
      <c r="AV448" s="7">
        <f>IFERROR(VLOOKUP(Table1[[#This Row],[Stock]],[2]CUS030!$A$5:$BO$10000,53,0)/Table1[[#This Row],[Rate
(L/S)]],"")</f>
        <v>0</v>
      </c>
      <c r="AW448" s="7">
        <f>IFERROR(VLOOKUP(Table1[[#This Row],[Stock]],[2]CUS030!$A$5:$BO$10000,54,0)/Table1[[#This Row],[Rate
(L/S)]],"")</f>
        <v>0</v>
      </c>
      <c r="AX448" s="7">
        <f>IFERROR(VLOOKUP(Table1[[#This Row],[Stock]],[2]CUS030!$A$5:$BO$10000,55,0)/Table1[[#This Row],[Rate
(L/S)]],"")</f>
        <v>0</v>
      </c>
      <c r="AY448" s="7">
        <f>IFERROR(VLOOKUP(Table1[[#This Row],[Stock]],[2]CUS030!$A$5:$BO$10000,56,0)/Table1[[#This Row],[Rate
(L/S)]],"")</f>
        <v>0</v>
      </c>
      <c r="AZ448" s="7">
        <f>IFERROR(VLOOKUP(Table1[[#This Row],[Stock]],[2]CUS030!$A$5:$BO$10000,57,0)/Table1[[#This Row],[Rate
(L/S)]],"")</f>
        <v>0</v>
      </c>
      <c r="BA448" s="7">
        <f>IFERROR(VLOOKUP(Table1[[#This Row],[Stock]],[2]CUS030!$A$5:$BO$10000,58,0)/Table1[[#This Row],[Rate
(L/S)]],"")</f>
        <v>0</v>
      </c>
      <c r="BB448" s="7">
        <f>IFERROR(VLOOKUP(Table1[[#This Row],[Stock]],[2]CUS030!$A$5:$BO$10000,59,0)/Table1[[#This Row],[Rate
(L/S)]],"")</f>
        <v>0</v>
      </c>
      <c r="BC448" s="7">
        <f>IFERROR(VLOOKUP(Table1[[#This Row],[Stock]],[2]CUS030!$A$5:$BO$10000,60,0)/Table1[[#This Row],[Rate
(L/S)]],"")</f>
        <v>0</v>
      </c>
      <c r="BD448" s="7">
        <f>IFERROR(VLOOKUP(Table1[[#This Row],[Stock]],[2]CUS030!$A$5:$BO$10000,61,0)/Table1[[#This Row],[Rate
(L/S)]],"")</f>
        <v>0</v>
      </c>
      <c r="BE448" s="7">
        <f>IFERROR(VLOOKUP(Table1[[#This Row],[Stock]],[2]CUS030!$A$5:$BO$10000,62,0)/Table1[[#This Row],[Rate
(L/S)]],"")</f>
        <v>0</v>
      </c>
      <c r="BF448" s="7">
        <f>IFERROR(VLOOKUP(Table1[[#This Row],[Stock]],[2]CUS030!$A$5:$BO$10000,63,0)/Table1[[#This Row],[Rate
(L/S)]],"")</f>
        <v>0</v>
      </c>
      <c r="BG448" s="7">
        <f>IFERROR(VLOOKUP(Table1[[#This Row],[Stock]],[2]CUS030!$A$5:$BO$10000,64,0)/Table1[[#This Row],[Rate
(L/S)]],"")</f>
        <v>0</v>
      </c>
      <c r="BH448" s="7">
        <f>IFERROR(VLOOKUP(Table1[[#This Row],[Stock]],[2]CUS030!$A$5:$BO$10000,65,0)/Table1[[#This Row],[Rate
(L/S)]],"")</f>
        <v>0</v>
      </c>
      <c r="BI448" s="7" t="s">
        <v>1</v>
      </c>
      <c r="BJ448" s="15">
        <f>IFERROR(IF(Table1[[#This Row],[S.Material]]="S",(Table1[[#This Row],[Total Qty]]+Table1[[#This Row],[N+1]]+Table1[[#This Row],[N+2]]),Table1[[#This Row],[Total Qty]]+Table1[[#This Row],[N+1]]),)</f>
        <v>0</v>
      </c>
      <c r="BK448" s="7" t="str">
        <f>IFERROR(IF(((AVERAGE((Table1[[#This Row],[N+1]],Table1[[#This Row],[N+2]]),Table1[[#This Row],[N+3]])-(Table1[[#This Row],[Total Qty]])))&gt;500,"Fixed&gt;500pcs",""),"")</f>
        <v/>
      </c>
      <c r="BL448" s="7" t="str">
        <f>IF(AND(Table1[[#This Row],[Last Forcast]]=0,Table1[[#This Row],[Total Qty]]&gt;0,Table1[[#This Row],[N+1]]&gt;0),"Check PO again","")</f>
        <v/>
      </c>
    </row>
    <row r="449" spans="2:64" x14ac:dyDescent="0.3">
      <c r="B449">
        <v>447</v>
      </c>
      <c r="C449" t="s">
        <v>461</v>
      </c>
      <c r="D449">
        <f>IFERROR(ROUND((MID(Table1[[#This Row],[Production]],35,(LEN(Table1[[#This Row],[Production]]))-37)/(MID(Table1[[#This Row],[Stock]],35,(LEN(Table1[[#This Row],[Stock]]))-37))),0),"")</f>
        <v>1</v>
      </c>
      <c r="E449" t="s">
        <v>461</v>
      </c>
      <c r="F449" s="16">
        <f>VLOOKUP(LEFT(Table1[[#This Row],[Production]],LEN(Table1[[#This Row],[Production]])-7),Item!$A$5:$Z$1000,26,0)</f>
        <v>3.2959999999999998</v>
      </c>
      <c r="H449" s="8" t="str">
        <f>IFERROR(VLOOKUP(MID(Table1[[#This Row],[Production]],10,2),Special!$B$2:$D$26,3,0),"")</f>
        <v>-</v>
      </c>
      <c r="J449" t="b">
        <f>EXACT(LEFT(Table1[[#This Row],[Stock]],12),LEFT(Table1[[#This Row],[Production]],12))</f>
        <v>1</v>
      </c>
      <c r="K449" t="b">
        <f>EXACT((RIGHT(Table1[[#This Row],[Stock]],3)),((RIGHT(Table1[[#This Row],[Production]],3))))</f>
        <v>1</v>
      </c>
      <c r="L449" s="14">
        <f>IFERROR(VLOOKUP(Table1[[#This Row],[Stock]],[1]Sheet1!$A$7:$N$10000,14,0),"")</f>
        <v>0</v>
      </c>
      <c r="M449" s="14">
        <f>IFERROR(ROUND((Table1[[#This Row],[Stock
(S&amp;L)]]/Table1[[#This Row],[Rate
(L/S)]]),0),"")</f>
        <v>0</v>
      </c>
      <c r="O449" t="str">
        <f>IF(Table1[[#This Row],[Rate
(L/S)]]=1,"P/E","C")</f>
        <v>P/E</v>
      </c>
      <c r="P449" s="7">
        <f>IFERROR(VLOOKUP(Table1[[#This Row],[Stock]],[2]CUS030!$A$5:$BO$10000,21,0)/Table1[[#This Row],[Rate
(L/S)]],"")</f>
        <v>0</v>
      </c>
      <c r="Q449" s="7">
        <f>IFERROR(VLOOKUP(Table1[[#This Row],[Stock]],[2]CUS030!$A$5:$BO$10000,22,0)/Table1[[#This Row],[Rate
(L/S)]],"")</f>
        <v>0</v>
      </c>
      <c r="R449" s="7">
        <f>IFERROR(VLOOKUP(Table1[[#This Row],[Stock]],[2]CUS030!$A$5:$BO$10000,23,0)/Table1[[#This Row],[Rate
(L/S)]],"")</f>
        <v>0</v>
      </c>
      <c r="S449" s="7">
        <f>IFERROR(VLOOKUP(Table1[[#This Row],[Stock]],[2]CUS030!$A$5:$BO$10000,24,0)/Table1[[#This Row],[Rate
(L/S)]],"")</f>
        <v>0</v>
      </c>
      <c r="T449" s="7">
        <f>IFERROR(VLOOKUP(Table1[[#This Row],[Stock]],[2]CUS030!$A$5:$BO$10000,25,0)/Table1[[#This Row],[Rate
(L/S)]],"")</f>
        <v>0</v>
      </c>
      <c r="U449" s="7">
        <f>IFERROR(VLOOKUP(Table1[[#This Row],[Stock]],[2]CUS030!$A$5:$BO$10000,26,0)/Table1[[#This Row],[Rate
(L/S)]],"")</f>
        <v>0</v>
      </c>
      <c r="V449" s="7">
        <f>IFERROR(VLOOKUP(Table1[[#This Row],[Stock]],[2]CUS030!$A$5:$BO$10000,27,0)/Table1[[#This Row],[Rate
(L/S)]],"")</f>
        <v>0</v>
      </c>
      <c r="W449" s="7">
        <f>IFERROR(VLOOKUP(Table1[[#This Row],[Stock]],[2]CUS030!$A$5:$BO$10000,28,0)/Table1[[#This Row],[Rate
(L/S)]],"")</f>
        <v>0</v>
      </c>
      <c r="X449" s="7">
        <f>IFERROR(VLOOKUP(Table1[[#This Row],[Stock]],[2]CUS030!$A$5:$BO$10000,29,0)/Table1[[#This Row],[Rate
(L/S)]],"")</f>
        <v>0</v>
      </c>
      <c r="Y449" s="7">
        <f>IFERROR(VLOOKUP(Table1[[#This Row],[Stock]],[2]CUS030!$A$5:$BO$10000,30,0)/Table1[[#This Row],[Rate
(L/S)]],"")</f>
        <v>0</v>
      </c>
      <c r="Z449" s="7">
        <f>IFERROR(VLOOKUP(Table1[[#This Row],[Stock]],[2]CUS030!$A$5:$BO$10000,31,0)/Table1[[#This Row],[Rate
(L/S)]],"")</f>
        <v>0</v>
      </c>
      <c r="AA449" s="7">
        <f>IFERROR(VLOOKUP(Table1[[#This Row],[Stock]],[2]CUS030!$A$5:$BO$10000,32,0)/Table1[[#This Row],[Rate
(L/S)]],"")</f>
        <v>0</v>
      </c>
      <c r="AB449" s="7">
        <f>IFERROR(VLOOKUP(Table1[[#This Row],[Stock]],[2]CUS030!$A$5:$BO$10000,33,0)/Table1[[#This Row],[Rate
(L/S)]],"")</f>
        <v>0</v>
      </c>
      <c r="AC449" s="7">
        <f>IFERROR(VLOOKUP(Table1[[#This Row],[Stock]],[2]CUS030!$A$5:$BO$10000,34,0)/Table1[[#This Row],[Rate
(L/S)]],"")</f>
        <v>0</v>
      </c>
      <c r="AD449" s="7">
        <f>IFERROR(VLOOKUP(Table1[[#This Row],[Stock]],[2]CUS030!$A$5:$BO$10000,35,0)/Table1[[#This Row],[Rate
(L/S)]],"")</f>
        <v>0</v>
      </c>
      <c r="AE449" s="7">
        <f>IFERROR(VLOOKUP(Table1[[#This Row],[Stock]],[2]CUS030!$A$5:$BO$10000,36,0)/Table1[[#This Row],[Rate
(L/S)]],"")</f>
        <v>0</v>
      </c>
      <c r="AF449" s="7">
        <f>IFERROR(VLOOKUP(Table1[[#This Row],[Stock]],[2]CUS030!$A$5:$BO$10000,37,0)/Table1[[#This Row],[Rate
(L/S)]],"")</f>
        <v>0</v>
      </c>
      <c r="AG449" s="7">
        <f>IFERROR(VLOOKUP(Table1[[#This Row],[Stock]],[2]CUS030!$A$5:$BO$10000,38,0)/Table1[[#This Row],[Rate
(L/S)]],"")</f>
        <v>0</v>
      </c>
      <c r="AH449" s="7">
        <f>IFERROR(VLOOKUP(Table1[[#This Row],[Stock]],[2]CUS030!$A$5:$BO$10000,39,0)/Table1[[#This Row],[Rate
(L/S)]],"")</f>
        <v>0</v>
      </c>
      <c r="AI449" s="7">
        <f>IFERROR(VLOOKUP(Table1[[#This Row],[Stock]],[2]CUS030!$A$5:$BO$10000,40,0)/Table1[[#This Row],[Rate
(L/S)]],"")</f>
        <v>0</v>
      </c>
      <c r="AJ449" s="7">
        <f>IFERROR(VLOOKUP(Table1[[#This Row],[Stock]],[2]CUS030!$A$5:$BO$10000,41,0)/Table1[[#This Row],[Rate
(L/S)]],"")</f>
        <v>0</v>
      </c>
      <c r="AK449" s="7">
        <f>IFERROR(VLOOKUP(Table1[[#This Row],[Stock]],[2]CUS030!$A$5:$BO$10000,42,0)/Table1[[#This Row],[Rate
(L/S)]],"")</f>
        <v>0</v>
      </c>
      <c r="AL449" s="7">
        <f>IFERROR(VLOOKUP(Table1[[#This Row],[Stock]],[2]CUS030!$A$5:$BO$10000,43,0)/Table1[[#This Row],[Rate
(L/S)]],"")</f>
        <v>0</v>
      </c>
      <c r="AM449" s="7">
        <f>IFERROR(VLOOKUP(Table1[[#This Row],[Stock]],[2]CUS030!$A$5:$BO$10000,44,0)/Table1[[#This Row],[Rate
(L/S)]],"")</f>
        <v>0</v>
      </c>
      <c r="AN449" s="7">
        <f>IFERROR(VLOOKUP(Table1[[#This Row],[Stock]],[2]CUS030!$A$5:$BO$10000,45,0)/Table1[[#This Row],[Rate
(L/S)]],"")</f>
        <v>0</v>
      </c>
      <c r="AO449" s="7">
        <f>IFERROR(VLOOKUP(Table1[[#This Row],[Stock]],[2]CUS030!$A$5:$BO$10000,46,0)/Table1[[#This Row],[Rate
(L/S)]],"")</f>
        <v>0</v>
      </c>
      <c r="AP449" s="7">
        <f>IFERROR(VLOOKUP(Table1[[#This Row],[Stock]],[2]CUS030!$A$5:$BO$10000,47,0)/Table1[[#This Row],[Rate
(L/S)]],"")</f>
        <v>0</v>
      </c>
      <c r="AQ449" s="7">
        <f>IFERROR(VLOOKUP(Table1[[#This Row],[Stock]],[2]CUS030!$A$5:$BO$10000,48,0)/Table1[[#This Row],[Rate
(L/S)]],"")</f>
        <v>0</v>
      </c>
      <c r="AR449" s="7">
        <f>IFERROR(VLOOKUP(Table1[[#This Row],[Stock]],[2]CUS030!$A$5:$BO$10000,49,0)/Table1[[#This Row],[Rate
(L/S)]],"")</f>
        <v>0</v>
      </c>
      <c r="AS449" s="7">
        <f>IFERROR(VLOOKUP(Table1[[#This Row],[Stock]],[2]CUS030!$A$5:$BO$10000,50,0)/Table1[[#This Row],[Rate
(L/S)]],"")</f>
        <v>0</v>
      </c>
      <c r="AT449" s="7">
        <f>IFERROR(VLOOKUP(Table1[[#This Row],[Stock]],[2]CUS030!$A$5:$BO$10000,51,0)/Table1[[#This Row],[Rate
(L/S)]],"")</f>
        <v>0</v>
      </c>
      <c r="AU449" s="7">
        <f>IFERROR(VLOOKUP(Table1[[#This Row],[Stock]],[2]CUS030!$A$5:$BO$10000,52,0)/Table1[[#This Row],[Rate
(L/S)]],"")</f>
        <v>0</v>
      </c>
      <c r="AV449" s="7">
        <f>IFERROR(VLOOKUP(Table1[[#This Row],[Stock]],[2]CUS030!$A$5:$BO$10000,53,0)/Table1[[#This Row],[Rate
(L/S)]],"")</f>
        <v>0</v>
      </c>
      <c r="AW449" s="7">
        <f>IFERROR(VLOOKUP(Table1[[#This Row],[Stock]],[2]CUS030!$A$5:$BO$10000,54,0)/Table1[[#This Row],[Rate
(L/S)]],"")</f>
        <v>0</v>
      </c>
      <c r="AX449" s="7">
        <f>IFERROR(VLOOKUP(Table1[[#This Row],[Stock]],[2]CUS030!$A$5:$BO$10000,55,0)/Table1[[#This Row],[Rate
(L/S)]],"")</f>
        <v>0</v>
      </c>
      <c r="AY449" s="7">
        <f>IFERROR(VLOOKUP(Table1[[#This Row],[Stock]],[2]CUS030!$A$5:$BO$10000,56,0)/Table1[[#This Row],[Rate
(L/S)]],"")</f>
        <v>0</v>
      </c>
      <c r="AZ449" s="7">
        <f>IFERROR(VLOOKUP(Table1[[#This Row],[Stock]],[2]CUS030!$A$5:$BO$10000,57,0)/Table1[[#This Row],[Rate
(L/S)]],"")</f>
        <v>0</v>
      </c>
      <c r="BA449" s="7">
        <f>IFERROR(VLOOKUP(Table1[[#This Row],[Stock]],[2]CUS030!$A$5:$BO$10000,58,0)/Table1[[#This Row],[Rate
(L/S)]],"")</f>
        <v>0</v>
      </c>
      <c r="BB449" s="7">
        <f>IFERROR(VLOOKUP(Table1[[#This Row],[Stock]],[2]CUS030!$A$5:$BO$10000,59,0)/Table1[[#This Row],[Rate
(L/S)]],"")</f>
        <v>0</v>
      </c>
      <c r="BC449" s="7">
        <f>IFERROR(VLOOKUP(Table1[[#This Row],[Stock]],[2]CUS030!$A$5:$BO$10000,60,0)/Table1[[#This Row],[Rate
(L/S)]],"")</f>
        <v>0</v>
      </c>
      <c r="BD449" s="7">
        <f>IFERROR(VLOOKUP(Table1[[#This Row],[Stock]],[2]CUS030!$A$5:$BO$10000,61,0)/Table1[[#This Row],[Rate
(L/S)]],"")</f>
        <v>0</v>
      </c>
      <c r="BE449" s="7">
        <f>IFERROR(VLOOKUP(Table1[[#This Row],[Stock]],[2]CUS030!$A$5:$BO$10000,62,0)/Table1[[#This Row],[Rate
(L/S)]],"")</f>
        <v>0</v>
      </c>
      <c r="BF449" s="7">
        <f>IFERROR(VLOOKUP(Table1[[#This Row],[Stock]],[2]CUS030!$A$5:$BO$10000,63,0)/Table1[[#This Row],[Rate
(L/S)]],"")</f>
        <v>0</v>
      </c>
      <c r="BG449" s="7">
        <f>IFERROR(VLOOKUP(Table1[[#This Row],[Stock]],[2]CUS030!$A$5:$BO$10000,64,0)/Table1[[#This Row],[Rate
(L/S)]],"")</f>
        <v>0</v>
      </c>
      <c r="BH449" s="7">
        <f>IFERROR(VLOOKUP(Table1[[#This Row],[Stock]],[2]CUS030!$A$5:$BO$10000,65,0)/Table1[[#This Row],[Rate
(L/S)]],"")</f>
        <v>0</v>
      </c>
      <c r="BI449" s="7" t="s">
        <v>1</v>
      </c>
      <c r="BJ449" s="15">
        <f>IFERROR(IF(Table1[[#This Row],[S.Material]]="S",(Table1[[#This Row],[Total Qty]]+Table1[[#This Row],[N+1]]+Table1[[#This Row],[N+2]]),Table1[[#This Row],[Total Qty]]+Table1[[#This Row],[N+1]]),)</f>
        <v>0</v>
      </c>
      <c r="BK449" s="7" t="str">
        <f>IFERROR(IF(((AVERAGE((Table1[[#This Row],[N+1]],Table1[[#This Row],[N+2]]),Table1[[#This Row],[N+3]])-(Table1[[#This Row],[Total Qty]])))&gt;500,"Fixed&gt;500pcs",""),"")</f>
        <v/>
      </c>
      <c r="BL449" s="7" t="str">
        <f>IF(AND(Table1[[#This Row],[Last Forcast]]=0,Table1[[#This Row],[Total Qty]]&gt;0,Table1[[#This Row],[N+1]]&gt;0),"Check PO again","")</f>
        <v/>
      </c>
    </row>
    <row r="450" spans="2:64" x14ac:dyDescent="0.3">
      <c r="B450">
        <v>448</v>
      </c>
      <c r="C450" t="s">
        <v>462</v>
      </c>
      <c r="D450">
        <f>IFERROR(ROUND((MID(Table1[[#This Row],[Production]],35,(LEN(Table1[[#This Row],[Production]]))-37)/(MID(Table1[[#This Row],[Stock]],35,(LEN(Table1[[#This Row],[Stock]]))-37))),0),"")</f>
        <v>1</v>
      </c>
      <c r="E450" t="s">
        <v>462</v>
      </c>
      <c r="F450" s="16">
        <f>VLOOKUP(LEFT(Table1[[#This Row],[Production]],LEN(Table1[[#This Row],[Production]])-7),Item!$A$5:$Z$1000,26,0)</f>
        <v>3.6539999999999999</v>
      </c>
      <c r="H450" s="8" t="str">
        <f>IFERROR(VLOOKUP(MID(Table1[[#This Row],[Production]],10,2),Special!$B$2:$D$26,3,0),"")</f>
        <v>-</v>
      </c>
      <c r="J450" t="b">
        <f>EXACT(LEFT(Table1[[#This Row],[Stock]],12),LEFT(Table1[[#This Row],[Production]],12))</f>
        <v>1</v>
      </c>
      <c r="K450" t="b">
        <f>EXACT((RIGHT(Table1[[#This Row],[Stock]],3)),((RIGHT(Table1[[#This Row],[Production]],3))))</f>
        <v>1</v>
      </c>
      <c r="L450" s="14">
        <f>IFERROR(VLOOKUP(Table1[[#This Row],[Stock]],[1]Sheet1!$A$7:$N$10000,14,0),"")</f>
        <v>57</v>
      </c>
      <c r="M450" s="14">
        <f>IFERROR(ROUND((Table1[[#This Row],[Stock
(S&amp;L)]]/Table1[[#This Row],[Rate
(L/S)]]),0),"")</f>
        <v>57</v>
      </c>
      <c r="O450" t="str">
        <f>IF(Table1[[#This Row],[Rate
(L/S)]]=1,"P/E","C")</f>
        <v>P/E</v>
      </c>
      <c r="P450" s="7">
        <f>IFERROR(VLOOKUP(Table1[[#This Row],[Stock]],[2]CUS030!$A$5:$BO$10000,21,0)/Table1[[#This Row],[Rate
(L/S)]],"")</f>
        <v>37</v>
      </c>
      <c r="Q450" s="7">
        <f>IFERROR(VLOOKUP(Table1[[#This Row],[Stock]],[2]CUS030!$A$5:$BO$10000,22,0)/Table1[[#This Row],[Rate
(L/S)]],"")</f>
        <v>0</v>
      </c>
      <c r="R450" s="7">
        <f>IFERROR(VLOOKUP(Table1[[#This Row],[Stock]],[2]CUS030!$A$5:$BO$10000,23,0)/Table1[[#This Row],[Rate
(L/S)]],"")</f>
        <v>0</v>
      </c>
      <c r="S450" s="7">
        <f>IFERROR(VLOOKUP(Table1[[#This Row],[Stock]],[2]CUS030!$A$5:$BO$10000,24,0)/Table1[[#This Row],[Rate
(L/S)]],"")</f>
        <v>0</v>
      </c>
      <c r="T450" s="7">
        <f>IFERROR(VLOOKUP(Table1[[#This Row],[Stock]],[2]CUS030!$A$5:$BO$10000,25,0)/Table1[[#This Row],[Rate
(L/S)]],"")</f>
        <v>0</v>
      </c>
      <c r="U450" s="7">
        <f>IFERROR(VLOOKUP(Table1[[#This Row],[Stock]],[2]CUS030!$A$5:$BO$10000,26,0)/Table1[[#This Row],[Rate
(L/S)]],"")</f>
        <v>0</v>
      </c>
      <c r="V450" s="7">
        <f>IFERROR(VLOOKUP(Table1[[#This Row],[Stock]],[2]CUS030!$A$5:$BO$10000,27,0)/Table1[[#This Row],[Rate
(L/S)]],"")</f>
        <v>0</v>
      </c>
      <c r="W450" s="7">
        <f>IFERROR(VLOOKUP(Table1[[#This Row],[Stock]],[2]CUS030!$A$5:$BO$10000,28,0)/Table1[[#This Row],[Rate
(L/S)]],"")</f>
        <v>0</v>
      </c>
      <c r="X450" s="7">
        <f>IFERROR(VLOOKUP(Table1[[#This Row],[Stock]],[2]CUS030!$A$5:$BO$10000,29,0)/Table1[[#This Row],[Rate
(L/S)]],"")</f>
        <v>0</v>
      </c>
      <c r="Y450" s="7">
        <f>IFERROR(VLOOKUP(Table1[[#This Row],[Stock]],[2]CUS030!$A$5:$BO$10000,30,0)/Table1[[#This Row],[Rate
(L/S)]],"")</f>
        <v>0</v>
      </c>
      <c r="Z450" s="7">
        <f>IFERROR(VLOOKUP(Table1[[#This Row],[Stock]],[2]CUS030!$A$5:$BO$10000,31,0)/Table1[[#This Row],[Rate
(L/S)]],"")</f>
        <v>0</v>
      </c>
      <c r="AA450" s="7">
        <f>IFERROR(VLOOKUP(Table1[[#This Row],[Stock]],[2]CUS030!$A$5:$BO$10000,32,0)/Table1[[#This Row],[Rate
(L/S)]],"")</f>
        <v>0</v>
      </c>
      <c r="AB450" s="7">
        <f>IFERROR(VLOOKUP(Table1[[#This Row],[Stock]],[2]CUS030!$A$5:$BO$10000,33,0)/Table1[[#This Row],[Rate
(L/S)]],"")</f>
        <v>0</v>
      </c>
      <c r="AC450" s="7">
        <f>IFERROR(VLOOKUP(Table1[[#This Row],[Stock]],[2]CUS030!$A$5:$BO$10000,34,0)/Table1[[#This Row],[Rate
(L/S)]],"")</f>
        <v>0</v>
      </c>
      <c r="AD450" s="7">
        <f>IFERROR(VLOOKUP(Table1[[#This Row],[Stock]],[2]CUS030!$A$5:$BO$10000,35,0)/Table1[[#This Row],[Rate
(L/S)]],"")</f>
        <v>0</v>
      </c>
      <c r="AE450" s="7">
        <f>IFERROR(VLOOKUP(Table1[[#This Row],[Stock]],[2]CUS030!$A$5:$BO$10000,36,0)/Table1[[#This Row],[Rate
(L/S)]],"")</f>
        <v>0</v>
      </c>
      <c r="AF450" s="7">
        <f>IFERROR(VLOOKUP(Table1[[#This Row],[Stock]],[2]CUS030!$A$5:$BO$10000,37,0)/Table1[[#This Row],[Rate
(L/S)]],"")</f>
        <v>0</v>
      </c>
      <c r="AG450" s="7">
        <f>IFERROR(VLOOKUP(Table1[[#This Row],[Stock]],[2]CUS030!$A$5:$BO$10000,38,0)/Table1[[#This Row],[Rate
(L/S)]],"")</f>
        <v>0</v>
      </c>
      <c r="AH450" s="7">
        <f>IFERROR(VLOOKUP(Table1[[#This Row],[Stock]],[2]CUS030!$A$5:$BO$10000,39,0)/Table1[[#This Row],[Rate
(L/S)]],"")</f>
        <v>0</v>
      </c>
      <c r="AI450" s="7">
        <f>IFERROR(VLOOKUP(Table1[[#This Row],[Stock]],[2]CUS030!$A$5:$BO$10000,40,0)/Table1[[#This Row],[Rate
(L/S)]],"")</f>
        <v>0</v>
      </c>
      <c r="AJ450" s="7">
        <f>IFERROR(VLOOKUP(Table1[[#This Row],[Stock]],[2]CUS030!$A$5:$BO$10000,41,0)/Table1[[#This Row],[Rate
(L/S)]],"")</f>
        <v>0</v>
      </c>
      <c r="AK450" s="7">
        <f>IFERROR(VLOOKUP(Table1[[#This Row],[Stock]],[2]CUS030!$A$5:$BO$10000,42,0)/Table1[[#This Row],[Rate
(L/S)]],"")</f>
        <v>0</v>
      </c>
      <c r="AL450" s="7">
        <f>IFERROR(VLOOKUP(Table1[[#This Row],[Stock]],[2]CUS030!$A$5:$BO$10000,43,0)/Table1[[#This Row],[Rate
(L/S)]],"")</f>
        <v>0</v>
      </c>
      <c r="AM450" s="7">
        <f>IFERROR(VLOOKUP(Table1[[#This Row],[Stock]],[2]CUS030!$A$5:$BO$10000,44,0)/Table1[[#This Row],[Rate
(L/S)]],"")</f>
        <v>0</v>
      </c>
      <c r="AN450" s="7">
        <f>IFERROR(VLOOKUP(Table1[[#This Row],[Stock]],[2]CUS030!$A$5:$BO$10000,45,0)/Table1[[#This Row],[Rate
(L/S)]],"")</f>
        <v>0</v>
      </c>
      <c r="AO450" s="7">
        <f>IFERROR(VLOOKUP(Table1[[#This Row],[Stock]],[2]CUS030!$A$5:$BO$10000,46,0)/Table1[[#This Row],[Rate
(L/S)]],"")</f>
        <v>0</v>
      </c>
      <c r="AP450" s="7">
        <f>IFERROR(VLOOKUP(Table1[[#This Row],[Stock]],[2]CUS030!$A$5:$BO$10000,47,0)/Table1[[#This Row],[Rate
(L/S)]],"")</f>
        <v>0</v>
      </c>
      <c r="AQ450" s="7">
        <f>IFERROR(VLOOKUP(Table1[[#This Row],[Stock]],[2]CUS030!$A$5:$BO$10000,48,0)/Table1[[#This Row],[Rate
(L/S)]],"")</f>
        <v>0</v>
      </c>
      <c r="AR450" s="7">
        <f>IFERROR(VLOOKUP(Table1[[#This Row],[Stock]],[2]CUS030!$A$5:$BO$10000,49,0)/Table1[[#This Row],[Rate
(L/S)]],"")</f>
        <v>0</v>
      </c>
      <c r="AS450" s="7">
        <f>IFERROR(VLOOKUP(Table1[[#This Row],[Stock]],[2]CUS030!$A$5:$BO$10000,50,0)/Table1[[#This Row],[Rate
(L/S)]],"")</f>
        <v>0</v>
      </c>
      <c r="AT450" s="7">
        <f>IFERROR(VLOOKUP(Table1[[#This Row],[Stock]],[2]CUS030!$A$5:$BO$10000,51,0)/Table1[[#This Row],[Rate
(L/S)]],"")</f>
        <v>0</v>
      </c>
      <c r="AU450" s="7">
        <f>IFERROR(VLOOKUP(Table1[[#This Row],[Stock]],[2]CUS030!$A$5:$BO$10000,52,0)/Table1[[#This Row],[Rate
(L/S)]],"")</f>
        <v>0</v>
      </c>
      <c r="AV450" s="7">
        <f>IFERROR(VLOOKUP(Table1[[#This Row],[Stock]],[2]CUS030!$A$5:$BO$10000,53,0)/Table1[[#This Row],[Rate
(L/S)]],"")</f>
        <v>37</v>
      </c>
      <c r="AW450" s="7">
        <f>IFERROR(VLOOKUP(Table1[[#This Row],[Stock]],[2]CUS030!$A$5:$BO$10000,54,0)/Table1[[#This Row],[Rate
(L/S)]],"")</f>
        <v>0</v>
      </c>
      <c r="AX450" s="7">
        <f>IFERROR(VLOOKUP(Table1[[#This Row],[Stock]],[2]CUS030!$A$5:$BO$10000,55,0)/Table1[[#This Row],[Rate
(L/S)]],"")</f>
        <v>0</v>
      </c>
      <c r="AY450" s="7">
        <f>IFERROR(VLOOKUP(Table1[[#This Row],[Stock]],[2]CUS030!$A$5:$BO$10000,56,0)/Table1[[#This Row],[Rate
(L/S)]],"")</f>
        <v>0</v>
      </c>
      <c r="AZ450" s="7">
        <f>IFERROR(VLOOKUP(Table1[[#This Row],[Stock]],[2]CUS030!$A$5:$BO$10000,57,0)/Table1[[#This Row],[Rate
(L/S)]],"")</f>
        <v>0</v>
      </c>
      <c r="BA450" s="7">
        <f>IFERROR(VLOOKUP(Table1[[#This Row],[Stock]],[2]CUS030!$A$5:$BO$10000,58,0)/Table1[[#This Row],[Rate
(L/S)]],"")</f>
        <v>0</v>
      </c>
      <c r="BB450" s="7">
        <f>IFERROR(VLOOKUP(Table1[[#This Row],[Stock]],[2]CUS030!$A$5:$BO$10000,59,0)/Table1[[#This Row],[Rate
(L/S)]],"")</f>
        <v>0</v>
      </c>
      <c r="BC450" s="7">
        <f>IFERROR(VLOOKUP(Table1[[#This Row],[Stock]],[2]CUS030!$A$5:$BO$10000,60,0)/Table1[[#This Row],[Rate
(L/S)]],"")</f>
        <v>0</v>
      </c>
      <c r="BD450" s="7">
        <f>IFERROR(VLOOKUP(Table1[[#This Row],[Stock]],[2]CUS030!$A$5:$BO$10000,61,0)/Table1[[#This Row],[Rate
(L/S)]],"")</f>
        <v>0</v>
      </c>
      <c r="BE450" s="7">
        <f>IFERROR(VLOOKUP(Table1[[#This Row],[Stock]],[2]CUS030!$A$5:$BO$10000,62,0)/Table1[[#This Row],[Rate
(L/S)]],"")</f>
        <v>0</v>
      </c>
      <c r="BF450" s="7">
        <f>IFERROR(VLOOKUP(Table1[[#This Row],[Stock]],[2]CUS030!$A$5:$BO$10000,63,0)/Table1[[#This Row],[Rate
(L/S)]],"")</f>
        <v>0</v>
      </c>
      <c r="BG450" s="7">
        <f>IFERROR(VLOOKUP(Table1[[#This Row],[Stock]],[2]CUS030!$A$5:$BO$10000,64,0)/Table1[[#This Row],[Rate
(L/S)]],"")</f>
        <v>0</v>
      </c>
      <c r="BH450" s="7">
        <f>IFERROR(VLOOKUP(Table1[[#This Row],[Stock]],[2]CUS030!$A$5:$BO$10000,65,0)/Table1[[#This Row],[Rate
(L/S)]],"")</f>
        <v>0</v>
      </c>
      <c r="BI450" s="7" t="s">
        <v>1</v>
      </c>
      <c r="BJ450" s="15">
        <f>IFERROR(IF(Table1[[#This Row],[S.Material]]="S",(Table1[[#This Row],[Total Qty]]+Table1[[#This Row],[N+1]]+Table1[[#This Row],[N+2]]),Table1[[#This Row],[Total Qty]]+Table1[[#This Row],[N+1]]),)</f>
        <v>37</v>
      </c>
      <c r="BK450" s="7" t="str">
        <f>IFERROR(IF(((AVERAGE((Table1[[#This Row],[N+1]],Table1[[#This Row],[N+2]]),Table1[[#This Row],[N+3]])-(Table1[[#This Row],[Total Qty]])))&gt;500,"Fixed&gt;500pcs",""),"")</f>
        <v/>
      </c>
      <c r="BL450" s="7" t="str">
        <f>IF(AND(Table1[[#This Row],[Last Forcast]]=0,Table1[[#This Row],[Total Qty]]&gt;0,Table1[[#This Row],[N+1]]&gt;0),"Check PO again","")</f>
        <v/>
      </c>
    </row>
    <row r="451" spans="2:64" x14ac:dyDescent="0.3">
      <c r="B451">
        <v>449</v>
      </c>
      <c r="C451" t="s">
        <v>463</v>
      </c>
      <c r="D451">
        <f>IFERROR(ROUND((MID(Table1[[#This Row],[Production]],35,(LEN(Table1[[#This Row],[Production]]))-37)/(MID(Table1[[#This Row],[Stock]],35,(LEN(Table1[[#This Row],[Stock]]))-37))),0),"")</f>
        <v>9</v>
      </c>
      <c r="E451" t="s">
        <v>462</v>
      </c>
      <c r="F451" s="16">
        <f>VLOOKUP(LEFT(Table1[[#This Row],[Production]],LEN(Table1[[#This Row],[Production]])-7),Item!$A$5:$Z$1000,26,0)</f>
        <v>3.6539999999999999</v>
      </c>
      <c r="H451" s="8" t="str">
        <f>IFERROR(VLOOKUP(MID(Table1[[#This Row],[Production]],10,2),Special!$B$2:$D$26,3,0),"")</f>
        <v>-</v>
      </c>
      <c r="J451" t="b">
        <f>EXACT(LEFT(Table1[[#This Row],[Stock]],12),LEFT(Table1[[#This Row],[Production]],12))</f>
        <v>1</v>
      </c>
      <c r="K451" t="b">
        <f>EXACT((RIGHT(Table1[[#This Row],[Stock]],3)),((RIGHT(Table1[[#This Row],[Production]],3))))</f>
        <v>1</v>
      </c>
      <c r="L451" s="14">
        <f>IFERROR(VLOOKUP(Table1[[#This Row],[Stock]],[1]Sheet1!$A$7:$N$10000,14,0),"")</f>
        <v>6</v>
      </c>
      <c r="M451" s="14">
        <f>IFERROR(ROUND((Table1[[#This Row],[Stock
(S&amp;L)]]/Table1[[#This Row],[Rate
(L/S)]]),0),"")</f>
        <v>1</v>
      </c>
      <c r="O451" t="str">
        <f>IF(Table1[[#This Row],[Rate
(L/S)]]=1,"P/E","C")</f>
        <v>C</v>
      </c>
      <c r="P451" s="7">
        <f>IFERROR(VLOOKUP(Table1[[#This Row],[Stock]],[2]CUS030!$A$5:$BO$10000,21,0)/Table1[[#This Row],[Rate
(L/S)]],"")</f>
        <v>0</v>
      </c>
      <c r="Q451" s="7">
        <f>IFERROR(VLOOKUP(Table1[[#This Row],[Stock]],[2]CUS030!$A$5:$BO$10000,22,0)/Table1[[#This Row],[Rate
(L/S)]],"")</f>
        <v>0</v>
      </c>
      <c r="R451" s="7">
        <f>IFERROR(VLOOKUP(Table1[[#This Row],[Stock]],[2]CUS030!$A$5:$BO$10000,23,0)/Table1[[#This Row],[Rate
(L/S)]],"")</f>
        <v>0</v>
      </c>
      <c r="S451" s="7">
        <f>IFERROR(VLOOKUP(Table1[[#This Row],[Stock]],[2]CUS030!$A$5:$BO$10000,24,0)/Table1[[#This Row],[Rate
(L/S)]],"")</f>
        <v>0</v>
      </c>
      <c r="T451" s="7">
        <f>IFERROR(VLOOKUP(Table1[[#This Row],[Stock]],[2]CUS030!$A$5:$BO$10000,25,0)/Table1[[#This Row],[Rate
(L/S)]],"")</f>
        <v>0</v>
      </c>
      <c r="U451" s="7">
        <f>IFERROR(VLOOKUP(Table1[[#This Row],[Stock]],[2]CUS030!$A$5:$BO$10000,26,0)/Table1[[#This Row],[Rate
(L/S)]],"")</f>
        <v>0</v>
      </c>
      <c r="V451" s="7">
        <f>IFERROR(VLOOKUP(Table1[[#This Row],[Stock]],[2]CUS030!$A$5:$BO$10000,27,0)/Table1[[#This Row],[Rate
(L/S)]],"")</f>
        <v>0</v>
      </c>
      <c r="W451" s="7">
        <f>IFERROR(VLOOKUP(Table1[[#This Row],[Stock]],[2]CUS030!$A$5:$BO$10000,28,0)/Table1[[#This Row],[Rate
(L/S)]],"")</f>
        <v>0</v>
      </c>
      <c r="X451" s="7">
        <f>IFERROR(VLOOKUP(Table1[[#This Row],[Stock]],[2]CUS030!$A$5:$BO$10000,29,0)/Table1[[#This Row],[Rate
(L/S)]],"")</f>
        <v>0</v>
      </c>
      <c r="Y451" s="7">
        <f>IFERROR(VLOOKUP(Table1[[#This Row],[Stock]],[2]CUS030!$A$5:$BO$10000,30,0)/Table1[[#This Row],[Rate
(L/S)]],"")</f>
        <v>0</v>
      </c>
      <c r="Z451" s="7">
        <f>IFERROR(VLOOKUP(Table1[[#This Row],[Stock]],[2]CUS030!$A$5:$BO$10000,31,0)/Table1[[#This Row],[Rate
(L/S)]],"")</f>
        <v>0</v>
      </c>
      <c r="AA451" s="7">
        <f>IFERROR(VLOOKUP(Table1[[#This Row],[Stock]],[2]CUS030!$A$5:$BO$10000,32,0)/Table1[[#This Row],[Rate
(L/S)]],"")</f>
        <v>0</v>
      </c>
      <c r="AB451" s="7">
        <f>IFERROR(VLOOKUP(Table1[[#This Row],[Stock]],[2]CUS030!$A$5:$BO$10000,33,0)/Table1[[#This Row],[Rate
(L/S)]],"")</f>
        <v>0</v>
      </c>
      <c r="AC451" s="7">
        <f>IFERROR(VLOOKUP(Table1[[#This Row],[Stock]],[2]CUS030!$A$5:$BO$10000,34,0)/Table1[[#This Row],[Rate
(L/S)]],"")</f>
        <v>0</v>
      </c>
      <c r="AD451" s="7">
        <f>IFERROR(VLOOKUP(Table1[[#This Row],[Stock]],[2]CUS030!$A$5:$BO$10000,35,0)/Table1[[#This Row],[Rate
(L/S)]],"")</f>
        <v>0</v>
      </c>
      <c r="AE451" s="7">
        <f>IFERROR(VLOOKUP(Table1[[#This Row],[Stock]],[2]CUS030!$A$5:$BO$10000,36,0)/Table1[[#This Row],[Rate
(L/S)]],"")</f>
        <v>0</v>
      </c>
      <c r="AF451" s="7">
        <f>IFERROR(VLOOKUP(Table1[[#This Row],[Stock]],[2]CUS030!$A$5:$BO$10000,37,0)/Table1[[#This Row],[Rate
(L/S)]],"")</f>
        <v>0</v>
      </c>
      <c r="AG451" s="7">
        <f>IFERROR(VLOOKUP(Table1[[#This Row],[Stock]],[2]CUS030!$A$5:$BO$10000,38,0)/Table1[[#This Row],[Rate
(L/S)]],"")</f>
        <v>0</v>
      </c>
      <c r="AH451" s="7">
        <f>IFERROR(VLOOKUP(Table1[[#This Row],[Stock]],[2]CUS030!$A$5:$BO$10000,39,0)/Table1[[#This Row],[Rate
(L/S)]],"")</f>
        <v>0</v>
      </c>
      <c r="AI451" s="7">
        <f>IFERROR(VLOOKUP(Table1[[#This Row],[Stock]],[2]CUS030!$A$5:$BO$10000,40,0)/Table1[[#This Row],[Rate
(L/S)]],"")</f>
        <v>0</v>
      </c>
      <c r="AJ451" s="7">
        <f>IFERROR(VLOOKUP(Table1[[#This Row],[Stock]],[2]CUS030!$A$5:$BO$10000,41,0)/Table1[[#This Row],[Rate
(L/S)]],"")</f>
        <v>0</v>
      </c>
      <c r="AK451" s="7">
        <f>IFERROR(VLOOKUP(Table1[[#This Row],[Stock]],[2]CUS030!$A$5:$BO$10000,42,0)/Table1[[#This Row],[Rate
(L/S)]],"")</f>
        <v>0</v>
      </c>
      <c r="AL451" s="7">
        <f>IFERROR(VLOOKUP(Table1[[#This Row],[Stock]],[2]CUS030!$A$5:$BO$10000,43,0)/Table1[[#This Row],[Rate
(L/S)]],"")</f>
        <v>0</v>
      </c>
      <c r="AM451" s="7">
        <f>IFERROR(VLOOKUP(Table1[[#This Row],[Stock]],[2]CUS030!$A$5:$BO$10000,44,0)/Table1[[#This Row],[Rate
(L/S)]],"")</f>
        <v>0</v>
      </c>
      <c r="AN451" s="7">
        <f>IFERROR(VLOOKUP(Table1[[#This Row],[Stock]],[2]CUS030!$A$5:$BO$10000,45,0)/Table1[[#This Row],[Rate
(L/S)]],"")</f>
        <v>0</v>
      </c>
      <c r="AO451" s="7">
        <f>IFERROR(VLOOKUP(Table1[[#This Row],[Stock]],[2]CUS030!$A$5:$BO$10000,46,0)/Table1[[#This Row],[Rate
(L/S)]],"")</f>
        <v>0</v>
      </c>
      <c r="AP451" s="7">
        <f>IFERROR(VLOOKUP(Table1[[#This Row],[Stock]],[2]CUS030!$A$5:$BO$10000,47,0)/Table1[[#This Row],[Rate
(L/S)]],"")</f>
        <v>0</v>
      </c>
      <c r="AQ451" s="7">
        <f>IFERROR(VLOOKUP(Table1[[#This Row],[Stock]],[2]CUS030!$A$5:$BO$10000,48,0)/Table1[[#This Row],[Rate
(L/S)]],"")</f>
        <v>0</v>
      </c>
      <c r="AR451" s="7">
        <f>IFERROR(VLOOKUP(Table1[[#This Row],[Stock]],[2]CUS030!$A$5:$BO$10000,49,0)/Table1[[#This Row],[Rate
(L/S)]],"")</f>
        <v>0</v>
      </c>
      <c r="AS451" s="7">
        <f>IFERROR(VLOOKUP(Table1[[#This Row],[Stock]],[2]CUS030!$A$5:$BO$10000,50,0)/Table1[[#This Row],[Rate
(L/S)]],"")</f>
        <v>0</v>
      </c>
      <c r="AT451" s="7">
        <f>IFERROR(VLOOKUP(Table1[[#This Row],[Stock]],[2]CUS030!$A$5:$BO$10000,51,0)/Table1[[#This Row],[Rate
(L/S)]],"")</f>
        <v>0</v>
      </c>
      <c r="AU451" s="7">
        <f>IFERROR(VLOOKUP(Table1[[#This Row],[Stock]],[2]CUS030!$A$5:$BO$10000,52,0)/Table1[[#This Row],[Rate
(L/S)]],"")</f>
        <v>0</v>
      </c>
      <c r="AV451" s="7">
        <f>IFERROR(VLOOKUP(Table1[[#This Row],[Stock]],[2]CUS030!$A$5:$BO$10000,53,0)/Table1[[#This Row],[Rate
(L/S)]],"")</f>
        <v>0</v>
      </c>
      <c r="AW451" s="7">
        <f>IFERROR(VLOOKUP(Table1[[#This Row],[Stock]],[2]CUS030!$A$5:$BO$10000,54,0)/Table1[[#This Row],[Rate
(L/S)]],"")</f>
        <v>0</v>
      </c>
      <c r="AX451" s="7">
        <f>IFERROR(VLOOKUP(Table1[[#This Row],[Stock]],[2]CUS030!$A$5:$BO$10000,55,0)/Table1[[#This Row],[Rate
(L/S)]],"")</f>
        <v>0</v>
      </c>
      <c r="AY451" s="7">
        <f>IFERROR(VLOOKUP(Table1[[#This Row],[Stock]],[2]CUS030!$A$5:$BO$10000,56,0)/Table1[[#This Row],[Rate
(L/S)]],"")</f>
        <v>0</v>
      </c>
      <c r="AZ451" s="7">
        <f>IFERROR(VLOOKUP(Table1[[#This Row],[Stock]],[2]CUS030!$A$5:$BO$10000,57,0)/Table1[[#This Row],[Rate
(L/S)]],"")</f>
        <v>0</v>
      </c>
      <c r="BA451" s="7">
        <f>IFERROR(VLOOKUP(Table1[[#This Row],[Stock]],[2]CUS030!$A$5:$BO$10000,58,0)/Table1[[#This Row],[Rate
(L/S)]],"")</f>
        <v>0</v>
      </c>
      <c r="BB451" s="7">
        <f>IFERROR(VLOOKUP(Table1[[#This Row],[Stock]],[2]CUS030!$A$5:$BO$10000,59,0)/Table1[[#This Row],[Rate
(L/S)]],"")</f>
        <v>0</v>
      </c>
      <c r="BC451" s="7">
        <f>IFERROR(VLOOKUP(Table1[[#This Row],[Stock]],[2]CUS030!$A$5:$BO$10000,60,0)/Table1[[#This Row],[Rate
(L/S)]],"")</f>
        <v>0</v>
      </c>
      <c r="BD451" s="7">
        <f>IFERROR(VLOOKUP(Table1[[#This Row],[Stock]],[2]CUS030!$A$5:$BO$10000,61,0)/Table1[[#This Row],[Rate
(L/S)]],"")</f>
        <v>0</v>
      </c>
      <c r="BE451" s="7">
        <f>IFERROR(VLOOKUP(Table1[[#This Row],[Stock]],[2]CUS030!$A$5:$BO$10000,62,0)/Table1[[#This Row],[Rate
(L/S)]],"")</f>
        <v>0</v>
      </c>
      <c r="BF451" s="7">
        <f>IFERROR(VLOOKUP(Table1[[#This Row],[Stock]],[2]CUS030!$A$5:$BO$10000,63,0)/Table1[[#This Row],[Rate
(L/S)]],"")</f>
        <v>0</v>
      </c>
      <c r="BG451" s="7">
        <f>IFERROR(VLOOKUP(Table1[[#This Row],[Stock]],[2]CUS030!$A$5:$BO$10000,64,0)/Table1[[#This Row],[Rate
(L/S)]],"")</f>
        <v>0</v>
      </c>
      <c r="BH451" s="7">
        <f>IFERROR(VLOOKUP(Table1[[#This Row],[Stock]],[2]CUS030!$A$5:$BO$10000,65,0)/Table1[[#This Row],[Rate
(L/S)]],"")</f>
        <v>0</v>
      </c>
      <c r="BI451" s="7" t="s">
        <v>1</v>
      </c>
      <c r="BJ451" s="15">
        <f>IFERROR(IF(Table1[[#This Row],[S.Material]]="S",(Table1[[#This Row],[Total Qty]]+Table1[[#This Row],[N+1]]+Table1[[#This Row],[N+2]]),Table1[[#This Row],[Total Qty]]+Table1[[#This Row],[N+1]]),)</f>
        <v>0</v>
      </c>
      <c r="BK451" s="7" t="str">
        <f>IFERROR(IF(((AVERAGE((Table1[[#This Row],[N+1]],Table1[[#This Row],[N+2]]),Table1[[#This Row],[N+3]])-(Table1[[#This Row],[Total Qty]])))&gt;500,"Fixed&gt;500pcs",""),"")</f>
        <v/>
      </c>
      <c r="BL451" s="7" t="str">
        <f>IF(AND(Table1[[#This Row],[Last Forcast]]=0,Table1[[#This Row],[Total Qty]]&gt;0,Table1[[#This Row],[N+1]]&gt;0),"Check PO again","")</f>
        <v/>
      </c>
    </row>
    <row r="452" spans="2:64" x14ac:dyDescent="0.3">
      <c r="B452">
        <v>450</v>
      </c>
      <c r="C452" t="s">
        <v>464</v>
      </c>
      <c r="D452">
        <f>IFERROR(ROUND((MID(Table1[[#This Row],[Production]],35,(LEN(Table1[[#This Row],[Production]]))-37)/(MID(Table1[[#This Row],[Stock]],35,(LEN(Table1[[#This Row],[Stock]]))-37))),0),"")</f>
        <v>31</v>
      </c>
      <c r="E452" t="s">
        <v>465</v>
      </c>
      <c r="F452" s="16">
        <f>VLOOKUP(LEFT(Table1[[#This Row],[Production]],LEN(Table1[[#This Row],[Production]])-7),Item!$A$5:$Z$1000,26,0)</f>
        <v>4.0090000000000003</v>
      </c>
      <c r="H452" s="8" t="str">
        <f>IFERROR(VLOOKUP(MID(Table1[[#This Row],[Production]],10,2),Special!$B$2:$D$26,3,0),"")</f>
        <v>-</v>
      </c>
      <c r="J452" t="b">
        <f>EXACT(LEFT(Table1[[#This Row],[Stock]],12),LEFT(Table1[[#This Row],[Production]],12))</f>
        <v>1</v>
      </c>
      <c r="K452" t="b">
        <f>EXACT((RIGHT(Table1[[#This Row],[Stock]],3)),((RIGHT(Table1[[#This Row],[Production]],3))))</f>
        <v>1</v>
      </c>
      <c r="L452" s="14">
        <f>IFERROR(VLOOKUP(Table1[[#This Row],[Stock]],[1]Sheet1!$A$7:$N$10000,14,0),"")</f>
        <v>30</v>
      </c>
      <c r="M452" s="14">
        <f>IFERROR(ROUND((Table1[[#This Row],[Stock
(S&amp;L)]]/Table1[[#This Row],[Rate
(L/S)]]),0),"")</f>
        <v>1</v>
      </c>
      <c r="O452" t="str">
        <f>IF(Table1[[#This Row],[Rate
(L/S)]]=1,"P/E","C")</f>
        <v>C</v>
      </c>
      <c r="P452" s="7">
        <f>IFERROR(VLOOKUP(Table1[[#This Row],[Stock]],[2]CUS030!$A$5:$BO$10000,21,0)/Table1[[#This Row],[Rate
(L/S)]],"")</f>
        <v>0</v>
      </c>
      <c r="Q452" s="7">
        <f>IFERROR(VLOOKUP(Table1[[#This Row],[Stock]],[2]CUS030!$A$5:$BO$10000,22,0)/Table1[[#This Row],[Rate
(L/S)]],"")</f>
        <v>0</v>
      </c>
      <c r="R452" s="7">
        <f>IFERROR(VLOOKUP(Table1[[#This Row],[Stock]],[2]CUS030!$A$5:$BO$10000,23,0)/Table1[[#This Row],[Rate
(L/S)]],"")</f>
        <v>0</v>
      </c>
      <c r="S452" s="7">
        <f>IFERROR(VLOOKUP(Table1[[#This Row],[Stock]],[2]CUS030!$A$5:$BO$10000,24,0)/Table1[[#This Row],[Rate
(L/S)]],"")</f>
        <v>0</v>
      </c>
      <c r="T452" s="7">
        <f>IFERROR(VLOOKUP(Table1[[#This Row],[Stock]],[2]CUS030!$A$5:$BO$10000,25,0)/Table1[[#This Row],[Rate
(L/S)]],"")</f>
        <v>0</v>
      </c>
      <c r="U452" s="7">
        <f>IFERROR(VLOOKUP(Table1[[#This Row],[Stock]],[2]CUS030!$A$5:$BO$10000,26,0)/Table1[[#This Row],[Rate
(L/S)]],"")</f>
        <v>0</v>
      </c>
      <c r="V452" s="7">
        <f>IFERROR(VLOOKUP(Table1[[#This Row],[Stock]],[2]CUS030!$A$5:$BO$10000,27,0)/Table1[[#This Row],[Rate
(L/S)]],"")</f>
        <v>0</v>
      </c>
      <c r="W452" s="7">
        <f>IFERROR(VLOOKUP(Table1[[#This Row],[Stock]],[2]CUS030!$A$5:$BO$10000,28,0)/Table1[[#This Row],[Rate
(L/S)]],"")</f>
        <v>0</v>
      </c>
      <c r="X452" s="7">
        <f>IFERROR(VLOOKUP(Table1[[#This Row],[Stock]],[2]CUS030!$A$5:$BO$10000,29,0)/Table1[[#This Row],[Rate
(L/S)]],"")</f>
        <v>0</v>
      </c>
      <c r="Y452" s="7">
        <f>IFERROR(VLOOKUP(Table1[[#This Row],[Stock]],[2]CUS030!$A$5:$BO$10000,30,0)/Table1[[#This Row],[Rate
(L/S)]],"")</f>
        <v>0</v>
      </c>
      <c r="Z452" s="7">
        <f>IFERROR(VLOOKUP(Table1[[#This Row],[Stock]],[2]CUS030!$A$5:$BO$10000,31,0)/Table1[[#This Row],[Rate
(L/S)]],"")</f>
        <v>0</v>
      </c>
      <c r="AA452" s="7">
        <f>IFERROR(VLOOKUP(Table1[[#This Row],[Stock]],[2]CUS030!$A$5:$BO$10000,32,0)/Table1[[#This Row],[Rate
(L/S)]],"")</f>
        <v>0</v>
      </c>
      <c r="AB452" s="7">
        <f>IFERROR(VLOOKUP(Table1[[#This Row],[Stock]],[2]CUS030!$A$5:$BO$10000,33,0)/Table1[[#This Row],[Rate
(L/S)]],"")</f>
        <v>0</v>
      </c>
      <c r="AC452" s="7">
        <f>IFERROR(VLOOKUP(Table1[[#This Row],[Stock]],[2]CUS030!$A$5:$BO$10000,34,0)/Table1[[#This Row],[Rate
(L/S)]],"")</f>
        <v>0</v>
      </c>
      <c r="AD452" s="7">
        <f>IFERROR(VLOOKUP(Table1[[#This Row],[Stock]],[2]CUS030!$A$5:$BO$10000,35,0)/Table1[[#This Row],[Rate
(L/S)]],"")</f>
        <v>0</v>
      </c>
      <c r="AE452" s="7">
        <f>IFERROR(VLOOKUP(Table1[[#This Row],[Stock]],[2]CUS030!$A$5:$BO$10000,36,0)/Table1[[#This Row],[Rate
(L/S)]],"")</f>
        <v>0</v>
      </c>
      <c r="AF452" s="7">
        <f>IFERROR(VLOOKUP(Table1[[#This Row],[Stock]],[2]CUS030!$A$5:$BO$10000,37,0)/Table1[[#This Row],[Rate
(L/S)]],"")</f>
        <v>0</v>
      </c>
      <c r="AG452" s="7">
        <f>IFERROR(VLOOKUP(Table1[[#This Row],[Stock]],[2]CUS030!$A$5:$BO$10000,38,0)/Table1[[#This Row],[Rate
(L/S)]],"")</f>
        <v>0</v>
      </c>
      <c r="AH452" s="7">
        <f>IFERROR(VLOOKUP(Table1[[#This Row],[Stock]],[2]CUS030!$A$5:$BO$10000,39,0)/Table1[[#This Row],[Rate
(L/S)]],"")</f>
        <v>0</v>
      </c>
      <c r="AI452" s="7">
        <f>IFERROR(VLOOKUP(Table1[[#This Row],[Stock]],[2]CUS030!$A$5:$BO$10000,40,0)/Table1[[#This Row],[Rate
(L/S)]],"")</f>
        <v>0</v>
      </c>
      <c r="AJ452" s="7">
        <f>IFERROR(VLOOKUP(Table1[[#This Row],[Stock]],[2]CUS030!$A$5:$BO$10000,41,0)/Table1[[#This Row],[Rate
(L/S)]],"")</f>
        <v>0</v>
      </c>
      <c r="AK452" s="7">
        <f>IFERROR(VLOOKUP(Table1[[#This Row],[Stock]],[2]CUS030!$A$5:$BO$10000,42,0)/Table1[[#This Row],[Rate
(L/S)]],"")</f>
        <v>0</v>
      </c>
      <c r="AL452" s="7">
        <f>IFERROR(VLOOKUP(Table1[[#This Row],[Stock]],[2]CUS030!$A$5:$BO$10000,43,0)/Table1[[#This Row],[Rate
(L/S)]],"")</f>
        <v>0</v>
      </c>
      <c r="AM452" s="7">
        <f>IFERROR(VLOOKUP(Table1[[#This Row],[Stock]],[2]CUS030!$A$5:$BO$10000,44,0)/Table1[[#This Row],[Rate
(L/S)]],"")</f>
        <v>0</v>
      </c>
      <c r="AN452" s="7">
        <f>IFERROR(VLOOKUP(Table1[[#This Row],[Stock]],[2]CUS030!$A$5:$BO$10000,45,0)/Table1[[#This Row],[Rate
(L/S)]],"")</f>
        <v>0</v>
      </c>
      <c r="AO452" s="7">
        <f>IFERROR(VLOOKUP(Table1[[#This Row],[Stock]],[2]CUS030!$A$5:$BO$10000,46,0)/Table1[[#This Row],[Rate
(L/S)]],"")</f>
        <v>0</v>
      </c>
      <c r="AP452" s="7">
        <f>IFERROR(VLOOKUP(Table1[[#This Row],[Stock]],[2]CUS030!$A$5:$BO$10000,47,0)/Table1[[#This Row],[Rate
(L/S)]],"")</f>
        <v>0</v>
      </c>
      <c r="AQ452" s="7">
        <f>IFERROR(VLOOKUP(Table1[[#This Row],[Stock]],[2]CUS030!$A$5:$BO$10000,48,0)/Table1[[#This Row],[Rate
(L/S)]],"")</f>
        <v>0</v>
      </c>
      <c r="AR452" s="7">
        <f>IFERROR(VLOOKUP(Table1[[#This Row],[Stock]],[2]CUS030!$A$5:$BO$10000,49,0)/Table1[[#This Row],[Rate
(L/S)]],"")</f>
        <v>0</v>
      </c>
      <c r="AS452" s="7">
        <f>IFERROR(VLOOKUP(Table1[[#This Row],[Stock]],[2]CUS030!$A$5:$BO$10000,50,0)/Table1[[#This Row],[Rate
(L/S)]],"")</f>
        <v>0</v>
      </c>
      <c r="AT452" s="7">
        <f>IFERROR(VLOOKUP(Table1[[#This Row],[Stock]],[2]CUS030!$A$5:$BO$10000,51,0)/Table1[[#This Row],[Rate
(L/S)]],"")</f>
        <v>0</v>
      </c>
      <c r="AU452" s="7">
        <f>IFERROR(VLOOKUP(Table1[[#This Row],[Stock]],[2]CUS030!$A$5:$BO$10000,52,0)/Table1[[#This Row],[Rate
(L/S)]],"")</f>
        <v>0</v>
      </c>
      <c r="AV452" s="7">
        <f>IFERROR(VLOOKUP(Table1[[#This Row],[Stock]],[2]CUS030!$A$5:$BO$10000,53,0)/Table1[[#This Row],[Rate
(L/S)]],"")</f>
        <v>0</v>
      </c>
      <c r="AW452" s="7">
        <f>IFERROR(VLOOKUP(Table1[[#This Row],[Stock]],[2]CUS030!$A$5:$BO$10000,54,0)/Table1[[#This Row],[Rate
(L/S)]],"")</f>
        <v>0</v>
      </c>
      <c r="AX452" s="7">
        <f>IFERROR(VLOOKUP(Table1[[#This Row],[Stock]],[2]CUS030!$A$5:$BO$10000,55,0)/Table1[[#This Row],[Rate
(L/S)]],"")</f>
        <v>0</v>
      </c>
      <c r="AY452" s="7">
        <f>IFERROR(VLOOKUP(Table1[[#This Row],[Stock]],[2]CUS030!$A$5:$BO$10000,56,0)/Table1[[#This Row],[Rate
(L/S)]],"")</f>
        <v>0</v>
      </c>
      <c r="AZ452" s="7">
        <f>IFERROR(VLOOKUP(Table1[[#This Row],[Stock]],[2]CUS030!$A$5:$BO$10000,57,0)/Table1[[#This Row],[Rate
(L/S)]],"")</f>
        <v>0</v>
      </c>
      <c r="BA452" s="7">
        <f>IFERROR(VLOOKUP(Table1[[#This Row],[Stock]],[2]CUS030!$A$5:$BO$10000,58,0)/Table1[[#This Row],[Rate
(L/S)]],"")</f>
        <v>0</v>
      </c>
      <c r="BB452" s="7">
        <f>IFERROR(VLOOKUP(Table1[[#This Row],[Stock]],[2]CUS030!$A$5:$BO$10000,59,0)/Table1[[#This Row],[Rate
(L/S)]],"")</f>
        <v>0</v>
      </c>
      <c r="BC452" s="7">
        <f>IFERROR(VLOOKUP(Table1[[#This Row],[Stock]],[2]CUS030!$A$5:$BO$10000,60,0)/Table1[[#This Row],[Rate
(L/S)]],"")</f>
        <v>0</v>
      </c>
      <c r="BD452" s="7">
        <f>IFERROR(VLOOKUP(Table1[[#This Row],[Stock]],[2]CUS030!$A$5:$BO$10000,61,0)/Table1[[#This Row],[Rate
(L/S)]],"")</f>
        <v>0</v>
      </c>
      <c r="BE452" s="7">
        <f>IFERROR(VLOOKUP(Table1[[#This Row],[Stock]],[2]CUS030!$A$5:$BO$10000,62,0)/Table1[[#This Row],[Rate
(L/S)]],"")</f>
        <v>0</v>
      </c>
      <c r="BF452" s="7">
        <f>IFERROR(VLOOKUP(Table1[[#This Row],[Stock]],[2]CUS030!$A$5:$BO$10000,63,0)/Table1[[#This Row],[Rate
(L/S)]],"")</f>
        <v>0</v>
      </c>
      <c r="BG452" s="7">
        <f>IFERROR(VLOOKUP(Table1[[#This Row],[Stock]],[2]CUS030!$A$5:$BO$10000,64,0)/Table1[[#This Row],[Rate
(L/S)]],"")</f>
        <v>0</v>
      </c>
      <c r="BH452" s="7">
        <f>IFERROR(VLOOKUP(Table1[[#This Row],[Stock]],[2]CUS030!$A$5:$BO$10000,65,0)/Table1[[#This Row],[Rate
(L/S)]],"")</f>
        <v>0</v>
      </c>
      <c r="BI452" s="7" t="s">
        <v>1</v>
      </c>
      <c r="BJ452" s="15">
        <f>IFERROR(IF(Table1[[#This Row],[S.Material]]="S",(Table1[[#This Row],[Total Qty]]+Table1[[#This Row],[N+1]]+Table1[[#This Row],[N+2]]),Table1[[#This Row],[Total Qty]]+Table1[[#This Row],[N+1]]),)</f>
        <v>0</v>
      </c>
      <c r="BK452" s="7" t="str">
        <f>IFERROR(IF(((AVERAGE((Table1[[#This Row],[N+1]],Table1[[#This Row],[N+2]]),Table1[[#This Row],[N+3]])-(Table1[[#This Row],[Total Qty]])))&gt;500,"Fixed&gt;500pcs",""),"")</f>
        <v/>
      </c>
      <c r="BL452" s="7" t="str">
        <f>IF(AND(Table1[[#This Row],[Last Forcast]]=0,Table1[[#This Row],[Total Qty]]&gt;0,Table1[[#This Row],[N+1]]&gt;0),"Check PO again","")</f>
        <v/>
      </c>
    </row>
    <row r="453" spans="2:64" x14ac:dyDescent="0.3">
      <c r="B453">
        <v>451</v>
      </c>
      <c r="C453" t="s">
        <v>465</v>
      </c>
      <c r="D453">
        <f>IFERROR(ROUND((MID(Table1[[#This Row],[Production]],35,(LEN(Table1[[#This Row],[Production]]))-37)/(MID(Table1[[#This Row],[Stock]],35,(LEN(Table1[[#This Row],[Stock]]))-37))),0),"")</f>
        <v>1</v>
      </c>
      <c r="E453" t="s">
        <v>465</v>
      </c>
      <c r="F453" s="16">
        <f>VLOOKUP(LEFT(Table1[[#This Row],[Production]],LEN(Table1[[#This Row],[Production]])-7),Item!$A$5:$Z$1000,26,0)</f>
        <v>4.0090000000000003</v>
      </c>
      <c r="H453" s="8" t="str">
        <f>IFERROR(VLOOKUP(MID(Table1[[#This Row],[Production]],10,2),Special!$B$2:$D$26,3,0),"")</f>
        <v>-</v>
      </c>
      <c r="J453" t="b">
        <f>EXACT(LEFT(Table1[[#This Row],[Stock]],12),LEFT(Table1[[#This Row],[Production]],12))</f>
        <v>1</v>
      </c>
      <c r="K453" t="b">
        <f>EXACT((RIGHT(Table1[[#This Row],[Stock]],3)),((RIGHT(Table1[[#This Row],[Production]],3))))</f>
        <v>1</v>
      </c>
      <c r="L453" s="14">
        <f>IFERROR(VLOOKUP(Table1[[#This Row],[Stock]],[1]Sheet1!$A$7:$N$10000,14,0),"")</f>
        <v>55</v>
      </c>
      <c r="M453" s="14">
        <f>IFERROR(ROUND((Table1[[#This Row],[Stock
(S&amp;L)]]/Table1[[#This Row],[Rate
(L/S)]]),0),"")</f>
        <v>55</v>
      </c>
      <c r="O453" t="str">
        <f>IF(Table1[[#This Row],[Rate
(L/S)]]=1,"P/E","C")</f>
        <v>P/E</v>
      </c>
      <c r="P453" s="7" t="str">
        <f>IFERROR(VLOOKUP(Table1[[#This Row],[Stock]],[2]CUS030!$A$5:$BO$10000,21,0)/Table1[[#This Row],[Rate
(L/S)]],"")</f>
        <v/>
      </c>
      <c r="Q453" s="7" t="str">
        <f>IFERROR(VLOOKUP(Table1[[#This Row],[Stock]],[2]CUS030!$A$5:$BO$10000,22,0)/Table1[[#This Row],[Rate
(L/S)]],"")</f>
        <v/>
      </c>
      <c r="R453" s="7" t="str">
        <f>IFERROR(VLOOKUP(Table1[[#This Row],[Stock]],[2]CUS030!$A$5:$BO$10000,23,0)/Table1[[#This Row],[Rate
(L/S)]],"")</f>
        <v/>
      </c>
      <c r="S453" s="7" t="str">
        <f>IFERROR(VLOOKUP(Table1[[#This Row],[Stock]],[2]CUS030!$A$5:$BO$10000,24,0)/Table1[[#This Row],[Rate
(L/S)]],"")</f>
        <v/>
      </c>
      <c r="T453" s="7" t="str">
        <f>IFERROR(VLOOKUP(Table1[[#This Row],[Stock]],[2]CUS030!$A$5:$BO$10000,25,0)/Table1[[#This Row],[Rate
(L/S)]],"")</f>
        <v/>
      </c>
      <c r="U453" s="7" t="str">
        <f>IFERROR(VLOOKUP(Table1[[#This Row],[Stock]],[2]CUS030!$A$5:$BO$10000,26,0)/Table1[[#This Row],[Rate
(L/S)]],"")</f>
        <v/>
      </c>
      <c r="V453" s="7" t="str">
        <f>IFERROR(VLOOKUP(Table1[[#This Row],[Stock]],[2]CUS030!$A$5:$BO$10000,27,0)/Table1[[#This Row],[Rate
(L/S)]],"")</f>
        <v/>
      </c>
      <c r="W453" s="7" t="str">
        <f>IFERROR(VLOOKUP(Table1[[#This Row],[Stock]],[2]CUS030!$A$5:$BO$10000,28,0)/Table1[[#This Row],[Rate
(L/S)]],"")</f>
        <v/>
      </c>
      <c r="X453" s="7" t="str">
        <f>IFERROR(VLOOKUP(Table1[[#This Row],[Stock]],[2]CUS030!$A$5:$BO$10000,29,0)/Table1[[#This Row],[Rate
(L/S)]],"")</f>
        <v/>
      </c>
      <c r="Y453" s="7" t="str">
        <f>IFERROR(VLOOKUP(Table1[[#This Row],[Stock]],[2]CUS030!$A$5:$BO$10000,30,0)/Table1[[#This Row],[Rate
(L/S)]],"")</f>
        <v/>
      </c>
      <c r="Z453" s="7" t="str">
        <f>IFERROR(VLOOKUP(Table1[[#This Row],[Stock]],[2]CUS030!$A$5:$BO$10000,31,0)/Table1[[#This Row],[Rate
(L/S)]],"")</f>
        <v/>
      </c>
      <c r="AA453" s="7" t="str">
        <f>IFERROR(VLOOKUP(Table1[[#This Row],[Stock]],[2]CUS030!$A$5:$BO$10000,32,0)/Table1[[#This Row],[Rate
(L/S)]],"")</f>
        <v/>
      </c>
      <c r="AB453" s="7" t="str">
        <f>IFERROR(VLOOKUP(Table1[[#This Row],[Stock]],[2]CUS030!$A$5:$BO$10000,33,0)/Table1[[#This Row],[Rate
(L/S)]],"")</f>
        <v/>
      </c>
      <c r="AC453" s="7" t="str">
        <f>IFERROR(VLOOKUP(Table1[[#This Row],[Stock]],[2]CUS030!$A$5:$BO$10000,34,0)/Table1[[#This Row],[Rate
(L/S)]],"")</f>
        <v/>
      </c>
      <c r="AD453" s="7" t="str">
        <f>IFERROR(VLOOKUP(Table1[[#This Row],[Stock]],[2]CUS030!$A$5:$BO$10000,35,0)/Table1[[#This Row],[Rate
(L/S)]],"")</f>
        <v/>
      </c>
      <c r="AE453" s="7" t="str">
        <f>IFERROR(VLOOKUP(Table1[[#This Row],[Stock]],[2]CUS030!$A$5:$BO$10000,36,0)/Table1[[#This Row],[Rate
(L/S)]],"")</f>
        <v/>
      </c>
      <c r="AF453" s="7" t="str">
        <f>IFERROR(VLOOKUP(Table1[[#This Row],[Stock]],[2]CUS030!$A$5:$BO$10000,37,0)/Table1[[#This Row],[Rate
(L/S)]],"")</f>
        <v/>
      </c>
      <c r="AG453" s="7" t="str">
        <f>IFERROR(VLOOKUP(Table1[[#This Row],[Stock]],[2]CUS030!$A$5:$BO$10000,38,0)/Table1[[#This Row],[Rate
(L/S)]],"")</f>
        <v/>
      </c>
      <c r="AH453" s="7" t="str">
        <f>IFERROR(VLOOKUP(Table1[[#This Row],[Stock]],[2]CUS030!$A$5:$BO$10000,39,0)/Table1[[#This Row],[Rate
(L/S)]],"")</f>
        <v/>
      </c>
      <c r="AI453" s="7" t="str">
        <f>IFERROR(VLOOKUP(Table1[[#This Row],[Stock]],[2]CUS030!$A$5:$BO$10000,40,0)/Table1[[#This Row],[Rate
(L/S)]],"")</f>
        <v/>
      </c>
      <c r="AJ453" s="7" t="str">
        <f>IFERROR(VLOOKUP(Table1[[#This Row],[Stock]],[2]CUS030!$A$5:$BO$10000,41,0)/Table1[[#This Row],[Rate
(L/S)]],"")</f>
        <v/>
      </c>
      <c r="AK453" s="7" t="str">
        <f>IFERROR(VLOOKUP(Table1[[#This Row],[Stock]],[2]CUS030!$A$5:$BO$10000,42,0)/Table1[[#This Row],[Rate
(L/S)]],"")</f>
        <v/>
      </c>
      <c r="AL453" s="7" t="str">
        <f>IFERROR(VLOOKUP(Table1[[#This Row],[Stock]],[2]CUS030!$A$5:$BO$10000,43,0)/Table1[[#This Row],[Rate
(L/S)]],"")</f>
        <v/>
      </c>
      <c r="AM453" s="7" t="str">
        <f>IFERROR(VLOOKUP(Table1[[#This Row],[Stock]],[2]CUS030!$A$5:$BO$10000,44,0)/Table1[[#This Row],[Rate
(L/S)]],"")</f>
        <v/>
      </c>
      <c r="AN453" s="7" t="str">
        <f>IFERROR(VLOOKUP(Table1[[#This Row],[Stock]],[2]CUS030!$A$5:$BO$10000,45,0)/Table1[[#This Row],[Rate
(L/S)]],"")</f>
        <v/>
      </c>
      <c r="AO453" s="7" t="str">
        <f>IFERROR(VLOOKUP(Table1[[#This Row],[Stock]],[2]CUS030!$A$5:$BO$10000,46,0)/Table1[[#This Row],[Rate
(L/S)]],"")</f>
        <v/>
      </c>
      <c r="AP453" s="7" t="str">
        <f>IFERROR(VLOOKUP(Table1[[#This Row],[Stock]],[2]CUS030!$A$5:$BO$10000,47,0)/Table1[[#This Row],[Rate
(L/S)]],"")</f>
        <v/>
      </c>
      <c r="AQ453" s="7" t="str">
        <f>IFERROR(VLOOKUP(Table1[[#This Row],[Stock]],[2]CUS030!$A$5:$BO$10000,48,0)/Table1[[#This Row],[Rate
(L/S)]],"")</f>
        <v/>
      </c>
      <c r="AR453" s="7" t="str">
        <f>IFERROR(VLOOKUP(Table1[[#This Row],[Stock]],[2]CUS030!$A$5:$BO$10000,49,0)/Table1[[#This Row],[Rate
(L/S)]],"")</f>
        <v/>
      </c>
      <c r="AS453" s="7" t="str">
        <f>IFERROR(VLOOKUP(Table1[[#This Row],[Stock]],[2]CUS030!$A$5:$BO$10000,50,0)/Table1[[#This Row],[Rate
(L/S)]],"")</f>
        <v/>
      </c>
      <c r="AT453" s="7" t="str">
        <f>IFERROR(VLOOKUP(Table1[[#This Row],[Stock]],[2]CUS030!$A$5:$BO$10000,51,0)/Table1[[#This Row],[Rate
(L/S)]],"")</f>
        <v/>
      </c>
      <c r="AU453" s="7" t="str">
        <f>IFERROR(VLOOKUP(Table1[[#This Row],[Stock]],[2]CUS030!$A$5:$BO$10000,52,0)/Table1[[#This Row],[Rate
(L/S)]],"")</f>
        <v/>
      </c>
      <c r="AV453" s="7" t="str">
        <f>IFERROR(VLOOKUP(Table1[[#This Row],[Stock]],[2]CUS030!$A$5:$BO$10000,53,0)/Table1[[#This Row],[Rate
(L/S)]],"")</f>
        <v/>
      </c>
      <c r="AW453" s="7" t="str">
        <f>IFERROR(VLOOKUP(Table1[[#This Row],[Stock]],[2]CUS030!$A$5:$BO$10000,54,0)/Table1[[#This Row],[Rate
(L/S)]],"")</f>
        <v/>
      </c>
      <c r="AX453" s="7" t="str">
        <f>IFERROR(VLOOKUP(Table1[[#This Row],[Stock]],[2]CUS030!$A$5:$BO$10000,55,0)/Table1[[#This Row],[Rate
(L/S)]],"")</f>
        <v/>
      </c>
      <c r="AY453" s="7" t="str">
        <f>IFERROR(VLOOKUP(Table1[[#This Row],[Stock]],[2]CUS030!$A$5:$BO$10000,56,0)/Table1[[#This Row],[Rate
(L/S)]],"")</f>
        <v/>
      </c>
      <c r="AZ453" s="7" t="str">
        <f>IFERROR(VLOOKUP(Table1[[#This Row],[Stock]],[2]CUS030!$A$5:$BO$10000,57,0)/Table1[[#This Row],[Rate
(L/S)]],"")</f>
        <v/>
      </c>
      <c r="BA453" s="7" t="str">
        <f>IFERROR(VLOOKUP(Table1[[#This Row],[Stock]],[2]CUS030!$A$5:$BO$10000,58,0)/Table1[[#This Row],[Rate
(L/S)]],"")</f>
        <v/>
      </c>
      <c r="BB453" s="7" t="str">
        <f>IFERROR(VLOOKUP(Table1[[#This Row],[Stock]],[2]CUS030!$A$5:$BO$10000,59,0)/Table1[[#This Row],[Rate
(L/S)]],"")</f>
        <v/>
      </c>
      <c r="BC453" s="7" t="str">
        <f>IFERROR(VLOOKUP(Table1[[#This Row],[Stock]],[2]CUS030!$A$5:$BO$10000,60,0)/Table1[[#This Row],[Rate
(L/S)]],"")</f>
        <v/>
      </c>
      <c r="BD453" s="7" t="str">
        <f>IFERROR(VLOOKUP(Table1[[#This Row],[Stock]],[2]CUS030!$A$5:$BO$10000,61,0)/Table1[[#This Row],[Rate
(L/S)]],"")</f>
        <v/>
      </c>
      <c r="BE453" s="7" t="str">
        <f>IFERROR(VLOOKUP(Table1[[#This Row],[Stock]],[2]CUS030!$A$5:$BO$10000,62,0)/Table1[[#This Row],[Rate
(L/S)]],"")</f>
        <v/>
      </c>
      <c r="BF453" s="7" t="str">
        <f>IFERROR(VLOOKUP(Table1[[#This Row],[Stock]],[2]CUS030!$A$5:$BO$10000,63,0)/Table1[[#This Row],[Rate
(L/S)]],"")</f>
        <v/>
      </c>
      <c r="BG453" s="7" t="str">
        <f>IFERROR(VLOOKUP(Table1[[#This Row],[Stock]],[2]CUS030!$A$5:$BO$10000,64,0)/Table1[[#This Row],[Rate
(L/S)]],"")</f>
        <v/>
      </c>
      <c r="BH453" s="7" t="str">
        <f>IFERROR(VLOOKUP(Table1[[#This Row],[Stock]],[2]CUS030!$A$5:$BO$10000,65,0)/Table1[[#This Row],[Rate
(L/S)]],"")</f>
        <v/>
      </c>
      <c r="BI453" s="7" t="s">
        <v>1</v>
      </c>
      <c r="BJ453" s="15">
        <f>IFERROR(IF(Table1[[#This Row],[S.Material]]="S",(Table1[[#This Row],[Total Qty]]+Table1[[#This Row],[N+1]]+Table1[[#This Row],[N+2]]),Table1[[#This Row],[Total Qty]]+Table1[[#This Row],[N+1]]),)</f>
        <v>0</v>
      </c>
      <c r="BK453" s="7" t="str">
        <f>IFERROR(IF(((AVERAGE((Table1[[#This Row],[N+1]],Table1[[#This Row],[N+2]]),Table1[[#This Row],[N+3]])-(Table1[[#This Row],[Total Qty]])))&gt;500,"Fixed&gt;500pcs",""),"")</f>
        <v/>
      </c>
      <c r="BL453" s="7" t="str">
        <f>IF(AND(Table1[[#This Row],[Last Forcast]]=0,Table1[[#This Row],[Total Qty]]&gt;0,Table1[[#This Row],[N+1]]&gt;0),"Check PO again","")</f>
        <v/>
      </c>
    </row>
    <row r="454" spans="2:64" x14ac:dyDescent="0.3">
      <c r="B454">
        <v>452</v>
      </c>
      <c r="C454" t="s">
        <v>466</v>
      </c>
      <c r="D454">
        <f>IFERROR(ROUND((MID(Table1[[#This Row],[Production]],35,(LEN(Table1[[#This Row],[Production]]))-37)/(MID(Table1[[#This Row],[Stock]],35,(LEN(Table1[[#This Row],[Stock]]))-37))),0),"")</f>
        <v>11</v>
      </c>
      <c r="E454" t="s">
        <v>467</v>
      </c>
      <c r="F454" s="16">
        <f>VLOOKUP(LEFT(Table1[[#This Row],[Production]],LEN(Table1[[#This Row],[Production]])-7),Item!$A$5:$Z$1000,26,0)</f>
        <v>2.0070000000000001</v>
      </c>
      <c r="H454" s="8" t="str">
        <f>IFERROR(VLOOKUP(MID(Table1[[#This Row],[Production]],10,2),Special!$B$2:$D$26,3,0),"")</f>
        <v>-</v>
      </c>
      <c r="J454" t="b">
        <f>EXACT(LEFT(Table1[[#This Row],[Stock]],12),LEFT(Table1[[#This Row],[Production]],12))</f>
        <v>1</v>
      </c>
      <c r="K454" t="b">
        <f>EXACT((RIGHT(Table1[[#This Row],[Stock]],3)),((RIGHT(Table1[[#This Row],[Production]],3))))</f>
        <v>1</v>
      </c>
      <c r="L454" s="14">
        <f>IFERROR(VLOOKUP(Table1[[#This Row],[Stock]],[1]Sheet1!$A$7:$N$10000,14,0),"")</f>
        <v>7298</v>
      </c>
      <c r="M454" s="14">
        <f>IFERROR(ROUND((Table1[[#This Row],[Stock
(S&amp;L)]]/Table1[[#This Row],[Rate
(L/S)]]),0),"")</f>
        <v>663</v>
      </c>
      <c r="O454" t="str">
        <f>IF(Table1[[#This Row],[Rate
(L/S)]]=1,"P/E","C")</f>
        <v>C</v>
      </c>
      <c r="P454" s="7">
        <f>IFERROR(VLOOKUP(Table1[[#This Row],[Stock]],[2]CUS030!$A$5:$BO$10000,21,0)/Table1[[#This Row],[Rate
(L/S)]],"")</f>
        <v>0</v>
      </c>
      <c r="Q454" s="7">
        <f>IFERROR(VLOOKUP(Table1[[#This Row],[Stock]],[2]CUS030!$A$5:$BO$10000,22,0)/Table1[[#This Row],[Rate
(L/S)]],"")</f>
        <v>50.545454545454547</v>
      </c>
      <c r="R454" s="7">
        <f>IFERROR(VLOOKUP(Table1[[#This Row],[Stock]],[2]CUS030!$A$5:$BO$10000,23,0)/Table1[[#This Row],[Rate
(L/S)]],"")</f>
        <v>0</v>
      </c>
      <c r="S454" s="7">
        <f>IFERROR(VLOOKUP(Table1[[#This Row],[Stock]],[2]CUS030!$A$5:$BO$10000,24,0)/Table1[[#This Row],[Rate
(L/S)]],"")</f>
        <v>50.545454545454547</v>
      </c>
      <c r="T454" s="7">
        <f>IFERROR(VLOOKUP(Table1[[#This Row],[Stock]],[2]CUS030!$A$5:$BO$10000,25,0)/Table1[[#This Row],[Rate
(L/S)]],"")</f>
        <v>50.545454545454547</v>
      </c>
      <c r="U454" s="7">
        <f>IFERROR(VLOOKUP(Table1[[#This Row],[Stock]],[2]CUS030!$A$5:$BO$10000,26,0)/Table1[[#This Row],[Rate
(L/S)]],"")</f>
        <v>50.545454545454547</v>
      </c>
      <c r="V454" s="7">
        <f>IFERROR(VLOOKUP(Table1[[#This Row],[Stock]],[2]CUS030!$A$5:$BO$10000,27,0)/Table1[[#This Row],[Rate
(L/S)]],"")</f>
        <v>50.545454545454547</v>
      </c>
      <c r="W454" s="7">
        <f>IFERROR(VLOOKUP(Table1[[#This Row],[Stock]],[2]CUS030!$A$5:$BO$10000,28,0)/Table1[[#This Row],[Rate
(L/S)]],"")</f>
        <v>50.545454545454547</v>
      </c>
      <c r="X454" s="7">
        <f>IFERROR(VLOOKUP(Table1[[#This Row],[Stock]],[2]CUS030!$A$5:$BO$10000,29,0)/Table1[[#This Row],[Rate
(L/S)]],"")</f>
        <v>0</v>
      </c>
      <c r="Y454" s="7">
        <f>IFERROR(VLOOKUP(Table1[[#This Row],[Stock]],[2]CUS030!$A$5:$BO$10000,30,0)/Table1[[#This Row],[Rate
(L/S)]],"")</f>
        <v>0</v>
      </c>
      <c r="Z454" s="7">
        <f>IFERROR(VLOOKUP(Table1[[#This Row],[Stock]],[2]CUS030!$A$5:$BO$10000,31,0)/Table1[[#This Row],[Rate
(L/S)]],"")</f>
        <v>50.545454545454547</v>
      </c>
      <c r="AA454" s="7">
        <f>IFERROR(VLOOKUP(Table1[[#This Row],[Stock]],[2]CUS030!$A$5:$BO$10000,32,0)/Table1[[#This Row],[Rate
(L/S)]],"")</f>
        <v>50.545454545454547</v>
      </c>
      <c r="AB454" s="7">
        <f>IFERROR(VLOOKUP(Table1[[#This Row],[Stock]],[2]CUS030!$A$5:$BO$10000,33,0)/Table1[[#This Row],[Rate
(L/S)]],"")</f>
        <v>50.545454545454547</v>
      </c>
      <c r="AC454" s="7">
        <f>IFERROR(VLOOKUP(Table1[[#This Row],[Stock]],[2]CUS030!$A$5:$BO$10000,34,0)/Table1[[#This Row],[Rate
(L/S)]],"")</f>
        <v>50.545454545454547</v>
      </c>
      <c r="AD454" s="7">
        <f>IFERROR(VLOOKUP(Table1[[#This Row],[Stock]],[2]CUS030!$A$5:$BO$10000,35,0)/Table1[[#This Row],[Rate
(L/S)]],"")</f>
        <v>63.636363636363633</v>
      </c>
      <c r="AE454" s="7">
        <f>IFERROR(VLOOKUP(Table1[[#This Row],[Stock]],[2]CUS030!$A$5:$BO$10000,36,0)/Table1[[#This Row],[Rate
(L/S)]],"")</f>
        <v>50.545454545454547</v>
      </c>
      <c r="AF454" s="7">
        <f>IFERROR(VLOOKUP(Table1[[#This Row],[Stock]],[2]CUS030!$A$5:$BO$10000,37,0)/Table1[[#This Row],[Rate
(L/S)]],"")</f>
        <v>0</v>
      </c>
      <c r="AG454" s="7">
        <f>IFERROR(VLOOKUP(Table1[[#This Row],[Stock]],[2]CUS030!$A$5:$BO$10000,38,0)/Table1[[#This Row],[Rate
(L/S)]],"")</f>
        <v>63.636363636363633</v>
      </c>
      <c r="AH454" s="7">
        <f>IFERROR(VLOOKUP(Table1[[#This Row],[Stock]],[2]CUS030!$A$5:$BO$10000,39,0)/Table1[[#This Row],[Rate
(L/S)]],"")</f>
        <v>63.636363636363633</v>
      </c>
      <c r="AI454" s="7">
        <f>IFERROR(VLOOKUP(Table1[[#This Row],[Stock]],[2]CUS030!$A$5:$BO$10000,40,0)/Table1[[#This Row],[Rate
(L/S)]],"")</f>
        <v>63.636363636363633</v>
      </c>
      <c r="AJ454" s="7">
        <f>IFERROR(VLOOKUP(Table1[[#This Row],[Stock]],[2]CUS030!$A$5:$BO$10000,41,0)/Table1[[#This Row],[Rate
(L/S)]],"")</f>
        <v>63.636363636363633</v>
      </c>
      <c r="AK454" s="7">
        <f>IFERROR(VLOOKUP(Table1[[#This Row],[Stock]],[2]CUS030!$A$5:$BO$10000,42,0)/Table1[[#This Row],[Rate
(L/S)]],"")</f>
        <v>63.636363636363633</v>
      </c>
      <c r="AL454" s="7">
        <f>IFERROR(VLOOKUP(Table1[[#This Row],[Stock]],[2]CUS030!$A$5:$BO$10000,43,0)/Table1[[#This Row],[Rate
(L/S)]],"")</f>
        <v>0</v>
      </c>
      <c r="AM454" s="7">
        <f>IFERROR(VLOOKUP(Table1[[#This Row],[Stock]],[2]CUS030!$A$5:$BO$10000,44,0)/Table1[[#This Row],[Rate
(L/S)]],"")</f>
        <v>0</v>
      </c>
      <c r="AN454" s="7">
        <f>IFERROR(VLOOKUP(Table1[[#This Row],[Stock]],[2]CUS030!$A$5:$BO$10000,45,0)/Table1[[#This Row],[Rate
(L/S)]],"")</f>
        <v>63.636363636363633</v>
      </c>
      <c r="AO454" s="7">
        <f>IFERROR(VLOOKUP(Table1[[#This Row],[Stock]],[2]CUS030!$A$5:$BO$10000,46,0)/Table1[[#This Row],[Rate
(L/S)]],"")</f>
        <v>63.636363636363633</v>
      </c>
      <c r="AP454" s="7">
        <f>IFERROR(VLOOKUP(Table1[[#This Row],[Stock]],[2]CUS030!$A$5:$BO$10000,47,0)/Table1[[#This Row],[Rate
(L/S)]],"")</f>
        <v>63.636363636363633</v>
      </c>
      <c r="AQ454" s="7">
        <f>IFERROR(VLOOKUP(Table1[[#This Row],[Stock]],[2]CUS030!$A$5:$BO$10000,48,0)/Table1[[#This Row],[Rate
(L/S)]],"")</f>
        <v>63.636363636363633</v>
      </c>
      <c r="AR454" s="7">
        <f>IFERROR(VLOOKUP(Table1[[#This Row],[Stock]],[2]CUS030!$A$5:$BO$10000,49,0)/Table1[[#This Row],[Rate
(L/S)]],"")</f>
        <v>0</v>
      </c>
      <c r="AS454" s="7">
        <f>IFERROR(VLOOKUP(Table1[[#This Row],[Stock]],[2]CUS030!$A$5:$BO$10000,50,0)/Table1[[#This Row],[Rate
(L/S)]],"")</f>
        <v>0</v>
      </c>
      <c r="AT454" s="7">
        <f>IFERROR(VLOOKUP(Table1[[#This Row],[Stock]],[2]CUS030!$A$5:$BO$10000,51,0)/Table1[[#This Row],[Rate
(L/S)]],"")</f>
        <v>0</v>
      </c>
      <c r="AU454" s="7">
        <f>IFERROR(VLOOKUP(Table1[[#This Row],[Stock]],[2]CUS030!$A$5:$BO$10000,52,0)/Table1[[#This Row],[Rate
(L/S)]],"")</f>
        <v>0</v>
      </c>
      <c r="AV454" s="7">
        <f>IFERROR(VLOOKUP(Table1[[#This Row],[Stock]],[2]CUS030!$A$5:$BO$10000,53,0)/Table1[[#This Row],[Rate
(L/S)]],"")</f>
        <v>1192.3636363636363</v>
      </c>
      <c r="AW454" s="7">
        <f>IFERROR(VLOOKUP(Table1[[#This Row],[Stock]],[2]CUS030!$A$5:$BO$10000,54,0)/Table1[[#This Row],[Rate
(L/S)]],"")</f>
        <v>0</v>
      </c>
      <c r="AX454" s="7">
        <f>IFERROR(VLOOKUP(Table1[[#This Row],[Stock]],[2]CUS030!$A$5:$BO$10000,55,0)/Table1[[#This Row],[Rate
(L/S)]],"")</f>
        <v>1207.8181818181818</v>
      </c>
      <c r="AY454" s="7">
        <f>IFERROR(VLOOKUP(Table1[[#This Row],[Stock]],[2]CUS030!$A$5:$BO$10000,56,0)/Table1[[#This Row],[Rate
(L/S)]],"")</f>
        <v>693.63636363636363</v>
      </c>
      <c r="AZ454" s="7">
        <f>IFERROR(VLOOKUP(Table1[[#This Row],[Stock]],[2]CUS030!$A$5:$BO$10000,57,0)/Table1[[#This Row],[Rate
(L/S)]],"")</f>
        <v>873.27272727272725</v>
      </c>
      <c r="BA454" s="7">
        <f>IFERROR(VLOOKUP(Table1[[#This Row],[Stock]],[2]CUS030!$A$5:$BO$10000,58,0)/Table1[[#This Row],[Rate
(L/S)]],"")</f>
        <v>694.5454545454545</v>
      </c>
      <c r="BB454" s="7">
        <f>IFERROR(VLOOKUP(Table1[[#This Row],[Stock]],[2]CUS030!$A$5:$BO$10000,59,0)/Table1[[#This Row],[Rate
(L/S)]],"")</f>
        <v>0</v>
      </c>
      <c r="BC454" s="7">
        <f>IFERROR(VLOOKUP(Table1[[#This Row],[Stock]],[2]CUS030!$A$5:$BO$10000,60,0)/Table1[[#This Row],[Rate
(L/S)]],"")</f>
        <v>0</v>
      </c>
      <c r="BD454" s="7">
        <f>IFERROR(VLOOKUP(Table1[[#This Row],[Stock]],[2]CUS030!$A$5:$BO$10000,61,0)/Table1[[#This Row],[Rate
(L/S)]],"")</f>
        <v>0</v>
      </c>
      <c r="BE454" s="7">
        <f>IFERROR(VLOOKUP(Table1[[#This Row],[Stock]],[2]CUS030!$A$5:$BO$10000,62,0)/Table1[[#This Row],[Rate
(L/S)]],"")</f>
        <v>0</v>
      </c>
      <c r="BF454" s="7">
        <f>IFERROR(VLOOKUP(Table1[[#This Row],[Stock]],[2]CUS030!$A$5:$BO$10000,63,0)/Table1[[#This Row],[Rate
(L/S)]],"")</f>
        <v>0</v>
      </c>
      <c r="BG454" s="7">
        <f>IFERROR(VLOOKUP(Table1[[#This Row],[Stock]],[2]CUS030!$A$5:$BO$10000,64,0)/Table1[[#This Row],[Rate
(L/S)]],"")</f>
        <v>0</v>
      </c>
      <c r="BH454" s="7">
        <f>IFERROR(VLOOKUP(Table1[[#This Row],[Stock]],[2]CUS030!$A$5:$BO$10000,65,0)/Table1[[#This Row],[Rate
(L/S)]],"")</f>
        <v>0</v>
      </c>
      <c r="BI454" s="7" t="s">
        <v>1</v>
      </c>
      <c r="BJ454" s="15">
        <f>IFERROR(IF(Table1[[#This Row],[S.Material]]="S",(Table1[[#This Row],[Total Qty]]+Table1[[#This Row],[N+1]]+Table1[[#This Row],[N+2]]),Table1[[#This Row],[Total Qty]]+Table1[[#This Row],[N+1]]),)</f>
        <v>1886</v>
      </c>
      <c r="BK454" s="7" t="str">
        <f>IFERROR(IF(((AVERAGE((Table1[[#This Row],[N+1]],Table1[[#This Row],[N+2]]),Table1[[#This Row],[N+3]])-(Table1[[#This Row],[Total Qty]])))&gt;500,"Fixed&gt;500pcs",""),"")</f>
        <v/>
      </c>
      <c r="BL454" s="7" t="str">
        <f>IF(AND(Table1[[#This Row],[Last Forcast]]=0,Table1[[#This Row],[Total Qty]]&gt;0,Table1[[#This Row],[N+1]]&gt;0),"Check PO again","")</f>
        <v/>
      </c>
    </row>
    <row r="455" spans="2:64" x14ac:dyDescent="0.3">
      <c r="B455">
        <v>453</v>
      </c>
      <c r="C455" t="s">
        <v>467</v>
      </c>
      <c r="D455">
        <f>IFERROR(ROUND((MID(Table1[[#This Row],[Production]],35,(LEN(Table1[[#This Row],[Production]]))-37)/(MID(Table1[[#This Row],[Stock]],35,(LEN(Table1[[#This Row],[Stock]]))-37))),0),"")</f>
        <v>1</v>
      </c>
      <c r="E455" t="s">
        <v>467</v>
      </c>
      <c r="F455" s="16">
        <f>VLOOKUP(LEFT(Table1[[#This Row],[Production]],LEN(Table1[[#This Row],[Production]])-7),Item!$A$5:$Z$1000,26,0)</f>
        <v>2.0070000000000001</v>
      </c>
      <c r="H455" s="8" t="str">
        <f>IFERROR(VLOOKUP(MID(Table1[[#This Row],[Production]],10,2),Special!$B$2:$D$26,3,0),"")</f>
        <v>-</v>
      </c>
      <c r="J455" t="b">
        <f>EXACT(LEFT(Table1[[#This Row],[Stock]],12),LEFT(Table1[[#This Row],[Production]],12))</f>
        <v>1</v>
      </c>
      <c r="K455" t="b">
        <f>EXACT((RIGHT(Table1[[#This Row],[Stock]],3)),((RIGHT(Table1[[#This Row],[Production]],3))))</f>
        <v>1</v>
      </c>
      <c r="L455" s="14">
        <f>IFERROR(VLOOKUP(Table1[[#This Row],[Stock]],[1]Sheet1!$A$7:$N$10000,14,0),"")</f>
        <v>609</v>
      </c>
      <c r="M455" s="14">
        <f>IFERROR(ROUND((Table1[[#This Row],[Stock
(S&amp;L)]]/Table1[[#This Row],[Rate
(L/S)]]),0),"")</f>
        <v>609</v>
      </c>
      <c r="O455" t="str">
        <f>IF(Table1[[#This Row],[Rate
(L/S)]]=1,"P/E","C")</f>
        <v>P/E</v>
      </c>
      <c r="P455" s="7" t="str">
        <f>IFERROR(VLOOKUP(Table1[[#This Row],[Stock]],[2]CUS030!$A$5:$BO$10000,21,0)/Table1[[#This Row],[Rate
(L/S)]],"")</f>
        <v/>
      </c>
      <c r="Q455" s="7" t="str">
        <f>IFERROR(VLOOKUP(Table1[[#This Row],[Stock]],[2]CUS030!$A$5:$BO$10000,22,0)/Table1[[#This Row],[Rate
(L/S)]],"")</f>
        <v/>
      </c>
      <c r="R455" s="7" t="str">
        <f>IFERROR(VLOOKUP(Table1[[#This Row],[Stock]],[2]CUS030!$A$5:$BO$10000,23,0)/Table1[[#This Row],[Rate
(L/S)]],"")</f>
        <v/>
      </c>
      <c r="S455" s="7" t="str">
        <f>IFERROR(VLOOKUP(Table1[[#This Row],[Stock]],[2]CUS030!$A$5:$BO$10000,24,0)/Table1[[#This Row],[Rate
(L/S)]],"")</f>
        <v/>
      </c>
      <c r="T455" s="7" t="str">
        <f>IFERROR(VLOOKUP(Table1[[#This Row],[Stock]],[2]CUS030!$A$5:$BO$10000,25,0)/Table1[[#This Row],[Rate
(L/S)]],"")</f>
        <v/>
      </c>
      <c r="U455" s="7" t="str">
        <f>IFERROR(VLOOKUP(Table1[[#This Row],[Stock]],[2]CUS030!$A$5:$BO$10000,26,0)/Table1[[#This Row],[Rate
(L/S)]],"")</f>
        <v/>
      </c>
      <c r="V455" s="7" t="str">
        <f>IFERROR(VLOOKUP(Table1[[#This Row],[Stock]],[2]CUS030!$A$5:$BO$10000,27,0)/Table1[[#This Row],[Rate
(L/S)]],"")</f>
        <v/>
      </c>
      <c r="W455" s="7" t="str">
        <f>IFERROR(VLOOKUP(Table1[[#This Row],[Stock]],[2]CUS030!$A$5:$BO$10000,28,0)/Table1[[#This Row],[Rate
(L/S)]],"")</f>
        <v/>
      </c>
      <c r="X455" s="7" t="str">
        <f>IFERROR(VLOOKUP(Table1[[#This Row],[Stock]],[2]CUS030!$A$5:$BO$10000,29,0)/Table1[[#This Row],[Rate
(L/S)]],"")</f>
        <v/>
      </c>
      <c r="Y455" s="7" t="str">
        <f>IFERROR(VLOOKUP(Table1[[#This Row],[Stock]],[2]CUS030!$A$5:$BO$10000,30,0)/Table1[[#This Row],[Rate
(L/S)]],"")</f>
        <v/>
      </c>
      <c r="Z455" s="7" t="str">
        <f>IFERROR(VLOOKUP(Table1[[#This Row],[Stock]],[2]CUS030!$A$5:$BO$10000,31,0)/Table1[[#This Row],[Rate
(L/S)]],"")</f>
        <v/>
      </c>
      <c r="AA455" s="7" t="str">
        <f>IFERROR(VLOOKUP(Table1[[#This Row],[Stock]],[2]CUS030!$A$5:$BO$10000,32,0)/Table1[[#This Row],[Rate
(L/S)]],"")</f>
        <v/>
      </c>
      <c r="AB455" s="7" t="str">
        <f>IFERROR(VLOOKUP(Table1[[#This Row],[Stock]],[2]CUS030!$A$5:$BO$10000,33,0)/Table1[[#This Row],[Rate
(L/S)]],"")</f>
        <v/>
      </c>
      <c r="AC455" s="7" t="str">
        <f>IFERROR(VLOOKUP(Table1[[#This Row],[Stock]],[2]CUS030!$A$5:$BO$10000,34,0)/Table1[[#This Row],[Rate
(L/S)]],"")</f>
        <v/>
      </c>
      <c r="AD455" s="7" t="str">
        <f>IFERROR(VLOOKUP(Table1[[#This Row],[Stock]],[2]CUS030!$A$5:$BO$10000,35,0)/Table1[[#This Row],[Rate
(L/S)]],"")</f>
        <v/>
      </c>
      <c r="AE455" s="7" t="str">
        <f>IFERROR(VLOOKUP(Table1[[#This Row],[Stock]],[2]CUS030!$A$5:$BO$10000,36,0)/Table1[[#This Row],[Rate
(L/S)]],"")</f>
        <v/>
      </c>
      <c r="AF455" s="7" t="str">
        <f>IFERROR(VLOOKUP(Table1[[#This Row],[Stock]],[2]CUS030!$A$5:$BO$10000,37,0)/Table1[[#This Row],[Rate
(L/S)]],"")</f>
        <v/>
      </c>
      <c r="AG455" s="7" t="str">
        <f>IFERROR(VLOOKUP(Table1[[#This Row],[Stock]],[2]CUS030!$A$5:$BO$10000,38,0)/Table1[[#This Row],[Rate
(L/S)]],"")</f>
        <v/>
      </c>
      <c r="AH455" s="7" t="str">
        <f>IFERROR(VLOOKUP(Table1[[#This Row],[Stock]],[2]CUS030!$A$5:$BO$10000,39,0)/Table1[[#This Row],[Rate
(L/S)]],"")</f>
        <v/>
      </c>
      <c r="AI455" s="7" t="str">
        <f>IFERROR(VLOOKUP(Table1[[#This Row],[Stock]],[2]CUS030!$A$5:$BO$10000,40,0)/Table1[[#This Row],[Rate
(L/S)]],"")</f>
        <v/>
      </c>
      <c r="AJ455" s="7" t="str">
        <f>IFERROR(VLOOKUP(Table1[[#This Row],[Stock]],[2]CUS030!$A$5:$BO$10000,41,0)/Table1[[#This Row],[Rate
(L/S)]],"")</f>
        <v/>
      </c>
      <c r="AK455" s="7" t="str">
        <f>IFERROR(VLOOKUP(Table1[[#This Row],[Stock]],[2]CUS030!$A$5:$BO$10000,42,0)/Table1[[#This Row],[Rate
(L/S)]],"")</f>
        <v/>
      </c>
      <c r="AL455" s="7" t="str">
        <f>IFERROR(VLOOKUP(Table1[[#This Row],[Stock]],[2]CUS030!$A$5:$BO$10000,43,0)/Table1[[#This Row],[Rate
(L/S)]],"")</f>
        <v/>
      </c>
      <c r="AM455" s="7" t="str">
        <f>IFERROR(VLOOKUP(Table1[[#This Row],[Stock]],[2]CUS030!$A$5:$BO$10000,44,0)/Table1[[#This Row],[Rate
(L/S)]],"")</f>
        <v/>
      </c>
      <c r="AN455" s="7" t="str">
        <f>IFERROR(VLOOKUP(Table1[[#This Row],[Stock]],[2]CUS030!$A$5:$BO$10000,45,0)/Table1[[#This Row],[Rate
(L/S)]],"")</f>
        <v/>
      </c>
      <c r="AO455" s="7" t="str">
        <f>IFERROR(VLOOKUP(Table1[[#This Row],[Stock]],[2]CUS030!$A$5:$BO$10000,46,0)/Table1[[#This Row],[Rate
(L/S)]],"")</f>
        <v/>
      </c>
      <c r="AP455" s="7" t="str">
        <f>IFERROR(VLOOKUP(Table1[[#This Row],[Stock]],[2]CUS030!$A$5:$BO$10000,47,0)/Table1[[#This Row],[Rate
(L/S)]],"")</f>
        <v/>
      </c>
      <c r="AQ455" s="7" t="str">
        <f>IFERROR(VLOOKUP(Table1[[#This Row],[Stock]],[2]CUS030!$A$5:$BO$10000,48,0)/Table1[[#This Row],[Rate
(L/S)]],"")</f>
        <v/>
      </c>
      <c r="AR455" s="7" t="str">
        <f>IFERROR(VLOOKUP(Table1[[#This Row],[Stock]],[2]CUS030!$A$5:$BO$10000,49,0)/Table1[[#This Row],[Rate
(L/S)]],"")</f>
        <v/>
      </c>
      <c r="AS455" s="7" t="str">
        <f>IFERROR(VLOOKUP(Table1[[#This Row],[Stock]],[2]CUS030!$A$5:$BO$10000,50,0)/Table1[[#This Row],[Rate
(L/S)]],"")</f>
        <v/>
      </c>
      <c r="AT455" s="7" t="str">
        <f>IFERROR(VLOOKUP(Table1[[#This Row],[Stock]],[2]CUS030!$A$5:$BO$10000,51,0)/Table1[[#This Row],[Rate
(L/S)]],"")</f>
        <v/>
      </c>
      <c r="AU455" s="7" t="str">
        <f>IFERROR(VLOOKUP(Table1[[#This Row],[Stock]],[2]CUS030!$A$5:$BO$10000,52,0)/Table1[[#This Row],[Rate
(L/S)]],"")</f>
        <v/>
      </c>
      <c r="AV455" s="7" t="str">
        <f>IFERROR(VLOOKUP(Table1[[#This Row],[Stock]],[2]CUS030!$A$5:$BO$10000,53,0)/Table1[[#This Row],[Rate
(L/S)]],"")</f>
        <v/>
      </c>
      <c r="AW455" s="7" t="str">
        <f>IFERROR(VLOOKUP(Table1[[#This Row],[Stock]],[2]CUS030!$A$5:$BO$10000,54,0)/Table1[[#This Row],[Rate
(L/S)]],"")</f>
        <v/>
      </c>
      <c r="AX455" s="7" t="str">
        <f>IFERROR(VLOOKUP(Table1[[#This Row],[Stock]],[2]CUS030!$A$5:$BO$10000,55,0)/Table1[[#This Row],[Rate
(L/S)]],"")</f>
        <v/>
      </c>
      <c r="AY455" s="7" t="str">
        <f>IFERROR(VLOOKUP(Table1[[#This Row],[Stock]],[2]CUS030!$A$5:$BO$10000,56,0)/Table1[[#This Row],[Rate
(L/S)]],"")</f>
        <v/>
      </c>
      <c r="AZ455" s="7" t="str">
        <f>IFERROR(VLOOKUP(Table1[[#This Row],[Stock]],[2]CUS030!$A$5:$BO$10000,57,0)/Table1[[#This Row],[Rate
(L/S)]],"")</f>
        <v/>
      </c>
      <c r="BA455" s="7" t="str">
        <f>IFERROR(VLOOKUP(Table1[[#This Row],[Stock]],[2]CUS030!$A$5:$BO$10000,58,0)/Table1[[#This Row],[Rate
(L/S)]],"")</f>
        <v/>
      </c>
      <c r="BB455" s="7" t="str">
        <f>IFERROR(VLOOKUP(Table1[[#This Row],[Stock]],[2]CUS030!$A$5:$BO$10000,59,0)/Table1[[#This Row],[Rate
(L/S)]],"")</f>
        <v/>
      </c>
      <c r="BC455" s="7" t="str">
        <f>IFERROR(VLOOKUP(Table1[[#This Row],[Stock]],[2]CUS030!$A$5:$BO$10000,60,0)/Table1[[#This Row],[Rate
(L/S)]],"")</f>
        <v/>
      </c>
      <c r="BD455" s="7" t="str">
        <f>IFERROR(VLOOKUP(Table1[[#This Row],[Stock]],[2]CUS030!$A$5:$BO$10000,61,0)/Table1[[#This Row],[Rate
(L/S)]],"")</f>
        <v/>
      </c>
      <c r="BE455" s="7" t="str">
        <f>IFERROR(VLOOKUP(Table1[[#This Row],[Stock]],[2]CUS030!$A$5:$BO$10000,62,0)/Table1[[#This Row],[Rate
(L/S)]],"")</f>
        <v/>
      </c>
      <c r="BF455" s="7" t="str">
        <f>IFERROR(VLOOKUP(Table1[[#This Row],[Stock]],[2]CUS030!$A$5:$BO$10000,63,0)/Table1[[#This Row],[Rate
(L/S)]],"")</f>
        <v/>
      </c>
      <c r="BG455" s="7" t="str">
        <f>IFERROR(VLOOKUP(Table1[[#This Row],[Stock]],[2]CUS030!$A$5:$BO$10000,64,0)/Table1[[#This Row],[Rate
(L/S)]],"")</f>
        <v/>
      </c>
      <c r="BH455" s="7" t="str">
        <f>IFERROR(VLOOKUP(Table1[[#This Row],[Stock]],[2]CUS030!$A$5:$BO$10000,65,0)/Table1[[#This Row],[Rate
(L/S)]],"")</f>
        <v/>
      </c>
      <c r="BI455" s="7" t="s">
        <v>1</v>
      </c>
      <c r="BJ455" s="15">
        <f>IFERROR(IF(Table1[[#This Row],[S.Material]]="S",(Table1[[#This Row],[Total Qty]]+Table1[[#This Row],[N+1]]+Table1[[#This Row],[N+2]]),Table1[[#This Row],[Total Qty]]+Table1[[#This Row],[N+1]]),)</f>
        <v>0</v>
      </c>
      <c r="BK455" s="7" t="str">
        <f>IFERROR(IF(((AVERAGE((Table1[[#This Row],[N+1]],Table1[[#This Row],[N+2]]),Table1[[#This Row],[N+3]])-(Table1[[#This Row],[Total Qty]])))&gt;500,"Fixed&gt;500pcs",""),"")</f>
        <v/>
      </c>
      <c r="BL455" s="7" t="str">
        <f>IF(AND(Table1[[#This Row],[Last Forcast]]=0,Table1[[#This Row],[Total Qty]]&gt;0,Table1[[#This Row],[N+1]]&gt;0),"Check PO again","")</f>
        <v/>
      </c>
    </row>
    <row r="456" spans="2:64" x14ac:dyDescent="0.3">
      <c r="B456">
        <v>454</v>
      </c>
      <c r="C456" t="s">
        <v>468</v>
      </c>
      <c r="D456">
        <f>IFERROR(ROUND((MID(Table1[[#This Row],[Production]],35,(LEN(Table1[[#This Row],[Production]]))-37)/(MID(Table1[[#This Row],[Stock]],35,(LEN(Table1[[#This Row],[Stock]]))-37))),0),"")</f>
        <v>1</v>
      </c>
      <c r="E456" t="s">
        <v>468</v>
      </c>
      <c r="F456" s="16">
        <f>VLOOKUP(LEFT(Table1[[#This Row],[Production]],LEN(Table1[[#This Row],[Production]])-7),Item!$A$5:$Z$1000,26,0)</f>
        <v>3.3010000000000002</v>
      </c>
      <c r="H456" s="8" t="str">
        <f>IFERROR(VLOOKUP(MID(Table1[[#This Row],[Production]],10,2),Special!$B$2:$D$26,3,0),"")</f>
        <v>-</v>
      </c>
      <c r="J456" t="b">
        <f>EXACT(LEFT(Table1[[#This Row],[Stock]],12),LEFT(Table1[[#This Row],[Production]],12))</f>
        <v>1</v>
      </c>
      <c r="K456" t="b">
        <f>EXACT((RIGHT(Table1[[#This Row],[Stock]],3)),((RIGHT(Table1[[#This Row],[Production]],3))))</f>
        <v>1</v>
      </c>
      <c r="L456" s="14">
        <f>IFERROR(VLOOKUP(Table1[[#This Row],[Stock]],[1]Sheet1!$A$7:$N$10000,14,0),"")</f>
        <v>110</v>
      </c>
      <c r="M456" s="14">
        <f>IFERROR(ROUND((Table1[[#This Row],[Stock
(S&amp;L)]]/Table1[[#This Row],[Rate
(L/S)]]),0),"")</f>
        <v>110</v>
      </c>
      <c r="O456" t="str">
        <f>IF(Table1[[#This Row],[Rate
(L/S)]]=1,"P/E","C")</f>
        <v>P/E</v>
      </c>
      <c r="P456" s="7" t="str">
        <f>IFERROR(VLOOKUP(Table1[[#This Row],[Stock]],[2]CUS030!$A$5:$BO$10000,21,0)/Table1[[#This Row],[Rate
(L/S)]],"")</f>
        <v/>
      </c>
      <c r="Q456" s="7" t="str">
        <f>IFERROR(VLOOKUP(Table1[[#This Row],[Stock]],[2]CUS030!$A$5:$BO$10000,22,0)/Table1[[#This Row],[Rate
(L/S)]],"")</f>
        <v/>
      </c>
      <c r="R456" s="7" t="str">
        <f>IFERROR(VLOOKUP(Table1[[#This Row],[Stock]],[2]CUS030!$A$5:$BO$10000,23,0)/Table1[[#This Row],[Rate
(L/S)]],"")</f>
        <v/>
      </c>
      <c r="S456" s="7" t="str">
        <f>IFERROR(VLOOKUP(Table1[[#This Row],[Stock]],[2]CUS030!$A$5:$BO$10000,24,0)/Table1[[#This Row],[Rate
(L/S)]],"")</f>
        <v/>
      </c>
      <c r="T456" s="7" t="str">
        <f>IFERROR(VLOOKUP(Table1[[#This Row],[Stock]],[2]CUS030!$A$5:$BO$10000,25,0)/Table1[[#This Row],[Rate
(L/S)]],"")</f>
        <v/>
      </c>
      <c r="U456" s="7" t="str">
        <f>IFERROR(VLOOKUP(Table1[[#This Row],[Stock]],[2]CUS030!$A$5:$BO$10000,26,0)/Table1[[#This Row],[Rate
(L/S)]],"")</f>
        <v/>
      </c>
      <c r="V456" s="7" t="str">
        <f>IFERROR(VLOOKUP(Table1[[#This Row],[Stock]],[2]CUS030!$A$5:$BO$10000,27,0)/Table1[[#This Row],[Rate
(L/S)]],"")</f>
        <v/>
      </c>
      <c r="W456" s="7" t="str">
        <f>IFERROR(VLOOKUP(Table1[[#This Row],[Stock]],[2]CUS030!$A$5:$BO$10000,28,0)/Table1[[#This Row],[Rate
(L/S)]],"")</f>
        <v/>
      </c>
      <c r="X456" s="7" t="str">
        <f>IFERROR(VLOOKUP(Table1[[#This Row],[Stock]],[2]CUS030!$A$5:$BO$10000,29,0)/Table1[[#This Row],[Rate
(L/S)]],"")</f>
        <v/>
      </c>
      <c r="Y456" s="7" t="str">
        <f>IFERROR(VLOOKUP(Table1[[#This Row],[Stock]],[2]CUS030!$A$5:$BO$10000,30,0)/Table1[[#This Row],[Rate
(L/S)]],"")</f>
        <v/>
      </c>
      <c r="Z456" s="7" t="str">
        <f>IFERROR(VLOOKUP(Table1[[#This Row],[Stock]],[2]CUS030!$A$5:$BO$10000,31,0)/Table1[[#This Row],[Rate
(L/S)]],"")</f>
        <v/>
      </c>
      <c r="AA456" s="7" t="str">
        <f>IFERROR(VLOOKUP(Table1[[#This Row],[Stock]],[2]CUS030!$A$5:$BO$10000,32,0)/Table1[[#This Row],[Rate
(L/S)]],"")</f>
        <v/>
      </c>
      <c r="AB456" s="7" t="str">
        <f>IFERROR(VLOOKUP(Table1[[#This Row],[Stock]],[2]CUS030!$A$5:$BO$10000,33,0)/Table1[[#This Row],[Rate
(L/S)]],"")</f>
        <v/>
      </c>
      <c r="AC456" s="7" t="str">
        <f>IFERROR(VLOOKUP(Table1[[#This Row],[Stock]],[2]CUS030!$A$5:$BO$10000,34,0)/Table1[[#This Row],[Rate
(L/S)]],"")</f>
        <v/>
      </c>
      <c r="AD456" s="7" t="str">
        <f>IFERROR(VLOOKUP(Table1[[#This Row],[Stock]],[2]CUS030!$A$5:$BO$10000,35,0)/Table1[[#This Row],[Rate
(L/S)]],"")</f>
        <v/>
      </c>
      <c r="AE456" s="7" t="str">
        <f>IFERROR(VLOOKUP(Table1[[#This Row],[Stock]],[2]CUS030!$A$5:$BO$10000,36,0)/Table1[[#This Row],[Rate
(L/S)]],"")</f>
        <v/>
      </c>
      <c r="AF456" s="7" t="str">
        <f>IFERROR(VLOOKUP(Table1[[#This Row],[Stock]],[2]CUS030!$A$5:$BO$10000,37,0)/Table1[[#This Row],[Rate
(L/S)]],"")</f>
        <v/>
      </c>
      <c r="AG456" s="7" t="str">
        <f>IFERROR(VLOOKUP(Table1[[#This Row],[Stock]],[2]CUS030!$A$5:$BO$10000,38,0)/Table1[[#This Row],[Rate
(L/S)]],"")</f>
        <v/>
      </c>
      <c r="AH456" s="7" t="str">
        <f>IFERROR(VLOOKUP(Table1[[#This Row],[Stock]],[2]CUS030!$A$5:$BO$10000,39,0)/Table1[[#This Row],[Rate
(L/S)]],"")</f>
        <v/>
      </c>
      <c r="AI456" s="7" t="str">
        <f>IFERROR(VLOOKUP(Table1[[#This Row],[Stock]],[2]CUS030!$A$5:$BO$10000,40,0)/Table1[[#This Row],[Rate
(L/S)]],"")</f>
        <v/>
      </c>
      <c r="AJ456" s="7" t="str">
        <f>IFERROR(VLOOKUP(Table1[[#This Row],[Stock]],[2]CUS030!$A$5:$BO$10000,41,0)/Table1[[#This Row],[Rate
(L/S)]],"")</f>
        <v/>
      </c>
      <c r="AK456" s="7" t="str">
        <f>IFERROR(VLOOKUP(Table1[[#This Row],[Stock]],[2]CUS030!$A$5:$BO$10000,42,0)/Table1[[#This Row],[Rate
(L/S)]],"")</f>
        <v/>
      </c>
      <c r="AL456" s="7" t="str">
        <f>IFERROR(VLOOKUP(Table1[[#This Row],[Stock]],[2]CUS030!$A$5:$BO$10000,43,0)/Table1[[#This Row],[Rate
(L/S)]],"")</f>
        <v/>
      </c>
      <c r="AM456" s="7" t="str">
        <f>IFERROR(VLOOKUP(Table1[[#This Row],[Stock]],[2]CUS030!$A$5:$BO$10000,44,0)/Table1[[#This Row],[Rate
(L/S)]],"")</f>
        <v/>
      </c>
      <c r="AN456" s="7" t="str">
        <f>IFERROR(VLOOKUP(Table1[[#This Row],[Stock]],[2]CUS030!$A$5:$BO$10000,45,0)/Table1[[#This Row],[Rate
(L/S)]],"")</f>
        <v/>
      </c>
      <c r="AO456" s="7" t="str">
        <f>IFERROR(VLOOKUP(Table1[[#This Row],[Stock]],[2]CUS030!$A$5:$BO$10000,46,0)/Table1[[#This Row],[Rate
(L/S)]],"")</f>
        <v/>
      </c>
      <c r="AP456" s="7" t="str">
        <f>IFERROR(VLOOKUP(Table1[[#This Row],[Stock]],[2]CUS030!$A$5:$BO$10000,47,0)/Table1[[#This Row],[Rate
(L/S)]],"")</f>
        <v/>
      </c>
      <c r="AQ456" s="7" t="str">
        <f>IFERROR(VLOOKUP(Table1[[#This Row],[Stock]],[2]CUS030!$A$5:$BO$10000,48,0)/Table1[[#This Row],[Rate
(L/S)]],"")</f>
        <v/>
      </c>
      <c r="AR456" s="7" t="str">
        <f>IFERROR(VLOOKUP(Table1[[#This Row],[Stock]],[2]CUS030!$A$5:$BO$10000,49,0)/Table1[[#This Row],[Rate
(L/S)]],"")</f>
        <v/>
      </c>
      <c r="AS456" s="7" t="str">
        <f>IFERROR(VLOOKUP(Table1[[#This Row],[Stock]],[2]CUS030!$A$5:$BO$10000,50,0)/Table1[[#This Row],[Rate
(L/S)]],"")</f>
        <v/>
      </c>
      <c r="AT456" s="7" t="str">
        <f>IFERROR(VLOOKUP(Table1[[#This Row],[Stock]],[2]CUS030!$A$5:$BO$10000,51,0)/Table1[[#This Row],[Rate
(L/S)]],"")</f>
        <v/>
      </c>
      <c r="AU456" s="7" t="str">
        <f>IFERROR(VLOOKUP(Table1[[#This Row],[Stock]],[2]CUS030!$A$5:$BO$10000,52,0)/Table1[[#This Row],[Rate
(L/S)]],"")</f>
        <v/>
      </c>
      <c r="AV456" s="7" t="str">
        <f>IFERROR(VLOOKUP(Table1[[#This Row],[Stock]],[2]CUS030!$A$5:$BO$10000,53,0)/Table1[[#This Row],[Rate
(L/S)]],"")</f>
        <v/>
      </c>
      <c r="AW456" s="7" t="str">
        <f>IFERROR(VLOOKUP(Table1[[#This Row],[Stock]],[2]CUS030!$A$5:$BO$10000,54,0)/Table1[[#This Row],[Rate
(L/S)]],"")</f>
        <v/>
      </c>
      <c r="AX456" s="7" t="str">
        <f>IFERROR(VLOOKUP(Table1[[#This Row],[Stock]],[2]CUS030!$A$5:$BO$10000,55,0)/Table1[[#This Row],[Rate
(L/S)]],"")</f>
        <v/>
      </c>
      <c r="AY456" s="7" t="str">
        <f>IFERROR(VLOOKUP(Table1[[#This Row],[Stock]],[2]CUS030!$A$5:$BO$10000,56,0)/Table1[[#This Row],[Rate
(L/S)]],"")</f>
        <v/>
      </c>
      <c r="AZ456" s="7" t="str">
        <f>IFERROR(VLOOKUP(Table1[[#This Row],[Stock]],[2]CUS030!$A$5:$BO$10000,57,0)/Table1[[#This Row],[Rate
(L/S)]],"")</f>
        <v/>
      </c>
      <c r="BA456" s="7" t="str">
        <f>IFERROR(VLOOKUP(Table1[[#This Row],[Stock]],[2]CUS030!$A$5:$BO$10000,58,0)/Table1[[#This Row],[Rate
(L/S)]],"")</f>
        <v/>
      </c>
      <c r="BB456" s="7" t="str">
        <f>IFERROR(VLOOKUP(Table1[[#This Row],[Stock]],[2]CUS030!$A$5:$BO$10000,59,0)/Table1[[#This Row],[Rate
(L/S)]],"")</f>
        <v/>
      </c>
      <c r="BC456" s="7" t="str">
        <f>IFERROR(VLOOKUP(Table1[[#This Row],[Stock]],[2]CUS030!$A$5:$BO$10000,60,0)/Table1[[#This Row],[Rate
(L/S)]],"")</f>
        <v/>
      </c>
      <c r="BD456" s="7" t="str">
        <f>IFERROR(VLOOKUP(Table1[[#This Row],[Stock]],[2]CUS030!$A$5:$BO$10000,61,0)/Table1[[#This Row],[Rate
(L/S)]],"")</f>
        <v/>
      </c>
      <c r="BE456" s="7" t="str">
        <f>IFERROR(VLOOKUP(Table1[[#This Row],[Stock]],[2]CUS030!$A$5:$BO$10000,62,0)/Table1[[#This Row],[Rate
(L/S)]],"")</f>
        <v/>
      </c>
      <c r="BF456" s="7" t="str">
        <f>IFERROR(VLOOKUP(Table1[[#This Row],[Stock]],[2]CUS030!$A$5:$BO$10000,63,0)/Table1[[#This Row],[Rate
(L/S)]],"")</f>
        <v/>
      </c>
      <c r="BG456" s="7" t="str">
        <f>IFERROR(VLOOKUP(Table1[[#This Row],[Stock]],[2]CUS030!$A$5:$BO$10000,64,0)/Table1[[#This Row],[Rate
(L/S)]],"")</f>
        <v/>
      </c>
      <c r="BH456" s="7" t="str">
        <f>IFERROR(VLOOKUP(Table1[[#This Row],[Stock]],[2]CUS030!$A$5:$BO$10000,65,0)/Table1[[#This Row],[Rate
(L/S)]],"")</f>
        <v/>
      </c>
      <c r="BI456" s="7" t="s">
        <v>1</v>
      </c>
      <c r="BJ456" s="15">
        <f>IFERROR(IF(Table1[[#This Row],[S.Material]]="S",(Table1[[#This Row],[Total Qty]]+Table1[[#This Row],[N+1]]+Table1[[#This Row],[N+2]]),Table1[[#This Row],[Total Qty]]+Table1[[#This Row],[N+1]]),)</f>
        <v>0</v>
      </c>
      <c r="BK456" s="7" t="str">
        <f>IFERROR(IF(((AVERAGE((Table1[[#This Row],[N+1]],Table1[[#This Row],[N+2]]),Table1[[#This Row],[N+3]])-(Table1[[#This Row],[Total Qty]])))&gt;500,"Fixed&gt;500pcs",""),"")</f>
        <v/>
      </c>
      <c r="BL456" s="7" t="str">
        <f>IF(AND(Table1[[#This Row],[Last Forcast]]=0,Table1[[#This Row],[Total Qty]]&gt;0,Table1[[#This Row],[N+1]]&gt;0),"Check PO again","")</f>
        <v/>
      </c>
    </row>
    <row r="457" spans="2:64" x14ac:dyDescent="0.3">
      <c r="B457">
        <v>455</v>
      </c>
      <c r="C457" t="s">
        <v>469</v>
      </c>
      <c r="D457">
        <f>IFERROR(ROUND((MID(Table1[[#This Row],[Production]],35,(LEN(Table1[[#This Row],[Production]]))-37)/(MID(Table1[[#This Row],[Stock]],35,(LEN(Table1[[#This Row],[Stock]]))-37))),0),"")</f>
        <v>8</v>
      </c>
      <c r="E457" t="s">
        <v>468</v>
      </c>
      <c r="F457" s="16">
        <f>VLOOKUP(LEFT(Table1[[#This Row],[Production]],LEN(Table1[[#This Row],[Production]])-7),Item!$A$5:$Z$1000,26,0)</f>
        <v>3.3010000000000002</v>
      </c>
      <c r="H457" s="8" t="str">
        <f>IFERROR(VLOOKUP(MID(Table1[[#This Row],[Production]],10,2),Special!$B$2:$D$26,3,0),"")</f>
        <v>-</v>
      </c>
      <c r="J457" t="b">
        <f>EXACT(LEFT(Table1[[#This Row],[Stock]],12),LEFT(Table1[[#This Row],[Production]],12))</f>
        <v>1</v>
      </c>
      <c r="K457" t="b">
        <f>EXACT((RIGHT(Table1[[#This Row],[Stock]],3)),((RIGHT(Table1[[#This Row],[Production]],3))))</f>
        <v>1</v>
      </c>
      <c r="L457" s="14">
        <f>IFERROR(VLOOKUP(Table1[[#This Row],[Stock]],[1]Sheet1!$A$7:$N$10000,14,0),"")</f>
        <v>3</v>
      </c>
      <c r="M457" s="14">
        <f>IFERROR(ROUND((Table1[[#This Row],[Stock
(S&amp;L)]]/Table1[[#This Row],[Rate
(L/S)]]),0),"")</f>
        <v>0</v>
      </c>
      <c r="O457" t="str">
        <f>IF(Table1[[#This Row],[Rate
(L/S)]]=1,"P/E","C")</f>
        <v>C</v>
      </c>
      <c r="P457" s="7">
        <f>IFERROR(VLOOKUP(Table1[[#This Row],[Stock]],[2]CUS030!$A$5:$BO$10000,21,0)/Table1[[#This Row],[Rate
(L/S)]],"")</f>
        <v>0</v>
      </c>
      <c r="Q457" s="7">
        <f>IFERROR(VLOOKUP(Table1[[#This Row],[Stock]],[2]CUS030!$A$5:$BO$10000,22,0)/Table1[[#This Row],[Rate
(L/S)]],"")</f>
        <v>0</v>
      </c>
      <c r="R457" s="7">
        <f>IFERROR(VLOOKUP(Table1[[#This Row],[Stock]],[2]CUS030!$A$5:$BO$10000,23,0)/Table1[[#This Row],[Rate
(L/S)]],"")</f>
        <v>0</v>
      </c>
      <c r="S457" s="7">
        <f>IFERROR(VLOOKUP(Table1[[#This Row],[Stock]],[2]CUS030!$A$5:$BO$10000,24,0)/Table1[[#This Row],[Rate
(L/S)]],"")</f>
        <v>0</v>
      </c>
      <c r="T457" s="7">
        <f>IFERROR(VLOOKUP(Table1[[#This Row],[Stock]],[2]CUS030!$A$5:$BO$10000,25,0)/Table1[[#This Row],[Rate
(L/S)]],"")</f>
        <v>0</v>
      </c>
      <c r="U457" s="7">
        <f>IFERROR(VLOOKUP(Table1[[#This Row],[Stock]],[2]CUS030!$A$5:$BO$10000,26,0)/Table1[[#This Row],[Rate
(L/S)]],"")</f>
        <v>0</v>
      </c>
      <c r="V457" s="7">
        <f>IFERROR(VLOOKUP(Table1[[#This Row],[Stock]],[2]CUS030!$A$5:$BO$10000,27,0)/Table1[[#This Row],[Rate
(L/S)]],"")</f>
        <v>0</v>
      </c>
      <c r="W457" s="7">
        <f>IFERROR(VLOOKUP(Table1[[#This Row],[Stock]],[2]CUS030!$A$5:$BO$10000,28,0)/Table1[[#This Row],[Rate
(L/S)]],"")</f>
        <v>0</v>
      </c>
      <c r="X457" s="7">
        <f>IFERROR(VLOOKUP(Table1[[#This Row],[Stock]],[2]CUS030!$A$5:$BO$10000,29,0)/Table1[[#This Row],[Rate
(L/S)]],"")</f>
        <v>0</v>
      </c>
      <c r="Y457" s="7">
        <f>IFERROR(VLOOKUP(Table1[[#This Row],[Stock]],[2]CUS030!$A$5:$BO$10000,30,0)/Table1[[#This Row],[Rate
(L/S)]],"")</f>
        <v>0</v>
      </c>
      <c r="Z457" s="7">
        <f>IFERROR(VLOOKUP(Table1[[#This Row],[Stock]],[2]CUS030!$A$5:$BO$10000,31,0)/Table1[[#This Row],[Rate
(L/S)]],"")</f>
        <v>0</v>
      </c>
      <c r="AA457" s="7">
        <f>IFERROR(VLOOKUP(Table1[[#This Row],[Stock]],[2]CUS030!$A$5:$BO$10000,32,0)/Table1[[#This Row],[Rate
(L/S)]],"")</f>
        <v>0</v>
      </c>
      <c r="AB457" s="7">
        <f>IFERROR(VLOOKUP(Table1[[#This Row],[Stock]],[2]CUS030!$A$5:$BO$10000,33,0)/Table1[[#This Row],[Rate
(L/S)]],"")</f>
        <v>0</v>
      </c>
      <c r="AC457" s="7">
        <f>IFERROR(VLOOKUP(Table1[[#This Row],[Stock]],[2]CUS030!$A$5:$BO$10000,34,0)/Table1[[#This Row],[Rate
(L/S)]],"")</f>
        <v>0</v>
      </c>
      <c r="AD457" s="7">
        <f>IFERROR(VLOOKUP(Table1[[#This Row],[Stock]],[2]CUS030!$A$5:$BO$10000,35,0)/Table1[[#This Row],[Rate
(L/S)]],"")</f>
        <v>0</v>
      </c>
      <c r="AE457" s="7">
        <f>IFERROR(VLOOKUP(Table1[[#This Row],[Stock]],[2]CUS030!$A$5:$BO$10000,36,0)/Table1[[#This Row],[Rate
(L/S)]],"")</f>
        <v>0</v>
      </c>
      <c r="AF457" s="7">
        <f>IFERROR(VLOOKUP(Table1[[#This Row],[Stock]],[2]CUS030!$A$5:$BO$10000,37,0)/Table1[[#This Row],[Rate
(L/S)]],"")</f>
        <v>0</v>
      </c>
      <c r="AG457" s="7">
        <f>IFERROR(VLOOKUP(Table1[[#This Row],[Stock]],[2]CUS030!$A$5:$BO$10000,38,0)/Table1[[#This Row],[Rate
(L/S)]],"")</f>
        <v>0</v>
      </c>
      <c r="AH457" s="7">
        <f>IFERROR(VLOOKUP(Table1[[#This Row],[Stock]],[2]CUS030!$A$5:$BO$10000,39,0)/Table1[[#This Row],[Rate
(L/S)]],"")</f>
        <v>0</v>
      </c>
      <c r="AI457" s="7">
        <f>IFERROR(VLOOKUP(Table1[[#This Row],[Stock]],[2]CUS030!$A$5:$BO$10000,40,0)/Table1[[#This Row],[Rate
(L/S)]],"")</f>
        <v>0</v>
      </c>
      <c r="AJ457" s="7">
        <f>IFERROR(VLOOKUP(Table1[[#This Row],[Stock]],[2]CUS030!$A$5:$BO$10000,41,0)/Table1[[#This Row],[Rate
(L/S)]],"")</f>
        <v>0</v>
      </c>
      <c r="AK457" s="7">
        <f>IFERROR(VLOOKUP(Table1[[#This Row],[Stock]],[2]CUS030!$A$5:$BO$10000,42,0)/Table1[[#This Row],[Rate
(L/S)]],"")</f>
        <v>0</v>
      </c>
      <c r="AL457" s="7">
        <f>IFERROR(VLOOKUP(Table1[[#This Row],[Stock]],[2]CUS030!$A$5:$BO$10000,43,0)/Table1[[#This Row],[Rate
(L/S)]],"")</f>
        <v>0</v>
      </c>
      <c r="AM457" s="7">
        <f>IFERROR(VLOOKUP(Table1[[#This Row],[Stock]],[2]CUS030!$A$5:$BO$10000,44,0)/Table1[[#This Row],[Rate
(L/S)]],"")</f>
        <v>0</v>
      </c>
      <c r="AN457" s="7">
        <f>IFERROR(VLOOKUP(Table1[[#This Row],[Stock]],[2]CUS030!$A$5:$BO$10000,45,0)/Table1[[#This Row],[Rate
(L/S)]],"")</f>
        <v>0</v>
      </c>
      <c r="AO457" s="7">
        <f>IFERROR(VLOOKUP(Table1[[#This Row],[Stock]],[2]CUS030!$A$5:$BO$10000,46,0)/Table1[[#This Row],[Rate
(L/S)]],"")</f>
        <v>0</v>
      </c>
      <c r="AP457" s="7">
        <f>IFERROR(VLOOKUP(Table1[[#This Row],[Stock]],[2]CUS030!$A$5:$BO$10000,47,0)/Table1[[#This Row],[Rate
(L/S)]],"")</f>
        <v>0</v>
      </c>
      <c r="AQ457" s="7">
        <f>IFERROR(VLOOKUP(Table1[[#This Row],[Stock]],[2]CUS030!$A$5:$BO$10000,48,0)/Table1[[#This Row],[Rate
(L/S)]],"")</f>
        <v>0</v>
      </c>
      <c r="AR457" s="7">
        <f>IFERROR(VLOOKUP(Table1[[#This Row],[Stock]],[2]CUS030!$A$5:$BO$10000,49,0)/Table1[[#This Row],[Rate
(L/S)]],"")</f>
        <v>0</v>
      </c>
      <c r="AS457" s="7">
        <f>IFERROR(VLOOKUP(Table1[[#This Row],[Stock]],[2]CUS030!$A$5:$BO$10000,50,0)/Table1[[#This Row],[Rate
(L/S)]],"")</f>
        <v>0</v>
      </c>
      <c r="AT457" s="7">
        <f>IFERROR(VLOOKUP(Table1[[#This Row],[Stock]],[2]CUS030!$A$5:$BO$10000,51,0)/Table1[[#This Row],[Rate
(L/S)]],"")</f>
        <v>0</v>
      </c>
      <c r="AU457" s="7">
        <f>IFERROR(VLOOKUP(Table1[[#This Row],[Stock]],[2]CUS030!$A$5:$BO$10000,52,0)/Table1[[#This Row],[Rate
(L/S)]],"")</f>
        <v>0</v>
      </c>
      <c r="AV457" s="7">
        <f>IFERROR(VLOOKUP(Table1[[#This Row],[Stock]],[2]CUS030!$A$5:$BO$10000,53,0)/Table1[[#This Row],[Rate
(L/S)]],"")</f>
        <v>0</v>
      </c>
      <c r="AW457" s="7">
        <f>IFERROR(VLOOKUP(Table1[[#This Row],[Stock]],[2]CUS030!$A$5:$BO$10000,54,0)/Table1[[#This Row],[Rate
(L/S)]],"")</f>
        <v>0</v>
      </c>
      <c r="AX457" s="7">
        <f>IFERROR(VLOOKUP(Table1[[#This Row],[Stock]],[2]CUS030!$A$5:$BO$10000,55,0)/Table1[[#This Row],[Rate
(L/S)]],"")</f>
        <v>0</v>
      </c>
      <c r="AY457" s="7">
        <f>IFERROR(VLOOKUP(Table1[[#This Row],[Stock]],[2]CUS030!$A$5:$BO$10000,56,0)/Table1[[#This Row],[Rate
(L/S)]],"")</f>
        <v>0</v>
      </c>
      <c r="AZ457" s="7">
        <f>IFERROR(VLOOKUP(Table1[[#This Row],[Stock]],[2]CUS030!$A$5:$BO$10000,57,0)/Table1[[#This Row],[Rate
(L/S)]],"")</f>
        <v>0</v>
      </c>
      <c r="BA457" s="7">
        <f>IFERROR(VLOOKUP(Table1[[#This Row],[Stock]],[2]CUS030!$A$5:$BO$10000,58,0)/Table1[[#This Row],[Rate
(L/S)]],"")</f>
        <v>0</v>
      </c>
      <c r="BB457" s="7">
        <f>IFERROR(VLOOKUP(Table1[[#This Row],[Stock]],[2]CUS030!$A$5:$BO$10000,59,0)/Table1[[#This Row],[Rate
(L/S)]],"")</f>
        <v>0</v>
      </c>
      <c r="BC457" s="7">
        <f>IFERROR(VLOOKUP(Table1[[#This Row],[Stock]],[2]CUS030!$A$5:$BO$10000,60,0)/Table1[[#This Row],[Rate
(L/S)]],"")</f>
        <v>0</v>
      </c>
      <c r="BD457" s="7">
        <f>IFERROR(VLOOKUP(Table1[[#This Row],[Stock]],[2]CUS030!$A$5:$BO$10000,61,0)/Table1[[#This Row],[Rate
(L/S)]],"")</f>
        <v>0</v>
      </c>
      <c r="BE457" s="7">
        <f>IFERROR(VLOOKUP(Table1[[#This Row],[Stock]],[2]CUS030!$A$5:$BO$10000,62,0)/Table1[[#This Row],[Rate
(L/S)]],"")</f>
        <v>0</v>
      </c>
      <c r="BF457" s="7">
        <f>IFERROR(VLOOKUP(Table1[[#This Row],[Stock]],[2]CUS030!$A$5:$BO$10000,63,0)/Table1[[#This Row],[Rate
(L/S)]],"")</f>
        <v>0</v>
      </c>
      <c r="BG457" s="7">
        <f>IFERROR(VLOOKUP(Table1[[#This Row],[Stock]],[2]CUS030!$A$5:$BO$10000,64,0)/Table1[[#This Row],[Rate
(L/S)]],"")</f>
        <v>0</v>
      </c>
      <c r="BH457" s="7">
        <f>IFERROR(VLOOKUP(Table1[[#This Row],[Stock]],[2]CUS030!$A$5:$BO$10000,65,0)/Table1[[#This Row],[Rate
(L/S)]],"")</f>
        <v>0</v>
      </c>
      <c r="BI457" s="7" t="s">
        <v>1</v>
      </c>
      <c r="BJ457" s="15">
        <f>IFERROR(IF(Table1[[#This Row],[S.Material]]="S",(Table1[[#This Row],[Total Qty]]+Table1[[#This Row],[N+1]]+Table1[[#This Row],[N+2]]),Table1[[#This Row],[Total Qty]]+Table1[[#This Row],[N+1]]),)</f>
        <v>0</v>
      </c>
      <c r="BK457" s="7" t="str">
        <f>IFERROR(IF(((AVERAGE((Table1[[#This Row],[N+1]],Table1[[#This Row],[N+2]]),Table1[[#This Row],[N+3]])-(Table1[[#This Row],[Total Qty]])))&gt;500,"Fixed&gt;500pcs",""),"")</f>
        <v/>
      </c>
      <c r="BL457" s="7" t="str">
        <f>IF(AND(Table1[[#This Row],[Last Forcast]]=0,Table1[[#This Row],[Total Qty]]&gt;0,Table1[[#This Row],[N+1]]&gt;0),"Check PO again","")</f>
        <v/>
      </c>
    </row>
    <row r="458" spans="2:64" x14ac:dyDescent="0.3">
      <c r="B458">
        <v>456</v>
      </c>
      <c r="C458" t="s">
        <v>470</v>
      </c>
      <c r="D458">
        <f>IFERROR(ROUND((MID(Table1[[#This Row],[Production]],35,(LEN(Table1[[#This Row],[Production]]))-37)/(MID(Table1[[#This Row],[Stock]],35,(LEN(Table1[[#This Row],[Stock]]))-37))),0),"")</f>
        <v>3</v>
      </c>
      <c r="E458" t="s">
        <v>471</v>
      </c>
      <c r="F458" s="16">
        <f>VLOOKUP(LEFT(Table1[[#This Row],[Production]],LEN(Table1[[#This Row],[Production]])-7),Item!$A$5:$Z$1000,26,0)</f>
        <v>0.56399999999999995</v>
      </c>
      <c r="H458" s="8" t="str">
        <f>IFERROR(VLOOKUP(MID(Table1[[#This Row],[Production]],10,2),Special!$B$2:$D$26,3,0),"")</f>
        <v>S</v>
      </c>
      <c r="J458" t="b">
        <f>EXACT(LEFT(Table1[[#This Row],[Stock]],12),LEFT(Table1[[#This Row],[Production]],12))</f>
        <v>1</v>
      </c>
      <c r="K458" t="b">
        <f>EXACT((RIGHT(Table1[[#This Row],[Stock]],3)),((RIGHT(Table1[[#This Row],[Production]],3))))</f>
        <v>1</v>
      </c>
      <c r="L458" s="14">
        <f>IFERROR(VLOOKUP(Table1[[#This Row],[Stock]],[1]Sheet1!$A$7:$N$10000,14,0),"")</f>
        <v>150</v>
      </c>
      <c r="M458" s="14">
        <f>IFERROR(ROUND((Table1[[#This Row],[Stock
(S&amp;L)]]/Table1[[#This Row],[Rate
(L/S)]]),0),"")</f>
        <v>50</v>
      </c>
      <c r="O458" t="str">
        <f>IF(Table1[[#This Row],[Rate
(L/S)]]=1,"P/E","C")</f>
        <v>C</v>
      </c>
      <c r="P458" s="7">
        <f>IFERROR(VLOOKUP(Table1[[#This Row],[Stock]],[2]CUS030!$A$5:$BO$10000,21,0)/Table1[[#This Row],[Rate
(L/S)]],"")</f>
        <v>0</v>
      </c>
      <c r="Q458" s="7">
        <f>IFERROR(VLOOKUP(Table1[[#This Row],[Stock]],[2]CUS030!$A$5:$BO$10000,22,0)/Table1[[#This Row],[Rate
(L/S)]],"")</f>
        <v>0</v>
      </c>
      <c r="R458" s="7">
        <f>IFERROR(VLOOKUP(Table1[[#This Row],[Stock]],[2]CUS030!$A$5:$BO$10000,23,0)/Table1[[#This Row],[Rate
(L/S)]],"")</f>
        <v>0</v>
      </c>
      <c r="S458" s="7">
        <f>IFERROR(VLOOKUP(Table1[[#This Row],[Stock]],[2]CUS030!$A$5:$BO$10000,24,0)/Table1[[#This Row],[Rate
(L/S)]],"")</f>
        <v>0</v>
      </c>
      <c r="T458" s="7">
        <f>IFERROR(VLOOKUP(Table1[[#This Row],[Stock]],[2]CUS030!$A$5:$BO$10000,25,0)/Table1[[#This Row],[Rate
(L/S)]],"")</f>
        <v>0</v>
      </c>
      <c r="U458" s="7">
        <f>IFERROR(VLOOKUP(Table1[[#This Row],[Stock]],[2]CUS030!$A$5:$BO$10000,26,0)/Table1[[#This Row],[Rate
(L/S)]],"")</f>
        <v>0</v>
      </c>
      <c r="V458" s="7">
        <f>IFERROR(VLOOKUP(Table1[[#This Row],[Stock]],[2]CUS030!$A$5:$BO$10000,27,0)/Table1[[#This Row],[Rate
(L/S)]],"")</f>
        <v>0</v>
      </c>
      <c r="W458" s="7">
        <f>IFERROR(VLOOKUP(Table1[[#This Row],[Stock]],[2]CUS030!$A$5:$BO$10000,28,0)/Table1[[#This Row],[Rate
(L/S)]],"")</f>
        <v>0</v>
      </c>
      <c r="X458" s="7">
        <f>IFERROR(VLOOKUP(Table1[[#This Row],[Stock]],[2]CUS030!$A$5:$BO$10000,29,0)/Table1[[#This Row],[Rate
(L/S)]],"")</f>
        <v>0</v>
      </c>
      <c r="Y458" s="7">
        <f>IFERROR(VLOOKUP(Table1[[#This Row],[Stock]],[2]CUS030!$A$5:$BO$10000,30,0)/Table1[[#This Row],[Rate
(L/S)]],"")</f>
        <v>0</v>
      </c>
      <c r="Z458" s="7">
        <f>IFERROR(VLOOKUP(Table1[[#This Row],[Stock]],[2]CUS030!$A$5:$BO$10000,31,0)/Table1[[#This Row],[Rate
(L/S)]],"")</f>
        <v>0</v>
      </c>
      <c r="AA458" s="7">
        <f>IFERROR(VLOOKUP(Table1[[#This Row],[Stock]],[2]CUS030!$A$5:$BO$10000,32,0)/Table1[[#This Row],[Rate
(L/S)]],"")</f>
        <v>0</v>
      </c>
      <c r="AB458" s="7">
        <f>IFERROR(VLOOKUP(Table1[[#This Row],[Stock]],[2]CUS030!$A$5:$BO$10000,33,0)/Table1[[#This Row],[Rate
(L/S)]],"")</f>
        <v>0</v>
      </c>
      <c r="AC458" s="7">
        <f>IFERROR(VLOOKUP(Table1[[#This Row],[Stock]],[2]CUS030!$A$5:$BO$10000,34,0)/Table1[[#This Row],[Rate
(L/S)]],"")</f>
        <v>0</v>
      </c>
      <c r="AD458" s="7">
        <f>IFERROR(VLOOKUP(Table1[[#This Row],[Stock]],[2]CUS030!$A$5:$BO$10000,35,0)/Table1[[#This Row],[Rate
(L/S)]],"")</f>
        <v>0</v>
      </c>
      <c r="AE458" s="7">
        <f>IFERROR(VLOOKUP(Table1[[#This Row],[Stock]],[2]CUS030!$A$5:$BO$10000,36,0)/Table1[[#This Row],[Rate
(L/S)]],"")</f>
        <v>0</v>
      </c>
      <c r="AF458" s="7">
        <f>IFERROR(VLOOKUP(Table1[[#This Row],[Stock]],[2]CUS030!$A$5:$BO$10000,37,0)/Table1[[#This Row],[Rate
(L/S)]],"")</f>
        <v>0</v>
      </c>
      <c r="AG458" s="7">
        <f>IFERROR(VLOOKUP(Table1[[#This Row],[Stock]],[2]CUS030!$A$5:$BO$10000,38,0)/Table1[[#This Row],[Rate
(L/S)]],"")</f>
        <v>0</v>
      </c>
      <c r="AH458" s="7">
        <f>IFERROR(VLOOKUP(Table1[[#This Row],[Stock]],[2]CUS030!$A$5:$BO$10000,39,0)/Table1[[#This Row],[Rate
(L/S)]],"")</f>
        <v>0</v>
      </c>
      <c r="AI458" s="7">
        <f>IFERROR(VLOOKUP(Table1[[#This Row],[Stock]],[2]CUS030!$A$5:$BO$10000,40,0)/Table1[[#This Row],[Rate
(L/S)]],"")</f>
        <v>0</v>
      </c>
      <c r="AJ458" s="7">
        <f>IFERROR(VLOOKUP(Table1[[#This Row],[Stock]],[2]CUS030!$A$5:$BO$10000,41,0)/Table1[[#This Row],[Rate
(L/S)]],"")</f>
        <v>0</v>
      </c>
      <c r="AK458" s="7">
        <f>IFERROR(VLOOKUP(Table1[[#This Row],[Stock]],[2]CUS030!$A$5:$BO$10000,42,0)/Table1[[#This Row],[Rate
(L/S)]],"")</f>
        <v>0</v>
      </c>
      <c r="AL458" s="7">
        <f>IFERROR(VLOOKUP(Table1[[#This Row],[Stock]],[2]CUS030!$A$5:$BO$10000,43,0)/Table1[[#This Row],[Rate
(L/S)]],"")</f>
        <v>0</v>
      </c>
      <c r="AM458" s="7">
        <f>IFERROR(VLOOKUP(Table1[[#This Row],[Stock]],[2]CUS030!$A$5:$BO$10000,44,0)/Table1[[#This Row],[Rate
(L/S)]],"")</f>
        <v>0</v>
      </c>
      <c r="AN458" s="7">
        <f>IFERROR(VLOOKUP(Table1[[#This Row],[Stock]],[2]CUS030!$A$5:$BO$10000,45,0)/Table1[[#This Row],[Rate
(L/S)]],"")</f>
        <v>0</v>
      </c>
      <c r="AO458" s="7">
        <f>IFERROR(VLOOKUP(Table1[[#This Row],[Stock]],[2]CUS030!$A$5:$BO$10000,46,0)/Table1[[#This Row],[Rate
(L/S)]],"")</f>
        <v>0</v>
      </c>
      <c r="AP458" s="7">
        <f>IFERROR(VLOOKUP(Table1[[#This Row],[Stock]],[2]CUS030!$A$5:$BO$10000,47,0)/Table1[[#This Row],[Rate
(L/S)]],"")</f>
        <v>0</v>
      </c>
      <c r="AQ458" s="7">
        <f>IFERROR(VLOOKUP(Table1[[#This Row],[Stock]],[2]CUS030!$A$5:$BO$10000,48,0)/Table1[[#This Row],[Rate
(L/S)]],"")</f>
        <v>0</v>
      </c>
      <c r="AR458" s="7">
        <f>IFERROR(VLOOKUP(Table1[[#This Row],[Stock]],[2]CUS030!$A$5:$BO$10000,49,0)/Table1[[#This Row],[Rate
(L/S)]],"")</f>
        <v>0</v>
      </c>
      <c r="AS458" s="7">
        <f>IFERROR(VLOOKUP(Table1[[#This Row],[Stock]],[2]CUS030!$A$5:$BO$10000,50,0)/Table1[[#This Row],[Rate
(L/S)]],"")</f>
        <v>0</v>
      </c>
      <c r="AT458" s="7">
        <f>IFERROR(VLOOKUP(Table1[[#This Row],[Stock]],[2]CUS030!$A$5:$BO$10000,51,0)/Table1[[#This Row],[Rate
(L/S)]],"")</f>
        <v>0</v>
      </c>
      <c r="AU458" s="7">
        <f>IFERROR(VLOOKUP(Table1[[#This Row],[Stock]],[2]CUS030!$A$5:$BO$10000,52,0)/Table1[[#This Row],[Rate
(L/S)]],"")</f>
        <v>0</v>
      </c>
      <c r="AV458" s="7">
        <f>IFERROR(VLOOKUP(Table1[[#This Row],[Stock]],[2]CUS030!$A$5:$BO$10000,53,0)/Table1[[#This Row],[Rate
(L/S)]],"")</f>
        <v>0</v>
      </c>
      <c r="AW458" s="7">
        <f>IFERROR(VLOOKUP(Table1[[#This Row],[Stock]],[2]CUS030!$A$5:$BO$10000,54,0)/Table1[[#This Row],[Rate
(L/S)]],"")</f>
        <v>0</v>
      </c>
      <c r="AX458" s="7">
        <f>IFERROR(VLOOKUP(Table1[[#This Row],[Stock]],[2]CUS030!$A$5:$BO$10000,55,0)/Table1[[#This Row],[Rate
(L/S)]],"")</f>
        <v>0</v>
      </c>
      <c r="AY458" s="7">
        <f>IFERROR(VLOOKUP(Table1[[#This Row],[Stock]],[2]CUS030!$A$5:$BO$10000,56,0)/Table1[[#This Row],[Rate
(L/S)]],"")</f>
        <v>126.66666666666667</v>
      </c>
      <c r="AZ458" s="7">
        <f>IFERROR(VLOOKUP(Table1[[#This Row],[Stock]],[2]CUS030!$A$5:$BO$10000,57,0)/Table1[[#This Row],[Rate
(L/S)]],"")</f>
        <v>166.66666666666666</v>
      </c>
      <c r="BA458" s="7">
        <f>IFERROR(VLOOKUP(Table1[[#This Row],[Stock]],[2]CUS030!$A$5:$BO$10000,58,0)/Table1[[#This Row],[Rate
(L/S)]],"")</f>
        <v>200</v>
      </c>
      <c r="BB458" s="7">
        <f>IFERROR(VLOOKUP(Table1[[#This Row],[Stock]],[2]CUS030!$A$5:$BO$10000,59,0)/Table1[[#This Row],[Rate
(L/S)]],"")</f>
        <v>0</v>
      </c>
      <c r="BC458" s="7">
        <f>IFERROR(VLOOKUP(Table1[[#This Row],[Stock]],[2]CUS030!$A$5:$BO$10000,60,0)/Table1[[#This Row],[Rate
(L/S)]],"")</f>
        <v>0</v>
      </c>
      <c r="BD458" s="7">
        <f>IFERROR(VLOOKUP(Table1[[#This Row],[Stock]],[2]CUS030!$A$5:$BO$10000,61,0)/Table1[[#This Row],[Rate
(L/S)]],"")</f>
        <v>0</v>
      </c>
      <c r="BE458" s="7">
        <f>IFERROR(VLOOKUP(Table1[[#This Row],[Stock]],[2]CUS030!$A$5:$BO$10000,62,0)/Table1[[#This Row],[Rate
(L/S)]],"")</f>
        <v>0</v>
      </c>
      <c r="BF458" s="7">
        <f>IFERROR(VLOOKUP(Table1[[#This Row],[Stock]],[2]CUS030!$A$5:$BO$10000,63,0)/Table1[[#This Row],[Rate
(L/S)]],"")</f>
        <v>0</v>
      </c>
      <c r="BG458" s="7">
        <f>IFERROR(VLOOKUP(Table1[[#This Row],[Stock]],[2]CUS030!$A$5:$BO$10000,64,0)/Table1[[#This Row],[Rate
(L/S)]],"")</f>
        <v>0</v>
      </c>
      <c r="BH458" s="7">
        <f>IFERROR(VLOOKUP(Table1[[#This Row],[Stock]],[2]CUS030!$A$5:$BO$10000,65,0)/Table1[[#This Row],[Rate
(L/S)]],"")</f>
        <v>0</v>
      </c>
      <c r="BI458" s="7" t="s">
        <v>1</v>
      </c>
      <c r="BJ458" s="15">
        <f>IFERROR(IF(Table1[[#This Row],[S.Material]]="S",(Table1[[#This Row],[Total Qty]]+Table1[[#This Row],[N+1]]+Table1[[#This Row],[N+2]]),Table1[[#This Row],[Total Qty]]+Table1[[#This Row],[N+1]]),)</f>
        <v>293.33333333333331</v>
      </c>
      <c r="BK458" s="7" t="str">
        <f>IFERROR(IF(((AVERAGE((Table1[[#This Row],[N+1]],Table1[[#This Row],[N+2]]),Table1[[#This Row],[N+3]])-(Table1[[#This Row],[Total Qty]])))&gt;500,"Fixed&gt;500pcs",""),"")</f>
        <v/>
      </c>
      <c r="BL458" s="7" t="str">
        <f>IF(AND(Table1[[#This Row],[Last Forcast]]=0,Table1[[#This Row],[Total Qty]]&gt;0,Table1[[#This Row],[N+1]]&gt;0),"Check PO again","")</f>
        <v/>
      </c>
    </row>
    <row r="459" spans="2:64" x14ac:dyDescent="0.3">
      <c r="B459">
        <v>457</v>
      </c>
      <c r="C459" t="s">
        <v>472</v>
      </c>
      <c r="D459">
        <f>IFERROR(ROUND((MID(Table1[[#This Row],[Production]],35,(LEN(Table1[[#This Row],[Production]]))-37)/(MID(Table1[[#This Row],[Stock]],35,(LEN(Table1[[#This Row],[Stock]]))-37))),0),"")</f>
        <v>18</v>
      </c>
      <c r="E459" t="s">
        <v>471</v>
      </c>
      <c r="F459" s="16">
        <f>VLOOKUP(LEFT(Table1[[#This Row],[Production]],LEN(Table1[[#This Row],[Production]])-7),Item!$A$5:$Z$1000,26,0)</f>
        <v>0.56399999999999995</v>
      </c>
      <c r="H459" s="8" t="str">
        <f>IFERROR(VLOOKUP(MID(Table1[[#This Row],[Production]],10,2),Special!$B$2:$D$26,3,0),"")</f>
        <v>S</v>
      </c>
      <c r="J459" t="b">
        <f>EXACT(LEFT(Table1[[#This Row],[Stock]],12),LEFT(Table1[[#This Row],[Production]],12))</f>
        <v>1</v>
      </c>
      <c r="K459" t="b">
        <f>EXACT((RIGHT(Table1[[#This Row],[Stock]],3)),((RIGHT(Table1[[#This Row],[Production]],3))))</f>
        <v>1</v>
      </c>
      <c r="L459" s="14">
        <f>IFERROR(VLOOKUP(Table1[[#This Row],[Stock]],[1]Sheet1!$A$7:$N$10000,14,0),"")</f>
        <v>1615</v>
      </c>
      <c r="M459" s="14">
        <f>IFERROR(ROUND((Table1[[#This Row],[Stock
(S&amp;L)]]/Table1[[#This Row],[Rate
(L/S)]]),0),"")</f>
        <v>90</v>
      </c>
      <c r="O459" t="str">
        <f>IF(Table1[[#This Row],[Rate
(L/S)]]=1,"P/E","C")</f>
        <v>C</v>
      </c>
      <c r="P459" s="7">
        <f>IFERROR(VLOOKUP(Table1[[#This Row],[Stock]],[2]CUS030!$A$5:$BO$10000,21,0)/Table1[[#This Row],[Rate
(L/S)]],"")</f>
        <v>0</v>
      </c>
      <c r="Q459" s="7">
        <f>IFERROR(VLOOKUP(Table1[[#This Row],[Stock]],[2]CUS030!$A$5:$BO$10000,22,0)/Table1[[#This Row],[Rate
(L/S)]],"")</f>
        <v>17.777777777777779</v>
      </c>
      <c r="R459" s="7">
        <f>IFERROR(VLOOKUP(Table1[[#This Row],[Stock]],[2]CUS030!$A$5:$BO$10000,23,0)/Table1[[#This Row],[Rate
(L/S)]],"")</f>
        <v>0</v>
      </c>
      <c r="S459" s="7">
        <f>IFERROR(VLOOKUP(Table1[[#This Row],[Stock]],[2]CUS030!$A$5:$BO$10000,24,0)/Table1[[#This Row],[Rate
(L/S)]],"")</f>
        <v>0</v>
      </c>
      <c r="T459" s="7">
        <f>IFERROR(VLOOKUP(Table1[[#This Row],[Stock]],[2]CUS030!$A$5:$BO$10000,25,0)/Table1[[#This Row],[Rate
(L/S)]],"")</f>
        <v>0</v>
      </c>
      <c r="U459" s="7">
        <f>IFERROR(VLOOKUP(Table1[[#This Row],[Stock]],[2]CUS030!$A$5:$BO$10000,26,0)/Table1[[#This Row],[Rate
(L/S)]],"")</f>
        <v>0</v>
      </c>
      <c r="V459" s="7">
        <f>IFERROR(VLOOKUP(Table1[[#This Row],[Stock]],[2]CUS030!$A$5:$BO$10000,27,0)/Table1[[#This Row],[Rate
(L/S)]],"")</f>
        <v>0</v>
      </c>
      <c r="W459" s="7">
        <f>IFERROR(VLOOKUP(Table1[[#This Row],[Stock]],[2]CUS030!$A$5:$BO$10000,28,0)/Table1[[#This Row],[Rate
(L/S)]],"")</f>
        <v>0</v>
      </c>
      <c r="X459" s="7">
        <f>IFERROR(VLOOKUP(Table1[[#This Row],[Stock]],[2]CUS030!$A$5:$BO$10000,29,0)/Table1[[#This Row],[Rate
(L/S)]],"")</f>
        <v>0</v>
      </c>
      <c r="Y459" s="7">
        <f>IFERROR(VLOOKUP(Table1[[#This Row],[Stock]],[2]CUS030!$A$5:$BO$10000,30,0)/Table1[[#This Row],[Rate
(L/S)]],"")</f>
        <v>0</v>
      </c>
      <c r="Z459" s="7">
        <f>IFERROR(VLOOKUP(Table1[[#This Row],[Stock]],[2]CUS030!$A$5:$BO$10000,31,0)/Table1[[#This Row],[Rate
(L/S)]],"")</f>
        <v>0</v>
      </c>
      <c r="AA459" s="7">
        <f>IFERROR(VLOOKUP(Table1[[#This Row],[Stock]],[2]CUS030!$A$5:$BO$10000,32,0)/Table1[[#This Row],[Rate
(L/S)]],"")</f>
        <v>0</v>
      </c>
      <c r="AB459" s="7">
        <f>IFERROR(VLOOKUP(Table1[[#This Row],[Stock]],[2]CUS030!$A$5:$BO$10000,33,0)/Table1[[#This Row],[Rate
(L/S)]],"")</f>
        <v>0</v>
      </c>
      <c r="AC459" s="7">
        <f>IFERROR(VLOOKUP(Table1[[#This Row],[Stock]],[2]CUS030!$A$5:$BO$10000,34,0)/Table1[[#This Row],[Rate
(L/S)]],"")</f>
        <v>0</v>
      </c>
      <c r="AD459" s="7">
        <f>IFERROR(VLOOKUP(Table1[[#This Row],[Stock]],[2]CUS030!$A$5:$BO$10000,35,0)/Table1[[#This Row],[Rate
(L/S)]],"")</f>
        <v>0</v>
      </c>
      <c r="AE459" s="7">
        <f>IFERROR(VLOOKUP(Table1[[#This Row],[Stock]],[2]CUS030!$A$5:$BO$10000,36,0)/Table1[[#This Row],[Rate
(L/S)]],"")</f>
        <v>0</v>
      </c>
      <c r="AF459" s="7">
        <f>IFERROR(VLOOKUP(Table1[[#This Row],[Stock]],[2]CUS030!$A$5:$BO$10000,37,0)/Table1[[#This Row],[Rate
(L/S)]],"")</f>
        <v>0</v>
      </c>
      <c r="AG459" s="7">
        <f>IFERROR(VLOOKUP(Table1[[#This Row],[Stock]],[2]CUS030!$A$5:$BO$10000,38,0)/Table1[[#This Row],[Rate
(L/S)]],"")</f>
        <v>0</v>
      </c>
      <c r="AH459" s="7">
        <f>IFERROR(VLOOKUP(Table1[[#This Row],[Stock]],[2]CUS030!$A$5:$BO$10000,39,0)/Table1[[#This Row],[Rate
(L/S)]],"")</f>
        <v>0</v>
      </c>
      <c r="AI459" s="7">
        <f>IFERROR(VLOOKUP(Table1[[#This Row],[Stock]],[2]CUS030!$A$5:$BO$10000,40,0)/Table1[[#This Row],[Rate
(L/S)]],"")</f>
        <v>0</v>
      </c>
      <c r="AJ459" s="7">
        <f>IFERROR(VLOOKUP(Table1[[#This Row],[Stock]],[2]CUS030!$A$5:$BO$10000,41,0)/Table1[[#This Row],[Rate
(L/S)]],"")</f>
        <v>0</v>
      </c>
      <c r="AK459" s="7">
        <f>IFERROR(VLOOKUP(Table1[[#This Row],[Stock]],[2]CUS030!$A$5:$BO$10000,42,0)/Table1[[#This Row],[Rate
(L/S)]],"")</f>
        <v>0</v>
      </c>
      <c r="AL459" s="7">
        <f>IFERROR(VLOOKUP(Table1[[#This Row],[Stock]],[2]CUS030!$A$5:$BO$10000,43,0)/Table1[[#This Row],[Rate
(L/S)]],"")</f>
        <v>0</v>
      </c>
      <c r="AM459" s="7">
        <f>IFERROR(VLOOKUP(Table1[[#This Row],[Stock]],[2]CUS030!$A$5:$BO$10000,44,0)/Table1[[#This Row],[Rate
(L/S)]],"")</f>
        <v>0</v>
      </c>
      <c r="AN459" s="7">
        <f>IFERROR(VLOOKUP(Table1[[#This Row],[Stock]],[2]CUS030!$A$5:$BO$10000,45,0)/Table1[[#This Row],[Rate
(L/S)]],"")</f>
        <v>0</v>
      </c>
      <c r="AO459" s="7">
        <f>IFERROR(VLOOKUP(Table1[[#This Row],[Stock]],[2]CUS030!$A$5:$BO$10000,46,0)/Table1[[#This Row],[Rate
(L/S)]],"")</f>
        <v>0</v>
      </c>
      <c r="AP459" s="7">
        <f>IFERROR(VLOOKUP(Table1[[#This Row],[Stock]],[2]CUS030!$A$5:$BO$10000,47,0)/Table1[[#This Row],[Rate
(L/S)]],"")</f>
        <v>0</v>
      </c>
      <c r="AQ459" s="7">
        <f>IFERROR(VLOOKUP(Table1[[#This Row],[Stock]],[2]CUS030!$A$5:$BO$10000,48,0)/Table1[[#This Row],[Rate
(L/S)]],"")</f>
        <v>0</v>
      </c>
      <c r="AR459" s="7">
        <f>IFERROR(VLOOKUP(Table1[[#This Row],[Stock]],[2]CUS030!$A$5:$BO$10000,49,0)/Table1[[#This Row],[Rate
(L/S)]],"")</f>
        <v>0</v>
      </c>
      <c r="AS459" s="7">
        <f>IFERROR(VLOOKUP(Table1[[#This Row],[Stock]],[2]CUS030!$A$5:$BO$10000,50,0)/Table1[[#This Row],[Rate
(L/S)]],"")</f>
        <v>0</v>
      </c>
      <c r="AT459" s="7">
        <f>IFERROR(VLOOKUP(Table1[[#This Row],[Stock]],[2]CUS030!$A$5:$BO$10000,51,0)/Table1[[#This Row],[Rate
(L/S)]],"")</f>
        <v>0</v>
      </c>
      <c r="AU459" s="7">
        <f>IFERROR(VLOOKUP(Table1[[#This Row],[Stock]],[2]CUS030!$A$5:$BO$10000,52,0)/Table1[[#This Row],[Rate
(L/S)]],"")</f>
        <v>0</v>
      </c>
      <c r="AV459" s="7">
        <f>IFERROR(VLOOKUP(Table1[[#This Row],[Stock]],[2]CUS030!$A$5:$BO$10000,53,0)/Table1[[#This Row],[Rate
(L/S)]],"")</f>
        <v>17.777777777777779</v>
      </c>
      <c r="AW459" s="7">
        <f>IFERROR(VLOOKUP(Table1[[#This Row],[Stock]],[2]CUS030!$A$5:$BO$10000,54,0)/Table1[[#This Row],[Rate
(L/S)]],"")</f>
        <v>0</v>
      </c>
      <c r="AX459" s="7">
        <f>IFERROR(VLOOKUP(Table1[[#This Row],[Stock]],[2]CUS030!$A$5:$BO$10000,55,0)/Table1[[#This Row],[Rate
(L/S)]],"")</f>
        <v>35.555555555555557</v>
      </c>
      <c r="AY459" s="7">
        <f>IFERROR(VLOOKUP(Table1[[#This Row],[Stock]],[2]CUS030!$A$5:$BO$10000,56,0)/Table1[[#This Row],[Rate
(L/S)]],"")</f>
        <v>72.611111111111114</v>
      </c>
      <c r="AZ459" s="7">
        <f>IFERROR(VLOOKUP(Table1[[#This Row],[Stock]],[2]CUS030!$A$5:$BO$10000,57,0)/Table1[[#This Row],[Rate
(L/S)]],"")</f>
        <v>39.722222222222221</v>
      </c>
      <c r="BA459" s="7">
        <f>IFERROR(VLOOKUP(Table1[[#This Row],[Stock]],[2]CUS030!$A$5:$BO$10000,58,0)/Table1[[#This Row],[Rate
(L/S)]],"")</f>
        <v>94.222222222222229</v>
      </c>
      <c r="BB459" s="7">
        <f>IFERROR(VLOOKUP(Table1[[#This Row],[Stock]],[2]CUS030!$A$5:$BO$10000,59,0)/Table1[[#This Row],[Rate
(L/S)]],"")</f>
        <v>0</v>
      </c>
      <c r="BC459" s="7">
        <f>IFERROR(VLOOKUP(Table1[[#This Row],[Stock]],[2]CUS030!$A$5:$BO$10000,60,0)/Table1[[#This Row],[Rate
(L/S)]],"")</f>
        <v>0</v>
      </c>
      <c r="BD459" s="7">
        <f>IFERROR(VLOOKUP(Table1[[#This Row],[Stock]],[2]CUS030!$A$5:$BO$10000,61,0)/Table1[[#This Row],[Rate
(L/S)]],"")</f>
        <v>0</v>
      </c>
      <c r="BE459" s="7">
        <f>IFERROR(VLOOKUP(Table1[[#This Row],[Stock]],[2]CUS030!$A$5:$BO$10000,62,0)/Table1[[#This Row],[Rate
(L/S)]],"")</f>
        <v>0</v>
      </c>
      <c r="BF459" s="7">
        <f>IFERROR(VLOOKUP(Table1[[#This Row],[Stock]],[2]CUS030!$A$5:$BO$10000,63,0)/Table1[[#This Row],[Rate
(L/S)]],"")</f>
        <v>0</v>
      </c>
      <c r="BG459" s="7">
        <f>IFERROR(VLOOKUP(Table1[[#This Row],[Stock]],[2]CUS030!$A$5:$BO$10000,64,0)/Table1[[#This Row],[Rate
(L/S)]],"")</f>
        <v>0</v>
      </c>
      <c r="BH459" s="7">
        <f>IFERROR(VLOOKUP(Table1[[#This Row],[Stock]],[2]CUS030!$A$5:$BO$10000,65,0)/Table1[[#This Row],[Rate
(L/S)]],"")</f>
        <v>0</v>
      </c>
      <c r="BI459" s="7" t="s">
        <v>1</v>
      </c>
      <c r="BJ459" s="15">
        <f>IFERROR(IF(Table1[[#This Row],[S.Material]]="S",(Table1[[#This Row],[Total Qty]]+Table1[[#This Row],[N+1]]+Table1[[#This Row],[N+2]]),Table1[[#This Row],[Total Qty]]+Table1[[#This Row],[N+1]]),)</f>
        <v>130.11111111111111</v>
      </c>
      <c r="BK459" s="7" t="str">
        <f>IFERROR(IF(((AVERAGE((Table1[[#This Row],[N+1]],Table1[[#This Row],[N+2]]),Table1[[#This Row],[N+3]])-(Table1[[#This Row],[Total Qty]])))&gt;500,"Fixed&gt;500pcs",""),"")</f>
        <v/>
      </c>
      <c r="BL459" s="7" t="str">
        <f>IF(AND(Table1[[#This Row],[Last Forcast]]=0,Table1[[#This Row],[Total Qty]]&gt;0,Table1[[#This Row],[N+1]]&gt;0),"Check PO again","")</f>
        <v/>
      </c>
    </row>
    <row r="460" spans="2:64" x14ac:dyDescent="0.3">
      <c r="B460">
        <v>458</v>
      </c>
      <c r="C460" t="s">
        <v>471</v>
      </c>
      <c r="D460">
        <f>IFERROR(ROUND((MID(Table1[[#This Row],[Production]],35,(LEN(Table1[[#This Row],[Production]]))-37)/(MID(Table1[[#This Row],[Stock]],35,(LEN(Table1[[#This Row],[Stock]]))-37))),0),"")</f>
        <v>1</v>
      </c>
      <c r="E460" t="s">
        <v>471</v>
      </c>
      <c r="F460" s="16">
        <f>VLOOKUP(LEFT(Table1[[#This Row],[Production]],LEN(Table1[[#This Row],[Production]])-7),Item!$A$5:$Z$1000,26,0)</f>
        <v>0.56399999999999995</v>
      </c>
      <c r="H460" s="8" t="str">
        <f>IFERROR(VLOOKUP(MID(Table1[[#This Row],[Production]],10,2),Special!$B$2:$D$26,3,0),"")</f>
        <v>S</v>
      </c>
      <c r="J460" t="b">
        <f>EXACT(LEFT(Table1[[#This Row],[Stock]],12),LEFT(Table1[[#This Row],[Production]],12))</f>
        <v>1</v>
      </c>
      <c r="K460" t="b">
        <f>EXACT((RIGHT(Table1[[#This Row],[Stock]],3)),((RIGHT(Table1[[#This Row],[Production]],3))))</f>
        <v>1</v>
      </c>
      <c r="L460" s="14">
        <f>IFERROR(VLOOKUP(Table1[[#This Row],[Stock]],[1]Sheet1!$A$7:$N$10000,14,0),"")</f>
        <v>471</v>
      </c>
      <c r="M460" s="14">
        <f>IFERROR(ROUND((Table1[[#This Row],[Stock
(S&amp;L)]]/Table1[[#This Row],[Rate
(L/S)]]),0),"")</f>
        <v>471</v>
      </c>
      <c r="O460" t="str">
        <f>IF(Table1[[#This Row],[Rate
(L/S)]]=1,"P/E","C")</f>
        <v>P/E</v>
      </c>
      <c r="P460" s="7" t="str">
        <f>IFERROR(VLOOKUP(Table1[[#This Row],[Stock]],[2]CUS030!$A$5:$BO$10000,21,0)/Table1[[#This Row],[Rate
(L/S)]],"")</f>
        <v/>
      </c>
      <c r="Q460" s="7" t="str">
        <f>IFERROR(VLOOKUP(Table1[[#This Row],[Stock]],[2]CUS030!$A$5:$BO$10000,22,0)/Table1[[#This Row],[Rate
(L/S)]],"")</f>
        <v/>
      </c>
      <c r="R460" s="7" t="str">
        <f>IFERROR(VLOOKUP(Table1[[#This Row],[Stock]],[2]CUS030!$A$5:$BO$10000,23,0)/Table1[[#This Row],[Rate
(L/S)]],"")</f>
        <v/>
      </c>
      <c r="S460" s="7" t="str">
        <f>IFERROR(VLOOKUP(Table1[[#This Row],[Stock]],[2]CUS030!$A$5:$BO$10000,24,0)/Table1[[#This Row],[Rate
(L/S)]],"")</f>
        <v/>
      </c>
      <c r="T460" s="7" t="str">
        <f>IFERROR(VLOOKUP(Table1[[#This Row],[Stock]],[2]CUS030!$A$5:$BO$10000,25,0)/Table1[[#This Row],[Rate
(L/S)]],"")</f>
        <v/>
      </c>
      <c r="U460" s="7" t="str">
        <f>IFERROR(VLOOKUP(Table1[[#This Row],[Stock]],[2]CUS030!$A$5:$BO$10000,26,0)/Table1[[#This Row],[Rate
(L/S)]],"")</f>
        <v/>
      </c>
      <c r="V460" s="7" t="str">
        <f>IFERROR(VLOOKUP(Table1[[#This Row],[Stock]],[2]CUS030!$A$5:$BO$10000,27,0)/Table1[[#This Row],[Rate
(L/S)]],"")</f>
        <v/>
      </c>
      <c r="W460" s="7" t="str">
        <f>IFERROR(VLOOKUP(Table1[[#This Row],[Stock]],[2]CUS030!$A$5:$BO$10000,28,0)/Table1[[#This Row],[Rate
(L/S)]],"")</f>
        <v/>
      </c>
      <c r="X460" s="7" t="str">
        <f>IFERROR(VLOOKUP(Table1[[#This Row],[Stock]],[2]CUS030!$A$5:$BO$10000,29,0)/Table1[[#This Row],[Rate
(L/S)]],"")</f>
        <v/>
      </c>
      <c r="Y460" s="7" t="str">
        <f>IFERROR(VLOOKUP(Table1[[#This Row],[Stock]],[2]CUS030!$A$5:$BO$10000,30,0)/Table1[[#This Row],[Rate
(L/S)]],"")</f>
        <v/>
      </c>
      <c r="Z460" s="7" t="str">
        <f>IFERROR(VLOOKUP(Table1[[#This Row],[Stock]],[2]CUS030!$A$5:$BO$10000,31,0)/Table1[[#This Row],[Rate
(L/S)]],"")</f>
        <v/>
      </c>
      <c r="AA460" s="7" t="str">
        <f>IFERROR(VLOOKUP(Table1[[#This Row],[Stock]],[2]CUS030!$A$5:$BO$10000,32,0)/Table1[[#This Row],[Rate
(L/S)]],"")</f>
        <v/>
      </c>
      <c r="AB460" s="7" t="str">
        <f>IFERROR(VLOOKUP(Table1[[#This Row],[Stock]],[2]CUS030!$A$5:$BO$10000,33,0)/Table1[[#This Row],[Rate
(L/S)]],"")</f>
        <v/>
      </c>
      <c r="AC460" s="7" t="str">
        <f>IFERROR(VLOOKUP(Table1[[#This Row],[Stock]],[2]CUS030!$A$5:$BO$10000,34,0)/Table1[[#This Row],[Rate
(L/S)]],"")</f>
        <v/>
      </c>
      <c r="AD460" s="7" t="str">
        <f>IFERROR(VLOOKUP(Table1[[#This Row],[Stock]],[2]CUS030!$A$5:$BO$10000,35,0)/Table1[[#This Row],[Rate
(L/S)]],"")</f>
        <v/>
      </c>
      <c r="AE460" s="7" t="str">
        <f>IFERROR(VLOOKUP(Table1[[#This Row],[Stock]],[2]CUS030!$A$5:$BO$10000,36,0)/Table1[[#This Row],[Rate
(L/S)]],"")</f>
        <v/>
      </c>
      <c r="AF460" s="7" t="str">
        <f>IFERROR(VLOOKUP(Table1[[#This Row],[Stock]],[2]CUS030!$A$5:$BO$10000,37,0)/Table1[[#This Row],[Rate
(L/S)]],"")</f>
        <v/>
      </c>
      <c r="AG460" s="7" t="str">
        <f>IFERROR(VLOOKUP(Table1[[#This Row],[Stock]],[2]CUS030!$A$5:$BO$10000,38,0)/Table1[[#This Row],[Rate
(L/S)]],"")</f>
        <v/>
      </c>
      <c r="AH460" s="7" t="str">
        <f>IFERROR(VLOOKUP(Table1[[#This Row],[Stock]],[2]CUS030!$A$5:$BO$10000,39,0)/Table1[[#This Row],[Rate
(L/S)]],"")</f>
        <v/>
      </c>
      <c r="AI460" s="7" t="str">
        <f>IFERROR(VLOOKUP(Table1[[#This Row],[Stock]],[2]CUS030!$A$5:$BO$10000,40,0)/Table1[[#This Row],[Rate
(L/S)]],"")</f>
        <v/>
      </c>
      <c r="AJ460" s="7" t="str">
        <f>IFERROR(VLOOKUP(Table1[[#This Row],[Stock]],[2]CUS030!$A$5:$BO$10000,41,0)/Table1[[#This Row],[Rate
(L/S)]],"")</f>
        <v/>
      </c>
      <c r="AK460" s="7" t="str">
        <f>IFERROR(VLOOKUP(Table1[[#This Row],[Stock]],[2]CUS030!$A$5:$BO$10000,42,0)/Table1[[#This Row],[Rate
(L/S)]],"")</f>
        <v/>
      </c>
      <c r="AL460" s="7" t="str">
        <f>IFERROR(VLOOKUP(Table1[[#This Row],[Stock]],[2]CUS030!$A$5:$BO$10000,43,0)/Table1[[#This Row],[Rate
(L/S)]],"")</f>
        <v/>
      </c>
      <c r="AM460" s="7" t="str">
        <f>IFERROR(VLOOKUP(Table1[[#This Row],[Stock]],[2]CUS030!$A$5:$BO$10000,44,0)/Table1[[#This Row],[Rate
(L/S)]],"")</f>
        <v/>
      </c>
      <c r="AN460" s="7" t="str">
        <f>IFERROR(VLOOKUP(Table1[[#This Row],[Stock]],[2]CUS030!$A$5:$BO$10000,45,0)/Table1[[#This Row],[Rate
(L/S)]],"")</f>
        <v/>
      </c>
      <c r="AO460" s="7" t="str">
        <f>IFERROR(VLOOKUP(Table1[[#This Row],[Stock]],[2]CUS030!$A$5:$BO$10000,46,0)/Table1[[#This Row],[Rate
(L/S)]],"")</f>
        <v/>
      </c>
      <c r="AP460" s="7" t="str">
        <f>IFERROR(VLOOKUP(Table1[[#This Row],[Stock]],[2]CUS030!$A$5:$BO$10000,47,0)/Table1[[#This Row],[Rate
(L/S)]],"")</f>
        <v/>
      </c>
      <c r="AQ460" s="7" t="str">
        <f>IFERROR(VLOOKUP(Table1[[#This Row],[Stock]],[2]CUS030!$A$5:$BO$10000,48,0)/Table1[[#This Row],[Rate
(L/S)]],"")</f>
        <v/>
      </c>
      <c r="AR460" s="7" t="str">
        <f>IFERROR(VLOOKUP(Table1[[#This Row],[Stock]],[2]CUS030!$A$5:$BO$10000,49,0)/Table1[[#This Row],[Rate
(L/S)]],"")</f>
        <v/>
      </c>
      <c r="AS460" s="7" t="str">
        <f>IFERROR(VLOOKUP(Table1[[#This Row],[Stock]],[2]CUS030!$A$5:$BO$10000,50,0)/Table1[[#This Row],[Rate
(L/S)]],"")</f>
        <v/>
      </c>
      <c r="AT460" s="7" t="str">
        <f>IFERROR(VLOOKUP(Table1[[#This Row],[Stock]],[2]CUS030!$A$5:$BO$10000,51,0)/Table1[[#This Row],[Rate
(L/S)]],"")</f>
        <v/>
      </c>
      <c r="AU460" s="7" t="str">
        <f>IFERROR(VLOOKUP(Table1[[#This Row],[Stock]],[2]CUS030!$A$5:$BO$10000,52,0)/Table1[[#This Row],[Rate
(L/S)]],"")</f>
        <v/>
      </c>
      <c r="AV460" s="7" t="str">
        <f>IFERROR(VLOOKUP(Table1[[#This Row],[Stock]],[2]CUS030!$A$5:$BO$10000,53,0)/Table1[[#This Row],[Rate
(L/S)]],"")</f>
        <v/>
      </c>
      <c r="AW460" s="7" t="str">
        <f>IFERROR(VLOOKUP(Table1[[#This Row],[Stock]],[2]CUS030!$A$5:$BO$10000,54,0)/Table1[[#This Row],[Rate
(L/S)]],"")</f>
        <v/>
      </c>
      <c r="AX460" s="7" t="str">
        <f>IFERROR(VLOOKUP(Table1[[#This Row],[Stock]],[2]CUS030!$A$5:$BO$10000,55,0)/Table1[[#This Row],[Rate
(L/S)]],"")</f>
        <v/>
      </c>
      <c r="AY460" s="7" t="str">
        <f>IFERROR(VLOOKUP(Table1[[#This Row],[Stock]],[2]CUS030!$A$5:$BO$10000,56,0)/Table1[[#This Row],[Rate
(L/S)]],"")</f>
        <v/>
      </c>
      <c r="AZ460" s="7" t="str">
        <f>IFERROR(VLOOKUP(Table1[[#This Row],[Stock]],[2]CUS030!$A$5:$BO$10000,57,0)/Table1[[#This Row],[Rate
(L/S)]],"")</f>
        <v/>
      </c>
      <c r="BA460" s="7" t="str">
        <f>IFERROR(VLOOKUP(Table1[[#This Row],[Stock]],[2]CUS030!$A$5:$BO$10000,58,0)/Table1[[#This Row],[Rate
(L/S)]],"")</f>
        <v/>
      </c>
      <c r="BB460" s="7" t="str">
        <f>IFERROR(VLOOKUP(Table1[[#This Row],[Stock]],[2]CUS030!$A$5:$BO$10000,59,0)/Table1[[#This Row],[Rate
(L/S)]],"")</f>
        <v/>
      </c>
      <c r="BC460" s="7" t="str">
        <f>IFERROR(VLOOKUP(Table1[[#This Row],[Stock]],[2]CUS030!$A$5:$BO$10000,60,0)/Table1[[#This Row],[Rate
(L/S)]],"")</f>
        <v/>
      </c>
      <c r="BD460" s="7" t="str">
        <f>IFERROR(VLOOKUP(Table1[[#This Row],[Stock]],[2]CUS030!$A$5:$BO$10000,61,0)/Table1[[#This Row],[Rate
(L/S)]],"")</f>
        <v/>
      </c>
      <c r="BE460" s="7" t="str">
        <f>IFERROR(VLOOKUP(Table1[[#This Row],[Stock]],[2]CUS030!$A$5:$BO$10000,62,0)/Table1[[#This Row],[Rate
(L/S)]],"")</f>
        <v/>
      </c>
      <c r="BF460" s="7" t="str">
        <f>IFERROR(VLOOKUP(Table1[[#This Row],[Stock]],[2]CUS030!$A$5:$BO$10000,63,0)/Table1[[#This Row],[Rate
(L/S)]],"")</f>
        <v/>
      </c>
      <c r="BG460" s="7" t="str">
        <f>IFERROR(VLOOKUP(Table1[[#This Row],[Stock]],[2]CUS030!$A$5:$BO$10000,64,0)/Table1[[#This Row],[Rate
(L/S)]],"")</f>
        <v/>
      </c>
      <c r="BH460" s="7" t="str">
        <f>IFERROR(VLOOKUP(Table1[[#This Row],[Stock]],[2]CUS030!$A$5:$BO$10000,65,0)/Table1[[#This Row],[Rate
(L/S)]],"")</f>
        <v/>
      </c>
      <c r="BI460" s="7" t="s">
        <v>1</v>
      </c>
      <c r="BJ460" s="15">
        <f>IFERROR(IF(Table1[[#This Row],[S.Material]]="S",(Table1[[#This Row],[Total Qty]]+Table1[[#This Row],[N+1]]+Table1[[#This Row],[N+2]]),Table1[[#This Row],[Total Qty]]+Table1[[#This Row],[N+1]]),)</f>
        <v>0</v>
      </c>
      <c r="BK460" s="7" t="str">
        <f>IFERROR(IF(((AVERAGE((Table1[[#This Row],[N+1]],Table1[[#This Row],[N+2]]),Table1[[#This Row],[N+3]])-(Table1[[#This Row],[Total Qty]])))&gt;500,"Fixed&gt;500pcs",""),"")</f>
        <v/>
      </c>
      <c r="BL460" s="7" t="str">
        <f>IF(AND(Table1[[#This Row],[Last Forcast]]=0,Table1[[#This Row],[Total Qty]]&gt;0,Table1[[#This Row],[N+1]]&gt;0),"Check PO again","")</f>
        <v/>
      </c>
    </row>
    <row r="461" spans="2:64" x14ac:dyDescent="0.3">
      <c r="B461">
        <v>459</v>
      </c>
      <c r="C461" t="s">
        <v>473</v>
      </c>
      <c r="D461">
        <f>IFERROR(ROUND((MID(Table1[[#This Row],[Production]],35,(LEN(Table1[[#This Row],[Production]]))-37)/(MID(Table1[[#This Row],[Stock]],35,(LEN(Table1[[#This Row],[Stock]]))-37))),0),"")</f>
        <v>35</v>
      </c>
      <c r="E461" t="s">
        <v>474</v>
      </c>
      <c r="F461" s="16">
        <f>VLOOKUP(LEFT(Table1[[#This Row],[Production]],LEN(Table1[[#This Row],[Production]])-7),Item!$A$5:$Z$1000,26,0)</f>
        <v>0.69</v>
      </c>
      <c r="H461" s="8" t="str">
        <f>IFERROR(VLOOKUP(MID(Table1[[#This Row],[Production]],10,2),Special!$B$2:$D$26,3,0),"")</f>
        <v>S</v>
      </c>
      <c r="J461" t="b">
        <f>EXACT(LEFT(Table1[[#This Row],[Stock]],12),LEFT(Table1[[#This Row],[Production]],12))</f>
        <v>1</v>
      </c>
      <c r="K461" t="b">
        <f>EXACT((RIGHT(Table1[[#This Row],[Stock]],3)),((RIGHT(Table1[[#This Row],[Production]],3))))</f>
        <v>1</v>
      </c>
      <c r="L461" s="14">
        <f>IFERROR(VLOOKUP(Table1[[#This Row],[Stock]],[1]Sheet1!$A$7:$N$10000,14,0),"")</f>
        <v>7821</v>
      </c>
      <c r="M461" s="14">
        <f>IFERROR(ROUND((Table1[[#This Row],[Stock
(S&amp;L)]]/Table1[[#This Row],[Rate
(L/S)]]),0),"")</f>
        <v>223</v>
      </c>
      <c r="O461" t="str">
        <f>IF(Table1[[#This Row],[Rate
(L/S)]]=1,"P/E","C")</f>
        <v>C</v>
      </c>
      <c r="P461" s="7">
        <f>IFERROR(VLOOKUP(Table1[[#This Row],[Stock]],[2]CUS030!$A$5:$BO$10000,21,0)/Table1[[#This Row],[Rate
(L/S)]],"")</f>
        <v>0</v>
      </c>
      <c r="Q461" s="7">
        <f>IFERROR(VLOOKUP(Table1[[#This Row],[Stock]],[2]CUS030!$A$5:$BO$10000,22,0)/Table1[[#This Row],[Rate
(L/S)]],"")</f>
        <v>0</v>
      </c>
      <c r="R461" s="7">
        <f>IFERROR(VLOOKUP(Table1[[#This Row],[Stock]],[2]CUS030!$A$5:$BO$10000,23,0)/Table1[[#This Row],[Rate
(L/S)]],"")</f>
        <v>0</v>
      </c>
      <c r="S461" s="7">
        <f>IFERROR(VLOOKUP(Table1[[#This Row],[Stock]],[2]CUS030!$A$5:$BO$10000,24,0)/Table1[[#This Row],[Rate
(L/S)]],"")</f>
        <v>0</v>
      </c>
      <c r="T461" s="7">
        <f>IFERROR(VLOOKUP(Table1[[#This Row],[Stock]],[2]CUS030!$A$5:$BO$10000,25,0)/Table1[[#This Row],[Rate
(L/S)]],"")</f>
        <v>0</v>
      </c>
      <c r="U461" s="7">
        <f>IFERROR(VLOOKUP(Table1[[#This Row],[Stock]],[2]CUS030!$A$5:$BO$10000,26,0)/Table1[[#This Row],[Rate
(L/S)]],"")</f>
        <v>0</v>
      </c>
      <c r="V461" s="7">
        <f>IFERROR(VLOOKUP(Table1[[#This Row],[Stock]],[2]CUS030!$A$5:$BO$10000,27,0)/Table1[[#This Row],[Rate
(L/S)]],"")</f>
        <v>0</v>
      </c>
      <c r="W461" s="7">
        <f>IFERROR(VLOOKUP(Table1[[#This Row],[Stock]],[2]CUS030!$A$5:$BO$10000,28,0)/Table1[[#This Row],[Rate
(L/S)]],"")</f>
        <v>0</v>
      </c>
      <c r="X461" s="7">
        <f>IFERROR(VLOOKUP(Table1[[#This Row],[Stock]],[2]CUS030!$A$5:$BO$10000,29,0)/Table1[[#This Row],[Rate
(L/S)]],"")</f>
        <v>0</v>
      </c>
      <c r="Y461" s="7">
        <f>IFERROR(VLOOKUP(Table1[[#This Row],[Stock]],[2]CUS030!$A$5:$BO$10000,30,0)/Table1[[#This Row],[Rate
(L/S)]],"")</f>
        <v>0</v>
      </c>
      <c r="Z461" s="7">
        <f>IFERROR(VLOOKUP(Table1[[#This Row],[Stock]],[2]CUS030!$A$5:$BO$10000,31,0)/Table1[[#This Row],[Rate
(L/S)]],"")</f>
        <v>0</v>
      </c>
      <c r="AA461" s="7">
        <f>IFERROR(VLOOKUP(Table1[[#This Row],[Stock]],[2]CUS030!$A$5:$BO$10000,32,0)/Table1[[#This Row],[Rate
(L/S)]],"")</f>
        <v>0</v>
      </c>
      <c r="AB461" s="7">
        <f>IFERROR(VLOOKUP(Table1[[#This Row],[Stock]],[2]CUS030!$A$5:$BO$10000,33,0)/Table1[[#This Row],[Rate
(L/S)]],"")</f>
        <v>0</v>
      </c>
      <c r="AC461" s="7">
        <f>IFERROR(VLOOKUP(Table1[[#This Row],[Stock]],[2]CUS030!$A$5:$BO$10000,34,0)/Table1[[#This Row],[Rate
(L/S)]],"")</f>
        <v>0</v>
      </c>
      <c r="AD461" s="7">
        <f>IFERROR(VLOOKUP(Table1[[#This Row],[Stock]],[2]CUS030!$A$5:$BO$10000,35,0)/Table1[[#This Row],[Rate
(L/S)]],"")</f>
        <v>0</v>
      </c>
      <c r="AE461" s="7">
        <f>IFERROR(VLOOKUP(Table1[[#This Row],[Stock]],[2]CUS030!$A$5:$BO$10000,36,0)/Table1[[#This Row],[Rate
(L/S)]],"")</f>
        <v>0</v>
      </c>
      <c r="AF461" s="7">
        <f>IFERROR(VLOOKUP(Table1[[#This Row],[Stock]],[2]CUS030!$A$5:$BO$10000,37,0)/Table1[[#This Row],[Rate
(L/S)]],"")</f>
        <v>0</v>
      </c>
      <c r="AG461" s="7">
        <f>IFERROR(VLOOKUP(Table1[[#This Row],[Stock]],[2]CUS030!$A$5:$BO$10000,38,0)/Table1[[#This Row],[Rate
(L/S)]],"")</f>
        <v>0</v>
      </c>
      <c r="AH461" s="7">
        <f>IFERROR(VLOOKUP(Table1[[#This Row],[Stock]],[2]CUS030!$A$5:$BO$10000,39,0)/Table1[[#This Row],[Rate
(L/S)]],"")</f>
        <v>0</v>
      </c>
      <c r="AI461" s="7">
        <f>IFERROR(VLOOKUP(Table1[[#This Row],[Stock]],[2]CUS030!$A$5:$BO$10000,40,0)/Table1[[#This Row],[Rate
(L/S)]],"")</f>
        <v>0</v>
      </c>
      <c r="AJ461" s="7">
        <f>IFERROR(VLOOKUP(Table1[[#This Row],[Stock]],[2]CUS030!$A$5:$BO$10000,41,0)/Table1[[#This Row],[Rate
(L/S)]],"")</f>
        <v>0</v>
      </c>
      <c r="AK461" s="7">
        <f>IFERROR(VLOOKUP(Table1[[#This Row],[Stock]],[2]CUS030!$A$5:$BO$10000,42,0)/Table1[[#This Row],[Rate
(L/S)]],"")</f>
        <v>0</v>
      </c>
      <c r="AL461" s="7">
        <f>IFERROR(VLOOKUP(Table1[[#This Row],[Stock]],[2]CUS030!$A$5:$BO$10000,43,0)/Table1[[#This Row],[Rate
(L/S)]],"")</f>
        <v>0</v>
      </c>
      <c r="AM461" s="7">
        <f>IFERROR(VLOOKUP(Table1[[#This Row],[Stock]],[2]CUS030!$A$5:$BO$10000,44,0)/Table1[[#This Row],[Rate
(L/S)]],"")</f>
        <v>0</v>
      </c>
      <c r="AN461" s="7">
        <f>IFERROR(VLOOKUP(Table1[[#This Row],[Stock]],[2]CUS030!$A$5:$BO$10000,45,0)/Table1[[#This Row],[Rate
(L/S)]],"")</f>
        <v>0</v>
      </c>
      <c r="AO461" s="7">
        <f>IFERROR(VLOOKUP(Table1[[#This Row],[Stock]],[2]CUS030!$A$5:$BO$10000,46,0)/Table1[[#This Row],[Rate
(L/S)]],"")</f>
        <v>0</v>
      </c>
      <c r="AP461" s="7">
        <f>IFERROR(VLOOKUP(Table1[[#This Row],[Stock]],[2]CUS030!$A$5:$BO$10000,47,0)/Table1[[#This Row],[Rate
(L/S)]],"")</f>
        <v>0</v>
      </c>
      <c r="AQ461" s="7">
        <f>IFERROR(VLOOKUP(Table1[[#This Row],[Stock]],[2]CUS030!$A$5:$BO$10000,48,0)/Table1[[#This Row],[Rate
(L/S)]],"")</f>
        <v>0</v>
      </c>
      <c r="AR461" s="7">
        <f>IFERROR(VLOOKUP(Table1[[#This Row],[Stock]],[2]CUS030!$A$5:$BO$10000,49,0)/Table1[[#This Row],[Rate
(L/S)]],"")</f>
        <v>0</v>
      </c>
      <c r="AS461" s="7">
        <f>IFERROR(VLOOKUP(Table1[[#This Row],[Stock]],[2]CUS030!$A$5:$BO$10000,50,0)/Table1[[#This Row],[Rate
(L/S)]],"")</f>
        <v>0</v>
      </c>
      <c r="AT461" s="7">
        <f>IFERROR(VLOOKUP(Table1[[#This Row],[Stock]],[2]CUS030!$A$5:$BO$10000,51,0)/Table1[[#This Row],[Rate
(L/S)]],"")</f>
        <v>0</v>
      </c>
      <c r="AU461" s="7">
        <f>IFERROR(VLOOKUP(Table1[[#This Row],[Stock]],[2]CUS030!$A$5:$BO$10000,52,0)/Table1[[#This Row],[Rate
(L/S)]],"")</f>
        <v>0</v>
      </c>
      <c r="AV461" s="7">
        <f>IFERROR(VLOOKUP(Table1[[#This Row],[Stock]],[2]CUS030!$A$5:$BO$10000,53,0)/Table1[[#This Row],[Rate
(L/S)]],"")</f>
        <v>0</v>
      </c>
      <c r="AW461" s="7">
        <f>IFERROR(VLOOKUP(Table1[[#This Row],[Stock]],[2]CUS030!$A$5:$BO$10000,54,0)/Table1[[#This Row],[Rate
(L/S)]],"")</f>
        <v>0</v>
      </c>
      <c r="AX461" s="7">
        <f>IFERROR(VLOOKUP(Table1[[#This Row],[Stock]],[2]CUS030!$A$5:$BO$10000,55,0)/Table1[[#This Row],[Rate
(L/S)]],"")</f>
        <v>170.6</v>
      </c>
      <c r="AY461" s="7">
        <f>IFERROR(VLOOKUP(Table1[[#This Row],[Stock]],[2]CUS030!$A$5:$BO$10000,56,0)/Table1[[#This Row],[Rate
(L/S)]],"")</f>
        <v>375.2</v>
      </c>
      <c r="AZ461" s="7">
        <f>IFERROR(VLOOKUP(Table1[[#This Row],[Stock]],[2]CUS030!$A$5:$BO$10000,57,0)/Table1[[#This Row],[Rate
(L/S)]],"")</f>
        <v>354.91428571428571</v>
      </c>
      <c r="BA461" s="7">
        <f>IFERROR(VLOOKUP(Table1[[#This Row],[Stock]],[2]CUS030!$A$5:$BO$10000,58,0)/Table1[[#This Row],[Rate
(L/S)]],"")</f>
        <v>480</v>
      </c>
      <c r="BB461" s="7">
        <f>IFERROR(VLOOKUP(Table1[[#This Row],[Stock]],[2]CUS030!$A$5:$BO$10000,59,0)/Table1[[#This Row],[Rate
(L/S)]],"")</f>
        <v>0</v>
      </c>
      <c r="BC461" s="7">
        <f>IFERROR(VLOOKUP(Table1[[#This Row],[Stock]],[2]CUS030!$A$5:$BO$10000,60,0)/Table1[[#This Row],[Rate
(L/S)]],"")</f>
        <v>0</v>
      </c>
      <c r="BD461" s="7">
        <f>IFERROR(VLOOKUP(Table1[[#This Row],[Stock]],[2]CUS030!$A$5:$BO$10000,61,0)/Table1[[#This Row],[Rate
(L/S)]],"")</f>
        <v>0</v>
      </c>
      <c r="BE461" s="7">
        <f>IFERROR(VLOOKUP(Table1[[#This Row],[Stock]],[2]CUS030!$A$5:$BO$10000,62,0)/Table1[[#This Row],[Rate
(L/S)]],"")</f>
        <v>0</v>
      </c>
      <c r="BF461" s="7">
        <f>IFERROR(VLOOKUP(Table1[[#This Row],[Stock]],[2]CUS030!$A$5:$BO$10000,63,0)/Table1[[#This Row],[Rate
(L/S)]],"")</f>
        <v>0</v>
      </c>
      <c r="BG461" s="7">
        <f>IFERROR(VLOOKUP(Table1[[#This Row],[Stock]],[2]CUS030!$A$5:$BO$10000,64,0)/Table1[[#This Row],[Rate
(L/S)]],"")</f>
        <v>0</v>
      </c>
      <c r="BH461" s="7">
        <f>IFERROR(VLOOKUP(Table1[[#This Row],[Stock]],[2]CUS030!$A$5:$BO$10000,65,0)/Table1[[#This Row],[Rate
(L/S)]],"")</f>
        <v>0</v>
      </c>
      <c r="BI461" s="7" t="s">
        <v>1</v>
      </c>
      <c r="BJ461" s="15">
        <f>IFERROR(IF(Table1[[#This Row],[S.Material]]="S",(Table1[[#This Row],[Total Qty]]+Table1[[#This Row],[N+1]]+Table1[[#This Row],[N+2]]),Table1[[#This Row],[Total Qty]]+Table1[[#This Row],[N+1]]),)</f>
        <v>730.11428571428564</v>
      </c>
      <c r="BK461" s="7" t="str">
        <f>IFERROR(IF(((AVERAGE((Table1[[#This Row],[N+1]],Table1[[#This Row],[N+2]]),Table1[[#This Row],[N+3]])-(Table1[[#This Row],[Total Qty]])))&gt;500,"Fixed&gt;500pcs",""),"")</f>
        <v/>
      </c>
      <c r="BL461" s="7" t="str">
        <f>IF(AND(Table1[[#This Row],[Last Forcast]]=0,Table1[[#This Row],[Total Qty]]&gt;0,Table1[[#This Row],[N+1]]&gt;0),"Check PO again","")</f>
        <v/>
      </c>
    </row>
    <row r="462" spans="2:64" x14ac:dyDescent="0.3">
      <c r="B462">
        <v>460</v>
      </c>
      <c r="C462" t="s">
        <v>475</v>
      </c>
      <c r="D462">
        <f>IFERROR(ROUND((MID(Table1[[#This Row],[Production]],35,(LEN(Table1[[#This Row],[Production]]))-37)/(MID(Table1[[#This Row],[Stock]],35,(LEN(Table1[[#This Row],[Stock]]))-37))),0),"")</f>
        <v>19</v>
      </c>
      <c r="E462" t="s">
        <v>474</v>
      </c>
      <c r="F462" s="16">
        <f>VLOOKUP(LEFT(Table1[[#This Row],[Production]],LEN(Table1[[#This Row],[Production]])-7),Item!$A$5:$Z$1000,26,0)</f>
        <v>0.69</v>
      </c>
      <c r="H462" s="8" t="str">
        <f>IFERROR(VLOOKUP(MID(Table1[[#This Row],[Production]],10,2),Special!$B$2:$D$26,3,0),"")</f>
        <v>S</v>
      </c>
      <c r="J462" t="b">
        <f>EXACT(LEFT(Table1[[#This Row],[Stock]],12),LEFT(Table1[[#This Row],[Production]],12))</f>
        <v>1</v>
      </c>
      <c r="K462" t="b">
        <f>EXACT((RIGHT(Table1[[#This Row],[Stock]],3)),((RIGHT(Table1[[#This Row],[Production]],3))))</f>
        <v>1</v>
      </c>
      <c r="L462" s="14">
        <f>IFERROR(VLOOKUP(Table1[[#This Row],[Stock]],[1]Sheet1!$A$7:$N$10000,14,0),"")</f>
        <v>900</v>
      </c>
      <c r="M462" s="14">
        <f>IFERROR(ROUND((Table1[[#This Row],[Stock
(S&amp;L)]]/Table1[[#This Row],[Rate
(L/S)]]),0),"")</f>
        <v>47</v>
      </c>
      <c r="O462" t="str">
        <f>IF(Table1[[#This Row],[Rate
(L/S)]]=1,"P/E","C")</f>
        <v>C</v>
      </c>
      <c r="P462" s="7">
        <f>IFERROR(VLOOKUP(Table1[[#This Row],[Stock]],[2]CUS030!$A$5:$BO$10000,21,0)/Table1[[#This Row],[Rate
(L/S)]],"")</f>
        <v>0</v>
      </c>
      <c r="Q462" s="7">
        <f>IFERROR(VLOOKUP(Table1[[#This Row],[Stock]],[2]CUS030!$A$5:$BO$10000,22,0)/Table1[[#This Row],[Rate
(L/S)]],"")</f>
        <v>16.842105263157894</v>
      </c>
      <c r="R462" s="7">
        <f>IFERROR(VLOOKUP(Table1[[#This Row],[Stock]],[2]CUS030!$A$5:$BO$10000,23,0)/Table1[[#This Row],[Rate
(L/S)]],"")</f>
        <v>0</v>
      </c>
      <c r="S462" s="7">
        <f>IFERROR(VLOOKUP(Table1[[#This Row],[Stock]],[2]CUS030!$A$5:$BO$10000,24,0)/Table1[[#This Row],[Rate
(L/S)]],"")</f>
        <v>0</v>
      </c>
      <c r="T462" s="7">
        <f>IFERROR(VLOOKUP(Table1[[#This Row],[Stock]],[2]CUS030!$A$5:$BO$10000,25,0)/Table1[[#This Row],[Rate
(L/S)]],"")</f>
        <v>0</v>
      </c>
      <c r="U462" s="7">
        <f>IFERROR(VLOOKUP(Table1[[#This Row],[Stock]],[2]CUS030!$A$5:$BO$10000,26,0)/Table1[[#This Row],[Rate
(L/S)]],"")</f>
        <v>0</v>
      </c>
      <c r="V462" s="7">
        <f>IFERROR(VLOOKUP(Table1[[#This Row],[Stock]],[2]CUS030!$A$5:$BO$10000,27,0)/Table1[[#This Row],[Rate
(L/S)]],"")</f>
        <v>0</v>
      </c>
      <c r="W462" s="7">
        <f>IFERROR(VLOOKUP(Table1[[#This Row],[Stock]],[2]CUS030!$A$5:$BO$10000,28,0)/Table1[[#This Row],[Rate
(L/S)]],"")</f>
        <v>0</v>
      </c>
      <c r="X462" s="7">
        <f>IFERROR(VLOOKUP(Table1[[#This Row],[Stock]],[2]CUS030!$A$5:$BO$10000,29,0)/Table1[[#This Row],[Rate
(L/S)]],"")</f>
        <v>0</v>
      </c>
      <c r="Y462" s="7">
        <f>IFERROR(VLOOKUP(Table1[[#This Row],[Stock]],[2]CUS030!$A$5:$BO$10000,30,0)/Table1[[#This Row],[Rate
(L/S)]],"")</f>
        <v>0</v>
      </c>
      <c r="Z462" s="7">
        <f>IFERROR(VLOOKUP(Table1[[#This Row],[Stock]],[2]CUS030!$A$5:$BO$10000,31,0)/Table1[[#This Row],[Rate
(L/S)]],"")</f>
        <v>0</v>
      </c>
      <c r="AA462" s="7">
        <f>IFERROR(VLOOKUP(Table1[[#This Row],[Stock]],[2]CUS030!$A$5:$BO$10000,32,0)/Table1[[#This Row],[Rate
(L/S)]],"")</f>
        <v>0</v>
      </c>
      <c r="AB462" s="7">
        <f>IFERROR(VLOOKUP(Table1[[#This Row],[Stock]],[2]CUS030!$A$5:$BO$10000,33,0)/Table1[[#This Row],[Rate
(L/S)]],"")</f>
        <v>0</v>
      </c>
      <c r="AC462" s="7">
        <f>IFERROR(VLOOKUP(Table1[[#This Row],[Stock]],[2]CUS030!$A$5:$BO$10000,34,0)/Table1[[#This Row],[Rate
(L/S)]],"")</f>
        <v>0</v>
      </c>
      <c r="AD462" s="7">
        <f>IFERROR(VLOOKUP(Table1[[#This Row],[Stock]],[2]CUS030!$A$5:$BO$10000,35,0)/Table1[[#This Row],[Rate
(L/S)]],"")</f>
        <v>0</v>
      </c>
      <c r="AE462" s="7">
        <f>IFERROR(VLOOKUP(Table1[[#This Row],[Stock]],[2]CUS030!$A$5:$BO$10000,36,0)/Table1[[#This Row],[Rate
(L/S)]],"")</f>
        <v>0</v>
      </c>
      <c r="AF462" s="7">
        <f>IFERROR(VLOOKUP(Table1[[#This Row],[Stock]],[2]CUS030!$A$5:$BO$10000,37,0)/Table1[[#This Row],[Rate
(L/S)]],"")</f>
        <v>0</v>
      </c>
      <c r="AG462" s="7">
        <f>IFERROR(VLOOKUP(Table1[[#This Row],[Stock]],[2]CUS030!$A$5:$BO$10000,38,0)/Table1[[#This Row],[Rate
(L/S)]],"")</f>
        <v>0</v>
      </c>
      <c r="AH462" s="7">
        <f>IFERROR(VLOOKUP(Table1[[#This Row],[Stock]],[2]CUS030!$A$5:$BO$10000,39,0)/Table1[[#This Row],[Rate
(L/S)]],"")</f>
        <v>0</v>
      </c>
      <c r="AI462" s="7">
        <f>IFERROR(VLOOKUP(Table1[[#This Row],[Stock]],[2]CUS030!$A$5:$BO$10000,40,0)/Table1[[#This Row],[Rate
(L/S)]],"")</f>
        <v>0</v>
      </c>
      <c r="AJ462" s="7">
        <f>IFERROR(VLOOKUP(Table1[[#This Row],[Stock]],[2]CUS030!$A$5:$BO$10000,41,0)/Table1[[#This Row],[Rate
(L/S)]],"")</f>
        <v>0</v>
      </c>
      <c r="AK462" s="7">
        <f>IFERROR(VLOOKUP(Table1[[#This Row],[Stock]],[2]CUS030!$A$5:$BO$10000,42,0)/Table1[[#This Row],[Rate
(L/S)]],"")</f>
        <v>0</v>
      </c>
      <c r="AL462" s="7">
        <f>IFERROR(VLOOKUP(Table1[[#This Row],[Stock]],[2]CUS030!$A$5:$BO$10000,43,0)/Table1[[#This Row],[Rate
(L/S)]],"")</f>
        <v>0</v>
      </c>
      <c r="AM462" s="7">
        <f>IFERROR(VLOOKUP(Table1[[#This Row],[Stock]],[2]CUS030!$A$5:$BO$10000,44,0)/Table1[[#This Row],[Rate
(L/S)]],"")</f>
        <v>0</v>
      </c>
      <c r="AN462" s="7">
        <f>IFERROR(VLOOKUP(Table1[[#This Row],[Stock]],[2]CUS030!$A$5:$BO$10000,45,0)/Table1[[#This Row],[Rate
(L/S)]],"")</f>
        <v>0</v>
      </c>
      <c r="AO462" s="7">
        <f>IFERROR(VLOOKUP(Table1[[#This Row],[Stock]],[2]CUS030!$A$5:$BO$10000,46,0)/Table1[[#This Row],[Rate
(L/S)]],"")</f>
        <v>0</v>
      </c>
      <c r="AP462" s="7">
        <f>IFERROR(VLOOKUP(Table1[[#This Row],[Stock]],[2]CUS030!$A$5:$BO$10000,47,0)/Table1[[#This Row],[Rate
(L/S)]],"")</f>
        <v>0</v>
      </c>
      <c r="AQ462" s="7">
        <f>IFERROR(VLOOKUP(Table1[[#This Row],[Stock]],[2]CUS030!$A$5:$BO$10000,48,0)/Table1[[#This Row],[Rate
(L/S)]],"")</f>
        <v>0</v>
      </c>
      <c r="AR462" s="7">
        <f>IFERROR(VLOOKUP(Table1[[#This Row],[Stock]],[2]CUS030!$A$5:$BO$10000,49,0)/Table1[[#This Row],[Rate
(L/S)]],"")</f>
        <v>0</v>
      </c>
      <c r="AS462" s="7">
        <f>IFERROR(VLOOKUP(Table1[[#This Row],[Stock]],[2]CUS030!$A$5:$BO$10000,50,0)/Table1[[#This Row],[Rate
(L/S)]],"")</f>
        <v>0</v>
      </c>
      <c r="AT462" s="7">
        <f>IFERROR(VLOOKUP(Table1[[#This Row],[Stock]],[2]CUS030!$A$5:$BO$10000,51,0)/Table1[[#This Row],[Rate
(L/S)]],"")</f>
        <v>0</v>
      </c>
      <c r="AU462" s="7">
        <f>IFERROR(VLOOKUP(Table1[[#This Row],[Stock]],[2]CUS030!$A$5:$BO$10000,52,0)/Table1[[#This Row],[Rate
(L/S)]],"")</f>
        <v>0</v>
      </c>
      <c r="AV462" s="7">
        <f>IFERROR(VLOOKUP(Table1[[#This Row],[Stock]],[2]CUS030!$A$5:$BO$10000,53,0)/Table1[[#This Row],[Rate
(L/S)]],"")</f>
        <v>16.842105263157894</v>
      </c>
      <c r="AW462" s="7">
        <f>IFERROR(VLOOKUP(Table1[[#This Row],[Stock]],[2]CUS030!$A$5:$BO$10000,54,0)/Table1[[#This Row],[Rate
(L/S)]],"")</f>
        <v>0</v>
      </c>
      <c r="AX462" s="7">
        <f>IFERROR(VLOOKUP(Table1[[#This Row],[Stock]],[2]CUS030!$A$5:$BO$10000,55,0)/Table1[[#This Row],[Rate
(L/S)]],"")</f>
        <v>33.684210526315788</v>
      </c>
      <c r="AY462" s="7">
        <f>IFERROR(VLOOKUP(Table1[[#This Row],[Stock]],[2]CUS030!$A$5:$BO$10000,56,0)/Table1[[#This Row],[Rate
(L/S)]],"")</f>
        <v>68.78947368421052</v>
      </c>
      <c r="AZ462" s="7">
        <f>IFERROR(VLOOKUP(Table1[[#This Row],[Stock]],[2]CUS030!$A$5:$BO$10000,57,0)/Table1[[#This Row],[Rate
(L/S)]],"")</f>
        <v>37.631578947368418</v>
      </c>
      <c r="BA462" s="7">
        <f>IFERROR(VLOOKUP(Table1[[#This Row],[Stock]],[2]CUS030!$A$5:$BO$10000,58,0)/Table1[[#This Row],[Rate
(L/S)]],"")</f>
        <v>89.263157894736835</v>
      </c>
      <c r="BB462" s="7">
        <f>IFERROR(VLOOKUP(Table1[[#This Row],[Stock]],[2]CUS030!$A$5:$BO$10000,59,0)/Table1[[#This Row],[Rate
(L/S)]],"")</f>
        <v>0</v>
      </c>
      <c r="BC462" s="7">
        <f>IFERROR(VLOOKUP(Table1[[#This Row],[Stock]],[2]CUS030!$A$5:$BO$10000,60,0)/Table1[[#This Row],[Rate
(L/S)]],"")</f>
        <v>0</v>
      </c>
      <c r="BD462" s="7">
        <f>IFERROR(VLOOKUP(Table1[[#This Row],[Stock]],[2]CUS030!$A$5:$BO$10000,61,0)/Table1[[#This Row],[Rate
(L/S)]],"")</f>
        <v>0</v>
      </c>
      <c r="BE462" s="7">
        <f>IFERROR(VLOOKUP(Table1[[#This Row],[Stock]],[2]CUS030!$A$5:$BO$10000,62,0)/Table1[[#This Row],[Rate
(L/S)]],"")</f>
        <v>0</v>
      </c>
      <c r="BF462" s="7">
        <f>IFERROR(VLOOKUP(Table1[[#This Row],[Stock]],[2]CUS030!$A$5:$BO$10000,63,0)/Table1[[#This Row],[Rate
(L/S)]],"")</f>
        <v>0</v>
      </c>
      <c r="BG462" s="7">
        <f>IFERROR(VLOOKUP(Table1[[#This Row],[Stock]],[2]CUS030!$A$5:$BO$10000,64,0)/Table1[[#This Row],[Rate
(L/S)]],"")</f>
        <v>0</v>
      </c>
      <c r="BH462" s="7">
        <f>IFERROR(VLOOKUP(Table1[[#This Row],[Stock]],[2]CUS030!$A$5:$BO$10000,65,0)/Table1[[#This Row],[Rate
(L/S)]],"")</f>
        <v>0</v>
      </c>
      <c r="BI462" s="7" t="s">
        <v>1</v>
      </c>
      <c r="BJ462" s="15">
        <f>IFERROR(IF(Table1[[#This Row],[S.Material]]="S",(Table1[[#This Row],[Total Qty]]+Table1[[#This Row],[N+1]]+Table1[[#This Row],[N+2]]),Table1[[#This Row],[Total Qty]]+Table1[[#This Row],[N+1]]),)</f>
        <v>123.26315789473682</v>
      </c>
      <c r="BK462" s="7" t="str">
        <f>IFERROR(IF(((AVERAGE((Table1[[#This Row],[N+1]],Table1[[#This Row],[N+2]]),Table1[[#This Row],[N+3]])-(Table1[[#This Row],[Total Qty]])))&gt;500,"Fixed&gt;500pcs",""),"")</f>
        <v/>
      </c>
      <c r="BL462" s="7" t="str">
        <f>IF(AND(Table1[[#This Row],[Last Forcast]]=0,Table1[[#This Row],[Total Qty]]&gt;0,Table1[[#This Row],[N+1]]&gt;0),"Check PO again","")</f>
        <v/>
      </c>
    </row>
    <row r="463" spans="2:64" x14ac:dyDescent="0.3">
      <c r="B463">
        <v>461</v>
      </c>
      <c r="C463" t="s">
        <v>474</v>
      </c>
      <c r="D463">
        <f>IFERROR(ROUND((MID(Table1[[#This Row],[Production]],35,(LEN(Table1[[#This Row],[Production]]))-37)/(MID(Table1[[#This Row],[Stock]],35,(LEN(Table1[[#This Row],[Stock]]))-37))),0),"")</f>
        <v>1</v>
      </c>
      <c r="E463" t="s">
        <v>474</v>
      </c>
      <c r="F463" s="16">
        <f>VLOOKUP(LEFT(Table1[[#This Row],[Production]],LEN(Table1[[#This Row],[Production]])-7),Item!$A$5:$Z$1000,26,0)</f>
        <v>0.69</v>
      </c>
      <c r="H463" s="8" t="str">
        <f>IFERROR(VLOOKUP(MID(Table1[[#This Row],[Production]],10,2),Special!$B$2:$D$26,3,0),"")</f>
        <v>S</v>
      </c>
      <c r="J463" t="b">
        <f>EXACT(LEFT(Table1[[#This Row],[Stock]],12),LEFT(Table1[[#This Row],[Production]],12))</f>
        <v>1</v>
      </c>
      <c r="K463" t="b">
        <f>EXACT((RIGHT(Table1[[#This Row],[Stock]],3)),((RIGHT(Table1[[#This Row],[Production]],3))))</f>
        <v>1</v>
      </c>
      <c r="L463" s="14">
        <f>IFERROR(VLOOKUP(Table1[[#This Row],[Stock]],[1]Sheet1!$A$7:$N$10000,14,0),"")</f>
        <v>270</v>
      </c>
      <c r="M463" s="14">
        <f>IFERROR(ROUND((Table1[[#This Row],[Stock
(S&amp;L)]]/Table1[[#This Row],[Rate
(L/S)]]),0),"")</f>
        <v>270</v>
      </c>
      <c r="O463" t="str">
        <f>IF(Table1[[#This Row],[Rate
(L/S)]]=1,"P/E","C")</f>
        <v>P/E</v>
      </c>
      <c r="P463" s="7" t="str">
        <f>IFERROR(VLOOKUP(Table1[[#This Row],[Stock]],[2]CUS030!$A$5:$BO$10000,21,0)/Table1[[#This Row],[Rate
(L/S)]],"")</f>
        <v/>
      </c>
      <c r="Q463" s="7" t="str">
        <f>IFERROR(VLOOKUP(Table1[[#This Row],[Stock]],[2]CUS030!$A$5:$BO$10000,22,0)/Table1[[#This Row],[Rate
(L/S)]],"")</f>
        <v/>
      </c>
      <c r="R463" s="7" t="str">
        <f>IFERROR(VLOOKUP(Table1[[#This Row],[Stock]],[2]CUS030!$A$5:$BO$10000,23,0)/Table1[[#This Row],[Rate
(L/S)]],"")</f>
        <v/>
      </c>
      <c r="S463" s="7" t="str">
        <f>IFERROR(VLOOKUP(Table1[[#This Row],[Stock]],[2]CUS030!$A$5:$BO$10000,24,0)/Table1[[#This Row],[Rate
(L/S)]],"")</f>
        <v/>
      </c>
      <c r="T463" s="7" t="str">
        <f>IFERROR(VLOOKUP(Table1[[#This Row],[Stock]],[2]CUS030!$A$5:$BO$10000,25,0)/Table1[[#This Row],[Rate
(L/S)]],"")</f>
        <v/>
      </c>
      <c r="U463" s="7" t="str">
        <f>IFERROR(VLOOKUP(Table1[[#This Row],[Stock]],[2]CUS030!$A$5:$BO$10000,26,0)/Table1[[#This Row],[Rate
(L/S)]],"")</f>
        <v/>
      </c>
      <c r="V463" s="7" t="str">
        <f>IFERROR(VLOOKUP(Table1[[#This Row],[Stock]],[2]CUS030!$A$5:$BO$10000,27,0)/Table1[[#This Row],[Rate
(L/S)]],"")</f>
        <v/>
      </c>
      <c r="W463" s="7" t="str">
        <f>IFERROR(VLOOKUP(Table1[[#This Row],[Stock]],[2]CUS030!$A$5:$BO$10000,28,0)/Table1[[#This Row],[Rate
(L/S)]],"")</f>
        <v/>
      </c>
      <c r="X463" s="7" t="str">
        <f>IFERROR(VLOOKUP(Table1[[#This Row],[Stock]],[2]CUS030!$A$5:$BO$10000,29,0)/Table1[[#This Row],[Rate
(L/S)]],"")</f>
        <v/>
      </c>
      <c r="Y463" s="7" t="str">
        <f>IFERROR(VLOOKUP(Table1[[#This Row],[Stock]],[2]CUS030!$A$5:$BO$10000,30,0)/Table1[[#This Row],[Rate
(L/S)]],"")</f>
        <v/>
      </c>
      <c r="Z463" s="7" t="str">
        <f>IFERROR(VLOOKUP(Table1[[#This Row],[Stock]],[2]CUS030!$A$5:$BO$10000,31,0)/Table1[[#This Row],[Rate
(L/S)]],"")</f>
        <v/>
      </c>
      <c r="AA463" s="7" t="str">
        <f>IFERROR(VLOOKUP(Table1[[#This Row],[Stock]],[2]CUS030!$A$5:$BO$10000,32,0)/Table1[[#This Row],[Rate
(L/S)]],"")</f>
        <v/>
      </c>
      <c r="AB463" s="7" t="str">
        <f>IFERROR(VLOOKUP(Table1[[#This Row],[Stock]],[2]CUS030!$A$5:$BO$10000,33,0)/Table1[[#This Row],[Rate
(L/S)]],"")</f>
        <v/>
      </c>
      <c r="AC463" s="7" t="str">
        <f>IFERROR(VLOOKUP(Table1[[#This Row],[Stock]],[2]CUS030!$A$5:$BO$10000,34,0)/Table1[[#This Row],[Rate
(L/S)]],"")</f>
        <v/>
      </c>
      <c r="AD463" s="7" t="str">
        <f>IFERROR(VLOOKUP(Table1[[#This Row],[Stock]],[2]CUS030!$A$5:$BO$10000,35,0)/Table1[[#This Row],[Rate
(L/S)]],"")</f>
        <v/>
      </c>
      <c r="AE463" s="7" t="str">
        <f>IFERROR(VLOOKUP(Table1[[#This Row],[Stock]],[2]CUS030!$A$5:$BO$10000,36,0)/Table1[[#This Row],[Rate
(L/S)]],"")</f>
        <v/>
      </c>
      <c r="AF463" s="7" t="str">
        <f>IFERROR(VLOOKUP(Table1[[#This Row],[Stock]],[2]CUS030!$A$5:$BO$10000,37,0)/Table1[[#This Row],[Rate
(L/S)]],"")</f>
        <v/>
      </c>
      <c r="AG463" s="7" t="str">
        <f>IFERROR(VLOOKUP(Table1[[#This Row],[Stock]],[2]CUS030!$A$5:$BO$10000,38,0)/Table1[[#This Row],[Rate
(L/S)]],"")</f>
        <v/>
      </c>
      <c r="AH463" s="7" t="str">
        <f>IFERROR(VLOOKUP(Table1[[#This Row],[Stock]],[2]CUS030!$A$5:$BO$10000,39,0)/Table1[[#This Row],[Rate
(L/S)]],"")</f>
        <v/>
      </c>
      <c r="AI463" s="7" t="str">
        <f>IFERROR(VLOOKUP(Table1[[#This Row],[Stock]],[2]CUS030!$A$5:$BO$10000,40,0)/Table1[[#This Row],[Rate
(L/S)]],"")</f>
        <v/>
      </c>
      <c r="AJ463" s="7" t="str">
        <f>IFERROR(VLOOKUP(Table1[[#This Row],[Stock]],[2]CUS030!$A$5:$BO$10000,41,0)/Table1[[#This Row],[Rate
(L/S)]],"")</f>
        <v/>
      </c>
      <c r="AK463" s="7" t="str">
        <f>IFERROR(VLOOKUP(Table1[[#This Row],[Stock]],[2]CUS030!$A$5:$BO$10000,42,0)/Table1[[#This Row],[Rate
(L/S)]],"")</f>
        <v/>
      </c>
      <c r="AL463" s="7" t="str">
        <f>IFERROR(VLOOKUP(Table1[[#This Row],[Stock]],[2]CUS030!$A$5:$BO$10000,43,0)/Table1[[#This Row],[Rate
(L/S)]],"")</f>
        <v/>
      </c>
      <c r="AM463" s="7" t="str">
        <f>IFERROR(VLOOKUP(Table1[[#This Row],[Stock]],[2]CUS030!$A$5:$BO$10000,44,0)/Table1[[#This Row],[Rate
(L/S)]],"")</f>
        <v/>
      </c>
      <c r="AN463" s="7" t="str">
        <f>IFERROR(VLOOKUP(Table1[[#This Row],[Stock]],[2]CUS030!$A$5:$BO$10000,45,0)/Table1[[#This Row],[Rate
(L/S)]],"")</f>
        <v/>
      </c>
      <c r="AO463" s="7" t="str">
        <f>IFERROR(VLOOKUP(Table1[[#This Row],[Stock]],[2]CUS030!$A$5:$BO$10000,46,0)/Table1[[#This Row],[Rate
(L/S)]],"")</f>
        <v/>
      </c>
      <c r="AP463" s="7" t="str">
        <f>IFERROR(VLOOKUP(Table1[[#This Row],[Stock]],[2]CUS030!$A$5:$BO$10000,47,0)/Table1[[#This Row],[Rate
(L/S)]],"")</f>
        <v/>
      </c>
      <c r="AQ463" s="7" t="str">
        <f>IFERROR(VLOOKUP(Table1[[#This Row],[Stock]],[2]CUS030!$A$5:$BO$10000,48,0)/Table1[[#This Row],[Rate
(L/S)]],"")</f>
        <v/>
      </c>
      <c r="AR463" s="7" t="str">
        <f>IFERROR(VLOOKUP(Table1[[#This Row],[Stock]],[2]CUS030!$A$5:$BO$10000,49,0)/Table1[[#This Row],[Rate
(L/S)]],"")</f>
        <v/>
      </c>
      <c r="AS463" s="7" t="str">
        <f>IFERROR(VLOOKUP(Table1[[#This Row],[Stock]],[2]CUS030!$A$5:$BO$10000,50,0)/Table1[[#This Row],[Rate
(L/S)]],"")</f>
        <v/>
      </c>
      <c r="AT463" s="7" t="str">
        <f>IFERROR(VLOOKUP(Table1[[#This Row],[Stock]],[2]CUS030!$A$5:$BO$10000,51,0)/Table1[[#This Row],[Rate
(L/S)]],"")</f>
        <v/>
      </c>
      <c r="AU463" s="7" t="str">
        <f>IFERROR(VLOOKUP(Table1[[#This Row],[Stock]],[2]CUS030!$A$5:$BO$10000,52,0)/Table1[[#This Row],[Rate
(L/S)]],"")</f>
        <v/>
      </c>
      <c r="AV463" s="7" t="str">
        <f>IFERROR(VLOOKUP(Table1[[#This Row],[Stock]],[2]CUS030!$A$5:$BO$10000,53,0)/Table1[[#This Row],[Rate
(L/S)]],"")</f>
        <v/>
      </c>
      <c r="AW463" s="7" t="str">
        <f>IFERROR(VLOOKUP(Table1[[#This Row],[Stock]],[2]CUS030!$A$5:$BO$10000,54,0)/Table1[[#This Row],[Rate
(L/S)]],"")</f>
        <v/>
      </c>
      <c r="AX463" s="7" t="str">
        <f>IFERROR(VLOOKUP(Table1[[#This Row],[Stock]],[2]CUS030!$A$5:$BO$10000,55,0)/Table1[[#This Row],[Rate
(L/S)]],"")</f>
        <v/>
      </c>
      <c r="AY463" s="7" t="str">
        <f>IFERROR(VLOOKUP(Table1[[#This Row],[Stock]],[2]CUS030!$A$5:$BO$10000,56,0)/Table1[[#This Row],[Rate
(L/S)]],"")</f>
        <v/>
      </c>
      <c r="AZ463" s="7" t="str">
        <f>IFERROR(VLOOKUP(Table1[[#This Row],[Stock]],[2]CUS030!$A$5:$BO$10000,57,0)/Table1[[#This Row],[Rate
(L/S)]],"")</f>
        <v/>
      </c>
      <c r="BA463" s="7" t="str">
        <f>IFERROR(VLOOKUP(Table1[[#This Row],[Stock]],[2]CUS030!$A$5:$BO$10000,58,0)/Table1[[#This Row],[Rate
(L/S)]],"")</f>
        <v/>
      </c>
      <c r="BB463" s="7" t="str">
        <f>IFERROR(VLOOKUP(Table1[[#This Row],[Stock]],[2]CUS030!$A$5:$BO$10000,59,0)/Table1[[#This Row],[Rate
(L/S)]],"")</f>
        <v/>
      </c>
      <c r="BC463" s="7" t="str">
        <f>IFERROR(VLOOKUP(Table1[[#This Row],[Stock]],[2]CUS030!$A$5:$BO$10000,60,0)/Table1[[#This Row],[Rate
(L/S)]],"")</f>
        <v/>
      </c>
      <c r="BD463" s="7" t="str">
        <f>IFERROR(VLOOKUP(Table1[[#This Row],[Stock]],[2]CUS030!$A$5:$BO$10000,61,0)/Table1[[#This Row],[Rate
(L/S)]],"")</f>
        <v/>
      </c>
      <c r="BE463" s="7" t="str">
        <f>IFERROR(VLOOKUP(Table1[[#This Row],[Stock]],[2]CUS030!$A$5:$BO$10000,62,0)/Table1[[#This Row],[Rate
(L/S)]],"")</f>
        <v/>
      </c>
      <c r="BF463" s="7" t="str">
        <f>IFERROR(VLOOKUP(Table1[[#This Row],[Stock]],[2]CUS030!$A$5:$BO$10000,63,0)/Table1[[#This Row],[Rate
(L/S)]],"")</f>
        <v/>
      </c>
      <c r="BG463" s="7" t="str">
        <f>IFERROR(VLOOKUP(Table1[[#This Row],[Stock]],[2]CUS030!$A$5:$BO$10000,64,0)/Table1[[#This Row],[Rate
(L/S)]],"")</f>
        <v/>
      </c>
      <c r="BH463" s="7" t="str">
        <f>IFERROR(VLOOKUP(Table1[[#This Row],[Stock]],[2]CUS030!$A$5:$BO$10000,65,0)/Table1[[#This Row],[Rate
(L/S)]],"")</f>
        <v/>
      </c>
      <c r="BI463" s="7" t="s">
        <v>1</v>
      </c>
      <c r="BJ463" s="15">
        <f>IFERROR(IF(Table1[[#This Row],[S.Material]]="S",(Table1[[#This Row],[Total Qty]]+Table1[[#This Row],[N+1]]+Table1[[#This Row],[N+2]]),Table1[[#This Row],[Total Qty]]+Table1[[#This Row],[N+1]]),)</f>
        <v>0</v>
      </c>
      <c r="BK463" s="7" t="str">
        <f>IFERROR(IF(((AVERAGE((Table1[[#This Row],[N+1]],Table1[[#This Row],[N+2]]),Table1[[#This Row],[N+3]])-(Table1[[#This Row],[Total Qty]])))&gt;500,"Fixed&gt;500pcs",""),"")</f>
        <v/>
      </c>
      <c r="BL463" s="7" t="str">
        <f>IF(AND(Table1[[#This Row],[Last Forcast]]=0,Table1[[#This Row],[Total Qty]]&gt;0,Table1[[#This Row],[N+1]]&gt;0),"Check PO again","")</f>
        <v/>
      </c>
    </row>
    <row r="464" spans="2:64" x14ac:dyDescent="0.3">
      <c r="B464">
        <v>462</v>
      </c>
      <c r="C464" t="s">
        <v>476</v>
      </c>
      <c r="D464">
        <f>IFERROR(ROUND((MID(Table1[[#This Row],[Production]],35,(LEN(Table1[[#This Row],[Production]]))-37)/(MID(Table1[[#This Row],[Stock]],35,(LEN(Table1[[#This Row],[Stock]]))-37))),0),"")</f>
        <v>4</v>
      </c>
      <c r="E464" t="s">
        <v>477</v>
      </c>
      <c r="F464" s="16">
        <f>VLOOKUP(LEFT(Table1[[#This Row],[Production]],LEN(Table1[[#This Row],[Production]])-7),Item!$A$5:$Z$1000,26,0)</f>
        <v>0.84299999999999997</v>
      </c>
      <c r="H464" s="8" t="str">
        <f>IFERROR(VLOOKUP(MID(Table1[[#This Row],[Production]],10,2),Special!$B$2:$D$26,3,0),"")</f>
        <v>S</v>
      </c>
      <c r="J464" t="b">
        <f>EXACT(LEFT(Table1[[#This Row],[Stock]],12),LEFT(Table1[[#This Row],[Production]],12))</f>
        <v>1</v>
      </c>
      <c r="K464" t="b">
        <f>EXACT((RIGHT(Table1[[#This Row],[Stock]],3)),((RIGHT(Table1[[#This Row],[Production]],3))))</f>
        <v>1</v>
      </c>
      <c r="L464" s="14">
        <f>IFERROR(VLOOKUP(Table1[[#This Row],[Stock]],[1]Sheet1!$A$7:$N$10000,14,0),"")</f>
        <v>197</v>
      </c>
      <c r="M464" s="14">
        <f>IFERROR(ROUND((Table1[[#This Row],[Stock
(S&amp;L)]]/Table1[[#This Row],[Rate
(L/S)]]),0),"")</f>
        <v>49</v>
      </c>
      <c r="O464" t="str">
        <f>IF(Table1[[#This Row],[Rate
(L/S)]]=1,"P/E","C")</f>
        <v>C</v>
      </c>
      <c r="P464" s="7">
        <f>IFERROR(VLOOKUP(Table1[[#This Row],[Stock]],[2]CUS030!$A$5:$BO$10000,21,0)/Table1[[#This Row],[Rate
(L/S)]],"")</f>
        <v>0</v>
      </c>
      <c r="Q464" s="7">
        <f>IFERROR(VLOOKUP(Table1[[#This Row],[Stock]],[2]CUS030!$A$5:$BO$10000,22,0)/Table1[[#This Row],[Rate
(L/S)]],"")</f>
        <v>0</v>
      </c>
      <c r="R464" s="7">
        <f>IFERROR(VLOOKUP(Table1[[#This Row],[Stock]],[2]CUS030!$A$5:$BO$10000,23,0)/Table1[[#This Row],[Rate
(L/S)]],"")</f>
        <v>0</v>
      </c>
      <c r="S464" s="7">
        <f>IFERROR(VLOOKUP(Table1[[#This Row],[Stock]],[2]CUS030!$A$5:$BO$10000,24,0)/Table1[[#This Row],[Rate
(L/S)]],"")</f>
        <v>0</v>
      </c>
      <c r="T464" s="7">
        <f>IFERROR(VLOOKUP(Table1[[#This Row],[Stock]],[2]CUS030!$A$5:$BO$10000,25,0)/Table1[[#This Row],[Rate
(L/S)]],"")</f>
        <v>0</v>
      </c>
      <c r="U464" s="7">
        <f>IFERROR(VLOOKUP(Table1[[#This Row],[Stock]],[2]CUS030!$A$5:$BO$10000,26,0)/Table1[[#This Row],[Rate
(L/S)]],"")</f>
        <v>0</v>
      </c>
      <c r="V464" s="7">
        <f>IFERROR(VLOOKUP(Table1[[#This Row],[Stock]],[2]CUS030!$A$5:$BO$10000,27,0)/Table1[[#This Row],[Rate
(L/S)]],"")</f>
        <v>0</v>
      </c>
      <c r="W464" s="7">
        <f>IFERROR(VLOOKUP(Table1[[#This Row],[Stock]],[2]CUS030!$A$5:$BO$10000,28,0)/Table1[[#This Row],[Rate
(L/S)]],"")</f>
        <v>0</v>
      </c>
      <c r="X464" s="7">
        <f>IFERROR(VLOOKUP(Table1[[#This Row],[Stock]],[2]CUS030!$A$5:$BO$10000,29,0)/Table1[[#This Row],[Rate
(L/S)]],"")</f>
        <v>0</v>
      </c>
      <c r="Y464" s="7">
        <f>IFERROR(VLOOKUP(Table1[[#This Row],[Stock]],[2]CUS030!$A$5:$BO$10000,30,0)/Table1[[#This Row],[Rate
(L/S)]],"")</f>
        <v>0</v>
      </c>
      <c r="Z464" s="7">
        <f>IFERROR(VLOOKUP(Table1[[#This Row],[Stock]],[2]CUS030!$A$5:$BO$10000,31,0)/Table1[[#This Row],[Rate
(L/S)]],"")</f>
        <v>0</v>
      </c>
      <c r="AA464" s="7">
        <f>IFERROR(VLOOKUP(Table1[[#This Row],[Stock]],[2]CUS030!$A$5:$BO$10000,32,0)/Table1[[#This Row],[Rate
(L/S)]],"")</f>
        <v>0</v>
      </c>
      <c r="AB464" s="7">
        <f>IFERROR(VLOOKUP(Table1[[#This Row],[Stock]],[2]CUS030!$A$5:$BO$10000,33,0)/Table1[[#This Row],[Rate
(L/S)]],"")</f>
        <v>0</v>
      </c>
      <c r="AC464" s="7">
        <f>IFERROR(VLOOKUP(Table1[[#This Row],[Stock]],[2]CUS030!$A$5:$BO$10000,34,0)/Table1[[#This Row],[Rate
(L/S)]],"")</f>
        <v>0</v>
      </c>
      <c r="AD464" s="7">
        <f>IFERROR(VLOOKUP(Table1[[#This Row],[Stock]],[2]CUS030!$A$5:$BO$10000,35,0)/Table1[[#This Row],[Rate
(L/S)]],"")</f>
        <v>0</v>
      </c>
      <c r="AE464" s="7">
        <f>IFERROR(VLOOKUP(Table1[[#This Row],[Stock]],[2]CUS030!$A$5:$BO$10000,36,0)/Table1[[#This Row],[Rate
(L/S)]],"")</f>
        <v>0</v>
      </c>
      <c r="AF464" s="7">
        <f>IFERROR(VLOOKUP(Table1[[#This Row],[Stock]],[2]CUS030!$A$5:$BO$10000,37,0)/Table1[[#This Row],[Rate
(L/S)]],"")</f>
        <v>0</v>
      </c>
      <c r="AG464" s="7">
        <f>IFERROR(VLOOKUP(Table1[[#This Row],[Stock]],[2]CUS030!$A$5:$BO$10000,38,0)/Table1[[#This Row],[Rate
(L/S)]],"")</f>
        <v>0</v>
      </c>
      <c r="AH464" s="7">
        <f>IFERROR(VLOOKUP(Table1[[#This Row],[Stock]],[2]CUS030!$A$5:$BO$10000,39,0)/Table1[[#This Row],[Rate
(L/S)]],"")</f>
        <v>0</v>
      </c>
      <c r="AI464" s="7">
        <f>IFERROR(VLOOKUP(Table1[[#This Row],[Stock]],[2]CUS030!$A$5:$BO$10000,40,0)/Table1[[#This Row],[Rate
(L/S)]],"")</f>
        <v>0</v>
      </c>
      <c r="AJ464" s="7">
        <f>IFERROR(VLOOKUP(Table1[[#This Row],[Stock]],[2]CUS030!$A$5:$BO$10000,41,0)/Table1[[#This Row],[Rate
(L/S)]],"")</f>
        <v>0</v>
      </c>
      <c r="AK464" s="7">
        <f>IFERROR(VLOOKUP(Table1[[#This Row],[Stock]],[2]CUS030!$A$5:$BO$10000,42,0)/Table1[[#This Row],[Rate
(L/S)]],"")</f>
        <v>0</v>
      </c>
      <c r="AL464" s="7">
        <f>IFERROR(VLOOKUP(Table1[[#This Row],[Stock]],[2]CUS030!$A$5:$BO$10000,43,0)/Table1[[#This Row],[Rate
(L/S)]],"")</f>
        <v>0</v>
      </c>
      <c r="AM464" s="7">
        <f>IFERROR(VLOOKUP(Table1[[#This Row],[Stock]],[2]CUS030!$A$5:$BO$10000,44,0)/Table1[[#This Row],[Rate
(L/S)]],"")</f>
        <v>0</v>
      </c>
      <c r="AN464" s="7">
        <f>IFERROR(VLOOKUP(Table1[[#This Row],[Stock]],[2]CUS030!$A$5:$BO$10000,45,0)/Table1[[#This Row],[Rate
(L/S)]],"")</f>
        <v>0</v>
      </c>
      <c r="AO464" s="7">
        <f>IFERROR(VLOOKUP(Table1[[#This Row],[Stock]],[2]CUS030!$A$5:$BO$10000,46,0)/Table1[[#This Row],[Rate
(L/S)]],"")</f>
        <v>0</v>
      </c>
      <c r="AP464" s="7">
        <f>IFERROR(VLOOKUP(Table1[[#This Row],[Stock]],[2]CUS030!$A$5:$BO$10000,47,0)/Table1[[#This Row],[Rate
(L/S)]],"")</f>
        <v>0</v>
      </c>
      <c r="AQ464" s="7">
        <f>IFERROR(VLOOKUP(Table1[[#This Row],[Stock]],[2]CUS030!$A$5:$BO$10000,48,0)/Table1[[#This Row],[Rate
(L/S)]],"")</f>
        <v>0</v>
      </c>
      <c r="AR464" s="7">
        <f>IFERROR(VLOOKUP(Table1[[#This Row],[Stock]],[2]CUS030!$A$5:$BO$10000,49,0)/Table1[[#This Row],[Rate
(L/S)]],"")</f>
        <v>0</v>
      </c>
      <c r="AS464" s="7">
        <f>IFERROR(VLOOKUP(Table1[[#This Row],[Stock]],[2]CUS030!$A$5:$BO$10000,50,0)/Table1[[#This Row],[Rate
(L/S)]],"")</f>
        <v>0</v>
      </c>
      <c r="AT464" s="7">
        <f>IFERROR(VLOOKUP(Table1[[#This Row],[Stock]],[2]CUS030!$A$5:$BO$10000,51,0)/Table1[[#This Row],[Rate
(L/S)]],"")</f>
        <v>0</v>
      </c>
      <c r="AU464" s="7">
        <f>IFERROR(VLOOKUP(Table1[[#This Row],[Stock]],[2]CUS030!$A$5:$BO$10000,52,0)/Table1[[#This Row],[Rate
(L/S)]],"")</f>
        <v>0</v>
      </c>
      <c r="AV464" s="7">
        <f>IFERROR(VLOOKUP(Table1[[#This Row],[Stock]],[2]CUS030!$A$5:$BO$10000,53,0)/Table1[[#This Row],[Rate
(L/S)]],"")</f>
        <v>0</v>
      </c>
      <c r="AW464" s="7">
        <f>IFERROR(VLOOKUP(Table1[[#This Row],[Stock]],[2]CUS030!$A$5:$BO$10000,54,0)/Table1[[#This Row],[Rate
(L/S)]],"")</f>
        <v>0</v>
      </c>
      <c r="AX464" s="7">
        <f>IFERROR(VLOOKUP(Table1[[#This Row],[Stock]],[2]CUS030!$A$5:$BO$10000,55,0)/Table1[[#This Row],[Rate
(L/S)]],"")</f>
        <v>0</v>
      </c>
      <c r="AY464" s="7">
        <f>IFERROR(VLOOKUP(Table1[[#This Row],[Stock]],[2]CUS030!$A$5:$BO$10000,56,0)/Table1[[#This Row],[Rate
(L/S)]],"")</f>
        <v>507.5</v>
      </c>
      <c r="AZ464" s="7">
        <f>IFERROR(VLOOKUP(Table1[[#This Row],[Stock]],[2]CUS030!$A$5:$BO$10000,57,0)/Table1[[#This Row],[Rate
(L/S)]],"")</f>
        <v>380</v>
      </c>
      <c r="BA464" s="7">
        <f>IFERROR(VLOOKUP(Table1[[#This Row],[Stock]],[2]CUS030!$A$5:$BO$10000,58,0)/Table1[[#This Row],[Rate
(L/S)]],"")</f>
        <v>450</v>
      </c>
      <c r="BB464" s="7">
        <f>IFERROR(VLOOKUP(Table1[[#This Row],[Stock]],[2]CUS030!$A$5:$BO$10000,59,0)/Table1[[#This Row],[Rate
(L/S)]],"")</f>
        <v>0</v>
      </c>
      <c r="BC464" s="7">
        <f>IFERROR(VLOOKUP(Table1[[#This Row],[Stock]],[2]CUS030!$A$5:$BO$10000,60,0)/Table1[[#This Row],[Rate
(L/S)]],"")</f>
        <v>0</v>
      </c>
      <c r="BD464" s="7">
        <f>IFERROR(VLOOKUP(Table1[[#This Row],[Stock]],[2]CUS030!$A$5:$BO$10000,61,0)/Table1[[#This Row],[Rate
(L/S)]],"")</f>
        <v>0</v>
      </c>
      <c r="BE464" s="7">
        <f>IFERROR(VLOOKUP(Table1[[#This Row],[Stock]],[2]CUS030!$A$5:$BO$10000,62,0)/Table1[[#This Row],[Rate
(L/S)]],"")</f>
        <v>0</v>
      </c>
      <c r="BF464" s="7">
        <f>IFERROR(VLOOKUP(Table1[[#This Row],[Stock]],[2]CUS030!$A$5:$BO$10000,63,0)/Table1[[#This Row],[Rate
(L/S)]],"")</f>
        <v>0</v>
      </c>
      <c r="BG464" s="7">
        <f>IFERROR(VLOOKUP(Table1[[#This Row],[Stock]],[2]CUS030!$A$5:$BO$10000,64,0)/Table1[[#This Row],[Rate
(L/S)]],"")</f>
        <v>0</v>
      </c>
      <c r="BH464" s="7">
        <f>IFERROR(VLOOKUP(Table1[[#This Row],[Stock]],[2]CUS030!$A$5:$BO$10000,65,0)/Table1[[#This Row],[Rate
(L/S)]],"")</f>
        <v>0</v>
      </c>
      <c r="BI464" s="7" t="s">
        <v>1</v>
      </c>
      <c r="BJ464" s="15">
        <f>IFERROR(IF(Table1[[#This Row],[S.Material]]="S",(Table1[[#This Row],[Total Qty]]+Table1[[#This Row],[N+1]]+Table1[[#This Row],[N+2]]),Table1[[#This Row],[Total Qty]]+Table1[[#This Row],[N+1]]),)</f>
        <v>887.5</v>
      </c>
      <c r="BK464" s="7" t="str">
        <f>IFERROR(IF(((AVERAGE((Table1[[#This Row],[N+1]],Table1[[#This Row],[N+2]]),Table1[[#This Row],[N+3]])-(Table1[[#This Row],[Total Qty]])))&gt;500,"Fixed&gt;500pcs",""),"")</f>
        <v/>
      </c>
      <c r="BL464" s="7" t="str">
        <f>IF(AND(Table1[[#This Row],[Last Forcast]]=0,Table1[[#This Row],[Total Qty]]&gt;0,Table1[[#This Row],[N+1]]&gt;0),"Check PO again","")</f>
        <v/>
      </c>
    </row>
    <row r="465" spans="2:64" x14ac:dyDescent="0.3">
      <c r="B465">
        <v>463</v>
      </c>
      <c r="C465" t="s">
        <v>478</v>
      </c>
      <c r="D465">
        <f>IFERROR(ROUND((MID(Table1[[#This Row],[Production]],35,(LEN(Table1[[#This Row],[Production]]))-37)/(MID(Table1[[#This Row],[Stock]],35,(LEN(Table1[[#This Row],[Stock]]))-37))),0),"")</f>
        <v>22</v>
      </c>
      <c r="E465" t="s">
        <v>479</v>
      </c>
      <c r="F465" s="16">
        <f>VLOOKUP(LEFT(Table1[[#This Row],[Production]],LEN(Table1[[#This Row],[Production]])-7),Item!$A$5:$Z$1000,26,0)</f>
        <v>0.84299999999999997</v>
      </c>
      <c r="H465" s="8" t="str">
        <f>IFERROR(VLOOKUP(MID(Table1[[#This Row],[Production]],10,2),Special!$B$2:$D$26,3,0),"")</f>
        <v>S</v>
      </c>
      <c r="J465" t="b">
        <f>EXACT(LEFT(Table1[[#This Row],[Stock]],12),LEFT(Table1[[#This Row],[Production]],12))</f>
        <v>1</v>
      </c>
      <c r="K465" t="b">
        <f>EXACT((RIGHT(Table1[[#This Row],[Stock]],3)),((RIGHT(Table1[[#This Row],[Production]],3))))</f>
        <v>1</v>
      </c>
      <c r="L465" s="14">
        <f>IFERROR(VLOOKUP(Table1[[#This Row],[Stock]],[1]Sheet1!$A$7:$N$10000,14,0),"")</f>
        <v>24</v>
      </c>
      <c r="M465" s="14">
        <f>IFERROR(ROUND((Table1[[#This Row],[Stock
(S&amp;L)]]/Table1[[#This Row],[Rate
(L/S)]]),0),"")</f>
        <v>1</v>
      </c>
      <c r="O465" t="str">
        <f>IF(Table1[[#This Row],[Rate
(L/S)]]=1,"P/E","C")</f>
        <v>C</v>
      </c>
      <c r="P465" s="7">
        <f>IFERROR(VLOOKUP(Table1[[#This Row],[Stock]],[2]CUS030!$A$5:$BO$10000,21,0)/Table1[[#This Row],[Rate
(L/S)]],"")</f>
        <v>0</v>
      </c>
      <c r="Q465" s="7">
        <f>IFERROR(VLOOKUP(Table1[[#This Row],[Stock]],[2]CUS030!$A$5:$BO$10000,22,0)/Table1[[#This Row],[Rate
(L/S)]],"")</f>
        <v>0</v>
      </c>
      <c r="R465" s="7">
        <f>IFERROR(VLOOKUP(Table1[[#This Row],[Stock]],[2]CUS030!$A$5:$BO$10000,23,0)/Table1[[#This Row],[Rate
(L/S)]],"")</f>
        <v>0</v>
      </c>
      <c r="S465" s="7">
        <f>IFERROR(VLOOKUP(Table1[[#This Row],[Stock]],[2]CUS030!$A$5:$BO$10000,24,0)/Table1[[#This Row],[Rate
(L/S)]],"")</f>
        <v>0</v>
      </c>
      <c r="T465" s="7">
        <f>IFERROR(VLOOKUP(Table1[[#This Row],[Stock]],[2]CUS030!$A$5:$BO$10000,25,0)/Table1[[#This Row],[Rate
(L/S)]],"")</f>
        <v>0</v>
      </c>
      <c r="U465" s="7">
        <f>IFERROR(VLOOKUP(Table1[[#This Row],[Stock]],[2]CUS030!$A$5:$BO$10000,26,0)/Table1[[#This Row],[Rate
(L/S)]],"")</f>
        <v>0</v>
      </c>
      <c r="V465" s="7">
        <f>IFERROR(VLOOKUP(Table1[[#This Row],[Stock]],[2]CUS030!$A$5:$BO$10000,27,0)/Table1[[#This Row],[Rate
(L/S)]],"")</f>
        <v>0</v>
      </c>
      <c r="W465" s="7">
        <f>IFERROR(VLOOKUP(Table1[[#This Row],[Stock]],[2]CUS030!$A$5:$BO$10000,28,0)/Table1[[#This Row],[Rate
(L/S)]],"")</f>
        <v>0</v>
      </c>
      <c r="X465" s="7">
        <f>IFERROR(VLOOKUP(Table1[[#This Row],[Stock]],[2]CUS030!$A$5:$BO$10000,29,0)/Table1[[#This Row],[Rate
(L/S)]],"")</f>
        <v>0</v>
      </c>
      <c r="Y465" s="7">
        <f>IFERROR(VLOOKUP(Table1[[#This Row],[Stock]],[2]CUS030!$A$5:$BO$10000,30,0)/Table1[[#This Row],[Rate
(L/S)]],"")</f>
        <v>0</v>
      </c>
      <c r="Z465" s="7">
        <f>IFERROR(VLOOKUP(Table1[[#This Row],[Stock]],[2]CUS030!$A$5:$BO$10000,31,0)/Table1[[#This Row],[Rate
(L/S)]],"")</f>
        <v>0</v>
      </c>
      <c r="AA465" s="7">
        <f>IFERROR(VLOOKUP(Table1[[#This Row],[Stock]],[2]CUS030!$A$5:$BO$10000,32,0)/Table1[[#This Row],[Rate
(L/S)]],"")</f>
        <v>0</v>
      </c>
      <c r="AB465" s="7">
        <f>IFERROR(VLOOKUP(Table1[[#This Row],[Stock]],[2]CUS030!$A$5:$BO$10000,33,0)/Table1[[#This Row],[Rate
(L/S)]],"")</f>
        <v>0</v>
      </c>
      <c r="AC465" s="7">
        <f>IFERROR(VLOOKUP(Table1[[#This Row],[Stock]],[2]CUS030!$A$5:$BO$10000,34,0)/Table1[[#This Row],[Rate
(L/S)]],"")</f>
        <v>0</v>
      </c>
      <c r="AD465" s="7">
        <f>IFERROR(VLOOKUP(Table1[[#This Row],[Stock]],[2]CUS030!$A$5:$BO$10000,35,0)/Table1[[#This Row],[Rate
(L/S)]],"")</f>
        <v>0</v>
      </c>
      <c r="AE465" s="7">
        <f>IFERROR(VLOOKUP(Table1[[#This Row],[Stock]],[2]CUS030!$A$5:$BO$10000,36,0)/Table1[[#This Row],[Rate
(L/S)]],"")</f>
        <v>0</v>
      </c>
      <c r="AF465" s="7">
        <f>IFERROR(VLOOKUP(Table1[[#This Row],[Stock]],[2]CUS030!$A$5:$BO$10000,37,0)/Table1[[#This Row],[Rate
(L/S)]],"")</f>
        <v>0</v>
      </c>
      <c r="AG465" s="7">
        <f>IFERROR(VLOOKUP(Table1[[#This Row],[Stock]],[2]CUS030!$A$5:$BO$10000,38,0)/Table1[[#This Row],[Rate
(L/S)]],"")</f>
        <v>0</v>
      </c>
      <c r="AH465" s="7">
        <f>IFERROR(VLOOKUP(Table1[[#This Row],[Stock]],[2]CUS030!$A$5:$BO$10000,39,0)/Table1[[#This Row],[Rate
(L/S)]],"")</f>
        <v>0</v>
      </c>
      <c r="AI465" s="7">
        <f>IFERROR(VLOOKUP(Table1[[#This Row],[Stock]],[2]CUS030!$A$5:$BO$10000,40,0)/Table1[[#This Row],[Rate
(L/S)]],"")</f>
        <v>0</v>
      </c>
      <c r="AJ465" s="7">
        <f>IFERROR(VLOOKUP(Table1[[#This Row],[Stock]],[2]CUS030!$A$5:$BO$10000,41,0)/Table1[[#This Row],[Rate
(L/S)]],"")</f>
        <v>0</v>
      </c>
      <c r="AK465" s="7">
        <f>IFERROR(VLOOKUP(Table1[[#This Row],[Stock]],[2]CUS030!$A$5:$BO$10000,42,0)/Table1[[#This Row],[Rate
(L/S)]],"")</f>
        <v>0</v>
      </c>
      <c r="AL465" s="7">
        <f>IFERROR(VLOOKUP(Table1[[#This Row],[Stock]],[2]CUS030!$A$5:$BO$10000,43,0)/Table1[[#This Row],[Rate
(L/S)]],"")</f>
        <v>0</v>
      </c>
      <c r="AM465" s="7">
        <f>IFERROR(VLOOKUP(Table1[[#This Row],[Stock]],[2]CUS030!$A$5:$BO$10000,44,0)/Table1[[#This Row],[Rate
(L/S)]],"")</f>
        <v>0</v>
      </c>
      <c r="AN465" s="7">
        <f>IFERROR(VLOOKUP(Table1[[#This Row],[Stock]],[2]CUS030!$A$5:$BO$10000,45,0)/Table1[[#This Row],[Rate
(L/S)]],"")</f>
        <v>0</v>
      </c>
      <c r="AO465" s="7">
        <f>IFERROR(VLOOKUP(Table1[[#This Row],[Stock]],[2]CUS030!$A$5:$BO$10000,46,0)/Table1[[#This Row],[Rate
(L/S)]],"")</f>
        <v>0</v>
      </c>
      <c r="AP465" s="7">
        <f>IFERROR(VLOOKUP(Table1[[#This Row],[Stock]],[2]CUS030!$A$5:$BO$10000,47,0)/Table1[[#This Row],[Rate
(L/S)]],"")</f>
        <v>0</v>
      </c>
      <c r="AQ465" s="7">
        <f>IFERROR(VLOOKUP(Table1[[#This Row],[Stock]],[2]CUS030!$A$5:$BO$10000,48,0)/Table1[[#This Row],[Rate
(L/S)]],"")</f>
        <v>0</v>
      </c>
      <c r="AR465" s="7">
        <f>IFERROR(VLOOKUP(Table1[[#This Row],[Stock]],[2]CUS030!$A$5:$BO$10000,49,0)/Table1[[#This Row],[Rate
(L/S)]],"")</f>
        <v>0</v>
      </c>
      <c r="AS465" s="7">
        <f>IFERROR(VLOOKUP(Table1[[#This Row],[Stock]],[2]CUS030!$A$5:$BO$10000,50,0)/Table1[[#This Row],[Rate
(L/S)]],"")</f>
        <v>0</v>
      </c>
      <c r="AT465" s="7">
        <f>IFERROR(VLOOKUP(Table1[[#This Row],[Stock]],[2]CUS030!$A$5:$BO$10000,51,0)/Table1[[#This Row],[Rate
(L/S)]],"")</f>
        <v>0</v>
      </c>
      <c r="AU465" s="7">
        <f>IFERROR(VLOOKUP(Table1[[#This Row],[Stock]],[2]CUS030!$A$5:$BO$10000,52,0)/Table1[[#This Row],[Rate
(L/S)]],"")</f>
        <v>0</v>
      </c>
      <c r="AV465" s="7">
        <f>IFERROR(VLOOKUP(Table1[[#This Row],[Stock]],[2]CUS030!$A$5:$BO$10000,53,0)/Table1[[#This Row],[Rate
(L/S)]],"")</f>
        <v>0</v>
      </c>
      <c r="AW465" s="7">
        <f>IFERROR(VLOOKUP(Table1[[#This Row],[Stock]],[2]CUS030!$A$5:$BO$10000,54,0)/Table1[[#This Row],[Rate
(L/S)]],"")</f>
        <v>0</v>
      </c>
      <c r="AX465" s="7">
        <f>IFERROR(VLOOKUP(Table1[[#This Row],[Stock]],[2]CUS030!$A$5:$BO$10000,55,0)/Table1[[#This Row],[Rate
(L/S)]],"")</f>
        <v>0</v>
      </c>
      <c r="AY465" s="7">
        <f>IFERROR(VLOOKUP(Table1[[#This Row],[Stock]],[2]CUS030!$A$5:$BO$10000,56,0)/Table1[[#This Row],[Rate
(L/S)]],"")</f>
        <v>58.18181818181818</v>
      </c>
      <c r="AZ465" s="7">
        <f>IFERROR(VLOOKUP(Table1[[#This Row],[Stock]],[2]CUS030!$A$5:$BO$10000,57,0)/Table1[[#This Row],[Rate
(L/S)]],"")</f>
        <v>86.227272727272734</v>
      </c>
      <c r="BA465" s="7">
        <f>IFERROR(VLOOKUP(Table1[[#This Row],[Stock]],[2]CUS030!$A$5:$BO$10000,58,0)/Table1[[#This Row],[Rate
(L/S)]],"")</f>
        <v>72.727272727272734</v>
      </c>
      <c r="BB465" s="7">
        <f>IFERROR(VLOOKUP(Table1[[#This Row],[Stock]],[2]CUS030!$A$5:$BO$10000,59,0)/Table1[[#This Row],[Rate
(L/S)]],"")</f>
        <v>0</v>
      </c>
      <c r="BC465" s="7">
        <f>IFERROR(VLOOKUP(Table1[[#This Row],[Stock]],[2]CUS030!$A$5:$BO$10000,60,0)/Table1[[#This Row],[Rate
(L/S)]],"")</f>
        <v>0</v>
      </c>
      <c r="BD465" s="7">
        <f>IFERROR(VLOOKUP(Table1[[#This Row],[Stock]],[2]CUS030!$A$5:$BO$10000,61,0)/Table1[[#This Row],[Rate
(L/S)]],"")</f>
        <v>0</v>
      </c>
      <c r="BE465" s="7">
        <f>IFERROR(VLOOKUP(Table1[[#This Row],[Stock]],[2]CUS030!$A$5:$BO$10000,62,0)/Table1[[#This Row],[Rate
(L/S)]],"")</f>
        <v>0</v>
      </c>
      <c r="BF465" s="7">
        <f>IFERROR(VLOOKUP(Table1[[#This Row],[Stock]],[2]CUS030!$A$5:$BO$10000,63,0)/Table1[[#This Row],[Rate
(L/S)]],"")</f>
        <v>0</v>
      </c>
      <c r="BG465" s="7">
        <f>IFERROR(VLOOKUP(Table1[[#This Row],[Stock]],[2]CUS030!$A$5:$BO$10000,64,0)/Table1[[#This Row],[Rate
(L/S)]],"")</f>
        <v>0</v>
      </c>
      <c r="BH465" s="7">
        <f>IFERROR(VLOOKUP(Table1[[#This Row],[Stock]],[2]CUS030!$A$5:$BO$10000,65,0)/Table1[[#This Row],[Rate
(L/S)]],"")</f>
        <v>0</v>
      </c>
      <c r="BI465" s="7" t="s">
        <v>1</v>
      </c>
      <c r="BJ465" s="15">
        <f>IFERROR(IF(Table1[[#This Row],[S.Material]]="S",(Table1[[#This Row],[Total Qty]]+Table1[[#This Row],[N+1]]+Table1[[#This Row],[N+2]]),Table1[[#This Row],[Total Qty]]+Table1[[#This Row],[N+1]]),)</f>
        <v>144.40909090909091</v>
      </c>
      <c r="BK465" s="7" t="str">
        <f>IFERROR(IF(((AVERAGE((Table1[[#This Row],[N+1]],Table1[[#This Row],[N+2]]),Table1[[#This Row],[N+3]])-(Table1[[#This Row],[Total Qty]])))&gt;500,"Fixed&gt;500pcs",""),"")</f>
        <v/>
      </c>
      <c r="BL465" s="7" t="str">
        <f>IF(AND(Table1[[#This Row],[Last Forcast]]=0,Table1[[#This Row],[Total Qty]]&gt;0,Table1[[#This Row],[N+1]]&gt;0),"Check PO again","")</f>
        <v/>
      </c>
    </row>
    <row r="466" spans="2:64" x14ac:dyDescent="0.3">
      <c r="B466">
        <v>464</v>
      </c>
      <c r="C466" t="s">
        <v>480</v>
      </c>
      <c r="D466">
        <f>IFERROR(ROUND((MID(Table1[[#This Row],[Production]],35,(LEN(Table1[[#This Row],[Production]]))-37)/(MID(Table1[[#This Row],[Stock]],35,(LEN(Table1[[#This Row],[Stock]]))-37))),0),"")</f>
        <v>12</v>
      </c>
      <c r="E466" t="s">
        <v>477</v>
      </c>
      <c r="F466" s="16">
        <f>VLOOKUP(LEFT(Table1[[#This Row],[Production]],LEN(Table1[[#This Row],[Production]])-7),Item!$A$5:$Z$1000,26,0)</f>
        <v>0.84299999999999997</v>
      </c>
      <c r="H466" s="8" t="str">
        <f>IFERROR(VLOOKUP(MID(Table1[[#This Row],[Production]],10,2),Special!$B$2:$D$26,3,0),"")</f>
        <v>S</v>
      </c>
      <c r="J466" t="b">
        <f>EXACT(LEFT(Table1[[#This Row],[Stock]],12),LEFT(Table1[[#This Row],[Production]],12))</f>
        <v>1</v>
      </c>
      <c r="K466" t="b">
        <f>EXACT((RIGHT(Table1[[#This Row],[Stock]],3)),((RIGHT(Table1[[#This Row],[Production]],3))))</f>
        <v>1</v>
      </c>
      <c r="L466" s="14">
        <f>IFERROR(VLOOKUP(Table1[[#This Row],[Stock]],[1]Sheet1!$A$7:$N$10000,14,0),"")</f>
        <v>343</v>
      </c>
      <c r="M466" s="14">
        <f>IFERROR(ROUND((Table1[[#This Row],[Stock
(S&amp;L)]]/Table1[[#This Row],[Rate
(L/S)]]),0),"")</f>
        <v>29</v>
      </c>
      <c r="O466" t="str">
        <f>IF(Table1[[#This Row],[Rate
(L/S)]]=1,"P/E","C")</f>
        <v>C</v>
      </c>
      <c r="P466" s="7">
        <f>IFERROR(VLOOKUP(Table1[[#This Row],[Stock]],[2]CUS030!$A$5:$BO$10000,21,0)/Table1[[#This Row],[Rate
(L/S)]],"")</f>
        <v>0</v>
      </c>
      <c r="Q466" s="7">
        <f>IFERROR(VLOOKUP(Table1[[#This Row],[Stock]],[2]CUS030!$A$5:$BO$10000,22,0)/Table1[[#This Row],[Rate
(L/S)]],"")</f>
        <v>0</v>
      </c>
      <c r="R466" s="7">
        <f>IFERROR(VLOOKUP(Table1[[#This Row],[Stock]],[2]CUS030!$A$5:$BO$10000,23,0)/Table1[[#This Row],[Rate
(L/S)]],"")</f>
        <v>0</v>
      </c>
      <c r="S466" s="7">
        <f>IFERROR(VLOOKUP(Table1[[#This Row],[Stock]],[2]CUS030!$A$5:$BO$10000,24,0)/Table1[[#This Row],[Rate
(L/S)]],"")</f>
        <v>0</v>
      </c>
      <c r="T466" s="7">
        <f>IFERROR(VLOOKUP(Table1[[#This Row],[Stock]],[2]CUS030!$A$5:$BO$10000,25,0)/Table1[[#This Row],[Rate
(L/S)]],"")</f>
        <v>0</v>
      </c>
      <c r="U466" s="7">
        <f>IFERROR(VLOOKUP(Table1[[#This Row],[Stock]],[2]CUS030!$A$5:$BO$10000,26,0)/Table1[[#This Row],[Rate
(L/S)]],"")</f>
        <v>0</v>
      </c>
      <c r="V466" s="7">
        <f>IFERROR(VLOOKUP(Table1[[#This Row],[Stock]],[2]CUS030!$A$5:$BO$10000,27,0)/Table1[[#This Row],[Rate
(L/S)]],"")</f>
        <v>0</v>
      </c>
      <c r="W466" s="7">
        <f>IFERROR(VLOOKUP(Table1[[#This Row],[Stock]],[2]CUS030!$A$5:$BO$10000,28,0)/Table1[[#This Row],[Rate
(L/S)]],"")</f>
        <v>0</v>
      </c>
      <c r="X466" s="7">
        <f>IFERROR(VLOOKUP(Table1[[#This Row],[Stock]],[2]CUS030!$A$5:$BO$10000,29,0)/Table1[[#This Row],[Rate
(L/S)]],"")</f>
        <v>0</v>
      </c>
      <c r="Y466" s="7">
        <f>IFERROR(VLOOKUP(Table1[[#This Row],[Stock]],[2]CUS030!$A$5:$BO$10000,30,0)/Table1[[#This Row],[Rate
(L/S)]],"")</f>
        <v>0</v>
      </c>
      <c r="Z466" s="7">
        <f>IFERROR(VLOOKUP(Table1[[#This Row],[Stock]],[2]CUS030!$A$5:$BO$10000,31,0)/Table1[[#This Row],[Rate
(L/S)]],"")</f>
        <v>0</v>
      </c>
      <c r="AA466" s="7">
        <f>IFERROR(VLOOKUP(Table1[[#This Row],[Stock]],[2]CUS030!$A$5:$BO$10000,32,0)/Table1[[#This Row],[Rate
(L/S)]],"")</f>
        <v>0</v>
      </c>
      <c r="AB466" s="7">
        <f>IFERROR(VLOOKUP(Table1[[#This Row],[Stock]],[2]CUS030!$A$5:$BO$10000,33,0)/Table1[[#This Row],[Rate
(L/S)]],"")</f>
        <v>0</v>
      </c>
      <c r="AC466" s="7">
        <f>IFERROR(VLOOKUP(Table1[[#This Row],[Stock]],[2]CUS030!$A$5:$BO$10000,34,0)/Table1[[#This Row],[Rate
(L/S)]],"")</f>
        <v>0</v>
      </c>
      <c r="AD466" s="7">
        <f>IFERROR(VLOOKUP(Table1[[#This Row],[Stock]],[2]CUS030!$A$5:$BO$10000,35,0)/Table1[[#This Row],[Rate
(L/S)]],"")</f>
        <v>0</v>
      </c>
      <c r="AE466" s="7">
        <f>IFERROR(VLOOKUP(Table1[[#This Row],[Stock]],[2]CUS030!$A$5:$BO$10000,36,0)/Table1[[#This Row],[Rate
(L/S)]],"")</f>
        <v>0</v>
      </c>
      <c r="AF466" s="7">
        <f>IFERROR(VLOOKUP(Table1[[#This Row],[Stock]],[2]CUS030!$A$5:$BO$10000,37,0)/Table1[[#This Row],[Rate
(L/S)]],"")</f>
        <v>0</v>
      </c>
      <c r="AG466" s="7">
        <f>IFERROR(VLOOKUP(Table1[[#This Row],[Stock]],[2]CUS030!$A$5:$BO$10000,38,0)/Table1[[#This Row],[Rate
(L/S)]],"")</f>
        <v>0</v>
      </c>
      <c r="AH466" s="7">
        <f>IFERROR(VLOOKUP(Table1[[#This Row],[Stock]],[2]CUS030!$A$5:$BO$10000,39,0)/Table1[[#This Row],[Rate
(L/S)]],"")</f>
        <v>0</v>
      </c>
      <c r="AI466" s="7">
        <f>IFERROR(VLOOKUP(Table1[[#This Row],[Stock]],[2]CUS030!$A$5:$BO$10000,40,0)/Table1[[#This Row],[Rate
(L/S)]],"")</f>
        <v>0</v>
      </c>
      <c r="AJ466" s="7">
        <f>IFERROR(VLOOKUP(Table1[[#This Row],[Stock]],[2]CUS030!$A$5:$BO$10000,41,0)/Table1[[#This Row],[Rate
(L/S)]],"")</f>
        <v>0</v>
      </c>
      <c r="AK466" s="7">
        <f>IFERROR(VLOOKUP(Table1[[#This Row],[Stock]],[2]CUS030!$A$5:$BO$10000,42,0)/Table1[[#This Row],[Rate
(L/S)]],"")</f>
        <v>0</v>
      </c>
      <c r="AL466" s="7">
        <f>IFERROR(VLOOKUP(Table1[[#This Row],[Stock]],[2]CUS030!$A$5:$BO$10000,43,0)/Table1[[#This Row],[Rate
(L/S)]],"")</f>
        <v>0</v>
      </c>
      <c r="AM466" s="7">
        <f>IFERROR(VLOOKUP(Table1[[#This Row],[Stock]],[2]CUS030!$A$5:$BO$10000,44,0)/Table1[[#This Row],[Rate
(L/S)]],"")</f>
        <v>0</v>
      </c>
      <c r="AN466" s="7">
        <f>IFERROR(VLOOKUP(Table1[[#This Row],[Stock]],[2]CUS030!$A$5:$BO$10000,45,0)/Table1[[#This Row],[Rate
(L/S)]],"")</f>
        <v>0</v>
      </c>
      <c r="AO466" s="7">
        <f>IFERROR(VLOOKUP(Table1[[#This Row],[Stock]],[2]CUS030!$A$5:$BO$10000,46,0)/Table1[[#This Row],[Rate
(L/S)]],"")</f>
        <v>0</v>
      </c>
      <c r="AP466" s="7">
        <f>IFERROR(VLOOKUP(Table1[[#This Row],[Stock]],[2]CUS030!$A$5:$BO$10000,47,0)/Table1[[#This Row],[Rate
(L/S)]],"")</f>
        <v>0</v>
      </c>
      <c r="AQ466" s="7">
        <f>IFERROR(VLOOKUP(Table1[[#This Row],[Stock]],[2]CUS030!$A$5:$BO$10000,48,0)/Table1[[#This Row],[Rate
(L/S)]],"")</f>
        <v>0</v>
      </c>
      <c r="AR466" s="7">
        <f>IFERROR(VLOOKUP(Table1[[#This Row],[Stock]],[2]CUS030!$A$5:$BO$10000,49,0)/Table1[[#This Row],[Rate
(L/S)]],"")</f>
        <v>0</v>
      </c>
      <c r="AS466" s="7">
        <f>IFERROR(VLOOKUP(Table1[[#This Row],[Stock]],[2]CUS030!$A$5:$BO$10000,50,0)/Table1[[#This Row],[Rate
(L/S)]],"")</f>
        <v>0</v>
      </c>
      <c r="AT466" s="7">
        <f>IFERROR(VLOOKUP(Table1[[#This Row],[Stock]],[2]CUS030!$A$5:$BO$10000,51,0)/Table1[[#This Row],[Rate
(L/S)]],"")</f>
        <v>0</v>
      </c>
      <c r="AU466" s="7">
        <f>IFERROR(VLOOKUP(Table1[[#This Row],[Stock]],[2]CUS030!$A$5:$BO$10000,52,0)/Table1[[#This Row],[Rate
(L/S)]],"")</f>
        <v>0</v>
      </c>
      <c r="AV466" s="7">
        <f>IFERROR(VLOOKUP(Table1[[#This Row],[Stock]],[2]CUS030!$A$5:$BO$10000,53,0)/Table1[[#This Row],[Rate
(L/S)]],"")</f>
        <v>0</v>
      </c>
      <c r="AW466" s="7">
        <f>IFERROR(VLOOKUP(Table1[[#This Row],[Stock]],[2]CUS030!$A$5:$BO$10000,54,0)/Table1[[#This Row],[Rate
(L/S)]],"")</f>
        <v>0</v>
      </c>
      <c r="AX466" s="7">
        <f>IFERROR(VLOOKUP(Table1[[#This Row],[Stock]],[2]CUS030!$A$5:$BO$10000,55,0)/Table1[[#This Row],[Rate
(L/S)]],"")</f>
        <v>0</v>
      </c>
      <c r="AY466" s="7">
        <f>IFERROR(VLOOKUP(Table1[[#This Row],[Stock]],[2]CUS030!$A$5:$BO$10000,56,0)/Table1[[#This Row],[Rate
(L/S)]],"")</f>
        <v>304.75</v>
      </c>
      <c r="AZ466" s="7">
        <f>IFERROR(VLOOKUP(Table1[[#This Row],[Stock]],[2]CUS030!$A$5:$BO$10000,57,0)/Table1[[#This Row],[Rate
(L/S)]],"")</f>
        <v>0</v>
      </c>
      <c r="BA466" s="7">
        <f>IFERROR(VLOOKUP(Table1[[#This Row],[Stock]],[2]CUS030!$A$5:$BO$10000,58,0)/Table1[[#This Row],[Rate
(L/S)]],"")</f>
        <v>150</v>
      </c>
      <c r="BB466" s="7">
        <f>IFERROR(VLOOKUP(Table1[[#This Row],[Stock]],[2]CUS030!$A$5:$BO$10000,59,0)/Table1[[#This Row],[Rate
(L/S)]],"")</f>
        <v>0</v>
      </c>
      <c r="BC466" s="7">
        <f>IFERROR(VLOOKUP(Table1[[#This Row],[Stock]],[2]CUS030!$A$5:$BO$10000,60,0)/Table1[[#This Row],[Rate
(L/S)]],"")</f>
        <v>0</v>
      </c>
      <c r="BD466" s="7">
        <f>IFERROR(VLOOKUP(Table1[[#This Row],[Stock]],[2]CUS030!$A$5:$BO$10000,61,0)/Table1[[#This Row],[Rate
(L/S)]],"")</f>
        <v>0</v>
      </c>
      <c r="BE466" s="7">
        <f>IFERROR(VLOOKUP(Table1[[#This Row],[Stock]],[2]CUS030!$A$5:$BO$10000,62,0)/Table1[[#This Row],[Rate
(L/S)]],"")</f>
        <v>0</v>
      </c>
      <c r="BF466" s="7">
        <f>IFERROR(VLOOKUP(Table1[[#This Row],[Stock]],[2]CUS030!$A$5:$BO$10000,63,0)/Table1[[#This Row],[Rate
(L/S)]],"")</f>
        <v>0</v>
      </c>
      <c r="BG466" s="7">
        <f>IFERROR(VLOOKUP(Table1[[#This Row],[Stock]],[2]CUS030!$A$5:$BO$10000,64,0)/Table1[[#This Row],[Rate
(L/S)]],"")</f>
        <v>0</v>
      </c>
      <c r="BH466" s="7">
        <f>IFERROR(VLOOKUP(Table1[[#This Row],[Stock]],[2]CUS030!$A$5:$BO$10000,65,0)/Table1[[#This Row],[Rate
(L/S)]],"")</f>
        <v>0</v>
      </c>
      <c r="BI466" s="7" t="s">
        <v>1</v>
      </c>
      <c r="BJ466" s="15">
        <f>IFERROR(IF(Table1[[#This Row],[S.Material]]="S",(Table1[[#This Row],[Total Qty]]+Table1[[#This Row],[N+1]]+Table1[[#This Row],[N+2]]),Table1[[#This Row],[Total Qty]]+Table1[[#This Row],[N+1]]),)</f>
        <v>304.75</v>
      </c>
      <c r="BK466" s="7" t="str">
        <f>IFERROR(IF(((AVERAGE((Table1[[#This Row],[N+1]],Table1[[#This Row],[N+2]]),Table1[[#This Row],[N+3]])-(Table1[[#This Row],[Total Qty]])))&gt;500,"Fixed&gt;500pcs",""),"")</f>
        <v/>
      </c>
      <c r="BL466" s="7" t="str">
        <f>IF(AND(Table1[[#This Row],[Last Forcast]]=0,Table1[[#This Row],[Total Qty]]&gt;0,Table1[[#This Row],[N+1]]&gt;0),"Check PO again","")</f>
        <v/>
      </c>
    </row>
    <row r="467" spans="2:64" x14ac:dyDescent="0.3">
      <c r="B467">
        <v>465</v>
      </c>
      <c r="C467" t="s">
        <v>477</v>
      </c>
      <c r="D467">
        <f>IFERROR(ROUND((MID(Table1[[#This Row],[Production]],35,(LEN(Table1[[#This Row],[Production]]))-37)/(MID(Table1[[#This Row],[Stock]],35,(LEN(Table1[[#This Row],[Stock]]))-37))),0),"")</f>
        <v>1</v>
      </c>
      <c r="E467" t="s">
        <v>477</v>
      </c>
      <c r="F467" s="16">
        <f>VLOOKUP(LEFT(Table1[[#This Row],[Production]],LEN(Table1[[#This Row],[Production]])-7),Item!$A$5:$Z$1000,26,0)</f>
        <v>0.84299999999999997</v>
      </c>
      <c r="H467" s="8" t="str">
        <f>IFERROR(VLOOKUP(MID(Table1[[#This Row],[Production]],10,2),Special!$B$2:$D$26,3,0),"")</f>
        <v>S</v>
      </c>
      <c r="J467" t="b">
        <f>EXACT(LEFT(Table1[[#This Row],[Stock]],12),LEFT(Table1[[#This Row],[Production]],12))</f>
        <v>1</v>
      </c>
      <c r="K467" t="b">
        <f>EXACT((RIGHT(Table1[[#This Row],[Stock]],3)),((RIGHT(Table1[[#This Row],[Production]],3))))</f>
        <v>1</v>
      </c>
      <c r="L467" s="14">
        <f>IFERROR(VLOOKUP(Table1[[#This Row],[Stock]],[1]Sheet1!$A$7:$N$10000,14,0),"")</f>
        <v>2836</v>
      </c>
      <c r="M467" s="14">
        <f>IFERROR(ROUND((Table1[[#This Row],[Stock
(S&amp;L)]]/Table1[[#This Row],[Rate
(L/S)]]),0),"")</f>
        <v>2836</v>
      </c>
      <c r="O467" t="str">
        <f>IF(Table1[[#This Row],[Rate
(L/S)]]=1,"P/E","C")</f>
        <v>P/E</v>
      </c>
      <c r="P467" s="7" t="str">
        <f>IFERROR(VLOOKUP(Table1[[#This Row],[Stock]],[2]CUS030!$A$5:$BO$10000,21,0)/Table1[[#This Row],[Rate
(L/S)]],"")</f>
        <v/>
      </c>
      <c r="Q467" s="7" t="str">
        <f>IFERROR(VLOOKUP(Table1[[#This Row],[Stock]],[2]CUS030!$A$5:$BO$10000,22,0)/Table1[[#This Row],[Rate
(L/S)]],"")</f>
        <v/>
      </c>
      <c r="R467" s="7" t="str">
        <f>IFERROR(VLOOKUP(Table1[[#This Row],[Stock]],[2]CUS030!$A$5:$BO$10000,23,0)/Table1[[#This Row],[Rate
(L/S)]],"")</f>
        <v/>
      </c>
      <c r="S467" s="7" t="str">
        <f>IFERROR(VLOOKUP(Table1[[#This Row],[Stock]],[2]CUS030!$A$5:$BO$10000,24,0)/Table1[[#This Row],[Rate
(L/S)]],"")</f>
        <v/>
      </c>
      <c r="T467" s="7" t="str">
        <f>IFERROR(VLOOKUP(Table1[[#This Row],[Stock]],[2]CUS030!$A$5:$BO$10000,25,0)/Table1[[#This Row],[Rate
(L/S)]],"")</f>
        <v/>
      </c>
      <c r="U467" s="7" t="str">
        <f>IFERROR(VLOOKUP(Table1[[#This Row],[Stock]],[2]CUS030!$A$5:$BO$10000,26,0)/Table1[[#This Row],[Rate
(L/S)]],"")</f>
        <v/>
      </c>
      <c r="V467" s="7" t="str">
        <f>IFERROR(VLOOKUP(Table1[[#This Row],[Stock]],[2]CUS030!$A$5:$BO$10000,27,0)/Table1[[#This Row],[Rate
(L/S)]],"")</f>
        <v/>
      </c>
      <c r="W467" s="7" t="str">
        <f>IFERROR(VLOOKUP(Table1[[#This Row],[Stock]],[2]CUS030!$A$5:$BO$10000,28,0)/Table1[[#This Row],[Rate
(L/S)]],"")</f>
        <v/>
      </c>
      <c r="X467" s="7" t="str">
        <f>IFERROR(VLOOKUP(Table1[[#This Row],[Stock]],[2]CUS030!$A$5:$BO$10000,29,0)/Table1[[#This Row],[Rate
(L/S)]],"")</f>
        <v/>
      </c>
      <c r="Y467" s="7" t="str">
        <f>IFERROR(VLOOKUP(Table1[[#This Row],[Stock]],[2]CUS030!$A$5:$BO$10000,30,0)/Table1[[#This Row],[Rate
(L/S)]],"")</f>
        <v/>
      </c>
      <c r="Z467" s="7" t="str">
        <f>IFERROR(VLOOKUP(Table1[[#This Row],[Stock]],[2]CUS030!$A$5:$BO$10000,31,0)/Table1[[#This Row],[Rate
(L/S)]],"")</f>
        <v/>
      </c>
      <c r="AA467" s="7" t="str">
        <f>IFERROR(VLOOKUP(Table1[[#This Row],[Stock]],[2]CUS030!$A$5:$BO$10000,32,0)/Table1[[#This Row],[Rate
(L/S)]],"")</f>
        <v/>
      </c>
      <c r="AB467" s="7" t="str">
        <f>IFERROR(VLOOKUP(Table1[[#This Row],[Stock]],[2]CUS030!$A$5:$BO$10000,33,0)/Table1[[#This Row],[Rate
(L/S)]],"")</f>
        <v/>
      </c>
      <c r="AC467" s="7" t="str">
        <f>IFERROR(VLOOKUP(Table1[[#This Row],[Stock]],[2]CUS030!$A$5:$BO$10000,34,0)/Table1[[#This Row],[Rate
(L/S)]],"")</f>
        <v/>
      </c>
      <c r="AD467" s="7" t="str">
        <f>IFERROR(VLOOKUP(Table1[[#This Row],[Stock]],[2]CUS030!$A$5:$BO$10000,35,0)/Table1[[#This Row],[Rate
(L/S)]],"")</f>
        <v/>
      </c>
      <c r="AE467" s="7" t="str">
        <f>IFERROR(VLOOKUP(Table1[[#This Row],[Stock]],[2]CUS030!$A$5:$BO$10000,36,0)/Table1[[#This Row],[Rate
(L/S)]],"")</f>
        <v/>
      </c>
      <c r="AF467" s="7" t="str">
        <f>IFERROR(VLOOKUP(Table1[[#This Row],[Stock]],[2]CUS030!$A$5:$BO$10000,37,0)/Table1[[#This Row],[Rate
(L/S)]],"")</f>
        <v/>
      </c>
      <c r="AG467" s="7" t="str">
        <f>IFERROR(VLOOKUP(Table1[[#This Row],[Stock]],[2]CUS030!$A$5:$BO$10000,38,0)/Table1[[#This Row],[Rate
(L/S)]],"")</f>
        <v/>
      </c>
      <c r="AH467" s="7" t="str">
        <f>IFERROR(VLOOKUP(Table1[[#This Row],[Stock]],[2]CUS030!$A$5:$BO$10000,39,0)/Table1[[#This Row],[Rate
(L/S)]],"")</f>
        <v/>
      </c>
      <c r="AI467" s="7" t="str">
        <f>IFERROR(VLOOKUP(Table1[[#This Row],[Stock]],[2]CUS030!$A$5:$BO$10000,40,0)/Table1[[#This Row],[Rate
(L/S)]],"")</f>
        <v/>
      </c>
      <c r="AJ467" s="7" t="str">
        <f>IFERROR(VLOOKUP(Table1[[#This Row],[Stock]],[2]CUS030!$A$5:$BO$10000,41,0)/Table1[[#This Row],[Rate
(L/S)]],"")</f>
        <v/>
      </c>
      <c r="AK467" s="7" t="str">
        <f>IFERROR(VLOOKUP(Table1[[#This Row],[Stock]],[2]CUS030!$A$5:$BO$10000,42,0)/Table1[[#This Row],[Rate
(L/S)]],"")</f>
        <v/>
      </c>
      <c r="AL467" s="7" t="str">
        <f>IFERROR(VLOOKUP(Table1[[#This Row],[Stock]],[2]CUS030!$A$5:$BO$10000,43,0)/Table1[[#This Row],[Rate
(L/S)]],"")</f>
        <v/>
      </c>
      <c r="AM467" s="7" t="str">
        <f>IFERROR(VLOOKUP(Table1[[#This Row],[Stock]],[2]CUS030!$A$5:$BO$10000,44,0)/Table1[[#This Row],[Rate
(L/S)]],"")</f>
        <v/>
      </c>
      <c r="AN467" s="7" t="str">
        <f>IFERROR(VLOOKUP(Table1[[#This Row],[Stock]],[2]CUS030!$A$5:$BO$10000,45,0)/Table1[[#This Row],[Rate
(L/S)]],"")</f>
        <v/>
      </c>
      <c r="AO467" s="7" t="str">
        <f>IFERROR(VLOOKUP(Table1[[#This Row],[Stock]],[2]CUS030!$A$5:$BO$10000,46,0)/Table1[[#This Row],[Rate
(L/S)]],"")</f>
        <v/>
      </c>
      <c r="AP467" s="7" t="str">
        <f>IFERROR(VLOOKUP(Table1[[#This Row],[Stock]],[2]CUS030!$A$5:$BO$10000,47,0)/Table1[[#This Row],[Rate
(L/S)]],"")</f>
        <v/>
      </c>
      <c r="AQ467" s="7" t="str">
        <f>IFERROR(VLOOKUP(Table1[[#This Row],[Stock]],[2]CUS030!$A$5:$BO$10000,48,0)/Table1[[#This Row],[Rate
(L/S)]],"")</f>
        <v/>
      </c>
      <c r="AR467" s="7" t="str">
        <f>IFERROR(VLOOKUP(Table1[[#This Row],[Stock]],[2]CUS030!$A$5:$BO$10000,49,0)/Table1[[#This Row],[Rate
(L/S)]],"")</f>
        <v/>
      </c>
      <c r="AS467" s="7" t="str">
        <f>IFERROR(VLOOKUP(Table1[[#This Row],[Stock]],[2]CUS030!$A$5:$BO$10000,50,0)/Table1[[#This Row],[Rate
(L/S)]],"")</f>
        <v/>
      </c>
      <c r="AT467" s="7" t="str">
        <f>IFERROR(VLOOKUP(Table1[[#This Row],[Stock]],[2]CUS030!$A$5:$BO$10000,51,0)/Table1[[#This Row],[Rate
(L/S)]],"")</f>
        <v/>
      </c>
      <c r="AU467" s="7" t="str">
        <f>IFERROR(VLOOKUP(Table1[[#This Row],[Stock]],[2]CUS030!$A$5:$BO$10000,52,0)/Table1[[#This Row],[Rate
(L/S)]],"")</f>
        <v/>
      </c>
      <c r="AV467" s="7" t="str">
        <f>IFERROR(VLOOKUP(Table1[[#This Row],[Stock]],[2]CUS030!$A$5:$BO$10000,53,0)/Table1[[#This Row],[Rate
(L/S)]],"")</f>
        <v/>
      </c>
      <c r="AW467" s="7" t="str">
        <f>IFERROR(VLOOKUP(Table1[[#This Row],[Stock]],[2]CUS030!$A$5:$BO$10000,54,0)/Table1[[#This Row],[Rate
(L/S)]],"")</f>
        <v/>
      </c>
      <c r="AX467" s="7" t="str">
        <f>IFERROR(VLOOKUP(Table1[[#This Row],[Stock]],[2]CUS030!$A$5:$BO$10000,55,0)/Table1[[#This Row],[Rate
(L/S)]],"")</f>
        <v/>
      </c>
      <c r="AY467" s="7" t="str">
        <f>IFERROR(VLOOKUP(Table1[[#This Row],[Stock]],[2]CUS030!$A$5:$BO$10000,56,0)/Table1[[#This Row],[Rate
(L/S)]],"")</f>
        <v/>
      </c>
      <c r="AZ467" s="7" t="str">
        <f>IFERROR(VLOOKUP(Table1[[#This Row],[Stock]],[2]CUS030!$A$5:$BO$10000,57,0)/Table1[[#This Row],[Rate
(L/S)]],"")</f>
        <v/>
      </c>
      <c r="BA467" s="7" t="str">
        <f>IFERROR(VLOOKUP(Table1[[#This Row],[Stock]],[2]CUS030!$A$5:$BO$10000,58,0)/Table1[[#This Row],[Rate
(L/S)]],"")</f>
        <v/>
      </c>
      <c r="BB467" s="7" t="str">
        <f>IFERROR(VLOOKUP(Table1[[#This Row],[Stock]],[2]CUS030!$A$5:$BO$10000,59,0)/Table1[[#This Row],[Rate
(L/S)]],"")</f>
        <v/>
      </c>
      <c r="BC467" s="7" t="str">
        <f>IFERROR(VLOOKUP(Table1[[#This Row],[Stock]],[2]CUS030!$A$5:$BO$10000,60,0)/Table1[[#This Row],[Rate
(L/S)]],"")</f>
        <v/>
      </c>
      <c r="BD467" s="7" t="str">
        <f>IFERROR(VLOOKUP(Table1[[#This Row],[Stock]],[2]CUS030!$A$5:$BO$10000,61,0)/Table1[[#This Row],[Rate
(L/S)]],"")</f>
        <v/>
      </c>
      <c r="BE467" s="7" t="str">
        <f>IFERROR(VLOOKUP(Table1[[#This Row],[Stock]],[2]CUS030!$A$5:$BO$10000,62,0)/Table1[[#This Row],[Rate
(L/S)]],"")</f>
        <v/>
      </c>
      <c r="BF467" s="7" t="str">
        <f>IFERROR(VLOOKUP(Table1[[#This Row],[Stock]],[2]CUS030!$A$5:$BO$10000,63,0)/Table1[[#This Row],[Rate
(L/S)]],"")</f>
        <v/>
      </c>
      <c r="BG467" s="7" t="str">
        <f>IFERROR(VLOOKUP(Table1[[#This Row],[Stock]],[2]CUS030!$A$5:$BO$10000,64,0)/Table1[[#This Row],[Rate
(L/S)]],"")</f>
        <v/>
      </c>
      <c r="BH467" s="7" t="str">
        <f>IFERROR(VLOOKUP(Table1[[#This Row],[Stock]],[2]CUS030!$A$5:$BO$10000,65,0)/Table1[[#This Row],[Rate
(L/S)]],"")</f>
        <v/>
      </c>
      <c r="BI467" s="7" t="s">
        <v>1</v>
      </c>
      <c r="BJ467" s="15">
        <f>IFERROR(IF(Table1[[#This Row],[S.Material]]="S",(Table1[[#This Row],[Total Qty]]+Table1[[#This Row],[N+1]]+Table1[[#This Row],[N+2]]),Table1[[#This Row],[Total Qty]]+Table1[[#This Row],[N+1]]),)</f>
        <v>0</v>
      </c>
      <c r="BK467" s="7" t="str">
        <f>IFERROR(IF(((AVERAGE((Table1[[#This Row],[N+1]],Table1[[#This Row],[N+2]]),Table1[[#This Row],[N+3]])-(Table1[[#This Row],[Total Qty]])))&gt;500,"Fixed&gt;500pcs",""),"")</f>
        <v/>
      </c>
      <c r="BL467" s="7" t="str">
        <f>IF(AND(Table1[[#This Row],[Last Forcast]]=0,Table1[[#This Row],[Total Qty]]&gt;0,Table1[[#This Row],[N+1]]&gt;0),"Check PO again","")</f>
        <v/>
      </c>
    </row>
    <row r="468" spans="2:64" x14ac:dyDescent="0.3">
      <c r="B468">
        <v>466</v>
      </c>
      <c r="C468" t="s">
        <v>481</v>
      </c>
      <c r="D468">
        <f>IFERROR(ROUND((MID(Table1[[#This Row],[Production]],35,(LEN(Table1[[#This Row],[Production]]))-37)/(MID(Table1[[#This Row],[Stock]],35,(LEN(Table1[[#This Row],[Stock]]))-37))),0),"")</f>
        <v>10</v>
      </c>
      <c r="E468" t="s">
        <v>479</v>
      </c>
      <c r="F468" s="16">
        <f>VLOOKUP(LEFT(Table1[[#This Row],[Production]],LEN(Table1[[#This Row],[Production]])-7),Item!$A$5:$Z$1000,26,0)</f>
        <v>0.84299999999999997</v>
      </c>
      <c r="H468" s="8" t="str">
        <f>IFERROR(VLOOKUP(MID(Table1[[#This Row],[Production]],10,2),Special!$B$2:$D$26,3,0),"")</f>
        <v>S</v>
      </c>
      <c r="J468" t="b">
        <f>EXACT(LEFT(Table1[[#This Row],[Stock]],12),LEFT(Table1[[#This Row],[Production]],12))</f>
        <v>1</v>
      </c>
      <c r="K468" t="b">
        <f>EXACT((RIGHT(Table1[[#This Row],[Stock]],3)),((RIGHT(Table1[[#This Row],[Production]],3))))</f>
        <v>1</v>
      </c>
      <c r="L468" s="14">
        <f>IFERROR(VLOOKUP(Table1[[#This Row],[Stock]],[1]Sheet1!$A$7:$N$10000,14,0),"")</f>
        <v>207</v>
      </c>
      <c r="M468" s="14">
        <f>IFERROR(ROUND((Table1[[#This Row],[Stock
(S&amp;L)]]/Table1[[#This Row],[Rate
(L/S)]]),0),"")</f>
        <v>21</v>
      </c>
      <c r="O468" t="str">
        <f>IF(Table1[[#This Row],[Rate
(L/S)]]=1,"P/E","C")</f>
        <v>C</v>
      </c>
      <c r="P468" s="7">
        <f>IFERROR(VLOOKUP(Table1[[#This Row],[Stock]],[2]CUS030!$A$5:$BO$10000,21,0)/Table1[[#This Row],[Rate
(L/S)]],"")</f>
        <v>0</v>
      </c>
      <c r="Q468" s="7">
        <f>IFERROR(VLOOKUP(Table1[[#This Row],[Stock]],[2]CUS030!$A$5:$BO$10000,22,0)/Table1[[#This Row],[Rate
(L/S)]],"")</f>
        <v>0</v>
      </c>
      <c r="R468" s="7">
        <f>IFERROR(VLOOKUP(Table1[[#This Row],[Stock]],[2]CUS030!$A$5:$BO$10000,23,0)/Table1[[#This Row],[Rate
(L/S)]],"")</f>
        <v>0</v>
      </c>
      <c r="S468" s="7">
        <f>IFERROR(VLOOKUP(Table1[[#This Row],[Stock]],[2]CUS030!$A$5:$BO$10000,24,0)/Table1[[#This Row],[Rate
(L/S)]],"")</f>
        <v>0</v>
      </c>
      <c r="T468" s="7">
        <f>IFERROR(VLOOKUP(Table1[[#This Row],[Stock]],[2]CUS030!$A$5:$BO$10000,25,0)/Table1[[#This Row],[Rate
(L/S)]],"")</f>
        <v>0</v>
      </c>
      <c r="U468" s="7">
        <f>IFERROR(VLOOKUP(Table1[[#This Row],[Stock]],[2]CUS030!$A$5:$BO$10000,26,0)/Table1[[#This Row],[Rate
(L/S)]],"")</f>
        <v>0</v>
      </c>
      <c r="V468" s="7">
        <f>IFERROR(VLOOKUP(Table1[[#This Row],[Stock]],[2]CUS030!$A$5:$BO$10000,27,0)/Table1[[#This Row],[Rate
(L/S)]],"")</f>
        <v>0</v>
      </c>
      <c r="W468" s="7">
        <f>IFERROR(VLOOKUP(Table1[[#This Row],[Stock]],[2]CUS030!$A$5:$BO$10000,28,0)/Table1[[#This Row],[Rate
(L/S)]],"")</f>
        <v>0</v>
      </c>
      <c r="X468" s="7">
        <f>IFERROR(VLOOKUP(Table1[[#This Row],[Stock]],[2]CUS030!$A$5:$BO$10000,29,0)/Table1[[#This Row],[Rate
(L/S)]],"")</f>
        <v>0</v>
      </c>
      <c r="Y468" s="7">
        <f>IFERROR(VLOOKUP(Table1[[#This Row],[Stock]],[2]CUS030!$A$5:$BO$10000,30,0)/Table1[[#This Row],[Rate
(L/S)]],"")</f>
        <v>0</v>
      </c>
      <c r="Z468" s="7">
        <f>IFERROR(VLOOKUP(Table1[[#This Row],[Stock]],[2]CUS030!$A$5:$BO$10000,31,0)/Table1[[#This Row],[Rate
(L/S)]],"")</f>
        <v>0</v>
      </c>
      <c r="AA468" s="7">
        <f>IFERROR(VLOOKUP(Table1[[#This Row],[Stock]],[2]CUS030!$A$5:$BO$10000,32,0)/Table1[[#This Row],[Rate
(L/S)]],"")</f>
        <v>0</v>
      </c>
      <c r="AB468" s="7">
        <f>IFERROR(VLOOKUP(Table1[[#This Row],[Stock]],[2]CUS030!$A$5:$BO$10000,33,0)/Table1[[#This Row],[Rate
(L/S)]],"")</f>
        <v>0</v>
      </c>
      <c r="AC468" s="7">
        <f>IFERROR(VLOOKUP(Table1[[#This Row],[Stock]],[2]CUS030!$A$5:$BO$10000,34,0)/Table1[[#This Row],[Rate
(L/S)]],"")</f>
        <v>0</v>
      </c>
      <c r="AD468" s="7">
        <f>IFERROR(VLOOKUP(Table1[[#This Row],[Stock]],[2]CUS030!$A$5:$BO$10000,35,0)/Table1[[#This Row],[Rate
(L/S)]],"")</f>
        <v>0</v>
      </c>
      <c r="AE468" s="7">
        <f>IFERROR(VLOOKUP(Table1[[#This Row],[Stock]],[2]CUS030!$A$5:$BO$10000,36,0)/Table1[[#This Row],[Rate
(L/S)]],"")</f>
        <v>0</v>
      </c>
      <c r="AF468" s="7">
        <f>IFERROR(VLOOKUP(Table1[[#This Row],[Stock]],[2]CUS030!$A$5:$BO$10000,37,0)/Table1[[#This Row],[Rate
(L/S)]],"")</f>
        <v>0</v>
      </c>
      <c r="AG468" s="7">
        <f>IFERROR(VLOOKUP(Table1[[#This Row],[Stock]],[2]CUS030!$A$5:$BO$10000,38,0)/Table1[[#This Row],[Rate
(L/S)]],"")</f>
        <v>0</v>
      </c>
      <c r="AH468" s="7">
        <f>IFERROR(VLOOKUP(Table1[[#This Row],[Stock]],[2]CUS030!$A$5:$BO$10000,39,0)/Table1[[#This Row],[Rate
(L/S)]],"")</f>
        <v>0</v>
      </c>
      <c r="AI468" s="7">
        <f>IFERROR(VLOOKUP(Table1[[#This Row],[Stock]],[2]CUS030!$A$5:$BO$10000,40,0)/Table1[[#This Row],[Rate
(L/S)]],"")</f>
        <v>0</v>
      </c>
      <c r="AJ468" s="7">
        <f>IFERROR(VLOOKUP(Table1[[#This Row],[Stock]],[2]CUS030!$A$5:$BO$10000,41,0)/Table1[[#This Row],[Rate
(L/S)]],"")</f>
        <v>0</v>
      </c>
      <c r="AK468" s="7">
        <f>IFERROR(VLOOKUP(Table1[[#This Row],[Stock]],[2]CUS030!$A$5:$BO$10000,42,0)/Table1[[#This Row],[Rate
(L/S)]],"")</f>
        <v>0</v>
      </c>
      <c r="AL468" s="7">
        <f>IFERROR(VLOOKUP(Table1[[#This Row],[Stock]],[2]CUS030!$A$5:$BO$10000,43,0)/Table1[[#This Row],[Rate
(L/S)]],"")</f>
        <v>0</v>
      </c>
      <c r="AM468" s="7">
        <f>IFERROR(VLOOKUP(Table1[[#This Row],[Stock]],[2]CUS030!$A$5:$BO$10000,44,0)/Table1[[#This Row],[Rate
(L/S)]],"")</f>
        <v>0</v>
      </c>
      <c r="AN468" s="7">
        <f>IFERROR(VLOOKUP(Table1[[#This Row],[Stock]],[2]CUS030!$A$5:$BO$10000,45,0)/Table1[[#This Row],[Rate
(L/S)]],"")</f>
        <v>0</v>
      </c>
      <c r="AO468" s="7">
        <f>IFERROR(VLOOKUP(Table1[[#This Row],[Stock]],[2]CUS030!$A$5:$BO$10000,46,0)/Table1[[#This Row],[Rate
(L/S)]],"")</f>
        <v>0</v>
      </c>
      <c r="AP468" s="7">
        <f>IFERROR(VLOOKUP(Table1[[#This Row],[Stock]],[2]CUS030!$A$5:$BO$10000,47,0)/Table1[[#This Row],[Rate
(L/S)]],"")</f>
        <v>0</v>
      </c>
      <c r="AQ468" s="7">
        <f>IFERROR(VLOOKUP(Table1[[#This Row],[Stock]],[2]CUS030!$A$5:$BO$10000,48,0)/Table1[[#This Row],[Rate
(L/S)]],"")</f>
        <v>0</v>
      </c>
      <c r="AR468" s="7">
        <f>IFERROR(VLOOKUP(Table1[[#This Row],[Stock]],[2]CUS030!$A$5:$BO$10000,49,0)/Table1[[#This Row],[Rate
(L/S)]],"")</f>
        <v>0</v>
      </c>
      <c r="AS468" s="7">
        <f>IFERROR(VLOOKUP(Table1[[#This Row],[Stock]],[2]CUS030!$A$5:$BO$10000,50,0)/Table1[[#This Row],[Rate
(L/S)]],"")</f>
        <v>0</v>
      </c>
      <c r="AT468" s="7">
        <f>IFERROR(VLOOKUP(Table1[[#This Row],[Stock]],[2]CUS030!$A$5:$BO$10000,51,0)/Table1[[#This Row],[Rate
(L/S)]],"")</f>
        <v>0</v>
      </c>
      <c r="AU468" s="7">
        <f>IFERROR(VLOOKUP(Table1[[#This Row],[Stock]],[2]CUS030!$A$5:$BO$10000,52,0)/Table1[[#This Row],[Rate
(L/S)]],"")</f>
        <v>0</v>
      </c>
      <c r="AV468" s="7">
        <f>IFERROR(VLOOKUP(Table1[[#This Row],[Stock]],[2]CUS030!$A$5:$BO$10000,53,0)/Table1[[#This Row],[Rate
(L/S)]],"")</f>
        <v>0</v>
      </c>
      <c r="AW468" s="7">
        <f>IFERROR(VLOOKUP(Table1[[#This Row],[Stock]],[2]CUS030!$A$5:$BO$10000,54,0)/Table1[[#This Row],[Rate
(L/S)]],"")</f>
        <v>0</v>
      </c>
      <c r="AX468" s="7">
        <f>IFERROR(VLOOKUP(Table1[[#This Row],[Stock]],[2]CUS030!$A$5:$BO$10000,55,0)/Table1[[#This Row],[Rate
(L/S)]],"")</f>
        <v>18</v>
      </c>
      <c r="AY468" s="7">
        <f>IFERROR(VLOOKUP(Table1[[#This Row],[Stock]],[2]CUS030!$A$5:$BO$10000,56,0)/Table1[[#This Row],[Rate
(L/S)]],"")</f>
        <v>18</v>
      </c>
      <c r="AZ468" s="7">
        <f>IFERROR(VLOOKUP(Table1[[#This Row],[Stock]],[2]CUS030!$A$5:$BO$10000,57,0)/Table1[[#This Row],[Rate
(L/S)]],"")</f>
        <v>18</v>
      </c>
      <c r="BA468" s="7">
        <f>IFERROR(VLOOKUP(Table1[[#This Row],[Stock]],[2]CUS030!$A$5:$BO$10000,58,0)/Table1[[#This Row],[Rate
(L/S)]],"")</f>
        <v>18</v>
      </c>
      <c r="BB468" s="7">
        <f>IFERROR(VLOOKUP(Table1[[#This Row],[Stock]],[2]CUS030!$A$5:$BO$10000,59,0)/Table1[[#This Row],[Rate
(L/S)]],"")</f>
        <v>0</v>
      </c>
      <c r="BC468" s="7">
        <f>IFERROR(VLOOKUP(Table1[[#This Row],[Stock]],[2]CUS030!$A$5:$BO$10000,60,0)/Table1[[#This Row],[Rate
(L/S)]],"")</f>
        <v>0</v>
      </c>
      <c r="BD468" s="7">
        <f>IFERROR(VLOOKUP(Table1[[#This Row],[Stock]],[2]CUS030!$A$5:$BO$10000,61,0)/Table1[[#This Row],[Rate
(L/S)]],"")</f>
        <v>0</v>
      </c>
      <c r="BE468" s="7">
        <f>IFERROR(VLOOKUP(Table1[[#This Row],[Stock]],[2]CUS030!$A$5:$BO$10000,62,0)/Table1[[#This Row],[Rate
(L/S)]],"")</f>
        <v>0</v>
      </c>
      <c r="BF468" s="7">
        <f>IFERROR(VLOOKUP(Table1[[#This Row],[Stock]],[2]CUS030!$A$5:$BO$10000,63,0)/Table1[[#This Row],[Rate
(L/S)]],"")</f>
        <v>0</v>
      </c>
      <c r="BG468" s="7">
        <f>IFERROR(VLOOKUP(Table1[[#This Row],[Stock]],[2]CUS030!$A$5:$BO$10000,64,0)/Table1[[#This Row],[Rate
(L/S)]],"")</f>
        <v>0</v>
      </c>
      <c r="BH468" s="7">
        <f>IFERROR(VLOOKUP(Table1[[#This Row],[Stock]],[2]CUS030!$A$5:$BO$10000,65,0)/Table1[[#This Row],[Rate
(L/S)]],"")</f>
        <v>0</v>
      </c>
      <c r="BI468" s="7" t="s">
        <v>1</v>
      </c>
      <c r="BJ468" s="15">
        <f>IFERROR(IF(Table1[[#This Row],[S.Material]]="S",(Table1[[#This Row],[Total Qty]]+Table1[[#This Row],[N+1]]+Table1[[#This Row],[N+2]]),Table1[[#This Row],[Total Qty]]+Table1[[#This Row],[N+1]]),)</f>
        <v>36</v>
      </c>
      <c r="BK468" s="7" t="str">
        <f>IFERROR(IF(((AVERAGE((Table1[[#This Row],[N+1]],Table1[[#This Row],[N+2]]),Table1[[#This Row],[N+3]])-(Table1[[#This Row],[Total Qty]])))&gt;500,"Fixed&gt;500pcs",""),"")</f>
        <v/>
      </c>
      <c r="BL468" s="7" t="str">
        <f>IF(AND(Table1[[#This Row],[Last Forcast]]=0,Table1[[#This Row],[Total Qty]]&gt;0,Table1[[#This Row],[N+1]]&gt;0),"Check PO again","")</f>
        <v/>
      </c>
    </row>
    <row r="469" spans="2:64" x14ac:dyDescent="0.3">
      <c r="B469">
        <v>467</v>
      </c>
      <c r="C469" t="s">
        <v>479</v>
      </c>
      <c r="D469">
        <f>IFERROR(ROUND((MID(Table1[[#This Row],[Production]],35,(LEN(Table1[[#This Row],[Production]]))-37)/(MID(Table1[[#This Row],[Stock]],35,(LEN(Table1[[#This Row],[Stock]]))-37))),0),"")</f>
        <v>1</v>
      </c>
      <c r="E469" t="s">
        <v>479</v>
      </c>
      <c r="F469" s="16">
        <f>VLOOKUP(LEFT(Table1[[#This Row],[Production]],LEN(Table1[[#This Row],[Production]])-7),Item!$A$5:$Z$1000,26,0)</f>
        <v>0.84299999999999997</v>
      </c>
      <c r="H469" s="8" t="str">
        <f>IFERROR(VLOOKUP(MID(Table1[[#This Row],[Production]],10,2),Special!$B$2:$D$26,3,0),"")</f>
        <v>S</v>
      </c>
      <c r="J469" t="b">
        <f>EXACT(LEFT(Table1[[#This Row],[Stock]],12),LEFT(Table1[[#This Row],[Production]],12))</f>
        <v>1</v>
      </c>
      <c r="K469" t="b">
        <f>EXACT((RIGHT(Table1[[#This Row],[Stock]],3)),((RIGHT(Table1[[#This Row],[Production]],3))))</f>
        <v>1</v>
      </c>
      <c r="L469" s="14">
        <f>IFERROR(VLOOKUP(Table1[[#This Row],[Stock]],[1]Sheet1!$A$7:$N$10000,14,0),"")</f>
        <v>304</v>
      </c>
      <c r="M469" s="14">
        <f>IFERROR(ROUND((Table1[[#This Row],[Stock
(S&amp;L)]]/Table1[[#This Row],[Rate
(L/S)]]),0),"")</f>
        <v>304</v>
      </c>
      <c r="O469" t="str">
        <f>IF(Table1[[#This Row],[Rate
(L/S)]]=1,"P/E","C")</f>
        <v>P/E</v>
      </c>
      <c r="P469" s="7" t="str">
        <f>IFERROR(VLOOKUP(Table1[[#This Row],[Stock]],[2]CUS030!$A$5:$BO$10000,21,0)/Table1[[#This Row],[Rate
(L/S)]],"")</f>
        <v/>
      </c>
      <c r="Q469" s="7" t="str">
        <f>IFERROR(VLOOKUP(Table1[[#This Row],[Stock]],[2]CUS030!$A$5:$BO$10000,22,0)/Table1[[#This Row],[Rate
(L/S)]],"")</f>
        <v/>
      </c>
      <c r="R469" s="7" t="str">
        <f>IFERROR(VLOOKUP(Table1[[#This Row],[Stock]],[2]CUS030!$A$5:$BO$10000,23,0)/Table1[[#This Row],[Rate
(L/S)]],"")</f>
        <v/>
      </c>
      <c r="S469" s="7" t="str">
        <f>IFERROR(VLOOKUP(Table1[[#This Row],[Stock]],[2]CUS030!$A$5:$BO$10000,24,0)/Table1[[#This Row],[Rate
(L/S)]],"")</f>
        <v/>
      </c>
      <c r="T469" s="7" t="str">
        <f>IFERROR(VLOOKUP(Table1[[#This Row],[Stock]],[2]CUS030!$A$5:$BO$10000,25,0)/Table1[[#This Row],[Rate
(L/S)]],"")</f>
        <v/>
      </c>
      <c r="U469" s="7" t="str">
        <f>IFERROR(VLOOKUP(Table1[[#This Row],[Stock]],[2]CUS030!$A$5:$BO$10000,26,0)/Table1[[#This Row],[Rate
(L/S)]],"")</f>
        <v/>
      </c>
      <c r="V469" s="7" t="str">
        <f>IFERROR(VLOOKUP(Table1[[#This Row],[Stock]],[2]CUS030!$A$5:$BO$10000,27,0)/Table1[[#This Row],[Rate
(L/S)]],"")</f>
        <v/>
      </c>
      <c r="W469" s="7" t="str">
        <f>IFERROR(VLOOKUP(Table1[[#This Row],[Stock]],[2]CUS030!$A$5:$BO$10000,28,0)/Table1[[#This Row],[Rate
(L/S)]],"")</f>
        <v/>
      </c>
      <c r="X469" s="7" t="str">
        <f>IFERROR(VLOOKUP(Table1[[#This Row],[Stock]],[2]CUS030!$A$5:$BO$10000,29,0)/Table1[[#This Row],[Rate
(L/S)]],"")</f>
        <v/>
      </c>
      <c r="Y469" s="7" t="str">
        <f>IFERROR(VLOOKUP(Table1[[#This Row],[Stock]],[2]CUS030!$A$5:$BO$10000,30,0)/Table1[[#This Row],[Rate
(L/S)]],"")</f>
        <v/>
      </c>
      <c r="Z469" s="7" t="str">
        <f>IFERROR(VLOOKUP(Table1[[#This Row],[Stock]],[2]CUS030!$A$5:$BO$10000,31,0)/Table1[[#This Row],[Rate
(L/S)]],"")</f>
        <v/>
      </c>
      <c r="AA469" s="7" t="str">
        <f>IFERROR(VLOOKUP(Table1[[#This Row],[Stock]],[2]CUS030!$A$5:$BO$10000,32,0)/Table1[[#This Row],[Rate
(L/S)]],"")</f>
        <v/>
      </c>
      <c r="AB469" s="7" t="str">
        <f>IFERROR(VLOOKUP(Table1[[#This Row],[Stock]],[2]CUS030!$A$5:$BO$10000,33,0)/Table1[[#This Row],[Rate
(L/S)]],"")</f>
        <v/>
      </c>
      <c r="AC469" s="7" t="str">
        <f>IFERROR(VLOOKUP(Table1[[#This Row],[Stock]],[2]CUS030!$A$5:$BO$10000,34,0)/Table1[[#This Row],[Rate
(L/S)]],"")</f>
        <v/>
      </c>
      <c r="AD469" s="7" t="str">
        <f>IFERROR(VLOOKUP(Table1[[#This Row],[Stock]],[2]CUS030!$A$5:$BO$10000,35,0)/Table1[[#This Row],[Rate
(L/S)]],"")</f>
        <v/>
      </c>
      <c r="AE469" s="7" t="str">
        <f>IFERROR(VLOOKUP(Table1[[#This Row],[Stock]],[2]CUS030!$A$5:$BO$10000,36,0)/Table1[[#This Row],[Rate
(L/S)]],"")</f>
        <v/>
      </c>
      <c r="AF469" s="7" t="str">
        <f>IFERROR(VLOOKUP(Table1[[#This Row],[Stock]],[2]CUS030!$A$5:$BO$10000,37,0)/Table1[[#This Row],[Rate
(L/S)]],"")</f>
        <v/>
      </c>
      <c r="AG469" s="7" t="str">
        <f>IFERROR(VLOOKUP(Table1[[#This Row],[Stock]],[2]CUS030!$A$5:$BO$10000,38,0)/Table1[[#This Row],[Rate
(L/S)]],"")</f>
        <v/>
      </c>
      <c r="AH469" s="7" t="str">
        <f>IFERROR(VLOOKUP(Table1[[#This Row],[Stock]],[2]CUS030!$A$5:$BO$10000,39,0)/Table1[[#This Row],[Rate
(L/S)]],"")</f>
        <v/>
      </c>
      <c r="AI469" s="7" t="str">
        <f>IFERROR(VLOOKUP(Table1[[#This Row],[Stock]],[2]CUS030!$A$5:$BO$10000,40,0)/Table1[[#This Row],[Rate
(L/S)]],"")</f>
        <v/>
      </c>
      <c r="AJ469" s="7" t="str">
        <f>IFERROR(VLOOKUP(Table1[[#This Row],[Stock]],[2]CUS030!$A$5:$BO$10000,41,0)/Table1[[#This Row],[Rate
(L/S)]],"")</f>
        <v/>
      </c>
      <c r="AK469" s="7" t="str">
        <f>IFERROR(VLOOKUP(Table1[[#This Row],[Stock]],[2]CUS030!$A$5:$BO$10000,42,0)/Table1[[#This Row],[Rate
(L/S)]],"")</f>
        <v/>
      </c>
      <c r="AL469" s="7" t="str">
        <f>IFERROR(VLOOKUP(Table1[[#This Row],[Stock]],[2]CUS030!$A$5:$BO$10000,43,0)/Table1[[#This Row],[Rate
(L/S)]],"")</f>
        <v/>
      </c>
      <c r="AM469" s="7" t="str">
        <f>IFERROR(VLOOKUP(Table1[[#This Row],[Stock]],[2]CUS030!$A$5:$BO$10000,44,0)/Table1[[#This Row],[Rate
(L/S)]],"")</f>
        <v/>
      </c>
      <c r="AN469" s="7" t="str">
        <f>IFERROR(VLOOKUP(Table1[[#This Row],[Stock]],[2]CUS030!$A$5:$BO$10000,45,0)/Table1[[#This Row],[Rate
(L/S)]],"")</f>
        <v/>
      </c>
      <c r="AO469" s="7" t="str">
        <f>IFERROR(VLOOKUP(Table1[[#This Row],[Stock]],[2]CUS030!$A$5:$BO$10000,46,0)/Table1[[#This Row],[Rate
(L/S)]],"")</f>
        <v/>
      </c>
      <c r="AP469" s="7" t="str">
        <f>IFERROR(VLOOKUP(Table1[[#This Row],[Stock]],[2]CUS030!$A$5:$BO$10000,47,0)/Table1[[#This Row],[Rate
(L/S)]],"")</f>
        <v/>
      </c>
      <c r="AQ469" s="7" t="str">
        <f>IFERROR(VLOOKUP(Table1[[#This Row],[Stock]],[2]CUS030!$A$5:$BO$10000,48,0)/Table1[[#This Row],[Rate
(L/S)]],"")</f>
        <v/>
      </c>
      <c r="AR469" s="7" t="str">
        <f>IFERROR(VLOOKUP(Table1[[#This Row],[Stock]],[2]CUS030!$A$5:$BO$10000,49,0)/Table1[[#This Row],[Rate
(L/S)]],"")</f>
        <v/>
      </c>
      <c r="AS469" s="7" t="str">
        <f>IFERROR(VLOOKUP(Table1[[#This Row],[Stock]],[2]CUS030!$A$5:$BO$10000,50,0)/Table1[[#This Row],[Rate
(L/S)]],"")</f>
        <v/>
      </c>
      <c r="AT469" s="7" t="str">
        <f>IFERROR(VLOOKUP(Table1[[#This Row],[Stock]],[2]CUS030!$A$5:$BO$10000,51,0)/Table1[[#This Row],[Rate
(L/S)]],"")</f>
        <v/>
      </c>
      <c r="AU469" s="7" t="str">
        <f>IFERROR(VLOOKUP(Table1[[#This Row],[Stock]],[2]CUS030!$A$5:$BO$10000,52,0)/Table1[[#This Row],[Rate
(L/S)]],"")</f>
        <v/>
      </c>
      <c r="AV469" s="7" t="str">
        <f>IFERROR(VLOOKUP(Table1[[#This Row],[Stock]],[2]CUS030!$A$5:$BO$10000,53,0)/Table1[[#This Row],[Rate
(L/S)]],"")</f>
        <v/>
      </c>
      <c r="AW469" s="7" t="str">
        <f>IFERROR(VLOOKUP(Table1[[#This Row],[Stock]],[2]CUS030!$A$5:$BO$10000,54,0)/Table1[[#This Row],[Rate
(L/S)]],"")</f>
        <v/>
      </c>
      <c r="AX469" s="7" t="str">
        <f>IFERROR(VLOOKUP(Table1[[#This Row],[Stock]],[2]CUS030!$A$5:$BO$10000,55,0)/Table1[[#This Row],[Rate
(L/S)]],"")</f>
        <v/>
      </c>
      <c r="AY469" s="7" t="str">
        <f>IFERROR(VLOOKUP(Table1[[#This Row],[Stock]],[2]CUS030!$A$5:$BO$10000,56,0)/Table1[[#This Row],[Rate
(L/S)]],"")</f>
        <v/>
      </c>
      <c r="AZ469" s="7" t="str">
        <f>IFERROR(VLOOKUP(Table1[[#This Row],[Stock]],[2]CUS030!$A$5:$BO$10000,57,0)/Table1[[#This Row],[Rate
(L/S)]],"")</f>
        <v/>
      </c>
      <c r="BA469" s="7" t="str">
        <f>IFERROR(VLOOKUP(Table1[[#This Row],[Stock]],[2]CUS030!$A$5:$BO$10000,58,0)/Table1[[#This Row],[Rate
(L/S)]],"")</f>
        <v/>
      </c>
      <c r="BB469" s="7" t="str">
        <f>IFERROR(VLOOKUP(Table1[[#This Row],[Stock]],[2]CUS030!$A$5:$BO$10000,59,0)/Table1[[#This Row],[Rate
(L/S)]],"")</f>
        <v/>
      </c>
      <c r="BC469" s="7" t="str">
        <f>IFERROR(VLOOKUP(Table1[[#This Row],[Stock]],[2]CUS030!$A$5:$BO$10000,60,0)/Table1[[#This Row],[Rate
(L/S)]],"")</f>
        <v/>
      </c>
      <c r="BD469" s="7" t="str">
        <f>IFERROR(VLOOKUP(Table1[[#This Row],[Stock]],[2]CUS030!$A$5:$BO$10000,61,0)/Table1[[#This Row],[Rate
(L/S)]],"")</f>
        <v/>
      </c>
      <c r="BE469" s="7" t="str">
        <f>IFERROR(VLOOKUP(Table1[[#This Row],[Stock]],[2]CUS030!$A$5:$BO$10000,62,0)/Table1[[#This Row],[Rate
(L/S)]],"")</f>
        <v/>
      </c>
      <c r="BF469" s="7" t="str">
        <f>IFERROR(VLOOKUP(Table1[[#This Row],[Stock]],[2]CUS030!$A$5:$BO$10000,63,0)/Table1[[#This Row],[Rate
(L/S)]],"")</f>
        <v/>
      </c>
      <c r="BG469" s="7" t="str">
        <f>IFERROR(VLOOKUP(Table1[[#This Row],[Stock]],[2]CUS030!$A$5:$BO$10000,64,0)/Table1[[#This Row],[Rate
(L/S)]],"")</f>
        <v/>
      </c>
      <c r="BH469" s="7" t="str">
        <f>IFERROR(VLOOKUP(Table1[[#This Row],[Stock]],[2]CUS030!$A$5:$BO$10000,65,0)/Table1[[#This Row],[Rate
(L/S)]],"")</f>
        <v/>
      </c>
      <c r="BI469" s="7" t="s">
        <v>1</v>
      </c>
      <c r="BJ469" s="15">
        <f>IFERROR(IF(Table1[[#This Row],[S.Material]]="S",(Table1[[#This Row],[Total Qty]]+Table1[[#This Row],[N+1]]+Table1[[#This Row],[N+2]]),Table1[[#This Row],[Total Qty]]+Table1[[#This Row],[N+1]]),)</f>
        <v>0</v>
      </c>
      <c r="BK469" s="7" t="str">
        <f>IFERROR(IF(((AVERAGE((Table1[[#This Row],[N+1]],Table1[[#This Row],[N+2]]),Table1[[#This Row],[N+3]])-(Table1[[#This Row],[Total Qty]])))&gt;500,"Fixed&gt;500pcs",""),"")</f>
        <v/>
      </c>
      <c r="BL469" s="7" t="str">
        <f>IF(AND(Table1[[#This Row],[Last Forcast]]=0,Table1[[#This Row],[Total Qty]]&gt;0,Table1[[#This Row],[N+1]]&gt;0),"Check PO again","")</f>
        <v/>
      </c>
    </row>
    <row r="470" spans="2:64" x14ac:dyDescent="0.3">
      <c r="B470">
        <v>468</v>
      </c>
      <c r="C470" t="s">
        <v>482</v>
      </c>
      <c r="D470">
        <f>IFERROR(ROUND((MID(Table1[[#This Row],[Production]],35,(LEN(Table1[[#This Row],[Production]]))-37)/(MID(Table1[[#This Row],[Stock]],35,(LEN(Table1[[#This Row],[Stock]]))-37))),0),"")</f>
        <v>7</v>
      </c>
      <c r="E470" t="s">
        <v>477</v>
      </c>
      <c r="F470" s="16">
        <f>VLOOKUP(LEFT(Table1[[#This Row],[Production]],LEN(Table1[[#This Row],[Production]])-7),Item!$A$5:$Z$1000,26,0)</f>
        <v>0.84299999999999997</v>
      </c>
      <c r="H470" s="8" t="str">
        <f>IFERROR(VLOOKUP(MID(Table1[[#This Row],[Production]],10,2),Special!$B$2:$D$26,3,0),"")</f>
        <v>S</v>
      </c>
      <c r="J470" t="b">
        <f>EXACT(LEFT(Table1[[#This Row],[Stock]],12),LEFT(Table1[[#This Row],[Production]],12))</f>
        <v>1</v>
      </c>
      <c r="K470" t="b">
        <f>EXACT((RIGHT(Table1[[#This Row],[Stock]],3)),((RIGHT(Table1[[#This Row],[Production]],3))))</f>
        <v>1</v>
      </c>
      <c r="L470" s="14">
        <f>IFERROR(VLOOKUP(Table1[[#This Row],[Stock]],[1]Sheet1!$A$7:$N$10000,14,0),"")</f>
        <v>319</v>
      </c>
      <c r="M470" s="14">
        <f>IFERROR(ROUND((Table1[[#This Row],[Stock
(S&amp;L)]]/Table1[[#This Row],[Rate
(L/S)]]),0),"")</f>
        <v>46</v>
      </c>
      <c r="O470" t="str">
        <f>IF(Table1[[#This Row],[Rate
(L/S)]]=1,"P/E","C")</f>
        <v>C</v>
      </c>
      <c r="P470" s="7">
        <f>IFERROR(VLOOKUP(Table1[[#This Row],[Stock]],[2]CUS030!$A$5:$BO$10000,21,0)/Table1[[#This Row],[Rate
(L/S)]],"")</f>
        <v>0</v>
      </c>
      <c r="Q470" s="7">
        <f>IFERROR(VLOOKUP(Table1[[#This Row],[Stock]],[2]CUS030!$A$5:$BO$10000,22,0)/Table1[[#This Row],[Rate
(L/S)]],"")</f>
        <v>0</v>
      </c>
      <c r="R470" s="7">
        <f>IFERROR(VLOOKUP(Table1[[#This Row],[Stock]],[2]CUS030!$A$5:$BO$10000,23,0)/Table1[[#This Row],[Rate
(L/S)]],"")</f>
        <v>0</v>
      </c>
      <c r="S470" s="7">
        <f>IFERROR(VLOOKUP(Table1[[#This Row],[Stock]],[2]CUS030!$A$5:$BO$10000,24,0)/Table1[[#This Row],[Rate
(L/S)]],"")</f>
        <v>0</v>
      </c>
      <c r="T470" s="7">
        <f>IFERROR(VLOOKUP(Table1[[#This Row],[Stock]],[2]CUS030!$A$5:$BO$10000,25,0)/Table1[[#This Row],[Rate
(L/S)]],"")</f>
        <v>0</v>
      </c>
      <c r="U470" s="7">
        <f>IFERROR(VLOOKUP(Table1[[#This Row],[Stock]],[2]CUS030!$A$5:$BO$10000,26,0)/Table1[[#This Row],[Rate
(L/S)]],"")</f>
        <v>0</v>
      </c>
      <c r="V470" s="7">
        <f>IFERROR(VLOOKUP(Table1[[#This Row],[Stock]],[2]CUS030!$A$5:$BO$10000,27,0)/Table1[[#This Row],[Rate
(L/S)]],"")</f>
        <v>0</v>
      </c>
      <c r="W470" s="7">
        <f>IFERROR(VLOOKUP(Table1[[#This Row],[Stock]],[2]CUS030!$A$5:$BO$10000,28,0)/Table1[[#This Row],[Rate
(L/S)]],"")</f>
        <v>0</v>
      </c>
      <c r="X470" s="7">
        <f>IFERROR(VLOOKUP(Table1[[#This Row],[Stock]],[2]CUS030!$A$5:$BO$10000,29,0)/Table1[[#This Row],[Rate
(L/S)]],"")</f>
        <v>0</v>
      </c>
      <c r="Y470" s="7">
        <f>IFERROR(VLOOKUP(Table1[[#This Row],[Stock]],[2]CUS030!$A$5:$BO$10000,30,0)/Table1[[#This Row],[Rate
(L/S)]],"")</f>
        <v>0</v>
      </c>
      <c r="Z470" s="7">
        <f>IFERROR(VLOOKUP(Table1[[#This Row],[Stock]],[2]CUS030!$A$5:$BO$10000,31,0)/Table1[[#This Row],[Rate
(L/S)]],"")</f>
        <v>0</v>
      </c>
      <c r="AA470" s="7">
        <f>IFERROR(VLOOKUP(Table1[[#This Row],[Stock]],[2]CUS030!$A$5:$BO$10000,32,0)/Table1[[#This Row],[Rate
(L/S)]],"")</f>
        <v>0</v>
      </c>
      <c r="AB470" s="7">
        <f>IFERROR(VLOOKUP(Table1[[#This Row],[Stock]],[2]CUS030!$A$5:$BO$10000,33,0)/Table1[[#This Row],[Rate
(L/S)]],"")</f>
        <v>0</v>
      </c>
      <c r="AC470" s="7">
        <f>IFERROR(VLOOKUP(Table1[[#This Row],[Stock]],[2]CUS030!$A$5:$BO$10000,34,0)/Table1[[#This Row],[Rate
(L/S)]],"")</f>
        <v>0</v>
      </c>
      <c r="AD470" s="7">
        <f>IFERROR(VLOOKUP(Table1[[#This Row],[Stock]],[2]CUS030!$A$5:$BO$10000,35,0)/Table1[[#This Row],[Rate
(L/S)]],"")</f>
        <v>0</v>
      </c>
      <c r="AE470" s="7">
        <f>IFERROR(VLOOKUP(Table1[[#This Row],[Stock]],[2]CUS030!$A$5:$BO$10000,36,0)/Table1[[#This Row],[Rate
(L/S)]],"")</f>
        <v>0</v>
      </c>
      <c r="AF470" s="7">
        <f>IFERROR(VLOOKUP(Table1[[#This Row],[Stock]],[2]CUS030!$A$5:$BO$10000,37,0)/Table1[[#This Row],[Rate
(L/S)]],"")</f>
        <v>0</v>
      </c>
      <c r="AG470" s="7">
        <f>IFERROR(VLOOKUP(Table1[[#This Row],[Stock]],[2]CUS030!$A$5:$BO$10000,38,0)/Table1[[#This Row],[Rate
(L/S)]],"")</f>
        <v>0</v>
      </c>
      <c r="AH470" s="7">
        <f>IFERROR(VLOOKUP(Table1[[#This Row],[Stock]],[2]CUS030!$A$5:$BO$10000,39,0)/Table1[[#This Row],[Rate
(L/S)]],"")</f>
        <v>0</v>
      </c>
      <c r="AI470" s="7">
        <f>IFERROR(VLOOKUP(Table1[[#This Row],[Stock]],[2]CUS030!$A$5:$BO$10000,40,0)/Table1[[#This Row],[Rate
(L/S)]],"")</f>
        <v>0</v>
      </c>
      <c r="AJ470" s="7">
        <f>IFERROR(VLOOKUP(Table1[[#This Row],[Stock]],[2]CUS030!$A$5:$BO$10000,41,0)/Table1[[#This Row],[Rate
(L/S)]],"")</f>
        <v>0</v>
      </c>
      <c r="AK470" s="7">
        <f>IFERROR(VLOOKUP(Table1[[#This Row],[Stock]],[2]CUS030!$A$5:$BO$10000,42,0)/Table1[[#This Row],[Rate
(L/S)]],"")</f>
        <v>0</v>
      </c>
      <c r="AL470" s="7">
        <f>IFERROR(VLOOKUP(Table1[[#This Row],[Stock]],[2]CUS030!$A$5:$BO$10000,43,0)/Table1[[#This Row],[Rate
(L/S)]],"")</f>
        <v>0</v>
      </c>
      <c r="AM470" s="7">
        <f>IFERROR(VLOOKUP(Table1[[#This Row],[Stock]],[2]CUS030!$A$5:$BO$10000,44,0)/Table1[[#This Row],[Rate
(L/S)]],"")</f>
        <v>0</v>
      </c>
      <c r="AN470" s="7">
        <f>IFERROR(VLOOKUP(Table1[[#This Row],[Stock]],[2]CUS030!$A$5:$BO$10000,45,0)/Table1[[#This Row],[Rate
(L/S)]],"")</f>
        <v>0</v>
      </c>
      <c r="AO470" s="7">
        <f>IFERROR(VLOOKUP(Table1[[#This Row],[Stock]],[2]CUS030!$A$5:$BO$10000,46,0)/Table1[[#This Row],[Rate
(L/S)]],"")</f>
        <v>0</v>
      </c>
      <c r="AP470" s="7">
        <f>IFERROR(VLOOKUP(Table1[[#This Row],[Stock]],[2]CUS030!$A$5:$BO$10000,47,0)/Table1[[#This Row],[Rate
(L/S)]],"")</f>
        <v>0</v>
      </c>
      <c r="AQ470" s="7">
        <f>IFERROR(VLOOKUP(Table1[[#This Row],[Stock]],[2]CUS030!$A$5:$BO$10000,48,0)/Table1[[#This Row],[Rate
(L/S)]],"")</f>
        <v>0</v>
      </c>
      <c r="AR470" s="7">
        <f>IFERROR(VLOOKUP(Table1[[#This Row],[Stock]],[2]CUS030!$A$5:$BO$10000,49,0)/Table1[[#This Row],[Rate
(L/S)]],"")</f>
        <v>0</v>
      </c>
      <c r="AS470" s="7">
        <f>IFERROR(VLOOKUP(Table1[[#This Row],[Stock]],[2]CUS030!$A$5:$BO$10000,50,0)/Table1[[#This Row],[Rate
(L/S)]],"")</f>
        <v>0</v>
      </c>
      <c r="AT470" s="7">
        <f>IFERROR(VLOOKUP(Table1[[#This Row],[Stock]],[2]CUS030!$A$5:$BO$10000,51,0)/Table1[[#This Row],[Rate
(L/S)]],"")</f>
        <v>0</v>
      </c>
      <c r="AU470" s="7">
        <f>IFERROR(VLOOKUP(Table1[[#This Row],[Stock]],[2]CUS030!$A$5:$BO$10000,52,0)/Table1[[#This Row],[Rate
(L/S)]],"")</f>
        <v>0</v>
      </c>
      <c r="AV470" s="7">
        <f>IFERROR(VLOOKUP(Table1[[#This Row],[Stock]],[2]CUS030!$A$5:$BO$10000,53,0)/Table1[[#This Row],[Rate
(L/S)]],"")</f>
        <v>0</v>
      </c>
      <c r="AW470" s="7">
        <f>IFERROR(VLOOKUP(Table1[[#This Row],[Stock]],[2]CUS030!$A$5:$BO$10000,54,0)/Table1[[#This Row],[Rate
(L/S)]],"")</f>
        <v>0</v>
      </c>
      <c r="AX470" s="7">
        <f>IFERROR(VLOOKUP(Table1[[#This Row],[Stock]],[2]CUS030!$A$5:$BO$10000,55,0)/Table1[[#This Row],[Rate
(L/S)]],"")</f>
        <v>0</v>
      </c>
      <c r="AY470" s="7">
        <f>IFERROR(VLOOKUP(Table1[[#This Row],[Stock]],[2]CUS030!$A$5:$BO$10000,56,0)/Table1[[#This Row],[Rate
(L/S)]],"")</f>
        <v>523.42857142857144</v>
      </c>
      <c r="AZ470" s="7">
        <f>IFERROR(VLOOKUP(Table1[[#This Row],[Stock]],[2]CUS030!$A$5:$BO$10000,57,0)/Table1[[#This Row],[Rate
(L/S)]],"")</f>
        <v>0</v>
      </c>
      <c r="BA470" s="7">
        <f>IFERROR(VLOOKUP(Table1[[#This Row],[Stock]],[2]CUS030!$A$5:$BO$10000,58,0)/Table1[[#This Row],[Rate
(L/S)]],"")</f>
        <v>257.14285714285717</v>
      </c>
      <c r="BB470" s="7">
        <f>IFERROR(VLOOKUP(Table1[[#This Row],[Stock]],[2]CUS030!$A$5:$BO$10000,59,0)/Table1[[#This Row],[Rate
(L/S)]],"")</f>
        <v>0</v>
      </c>
      <c r="BC470" s="7">
        <f>IFERROR(VLOOKUP(Table1[[#This Row],[Stock]],[2]CUS030!$A$5:$BO$10000,60,0)/Table1[[#This Row],[Rate
(L/S)]],"")</f>
        <v>0</v>
      </c>
      <c r="BD470" s="7">
        <f>IFERROR(VLOOKUP(Table1[[#This Row],[Stock]],[2]CUS030!$A$5:$BO$10000,61,0)/Table1[[#This Row],[Rate
(L/S)]],"")</f>
        <v>0</v>
      </c>
      <c r="BE470" s="7">
        <f>IFERROR(VLOOKUP(Table1[[#This Row],[Stock]],[2]CUS030!$A$5:$BO$10000,62,0)/Table1[[#This Row],[Rate
(L/S)]],"")</f>
        <v>0</v>
      </c>
      <c r="BF470" s="7">
        <f>IFERROR(VLOOKUP(Table1[[#This Row],[Stock]],[2]CUS030!$A$5:$BO$10000,63,0)/Table1[[#This Row],[Rate
(L/S)]],"")</f>
        <v>0</v>
      </c>
      <c r="BG470" s="7">
        <f>IFERROR(VLOOKUP(Table1[[#This Row],[Stock]],[2]CUS030!$A$5:$BO$10000,64,0)/Table1[[#This Row],[Rate
(L/S)]],"")</f>
        <v>0</v>
      </c>
      <c r="BH470" s="7">
        <f>IFERROR(VLOOKUP(Table1[[#This Row],[Stock]],[2]CUS030!$A$5:$BO$10000,65,0)/Table1[[#This Row],[Rate
(L/S)]],"")</f>
        <v>0</v>
      </c>
      <c r="BI470" s="7" t="s">
        <v>1</v>
      </c>
      <c r="BJ470" s="15">
        <f>IFERROR(IF(Table1[[#This Row],[S.Material]]="S",(Table1[[#This Row],[Total Qty]]+Table1[[#This Row],[N+1]]+Table1[[#This Row],[N+2]]),Table1[[#This Row],[Total Qty]]+Table1[[#This Row],[N+1]]),)</f>
        <v>523.42857142857144</v>
      </c>
      <c r="BK470" s="7" t="str">
        <f>IFERROR(IF(((AVERAGE((Table1[[#This Row],[N+1]],Table1[[#This Row],[N+2]]),Table1[[#This Row],[N+3]])-(Table1[[#This Row],[Total Qty]])))&gt;500,"Fixed&gt;500pcs",""),"")</f>
        <v/>
      </c>
      <c r="BL470" s="7" t="str">
        <f>IF(AND(Table1[[#This Row],[Last Forcast]]=0,Table1[[#This Row],[Total Qty]]&gt;0,Table1[[#This Row],[N+1]]&gt;0),"Check PO again","")</f>
        <v/>
      </c>
    </row>
    <row r="471" spans="2:64" x14ac:dyDescent="0.3">
      <c r="B471">
        <v>469</v>
      </c>
      <c r="C471" t="s">
        <v>483</v>
      </c>
      <c r="D471">
        <f>IFERROR(ROUND((MID(Table1[[#This Row],[Production]],35,(LEN(Table1[[#This Row],[Production]]))-37)/(MID(Table1[[#This Row],[Stock]],35,(LEN(Table1[[#This Row],[Stock]]))-37))),0),"")</f>
        <v>17</v>
      </c>
      <c r="E471" t="s">
        <v>484</v>
      </c>
      <c r="F471" s="16">
        <f>VLOOKUP(LEFT(Table1[[#This Row],[Production]],LEN(Table1[[#This Row],[Production]])-7),Item!$A$5:$Z$1000,26,0)</f>
        <v>1.129</v>
      </c>
      <c r="H471" s="8" t="str">
        <f>IFERROR(VLOOKUP(MID(Table1[[#This Row],[Production]],10,2),Special!$B$2:$D$26,3,0),"")</f>
        <v>S</v>
      </c>
      <c r="J471" t="b">
        <f>EXACT(LEFT(Table1[[#This Row],[Stock]],12),LEFT(Table1[[#This Row],[Production]],12))</f>
        <v>1</v>
      </c>
      <c r="K471" t="b">
        <f>EXACT((RIGHT(Table1[[#This Row],[Stock]],3)),((RIGHT(Table1[[#This Row],[Production]],3))))</f>
        <v>1</v>
      </c>
      <c r="L471" s="14">
        <f>IFERROR(VLOOKUP(Table1[[#This Row],[Stock]],[1]Sheet1!$A$7:$N$10000,14,0),"")</f>
        <v>209</v>
      </c>
      <c r="M471" s="14">
        <f>IFERROR(ROUND((Table1[[#This Row],[Stock
(S&amp;L)]]/Table1[[#This Row],[Rate
(L/S)]]),0),"")</f>
        <v>12</v>
      </c>
      <c r="O471" t="str">
        <f>IF(Table1[[#This Row],[Rate
(L/S)]]=1,"P/E","C")</f>
        <v>C</v>
      </c>
      <c r="P471" s="7">
        <f>IFERROR(VLOOKUP(Table1[[#This Row],[Stock]],[2]CUS030!$A$5:$BO$10000,21,0)/Table1[[#This Row],[Rate
(L/S)]],"")</f>
        <v>0</v>
      </c>
      <c r="Q471" s="7">
        <f>IFERROR(VLOOKUP(Table1[[#This Row],[Stock]],[2]CUS030!$A$5:$BO$10000,22,0)/Table1[[#This Row],[Rate
(L/S)]],"")</f>
        <v>0</v>
      </c>
      <c r="R471" s="7">
        <f>IFERROR(VLOOKUP(Table1[[#This Row],[Stock]],[2]CUS030!$A$5:$BO$10000,23,0)/Table1[[#This Row],[Rate
(L/S)]],"")</f>
        <v>0</v>
      </c>
      <c r="S471" s="7">
        <f>IFERROR(VLOOKUP(Table1[[#This Row],[Stock]],[2]CUS030!$A$5:$BO$10000,24,0)/Table1[[#This Row],[Rate
(L/S)]],"")</f>
        <v>0</v>
      </c>
      <c r="T471" s="7">
        <f>IFERROR(VLOOKUP(Table1[[#This Row],[Stock]],[2]CUS030!$A$5:$BO$10000,25,0)/Table1[[#This Row],[Rate
(L/S)]],"")</f>
        <v>0</v>
      </c>
      <c r="U471" s="7">
        <f>IFERROR(VLOOKUP(Table1[[#This Row],[Stock]],[2]CUS030!$A$5:$BO$10000,26,0)/Table1[[#This Row],[Rate
(L/S)]],"")</f>
        <v>0</v>
      </c>
      <c r="V471" s="7">
        <f>IFERROR(VLOOKUP(Table1[[#This Row],[Stock]],[2]CUS030!$A$5:$BO$10000,27,0)/Table1[[#This Row],[Rate
(L/S)]],"")</f>
        <v>0</v>
      </c>
      <c r="W471" s="7">
        <f>IFERROR(VLOOKUP(Table1[[#This Row],[Stock]],[2]CUS030!$A$5:$BO$10000,28,0)/Table1[[#This Row],[Rate
(L/S)]],"")</f>
        <v>0</v>
      </c>
      <c r="X471" s="7">
        <f>IFERROR(VLOOKUP(Table1[[#This Row],[Stock]],[2]CUS030!$A$5:$BO$10000,29,0)/Table1[[#This Row],[Rate
(L/S)]],"")</f>
        <v>0</v>
      </c>
      <c r="Y471" s="7">
        <f>IFERROR(VLOOKUP(Table1[[#This Row],[Stock]],[2]CUS030!$A$5:$BO$10000,30,0)/Table1[[#This Row],[Rate
(L/S)]],"")</f>
        <v>0</v>
      </c>
      <c r="Z471" s="7">
        <f>IFERROR(VLOOKUP(Table1[[#This Row],[Stock]],[2]CUS030!$A$5:$BO$10000,31,0)/Table1[[#This Row],[Rate
(L/S)]],"")</f>
        <v>0</v>
      </c>
      <c r="AA471" s="7">
        <f>IFERROR(VLOOKUP(Table1[[#This Row],[Stock]],[2]CUS030!$A$5:$BO$10000,32,0)/Table1[[#This Row],[Rate
(L/S)]],"")</f>
        <v>0</v>
      </c>
      <c r="AB471" s="7">
        <f>IFERROR(VLOOKUP(Table1[[#This Row],[Stock]],[2]CUS030!$A$5:$BO$10000,33,0)/Table1[[#This Row],[Rate
(L/S)]],"")</f>
        <v>0</v>
      </c>
      <c r="AC471" s="7">
        <f>IFERROR(VLOOKUP(Table1[[#This Row],[Stock]],[2]CUS030!$A$5:$BO$10000,34,0)/Table1[[#This Row],[Rate
(L/S)]],"")</f>
        <v>0</v>
      </c>
      <c r="AD471" s="7">
        <f>IFERROR(VLOOKUP(Table1[[#This Row],[Stock]],[2]CUS030!$A$5:$BO$10000,35,0)/Table1[[#This Row],[Rate
(L/S)]],"")</f>
        <v>0</v>
      </c>
      <c r="AE471" s="7">
        <f>IFERROR(VLOOKUP(Table1[[#This Row],[Stock]],[2]CUS030!$A$5:$BO$10000,36,0)/Table1[[#This Row],[Rate
(L/S)]],"")</f>
        <v>0</v>
      </c>
      <c r="AF471" s="7">
        <f>IFERROR(VLOOKUP(Table1[[#This Row],[Stock]],[2]CUS030!$A$5:$BO$10000,37,0)/Table1[[#This Row],[Rate
(L/S)]],"")</f>
        <v>0</v>
      </c>
      <c r="AG471" s="7">
        <f>IFERROR(VLOOKUP(Table1[[#This Row],[Stock]],[2]CUS030!$A$5:$BO$10000,38,0)/Table1[[#This Row],[Rate
(L/S)]],"")</f>
        <v>0</v>
      </c>
      <c r="AH471" s="7">
        <f>IFERROR(VLOOKUP(Table1[[#This Row],[Stock]],[2]CUS030!$A$5:$BO$10000,39,0)/Table1[[#This Row],[Rate
(L/S)]],"")</f>
        <v>0</v>
      </c>
      <c r="AI471" s="7">
        <f>IFERROR(VLOOKUP(Table1[[#This Row],[Stock]],[2]CUS030!$A$5:$BO$10000,40,0)/Table1[[#This Row],[Rate
(L/S)]],"")</f>
        <v>0</v>
      </c>
      <c r="AJ471" s="7">
        <f>IFERROR(VLOOKUP(Table1[[#This Row],[Stock]],[2]CUS030!$A$5:$BO$10000,41,0)/Table1[[#This Row],[Rate
(L/S)]],"")</f>
        <v>0</v>
      </c>
      <c r="AK471" s="7">
        <f>IFERROR(VLOOKUP(Table1[[#This Row],[Stock]],[2]CUS030!$A$5:$BO$10000,42,0)/Table1[[#This Row],[Rate
(L/S)]],"")</f>
        <v>0</v>
      </c>
      <c r="AL471" s="7">
        <f>IFERROR(VLOOKUP(Table1[[#This Row],[Stock]],[2]CUS030!$A$5:$BO$10000,43,0)/Table1[[#This Row],[Rate
(L/S)]],"")</f>
        <v>0</v>
      </c>
      <c r="AM471" s="7">
        <f>IFERROR(VLOOKUP(Table1[[#This Row],[Stock]],[2]CUS030!$A$5:$BO$10000,44,0)/Table1[[#This Row],[Rate
(L/S)]],"")</f>
        <v>0</v>
      </c>
      <c r="AN471" s="7">
        <f>IFERROR(VLOOKUP(Table1[[#This Row],[Stock]],[2]CUS030!$A$5:$BO$10000,45,0)/Table1[[#This Row],[Rate
(L/S)]],"")</f>
        <v>0</v>
      </c>
      <c r="AO471" s="7">
        <f>IFERROR(VLOOKUP(Table1[[#This Row],[Stock]],[2]CUS030!$A$5:$BO$10000,46,0)/Table1[[#This Row],[Rate
(L/S)]],"")</f>
        <v>0</v>
      </c>
      <c r="AP471" s="7">
        <f>IFERROR(VLOOKUP(Table1[[#This Row],[Stock]],[2]CUS030!$A$5:$BO$10000,47,0)/Table1[[#This Row],[Rate
(L/S)]],"")</f>
        <v>0</v>
      </c>
      <c r="AQ471" s="7">
        <f>IFERROR(VLOOKUP(Table1[[#This Row],[Stock]],[2]CUS030!$A$5:$BO$10000,48,0)/Table1[[#This Row],[Rate
(L/S)]],"")</f>
        <v>0</v>
      </c>
      <c r="AR471" s="7">
        <f>IFERROR(VLOOKUP(Table1[[#This Row],[Stock]],[2]CUS030!$A$5:$BO$10000,49,0)/Table1[[#This Row],[Rate
(L/S)]],"")</f>
        <v>0</v>
      </c>
      <c r="AS471" s="7">
        <f>IFERROR(VLOOKUP(Table1[[#This Row],[Stock]],[2]CUS030!$A$5:$BO$10000,50,0)/Table1[[#This Row],[Rate
(L/S)]],"")</f>
        <v>0</v>
      </c>
      <c r="AT471" s="7">
        <f>IFERROR(VLOOKUP(Table1[[#This Row],[Stock]],[2]CUS030!$A$5:$BO$10000,51,0)/Table1[[#This Row],[Rate
(L/S)]],"")</f>
        <v>0</v>
      </c>
      <c r="AU471" s="7">
        <f>IFERROR(VLOOKUP(Table1[[#This Row],[Stock]],[2]CUS030!$A$5:$BO$10000,52,0)/Table1[[#This Row],[Rate
(L/S)]],"")</f>
        <v>0</v>
      </c>
      <c r="AV471" s="7">
        <f>IFERROR(VLOOKUP(Table1[[#This Row],[Stock]],[2]CUS030!$A$5:$BO$10000,53,0)/Table1[[#This Row],[Rate
(L/S)]],"")</f>
        <v>0</v>
      </c>
      <c r="AW471" s="7">
        <f>IFERROR(VLOOKUP(Table1[[#This Row],[Stock]],[2]CUS030!$A$5:$BO$10000,54,0)/Table1[[#This Row],[Rate
(L/S)]],"")</f>
        <v>0</v>
      </c>
      <c r="AX471" s="7">
        <f>IFERROR(VLOOKUP(Table1[[#This Row],[Stock]],[2]CUS030!$A$5:$BO$10000,55,0)/Table1[[#This Row],[Rate
(L/S)]],"")</f>
        <v>0</v>
      </c>
      <c r="AY471" s="7">
        <f>IFERROR(VLOOKUP(Table1[[#This Row],[Stock]],[2]CUS030!$A$5:$BO$10000,56,0)/Table1[[#This Row],[Rate
(L/S)]],"")</f>
        <v>40</v>
      </c>
      <c r="AZ471" s="7">
        <f>IFERROR(VLOOKUP(Table1[[#This Row],[Stock]],[2]CUS030!$A$5:$BO$10000,57,0)/Table1[[#This Row],[Rate
(L/S)]],"")</f>
        <v>168.88235294117646</v>
      </c>
      <c r="BA471" s="7">
        <f>IFERROR(VLOOKUP(Table1[[#This Row],[Stock]],[2]CUS030!$A$5:$BO$10000,58,0)/Table1[[#This Row],[Rate
(L/S)]],"")</f>
        <v>105.88235294117646</v>
      </c>
      <c r="BB471" s="7">
        <f>IFERROR(VLOOKUP(Table1[[#This Row],[Stock]],[2]CUS030!$A$5:$BO$10000,59,0)/Table1[[#This Row],[Rate
(L/S)]],"")</f>
        <v>0</v>
      </c>
      <c r="BC471" s="7">
        <f>IFERROR(VLOOKUP(Table1[[#This Row],[Stock]],[2]CUS030!$A$5:$BO$10000,60,0)/Table1[[#This Row],[Rate
(L/S)]],"")</f>
        <v>0</v>
      </c>
      <c r="BD471" s="7">
        <f>IFERROR(VLOOKUP(Table1[[#This Row],[Stock]],[2]CUS030!$A$5:$BO$10000,61,0)/Table1[[#This Row],[Rate
(L/S)]],"")</f>
        <v>0</v>
      </c>
      <c r="BE471" s="7">
        <f>IFERROR(VLOOKUP(Table1[[#This Row],[Stock]],[2]CUS030!$A$5:$BO$10000,62,0)/Table1[[#This Row],[Rate
(L/S)]],"")</f>
        <v>0</v>
      </c>
      <c r="BF471" s="7">
        <f>IFERROR(VLOOKUP(Table1[[#This Row],[Stock]],[2]CUS030!$A$5:$BO$10000,63,0)/Table1[[#This Row],[Rate
(L/S)]],"")</f>
        <v>0</v>
      </c>
      <c r="BG471" s="7">
        <f>IFERROR(VLOOKUP(Table1[[#This Row],[Stock]],[2]CUS030!$A$5:$BO$10000,64,0)/Table1[[#This Row],[Rate
(L/S)]],"")</f>
        <v>0</v>
      </c>
      <c r="BH471" s="7">
        <f>IFERROR(VLOOKUP(Table1[[#This Row],[Stock]],[2]CUS030!$A$5:$BO$10000,65,0)/Table1[[#This Row],[Rate
(L/S)]],"")</f>
        <v>0</v>
      </c>
      <c r="BI471" s="7" t="s">
        <v>1</v>
      </c>
      <c r="BJ471" s="15">
        <f>IFERROR(IF(Table1[[#This Row],[S.Material]]="S",(Table1[[#This Row],[Total Qty]]+Table1[[#This Row],[N+1]]+Table1[[#This Row],[N+2]]),Table1[[#This Row],[Total Qty]]+Table1[[#This Row],[N+1]]),)</f>
        <v>208.88235294117646</v>
      </c>
      <c r="BK471" s="7" t="str">
        <f>IFERROR(IF(((AVERAGE((Table1[[#This Row],[N+1]],Table1[[#This Row],[N+2]]),Table1[[#This Row],[N+3]])-(Table1[[#This Row],[Total Qty]])))&gt;500,"Fixed&gt;500pcs",""),"")</f>
        <v/>
      </c>
      <c r="BL471" s="7" t="str">
        <f>IF(AND(Table1[[#This Row],[Last Forcast]]=0,Table1[[#This Row],[Total Qty]]&gt;0,Table1[[#This Row],[N+1]]&gt;0),"Check PO again","")</f>
        <v/>
      </c>
    </row>
    <row r="472" spans="2:64" x14ac:dyDescent="0.3">
      <c r="B472">
        <v>470</v>
      </c>
      <c r="C472" t="s">
        <v>485</v>
      </c>
      <c r="D472">
        <f>IFERROR(ROUND((MID(Table1[[#This Row],[Production]],35,(LEN(Table1[[#This Row],[Production]]))-37)/(MID(Table1[[#This Row],[Stock]],35,(LEN(Table1[[#This Row],[Stock]]))-37))),0),"")</f>
        <v>12</v>
      </c>
      <c r="E472" t="s">
        <v>486</v>
      </c>
      <c r="F472" s="16">
        <f>VLOOKUP(LEFT(Table1[[#This Row],[Production]],LEN(Table1[[#This Row],[Production]])-7),Item!$A$5:$Z$1000,26,0)</f>
        <v>1.129</v>
      </c>
      <c r="H472" s="8" t="str">
        <f>IFERROR(VLOOKUP(MID(Table1[[#This Row],[Production]],10,2),Special!$B$2:$D$26,3,0),"")</f>
        <v>S</v>
      </c>
      <c r="J472" t="b">
        <f>EXACT(LEFT(Table1[[#This Row],[Stock]],12),LEFT(Table1[[#This Row],[Production]],12))</f>
        <v>1</v>
      </c>
      <c r="K472" t="b">
        <f>EXACT((RIGHT(Table1[[#This Row],[Stock]],3)),((RIGHT(Table1[[#This Row],[Production]],3))))</f>
        <v>1</v>
      </c>
      <c r="L472" s="14">
        <f>IFERROR(VLOOKUP(Table1[[#This Row],[Stock]],[1]Sheet1!$A$7:$N$10000,14,0),"")</f>
        <v>46</v>
      </c>
      <c r="M472" s="14">
        <f>IFERROR(ROUND((Table1[[#This Row],[Stock
(S&amp;L)]]/Table1[[#This Row],[Rate
(L/S)]]),0),"")</f>
        <v>4</v>
      </c>
      <c r="O472" t="str">
        <f>IF(Table1[[#This Row],[Rate
(L/S)]]=1,"P/E","C")</f>
        <v>C</v>
      </c>
      <c r="P472" s="7">
        <f>IFERROR(VLOOKUP(Table1[[#This Row],[Stock]],[2]CUS030!$A$5:$BO$10000,21,0)/Table1[[#This Row],[Rate
(L/S)]],"")</f>
        <v>0</v>
      </c>
      <c r="Q472" s="7">
        <f>IFERROR(VLOOKUP(Table1[[#This Row],[Stock]],[2]CUS030!$A$5:$BO$10000,22,0)/Table1[[#This Row],[Rate
(L/S)]],"")</f>
        <v>0</v>
      </c>
      <c r="R472" s="7">
        <f>IFERROR(VLOOKUP(Table1[[#This Row],[Stock]],[2]CUS030!$A$5:$BO$10000,23,0)/Table1[[#This Row],[Rate
(L/S)]],"")</f>
        <v>0</v>
      </c>
      <c r="S472" s="7">
        <f>IFERROR(VLOOKUP(Table1[[#This Row],[Stock]],[2]CUS030!$A$5:$BO$10000,24,0)/Table1[[#This Row],[Rate
(L/S)]],"")</f>
        <v>0</v>
      </c>
      <c r="T472" s="7">
        <f>IFERROR(VLOOKUP(Table1[[#This Row],[Stock]],[2]CUS030!$A$5:$BO$10000,25,0)/Table1[[#This Row],[Rate
(L/S)]],"")</f>
        <v>0</v>
      </c>
      <c r="U472" s="7">
        <f>IFERROR(VLOOKUP(Table1[[#This Row],[Stock]],[2]CUS030!$A$5:$BO$10000,26,0)/Table1[[#This Row],[Rate
(L/S)]],"")</f>
        <v>0</v>
      </c>
      <c r="V472" s="7">
        <f>IFERROR(VLOOKUP(Table1[[#This Row],[Stock]],[2]CUS030!$A$5:$BO$10000,27,0)/Table1[[#This Row],[Rate
(L/S)]],"")</f>
        <v>0</v>
      </c>
      <c r="W472" s="7">
        <f>IFERROR(VLOOKUP(Table1[[#This Row],[Stock]],[2]CUS030!$A$5:$BO$10000,28,0)/Table1[[#This Row],[Rate
(L/S)]],"")</f>
        <v>0</v>
      </c>
      <c r="X472" s="7">
        <f>IFERROR(VLOOKUP(Table1[[#This Row],[Stock]],[2]CUS030!$A$5:$BO$10000,29,0)/Table1[[#This Row],[Rate
(L/S)]],"")</f>
        <v>0</v>
      </c>
      <c r="Y472" s="7">
        <f>IFERROR(VLOOKUP(Table1[[#This Row],[Stock]],[2]CUS030!$A$5:$BO$10000,30,0)/Table1[[#This Row],[Rate
(L/S)]],"")</f>
        <v>0</v>
      </c>
      <c r="Z472" s="7">
        <f>IFERROR(VLOOKUP(Table1[[#This Row],[Stock]],[2]CUS030!$A$5:$BO$10000,31,0)/Table1[[#This Row],[Rate
(L/S)]],"")</f>
        <v>0</v>
      </c>
      <c r="AA472" s="7">
        <f>IFERROR(VLOOKUP(Table1[[#This Row],[Stock]],[2]CUS030!$A$5:$BO$10000,32,0)/Table1[[#This Row],[Rate
(L/S)]],"")</f>
        <v>0</v>
      </c>
      <c r="AB472" s="7">
        <f>IFERROR(VLOOKUP(Table1[[#This Row],[Stock]],[2]CUS030!$A$5:$BO$10000,33,0)/Table1[[#This Row],[Rate
(L/S)]],"")</f>
        <v>0</v>
      </c>
      <c r="AC472" s="7">
        <f>IFERROR(VLOOKUP(Table1[[#This Row],[Stock]],[2]CUS030!$A$5:$BO$10000,34,0)/Table1[[#This Row],[Rate
(L/S)]],"")</f>
        <v>0</v>
      </c>
      <c r="AD472" s="7">
        <f>IFERROR(VLOOKUP(Table1[[#This Row],[Stock]],[2]CUS030!$A$5:$BO$10000,35,0)/Table1[[#This Row],[Rate
(L/S)]],"")</f>
        <v>0</v>
      </c>
      <c r="AE472" s="7">
        <f>IFERROR(VLOOKUP(Table1[[#This Row],[Stock]],[2]CUS030!$A$5:$BO$10000,36,0)/Table1[[#This Row],[Rate
(L/S)]],"")</f>
        <v>0</v>
      </c>
      <c r="AF472" s="7">
        <f>IFERROR(VLOOKUP(Table1[[#This Row],[Stock]],[2]CUS030!$A$5:$BO$10000,37,0)/Table1[[#This Row],[Rate
(L/S)]],"")</f>
        <v>0</v>
      </c>
      <c r="AG472" s="7">
        <f>IFERROR(VLOOKUP(Table1[[#This Row],[Stock]],[2]CUS030!$A$5:$BO$10000,38,0)/Table1[[#This Row],[Rate
(L/S)]],"")</f>
        <v>0</v>
      </c>
      <c r="AH472" s="7">
        <f>IFERROR(VLOOKUP(Table1[[#This Row],[Stock]],[2]CUS030!$A$5:$BO$10000,39,0)/Table1[[#This Row],[Rate
(L/S)]],"")</f>
        <v>0</v>
      </c>
      <c r="AI472" s="7">
        <f>IFERROR(VLOOKUP(Table1[[#This Row],[Stock]],[2]CUS030!$A$5:$BO$10000,40,0)/Table1[[#This Row],[Rate
(L/S)]],"")</f>
        <v>0</v>
      </c>
      <c r="AJ472" s="7">
        <f>IFERROR(VLOOKUP(Table1[[#This Row],[Stock]],[2]CUS030!$A$5:$BO$10000,41,0)/Table1[[#This Row],[Rate
(L/S)]],"")</f>
        <v>0</v>
      </c>
      <c r="AK472" s="7">
        <f>IFERROR(VLOOKUP(Table1[[#This Row],[Stock]],[2]CUS030!$A$5:$BO$10000,42,0)/Table1[[#This Row],[Rate
(L/S)]],"")</f>
        <v>0</v>
      </c>
      <c r="AL472" s="7">
        <f>IFERROR(VLOOKUP(Table1[[#This Row],[Stock]],[2]CUS030!$A$5:$BO$10000,43,0)/Table1[[#This Row],[Rate
(L/S)]],"")</f>
        <v>0</v>
      </c>
      <c r="AM472" s="7">
        <f>IFERROR(VLOOKUP(Table1[[#This Row],[Stock]],[2]CUS030!$A$5:$BO$10000,44,0)/Table1[[#This Row],[Rate
(L/S)]],"")</f>
        <v>0</v>
      </c>
      <c r="AN472" s="7">
        <f>IFERROR(VLOOKUP(Table1[[#This Row],[Stock]],[2]CUS030!$A$5:$BO$10000,45,0)/Table1[[#This Row],[Rate
(L/S)]],"")</f>
        <v>0</v>
      </c>
      <c r="AO472" s="7">
        <f>IFERROR(VLOOKUP(Table1[[#This Row],[Stock]],[2]CUS030!$A$5:$BO$10000,46,0)/Table1[[#This Row],[Rate
(L/S)]],"")</f>
        <v>0</v>
      </c>
      <c r="AP472" s="7">
        <f>IFERROR(VLOOKUP(Table1[[#This Row],[Stock]],[2]CUS030!$A$5:$BO$10000,47,0)/Table1[[#This Row],[Rate
(L/S)]],"")</f>
        <v>0</v>
      </c>
      <c r="AQ472" s="7">
        <f>IFERROR(VLOOKUP(Table1[[#This Row],[Stock]],[2]CUS030!$A$5:$BO$10000,48,0)/Table1[[#This Row],[Rate
(L/S)]],"")</f>
        <v>0</v>
      </c>
      <c r="AR472" s="7">
        <f>IFERROR(VLOOKUP(Table1[[#This Row],[Stock]],[2]CUS030!$A$5:$BO$10000,49,0)/Table1[[#This Row],[Rate
(L/S)]],"")</f>
        <v>0</v>
      </c>
      <c r="AS472" s="7">
        <f>IFERROR(VLOOKUP(Table1[[#This Row],[Stock]],[2]CUS030!$A$5:$BO$10000,50,0)/Table1[[#This Row],[Rate
(L/S)]],"")</f>
        <v>0</v>
      </c>
      <c r="AT472" s="7">
        <f>IFERROR(VLOOKUP(Table1[[#This Row],[Stock]],[2]CUS030!$A$5:$BO$10000,51,0)/Table1[[#This Row],[Rate
(L/S)]],"")</f>
        <v>0</v>
      </c>
      <c r="AU472" s="7">
        <f>IFERROR(VLOOKUP(Table1[[#This Row],[Stock]],[2]CUS030!$A$5:$BO$10000,52,0)/Table1[[#This Row],[Rate
(L/S)]],"")</f>
        <v>0</v>
      </c>
      <c r="AV472" s="7">
        <f>IFERROR(VLOOKUP(Table1[[#This Row],[Stock]],[2]CUS030!$A$5:$BO$10000,53,0)/Table1[[#This Row],[Rate
(L/S)]],"")</f>
        <v>0</v>
      </c>
      <c r="AW472" s="7">
        <f>IFERROR(VLOOKUP(Table1[[#This Row],[Stock]],[2]CUS030!$A$5:$BO$10000,54,0)/Table1[[#This Row],[Rate
(L/S)]],"")</f>
        <v>0</v>
      </c>
      <c r="AX472" s="7">
        <f>IFERROR(VLOOKUP(Table1[[#This Row],[Stock]],[2]CUS030!$A$5:$BO$10000,55,0)/Table1[[#This Row],[Rate
(L/S)]],"")</f>
        <v>0</v>
      </c>
      <c r="AY472" s="7">
        <f>IFERROR(VLOOKUP(Table1[[#This Row],[Stock]],[2]CUS030!$A$5:$BO$10000,56,0)/Table1[[#This Row],[Rate
(L/S)]],"")</f>
        <v>56.666666666666664</v>
      </c>
      <c r="AZ472" s="7">
        <f>IFERROR(VLOOKUP(Table1[[#This Row],[Stock]],[2]CUS030!$A$5:$BO$10000,57,0)/Table1[[#This Row],[Rate
(L/S)]],"")</f>
        <v>239.5</v>
      </c>
      <c r="BA472" s="7">
        <f>IFERROR(VLOOKUP(Table1[[#This Row],[Stock]],[2]CUS030!$A$5:$BO$10000,58,0)/Table1[[#This Row],[Rate
(L/S)]],"")</f>
        <v>150</v>
      </c>
      <c r="BB472" s="7">
        <f>IFERROR(VLOOKUP(Table1[[#This Row],[Stock]],[2]CUS030!$A$5:$BO$10000,59,0)/Table1[[#This Row],[Rate
(L/S)]],"")</f>
        <v>0</v>
      </c>
      <c r="BC472" s="7">
        <f>IFERROR(VLOOKUP(Table1[[#This Row],[Stock]],[2]CUS030!$A$5:$BO$10000,60,0)/Table1[[#This Row],[Rate
(L/S)]],"")</f>
        <v>0</v>
      </c>
      <c r="BD472" s="7">
        <f>IFERROR(VLOOKUP(Table1[[#This Row],[Stock]],[2]CUS030!$A$5:$BO$10000,61,0)/Table1[[#This Row],[Rate
(L/S)]],"")</f>
        <v>0</v>
      </c>
      <c r="BE472" s="7">
        <f>IFERROR(VLOOKUP(Table1[[#This Row],[Stock]],[2]CUS030!$A$5:$BO$10000,62,0)/Table1[[#This Row],[Rate
(L/S)]],"")</f>
        <v>0</v>
      </c>
      <c r="BF472" s="7">
        <f>IFERROR(VLOOKUP(Table1[[#This Row],[Stock]],[2]CUS030!$A$5:$BO$10000,63,0)/Table1[[#This Row],[Rate
(L/S)]],"")</f>
        <v>0</v>
      </c>
      <c r="BG472" s="7">
        <f>IFERROR(VLOOKUP(Table1[[#This Row],[Stock]],[2]CUS030!$A$5:$BO$10000,64,0)/Table1[[#This Row],[Rate
(L/S)]],"")</f>
        <v>0</v>
      </c>
      <c r="BH472" s="7">
        <f>IFERROR(VLOOKUP(Table1[[#This Row],[Stock]],[2]CUS030!$A$5:$BO$10000,65,0)/Table1[[#This Row],[Rate
(L/S)]],"")</f>
        <v>0</v>
      </c>
      <c r="BI472" s="7" t="s">
        <v>1</v>
      </c>
      <c r="BJ472" s="15">
        <f>IFERROR(IF(Table1[[#This Row],[S.Material]]="S",(Table1[[#This Row],[Total Qty]]+Table1[[#This Row],[N+1]]+Table1[[#This Row],[N+2]]),Table1[[#This Row],[Total Qty]]+Table1[[#This Row],[N+1]]),)</f>
        <v>296.16666666666669</v>
      </c>
      <c r="BK472" s="7" t="str">
        <f>IFERROR(IF(((AVERAGE((Table1[[#This Row],[N+1]],Table1[[#This Row],[N+2]]),Table1[[#This Row],[N+3]])-(Table1[[#This Row],[Total Qty]])))&gt;500,"Fixed&gt;500pcs",""),"")</f>
        <v/>
      </c>
      <c r="BL472" s="7" t="str">
        <f>IF(AND(Table1[[#This Row],[Last Forcast]]=0,Table1[[#This Row],[Total Qty]]&gt;0,Table1[[#This Row],[N+1]]&gt;0),"Check PO again","")</f>
        <v/>
      </c>
    </row>
    <row r="473" spans="2:64" x14ac:dyDescent="0.3">
      <c r="B473">
        <v>471</v>
      </c>
      <c r="C473" t="s">
        <v>484</v>
      </c>
      <c r="D473">
        <f>IFERROR(ROUND((MID(Table1[[#This Row],[Production]],35,(LEN(Table1[[#This Row],[Production]]))-37)/(MID(Table1[[#This Row],[Stock]],35,(LEN(Table1[[#This Row],[Stock]]))-37))),0),"")</f>
        <v>1</v>
      </c>
      <c r="E473" t="s">
        <v>484</v>
      </c>
      <c r="F473" s="16">
        <f>VLOOKUP(LEFT(Table1[[#This Row],[Production]],LEN(Table1[[#This Row],[Production]])-7),Item!$A$5:$Z$1000,26,0)</f>
        <v>1.129</v>
      </c>
      <c r="H473" s="8" t="str">
        <f>IFERROR(VLOOKUP(MID(Table1[[#This Row],[Production]],10,2),Special!$B$2:$D$26,3,0),"")</f>
        <v>S</v>
      </c>
      <c r="J473" t="b">
        <f>EXACT(LEFT(Table1[[#This Row],[Stock]],12),LEFT(Table1[[#This Row],[Production]],12))</f>
        <v>1</v>
      </c>
      <c r="K473" t="b">
        <f>EXACT((RIGHT(Table1[[#This Row],[Stock]],3)),((RIGHT(Table1[[#This Row],[Production]],3))))</f>
        <v>1</v>
      </c>
      <c r="L473" s="14">
        <f>IFERROR(VLOOKUP(Table1[[#This Row],[Stock]],[1]Sheet1!$A$7:$N$10000,14,0),"")</f>
        <v>180</v>
      </c>
      <c r="M473" s="14">
        <f>IFERROR(ROUND((Table1[[#This Row],[Stock
(S&amp;L)]]/Table1[[#This Row],[Rate
(L/S)]]),0),"")</f>
        <v>180</v>
      </c>
      <c r="O473" t="str">
        <f>IF(Table1[[#This Row],[Rate
(L/S)]]=1,"P/E","C")</f>
        <v>P/E</v>
      </c>
      <c r="P473" s="7" t="str">
        <f>IFERROR(VLOOKUP(Table1[[#This Row],[Stock]],[2]CUS030!$A$5:$BO$10000,21,0)/Table1[[#This Row],[Rate
(L/S)]],"")</f>
        <v/>
      </c>
      <c r="Q473" s="7" t="str">
        <f>IFERROR(VLOOKUP(Table1[[#This Row],[Stock]],[2]CUS030!$A$5:$BO$10000,22,0)/Table1[[#This Row],[Rate
(L/S)]],"")</f>
        <v/>
      </c>
      <c r="R473" s="7" t="str">
        <f>IFERROR(VLOOKUP(Table1[[#This Row],[Stock]],[2]CUS030!$A$5:$BO$10000,23,0)/Table1[[#This Row],[Rate
(L/S)]],"")</f>
        <v/>
      </c>
      <c r="S473" s="7" t="str">
        <f>IFERROR(VLOOKUP(Table1[[#This Row],[Stock]],[2]CUS030!$A$5:$BO$10000,24,0)/Table1[[#This Row],[Rate
(L/S)]],"")</f>
        <v/>
      </c>
      <c r="T473" s="7" t="str">
        <f>IFERROR(VLOOKUP(Table1[[#This Row],[Stock]],[2]CUS030!$A$5:$BO$10000,25,0)/Table1[[#This Row],[Rate
(L/S)]],"")</f>
        <v/>
      </c>
      <c r="U473" s="7" t="str">
        <f>IFERROR(VLOOKUP(Table1[[#This Row],[Stock]],[2]CUS030!$A$5:$BO$10000,26,0)/Table1[[#This Row],[Rate
(L/S)]],"")</f>
        <v/>
      </c>
      <c r="V473" s="7" t="str">
        <f>IFERROR(VLOOKUP(Table1[[#This Row],[Stock]],[2]CUS030!$A$5:$BO$10000,27,0)/Table1[[#This Row],[Rate
(L/S)]],"")</f>
        <v/>
      </c>
      <c r="W473" s="7" t="str">
        <f>IFERROR(VLOOKUP(Table1[[#This Row],[Stock]],[2]CUS030!$A$5:$BO$10000,28,0)/Table1[[#This Row],[Rate
(L/S)]],"")</f>
        <v/>
      </c>
      <c r="X473" s="7" t="str">
        <f>IFERROR(VLOOKUP(Table1[[#This Row],[Stock]],[2]CUS030!$A$5:$BO$10000,29,0)/Table1[[#This Row],[Rate
(L/S)]],"")</f>
        <v/>
      </c>
      <c r="Y473" s="7" t="str">
        <f>IFERROR(VLOOKUP(Table1[[#This Row],[Stock]],[2]CUS030!$A$5:$BO$10000,30,0)/Table1[[#This Row],[Rate
(L/S)]],"")</f>
        <v/>
      </c>
      <c r="Z473" s="7" t="str">
        <f>IFERROR(VLOOKUP(Table1[[#This Row],[Stock]],[2]CUS030!$A$5:$BO$10000,31,0)/Table1[[#This Row],[Rate
(L/S)]],"")</f>
        <v/>
      </c>
      <c r="AA473" s="7" t="str">
        <f>IFERROR(VLOOKUP(Table1[[#This Row],[Stock]],[2]CUS030!$A$5:$BO$10000,32,0)/Table1[[#This Row],[Rate
(L/S)]],"")</f>
        <v/>
      </c>
      <c r="AB473" s="7" t="str">
        <f>IFERROR(VLOOKUP(Table1[[#This Row],[Stock]],[2]CUS030!$A$5:$BO$10000,33,0)/Table1[[#This Row],[Rate
(L/S)]],"")</f>
        <v/>
      </c>
      <c r="AC473" s="7" t="str">
        <f>IFERROR(VLOOKUP(Table1[[#This Row],[Stock]],[2]CUS030!$A$5:$BO$10000,34,0)/Table1[[#This Row],[Rate
(L/S)]],"")</f>
        <v/>
      </c>
      <c r="AD473" s="7" t="str">
        <f>IFERROR(VLOOKUP(Table1[[#This Row],[Stock]],[2]CUS030!$A$5:$BO$10000,35,0)/Table1[[#This Row],[Rate
(L/S)]],"")</f>
        <v/>
      </c>
      <c r="AE473" s="7" t="str">
        <f>IFERROR(VLOOKUP(Table1[[#This Row],[Stock]],[2]CUS030!$A$5:$BO$10000,36,0)/Table1[[#This Row],[Rate
(L/S)]],"")</f>
        <v/>
      </c>
      <c r="AF473" s="7" t="str">
        <f>IFERROR(VLOOKUP(Table1[[#This Row],[Stock]],[2]CUS030!$A$5:$BO$10000,37,0)/Table1[[#This Row],[Rate
(L/S)]],"")</f>
        <v/>
      </c>
      <c r="AG473" s="7" t="str">
        <f>IFERROR(VLOOKUP(Table1[[#This Row],[Stock]],[2]CUS030!$A$5:$BO$10000,38,0)/Table1[[#This Row],[Rate
(L/S)]],"")</f>
        <v/>
      </c>
      <c r="AH473" s="7" t="str">
        <f>IFERROR(VLOOKUP(Table1[[#This Row],[Stock]],[2]CUS030!$A$5:$BO$10000,39,0)/Table1[[#This Row],[Rate
(L/S)]],"")</f>
        <v/>
      </c>
      <c r="AI473" s="7" t="str">
        <f>IFERROR(VLOOKUP(Table1[[#This Row],[Stock]],[2]CUS030!$A$5:$BO$10000,40,0)/Table1[[#This Row],[Rate
(L/S)]],"")</f>
        <v/>
      </c>
      <c r="AJ473" s="7" t="str">
        <f>IFERROR(VLOOKUP(Table1[[#This Row],[Stock]],[2]CUS030!$A$5:$BO$10000,41,0)/Table1[[#This Row],[Rate
(L/S)]],"")</f>
        <v/>
      </c>
      <c r="AK473" s="7" t="str">
        <f>IFERROR(VLOOKUP(Table1[[#This Row],[Stock]],[2]CUS030!$A$5:$BO$10000,42,0)/Table1[[#This Row],[Rate
(L/S)]],"")</f>
        <v/>
      </c>
      <c r="AL473" s="7" t="str">
        <f>IFERROR(VLOOKUP(Table1[[#This Row],[Stock]],[2]CUS030!$A$5:$BO$10000,43,0)/Table1[[#This Row],[Rate
(L/S)]],"")</f>
        <v/>
      </c>
      <c r="AM473" s="7" t="str">
        <f>IFERROR(VLOOKUP(Table1[[#This Row],[Stock]],[2]CUS030!$A$5:$BO$10000,44,0)/Table1[[#This Row],[Rate
(L/S)]],"")</f>
        <v/>
      </c>
      <c r="AN473" s="7" t="str">
        <f>IFERROR(VLOOKUP(Table1[[#This Row],[Stock]],[2]CUS030!$A$5:$BO$10000,45,0)/Table1[[#This Row],[Rate
(L/S)]],"")</f>
        <v/>
      </c>
      <c r="AO473" s="7" t="str">
        <f>IFERROR(VLOOKUP(Table1[[#This Row],[Stock]],[2]CUS030!$A$5:$BO$10000,46,0)/Table1[[#This Row],[Rate
(L/S)]],"")</f>
        <v/>
      </c>
      <c r="AP473" s="7" t="str">
        <f>IFERROR(VLOOKUP(Table1[[#This Row],[Stock]],[2]CUS030!$A$5:$BO$10000,47,0)/Table1[[#This Row],[Rate
(L/S)]],"")</f>
        <v/>
      </c>
      <c r="AQ473" s="7" t="str">
        <f>IFERROR(VLOOKUP(Table1[[#This Row],[Stock]],[2]CUS030!$A$5:$BO$10000,48,0)/Table1[[#This Row],[Rate
(L/S)]],"")</f>
        <v/>
      </c>
      <c r="AR473" s="7" t="str">
        <f>IFERROR(VLOOKUP(Table1[[#This Row],[Stock]],[2]CUS030!$A$5:$BO$10000,49,0)/Table1[[#This Row],[Rate
(L/S)]],"")</f>
        <v/>
      </c>
      <c r="AS473" s="7" t="str">
        <f>IFERROR(VLOOKUP(Table1[[#This Row],[Stock]],[2]CUS030!$A$5:$BO$10000,50,0)/Table1[[#This Row],[Rate
(L/S)]],"")</f>
        <v/>
      </c>
      <c r="AT473" s="7" t="str">
        <f>IFERROR(VLOOKUP(Table1[[#This Row],[Stock]],[2]CUS030!$A$5:$BO$10000,51,0)/Table1[[#This Row],[Rate
(L/S)]],"")</f>
        <v/>
      </c>
      <c r="AU473" s="7" t="str">
        <f>IFERROR(VLOOKUP(Table1[[#This Row],[Stock]],[2]CUS030!$A$5:$BO$10000,52,0)/Table1[[#This Row],[Rate
(L/S)]],"")</f>
        <v/>
      </c>
      <c r="AV473" s="7" t="str">
        <f>IFERROR(VLOOKUP(Table1[[#This Row],[Stock]],[2]CUS030!$A$5:$BO$10000,53,0)/Table1[[#This Row],[Rate
(L/S)]],"")</f>
        <v/>
      </c>
      <c r="AW473" s="7" t="str">
        <f>IFERROR(VLOOKUP(Table1[[#This Row],[Stock]],[2]CUS030!$A$5:$BO$10000,54,0)/Table1[[#This Row],[Rate
(L/S)]],"")</f>
        <v/>
      </c>
      <c r="AX473" s="7" t="str">
        <f>IFERROR(VLOOKUP(Table1[[#This Row],[Stock]],[2]CUS030!$A$5:$BO$10000,55,0)/Table1[[#This Row],[Rate
(L/S)]],"")</f>
        <v/>
      </c>
      <c r="AY473" s="7" t="str">
        <f>IFERROR(VLOOKUP(Table1[[#This Row],[Stock]],[2]CUS030!$A$5:$BO$10000,56,0)/Table1[[#This Row],[Rate
(L/S)]],"")</f>
        <v/>
      </c>
      <c r="AZ473" s="7" t="str">
        <f>IFERROR(VLOOKUP(Table1[[#This Row],[Stock]],[2]CUS030!$A$5:$BO$10000,57,0)/Table1[[#This Row],[Rate
(L/S)]],"")</f>
        <v/>
      </c>
      <c r="BA473" s="7" t="str">
        <f>IFERROR(VLOOKUP(Table1[[#This Row],[Stock]],[2]CUS030!$A$5:$BO$10000,58,0)/Table1[[#This Row],[Rate
(L/S)]],"")</f>
        <v/>
      </c>
      <c r="BB473" s="7" t="str">
        <f>IFERROR(VLOOKUP(Table1[[#This Row],[Stock]],[2]CUS030!$A$5:$BO$10000,59,0)/Table1[[#This Row],[Rate
(L/S)]],"")</f>
        <v/>
      </c>
      <c r="BC473" s="7" t="str">
        <f>IFERROR(VLOOKUP(Table1[[#This Row],[Stock]],[2]CUS030!$A$5:$BO$10000,60,0)/Table1[[#This Row],[Rate
(L/S)]],"")</f>
        <v/>
      </c>
      <c r="BD473" s="7" t="str">
        <f>IFERROR(VLOOKUP(Table1[[#This Row],[Stock]],[2]CUS030!$A$5:$BO$10000,61,0)/Table1[[#This Row],[Rate
(L/S)]],"")</f>
        <v/>
      </c>
      <c r="BE473" s="7" t="str">
        <f>IFERROR(VLOOKUP(Table1[[#This Row],[Stock]],[2]CUS030!$A$5:$BO$10000,62,0)/Table1[[#This Row],[Rate
(L/S)]],"")</f>
        <v/>
      </c>
      <c r="BF473" s="7" t="str">
        <f>IFERROR(VLOOKUP(Table1[[#This Row],[Stock]],[2]CUS030!$A$5:$BO$10000,63,0)/Table1[[#This Row],[Rate
(L/S)]],"")</f>
        <v/>
      </c>
      <c r="BG473" s="7" t="str">
        <f>IFERROR(VLOOKUP(Table1[[#This Row],[Stock]],[2]CUS030!$A$5:$BO$10000,64,0)/Table1[[#This Row],[Rate
(L/S)]],"")</f>
        <v/>
      </c>
      <c r="BH473" s="7" t="str">
        <f>IFERROR(VLOOKUP(Table1[[#This Row],[Stock]],[2]CUS030!$A$5:$BO$10000,65,0)/Table1[[#This Row],[Rate
(L/S)]],"")</f>
        <v/>
      </c>
      <c r="BI473" s="7" t="s">
        <v>1</v>
      </c>
      <c r="BJ473" s="15">
        <f>IFERROR(IF(Table1[[#This Row],[S.Material]]="S",(Table1[[#This Row],[Total Qty]]+Table1[[#This Row],[N+1]]+Table1[[#This Row],[N+2]]),Table1[[#This Row],[Total Qty]]+Table1[[#This Row],[N+1]]),)</f>
        <v>0</v>
      </c>
      <c r="BK473" s="7" t="str">
        <f>IFERROR(IF(((AVERAGE((Table1[[#This Row],[N+1]],Table1[[#This Row],[N+2]]),Table1[[#This Row],[N+3]])-(Table1[[#This Row],[Total Qty]])))&gt;500,"Fixed&gt;500pcs",""),"")</f>
        <v/>
      </c>
      <c r="BL473" s="7" t="str">
        <f>IF(AND(Table1[[#This Row],[Last Forcast]]=0,Table1[[#This Row],[Total Qty]]&gt;0,Table1[[#This Row],[N+1]]&gt;0),"Check PO again","")</f>
        <v/>
      </c>
    </row>
    <row r="474" spans="2:64" x14ac:dyDescent="0.3">
      <c r="B474">
        <v>472</v>
      </c>
      <c r="C474" t="s">
        <v>486</v>
      </c>
      <c r="D474">
        <f>IFERROR(ROUND((MID(Table1[[#This Row],[Production]],35,(LEN(Table1[[#This Row],[Production]]))-37)/(MID(Table1[[#This Row],[Stock]],35,(LEN(Table1[[#This Row],[Stock]]))-37))),0),"")</f>
        <v>1</v>
      </c>
      <c r="E474" t="s">
        <v>486</v>
      </c>
      <c r="F474" s="16">
        <f>VLOOKUP(LEFT(Table1[[#This Row],[Production]],LEN(Table1[[#This Row],[Production]])-7),Item!$A$5:$Z$1000,26,0)</f>
        <v>1.129</v>
      </c>
      <c r="H474" s="8" t="str">
        <f>IFERROR(VLOOKUP(MID(Table1[[#This Row],[Production]],10,2),Special!$B$2:$D$26,3,0),"")</f>
        <v>S</v>
      </c>
      <c r="J474" t="b">
        <f>EXACT(LEFT(Table1[[#This Row],[Stock]],12),LEFT(Table1[[#This Row],[Production]],12))</f>
        <v>1</v>
      </c>
      <c r="K474" t="b">
        <f>EXACT((RIGHT(Table1[[#This Row],[Stock]],3)),((RIGHT(Table1[[#This Row],[Production]],3))))</f>
        <v>1</v>
      </c>
      <c r="L474" s="14">
        <f>IFERROR(VLOOKUP(Table1[[#This Row],[Stock]],[1]Sheet1!$A$7:$N$10000,14,0),"")</f>
        <v>266</v>
      </c>
      <c r="M474" s="14">
        <f>IFERROR(ROUND((Table1[[#This Row],[Stock
(S&amp;L)]]/Table1[[#This Row],[Rate
(L/S)]]),0),"")</f>
        <v>266</v>
      </c>
      <c r="O474" t="str">
        <f>IF(Table1[[#This Row],[Rate
(L/S)]]=1,"P/E","C")</f>
        <v>P/E</v>
      </c>
      <c r="P474" s="7" t="str">
        <f>IFERROR(VLOOKUP(Table1[[#This Row],[Stock]],[2]CUS030!$A$5:$BO$10000,21,0)/Table1[[#This Row],[Rate
(L/S)]],"")</f>
        <v/>
      </c>
      <c r="Q474" s="7" t="str">
        <f>IFERROR(VLOOKUP(Table1[[#This Row],[Stock]],[2]CUS030!$A$5:$BO$10000,22,0)/Table1[[#This Row],[Rate
(L/S)]],"")</f>
        <v/>
      </c>
      <c r="R474" s="7" t="str">
        <f>IFERROR(VLOOKUP(Table1[[#This Row],[Stock]],[2]CUS030!$A$5:$BO$10000,23,0)/Table1[[#This Row],[Rate
(L/S)]],"")</f>
        <v/>
      </c>
      <c r="S474" s="7" t="str">
        <f>IFERROR(VLOOKUP(Table1[[#This Row],[Stock]],[2]CUS030!$A$5:$BO$10000,24,0)/Table1[[#This Row],[Rate
(L/S)]],"")</f>
        <v/>
      </c>
      <c r="T474" s="7" t="str">
        <f>IFERROR(VLOOKUP(Table1[[#This Row],[Stock]],[2]CUS030!$A$5:$BO$10000,25,0)/Table1[[#This Row],[Rate
(L/S)]],"")</f>
        <v/>
      </c>
      <c r="U474" s="7" t="str">
        <f>IFERROR(VLOOKUP(Table1[[#This Row],[Stock]],[2]CUS030!$A$5:$BO$10000,26,0)/Table1[[#This Row],[Rate
(L/S)]],"")</f>
        <v/>
      </c>
      <c r="V474" s="7" t="str">
        <f>IFERROR(VLOOKUP(Table1[[#This Row],[Stock]],[2]CUS030!$A$5:$BO$10000,27,0)/Table1[[#This Row],[Rate
(L/S)]],"")</f>
        <v/>
      </c>
      <c r="W474" s="7" t="str">
        <f>IFERROR(VLOOKUP(Table1[[#This Row],[Stock]],[2]CUS030!$A$5:$BO$10000,28,0)/Table1[[#This Row],[Rate
(L/S)]],"")</f>
        <v/>
      </c>
      <c r="X474" s="7" t="str">
        <f>IFERROR(VLOOKUP(Table1[[#This Row],[Stock]],[2]CUS030!$A$5:$BO$10000,29,0)/Table1[[#This Row],[Rate
(L/S)]],"")</f>
        <v/>
      </c>
      <c r="Y474" s="7" t="str">
        <f>IFERROR(VLOOKUP(Table1[[#This Row],[Stock]],[2]CUS030!$A$5:$BO$10000,30,0)/Table1[[#This Row],[Rate
(L/S)]],"")</f>
        <v/>
      </c>
      <c r="Z474" s="7" t="str">
        <f>IFERROR(VLOOKUP(Table1[[#This Row],[Stock]],[2]CUS030!$A$5:$BO$10000,31,0)/Table1[[#This Row],[Rate
(L/S)]],"")</f>
        <v/>
      </c>
      <c r="AA474" s="7" t="str">
        <f>IFERROR(VLOOKUP(Table1[[#This Row],[Stock]],[2]CUS030!$A$5:$BO$10000,32,0)/Table1[[#This Row],[Rate
(L/S)]],"")</f>
        <v/>
      </c>
      <c r="AB474" s="7" t="str">
        <f>IFERROR(VLOOKUP(Table1[[#This Row],[Stock]],[2]CUS030!$A$5:$BO$10000,33,0)/Table1[[#This Row],[Rate
(L/S)]],"")</f>
        <v/>
      </c>
      <c r="AC474" s="7" t="str">
        <f>IFERROR(VLOOKUP(Table1[[#This Row],[Stock]],[2]CUS030!$A$5:$BO$10000,34,0)/Table1[[#This Row],[Rate
(L/S)]],"")</f>
        <v/>
      </c>
      <c r="AD474" s="7" t="str">
        <f>IFERROR(VLOOKUP(Table1[[#This Row],[Stock]],[2]CUS030!$A$5:$BO$10000,35,0)/Table1[[#This Row],[Rate
(L/S)]],"")</f>
        <v/>
      </c>
      <c r="AE474" s="7" t="str">
        <f>IFERROR(VLOOKUP(Table1[[#This Row],[Stock]],[2]CUS030!$A$5:$BO$10000,36,0)/Table1[[#This Row],[Rate
(L/S)]],"")</f>
        <v/>
      </c>
      <c r="AF474" s="7" t="str">
        <f>IFERROR(VLOOKUP(Table1[[#This Row],[Stock]],[2]CUS030!$A$5:$BO$10000,37,0)/Table1[[#This Row],[Rate
(L/S)]],"")</f>
        <v/>
      </c>
      <c r="AG474" s="7" t="str">
        <f>IFERROR(VLOOKUP(Table1[[#This Row],[Stock]],[2]CUS030!$A$5:$BO$10000,38,0)/Table1[[#This Row],[Rate
(L/S)]],"")</f>
        <v/>
      </c>
      <c r="AH474" s="7" t="str">
        <f>IFERROR(VLOOKUP(Table1[[#This Row],[Stock]],[2]CUS030!$A$5:$BO$10000,39,0)/Table1[[#This Row],[Rate
(L/S)]],"")</f>
        <v/>
      </c>
      <c r="AI474" s="7" t="str">
        <f>IFERROR(VLOOKUP(Table1[[#This Row],[Stock]],[2]CUS030!$A$5:$BO$10000,40,0)/Table1[[#This Row],[Rate
(L/S)]],"")</f>
        <v/>
      </c>
      <c r="AJ474" s="7" t="str">
        <f>IFERROR(VLOOKUP(Table1[[#This Row],[Stock]],[2]CUS030!$A$5:$BO$10000,41,0)/Table1[[#This Row],[Rate
(L/S)]],"")</f>
        <v/>
      </c>
      <c r="AK474" s="7" t="str">
        <f>IFERROR(VLOOKUP(Table1[[#This Row],[Stock]],[2]CUS030!$A$5:$BO$10000,42,0)/Table1[[#This Row],[Rate
(L/S)]],"")</f>
        <v/>
      </c>
      <c r="AL474" s="7" t="str">
        <f>IFERROR(VLOOKUP(Table1[[#This Row],[Stock]],[2]CUS030!$A$5:$BO$10000,43,0)/Table1[[#This Row],[Rate
(L/S)]],"")</f>
        <v/>
      </c>
      <c r="AM474" s="7" t="str">
        <f>IFERROR(VLOOKUP(Table1[[#This Row],[Stock]],[2]CUS030!$A$5:$BO$10000,44,0)/Table1[[#This Row],[Rate
(L/S)]],"")</f>
        <v/>
      </c>
      <c r="AN474" s="7" t="str">
        <f>IFERROR(VLOOKUP(Table1[[#This Row],[Stock]],[2]CUS030!$A$5:$BO$10000,45,0)/Table1[[#This Row],[Rate
(L/S)]],"")</f>
        <v/>
      </c>
      <c r="AO474" s="7" t="str">
        <f>IFERROR(VLOOKUP(Table1[[#This Row],[Stock]],[2]CUS030!$A$5:$BO$10000,46,0)/Table1[[#This Row],[Rate
(L/S)]],"")</f>
        <v/>
      </c>
      <c r="AP474" s="7" t="str">
        <f>IFERROR(VLOOKUP(Table1[[#This Row],[Stock]],[2]CUS030!$A$5:$BO$10000,47,0)/Table1[[#This Row],[Rate
(L/S)]],"")</f>
        <v/>
      </c>
      <c r="AQ474" s="7" t="str">
        <f>IFERROR(VLOOKUP(Table1[[#This Row],[Stock]],[2]CUS030!$A$5:$BO$10000,48,0)/Table1[[#This Row],[Rate
(L/S)]],"")</f>
        <v/>
      </c>
      <c r="AR474" s="7" t="str">
        <f>IFERROR(VLOOKUP(Table1[[#This Row],[Stock]],[2]CUS030!$A$5:$BO$10000,49,0)/Table1[[#This Row],[Rate
(L/S)]],"")</f>
        <v/>
      </c>
      <c r="AS474" s="7" t="str">
        <f>IFERROR(VLOOKUP(Table1[[#This Row],[Stock]],[2]CUS030!$A$5:$BO$10000,50,0)/Table1[[#This Row],[Rate
(L/S)]],"")</f>
        <v/>
      </c>
      <c r="AT474" s="7" t="str">
        <f>IFERROR(VLOOKUP(Table1[[#This Row],[Stock]],[2]CUS030!$A$5:$BO$10000,51,0)/Table1[[#This Row],[Rate
(L/S)]],"")</f>
        <v/>
      </c>
      <c r="AU474" s="7" t="str">
        <f>IFERROR(VLOOKUP(Table1[[#This Row],[Stock]],[2]CUS030!$A$5:$BO$10000,52,0)/Table1[[#This Row],[Rate
(L/S)]],"")</f>
        <v/>
      </c>
      <c r="AV474" s="7" t="str">
        <f>IFERROR(VLOOKUP(Table1[[#This Row],[Stock]],[2]CUS030!$A$5:$BO$10000,53,0)/Table1[[#This Row],[Rate
(L/S)]],"")</f>
        <v/>
      </c>
      <c r="AW474" s="7" t="str">
        <f>IFERROR(VLOOKUP(Table1[[#This Row],[Stock]],[2]CUS030!$A$5:$BO$10000,54,0)/Table1[[#This Row],[Rate
(L/S)]],"")</f>
        <v/>
      </c>
      <c r="AX474" s="7" t="str">
        <f>IFERROR(VLOOKUP(Table1[[#This Row],[Stock]],[2]CUS030!$A$5:$BO$10000,55,0)/Table1[[#This Row],[Rate
(L/S)]],"")</f>
        <v/>
      </c>
      <c r="AY474" s="7" t="str">
        <f>IFERROR(VLOOKUP(Table1[[#This Row],[Stock]],[2]CUS030!$A$5:$BO$10000,56,0)/Table1[[#This Row],[Rate
(L/S)]],"")</f>
        <v/>
      </c>
      <c r="AZ474" s="7" t="str">
        <f>IFERROR(VLOOKUP(Table1[[#This Row],[Stock]],[2]CUS030!$A$5:$BO$10000,57,0)/Table1[[#This Row],[Rate
(L/S)]],"")</f>
        <v/>
      </c>
      <c r="BA474" s="7" t="str">
        <f>IFERROR(VLOOKUP(Table1[[#This Row],[Stock]],[2]CUS030!$A$5:$BO$10000,58,0)/Table1[[#This Row],[Rate
(L/S)]],"")</f>
        <v/>
      </c>
      <c r="BB474" s="7" t="str">
        <f>IFERROR(VLOOKUP(Table1[[#This Row],[Stock]],[2]CUS030!$A$5:$BO$10000,59,0)/Table1[[#This Row],[Rate
(L/S)]],"")</f>
        <v/>
      </c>
      <c r="BC474" s="7" t="str">
        <f>IFERROR(VLOOKUP(Table1[[#This Row],[Stock]],[2]CUS030!$A$5:$BO$10000,60,0)/Table1[[#This Row],[Rate
(L/S)]],"")</f>
        <v/>
      </c>
      <c r="BD474" s="7" t="str">
        <f>IFERROR(VLOOKUP(Table1[[#This Row],[Stock]],[2]CUS030!$A$5:$BO$10000,61,0)/Table1[[#This Row],[Rate
(L/S)]],"")</f>
        <v/>
      </c>
      <c r="BE474" s="7" t="str">
        <f>IFERROR(VLOOKUP(Table1[[#This Row],[Stock]],[2]CUS030!$A$5:$BO$10000,62,0)/Table1[[#This Row],[Rate
(L/S)]],"")</f>
        <v/>
      </c>
      <c r="BF474" s="7" t="str">
        <f>IFERROR(VLOOKUP(Table1[[#This Row],[Stock]],[2]CUS030!$A$5:$BO$10000,63,0)/Table1[[#This Row],[Rate
(L/S)]],"")</f>
        <v/>
      </c>
      <c r="BG474" s="7" t="str">
        <f>IFERROR(VLOOKUP(Table1[[#This Row],[Stock]],[2]CUS030!$A$5:$BO$10000,64,0)/Table1[[#This Row],[Rate
(L/S)]],"")</f>
        <v/>
      </c>
      <c r="BH474" s="7" t="str">
        <f>IFERROR(VLOOKUP(Table1[[#This Row],[Stock]],[2]CUS030!$A$5:$BO$10000,65,0)/Table1[[#This Row],[Rate
(L/S)]],"")</f>
        <v/>
      </c>
      <c r="BI474" s="7" t="s">
        <v>1</v>
      </c>
      <c r="BJ474" s="15">
        <f>IFERROR(IF(Table1[[#This Row],[S.Material]]="S",(Table1[[#This Row],[Total Qty]]+Table1[[#This Row],[N+1]]+Table1[[#This Row],[N+2]]),Table1[[#This Row],[Total Qty]]+Table1[[#This Row],[N+1]]),)</f>
        <v>0</v>
      </c>
      <c r="BK474" s="7" t="str">
        <f>IFERROR(IF(((AVERAGE((Table1[[#This Row],[N+1]],Table1[[#This Row],[N+2]]),Table1[[#This Row],[N+3]])-(Table1[[#This Row],[Total Qty]])))&gt;500,"Fixed&gt;500pcs",""),"")</f>
        <v/>
      </c>
      <c r="BL474" s="7" t="str">
        <f>IF(AND(Table1[[#This Row],[Last Forcast]]=0,Table1[[#This Row],[Total Qty]]&gt;0,Table1[[#This Row],[N+1]]&gt;0),"Check PO again","")</f>
        <v/>
      </c>
    </row>
    <row r="475" spans="2:64" x14ac:dyDescent="0.3">
      <c r="B475">
        <v>473</v>
      </c>
      <c r="C475" t="s">
        <v>487</v>
      </c>
      <c r="D475">
        <f>IFERROR(ROUND((MID(Table1[[#This Row],[Production]],35,(LEN(Table1[[#This Row],[Production]]))-37)/(MID(Table1[[#This Row],[Stock]],35,(LEN(Table1[[#This Row],[Stock]]))-37))),0),"")</f>
        <v>1</v>
      </c>
      <c r="E475" t="s">
        <v>487</v>
      </c>
      <c r="F475" s="16">
        <f>VLOOKUP(LEFT(Table1[[#This Row],[Production]],LEN(Table1[[#This Row],[Production]])-7),Item!$A$5:$Z$1000,26,0)</f>
        <v>1.129</v>
      </c>
      <c r="H475" s="8" t="str">
        <f>IFERROR(VLOOKUP(MID(Table1[[#This Row],[Production]],10,2),Special!$B$2:$D$26,3,0),"")</f>
        <v>S</v>
      </c>
      <c r="J475" t="b">
        <f>EXACT(LEFT(Table1[[#This Row],[Stock]],12),LEFT(Table1[[#This Row],[Production]],12))</f>
        <v>1</v>
      </c>
      <c r="K475" t="b">
        <f>EXACT((RIGHT(Table1[[#This Row],[Stock]],3)),((RIGHT(Table1[[#This Row],[Production]],3))))</f>
        <v>1</v>
      </c>
      <c r="L475" s="14">
        <f>IFERROR(VLOOKUP(Table1[[#This Row],[Stock]],[1]Sheet1!$A$7:$N$10000,14,0),"")</f>
        <v>0</v>
      </c>
      <c r="M475" s="14">
        <f>IFERROR(ROUND((Table1[[#This Row],[Stock
(S&amp;L)]]/Table1[[#This Row],[Rate
(L/S)]]),0),"")</f>
        <v>0</v>
      </c>
      <c r="O475" t="str">
        <f>IF(Table1[[#This Row],[Rate
(L/S)]]=1,"P/E","C")</f>
        <v>P/E</v>
      </c>
      <c r="P475" s="7" t="str">
        <f>IFERROR(VLOOKUP(Table1[[#This Row],[Stock]],[2]CUS030!$A$5:$BO$10000,21,0)/Table1[[#This Row],[Rate
(L/S)]],"")</f>
        <v/>
      </c>
      <c r="Q475" s="7" t="str">
        <f>IFERROR(VLOOKUP(Table1[[#This Row],[Stock]],[2]CUS030!$A$5:$BO$10000,22,0)/Table1[[#This Row],[Rate
(L/S)]],"")</f>
        <v/>
      </c>
      <c r="R475" s="7" t="str">
        <f>IFERROR(VLOOKUP(Table1[[#This Row],[Stock]],[2]CUS030!$A$5:$BO$10000,23,0)/Table1[[#This Row],[Rate
(L/S)]],"")</f>
        <v/>
      </c>
      <c r="S475" s="7" t="str">
        <f>IFERROR(VLOOKUP(Table1[[#This Row],[Stock]],[2]CUS030!$A$5:$BO$10000,24,0)/Table1[[#This Row],[Rate
(L/S)]],"")</f>
        <v/>
      </c>
      <c r="T475" s="7" t="str">
        <f>IFERROR(VLOOKUP(Table1[[#This Row],[Stock]],[2]CUS030!$A$5:$BO$10000,25,0)/Table1[[#This Row],[Rate
(L/S)]],"")</f>
        <v/>
      </c>
      <c r="U475" s="7" t="str">
        <f>IFERROR(VLOOKUP(Table1[[#This Row],[Stock]],[2]CUS030!$A$5:$BO$10000,26,0)/Table1[[#This Row],[Rate
(L/S)]],"")</f>
        <v/>
      </c>
      <c r="V475" s="7" t="str">
        <f>IFERROR(VLOOKUP(Table1[[#This Row],[Stock]],[2]CUS030!$A$5:$BO$10000,27,0)/Table1[[#This Row],[Rate
(L/S)]],"")</f>
        <v/>
      </c>
      <c r="W475" s="7" t="str">
        <f>IFERROR(VLOOKUP(Table1[[#This Row],[Stock]],[2]CUS030!$A$5:$BO$10000,28,0)/Table1[[#This Row],[Rate
(L/S)]],"")</f>
        <v/>
      </c>
      <c r="X475" s="7" t="str">
        <f>IFERROR(VLOOKUP(Table1[[#This Row],[Stock]],[2]CUS030!$A$5:$BO$10000,29,0)/Table1[[#This Row],[Rate
(L/S)]],"")</f>
        <v/>
      </c>
      <c r="Y475" s="7" t="str">
        <f>IFERROR(VLOOKUP(Table1[[#This Row],[Stock]],[2]CUS030!$A$5:$BO$10000,30,0)/Table1[[#This Row],[Rate
(L/S)]],"")</f>
        <v/>
      </c>
      <c r="Z475" s="7" t="str">
        <f>IFERROR(VLOOKUP(Table1[[#This Row],[Stock]],[2]CUS030!$A$5:$BO$10000,31,0)/Table1[[#This Row],[Rate
(L/S)]],"")</f>
        <v/>
      </c>
      <c r="AA475" s="7" t="str">
        <f>IFERROR(VLOOKUP(Table1[[#This Row],[Stock]],[2]CUS030!$A$5:$BO$10000,32,0)/Table1[[#This Row],[Rate
(L/S)]],"")</f>
        <v/>
      </c>
      <c r="AB475" s="7" t="str">
        <f>IFERROR(VLOOKUP(Table1[[#This Row],[Stock]],[2]CUS030!$A$5:$BO$10000,33,0)/Table1[[#This Row],[Rate
(L/S)]],"")</f>
        <v/>
      </c>
      <c r="AC475" s="7" t="str">
        <f>IFERROR(VLOOKUP(Table1[[#This Row],[Stock]],[2]CUS030!$A$5:$BO$10000,34,0)/Table1[[#This Row],[Rate
(L/S)]],"")</f>
        <v/>
      </c>
      <c r="AD475" s="7" t="str">
        <f>IFERROR(VLOOKUP(Table1[[#This Row],[Stock]],[2]CUS030!$A$5:$BO$10000,35,0)/Table1[[#This Row],[Rate
(L/S)]],"")</f>
        <v/>
      </c>
      <c r="AE475" s="7" t="str">
        <f>IFERROR(VLOOKUP(Table1[[#This Row],[Stock]],[2]CUS030!$A$5:$BO$10000,36,0)/Table1[[#This Row],[Rate
(L/S)]],"")</f>
        <v/>
      </c>
      <c r="AF475" s="7" t="str">
        <f>IFERROR(VLOOKUP(Table1[[#This Row],[Stock]],[2]CUS030!$A$5:$BO$10000,37,0)/Table1[[#This Row],[Rate
(L/S)]],"")</f>
        <v/>
      </c>
      <c r="AG475" s="7" t="str">
        <f>IFERROR(VLOOKUP(Table1[[#This Row],[Stock]],[2]CUS030!$A$5:$BO$10000,38,0)/Table1[[#This Row],[Rate
(L/S)]],"")</f>
        <v/>
      </c>
      <c r="AH475" s="7" t="str">
        <f>IFERROR(VLOOKUP(Table1[[#This Row],[Stock]],[2]CUS030!$A$5:$BO$10000,39,0)/Table1[[#This Row],[Rate
(L/S)]],"")</f>
        <v/>
      </c>
      <c r="AI475" s="7" t="str">
        <f>IFERROR(VLOOKUP(Table1[[#This Row],[Stock]],[2]CUS030!$A$5:$BO$10000,40,0)/Table1[[#This Row],[Rate
(L/S)]],"")</f>
        <v/>
      </c>
      <c r="AJ475" s="7" t="str">
        <f>IFERROR(VLOOKUP(Table1[[#This Row],[Stock]],[2]CUS030!$A$5:$BO$10000,41,0)/Table1[[#This Row],[Rate
(L/S)]],"")</f>
        <v/>
      </c>
      <c r="AK475" s="7" t="str">
        <f>IFERROR(VLOOKUP(Table1[[#This Row],[Stock]],[2]CUS030!$A$5:$BO$10000,42,0)/Table1[[#This Row],[Rate
(L/S)]],"")</f>
        <v/>
      </c>
      <c r="AL475" s="7" t="str">
        <f>IFERROR(VLOOKUP(Table1[[#This Row],[Stock]],[2]CUS030!$A$5:$BO$10000,43,0)/Table1[[#This Row],[Rate
(L/S)]],"")</f>
        <v/>
      </c>
      <c r="AM475" s="7" t="str">
        <f>IFERROR(VLOOKUP(Table1[[#This Row],[Stock]],[2]CUS030!$A$5:$BO$10000,44,0)/Table1[[#This Row],[Rate
(L/S)]],"")</f>
        <v/>
      </c>
      <c r="AN475" s="7" t="str">
        <f>IFERROR(VLOOKUP(Table1[[#This Row],[Stock]],[2]CUS030!$A$5:$BO$10000,45,0)/Table1[[#This Row],[Rate
(L/S)]],"")</f>
        <v/>
      </c>
      <c r="AO475" s="7" t="str">
        <f>IFERROR(VLOOKUP(Table1[[#This Row],[Stock]],[2]CUS030!$A$5:$BO$10000,46,0)/Table1[[#This Row],[Rate
(L/S)]],"")</f>
        <v/>
      </c>
      <c r="AP475" s="7" t="str">
        <f>IFERROR(VLOOKUP(Table1[[#This Row],[Stock]],[2]CUS030!$A$5:$BO$10000,47,0)/Table1[[#This Row],[Rate
(L/S)]],"")</f>
        <v/>
      </c>
      <c r="AQ475" s="7" t="str">
        <f>IFERROR(VLOOKUP(Table1[[#This Row],[Stock]],[2]CUS030!$A$5:$BO$10000,48,0)/Table1[[#This Row],[Rate
(L/S)]],"")</f>
        <v/>
      </c>
      <c r="AR475" s="7" t="str">
        <f>IFERROR(VLOOKUP(Table1[[#This Row],[Stock]],[2]CUS030!$A$5:$BO$10000,49,0)/Table1[[#This Row],[Rate
(L/S)]],"")</f>
        <v/>
      </c>
      <c r="AS475" s="7" t="str">
        <f>IFERROR(VLOOKUP(Table1[[#This Row],[Stock]],[2]CUS030!$A$5:$BO$10000,50,0)/Table1[[#This Row],[Rate
(L/S)]],"")</f>
        <v/>
      </c>
      <c r="AT475" s="7" t="str">
        <f>IFERROR(VLOOKUP(Table1[[#This Row],[Stock]],[2]CUS030!$A$5:$BO$10000,51,0)/Table1[[#This Row],[Rate
(L/S)]],"")</f>
        <v/>
      </c>
      <c r="AU475" s="7" t="str">
        <f>IFERROR(VLOOKUP(Table1[[#This Row],[Stock]],[2]CUS030!$A$5:$BO$10000,52,0)/Table1[[#This Row],[Rate
(L/S)]],"")</f>
        <v/>
      </c>
      <c r="AV475" s="7" t="str">
        <f>IFERROR(VLOOKUP(Table1[[#This Row],[Stock]],[2]CUS030!$A$5:$BO$10000,53,0)/Table1[[#This Row],[Rate
(L/S)]],"")</f>
        <v/>
      </c>
      <c r="AW475" s="7" t="str">
        <f>IFERROR(VLOOKUP(Table1[[#This Row],[Stock]],[2]CUS030!$A$5:$BO$10000,54,0)/Table1[[#This Row],[Rate
(L/S)]],"")</f>
        <v/>
      </c>
      <c r="AX475" s="7" t="str">
        <f>IFERROR(VLOOKUP(Table1[[#This Row],[Stock]],[2]CUS030!$A$5:$BO$10000,55,0)/Table1[[#This Row],[Rate
(L/S)]],"")</f>
        <v/>
      </c>
      <c r="AY475" s="7" t="str">
        <f>IFERROR(VLOOKUP(Table1[[#This Row],[Stock]],[2]CUS030!$A$5:$BO$10000,56,0)/Table1[[#This Row],[Rate
(L/S)]],"")</f>
        <v/>
      </c>
      <c r="AZ475" s="7" t="str">
        <f>IFERROR(VLOOKUP(Table1[[#This Row],[Stock]],[2]CUS030!$A$5:$BO$10000,57,0)/Table1[[#This Row],[Rate
(L/S)]],"")</f>
        <v/>
      </c>
      <c r="BA475" s="7" t="str">
        <f>IFERROR(VLOOKUP(Table1[[#This Row],[Stock]],[2]CUS030!$A$5:$BO$10000,58,0)/Table1[[#This Row],[Rate
(L/S)]],"")</f>
        <v/>
      </c>
      <c r="BB475" s="7" t="str">
        <f>IFERROR(VLOOKUP(Table1[[#This Row],[Stock]],[2]CUS030!$A$5:$BO$10000,59,0)/Table1[[#This Row],[Rate
(L/S)]],"")</f>
        <v/>
      </c>
      <c r="BC475" s="7" t="str">
        <f>IFERROR(VLOOKUP(Table1[[#This Row],[Stock]],[2]CUS030!$A$5:$BO$10000,60,0)/Table1[[#This Row],[Rate
(L/S)]],"")</f>
        <v/>
      </c>
      <c r="BD475" s="7" t="str">
        <f>IFERROR(VLOOKUP(Table1[[#This Row],[Stock]],[2]CUS030!$A$5:$BO$10000,61,0)/Table1[[#This Row],[Rate
(L/S)]],"")</f>
        <v/>
      </c>
      <c r="BE475" s="7" t="str">
        <f>IFERROR(VLOOKUP(Table1[[#This Row],[Stock]],[2]CUS030!$A$5:$BO$10000,62,0)/Table1[[#This Row],[Rate
(L/S)]],"")</f>
        <v/>
      </c>
      <c r="BF475" s="7" t="str">
        <f>IFERROR(VLOOKUP(Table1[[#This Row],[Stock]],[2]CUS030!$A$5:$BO$10000,63,0)/Table1[[#This Row],[Rate
(L/S)]],"")</f>
        <v/>
      </c>
      <c r="BG475" s="7" t="str">
        <f>IFERROR(VLOOKUP(Table1[[#This Row],[Stock]],[2]CUS030!$A$5:$BO$10000,64,0)/Table1[[#This Row],[Rate
(L/S)]],"")</f>
        <v/>
      </c>
      <c r="BH475" s="7" t="str">
        <f>IFERROR(VLOOKUP(Table1[[#This Row],[Stock]],[2]CUS030!$A$5:$BO$10000,65,0)/Table1[[#This Row],[Rate
(L/S)]],"")</f>
        <v/>
      </c>
      <c r="BI475" s="7" t="s">
        <v>1</v>
      </c>
      <c r="BJ475" s="15">
        <f>IFERROR(IF(Table1[[#This Row],[S.Material]]="S",(Table1[[#This Row],[Total Qty]]+Table1[[#This Row],[N+1]]+Table1[[#This Row],[N+2]]),Table1[[#This Row],[Total Qty]]+Table1[[#This Row],[N+1]]),)</f>
        <v>0</v>
      </c>
      <c r="BK475" s="7" t="str">
        <f>IFERROR(IF(((AVERAGE((Table1[[#This Row],[N+1]],Table1[[#This Row],[N+2]]),Table1[[#This Row],[N+3]])-(Table1[[#This Row],[Total Qty]])))&gt;500,"Fixed&gt;500pcs",""),"")</f>
        <v/>
      </c>
      <c r="BL475" s="7" t="str">
        <f>IF(AND(Table1[[#This Row],[Last Forcast]]=0,Table1[[#This Row],[Total Qty]]&gt;0,Table1[[#This Row],[N+1]]&gt;0),"Check PO again","")</f>
        <v/>
      </c>
    </row>
    <row r="476" spans="2:64" x14ac:dyDescent="0.3">
      <c r="B476">
        <v>474</v>
      </c>
      <c r="C476" t="s">
        <v>488</v>
      </c>
      <c r="D476">
        <f>IFERROR(ROUND((MID(Table1[[#This Row],[Production]],35,(LEN(Table1[[#This Row],[Production]]))-37)/(MID(Table1[[#This Row],[Stock]],35,(LEN(Table1[[#This Row],[Stock]]))-37))),0),"")</f>
        <v>1</v>
      </c>
      <c r="E476" t="s">
        <v>488</v>
      </c>
      <c r="F476" s="16">
        <f>VLOOKUP(LEFT(Table1[[#This Row],[Production]],LEN(Table1[[#This Row],[Production]])-7),Item!$A$5:$Z$1000,26,0)</f>
        <v>1.129</v>
      </c>
      <c r="H476" s="8" t="str">
        <f>IFERROR(VLOOKUP(MID(Table1[[#This Row],[Production]],10,2),Special!$B$2:$D$26,3,0),"")</f>
        <v>S</v>
      </c>
      <c r="J476" t="b">
        <f>EXACT(LEFT(Table1[[#This Row],[Stock]],12),LEFT(Table1[[#This Row],[Production]],12))</f>
        <v>1</v>
      </c>
      <c r="K476" t="b">
        <f>EXACT((RIGHT(Table1[[#This Row],[Stock]],3)),((RIGHT(Table1[[#This Row],[Production]],3))))</f>
        <v>1</v>
      </c>
      <c r="L476" s="14">
        <f>IFERROR(VLOOKUP(Table1[[#This Row],[Stock]],[1]Sheet1!$A$7:$N$10000,14,0),"")</f>
        <v>0</v>
      </c>
      <c r="M476" s="14">
        <f>IFERROR(ROUND((Table1[[#This Row],[Stock
(S&amp;L)]]/Table1[[#This Row],[Rate
(L/S)]]),0),"")</f>
        <v>0</v>
      </c>
      <c r="O476" t="str">
        <f>IF(Table1[[#This Row],[Rate
(L/S)]]=1,"P/E","C")</f>
        <v>P/E</v>
      </c>
      <c r="P476" s="7" t="str">
        <f>IFERROR(VLOOKUP(Table1[[#This Row],[Stock]],[2]CUS030!$A$5:$BO$10000,21,0)/Table1[[#This Row],[Rate
(L/S)]],"")</f>
        <v/>
      </c>
      <c r="Q476" s="7" t="str">
        <f>IFERROR(VLOOKUP(Table1[[#This Row],[Stock]],[2]CUS030!$A$5:$BO$10000,22,0)/Table1[[#This Row],[Rate
(L/S)]],"")</f>
        <v/>
      </c>
      <c r="R476" s="7" t="str">
        <f>IFERROR(VLOOKUP(Table1[[#This Row],[Stock]],[2]CUS030!$A$5:$BO$10000,23,0)/Table1[[#This Row],[Rate
(L/S)]],"")</f>
        <v/>
      </c>
      <c r="S476" s="7" t="str">
        <f>IFERROR(VLOOKUP(Table1[[#This Row],[Stock]],[2]CUS030!$A$5:$BO$10000,24,0)/Table1[[#This Row],[Rate
(L/S)]],"")</f>
        <v/>
      </c>
      <c r="T476" s="7" t="str">
        <f>IFERROR(VLOOKUP(Table1[[#This Row],[Stock]],[2]CUS030!$A$5:$BO$10000,25,0)/Table1[[#This Row],[Rate
(L/S)]],"")</f>
        <v/>
      </c>
      <c r="U476" s="7" t="str">
        <f>IFERROR(VLOOKUP(Table1[[#This Row],[Stock]],[2]CUS030!$A$5:$BO$10000,26,0)/Table1[[#This Row],[Rate
(L/S)]],"")</f>
        <v/>
      </c>
      <c r="V476" s="7" t="str">
        <f>IFERROR(VLOOKUP(Table1[[#This Row],[Stock]],[2]CUS030!$A$5:$BO$10000,27,0)/Table1[[#This Row],[Rate
(L/S)]],"")</f>
        <v/>
      </c>
      <c r="W476" s="7" t="str">
        <f>IFERROR(VLOOKUP(Table1[[#This Row],[Stock]],[2]CUS030!$A$5:$BO$10000,28,0)/Table1[[#This Row],[Rate
(L/S)]],"")</f>
        <v/>
      </c>
      <c r="X476" s="7" t="str">
        <f>IFERROR(VLOOKUP(Table1[[#This Row],[Stock]],[2]CUS030!$A$5:$BO$10000,29,0)/Table1[[#This Row],[Rate
(L/S)]],"")</f>
        <v/>
      </c>
      <c r="Y476" s="7" t="str">
        <f>IFERROR(VLOOKUP(Table1[[#This Row],[Stock]],[2]CUS030!$A$5:$BO$10000,30,0)/Table1[[#This Row],[Rate
(L/S)]],"")</f>
        <v/>
      </c>
      <c r="Z476" s="7" t="str">
        <f>IFERROR(VLOOKUP(Table1[[#This Row],[Stock]],[2]CUS030!$A$5:$BO$10000,31,0)/Table1[[#This Row],[Rate
(L/S)]],"")</f>
        <v/>
      </c>
      <c r="AA476" s="7" t="str">
        <f>IFERROR(VLOOKUP(Table1[[#This Row],[Stock]],[2]CUS030!$A$5:$BO$10000,32,0)/Table1[[#This Row],[Rate
(L/S)]],"")</f>
        <v/>
      </c>
      <c r="AB476" s="7" t="str">
        <f>IFERROR(VLOOKUP(Table1[[#This Row],[Stock]],[2]CUS030!$A$5:$BO$10000,33,0)/Table1[[#This Row],[Rate
(L/S)]],"")</f>
        <v/>
      </c>
      <c r="AC476" s="7" t="str">
        <f>IFERROR(VLOOKUP(Table1[[#This Row],[Stock]],[2]CUS030!$A$5:$BO$10000,34,0)/Table1[[#This Row],[Rate
(L/S)]],"")</f>
        <v/>
      </c>
      <c r="AD476" s="7" t="str">
        <f>IFERROR(VLOOKUP(Table1[[#This Row],[Stock]],[2]CUS030!$A$5:$BO$10000,35,0)/Table1[[#This Row],[Rate
(L/S)]],"")</f>
        <v/>
      </c>
      <c r="AE476" s="7" t="str">
        <f>IFERROR(VLOOKUP(Table1[[#This Row],[Stock]],[2]CUS030!$A$5:$BO$10000,36,0)/Table1[[#This Row],[Rate
(L/S)]],"")</f>
        <v/>
      </c>
      <c r="AF476" s="7" t="str">
        <f>IFERROR(VLOOKUP(Table1[[#This Row],[Stock]],[2]CUS030!$A$5:$BO$10000,37,0)/Table1[[#This Row],[Rate
(L/S)]],"")</f>
        <v/>
      </c>
      <c r="AG476" s="7" t="str">
        <f>IFERROR(VLOOKUP(Table1[[#This Row],[Stock]],[2]CUS030!$A$5:$BO$10000,38,0)/Table1[[#This Row],[Rate
(L/S)]],"")</f>
        <v/>
      </c>
      <c r="AH476" s="7" t="str">
        <f>IFERROR(VLOOKUP(Table1[[#This Row],[Stock]],[2]CUS030!$A$5:$BO$10000,39,0)/Table1[[#This Row],[Rate
(L/S)]],"")</f>
        <v/>
      </c>
      <c r="AI476" s="7" t="str">
        <f>IFERROR(VLOOKUP(Table1[[#This Row],[Stock]],[2]CUS030!$A$5:$BO$10000,40,0)/Table1[[#This Row],[Rate
(L/S)]],"")</f>
        <v/>
      </c>
      <c r="AJ476" s="7" t="str">
        <f>IFERROR(VLOOKUP(Table1[[#This Row],[Stock]],[2]CUS030!$A$5:$BO$10000,41,0)/Table1[[#This Row],[Rate
(L/S)]],"")</f>
        <v/>
      </c>
      <c r="AK476" s="7" t="str">
        <f>IFERROR(VLOOKUP(Table1[[#This Row],[Stock]],[2]CUS030!$A$5:$BO$10000,42,0)/Table1[[#This Row],[Rate
(L/S)]],"")</f>
        <v/>
      </c>
      <c r="AL476" s="7" t="str">
        <f>IFERROR(VLOOKUP(Table1[[#This Row],[Stock]],[2]CUS030!$A$5:$BO$10000,43,0)/Table1[[#This Row],[Rate
(L/S)]],"")</f>
        <v/>
      </c>
      <c r="AM476" s="7" t="str">
        <f>IFERROR(VLOOKUP(Table1[[#This Row],[Stock]],[2]CUS030!$A$5:$BO$10000,44,0)/Table1[[#This Row],[Rate
(L/S)]],"")</f>
        <v/>
      </c>
      <c r="AN476" s="7" t="str">
        <f>IFERROR(VLOOKUP(Table1[[#This Row],[Stock]],[2]CUS030!$A$5:$BO$10000,45,0)/Table1[[#This Row],[Rate
(L/S)]],"")</f>
        <v/>
      </c>
      <c r="AO476" s="7" t="str">
        <f>IFERROR(VLOOKUP(Table1[[#This Row],[Stock]],[2]CUS030!$A$5:$BO$10000,46,0)/Table1[[#This Row],[Rate
(L/S)]],"")</f>
        <v/>
      </c>
      <c r="AP476" s="7" t="str">
        <f>IFERROR(VLOOKUP(Table1[[#This Row],[Stock]],[2]CUS030!$A$5:$BO$10000,47,0)/Table1[[#This Row],[Rate
(L/S)]],"")</f>
        <v/>
      </c>
      <c r="AQ476" s="7" t="str">
        <f>IFERROR(VLOOKUP(Table1[[#This Row],[Stock]],[2]CUS030!$A$5:$BO$10000,48,0)/Table1[[#This Row],[Rate
(L/S)]],"")</f>
        <v/>
      </c>
      <c r="AR476" s="7" t="str">
        <f>IFERROR(VLOOKUP(Table1[[#This Row],[Stock]],[2]CUS030!$A$5:$BO$10000,49,0)/Table1[[#This Row],[Rate
(L/S)]],"")</f>
        <v/>
      </c>
      <c r="AS476" s="7" t="str">
        <f>IFERROR(VLOOKUP(Table1[[#This Row],[Stock]],[2]CUS030!$A$5:$BO$10000,50,0)/Table1[[#This Row],[Rate
(L/S)]],"")</f>
        <v/>
      </c>
      <c r="AT476" s="7" t="str">
        <f>IFERROR(VLOOKUP(Table1[[#This Row],[Stock]],[2]CUS030!$A$5:$BO$10000,51,0)/Table1[[#This Row],[Rate
(L/S)]],"")</f>
        <v/>
      </c>
      <c r="AU476" s="7" t="str">
        <f>IFERROR(VLOOKUP(Table1[[#This Row],[Stock]],[2]CUS030!$A$5:$BO$10000,52,0)/Table1[[#This Row],[Rate
(L/S)]],"")</f>
        <v/>
      </c>
      <c r="AV476" s="7" t="str">
        <f>IFERROR(VLOOKUP(Table1[[#This Row],[Stock]],[2]CUS030!$A$5:$BO$10000,53,0)/Table1[[#This Row],[Rate
(L/S)]],"")</f>
        <v/>
      </c>
      <c r="AW476" s="7" t="str">
        <f>IFERROR(VLOOKUP(Table1[[#This Row],[Stock]],[2]CUS030!$A$5:$BO$10000,54,0)/Table1[[#This Row],[Rate
(L/S)]],"")</f>
        <v/>
      </c>
      <c r="AX476" s="7" t="str">
        <f>IFERROR(VLOOKUP(Table1[[#This Row],[Stock]],[2]CUS030!$A$5:$BO$10000,55,0)/Table1[[#This Row],[Rate
(L/S)]],"")</f>
        <v/>
      </c>
      <c r="AY476" s="7" t="str">
        <f>IFERROR(VLOOKUP(Table1[[#This Row],[Stock]],[2]CUS030!$A$5:$BO$10000,56,0)/Table1[[#This Row],[Rate
(L/S)]],"")</f>
        <v/>
      </c>
      <c r="AZ476" s="7" t="str">
        <f>IFERROR(VLOOKUP(Table1[[#This Row],[Stock]],[2]CUS030!$A$5:$BO$10000,57,0)/Table1[[#This Row],[Rate
(L/S)]],"")</f>
        <v/>
      </c>
      <c r="BA476" s="7" t="str">
        <f>IFERROR(VLOOKUP(Table1[[#This Row],[Stock]],[2]CUS030!$A$5:$BO$10000,58,0)/Table1[[#This Row],[Rate
(L/S)]],"")</f>
        <v/>
      </c>
      <c r="BB476" s="7" t="str">
        <f>IFERROR(VLOOKUP(Table1[[#This Row],[Stock]],[2]CUS030!$A$5:$BO$10000,59,0)/Table1[[#This Row],[Rate
(L/S)]],"")</f>
        <v/>
      </c>
      <c r="BC476" s="7" t="str">
        <f>IFERROR(VLOOKUP(Table1[[#This Row],[Stock]],[2]CUS030!$A$5:$BO$10000,60,0)/Table1[[#This Row],[Rate
(L/S)]],"")</f>
        <v/>
      </c>
      <c r="BD476" s="7" t="str">
        <f>IFERROR(VLOOKUP(Table1[[#This Row],[Stock]],[2]CUS030!$A$5:$BO$10000,61,0)/Table1[[#This Row],[Rate
(L/S)]],"")</f>
        <v/>
      </c>
      <c r="BE476" s="7" t="str">
        <f>IFERROR(VLOOKUP(Table1[[#This Row],[Stock]],[2]CUS030!$A$5:$BO$10000,62,0)/Table1[[#This Row],[Rate
(L/S)]],"")</f>
        <v/>
      </c>
      <c r="BF476" s="7" t="str">
        <f>IFERROR(VLOOKUP(Table1[[#This Row],[Stock]],[2]CUS030!$A$5:$BO$10000,63,0)/Table1[[#This Row],[Rate
(L/S)]],"")</f>
        <v/>
      </c>
      <c r="BG476" s="7" t="str">
        <f>IFERROR(VLOOKUP(Table1[[#This Row],[Stock]],[2]CUS030!$A$5:$BO$10000,64,0)/Table1[[#This Row],[Rate
(L/S)]],"")</f>
        <v/>
      </c>
      <c r="BH476" s="7" t="str">
        <f>IFERROR(VLOOKUP(Table1[[#This Row],[Stock]],[2]CUS030!$A$5:$BO$10000,65,0)/Table1[[#This Row],[Rate
(L/S)]],"")</f>
        <v/>
      </c>
      <c r="BI476" s="7" t="s">
        <v>1</v>
      </c>
      <c r="BJ476" s="15">
        <f>IFERROR(IF(Table1[[#This Row],[S.Material]]="S",(Table1[[#This Row],[Total Qty]]+Table1[[#This Row],[N+1]]+Table1[[#This Row],[N+2]]),Table1[[#This Row],[Total Qty]]+Table1[[#This Row],[N+1]]),)</f>
        <v>0</v>
      </c>
      <c r="BK476" s="7" t="str">
        <f>IFERROR(IF(((AVERAGE((Table1[[#This Row],[N+1]],Table1[[#This Row],[N+2]]),Table1[[#This Row],[N+3]])-(Table1[[#This Row],[Total Qty]])))&gt;500,"Fixed&gt;500pcs",""),"")</f>
        <v/>
      </c>
      <c r="BL476" s="7" t="str">
        <f>IF(AND(Table1[[#This Row],[Last Forcast]]=0,Table1[[#This Row],[Total Qty]]&gt;0,Table1[[#This Row],[N+1]]&gt;0),"Check PO again","")</f>
        <v/>
      </c>
    </row>
    <row r="477" spans="2:64" x14ac:dyDescent="0.3">
      <c r="B477">
        <v>475</v>
      </c>
      <c r="C477" t="s">
        <v>489</v>
      </c>
      <c r="D477">
        <f>IFERROR(ROUND((MID(Table1[[#This Row],[Production]],35,(LEN(Table1[[#This Row],[Production]]))-37)/(MID(Table1[[#This Row],[Stock]],35,(LEN(Table1[[#This Row],[Stock]]))-37))),0),"")</f>
        <v>7</v>
      </c>
      <c r="E477" t="s">
        <v>487</v>
      </c>
      <c r="F477" s="16">
        <f>VLOOKUP(LEFT(Table1[[#This Row],[Production]],LEN(Table1[[#This Row],[Production]])-7),Item!$A$5:$Z$1000,26,0)</f>
        <v>1.129</v>
      </c>
      <c r="H477" s="8" t="str">
        <f>IFERROR(VLOOKUP(MID(Table1[[#This Row],[Production]],10,2),Special!$B$2:$D$26,3,0),"")</f>
        <v>S</v>
      </c>
      <c r="J477" t="b">
        <f>EXACT(LEFT(Table1[[#This Row],[Stock]],12),LEFT(Table1[[#This Row],[Production]],12))</f>
        <v>1</v>
      </c>
      <c r="K477" t="b">
        <f>EXACT((RIGHT(Table1[[#This Row],[Stock]],3)),((RIGHT(Table1[[#This Row],[Production]],3))))</f>
        <v>1</v>
      </c>
      <c r="L477" s="14">
        <f>IFERROR(VLOOKUP(Table1[[#This Row],[Stock]],[1]Sheet1!$A$7:$N$10000,14,0),"")</f>
        <v>401</v>
      </c>
      <c r="M477" s="14">
        <f>IFERROR(ROUND((Table1[[#This Row],[Stock
(S&amp;L)]]/Table1[[#This Row],[Rate
(L/S)]]),0),"")</f>
        <v>57</v>
      </c>
      <c r="O477" t="str">
        <f>IF(Table1[[#This Row],[Rate
(L/S)]]=1,"P/E","C")</f>
        <v>C</v>
      </c>
      <c r="P477" s="7">
        <f>IFERROR(VLOOKUP(Table1[[#This Row],[Stock]],[2]CUS030!$A$5:$BO$10000,21,0)/Table1[[#This Row],[Rate
(L/S)]],"")</f>
        <v>0</v>
      </c>
      <c r="Q477" s="7">
        <f>IFERROR(VLOOKUP(Table1[[#This Row],[Stock]],[2]CUS030!$A$5:$BO$10000,22,0)/Table1[[#This Row],[Rate
(L/S)]],"")</f>
        <v>0</v>
      </c>
      <c r="R477" s="7">
        <f>IFERROR(VLOOKUP(Table1[[#This Row],[Stock]],[2]CUS030!$A$5:$BO$10000,23,0)/Table1[[#This Row],[Rate
(L/S)]],"")</f>
        <v>0</v>
      </c>
      <c r="S477" s="7">
        <f>IFERROR(VLOOKUP(Table1[[#This Row],[Stock]],[2]CUS030!$A$5:$BO$10000,24,0)/Table1[[#This Row],[Rate
(L/S)]],"")</f>
        <v>0</v>
      </c>
      <c r="T477" s="7">
        <f>IFERROR(VLOOKUP(Table1[[#This Row],[Stock]],[2]CUS030!$A$5:$BO$10000,25,0)/Table1[[#This Row],[Rate
(L/S)]],"")</f>
        <v>0</v>
      </c>
      <c r="U477" s="7">
        <f>IFERROR(VLOOKUP(Table1[[#This Row],[Stock]],[2]CUS030!$A$5:$BO$10000,26,0)/Table1[[#This Row],[Rate
(L/S)]],"")</f>
        <v>0</v>
      </c>
      <c r="V477" s="7">
        <f>IFERROR(VLOOKUP(Table1[[#This Row],[Stock]],[2]CUS030!$A$5:$BO$10000,27,0)/Table1[[#This Row],[Rate
(L/S)]],"")</f>
        <v>0</v>
      </c>
      <c r="W477" s="7">
        <f>IFERROR(VLOOKUP(Table1[[#This Row],[Stock]],[2]CUS030!$A$5:$BO$10000,28,0)/Table1[[#This Row],[Rate
(L/S)]],"")</f>
        <v>0</v>
      </c>
      <c r="X477" s="7">
        <f>IFERROR(VLOOKUP(Table1[[#This Row],[Stock]],[2]CUS030!$A$5:$BO$10000,29,0)/Table1[[#This Row],[Rate
(L/S)]],"")</f>
        <v>0</v>
      </c>
      <c r="Y477" s="7">
        <f>IFERROR(VLOOKUP(Table1[[#This Row],[Stock]],[2]CUS030!$A$5:$BO$10000,30,0)/Table1[[#This Row],[Rate
(L/S)]],"")</f>
        <v>0</v>
      </c>
      <c r="Z477" s="7">
        <f>IFERROR(VLOOKUP(Table1[[#This Row],[Stock]],[2]CUS030!$A$5:$BO$10000,31,0)/Table1[[#This Row],[Rate
(L/S)]],"")</f>
        <v>0</v>
      </c>
      <c r="AA477" s="7">
        <f>IFERROR(VLOOKUP(Table1[[#This Row],[Stock]],[2]CUS030!$A$5:$BO$10000,32,0)/Table1[[#This Row],[Rate
(L/S)]],"")</f>
        <v>0</v>
      </c>
      <c r="AB477" s="7">
        <f>IFERROR(VLOOKUP(Table1[[#This Row],[Stock]],[2]CUS030!$A$5:$BO$10000,33,0)/Table1[[#This Row],[Rate
(L/S)]],"")</f>
        <v>0</v>
      </c>
      <c r="AC477" s="7">
        <f>IFERROR(VLOOKUP(Table1[[#This Row],[Stock]],[2]CUS030!$A$5:$BO$10000,34,0)/Table1[[#This Row],[Rate
(L/S)]],"")</f>
        <v>0</v>
      </c>
      <c r="AD477" s="7">
        <f>IFERROR(VLOOKUP(Table1[[#This Row],[Stock]],[2]CUS030!$A$5:$BO$10000,35,0)/Table1[[#This Row],[Rate
(L/S)]],"")</f>
        <v>0</v>
      </c>
      <c r="AE477" s="7">
        <f>IFERROR(VLOOKUP(Table1[[#This Row],[Stock]],[2]CUS030!$A$5:$BO$10000,36,0)/Table1[[#This Row],[Rate
(L/S)]],"")</f>
        <v>0</v>
      </c>
      <c r="AF477" s="7">
        <f>IFERROR(VLOOKUP(Table1[[#This Row],[Stock]],[2]CUS030!$A$5:$BO$10000,37,0)/Table1[[#This Row],[Rate
(L/S)]],"")</f>
        <v>0</v>
      </c>
      <c r="AG477" s="7">
        <f>IFERROR(VLOOKUP(Table1[[#This Row],[Stock]],[2]CUS030!$A$5:$BO$10000,38,0)/Table1[[#This Row],[Rate
(L/S)]],"")</f>
        <v>0</v>
      </c>
      <c r="AH477" s="7">
        <f>IFERROR(VLOOKUP(Table1[[#This Row],[Stock]],[2]CUS030!$A$5:$BO$10000,39,0)/Table1[[#This Row],[Rate
(L/S)]],"")</f>
        <v>0</v>
      </c>
      <c r="AI477" s="7">
        <f>IFERROR(VLOOKUP(Table1[[#This Row],[Stock]],[2]CUS030!$A$5:$BO$10000,40,0)/Table1[[#This Row],[Rate
(L/S)]],"")</f>
        <v>0</v>
      </c>
      <c r="AJ477" s="7">
        <f>IFERROR(VLOOKUP(Table1[[#This Row],[Stock]],[2]CUS030!$A$5:$BO$10000,41,0)/Table1[[#This Row],[Rate
(L/S)]],"")</f>
        <v>0</v>
      </c>
      <c r="AK477" s="7">
        <f>IFERROR(VLOOKUP(Table1[[#This Row],[Stock]],[2]CUS030!$A$5:$BO$10000,42,0)/Table1[[#This Row],[Rate
(L/S)]],"")</f>
        <v>0</v>
      </c>
      <c r="AL477" s="7">
        <f>IFERROR(VLOOKUP(Table1[[#This Row],[Stock]],[2]CUS030!$A$5:$BO$10000,43,0)/Table1[[#This Row],[Rate
(L/S)]],"")</f>
        <v>0</v>
      </c>
      <c r="AM477" s="7">
        <f>IFERROR(VLOOKUP(Table1[[#This Row],[Stock]],[2]CUS030!$A$5:$BO$10000,44,0)/Table1[[#This Row],[Rate
(L/S)]],"")</f>
        <v>0</v>
      </c>
      <c r="AN477" s="7">
        <f>IFERROR(VLOOKUP(Table1[[#This Row],[Stock]],[2]CUS030!$A$5:$BO$10000,45,0)/Table1[[#This Row],[Rate
(L/S)]],"")</f>
        <v>0</v>
      </c>
      <c r="AO477" s="7">
        <f>IFERROR(VLOOKUP(Table1[[#This Row],[Stock]],[2]CUS030!$A$5:$BO$10000,46,0)/Table1[[#This Row],[Rate
(L/S)]],"")</f>
        <v>0</v>
      </c>
      <c r="AP477" s="7">
        <f>IFERROR(VLOOKUP(Table1[[#This Row],[Stock]],[2]CUS030!$A$5:$BO$10000,47,0)/Table1[[#This Row],[Rate
(L/S)]],"")</f>
        <v>0</v>
      </c>
      <c r="AQ477" s="7">
        <f>IFERROR(VLOOKUP(Table1[[#This Row],[Stock]],[2]CUS030!$A$5:$BO$10000,48,0)/Table1[[#This Row],[Rate
(L/S)]],"")</f>
        <v>0</v>
      </c>
      <c r="AR477" s="7">
        <f>IFERROR(VLOOKUP(Table1[[#This Row],[Stock]],[2]CUS030!$A$5:$BO$10000,49,0)/Table1[[#This Row],[Rate
(L/S)]],"")</f>
        <v>0</v>
      </c>
      <c r="AS477" s="7">
        <f>IFERROR(VLOOKUP(Table1[[#This Row],[Stock]],[2]CUS030!$A$5:$BO$10000,50,0)/Table1[[#This Row],[Rate
(L/S)]],"")</f>
        <v>0</v>
      </c>
      <c r="AT477" s="7">
        <f>IFERROR(VLOOKUP(Table1[[#This Row],[Stock]],[2]CUS030!$A$5:$BO$10000,51,0)/Table1[[#This Row],[Rate
(L/S)]],"")</f>
        <v>0</v>
      </c>
      <c r="AU477" s="7">
        <f>IFERROR(VLOOKUP(Table1[[#This Row],[Stock]],[2]CUS030!$A$5:$BO$10000,52,0)/Table1[[#This Row],[Rate
(L/S)]],"")</f>
        <v>0</v>
      </c>
      <c r="AV477" s="7">
        <f>IFERROR(VLOOKUP(Table1[[#This Row],[Stock]],[2]CUS030!$A$5:$BO$10000,53,0)/Table1[[#This Row],[Rate
(L/S)]],"")</f>
        <v>0</v>
      </c>
      <c r="AW477" s="7">
        <f>IFERROR(VLOOKUP(Table1[[#This Row],[Stock]],[2]CUS030!$A$5:$BO$10000,54,0)/Table1[[#This Row],[Rate
(L/S)]],"")</f>
        <v>0</v>
      </c>
      <c r="AX477" s="7">
        <f>IFERROR(VLOOKUP(Table1[[#This Row],[Stock]],[2]CUS030!$A$5:$BO$10000,55,0)/Table1[[#This Row],[Rate
(L/S)]],"")</f>
        <v>37.142857142857146</v>
      </c>
      <c r="AY477" s="7">
        <f>IFERROR(VLOOKUP(Table1[[#This Row],[Stock]],[2]CUS030!$A$5:$BO$10000,56,0)/Table1[[#This Row],[Rate
(L/S)]],"")</f>
        <v>70.428571428571431</v>
      </c>
      <c r="AZ477" s="7">
        <f>IFERROR(VLOOKUP(Table1[[#This Row],[Stock]],[2]CUS030!$A$5:$BO$10000,57,0)/Table1[[#This Row],[Rate
(L/S)]],"")</f>
        <v>0</v>
      </c>
      <c r="BA477" s="7">
        <f>IFERROR(VLOOKUP(Table1[[#This Row],[Stock]],[2]CUS030!$A$5:$BO$10000,58,0)/Table1[[#This Row],[Rate
(L/S)]],"")</f>
        <v>35.714285714285715</v>
      </c>
      <c r="BB477" s="7">
        <f>IFERROR(VLOOKUP(Table1[[#This Row],[Stock]],[2]CUS030!$A$5:$BO$10000,59,0)/Table1[[#This Row],[Rate
(L/S)]],"")</f>
        <v>0</v>
      </c>
      <c r="BC477" s="7">
        <f>IFERROR(VLOOKUP(Table1[[#This Row],[Stock]],[2]CUS030!$A$5:$BO$10000,60,0)/Table1[[#This Row],[Rate
(L/S)]],"")</f>
        <v>0</v>
      </c>
      <c r="BD477" s="7">
        <f>IFERROR(VLOOKUP(Table1[[#This Row],[Stock]],[2]CUS030!$A$5:$BO$10000,61,0)/Table1[[#This Row],[Rate
(L/S)]],"")</f>
        <v>0</v>
      </c>
      <c r="BE477" s="7">
        <f>IFERROR(VLOOKUP(Table1[[#This Row],[Stock]],[2]CUS030!$A$5:$BO$10000,62,0)/Table1[[#This Row],[Rate
(L/S)]],"")</f>
        <v>0</v>
      </c>
      <c r="BF477" s="7">
        <f>IFERROR(VLOOKUP(Table1[[#This Row],[Stock]],[2]CUS030!$A$5:$BO$10000,63,0)/Table1[[#This Row],[Rate
(L/S)]],"")</f>
        <v>0</v>
      </c>
      <c r="BG477" s="7">
        <f>IFERROR(VLOOKUP(Table1[[#This Row],[Stock]],[2]CUS030!$A$5:$BO$10000,64,0)/Table1[[#This Row],[Rate
(L/S)]],"")</f>
        <v>0</v>
      </c>
      <c r="BH477" s="7">
        <f>IFERROR(VLOOKUP(Table1[[#This Row],[Stock]],[2]CUS030!$A$5:$BO$10000,65,0)/Table1[[#This Row],[Rate
(L/S)]],"")</f>
        <v>0</v>
      </c>
      <c r="BI477" s="7" t="s">
        <v>1</v>
      </c>
      <c r="BJ477" s="15">
        <f>IFERROR(IF(Table1[[#This Row],[S.Material]]="S",(Table1[[#This Row],[Total Qty]]+Table1[[#This Row],[N+1]]+Table1[[#This Row],[N+2]]),Table1[[#This Row],[Total Qty]]+Table1[[#This Row],[N+1]]),)</f>
        <v>70.428571428571431</v>
      </c>
      <c r="BK477" s="7" t="str">
        <f>IFERROR(IF(((AVERAGE((Table1[[#This Row],[N+1]],Table1[[#This Row],[N+2]]),Table1[[#This Row],[N+3]])-(Table1[[#This Row],[Total Qty]])))&gt;500,"Fixed&gt;500pcs",""),"")</f>
        <v/>
      </c>
      <c r="BL477" s="7" t="str">
        <f>IF(AND(Table1[[#This Row],[Last Forcast]]=0,Table1[[#This Row],[Total Qty]]&gt;0,Table1[[#This Row],[N+1]]&gt;0),"Check PO again","")</f>
        <v/>
      </c>
    </row>
    <row r="478" spans="2:64" x14ac:dyDescent="0.3">
      <c r="B478">
        <v>476</v>
      </c>
      <c r="C478" t="s">
        <v>490</v>
      </c>
      <c r="D478">
        <f>IFERROR(ROUND((MID(Table1[[#This Row],[Production]],35,(LEN(Table1[[#This Row],[Production]]))-37)/(MID(Table1[[#This Row],[Stock]],35,(LEN(Table1[[#This Row],[Stock]]))-37))),0),"")</f>
        <v>7</v>
      </c>
      <c r="E478" t="s">
        <v>488</v>
      </c>
      <c r="F478" s="16">
        <f>VLOOKUP(LEFT(Table1[[#This Row],[Production]],LEN(Table1[[#This Row],[Production]])-7),Item!$A$5:$Z$1000,26,0)</f>
        <v>1.129</v>
      </c>
      <c r="H478" s="8" t="str">
        <f>IFERROR(VLOOKUP(MID(Table1[[#This Row],[Production]],10,2),Special!$B$2:$D$26,3,0),"")</f>
        <v>S</v>
      </c>
      <c r="J478" t="b">
        <f>EXACT(LEFT(Table1[[#This Row],[Stock]],12),LEFT(Table1[[#This Row],[Production]],12))</f>
        <v>1</v>
      </c>
      <c r="K478" t="b">
        <f>EXACT((RIGHT(Table1[[#This Row],[Stock]],3)),((RIGHT(Table1[[#This Row],[Production]],3))))</f>
        <v>1</v>
      </c>
      <c r="L478" s="14">
        <f>IFERROR(VLOOKUP(Table1[[#This Row],[Stock]],[1]Sheet1!$A$7:$N$10000,14,0),"")</f>
        <v>382</v>
      </c>
      <c r="M478" s="14">
        <f>IFERROR(ROUND((Table1[[#This Row],[Stock
(S&amp;L)]]/Table1[[#This Row],[Rate
(L/S)]]),0),"")</f>
        <v>55</v>
      </c>
      <c r="O478" t="str">
        <f>IF(Table1[[#This Row],[Rate
(L/S)]]=1,"P/E","C")</f>
        <v>C</v>
      </c>
      <c r="P478" s="7">
        <f>IFERROR(VLOOKUP(Table1[[#This Row],[Stock]],[2]CUS030!$A$5:$BO$10000,21,0)/Table1[[#This Row],[Rate
(L/S)]],"")</f>
        <v>0</v>
      </c>
      <c r="Q478" s="7">
        <f>IFERROR(VLOOKUP(Table1[[#This Row],[Stock]],[2]CUS030!$A$5:$BO$10000,22,0)/Table1[[#This Row],[Rate
(L/S)]],"")</f>
        <v>0</v>
      </c>
      <c r="R478" s="7">
        <f>IFERROR(VLOOKUP(Table1[[#This Row],[Stock]],[2]CUS030!$A$5:$BO$10000,23,0)/Table1[[#This Row],[Rate
(L/S)]],"")</f>
        <v>0</v>
      </c>
      <c r="S478" s="7">
        <f>IFERROR(VLOOKUP(Table1[[#This Row],[Stock]],[2]CUS030!$A$5:$BO$10000,24,0)/Table1[[#This Row],[Rate
(L/S)]],"")</f>
        <v>0</v>
      </c>
      <c r="T478" s="7">
        <f>IFERROR(VLOOKUP(Table1[[#This Row],[Stock]],[2]CUS030!$A$5:$BO$10000,25,0)/Table1[[#This Row],[Rate
(L/S)]],"")</f>
        <v>0</v>
      </c>
      <c r="U478" s="7">
        <f>IFERROR(VLOOKUP(Table1[[#This Row],[Stock]],[2]CUS030!$A$5:$BO$10000,26,0)/Table1[[#This Row],[Rate
(L/S)]],"")</f>
        <v>0</v>
      </c>
      <c r="V478" s="7">
        <f>IFERROR(VLOOKUP(Table1[[#This Row],[Stock]],[2]CUS030!$A$5:$BO$10000,27,0)/Table1[[#This Row],[Rate
(L/S)]],"")</f>
        <v>0</v>
      </c>
      <c r="W478" s="7">
        <f>IFERROR(VLOOKUP(Table1[[#This Row],[Stock]],[2]CUS030!$A$5:$BO$10000,28,0)/Table1[[#This Row],[Rate
(L/S)]],"")</f>
        <v>0</v>
      </c>
      <c r="X478" s="7">
        <f>IFERROR(VLOOKUP(Table1[[#This Row],[Stock]],[2]CUS030!$A$5:$BO$10000,29,0)/Table1[[#This Row],[Rate
(L/S)]],"")</f>
        <v>0</v>
      </c>
      <c r="Y478" s="7">
        <f>IFERROR(VLOOKUP(Table1[[#This Row],[Stock]],[2]CUS030!$A$5:$BO$10000,30,0)/Table1[[#This Row],[Rate
(L/S)]],"")</f>
        <v>0</v>
      </c>
      <c r="Z478" s="7">
        <f>IFERROR(VLOOKUP(Table1[[#This Row],[Stock]],[2]CUS030!$A$5:$BO$10000,31,0)/Table1[[#This Row],[Rate
(L/S)]],"")</f>
        <v>0</v>
      </c>
      <c r="AA478" s="7">
        <f>IFERROR(VLOOKUP(Table1[[#This Row],[Stock]],[2]CUS030!$A$5:$BO$10000,32,0)/Table1[[#This Row],[Rate
(L/S)]],"")</f>
        <v>0</v>
      </c>
      <c r="AB478" s="7">
        <f>IFERROR(VLOOKUP(Table1[[#This Row],[Stock]],[2]CUS030!$A$5:$BO$10000,33,0)/Table1[[#This Row],[Rate
(L/S)]],"")</f>
        <v>0</v>
      </c>
      <c r="AC478" s="7">
        <f>IFERROR(VLOOKUP(Table1[[#This Row],[Stock]],[2]CUS030!$A$5:$BO$10000,34,0)/Table1[[#This Row],[Rate
(L/S)]],"")</f>
        <v>0</v>
      </c>
      <c r="AD478" s="7">
        <f>IFERROR(VLOOKUP(Table1[[#This Row],[Stock]],[2]CUS030!$A$5:$BO$10000,35,0)/Table1[[#This Row],[Rate
(L/S)]],"")</f>
        <v>0</v>
      </c>
      <c r="AE478" s="7">
        <f>IFERROR(VLOOKUP(Table1[[#This Row],[Stock]],[2]CUS030!$A$5:$BO$10000,36,0)/Table1[[#This Row],[Rate
(L/S)]],"")</f>
        <v>0</v>
      </c>
      <c r="AF478" s="7">
        <f>IFERROR(VLOOKUP(Table1[[#This Row],[Stock]],[2]CUS030!$A$5:$BO$10000,37,0)/Table1[[#This Row],[Rate
(L/S)]],"")</f>
        <v>0</v>
      </c>
      <c r="AG478" s="7">
        <f>IFERROR(VLOOKUP(Table1[[#This Row],[Stock]],[2]CUS030!$A$5:$BO$10000,38,0)/Table1[[#This Row],[Rate
(L/S)]],"")</f>
        <v>0</v>
      </c>
      <c r="AH478" s="7">
        <f>IFERROR(VLOOKUP(Table1[[#This Row],[Stock]],[2]CUS030!$A$5:$BO$10000,39,0)/Table1[[#This Row],[Rate
(L/S)]],"")</f>
        <v>0</v>
      </c>
      <c r="AI478" s="7">
        <f>IFERROR(VLOOKUP(Table1[[#This Row],[Stock]],[2]CUS030!$A$5:$BO$10000,40,0)/Table1[[#This Row],[Rate
(L/S)]],"")</f>
        <v>0</v>
      </c>
      <c r="AJ478" s="7">
        <f>IFERROR(VLOOKUP(Table1[[#This Row],[Stock]],[2]CUS030!$A$5:$BO$10000,41,0)/Table1[[#This Row],[Rate
(L/S)]],"")</f>
        <v>0</v>
      </c>
      <c r="AK478" s="7">
        <f>IFERROR(VLOOKUP(Table1[[#This Row],[Stock]],[2]CUS030!$A$5:$BO$10000,42,0)/Table1[[#This Row],[Rate
(L/S)]],"")</f>
        <v>0</v>
      </c>
      <c r="AL478" s="7">
        <f>IFERROR(VLOOKUP(Table1[[#This Row],[Stock]],[2]CUS030!$A$5:$BO$10000,43,0)/Table1[[#This Row],[Rate
(L/S)]],"")</f>
        <v>0</v>
      </c>
      <c r="AM478" s="7">
        <f>IFERROR(VLOOKUP(Table1[[#This Row],[Stock]],[2]CUS030!$A$5:$BO$10000,44,0)/Table1[[#This Row],[Rate
(L/S)]],"")</f>
        <v>0</v>
      </c>
      <c r="AN478" s="7">
        <f>IFERROR(VLOOKUP(Table1[[#This Row],[Stock]],[2]CUS030!$A$5:$BO$10000,45,0)/Table1[[#This Row],[Rate
(L/S)]],"")</f>
        <v>0</v>
      </c>
      <c r="AO478" s="7">
        <f>IFERROR(VLOOKUP(Table1[[#This Row],[Stock]],[2]CUS030!$A$5:$BO$10000,46,0)/Table1[[#This Row],[Rate
(L/S)]],"")</f>
        <v>0</v>
      </c>
      <c r="AP478" s="7">
        <f>IFERROR(VLOOKUP(Table1[[#This Row],[Stock]],[2]CUS030!$A$5:$BO$10000,47,0)/Table1[[#This Row],[Rate
(L/S)]],"")</f>
        <v>0</v>
      </c>
      <c r="AQ478" s="7">
        <f>IFERROR(VLOOKUP(Table1[[#This Row],[Stock]],[2]CUS030!$A$5:$BO$10000,48,0)/Table1[[#This Row],[Rate
(L/S)]],"")</f>
        <v>0</v>
      </c>
      <c r="AR478" s="7">
        <f>IFERROR(VLOOKUP(Table1[[#This Row],[Stock]],[2]CUS030!$A$5:$BO$10000,49,0)/Table1[[#This Row],[Rate
(L/S)]],"")</f>
        <v>0</v>
      </c>
      <c r="AS478" s="7">
        <f>IFERROR(VLOOKUP(Table1[[#This Row],[Stock]],[2]CUS030!$A$5:$BO$10000,50,0)/Table1[[#This Row],[Rate
(L/S)]],"")</f>
        <v>0</v>
      </c>
      <c r="AT478" s="7">
        <f>IFERROR(VLOOKUP(Table1[[#This Row],[Stock]],[2]CUS030!$A$5:$BO$10000,51,0)/Table1[[#This Row],[Rate
(L/S)]],"")</f>
        <v>0</v>
      </c>
      <c r="AU478" s="7">
        <f>IFERROR(VLOOKUP(Table1[[#This Row],[Stock]],[2]CUS030!$A$5:$BO$10000,52,0)/Table1[[#This Row],[Rate
(L/S)]],"")</f>
        <v>0</v>
      </c>
      <c r="AV478" s="7">
        <f>IFERROR(VLOOKUP(Table1[[#This Row],[Stock]],[2]CUS030!$A$5:$BO$10000,53,0)/Table1[[#This Row],[Rate
(L/S)]],"")</f>
        <v>0</v>
      </c>
      <c r="AW478" s="7">
        <f>IFERROR(VLOOKUP(Table1[[#This Row],[Stock]],[2]CUS030!$A$5:$BO$10000,54,0)/Table1[[#This Row],[Rate
(L/S)]],"")</f>
        <v>0</v>
      </c>
      <c r="AX478" s="7">
        <f>IFERROR(VLOOKUP(Table1[[#This Row],[Stock]],[2]CUS030!$A$5:$BO$10000,55,0)/Table1[[#This Row],[Rate
(L/S)]],"")</f>
        <v>45.428571428571431</v>
      </c>
      <c r="AY478" s="7">
        <f>IFERROR(VLOOKUP(Table1[[#This Row],[Stock]],[2]CUS030!$A$5:$BO$10000,56,0)/Table1[[#This Row],[Rate
(L/S)]],"")</f>
        <v>74.285714285714292</v>
      </c>
      <c r="AZ478" s="7">
        <f>IFERROR(VLOOKUP(Table1[[#This Row],[Stock]],[2]CUS030!$A$5:$BO$10000,57,0)/Table1[[#This Row],[Rate
(L/S)]],"")</f>
        <v>0</v>
      </c>
      <c r="BA478" s="7">
        <f>IFERROR(VLOOKUP(Table1[[#This Row],[Stock]],[2]CUS030!$A$5:$BO$10000,58,0)/Table1[[#This Row],[Rate
(L/S)]],"")</f>
        <v>32.857142857142854</v>
      </c>
      <c r="BB478" s="7">
        <f>IFERROR(VLOOKUP(Table1[[#This Row],[Stock]],[2]CUS030!$A$5:$BO$10000,59,0)/Table1[[#This Row],[Rate
(L/S)]],"")</f>
        <v>0</v>
      </c>
      <c r="BC478" s="7">
        <f>IFERROR(VLOOKUP(Table1[[#This Row],[Stock]],[2]CUS030!$A$5:$BO$10000,60,0)/Table1[[#This Row],[Rate
(L/S)]],"")</f>
        <v>0</v>
      </c>
      <c r="BD478" s="7">
        <f>IFERROR(VLOOKUP(Table1[[#This Row],[Stock]],[2]CUS030!$A$5:$BO$10000,61,0)/Table1[[#This Row],[Rate
(L/S)]],"")</f>
        <v>0</v>
      </c>
      <c r="BE478" s="7">
        <f>IFERROR(VLOOKUP(Table1[[#This Row],[Stock]],[2]CUS030!$A$5:$BO$10000,62,0)/Table1[[#This Row],[Rate
(L/S)]],"")</f>
        <v>0</v>
      </c>
      <c r="BF478" s="7">
        <f>IFERROR(VLOOKUP(Table1[[#This Row],[Stock]],[2]CUS030!$A$5:$BO$10000,63,0)/Table1[[#This Row],[Rate
(L/S)]],"")</f>
        <v>0</v>
      </c>
      <c r="BG478" s="7">
        <f>IFERROR(VLOOKUP(Table1[[#This Row],[Stock]],[2]CUS030!$A$5:$BO$10000,64,0)/Table1[[#This Row],[Rate
(L/S)]],"")</f>
        <v>0</v>
      </c>
      <c r="BH478" s="7">
        <f>IFERROR(VLOOKUP(Table1[[#This Row],[Stock]],[2]CUS030!$A$5:$BO$10000,65,0)/Table1[[#This Row],[Rate
(L/S)]],"")</f>
        <v>0</v>
      </c>
      <c r="BI478" s="7" t="s">
        <v>1</v>
      </c>
      <c r="BJ478" s="15">
        <f>IFERROR(IF(Table1[[#This Row],[S.Material]]="S",(Table1[[#This Row],[Total Qty]]+Table1[[#This Row],[N+1]]+Table1[[#This Row],[N+2]]),Table1[[#This Row],[Total Qty]]+Table1[[#This Row],[N+1]]),)</f>
        <v>74.285714285714292</v>
      </c>
      <c r="BK478" s="7" t="str">
        <f>IFERROR(IF(((AVERAGE((Table1[[#This Row],[N+1]],Table1[[#This Row],[N+2]]),Table1[[#This Row],[N+3]])-(Table1[[#This Row],[Total Qty]])))&gt;500,"Fixed&gt;500pcs",""),"")</f>
        <v/>
      </c>
      <c r="BL478" s="7" t="str">
        <f>IF(AND(Table1[[#This Row],[Last Forcast]]=0,Table1[[#This Row],[Total Qty]]&gt;0,Table1[[#This Row],[N+1]]&gt;0),"Check PO again","")</f>
        <v/>
      </c>
    </row>
    <row r="479" spans="2:64" x14ac:dyDescent="0.3">
      <c r="B479">
        <v>477</v>
      </c>
      <c r="C479" t="s">
        <v>491</v>
      </c>
      <c r="D479">
        <f>IFERROR(ROUND((MID(Table1[[#This Row],[Production]],35,(LEN(Table1[[#This Row],[Production]]))-37)/(MID(Table1[[#This Row],[Stock]],35,(LEN(Table1[[#This Row],[Stock]]))-37))),0),"")</f>
        <v>16</v>
      </c>
      <c r="E479" t="s">
        <v>492</v>
      </c>
      <c r="F479" s="16">
        <f>VLOOKUP(LEFT(Table1[[#This Row],[Production]],LEN(Table1[[#This Row],[Production]])-7),Item!$A$5:$Z$1000,26,0)</f>
        <v>0.93899999999999995</v>
      </c>
      <c r="H479" s="8" t="str">
        <f>IFERROR(VLOOKUP(MID(Table1[[#This Row],[Production]],10,2),Special!$B$2:$D$26,3,0),"")</f>
        <v>S</v>
      </c>
      <c r="J479" t="b">
        <f>EXACT(LEFT(Table1[[#This Row],[Stock]],12),LEFT(Table1[[#This Row],[Production]],12))</f>
        <v>1</v>
      </c>
      <c r="K479" t="b">
        <f>EXACT((RIGHT(Table1[[#This Row],[Stock]],3)),((RIGHT(Table1[[#This Row],[Production]],3))))</f>
        <v>1</v>
      </c>
      <c r="L479" s="14">
        <f>IFERROR(VLOOKUP(Table1[[#This Row],[Stock]],[1]Sheet1!$A$7:$N$10000,14,0),"")</f>
        <v>1746</v>
      </c>
      <c r="M479" s="14">
        <f>IFERROR(ROUND((Table1[[#This Row],[Stock
(S&amp;L)]]/Table1[[#This Row],[Rate
(L/S)]]),0),"")</f>
        <v>109</v>
      </c>
      <c r="O479" t="str">
        <f>IF(Table1[[#This Row],[Rate
(L/S)]]=1,"P/E","C")</f>
        <v>C</v>
      </c>
      <c r="P479" s="7">
        <f>IFERROR(VLOOKUP(Table1[[#This Row],[Stock]],[2]CUS030!$A$5:$BO$10000,21,0)/Table1[[#This Row],[Rate
(L/S)]],"")</f>
        <v>0</v>
      </c>
      <c r="Q479" s="7">
        <f>IFERROR(VLOOKUP(Table1[[#This Row],[Stock]],[2]CUS030!$A$5:$BO$10000,22,0)/Table1[[#This Row],[Rate
(L/S)]],"")</f>
        <v>0</v>
      </c>
      <c r="R479" s="7">
        <f>IFERROR(VLOOKUP(Table1[[#This Row],[Stock]],[2]CUS030!$A$5:$BO$10000,23,0)/Table1[[#This Row],[Rate
(L/S)]],"")</f>
        <v>0</v>
      </c>
      <c r="S479" s="7">
        <f>IFERROR(VLOOKUP(Table1[[#This Row],[Stock]],[2]CUS030!$A$5:$BO$10000,24,0)/Table1[[#This Row],[Rate
(L/S)]],"")</f>
        <v>0</v>
      </c>
      <c r="T479" s="7">
        <f>IFERROR(VLOOKUP(Table1[[#This Row],[Stock]],[2]CUS030!$A$5:$BO$10000,25,0)/Table1[[#This Row],[Rate
(L/S)]],"")</f>
        <v>0</v>
      </c>
      <c r="U479" s="7">
        <f>IFERROR(VLOOKUP(Table1[[#This Row],[Stock]],[2]CUS030!$A$5:$BO$10000,26,0)/Table1[[#This Row],[Rate
(L/S)]],"")</f>
        <v>0</v>
      </c>
      <c r="V479" s="7">
        <f>IFERROR(VLOOKUP(Table1[[#This Row],[Stock]],[2]CUS030!$A$5:$BO$10000,27,0)/Table1[[#This Row],[Rate
(L/S)]],"")</f>
        <v>0</v>
      </c>
      <c r="W479" s="7">
        <f>IFERROR(VLOOKUP(Table1[[#This Row],[Stock]],[2]CUS030!$A$5:$BO$10000,28,0)/Table1[[#This Row],[Rate
(L/S)]],"")</f>
        <v>0</v>
      </c>
      <c r="X479" s="7">
        <f>IFERROR(VLOOKUP(Table1[[#This Row],[Stock]],[2]CUS030!$A$5:$BO$10000,29,0)/Table1[[#This Row],[Rate
(L/S)]],"")</f>
        <v>0</v>
      </c>
      <c r="Y479" s="7">
        <f>IFERROR(VLOOKUP(Table1[[#This Row],[Stock]],[2]CUS030!$A$5:$BO$10000,30,0)/Table1[[#This Row],[Rate
(L/S)]],"")</f>
        <v>0</v>
      </c>
      <c r="Z479" s="7">
        <f>IFERROR(VLOOKUP(Table1[[#This Row],[Stock]],[2]CUS030!$A$5:$BO$10000,31,0)/Table1[[#This Row],[Rate
(L/S)]],"")</f>
        <v>0</v>
      </c>
      <c r="AA479" s="7">
        <f>IFERROR(VLOOKUP(Table1[[#This Row],[Stock]],[2]CUS030!$A$5:$BO$10000,32,0)/Table1[[#This Row],[Rate
(L/S)]],"")</f>
        <v>0</v>
      </c>
      <c r="AB479" s="7">
        <f>IFERROR(VLOOKUP(Table1[[#This Row],[Stock]],[2]CUS030!$A$5:$BO$10000,33,0)/Table1[[#This Row],[Rate
(L/S)]],"")</f>
        <v>0</v>
      </c>
      <c r="AC479" s="7">
        <f>IFERROR(VLOOKUP(Table1[[#This Row],[Stock]],[2]CUS030!$A$5:$BO$10000,34,0)/Table1[[#This Row],[Rate
(L/S)]],"")</f>
        <v>0</v>
      </c>
      <c r="AD479" s="7">
        <f>IFERROR(VLOOKUP(Table1[[#This Row],[Stock]],[2]CUS030!$A$5:$BO$10000,35,0)/Table1[[#This Row],[Rate
(L/S)]],"")</f>
        <v>0</v>
      </c>
      <c r="AE479" s="7">
        <f>IFERROR(VLOOKUP(Table1[[#This Row],[Stock]],[2]CUS030!$A$5:$BO$10000,36,0)/Table1[[#This Row],[Rate
(L/S)]],"")</f>
        <v>0</v>
      </c>
      <c r="AF479" s="7">
        <f>IFERROR(VLOOKUP(Table1[[#This Row],[Stock]],[2]CUS030!$A$5:$BO$10000,37,0)/Table1[[#This Row],[Rate
(L/S)]],"")</f>
        <v>0</v>
      </c>
      <c r="AG479" s="7">
        <f>IFERROR(VLOOKUP(Table1[[#This Row],[Stock]],[2]CUS030!$A$5:$BO$10000,38,0)/Table1[[#This Row],[Rate
(L/S)]],"")</f>
        <v>0</v>
      </c>
      <c r="AH479" s="7">
        <f>IFERROR(VLOOKUP(Table1[[#This Row],[Stock]],[2]CUS030!$A$5:$BO$10000,39,0)/Table1[[#This Row],[Rate
(L/S)]],"")</f>
        <v>0</v>
      </c>
      <c r="AI479" s="7">
        <f>IFERROR(VLOOKUP(Table1[[#This Row],[Stock]],[2]CUS030!$A$5:$BO$10000,40,0)/Table1[[#This Row],[Rate
(L/S)]],"")</f>
        <v>0</v>
      </c>
      <c r="AJ479" s="7">
        <f>IFERROR(VLOOKUP(Table1[[#This Row],[Stock]],[2]CUS030!$A$5:$BO$10000,41,0)/Table1[[#This Row],[Rate
(L/S)]],"")</f>
        <v>0</v>
      </c>
      <c r="AK479" s="7">
        <f>IFERROR(VLOOKUP(Table1[[#This Row],[Stock]],[2]CUS030!$A$5:$BO$10000,42,0)/Table1[[#This Row],[Rate
(L/S)]],"")</f>
        <v>0</v>
      </c>
      <c r="AL479" s="7">
        <f>IFERROR(VLOOKUP(Table1[[#This Row],[Stock]],[2]CUS030!$A$5:$BO$10000,43,0)/Table1[[#This Row],[Rate
(L/S)]],"")</f>
        <v>0</v>
      </c>
      <c r="AM479" s="7">
        <f>IFERROR(VLOOKUP(Table1[[#This Row],[Stock]],[2]CUS030!$A$5:$BO$10000,44,0)/Table1[[#This Row],[Rate
(L/S)]],"")</f>
        <v>0</v>
      </c>
      <c r="AN479" s="7">
        <f>IFERROR(VLOOKUP(Table1[[#This Row],[Stock]],[2]CUS030!$A$5:$BO$10000,45,0)/Table1[[#This Row],[Rate
(L/S)]],"")</f>
        <v>0</v>
      </c>
      <c r="AO479" s="7">
        <f>IFERROR(VLOOKUP(Table1[[#This Row],[Stock]],[2]CUS030!$A$5:$BO$10000,46,0)/Table1[[#This Row],[Rate
(L/S)]],"")</f>
        <v>0</v>
      </c>
      <c r="AP479" s="7">
        <f>IFERROR(VLOOKUP(Table1[[#This Row],[Stock]],[2]CUS030!$A$5:$BO$10000,47,0)/Table1[[#This Row],[Rate
(L/S)]],"")</f>
        <v>0</v>
      </c>
      <c r="AQ479" s="7">
        <f>IFERROR(VLOOKUP(Table1[[#This Row],[Stock]],[2]CUS030!$A$5:$BO$10000,48,0)/Table1[[#This Row],[Rate
(L/S)]],"")</f>
        <v>0</v>
      </c>
      <c r="AR479" s="7">
        <f>IFERROR(VLOOKUP(Table1[[#This Row],[Stock]],[2]CUS030!$A$5:$BO$10000,49,0)/Table1[[#This Row],[Rate
(L/S)]],"")</f>
        <v>0</v>
      </c>
      <c r="AS479" s="7">
        <f>IFERROR(VLOOKUP(Table1[[#This Row],[Stock]],[2]CUS030!$A$5:$BO$10000,50,0)/Table1[[#This Row],[Rate
(L/S)]],"")</f>
        <v>0</v>
      </c>
      <c r="AT479" s="7">
        <f>IFERROR(VLOOKUP(Table1[[#This Row],[Stock]],[2]CUS030!$A$5:$BO$10000,51,0)/Table1[[#This Row],[Rate
(L/S)]],"")</f>
        <v>0</v>
      </c>
      <c r="AU479" s="7">
        <f>IFERROR(VLOOKUP(Table1[[#This Row],[Stock]],[2]CUS030!$A$5:$BO$10000,52,0)/Table1[[#This Row],[Rate
(L/S)]],"")</f>
        <v>0</v>
      </c>
      <c r="AV479" s="7">
        <f>IFERROR(VLOOKUP(Table1[[#This Row],[Stock]],[2]CUS030!$A$5:$BO$10000,53,0)/Table1[[#This Row],[Rate
(L/S)]],"")</f>
        <v>0</v>
      </c>
      <c r="AW479" s="7">
        <f>IFERROR(VLOOKUP(Table1[[#This Row],[Stock]],[2]CUS030!$A$5:$BO$10000,54,0)/Table1[[#This Row],[Rate
(L/S)]],"")</f>
        <v>0</v>
      </c>
      <c r="AX479" s="7">
        <f>IFERROR(VLOOKUP(Table1[[#This Row],[Stock]],[2]CUS030!$A$5:$BO$10000,55,0)/Table1[[#This Row],[Rate
(L/S)]],"")</f>
        <v>40</v>
      </c>
      <c r="AY479" s="7">
        <f>IFERROR(VLOOKUP(Table1[[#This Row],[Stock]],[2]CUS030!$A$5:$BO$10000,56,0)/Table1[[#This Row],[Rate
(L/S)]],"")</f>
        <v>85.9375</v>
      </c>
      <c r="AZ479" s="7">
        <f>IFERROR(VLOOKUP(Table1[[#This Row],[Stock]],[2]CUS030!$A$5:$BO$10000,57,0)/Table1[[#This Row],[Rate
(L/S)]],"")</f>
        <v>44.6875</v>
      </c>
      <c r="BA479" s="7">
        <f>IFERROR(VLOOKUP(Table1[[#This Row],[Stock]],[2]CUS030!$A$5:$BO$10000,58,0)/Table1[[#This Row],[Rate
(L/S)]],"")</f>
        <v>106</v>
      </c>
      <c r="BB479" s="7">
        <f>IFERROR(VLOOKUP(Table1[[#This Row],[Stock]],[2]CUS030!$A$5:$BO$10000,59,0)/Table1[[#This Row],[Rate
(L/S)]],"")</f>
        <v>0</v>
      </c>
      <c r="BC479" s="7">
        <f>IFERROR(VLOOKUP(Table1[[#This Row],[Stock]],[2]CUS030!$A$5:$BO$10000,60,0)/Table1[[#This Row],[Rate
(L/S)]],"")</f>
        <v>0</v>
      </c>
      <c r="BD479" s="7">
        <f>IFERROR(VLOOKUP(Table1[[#This Row],[Stock]],[2]CUS030!$A$5:$BO$10000,61,0)/Table1[[#This Row],[Rate
(L/S)]],"")</f>
        <v>0</v>
      </c>
      <c r="BE479" s="7">
        <f>IFERROR(VLOOKUP(Table1[[#This Row],[Stock]],[2]CUS030!$A$5:$BO$10000,62,0)/Table1[[#This Row],[Rate
(L/S)]],"")</f>
        <v>0</v>
      </c>
      <c r="BF479" s="7">
        <f>IFERROR(VLOOKUP(Table1[[#This Row],[Stock]],[2]CUS030!$A$5:$BO$10000,63,0)/Table1[[#This Row],[Rate
(L/S)]],"")</f>
        <v>0</v>
      </c>
      <c r="BG479" s="7">
        <f>IFERROR(VLOOKUP(Table1[[#This Row],[Stock]],[2]CUS030!$A$5:$BO$10000,64,0)/Table1[[#This Row],[Rate
(L/S)]],"")</f>
        <v>0</v>
      </c>
      <c r="BH479" s="7">
        <f>IFERROR(VLOOKUP(Table1[[#This Row],[Stock]],[2]CUS030!$A$5:$BO$10000,65,0)/Table1[[#This Row],[Rate
(L/S)]],"")</f>
        <v>0</v>
      </c>
      <c r="BI479" s="7" t="s">
        <v>1</v>
      </c>
      <c r="BJ479" s="15">
        <f>IFERROR(IF(Table1[[#This Row],[S.Material]]="S",(Table1[[#This Row],[Total Qty]]+Table1[[#This Row],[N+1]]+Table1[[#This Row],[N+2]]),Table1[[#This Row],[Total Qty]]+Table1[[#This Row],[N+1]]),)</f>
        <v>130.625</v>
      </c>
      <c r="BK479" s="7" t="str">
        <f>IFERROR(IF(((AVERAGE((Table1[[#This Row],[N+1]],Table1[[#This Row],[N+2]]),Table1[[#This Row],[N+3]])-(Table1[[#This Row],[Total Qty]])))&gt;500,"Fixed&gt;500pcs",""),"")</f>
        <v/>
      </c>
      <c r="BL479" s="7" t="str">
        <f>IF(AND(Table1[[#This Row],[Last Forcast]]=0,Table1[[#This Row],[Total Qty]]&gt;0,Table1[[#This Row],[N+1]]&gt;0),"Check PO again","")</f>
        <v/>
      </c>
    </row>
    <row r="480" spans="2:64" x14ac:dyDescent="0.3">
      <c r="B480">
        <v>478</v>
      </c>
      <c r="C480" t="s">
        <v>492</v>
      </c>
      <c r="D480">
        <f>IFERROR(ROUND((MID(Table1[[#This Row],[Production]],35,(LEN(Table1[[#This Row],[Production]]))-37)/(MID(Table1[[#This Row],[Stock]],35,(LEN(Table1[[#This Row],[Stock]]))-37))),0),"")</f>
        <v>1</v>
      </c>
      <c r="E480" t="s">
        <v>492</v>
      </c>
      <c r="F480" s="16">
        <f>VLOOKUP(LEFT(Table1[[#This Row],[Production]],LEN(Table1[[#This Row],[Production]])-7),Item!$A$5:$Z$1000,26,0)</f>
        <v>0.93899999999999995</v>
      </c>
      <c r="H480" s="8" t="str">
        <f>IFERROR(VLOOKUP(MID(Table1[[#This Row],[Production]],10,2),Special!$B$2:$D$26,3,0),"")</f>
        <v>S</v>
      </c>
      <c r="J480" t="b">
        <f>EXACT(LEFT(Table1[[#This Row],[Stock]],12),LEFT(Table1[[#This Row],[Production]],12))</f>
        <v>1</v>
      </c>
      <c r="K480" t="b">
        <f>EXACT((RIGHT(Table1[[#This Row],[Stock]],3)),((RIGHT(Table1[[#This Row],[Production]],3))))</f>
        <v>1</v>
      </c>
      <c r="L480" s="14">
        <f>IFERROR(VLOOKUP(Table1[[#This Row],[Stock]],[1]Sheet1!$A$7:$N$10000,14,0),"")</f>
        <v>0</v>
      </c>
      <c r="M480" s="14">
        <f>IFERROR(ROUND((Table1[[#This Row],[Stock
(S&amp;L)]]/Table1[[#This Row],[Rate
(L/S)]]),0),"")</f>
        <v>0</v>
      </c>
      <c r="O480" t="str">
        <f>IF(Table1[[#This Row],[Rate
(L/S)]]=1,"P/E","C")</f>
        <v>P/E</v>
      </c>
      <c r="P480" s="7" t="str">
        <f>IFERROR(VLOOKUP(Table1[[#This Row],[Stock]],[2]CUS030!$A$5:$BO$10000,21,0)/Table1[[#This Row],[Rate
(L/S)]],"")</f>
        <v/>
      </c>
      <c r="Q480" s="7" t="str">
        <f>IFERROR(VLOOKUP(Table1[[#This Row],[Stock]],[2]CUS030!$A$5:$BO$10000,22,0)/Table1[[#This Row],[Rate
(L/S)]],"")</f>
        <v/>
      </c>
      <c r="R480" s="7" t="str">
        <f>IFERROR(VLOOKUP(Table1[[#This Row],[Stock]],[2]CUS030!$A$5:$BO$10000,23,0)/Table1[[#This Row],[Rate
(L/S)]],"")</f>
        <v/>
      </c>
      <c r="S480" s="7" t="str">
        <f>IFERROR(VLOOKUP(Table1[[#This Row],[Stock]],[2]CUS030!$A$5:$BO$10000,24,0)/Table1[[#This Row],[Rate
(L/S)]],"")</f>
        <v/>
      </c>
      <c r="T480" s="7" t="str">
        <f>IFERROR(VLOOKUP(Table1[[#This Row],[Stock]],[2]CUS030!$A$5:$BO$10000,25,0)/Table1[[#This Row],[Rate
(L/S)]],"")</f>
        <v/>
      </c>
      <c r="U480" s="7" t="str">
        <f>IFERROR(VLOOKUP(Table1[[#This Row],[Stock]],[2]CUS030!$A$5:$BO$10000,26,0)/Table1[[#This Row],[Rate
(L/S)]],"")</f>
        <v/>
      </c>
      <c r="V480" s="7" t="str">
        <f>IFERROR(VLOOKUP(Table1[[#This Row],[Stock]],[2]CUS030!$A$5:$BO$10000,27,0)/Table1[[#This Row],[Rate
(L/S)]],"")</f>
        <v/>
      </c>
      <c r="W480" s="7" t="str">
        <f>IFERROR(VLOOKUP(Table1[[#This Row],[Stock]],[2]CUS030!$A$5:$BO$10000,28,0)/Table1[[#This Row],[Rate
(L/S)]],"")</f>
        <v/>
      </c>
      <c r="X480" s="7" t="str">
        <f>IFERROR(VLOOKUP(Table1[[#This Row],[Stock]],[2]CUS030!$A$5:$BO$10000,29,0)/Table1[[#This Row],[Rate
(L/S)]],"")</f>
        <v/>
      </c>
      <c r="Y480" s="7" t="str">
        <f>IFERROR(VLOOKUP(Table1[[#This Row],[Stock]],[2]CUS030!$A$5:$BO$10000,30,0)/Table1[[#This Row],[Rate
(L/S)]],"")</f>
        <v/>
      </c>
      <c r="Z480" s="7" t="str">
        <f>IFERROR(VLOOKUP(Table1[[#This Row],[Stock]],[2]CUS030!$A$5:$BO$10000,31,0)/Table1[[#This Row],[Rate
(L/S)]],"")</f>
        <v/>
      </c>
      <c r="AA480" s="7" t="str">
        <f>IFERROR(VLOOKUP(Table1[[#This Row],[Stock]],[2]CUS030!$A$5:$BO$10000,32,0)/Table1[[#This Row],[Rate
(L/S)]],"")</f>
        <v/>
      </c>
      <c r="AB480" s="7" t="str">
        <f>IFERROR(VLOOKUP(Table1[[#This Row],[Stock]],[2]CUS030!$A$5:$BO$10000,33,0)/Table1[[#This Row],[Rate
(L/S)]],"")</f>
        <v/>
      </c>
      <c r="AC480" s="7" t="str">
        <f>IFERROR(VLOOKUP(Table1[[#This Row],[Stock]],[2]CUS030!$A$5:$BO$10000,34,0)/Table1[[#This Row],[Rate
(L/S)]],"")</f>
        <v/>
      </c>
      <c r="AD480" s="7" t="str">
        <f>IFERROR(VLOOKUP(Table1[[#This Row],[Stock]],[2]CUS030!$A$5:$BO$10000,35,0)/Table1[[#This Row],[Rate
(L/S)]],"")</f>
        <v/>
      </c>
      <c r="AE480" s="7" t="str">
        <f>IFERROR(VLOOKUP(Table1[[#This Row],[Stock]],[2]CUS030!$A$5:$BO$10000,36,0)/Table1[[#This Row],[Rate
(L/S)]],"")</f>
        <v/>
      </c>
      <c r="AF480" s="7" t="str">
        <f>IFERROR(VLOOKUP(Table1[[#This Row],[Stock]],[2]CUS030!$A$5:$BO$10000,37,0)/Table1[[#This Row],[Rate
(L/S)]],"")</f>
        <v/>
      </c>
      <c r="AG480" s="7" t="str">
        <f>IFERROR(VLOOKUP(Table1[[#This Row],[Stock]],[2]CUS030!$A$5:$BO$10000,38,0)/Table1[[#This Row],[Rate
(L/S)]],"")</f>
        <v/>
      </c>
      <c r="AH480" s="7" t="str">
        <f>IFERROR(VLOOKUP(Table1[[#This Row],[Stock]],[2]CUS030!$A$5:$BO$10000,39,0)/Table1[[#This Row],[Rate
(L/S)]],"")</f>
        <v/>
      </c>
      <c r="AI480" s="7" t="str">
        <f>IFERROR(VLOOKUP(Table1[[#This Row],[Stock]],[2]CUS030!$A$5:$BO$10000,40,0)/Table1[[#This Row],[Rate
(L/S)]],"")</f>
        <v/>
      </c>
      <c r="AJ480" s="7" t="str">
        <f>IFERROR(VLOOKUP(Table1[[#This Row],[Stock]],[2]CUS030!$A$5:$BO$10000,41,0)/Table1[[#This Row],[Rate
(L/S)]],"")</f>
        <v/>
      </c>
      <c r="AK480" s="7" t="str">
        <f>IFERROR(VLOOKUP(Table1[[#This Row],[Stock]],[2]CUS030!$A$5:$BO$10000,42,0)/Table1[[#This Row],[Rate
(L/S)]],"")</f>
        <v/>
      </c>
      <c r="AL480" s="7" t="str">
        <f>IFERROR(VLOOKUP(Table1[[#This Row],[Stock]],[2]CUS030!$A$5:$BO$10000,43,0)/Table1[[#This Row],[Rate
(L/S)]],"")</f>
        <v/>
      </c>
      <c r="AM480" s="7" t="str">
        <f>IFERROR(VLOOKUP(Table1[[#This Row],[Stock]],[2]CUS030!$A$5:$BO$10000,44,0)/Table1[[#This Row],[Rate
(L/S)]],"")</f>
        <v/>
      </c>
      <c r="AN480" s="7" t="str">
        <f>IFERROR(VLOOKUP(Table1[[#This Row],[Stock]],[2]CUS030!$A$5:$BO$10000,45,0)/Table1[[#This Row],[Rate
(L/S)]],"")</f>
        <v/>
      </c>
      <c r="AO480" s="7" t="str">
        <f>IFERROR(VLOOKUP(Table1[[#This Row],[Stock]],[2]CUS030!$A$5:$BO$10000,46,0)/Table1[[#This Row],[Rate
(L/S)]],"")</f>
        <v/>
      </c>
      <c r="AP480" s="7" t="str">
        <f>IFERROR(VLOOKUP(Table1[[#This Row],[Stock]],[2]CUS030!$A$5:$BO$10000,47,0)/Table1[[#This Row],[Rate
(L/S)]],"")</f>
        <v/>
      </c>
      <c r="AQ480" s="7" t="str">
        <f>IFERROR(VLOOKUP(Table1[[#This Row],[Stock]],[2]CUS030!$A$5:$BO$10000,48,0)/Table1[[#This Row],[Rate
(L/S)]],"")</f>
        <v/>
      </c>
      <c r="AR480" s="7" t="str">
        <f>IFERROR(VLOOKUP(Table1[[#This Row],[Stock]],[2]CUS030!$A$5:$BO$10000,49,0)/Table1[[#This Row],[Rate
(L/S)]],"")</f>
        <v/>
      </c>
      <c r="AS480" s="7" t="str">
        <f>IFERROR(VLOOKUP(Table1[[#This Row],[Stock]],[2]CUS030!$A$5:$BO$10000,50,0)/Table1[[#This Row],[Rate
(L/S)]],"")</f>
        <v/>
      </c>
      <c r="AT480" s="7" t="str">
        <f>IFERROR(VLOOKUP(Table1[[#This Row],[Stock]],[2]CUS030!$A$5:$BO$10000,51,0)/Table1[[#This Row],[Rate
(L/S)]],"")</f>
        <v/>
      </c>
      <c r="AU480" s="7" t="str">
        <f>IFERROR(VLOOKUP(Table1[[#This Row],[Stock]],[2]CUS030!$A$5:$BO$10000,52,0)/Table1[[#This Row],[Rate
(L/S)]],"")</f>
        <v/>
      </c>
      <c r="AV480" s="7" t="str">
        <f>IFERROR(VLOOKUP(Table1[[#This Row],[Stock]],[2]CUS030!$A$5:$BO$10000,53,0)/Table1[[#This Row],[Rate
(L/S)]],"")</f>
        <v/>
      </c>
      <c r="AW480" s="7" t="str">
        <f>IFERROR(VLOOKUP(Table1[[#This Row],[Stock]],[2]CUS030!$A$5:$BO$10000,54,0)/Table1[[#This Row],[Rate
(L/S)]],"")</f>
        <v/>
      </c>
      <c r="AX480" s="7" t="str">
        <f>IFERROR(VLOOKUP(Table1[[#This Row],[Stock]],[2]CUS030!$A$5:$BO$10000,55,0)/Table1[[#This Row],[Rate
(L/S)]],"")</f>
        <v/>
      </c>
      <c r="AY480" s="7" t="str">
        <f>IFERROR(VLOOKUP(Table1[[#This Row],[Stock]],[2]CUS030!$A$5:$BO$10000,56,0)/Table1[[#This Row],[Rate
(L/S)]],"")</f>
        <v/>
      </c>
      <c r="AZ480" s="7" t="str">
        <f>IFERROR(VLOOKUP(Table1[[#This Row],[Stock]],[2]CUS030!$A$5:$BO$10000,57,0)/Table1[[#This Row],[Rate
(L/S)]],"")</f>
        <v/>
      </c>
      <c r="BA480" s="7" t="str">
        <f>IFERROR(VLOOKUP(Table1[[#This Row],[Stock]],[2]CUS030!$A$5:$BO$10000,58,0)/Table1[[#This Row],[Rate
(L/S)]],"")</f>
        <v/>
      </c>
      <c r="BB480" s="7" t="str">
        <f>IFERROR(VLOOKUP(Table1[[#This Row],[Stock]],[2]CUS030!$A$5:$BO$10000,59,0)/Table1[[#This Row],[Rate
(L/S)]],"")</f>
        <v/>
      </c>
      <c r="BC480" s="7" t="str">
        <f>IFERROR(VLOOKUP(Table1[[#This Row],[Stock]],[2]CUS030!$A$5:$BO$10000,60,0)/Table1[[#This Row],[Rate
(L/S)]],"")</f>
        <v/>
      </c>
      <c r="BD480" s="7" t="str">
        <f>IFERROR(VLOOKUP(Table1[[#This Row],[Stock]],[2]CUS030!$A$5:$BO$10000,61,0)/Table1[[#This Row],[Rate
(L/S)]],"")</f>
        <v/>
      </c>
      <c r="BE480" s="7" t="str">
        <f>IFERROR(VLOOKUP(Table1[[#This Row],[Stock]],[2]CUS030!$A$5:$BO$10000,62,0)/Table1[[#This Row],[Rate
(L/S)]],"")</f>
        <v/>
      </c>
      <c r="BF480" s="7" t="str">
        <f>IFERROR(VLOOKUP(Table1[[#This Row],[Stock]],[2]CUS030!$A$5:$BO$10000,63,0)/Table1[[#This Row],[Rate
(L/S)]],"")</f>
        <v/>
      </c>
      <c r="BG480" s="7" t="str">
        <f>IFERROR(VLOOKUP(Table1[[#This Row],[Stock]],[2]CUS030!$A$5:$BO$10000,64,0)/Table1[[#This Row],[Rate
(L/S)]],"")</f>
        <v/>
      </c>
      <c r="BH480" s="7" t="str">
        <f>IFERROR(VLOOKUP(Table1[[#This Row],[Stock]],[2]CUS030!$A$5:$BO$10000,65,0)/Table1[[#This Row],[Rate
(L/S)]],"")</f>
        <v/>
      </c>
      <c r="BI480" s="7" t="s">
        <v>1</v>
      </c>
      <c r="BJ480" s="15">
        <f>IFERROR(IF(Table1[[#This Row],[S.Material]]="S",(Table1[[#This Row],[Total Qty]]+Table1[[#This Row],[N+1]]+Table1[[#This Row],[N+2]]),Table1[[#This Row],[Total Qty]]+Table1[[#This Row],[N+1]]),)</f>
        <v>0</v>
      </c>
      <c r="BK480" s="7" t="str">
        <f>IFERROR(IF(((AVERAGE((Table1[[#This Row],[N+1]],Table1[[#This Row],[N+2]]),Table1[[#This Row],[N+3]])-(Table1[[#This Row],[Total Qty]])))&gt;500,"Fixed&gt;500pcs",""),"")</f>
        <v/>
      </c>
      <c r="BL480" s="7" t="str">
        <f>IF(AND(Table1[[#This Row],[Last Forcast]]=0,Table1[[#This Row],[Total Qty]]&gt;0,Table1[[#This Row],[N+1]]&gt;0),"Check PO again","")</f>
        <v/>
      </c>
    </row>
    <row r="481" spans="2:64" x14ac:dyDescent="0.3">
      <c r="B481">
        <v>479</v>
      </c>
      <c r="C481" t="s">
        <v>493</v>
      </c>
      <c r="D481">
        <f>IFERROR(ROUND((MID(Table1[[#This Row],[Production]],35,(LEN(Table1[[#This Row],[Production]]))-37)/(MID(Table1[[#This Row],[Stock]],35,(LEN(Table1[[#This Row],[Stock]]))-37))),0),"")</f>
        <v>1</v>
      </c>
      <c r="E481" t="s">
        <v>493</v>
      </c>
      <c r="F481" s="16">
        <f>VLOOKUP(LEFT(Table1[[#This Row],[Production]],LEN(Table1[[#This Row],[Production]])-7),Item!$A$5:$Z$1000,26,0)</f>
        <v>0.93899999999999995</v>
      </c>
      <c r="H481" s="8" t="str">
        <f>IFERROR(VLOOKUP(MID(Table1[[#This Row],[Production]],10,2),Special!$B$2:$D$26,3,0),"")</f>
        <v>S</v>
      </c>
      <c r="J481" t="b">
        <f>EXACT(LEFT(Table1[[#This Row],[Stock]],12),LEFT(Table1[[#This Row],[Production]],12))</f>
        <v>1</v>
      </c>
      <c r="K481" t="b">
        <f>EXACT((RIGHT(Table1[[#This Row],[Stock]],3)),((RIGHT(Table1[[#This Row],[Production]],3))))</f>
        <v>1</v>
      </c>
      <c r="L481" s="14">
        <f>IFERROR(VLOOKUP(Table1[[#This Row],[Stock]],[1]Sheet1!$A$7:$N$10000,14,0),"")</f>
        <v>128</v>
      </c>
      <c r="M481" s="14">
        <f>IFERROR(ROUND((Table1[[#This Row],[Stock
(S&amp;L)]]/Table1[[#This Row],[Rate
(L/S)]]),0),"")</f>
        <v>128</v>
      </c>
      <c r="O481" t="str">
        <f>IF(Table1[[#This Row],[Rate
(L/S)]]=1,"P/E","C")</f>
        <v>P/E</v>
      </c>
      <c r="P481" s="7" t="str">
        <f>IFERROR(VLOOKUP(Table1[[#This Row],[Stock]],[2]CUS030!$A$5:$BO$10000,21,0)/Table1[[#This Row],[Rate
(L/S)]],"")</f>
        <v/>
      </c>
      <c r="Q481" s="7" t="str">
        <f>IFERROR(VLOOKUP(Table1[[#This Row],[Stock]],[2]CUS030!$A$5:$BO$10000,22,0)/Table1[[#This Row],[Rate
(L/S)]],"")</f>
        <v/>
      </c>
      <c r="R481" s="7" t="str">
        <f>IFERROR(VLOOKUP(Table1[[#This Row],[Stock]],[2]CUS030!$A$5:$BO$10000,23,0)/Table1[[#This Row],[Rate
(L/S)]],"")</f>
        <v/>
      </c>
      <c r="S481" s="7" t="str">
        <f>IFERROR(VLOOKUP(Table1[[#This Row],[Stock]],[2]CUS030!$A$5:$BO$10000,24,0)/Table1[[#This Row],[Rate
(L/S)]],"")</f>
        <v/>
      </c>
      <c r="T481" s="7" t="str">
        <f>IFERROR(VLOOKUP(Table1[[#This Row],[Stock]],[2]CUS030!$A$5:$BO$10000,25,0)/Table1[[#This Row],[Rate
(L/S)]],"")</f>
        <v/>
      </c>
      <c r="U481" s="7" t="str">
        <f>IFERROR(VLOOKUP(Table1[[#This Row],[Stock]],[2]CUS030!$A$5:$BO$10000,26,0)/Table1[[#This Row],[Rate
(L/S)]],"")</f>
        <v/>
      </c>
      <c r="V481" s="7" t="str">
        <f>IFERROR(VLOOKUP(Table1[[#This Row],[Stock]],[2]CUS030!$A$5:$BO$10000,27,0)/Table1[[#This Row],[Rate
(L/S)]],"")</f>
        <v/>
      </c>
      <c r="W481" s="7" t="str">
        <f>IFERROR(VLOOKUP(Table1[[#This Row],[Stock]],[2]CUS030!$A$5:$BO$10000,28,0)/Table1[[#This Row],[Rate
(L/S)]],"")</f>
        <v/>
      </c>
      <c r="X481" s="7" t="str">
        <f>IFERROR(VLOOKUP(Table1[[#This Row],[Stock]],[2]CUS030!$A$5:$BO$10000,29,0)/Table1[[#This Row],[Rate
(L/S)]],"")</f>
        <v/>
      </c>
      <c r="Y481" s="7" t="str">
        <f>IFERROR(VLOOKUP(Table1[[#This Row],[Stock]],[2]CUS030!$A$5:$BO$10000,30,0)/Table1[[#This Row],[Rate
(L/S)]],"")</f>
        <v/>
      </c>
      <c r="Z481" s="7" t="str">
        <f>IFERROR(VLOOKUP(Table1[[#This Row],[Stock]],[2]CUS030!$A$5:$BO$10000,31,0)/Table1[[#This Row],[Rate
(L/S)]],"")</f>
        <v/>
      </c>
      <c r="AA481" s="7" t="str">
        <f>IFERROR(VLOOKUP(Table1[[#This Row],[Stock]],[2]CUS030!$A$5:$BO$10000,32,0)/Table1[[#This Row],[Rate
(L/S)]],"")</f>
        <v/>
      </c>
      <c r="AB481" s="7" t="str">
        <f>IFERROR(VLOOKUP(Table1[[#This Row],[Stock]],[2]CUS030!$A$5:$BO$10000,33,0)/Table1[[#This Row],[Rate
(L/S)]],"")</f>
        <v/>
      </c>
      <c r="AC481" s="7" t="str">
        <f>IFERROR(VLOOKUP(Table1[[#This Row],[Stock]],[2]CUS030!$A$5:$BO$10000,34,0)/Table1[[#This Row],[Rate
(L/S)]],"")</f>
        <v/>
      </c>
      <c r="AD481" s="7" t="str">
        <f>IFERROR(VLOOKUP(Table1[[#This Row],[Stock]],[2]CUS030!$A$5:$BO$10000,35,0)/Table1[[#This Row],[Rate
(L/S)]],"")</f>
        <v/>
      </c>
      <c r="AE481" s="7" t="str">
        <f>IFERROR(VLOOKUP(Table1[[#This Row],[Stock]],[2]CUS030!$A$5:$BO$10000,36,0)/Table1[[#This Row],[Rate
(L/S)]],"")</f>
        <v/>
      </c>
      <c r="AF481" s="7" t="str">
        <f>IFERROR(VLOOKUP(Table1[[#This Row],[Stock]],[2]CUS030!$A$5:$BO$10000,37,0)/Table1[[#This Row],[Rate
(L/S)]],"")</f>
        <v/>
      </c>
      <c r="AG481" s="7" t="str">
        <f>IFERROR(VLOOKUP(Table1[[#This Row],[Stock]],[2]CUS030!$A$5:$BO$10000,38,0)/Table1[[#This Row],[Rate
(L/S)]],"")</f>
        <v/>
      </c>
      <c r="AH481" s="7" t="str">
        <f>IFERROR(VLOOKUP(Table1[[#This Row],[Stock]],[2]CUS030!$A$5:$BO$10000,39,0)/Table1[[#This Row],[Rate
(L/S)]],"")</f>
        <v/>
      </c>
      <c r="AI481" s="7" t="str">
        <f>IFERROR(VLOOKUP(Table1[[#This Row],[Stock]],[2]CUS030!$A$5:$BO$10000,40,0)/Table1[[#This Row],[Rate
(L/S)]],"")</f>
        <v/>
      </c>
      <c r="AJ481" s="7" t="str">
        <f>IFERROR(VLOOKUP(Table1[[#This Row],[Stock]],[2]CUS030!$A$5:$BO$10000,41,0)/Table1[[#This Row],[Rate
(L/S)]],"")</f>
        <v/>
      </c>
      <c r="AK481" s="7" t="str">
        <f>IFERROR(VLOOKUP(Table1[[#This Row],[Stock]],[2]CUS030!$A$5:$BO$10000,42,0)/Table1[[#This Row],[Rate
(L/S)]],"")</f>
        <v/>
      </c>
      <c r="AL481" s="7" t="str">
        <f>IFERROR(VLOOKUP(Table1[[#This Row],[Stock]],[2]CUS030!$A$5:$BO$10000,43,0)/Table1[[#This Row],[Rate
(L/S)]],"")</f>
        <v/>
      </c>
      <c r="AM481" s="7" t="str">
        <f>IFERROR(VLOOKUP(Table1[[#This Row],[Stock]],[2]CUS030!$A$5:$BO$10000,44,0)/Table1[[#This Row],[Rate
(L/S)]],"")</f>
        <v/>
      </c>
      <c r="AN481" s="7" t="str">
        <f>IFERROR(VLOOKUP(Table1[[#This Row],[Stock]],[2]CUS030!$A$5:$BO$10000,45,0)/Table1[[#This Row],[Rate
(L/S)]],"")</f>
        <v/>
      </c>
      <c r="AO481" s="7" t="str">
        <f>IFERROR(VLOOKUP(Table1[[#This Row],[Stock]],[2]CUS030!$A$5:$BO$10000,46,0)/Table1[[#This Row],[Rate
(L/S)]],"")</f>
        <v/>
      </c>
      <c r="AP481" s="7" t="str">
        <f>IFERROR(VLOOKUP(Table1[[#This Row],[Stock]],[2]CUS030!$A$5:$BO$10000,47,0)/Table1[[#This Row],[Rate
(L/S)]],"")</f>
        <v/>
      </c>
      <c r="AQ481" s="7" t="str">
        <f>IFERROR(VLOOKUP(Table1[[#This Row],[Stock]],[2]CUS030!$A$5:$BO$10000,48,0)/Table1[[#This Row],[Rate
(L/S)]],"")</f>
        <v/>
      </c>
      <c r="AR481" s="7" t="str">
        <f>IFERROR(VLOOKUP(Table1[[#This Row],[Stock]],[2]CUS030!$A$5:$BO$10000,49,0)/Table1[[#This Row],[Rate
(L/S)]],"")</f>
        <v/>
      </c>
      <c r="AS481" s="7" t="str">
        <f>IFERROR(VLOOKUP(Table1[[#This Row],[Stock]],[2]CUS030!$A$5:$BO$10000,50,0)/Table1[[#This Row],[Rate
(L/S)]],"")</f>
        <v/>
      </c>
      <c r="AT481" s="7" t="str">
        <f>IFERROR(VLOOKUP(Table1[[#This Row],[Stock]],[2]CUS030!$A$5:$BO$10000,51,0)/Table1[[#This Row],[Rate
(L/S)]],"")</f>
        <v/>
      </c>
      <c r="AU481" s="7" t="str">
        <f>IFERROR(VLOOKUP(Table1[[#This Row],[Stock]],[2]CUS030!$A$5:$BO$10000,52,0)/Table1[[#This Row],[Rate
(L/S)]],"")</f>
        <v/>
      </c>
      <c r="AV481" s="7" t="str">
        <f>IFERROR(VLOOKUP(Table1[[#This Row],[Stock]],[2]CUS030!$A$5:$BO$10000,53,0)/Table1[[#This Row],[Rate
(L/S)]],"")</f>
        <v/>
      </c>
      <c r="AW481" s="7" t="str">
        <f>IFERROR(VLOOKUP(Table1[[#This Row],[Stock]],[2]CUS030!$A$5:$BO$10000,54,0)/Table1[[#This Row],[Rate
(L/S)]],"")</f>
        <v/>
      </c>
      <c r="AX481" s="7" t="str">
        <f>IFERROR(VLOOKUP(Table1[[#This Row],[Stock]],[2]CUS030!$A$5:$BO$10000,55,0)/Table1[[#This Row],[Rate
(L/S)]],"")</f>
        <v/>
      </c>
      <c r="AY481" s="7" t="str">
        <f>IFERROR(VLOOKUP(Table1[[#This Row],[Stock]],[2]CUS030!$A$5:$BO$10000,56,0)/Table1[[#This Row],[Rate
(L/S)]],"")</f>
        <v/>
      </c>
      <c r="AZ481" s="7" t="str">
        <f>IFERROR(VLOOKUP(Table1[[#This Row],[Stock]],[2]CUS030!$A$5:$BO$10000,57,0)/Table1[[#This Row],[Rate
(L/S)]],"")</f>
        <v/>
      </c>
      <c r="BA481" s="7" t="str">
        <f>IFERROR(VLOOKUP(Table1[[#This Row],[Stock]],[2]CUS030!$A$5:$BO$10000,58,0)/Table1[[#This Row],[Rate
(L/S)]],"")</f>
        <v/>
      </c>
      <c r="BB481" s="7" t="str">
        <f>IFERROR(VLOOKUP(Table1[[#This Row],[Stock]],[2]CUS030!$A$5:$BO$10000,59,0)/Table1[[#This Row],[Rate
(L/S)]],"")</f>
        <v/>
      </c>
      <c r="BC481" s="7" t="str">
        <f>IFERROR(VLOOKUP(Table1[[#This Row],[Stock]],[2]CUS030!$A$5:$BO$10000,60,0)/Table1[[#This Row],[Rate
(L/S)]],"")</f>
        <v/>
      </c>
      <c r="BD481" s="7" t="str">
        <f>IFERROR(VLOOKUP(Table1[[#This Row],[Stock]],[2]CUS030!$A$5:$BO$10000,61,0)/Table1[[#This Row],[Rate
(L/S)]],"")</f>
        <v/>
      </c>
      <c r="BE481" s="7" t="str">
        <f>IFERROR(VLOOKUP(Table1[[#This Row],[Stock]],[2]CUS030!$A$5:$BO$10000,62,0)/Table1[[#This Row],[Rate
(L/S)]],"")</f>
        <v/>
      </c>
      <c r="BF481" s="7" t="str">
        <f>IFERROR(VLOOKUP(Table1[[#This Row],[Stock]],[2]CUS030!$A$5:$BO$10000,63,0)/Table1[[#This Row],[Rate
(L/S)]],"")</f>
        <v/>
      </c>
      <c r="BG481" s="7" t="str">
        <f>IFERROR(VLOOKUP(Table1[[#This Row],[Stock]],[2]CUS030!$A$5:$BO$10000,64,0)/Table1[[#This Row],[Rate
(L/S)]],"")</f>
        <v/>
      </c>
      <c r="BH481" s="7" t="str">
        <f>IFERROR(VLOOKUP(Table1[[#This Row],[Stock]],[2]CUS030!$A$5:$BO$10000,65,0)/Table1[[#This Row],[Rate
(L/S)]],"")</f>
        <v/>
      </c>
      <c r="BI481" s="7" t="s">
        <v>1</v>
      </c>
      <c r="BJ481" s="15">
        <f>IFERROR(IF(Table1[[#This Row],[S.Material]]="S",(Table1[[#This Row],[Total Qty]]+Table1[[#This Row],[N+1]]+Table1[[#This Row],[N+2]]),Table1[[#This Row],[Total Qty]]+Table1[[#This Row],[N+1]]),)</f>
        <v>0</v>
      </c>
      <c r="BK481" s="7" t="str">
        <f>IFERROR(IF(((AVERAGE((Table1[[#This Row],[N+1]],Table1[[#This Row],[N+2]]),Table1[[#This Row],[N+3]])-(Table1[[#This Row],[Total Qty]])))&gt;500,"Fixed&gt;500pcs",""),"")</f>
        <v/>
      </c>
      <c r="BL481" s="7" t="str">
        <f>IF(AND(Table1[[#This Row],[Last Forcast]]=0,Table1[[#This Row],[Total Qty]]&gt;0,Table1[[#This Row],[N+1]]&gt;0),"Check PO again","")</f>
        <v/>
      </c>
    </row>
    <row r="482" spans="2:64" x14ac:dyDescent="0.3">
      <c r="B482">
        <v>480</v>
      </c>
      <c r="C482" t="s">
        <v>494</v>
      </c>
      <c r="D482">
        <f>IFERROR(ROUND((MID(Table1[[#This Row],[Production]],35,(LEN(Table1[[#This Row],[Production]]))-37)/(MID(Table1[[#This Row],[Stock]],35,(LEN(Table1[[#This Row],[Stock]]))-37))),0),"")</f>
        <v>1</v>
      </c>
      <c r="E482" t="s">
        <v>494</v>
      </c>
      <c r="F482" s="16">
        <f>VLOOKUP(LEFT(Table1[[#This Row],[Production]],LEN(Table1[[#This Row],[Production]])-7),Item!$A$5:$Z$1000,26,0)</f>
        <v>0.93899999999999995</v>
      </c>
      <c r="H482" s="8" t="str">
        <f>IFERROR(VLOOKUP(MID(Table1[[#This Row],[Production]],10,2),Special!$B$2:$D$26,3,0),"")</f>
        <v>S</v>
      </c>
      <c r="J482" t="b">
        <f>EXACT(LEFT(Table1[[#This Row],[Stock]],12),LEFT(Table1[[#This Row],[Production]],12))</f>
        <v>1</v>
      </c>
      <c r="K482" t="b">
        <f>EXACT((RIGHT(Table1[[#This Row],[Stock]],3)),((RIGHT(Table1[[#This Row],[Production]],3))))</f>
        <v>1</v>
      </c>
      <c r="L482" s="14">
        <f>IFERROR(VLOOKUP(Table1[[#This Row],[Stock]],[1]Sheet1!$A$7:$N$10000,14,0),"")</f>
        <v>150</v>
      </c>
      <c r="M482" s="14">
        <f>IFERROR(ROUND((Table1[[#This Row],[Stock
(S&amp;L)]]/Table1[[#This Row],[Rate
(L/S)]]),0),"")</f>
        <v>150</v>
      </c>
      <c r="O482" t="str">
        <f>IF(Table1[[#This Row],[Rate
(L/S)]]=1,"P/E","C")</f>
        <v>P/E</v>
      </c>
      <c r="P482" s="7" t="str">
        <f>IFERROR(VLOOKUP(Table1[[#This Row],[Stock]],[2]CUS030!$A$5:$BO$10000,21,0)/Table1[[#This Row],[Rate
(L/S)]],"")</f>
        <v/>
      </c>
      <c r="Q482" s="7" t="str">
        <f>IFERROR(VLOOKUP(Table1[[#This Row],[Stock]],[2]CUS030!$A$5:$BO$10000,22,0)/Table1[[#This Row],[Rate
(L/S)]],"")</f>
        <v/>
      </c>
      <c r="R482" s="7" t="str">
        <f>IFERROR(VLOOKUP(Table1[[#This Row],[Stock]],[2]CUS030!$A$5:$BO$10000,23,0)/Table1[[#This Row],[Rate
(L/S)]],"")</f>
        <v/>
      </c>
      <c r="S482" s="7" t="str">
        <f>IFERROR(VLOOKUP(Table1[[#This Row],[Stock]],[2]CUS030!$A$5:$BO$10000,24,0)/Table1[[#This Row],[Rate
(L/S)]],"")</f>
        <v/>
      </c>
      <c r="T482" s="7" t="str">
        <f>IFERROR(VLOOKUP(Table1[[#This Row],[Stock]],[2]CUS030!$A$5:$BO$10000,25,0)/Table1[[#This Row],[Rate
(L/S)]],"")</f>
        <v/>
      </c>
      <c r="U482" s="7" t="str">
        <f>IFERROR(VLOOKUP(Table1[[#This Row],[Stock]],[2]CUS030!$A$5:$BO$10000,26,0)/Table1[[#This Row],[Rate
(L/S)]],"")</f>
        <v/>
      </c>
      <c r="V482" s="7" t="str">
        <f>IFERROR(VLOOKUP(Table1[[#This Row],[Stock]],[2]CUS030!$A$5:$BO$10000,27,0)/Table1[[#This Row],[Rate
(L/S)]],"")</f>
        <v/>
      </c>
      <c r="W482" s="7" t="str">
        <f>IFERROR(VLOOKUP(Table1[[#This Row],[Stock]],[2]CUS030!$A$5:$BO$10000,28,0)/Table1[[#This Row],[Rate
(L/S)]],"")</f>
        <v/>
      </c>
      <c r="X482" s="7" t="str">
        <f>IFERROR(VLOOKUP(Table1[[#This Row],[Stock]],[2]CUS030!$A$5:$BO$10000,29,0)/Table1[[#This Row],[Rate
(L/S)]],"")</f>
        <v/>
      </c>
      <c r="Y482" s="7" t="str">
        <f>IFERROR(VLOOKUP(Table1[[#This Row],[Stock]],[2]CUS030!$A$5:$BO$10000,30,0)/Table1[[#This Row],[Rate
(L/S)]],"")</f>
        <v/>
      </c>
      <c r="Z482" s="7" t="str">
        <f>IFERROR(VLOOKUP(Table1[[#This Row],[Stock]],[2]CUS030!$A$5:$BO$10000,31,0)/Table1[[#This Row],[Rate
(L/S)]],"")</f>
        <v/>
      </c>
      <c r="AA482" s="7" t="str">
        <f>IFERROR(VLOOKUP(Table1[[#This Row],[Stock]],[2]CUS030!$A$5:$BO$10000,32,0)/Table1[[#This Row],[Rate
(L/S)]],"")</f>
        <v/>
      </c>
      <c r="AB482" s="7" t="str">
        <f>IFERROR(VLOOKUP(Table1[[#This Row],[Stock]],[2]CUS030!$A$5:$BO$10000,33,0)/Table1[[#This Row],[Rate
(L/S)]],"")</f>
        <v/>
      </c>
      <c r="AC482" s="7" t="str">
        <f>IFERROR(VLOOKUP(Table1[[#This Row],[Stock]],[2]CUS030!$A$5:$BO$10000,34,0)/Table1[[#This Row],[Rate
(L/S)]],"")</f>
        <v/>
      </c>
      <c r="AD482" s="7" t="str">
        <f>IFERROR(VLOOKUP(Table1[[#This Row],[Stock]],[2]CUS030!$A$5:$BO$10000,35,0)/Table1[[#This Row],[Rate
(L/S)]],"")</f>
        <v/>
      </c>
      <c r="AE482" s="7" t="str">
        <f>IFERROR(VLOOKUP(Table1[[#This Row],[Stock]],[2]CUS030!$A$5:$BO$10000,36,0)/Table1[[#This Row],[Rate
(L/S)]],"")</f>
        <v/>
      </c>
      <c r="AF482" s="7" t="str">
        <f>IFERROR(VLOOKUP(Table1[[#This Row],[Stock]],[2]CUS030!$A$5:$BO$10000,37,0)/Table1[[#This Row],[Rate
(L/S)]],"")</f>
        <v/>
      </c>
      <c r="AG482" s="7" t="str">
        <f>IFERROR(VLOOKUP(Table1[[#This Row],[Stock]],[2]CUS030!$A$5:$BO$10000,38,0)/Table1[[#This Row],[Rate
(L/S)]],"")</f>
        <v/>
      </c>
      <c r="AH482" s="7" t="str">
        <f>IFERROR(VLOOKUP(Table1[[#This Row],[Stock]],[2]CUS030!$A$5:$BO$10000,39,0)/Table1[[#This Row],[Rate
(L/S)]],"")</f>
        <v/>
      </c>
      <c r="AI482" s="7" t="str">
        <f>IFERROR(VLOOKUP(Table1[[#This Row],[Stock]],[2]CUS030!$A$5:$BO$10000,40,0)/Table1[[#This Row],[Rate
(L/S)]],"")</f>
        <v/>
      </c>
      <c r="AJ482" s="7" t="str">
        <f>IFERROR(VLOOKUP(Table1[[#This Row],[Stock]],[2]CUS030!$A$5:$BO$10000,41,0)/Table1[[#This Row],[Rate
(L/S)]],"")</f>
        <v/>
      </c>
      <c r="AK482" s="7" t="str">
        <f>IFERROR(VLOOKUP(Table1[[#This Row],[Stock]],[2]CUS030!$A$5:$BO$10000,42,0)/Table1[[#This Row],[Rate
(L/S)]],"")</f>
        <v/>
      </c>
      <c r="AL482" s="7" t="str">
        <f>IFERROR(VLOOKUP(Table1[[#This Row],[Stock]],[2]CUS030!$A$5:$BO$10000,43,0)/Table1[[#This Row],[Rate
(L/S)]],"")</f>
        <v/>
      </c>
      <c r="AM482" s="7" t="str">
        <f>IFERROR(VLOOKUP(Table1[[#This Row],[Stock]],[2]CUS030!$A$5:$BO$10000,44,0)/Table1[[#This Row],[Rate
(L/S)]],"")</f>
        <v/>
      </c>
      <c r="AN482" s="7" t="str">
        <f>IFERROR(VLOOKUP(Table1[[#This Row],[Stock]],[2]CUS030!$A$5:$BO$10000,45,0)/Table1[[#This Row],[Rate
(L/S)]],"")</f>
        <v/>
      </c>
      <c r="AO482" s="7" t="str">
        <f>IFERROR(VLOOKUP(Table1[[#This Row],[Stock]],[2]CUS030!$A$5:$BO$10000,46,0)/Table1[[#This Row],[Rate
(L/S)]],"")</f>
        <v/>
      </c>
      <c r="AP482" s="7" t="str">
        <f>IFERROR(VLOOKUP(Table1[[#This Row],[Stock]],[2]CUS030!$A$5:$BO$10000,47,0)/Table1[[#This Row],[Rate
(L/S)]],"")</f>
        <v/>
      </c>
      <c r="AQ482" s="7" t="str">
        <f>IFERROR(VLOOKUP(Table1[[#This Row],[Stock]],[2]CUS030!$A$5:$BO$10000,48,0)/Table1[[#This Row],[Rate
(L/S)]],"")</f>
        <v/>
      </c>
      <c r="AR482" s="7" t="str">
        <f>IFERROR(VLOOKUP(Table1[[#This Row],[Stock]],[2]CUS030!$A$5:$BO$10000,49,0)/Table1[[#This Row],[Rate
(L/S)]],"")</f>
        <v/>
      </c>
      <c r="AS482" s="7" t="str">
        <f>IFERROR(VLOOKUP(Table1[[#This Row],[Stock]],[2]CUS030!$A$5:$BO$10000,50,0)/Table1[[#This Row],[Rate
(L/S)]],"")</f>
        <v/>
      </c>
      <c r="AT482" s="7" t="str">
        <f>IFERROR(VLOOKUP(Table1[[#This Row],[Stock]],[2]CUS030!$A$5:$BO$10000,51,0)/Table1[[#This Row],[Rate
(L/S)]],"")</f>
        <v/>
      </c>
      <c r="AU482" s="7" t="str">
        <f>IFERROR(VLOOKUP(Table1[[#This Row],[Stock]],[2]CUS030!$A$5:$BO$10000,52,0)/Table1[[#This Row],[Rate
(L/S)]],"")</f>
        <v/>
      </c>
      <c r="AV482" s="7" t="str">
        <f>IFERROR(VLOOKUP(Table1[[#This Row],[Stock]],[2]CUS030!$A$5:$BO$10000,53,0)/Table1[[#This Row],[Rate
(L/S)]],"")</f>
        <v/>
      </c>
      <c r="AW482" s="7" t="str">
        <f>IFERROR(VLOOKUP(Table1[[#This Row],[Stock]],[2]CUS030!$A$5:$BO$10000,54,0)/Table1[[#This Row],[Rate
(L/S)]],"")</f>
        <v/>
      </c>
      <c r="AX482" s="7" t="str">
        <f>IFERROR(VLOOKUP(Table1[[#This Row],[Stock]],[2]CUS030!$A$5:$BO$10000,55,0)/Table1[[#This Row],[Rate
(L/S)]],"")</f>
        <v/>
      </c>
      <c r="AY482" s="7" t="str">
        <f>IFERROR(VLOOKUP(Table1[[#This Row],[Stock]],[2]CUS030!$A$5:$BO$10000,56,0)/Table1[[#This Row],[Rate
(L/S)]],"")</f>
        <v/>
      </c>
      <c r="AZ482" s="7" t="str">
        <f>IFERROR(VLOOKUP(Table1[[#This Row],[Stock]],[2]CUS030!$A$5:$BO$10000,57,0)/Table1[[#This Row],[Rate
(L/S)]],"")</f>
        <v/>
      </c>
      <c r="BA482" s="7" t="str">
        <f>IFERROR(VLOOKUP(Table1[[#This Row],[Stock]],[2]CUS030!$A$5:$BO$10000,58,0)/Table1[[#This Row],[Rate
(L/S)]],"")</f>
        <v/>
      </c>
      <c r="BB482" s="7" t="str">
        <f>IFERROR(VLOOKUP(Table1[[#This Row],[Stock]],[2]CUS030!$A$5:$BO$10000,59,0)/Table1[[#This Row],[Rate
(L/S)]],"")</f>
        <v/>
      </c>
      <c r="BC482" s="7" t="str">
        <f>IFERROR(VLOOKUP(Table1[[#This Row],[Stock]],[2]CUS030!$A$5:$BO$10000,60,0)/Table1[[#This Row],[Rate
(L/S)]],"")</f>
        <v/>
      </c>
      <c r="BD482" s="7" t="str">
        <f>IFERROR(VLOOKUP(Table1[[#This Row],[Stock]],[2]CUS030!$A$5:$BO$10000,61,0)/Table1[[#This Row],[Rate
(L/S)]],"")</f>
        <v/>
      </c>
      <c r="BE482" s="7" t="str">
        <f>IFERROR(VLOOKUP(Table1[[#This Row],[Stock]],[2]CUS030!$A$5:$BO$10000,62,0)/Table1[[#This Row],[Rate
(L/S)]],"")</f>
        <v/>
      </c>
      <c r="BF482" s="7" t="str">
        <f>IFERROR(VLOOKUP(Table1[[#This Row],[Stock]],[2]CUS030!$A$5:$BO$10000,63,0)/Table1[[#This Row],[Rate
(L/S)]],"")</f>
        <v/>
      </c>
      <c r="BG482" s="7" t="str">
        <f>IFERROR(VLOOKUP(Table1[[#This Row],[Stock]],[2]CUS030!$A$5:$BO$10000,64,0)/Table1[[#This Row],[Rate
(L/S)]],"")</f>
        <v/>
      </c>
      <c r="BH482" s="7" t="str">
        <f>IFERROR(VLOOKUP(Table1[[#This Row],[Stock]],[2]CUS030!$A$5:$BO$10000,65,0)/Table1[[#This Row],[Rate
(L/S)]],"")</f>
        <v/>
      </c>
      <c r="BI482" s="7" t="s">
        <v>1</v>
      </c>
      <c r="BJ482" s="15">
        <f>IFERROR(IF(Table1[[#This Row],[S.Material]]="S",(Table1[[#This Row],[Total Qty]]+Table1[[#This Row],[N+1]]+Table1[[#This Row],[N+2]]),Table1[[#This Row],[Total Qty]]+Table1[[#This Row],[N+1]]),)</f>
        <v>0</v>
      </c>
      <c r="BK482" s="7" t="str">
        <f>IFERROR(IF(((AVERAGE((Table1[[#This Row],[N+1]],Table1[[#This Row],[N+2]]),Table1[[#This Row],[N+3]])-(Table1[[#This Row],[Total Qty]])))&gt;500,"Fixed&gt;500pcs",""),"")</f>
        <v/>
      </c>
      <c r="BL482" s="7" t="str">
        <f>IF(AND(Table1[[#This Row],[Last Forcast]]=0,Table1[[#This Row],[Total Qty]]&gt;0,Table1[[#This Row],[N+1]]&gt;0),"Check PO again","")</f>
        <v/>
      </c>
    </row>
    <row r="483" spans="2:64" x14ac:dyDescent="0.3">
      <c r="B483">
        <v>481</v>
      </c>
      <c r="C483" t="s">
        <v>495</v>
      </c>
      <c r="D483">
        <f>IFERROR(ROUND((MID(Table1[[#This Row],[Production]],35,(LEN(Table1[[#This Row],[Production]]))-37)/(MID(Table1[[#This Row],[Stock]],35,(LEN(Table1[[#This Row],[Stock]]))-37))),0),"")</f>
        <v>9</v>
      </c>
      <c r="E483" t="s">
        <v>493</v>
      </c>
      <c r="F483" s="16">
        <f>VLOOKUP(LEFT(Table1[[#This Row],[Production]],LEN(Table1[[#This Row],[Production]])-7),Item!$A$5:$Z$1000,26,0)</f>
        <v>0.93899999999999995</v>
      </c>
      <c r="H483" s="8" t="str">
        <f>IFERROR(VLOOKUP(MID(Table1[[#This Row],[Production]],10,2),Special!$B$2:$D$26,3,0),"")</f>
        <v>S</v>
      </c>
      <c r="J483" t="b">
        <f>EXACT(LEFT(Table1[[#This Row],[Stock]],12),LEFT(Table1[[#This Row],[Production]],12))</f>
        <v>1</v>
      </c>
      <c r="K483" t="b">
        <f>EXACT((RIGHT(Table1[[#This Row],[Stock]],3)),((RIGHT(Table1[[#This Row],[Production]],3))))</f>
        <v>1</v>
      </c>
      <c r="L483" s="14">
        <f>IFERROR(VLOOKUP(Table1[[#This Row],[Stock]],[1]Sheet1!$A$7:$N$10000,14,0),"")</f>
        <v>255</v>
      </c>
      <c r="M483" s="14">
        <f>IFERROR(ROUND((Table1[[#This Row],[Stock
(S&amp;L)]]/Table1[[#This Row],[Rate
(L/S)]]),0),"")</f>
        <v>28</v>
      </c>
      <c r="O483" t="str">
        <f>IF(Table1[[#This Row],[Rate
(L/S)]]=1,"P/E","C")</f>
        <v>C</v>
      </c>
      <c r="P483" s="7">
        <f>IFERROR(VLOOKUP(Table1[[#This Row],[Stock]],[2]CUS030!$A$5:$BO$10000,21,0)/Table1[[#This Row],[Rate
(L/S)]],"")</f>
        <v>0</v>
      </c>
      <c r="Q483" s="7">
        <f>IFERROR(VLOOKUP(Table1[[#This Row],[Stock]],[2]CUS030!$A$5:$BO$10000,22,0)/Table1[[#This Row],[Rate
(L/S)]],"")</f>
        <v>0</v>
      </c>
      <c r="R483" s="7">
        <f>IFERROR(VLOOKUP(Table1[[#This Row],[Stock]],[2]CUS030!$A$5:$BO$10000,23,0)/Table1[[#This Row],[Rate
(L/S)]],"")</f>
        <v>0</v>
      </c>
      <c r="S483" s="7">
        <f>IFERROR(VLOOKUP(Table1[[#This Row],[Stock]],[2]CUS030!$A$5:$BO$10000,24,0)/Table1[[#This Row],[Rate
(L/S)]],"")</f>
        <v>0</v>
      </c>
      <c r="T483" s="7">
        <f>IFERROR(VLOOKUP(Table1[[#This Row],[Stock]],[2]CUS030!$A$5:$BO$10000,25,0)/Table1[[#This Row],[Rate
(L/S)]],"")</f>
        <v>0</v>
      </c>
      <c r="U483" s="7">
        <f>IFERROR(VLOOKUP(Table1[[#This Row],[Stock]],[2]CUS030!$A$5:$BO$10000,26,0)/Table1[[#This Row],[Rate
(L/S)]],"")</f>
        <v>0</v>
      </c>
      <c r="V483" s="7">
        <f>IFERROR(VLOOKUP(Table1[[#This Row],[Stock]],[2]CUS030!$A$5:$BO$10000,27,0)/Table1[[#This Row],[Rate
(L/S)]],"")</f>
        <v>0</v>
      </c>
      <c r="W483" s="7">
        <f>IFERROR(VLOOKUP(Table1[[#This Row],[Stock]],[2]CUS030!$A$5:$BO$10000,28,0)/Table1[[#This Row],[Rate
(L/S)]],"")</f>
        <v>0</v>
      </c>
      <c r="X483" s="7">
        <f>IFERROR(VLOOKUP(Table1[[#This Row],[Stock]],[2]CUS030!$A$5:$BO$10000,29,0)/Table1[[#This Row],[Rate
(L/S)]],"")</f>
        <v>0</v>
      </c>
      <c r="Y483" s="7">
        <f>IFERROR(VLOOKUP(Table1[[#This Row],[Stock]],[2]CUS030!$A$5:$BO$10000,30,0)/Table1[[#This Row],[Rate
(L/S)]],"")</f>
        <v>0</v>
      </c>
      <c r="Z483" s="7">
        <f>IFERROR(VLOOKUP(Table1[[#This Row],[Stock]],[2]CUS030!$A$5:$BO$10000,31,0)/Table1[[#This Row],[Rate
(L/S)]],"")</f>
        <v>0</v>
      </c>
      <c r="AA483" s="7">
        <f>IFERROR(VLOOKUP(Table1[[#This Row],[Stock]],[2]CUS030!$A$5:$BO$10000,32,0)/Table1[[#This Row],[Rate
(L/S)]],"")</f>
        <v>0</v>
      </c>
      <c r="AB483" s="7">
        <f>IFERROR(VLOOKUP(Table1[[#This Row],[Stock]],[2]CUS030!$A$5:$BO$10000,33,0)/Table1[[#This Row],[Rate
(L/S)]],"")</f>
        <v>0</v>
      </c>
      <c r="AC483" s="7">
        <f>IFERROR(VLOOKUP(Table1[[#This Row],[Stock]],[2]CUS030!$A$5:$BO$10000,34,0)/Table1[[#This Row],[Rate
(L/S)]],"")</f>
        <v>0</v>
      </c>
      <c r="AD483" s="7">
        <f>IFERROR(VLOOKUP(Table1[[#This Row],[Stock]],[2]CUS030!$A$5:$BO$10000,35,0)/Table1[[#This Row],[Rate
(L/S)]],"")</f>
        <v>0</v>
      </c>
      <c r="AE483" s="7">
        <f>IFERROR(VLOOKUP(Table1[[#This Row],[Stock]],[2]CUS030!$A$5:$BO$10000,36,0)/Table1[[#This Row],[Rate
(L/S)]],"")</f>
        <v>0</v>
      </c>
      <c r="AF483" s="7">
        <f>IFERROR(VLOOKUP(Table1[[#This Row],[Stock]],[2]CUS030!$A$5:$BO$10000,37,0)/Table1[[#This Row],[Rate
(L/S)]],"")</f>
        <v>0</v>
      </c>
      <c r="AG483" s="7">
        <f>IFERROR(VLOOKUP(Table1[[#This Row],[Stock]],[2]CUS030!$A$5:$BO$10000,38,0)/Table1[[#This Row],[Rate
(L/S)]],"")</f>
        <v>0</v>
      </c>
      <c r="AH483" s="7">
        <f>IFERROR(VLOOKUP(Table1[[#This Row],[Stock]],[2]CUS030!$A$5:$BO$10000,39,0)/Table1[[#This Row],[Rate
(L/S)]],"")</f>
        <v>0</v>
      </c>
      <c r="AI483" s="7">
        <f>IFERROR(VLOOKUP(Table1[[#This Row],[Stock]],[2]CUS030!$A$5:$BO$10000,40,0)/Table1[[#This Row],[Rate
(L/S)]],"")</f>
        <v>0</v>
      </c>
      <c r="AJ483" s="7">
        <f>IFERROR(VLOOKUP(Table1[[#This Row],[Stock]],[2]CUS030!$A$5:$BO$10000,41,0)/Table1[[#This Row],[Rate
(L/S)]],"")</f>
        <v>0</v>
      </c>
      <c r="AK483" s="7">
        <f>IFERROR(VLOOKUP(Table1[[#This Row],[Stock]],[2]CUS030!$A$5:$BO$10000,42,0)/Table1[[#This Row],[Rate
(L/S)]],"")</f>
        <v>0</v>
      </c>
      <c r="AL483" s="7">
        <f>IFERROR(VLOOKUP(Table1[[#This Row],[Stock]],[2]CUS030!$A$5:$BO$10000,43,0)/Table1[[#This Row],[Rate
(L/S)]],"")</f>
        <v>0</v>
      </c>
      <c r="AM483" s="7">
        <f>IFERROR(VLOOKUP(Table1[[#This Row],[Stock]],[2]CUS030!$A$5:$BO$10000,44,0)/Table1[[#This Row],[Rate
(L/S)]],"")</f>
        <v>0</v>
      </c>
      <c r="AN483" s="7">
        <f>IFERROR(VLOOKUP(Table1[[#This Row],[Stock]],[2]CUS030!$A$5:$BO$10000,45,0)/Table1[[#This Row],[Rate
(L/S)]],"")</f>
        <v>0</v>
      </c>
      <c r="AO483" s="7">
        <f>IFERROR(VLOOKUP(Table1[[#This Row],[Stock]],[2]CUS030!$A$5:$BO$10000,46,0)/Table1[[#This Row],[Rate
(L/S)]],"")</f>
        <v>0</v>
      </c>
      <c r="AP483" s="7">
        <f>IFERROR(VLOOKUP(Table1[[#This Row],[Stock]],[2]CUS030!$A$5:$BO$10000,47,0)/Table1[[#This Row],[Rate
(L/S)]],"")</f>
        <v>0</v>
      </c>
      <c r="AQ483" s="7">
        <f>IFERROR(VLOOKUP(Table1[[#This Row],[Stock]],[2]CUS030!$A$5:$BO$10000,48,0)/Table1[[#This Row],[Rate
(L/S)]],"")</f>
        <v>0</v>
      </c>
      <c r="AR483" s="7">
        <f>IFERROR(VLOOKUP(Table1[[#This Row],[Stock]],[2]CUS030!$A$5:$BO$10000,49,0)/Table1[[#This Row],[Rate
(L/S)]],"")</f>
        <v>0</v>
      </c>
      <c r="AS483" s="7">
        <f>IFERROR(VLOOKUP(Table1[[#This Row],[Stock]],[2]CUS030!$A$5:$BO$10000,50,0)/Table1[[#This Row],[Rate
(L/S)]],"")</f>
        <v>0</v>
      </c>
      <c r="AT483" s="7">
        <f>IFERROR(VLOOKUP(Table1[[#This Row],[Stock]],[2]CUS030!$A$5:$BO$10000,51,0)/Table1[[#This Row],[Rate
(L/S)]],"")</f>
        <v>0</v>
      </c>
      <c r="AU483" s="7">
        <f>IFERROR(VLOOKUP(Table1[[#This Row],[Stock]],[2]CUS030!$A$5:$BO$10000,52,0)/Table1[[#This Row],[Rate
(L/S)]],"")</f>
        <v>0</v>
      </c>
      <c r="AV483" s="7">
        <f>IFERROR(VLOOKUP(Table1[[#This Row],[Stock]],[2]CUS030!$A$5:$BO$10000,53,0)/Table1[[#This Row],[Rate
(L/S)]],"")</f>
        <v>0</v>
      </c>
      <c r="AW483" s="7">
        <f>IFERROR(VLOOKUP(Table1[[#This Row],[Stock]],[2]CUS030!$A$5:$BO$10000,54,0)/Table1[[#This Row],[Rate
(L/S)]],"")</f>
        <v>0</v>
      </c>
      <c r="AX483" s="7">
        <f>IFERROR(VLOOKUP(Table1[[#This Row],[Stock]],[2]CUS030!$A$5:$BO$10000,55,0)/Table1[[#This Row],[Rate
(L/S)]],"")</f>
        <v>22.222222222222221</v>
      </c>
      <c r="AY483" s="7">
        <f>IFERROR(VLOOKUP(Table1[[#This Row],[Stock]],[2]CUS030!$A$5:$BO$10000,56,0)/Table1[[#This Row],[Rate
(L/S)]],"")</f>
        <v>39.222222222222221</v>
      </c>
      <c r="AZ483" s="7">
        <f>IFERROR(VLOOKUP(Table1[[#This Row],[Stock]],[2]CUS030!$A$5:$BO$10000,57,0)/Table1[[#This Row],[Rate
(L/S)]],"")</f>
        <v>42.666666666666664</v>
      </c>
      <c r="BA483" s="7">
        <f>IFERROR(VLOOKUP(Table1[[#This Row],[Stock]],[2]CUS030!$A$5:$BO$10000,58,0)/Table1[[#This Row],[Rate
(L/S)]],"")</f>
        <v>22.222222222222221</v>
      </c>
      <c r="BB483" s="7">
        <f>IFERROR(VLOOKUP(Table1[[#This Row],[Stock]],[2]CUS030!$A$5:$BO$10000,59,0)/Table1[[#This Row],[Rate
(L/S)]],"")</f>
        <v>0</v>
      </c>
      <c r="BC483" s="7">
        <f>IFERROR(VLOOKUP(Table1[[#This Row],[Stock]],[2]CUS030!$A$5:$BO$10000,60,0)/Table1[[#This Row],[Rate
(L/S)]],"")</f>
        <v>0</v>
      </c>
      <c r="BD483" s="7">
        <f>IFERROR(VLOOKUP(Table1[[#This Row],[Stock]],[2]CUS030!$A$5:$BO$10000,61,0)/Table1[[#This Row],[Rate
(L/S)]],"")</f>
        <v>0</v>
      </c>
      <c r="BE483" s="7">
        <f>IFERROR(VLOOKUP(Table1[[#This Row],[Stock]],[2]CUS030!$A$5:$BO$10000,62,0)/Table1[[#This Row],[Rate
(L/S)]],"")</f>
        <v>0</v>
      </c>
      <c r="BF483" s="7">
        <f>IFERROR(VLOOKUP(Table1[[#This Row],[Stock]],[2]CUS030!$A$5:$BO$10000,63,0)/Table1[[#This Row],[Rate
(L/S)]],"")</f>
        <v>0</v>
      </c>
      <c r="BG483" s="7">
        <f>IFERROR(VLOOKUP(Table1[[#This Row],[Stock]],[2]CUS030!$A$5:$BO$10000,64,0)/Table1[[#This Row],[Rate
(L/S)]],"")</f>
        <v>0</v>
      </c>
      <c r="BH483" s="7">
        <f>IFERROR(VLOOKUP(Table1[[#This Row],[Stock]],[2]CUS030!$A$5:$BO$10000,65,0)/Table1[[#This Row],[Rate
(L/S)]],"")</f>
        <v>0</v>
      </c>
      <c r="BI483" s="7" t="s">
        <v>1</v>
      </c>
      <c r="BJ483" s="15">
        <f>IFERROR(IF(Table1[[#This Row],[S.Material]]="S",(Table1[[#This Row],[Total Qty]]+Table1[[#This Row],[N+1]]+Table1[[#This Row],[N+2]]),Table1[[#This Row],[Total Qty]]+Table1[[#This Row],[N+1]]),)</f>
        <v>81.888888888888886</v>
      </c>
      <c r="BK483" s="7" t="str">
        <f>IFERROR(IF(((AVERAGE((Table1[[#This Row],[N+1]],Table1[[#This Row],[N+2]]),Table1[[#This Row],[N+3]])-(Table1[[#This Row],[Total Qty]])))&gt;500,"Fixed&gt;500pcs",""),"")</f>
        <v/>
      </c>
      <c r="BL483" s="7" t="str">
        <f>IF(AND(Table1[[#This Row],[Last Forcast]]=0,Table1[[#This Row],[Total Qty]]&gt;0,Table1[[#This Row],[N+1]]&gt;0),"Check PO again","")</f>
        <v/>
      </c>
    </row>
    <row r="484" spans="2:64" x14ac:dyDescent="0.3">
      <c r="B484">
        <v>482</v>
      </c>
      <c r="C484" t="s">
        <v>496</v>
      </c>
      <c r="D484">
        <f>IFERROR(ROUND((MID(Table1[[#This Row],[Production]],35,(LEN(Table1[[#This Row],[Production]]))-37)/(MID(Table1[[#This Row],[Stock]],35,(LEN(Table1[[#This Row],[Stock]]))-37))),0),"")</f>
        <v>9</v>
      </c>
      <c r="E484" t="s">
        <v>494</v>
      </c>
      <c r="F484" s="16">
        <f>VLOOKUP(LEFT(Table1[[#This Row],[Production]],LEN(Table1[[#This Row],[Production]])-7),Item!$A$5:$Z$1000,26,0)</f>
        <v>0.93899999999999995</v>
      </c>
      <c r="H484" s="8" t="str">
        <f>IFERROR(VLOOKUP(MID(Table1[[#This Row],[Production]],10,2),Special!$B$2:$D$26,3,0),"")</f>
        <v>S</v>
      </c>
      <c r="J484" t="b">
        <f>EXACT(LEFT(Table1[[#This Row],[Stock]],12),LEFT(Table1[[#This Row],[Production]],12))</f>
        <v>1</v>
      </c>
      <c r="K484" t="b">
        <f>EXACT((RIGHT(Table1[[#This Row],[Stock]],3)),((RIGHT(Table1[[#This Row],[Production]],3))))</f>
        <v>1</v>
      </c>
      <c r="L484" s="14">
        <f>IFERROR(VLOOKUP(Table1[[#This Row],[Stock]],[1]Sheet1!$A$7:$N$10000,14,0),"")</f>
        <v>1295</v>
      </c>
      <c r="M484" s="14">
        <f>IFERROR(ROUND((Table1[[#This Row],[Stock
(S&amp;L)]]/Table1[[#This Row],[Rate
(L/S)]]),0),"")</f>
        <v>144</v>
      </c>
      <c r="O484" t="str">
        <f>IF(Table1[[#This Row],[Rate
(L/S)]]=1,"P/E","C")</f>
        <v>C</v>
      </c>
      <c r="P484" s="7" t="str">
        <f>IFERROR(VLOOKUP(Table1[[#This Row],[Stock]],[2]CUS030!$A$5:$BO$10000,21,0)/Table1[[#This Row],[Rate
(L/S)]],"")</f>
        <v/>
      </c>
      <c r="Q484" s="7" t="str">
        <f>IFERROR(VLOOKUP(Table1[[#This Row],[Stock]],[2]CUS030!$A$5:$BO$10000,22,0)/Table1[[#This Row],[Rate
(L/S)]],"")</f>
        <v/>
      </c>
      <c r="R484" s="7" t="str">
        <f>IFERROR(VLOOKUP(Table1[[#This Row],[Stock]],[2]CUS030!$A$5:$BO$10000,23,0)/Table1[[#This Row],[Rate
(L/S)]],"")</f>
        <v/>
      </c>
      <c r="S484" s="7" t="str">
        <f>IFERROR(VLOOKUP(Table1[[#This Row],[Stock]],[2]CUS030!$A$5:$BO$10000,24,0)/Table1[[#This Row],[Rate
(L/S)]],"")</f>
        <v/>
      </c>
      <c r="T484" s="7" t="str">
        <f>IFERROR(VLOOKUP(Table1[[#This Row],[Stock]],[2]CUS030!$A$5:$BO$10000,25,0)/Table1[[#This Row],[Rate
(L/S)]],"")</f>
        <v/>
      </c>
      <c r="U484" s="7" t="str">
        <f>IFERROR(VLOOKUP(Table1[[#This Row],[Stock]],[2]CUS030!$A$5:$BO$10000,26,0)/Table1[[#This Row],[Rate
(L/S)]],"")</f>
        <v/>
      </c>
      <c r="V484" s="7" t="str">
        <f>IFERROR(VLOOKUP(Table1[[#This Row],[Stock]],[2]CUS030!$A$5:$BO$10000,27,0)/Table1[[#This Row],[Rate
(L/S)]],"")</f>
        <v/>
      </c>
      <c r="W484" s="7" t="str">
        <f>IFERROR(VLOOKUP(Table1[[#This Row],[Stock]],[2]CUS030!$A$5:$BO$10000,28,0)/Table1[[#This Row],[Rate
(L/S)]],"")</f>
        <v/>
      </c>
      <c r="X484" s="7" t="str">
        <f>IFERROR(VLOOKUP(Table1[[#This Row],[Stock]],[2]CUS030!$A$5:$BO$10000,29,0)/Table1[[#This Row],[Rate
(L/S)]],"")</f>
        <v/>
      </c>
      <c r="Y484" s="7" t="str">
        <f>IFERROR(VLOOKUP(Table1[[#This Row],[Stock]],[2]CUS030!$A$5:$BO$10000,30,0)/Table1[[#This Row],[Rate
(L/S)]],"")</f>
        <v/>
      </c>
      <c r="Z484" s="7" t="str">
        <f>IFERROR(VLOOKUP(Table1[[#This Row],[Stock]],[2]CUS030!$A$5:$BO$10000,31,0)/Table1[[#This Row],[Rate
(L/S)]],"")</f>
        <v/>
      </c>
      <c r="AA484" s="7" t="str">
        <f>IFERROR(VLOOKUP(Table1[[#This Row],[Stock]],[2]CUS030!$A$5:$BO$10000,32,0)/Table1[[#This Row],[Rate
(L/S)]],"")</f>
        <v/>
      </c>
      <c r="AB484" s="7" t="str">
        <f>IFERROR(VLOOKUP(Table1[[#This Row],[Stock]],[2]CUS030!$A$5:$BO$10000,33,0)/Table1[[#This Row],[Rate
(L/S)]],"")</f>
        <v/>
      </c>
      <c r="AC484" s="7" t="str">
        <f>IFERROR(VLOOKUP(Table1[[#This Row],[Stock]],[2]CUS030!$A$5:$BO$10000,34,0)/Table1[[#This Row],[Rate
(L/S)]],"")</f>
        <v/>
      </c>
      <c r="AD484" s="7" t="str">
        <f>IFERROR(VLOOKUP(Table1[[#This Row],[Stock]],[2]CUS030!$A$5:$BO$10000,35,0)/Table1[[#This Row],[Rate
(L/S)]],"")</f>
        <v/>
      </c>
      <c r="AE484" s="7" t="str">
        <f>IFERROR(VLOOKUP(Table1[[#This Row],[Stock]],[2]CUS030!$A$5:$BO$10000,36,0)/Table1[[#This Row],[Rate
(L/S)]],"")</f>
        <v/>
      </c>
      <c r="AF484" s="7" t="str">
        <f>IFERROR(VLOOKUP(Table1[[#This Row],[Stock]],[2]CUS030!$A$5:$BO$10000,37,0)/Table1[[#This Row],[Rate
(L/S)]],"")</f>
        <v/>
      </c>
      <c r="AG484" s="7" t="str">
        <f>IFERROR(VLOOKUP(Table1[[#This Row],[Stock]],[2]CUS030!$A$5:$BO$10000,38,0)/Table1[[#This Row],[Rate
(L/S)]],"")</f>
        <v/>
      </c>
      <c r="AH484" s="7" t="str">
        <f>IFERROR(VLOOKUP(Table1[[#This Row],[Stock]],[2]CUS030!$A$5:$BO$10000,39,0)/Table1[[#This Row],[Rate
(L/S)]],"")</f>
        <v/>
      </c>
      <c r="AI484" s="7" t="str">
        <f>IFERROR(VLOOKUP(Table1[[#This Row],[Stock]],[2]CUS030!$A$5:$BO$10000,40,0)/Table1[[#This Row],[Rate
(L/S)]],"")</f>
        <v/>
      </c>
      <c r="AJ484" s="7" t="str">
        <f>IFERROR(VLOOKUP(Table1[[#This Row],[Stock]],[2]CUS030!$A$5:$BO$10000,41,0)/Table1[[#This Row],[Rate
(L/S)]],"")</f>
        <v/>
      </c>
      <c r="AK484" s="7" t="str">
        <f>IFERROR(VLOOKUP(Table1[[#This Row],[Stock]],[2]CUS030!$A$5:$BO$10000,42,0)/Table1[[#This Row],[Rate
(L/S)]],"")</f>
        <v/>
      </c>
      <c r="AL484" s="7" t="str">
        <f>IFERROR(VLOOKUP(Table1[[#This Row],[Stock]],[2]CUS030!$A$5:$BO$10000,43,0)/Table1[[#This Row],[Rate
(L/S)]],"")</f>
        <v/>
      </c>
      <c r="AM484" s="7" t="str">
        <f>IFERROR(VLOOKUP(Table1[[#This Row],[Stock]],[2]CUS030!$A$5:$BO$10000,44,0)/Table1[[#This Row],[Rate
(L/S)]],"")</f>
        <v/>
      </c>
      <c r="AN484" s="7" t="str">
        <f>IFERROR(VLOOKUP(Table1[[#This Row],[Stock]],[2]CUS030!$A$5:$BO$10000,45,0)/Table1[[#This Row],[Rate
(L/S)]],"")</f>
        <v/>
      </c>
      <c r="AO484" s="7" t="str">
        <f>IFERROR(VLOOKUP(Table1[[#This Row],[Stock]],[2]CUS030!$A$5:$BO$10000,46,0)/Table1[[#This Row],[Rate
(L/S)]],"")</f>
        <v/>
      </c>
      <c r="AP484" s="7" t="str">
        <f>IFERROR(VLOOKUP(Table1[[#This Row],[Stock]],[2]CUS030!$A$5:$BO$10000,47,0)/Table1[[#This Row],[Rate
(L/S)]],"")</f>
        <v/>
      </c>
      <c r="AQ484" s="7" t="str">
        <f>IFERROR(VLOOKUP(Table1[[#This Row],[Stock]],[2]CUS030!$A$5:$BO$10000,48,0)/Table1[[#This Row],[Rate
(L/S)]],"")</f>
        <v/>
      </c>
      <c r="AR484" s="7" t="str">
        <f>IFERROR(VLOOKUP(Table1[[#This Row],[Stock]],[2]CUS030!$A$5:$BO$10000,49,0)/Table1[[#This Row],[Rate
(L/S)]],"")</f>
        <v/>
      </c>
      <c r="AS484" s="7" t="str">
        <f>IFERROR(VLOOKUP(Table1[[#This Row],[Stock]],[2]CUS030!$A$5:$BO$10000,50,0)/Table1[[#This Row],[Rate
(L/S)]],"")</f>
        <v/>
      </c>
      <c r="AT484" s="7" t="str">
        <f>IFERROR(VLOOKUP(Table1[[#This Row],[Stock]],[2]CUS030!$A$5:$BO$10000,51,0)/Table1[[#This Row],[Rate
(L/S)]],"")</f>
        <v/>
      </c>
      <c r="AU484" s="7" t="str">
        <f>IFERROR(VLOOKUP(Table1[[#This Row],[Stock]],[2]CUS030!$A$5:$BO$10000,52,0)/Table1[[#This Row],[Rate
(L/S)]],"")</f>
        <v/>
      </c>
      <c r="AV484" s="7" t="str">
        <f>IFERROR(VLOOKUP(Table1[[#This Row],[Stock]],[2]CUS030!$A$5:$BO$10000,53,0)/Table1[[#This Row],[Rate
(L/S)]],"")</f>
        <v/>
      </c>
      <c r="AW484" s="7" t="str">
        <f>IFERROR(VLOOKUP(Table1[[#This Row],[Stock]],[2]CUS030!$A$5:$BO$10000,54,0)/Table1[[#This Row],[Rate
(L/S)]],"")</f>
        <v/>
      </c>
      <c r="AX484" s="7" t="str">
        <f>IFERROR(VLOOKUP(Table1[[#This Row],[Stock]],[2]CUS030!$A$5:$BO$10000,55,0)/Table1[[#This Row],[Rate
(L/S)]],"")</f>
        <v/>
      </c>
      <c r="AY484" s="7" t="str">
        <f>IFERROR(VLOOKUP(Table1[[#This Row],[Stock]],[2]CUS030!$A$5:$BO$10000,56,0)/Table1[[#This Row],[Rate
(L/S)]],"")</f>
        <v/>
      </c>
      <c r="AZ484" s="7" t="str">
        <f>IFERROR(VLOOKUP(Table1[[#This Row],[Stock]],[2]CUS030!$A$5:$BO$10000,57,0)/Table1[[#This Row],[Rate
(L/S)]],"")</f>
        <v/>
      </c>
      <c r="BA484" s="7" t="str">
        <f>IFERROR(VLOOKUP(Table1[[#This Row],[Stock]],[2]CUS030!$A$5:$BO$10000,58,0)/Table1[[#This Row],[Rate
(L/S)]],"")</f>
        <v/>
      </c>
      <c r="BB484" s="7" t="str">
        <f>IFERROR(VLOOKUP(Table1[[#This Row],[Stock]],[2]CUS030!$A$5:$BO$10000,59,0)/Table1[[#This Row],[Rate
(L/S)]],"")</f>
        <v/>
      </c>
      <c r="BC484" s="7" t="str">
        <f>IFERROR(VLOOKUP(Table1[[#This Row],[Stock]],[2]CUS030!$A$5:$BO$10000,60,0)/Table1[[#This Row],[Rate
(L/S)]],"")</f>
        <v/>
      </c>
      <c r="BD484" s="7" t="str">
        <f>IFERROR(VLOOKUP(Table1[[#This Row],[Stock]],[2]CUS030!$A$5:$BO$10000,61,0)/Table1[[#This Row],[Rate
(L/S)]],"")</f>
        <v/>
      </c>
      <c r="BE484" s="7" t="str">
        <f>IFERROR(VLOOKUP(Table1[[#This Row],[Stock]],[2]CUS030!$A$5:$BO$10000,62,0)/Table1[[#This Row],[Rate
(L/S)]],"")</f>
        <v/>
      </c>
      <c r="BF484" s="7" t="str">
        <f>IFERROR(VLOOKUP(Table1[[#This Row],[Stock]],[2]CUS030!$A$5:$BO$10000,63,0)/Table1[[#This Row],[Rate
(L/S)]],"")</f>
        <v/>
      </c>
      <c r="BG484" s="7" t="str">
        <f>IFERROR(VLOOKUP(Table1[[#This Row],[Stock]],[2]CUS030!$A$5:$BO$10000,64,0)/Table1[[#This Row],[Rate
(L/S)]],"")</f>
        <v/>
      </c>
      <c r="BH484" s="7" t="str">
        <f>IFERROR(VLOOKUP(Table1[[#This Row],[Stock]],[2]CUS030!$A$5:$BO$10000,65,0)/Table1[[#This Row],[Rate
(L/S)]],"")</f>
        <v/>
      </c>
      <c r="BI484" s="7" t="s">
        <v>1</v>
      </c>
      <c r="BJ484" s="15">
        <f>IFERROR(IF(Table1[[#This Row],[S.Material]]="S",(Table1[[#This Row],[Total Qty]]+Table1[[#This Row],[N+1]]+Table1[[#This Row],[N+2]]),Table1[[#This Row],[Total Qty]]+Table1[[#This Row],[N+1]]),)</f>
        <v>0</v>
      </c>
      <c r="BK484" s="7" t="str">
        <f>IFERROR(IF(((AVERAGE((Table1[[#This Row],[N+1]],Table1[[#This Row],[N+2]]),Table1[[#This Row],[N+3]])-(Table1[[#This Row],[Total Qty]])))&gt;500,"Fixed&gt;500pcs",""),"")</f>
        <v/>
      </c>
      <c r="BL484" s="7" t="str">
        <f>IF(AND(Table1[[#This Row],[Last Forcast]]=0,Table1[[#This Row],[Total Qty]]&gt;0,Table1[[#This Row],[N+1]]&gt;0),"Check PO again","")</f>
        <v/>
      </c>
    </row>
    <row r="485" spans="2:64" x14ac:dyDescent="0.3">
      <c r="B485">
        <v>483</v>
      </c>
      <c r="C485" t="s">
        <v>497</v>
      </c>
      <c r="D485">
        <f>IFERROR(ROUND((MID(Table1[[#This Row],[Production]],35,(LEN(Table1[[#This Row],[Production]]))-37)/(MID(Table1[[#This Row],[Stock]],35,(LEN(Table1[[#This Row],[Stock]]))-37))),0),"")</f>
        <v>9</v>
      </c>
      <c r="E485" t="s">
        <v>493</v>
      </c>
      <c r="F485" s="16">
        <f>VLOOKUP(LEFT(Table1[[#This Row],[Production]],LEN(Table1[[#This Row],[Production]])-7),Item!$A$5:$Z$1000,26,0)</f>
        <v>0.93899999999999995</v>
      </c>
      <c r="H485" s="8" t="str">
        <f>IFERROR(VLOOKUP(MID(Table1[[#This Row],[Production]],10,2),Special!$B$2:$D$26,3,0),"")</f>
        <v>S</v>
      </c>
      <c r="J485" t="b">
        <f>EXACT(LEFT(Table1[[#This Row],[Stock]],12),LEFT(Table1[[#This Row],[Production]],12))</f>
        <v>1</v>
      </c>
      <c r="K485" t="b">
        <f>EXACT((RIGHT(Table1[[#This Row],[Stock]],3)),((RIGHT(Table1[[#This Row],[Production]],3))))</f>
        <v>1</v>
      </c>
      <c r="L485" s="14">
        <f>IFERROR(VLOOKUP(Table1[[#This Row],[Stock]],[1]Sheet1!$A$7:$N$10000,14,0),"")</f>
        <v>82</v>
      </c>
      <c r="M485" s="14">
        <f>IFERROR(ROUND((Table1[[#This Row],[Stock
(S&amp;L)]]/Table1[[#This Row],[Rate
(L/S)]]),0),"")</f>
        <v>9</v>
      </c>
      <c r="O485" t="str">
        <f>IF(Table1[[#This Row],[Rate
(L/S)]]=1,"P/E","C")</f>
        <v>C</v>
      </c>
      <c r="P485" s="7">
        <f>IFERROR(VLOOKUP(Table1[[#This Row],[Stock]],[2]CUS030!$A$5:$BO$10000,21,0)/Table1[[#This Row],[Rate
(L/S)]],"")</f>
        <v>0</v>
      </c>
      <c r="Q485" s="7">
        <f>IFERROR(VLOOKUP(Table1[[#This Row],[Stock]],[2]CUS030!$A$5:$BO$10000,22,0)/Table1[[#This Row],[Rate
(L/S)]],"")</f>
        <v>0</v>
      </c>
      <c r="R485" s="7">
        <f>IFERROR(VLOOKUP(Table1[[#This Row],[Stock]],[2]CUS030!$A$5:$BO$10000,23,0)/Table1[[#This Row],[Rate
(L/S)]],"")</f>
        <v>0</v>
      </c>
      <c r="S485" s="7">
        <f>IFERROR(VLOOKUP(Table1[[#This Row],[Stock]],[2]CUS030!$A$5:$BO$10000,24,0)/Table1[[#This Row],[Rate
(L/S)]],"")</f>
        <v>0</v>
      </c>
      <c r="T485" s="7">
        <f>IFERROR(VLOOKUP(Table1[[#This Row],[Stock]],[2]CUS030!$A$5:$BO$10000,25,0)/Table1[[#This Row],[Rate
(L/S)]],"")</f>
        <v>0</v>
      </c>
      <c r="U485" s="7">
        <f>IFERROR(VLOOKUP(Table1[[#This Row],[Stock]],[2]CUS030!$A$5:$BO$10000,26,0)/Table1[[#This Row],[Rate
(L/S)]],"")</f>
        <v>0</v>
      </c>
      <c r="V485" s="7">
        <f>IFERROR(VLOOKUP(Table1[[#This Row],[Stock]],[2]CUS030!$A$5:$BO$10000,27,0)/Table1[[#This Row],[Rate
(L/S)]],"")</f>
        <v>0</v>
      </c>
      <c r="W485" s="7">
        <f>IFERROR(VLOOKUP(Table1[[#This Row],[Stock]],[2]CUS030!$A$5:$BO$10000,28,0)/Table1[[#This Row],[Rate
(L/S)]],"")</f>
        <v>0</v>
      </c>
      <c r="X485" s="7">
        <f>IFERROR(VLOOKUP(Table1[[#This Row],[Stock]],[2]CUS030!$A$5:$BO$10000,29,0)/Table1[[#This Row],[Rate
(L/S)]],"")</f>
        <v>0</v>
      </c>
      <c r="Y485" s="7">
        <f>IFERROR(VLOOKUP(Table1[[#This Row],[Stock]],[2]CUS030!$A$5:$BO$10000,30,0)/Table1[[#This Row],[Rate
(L/S)]],"")</f>
        <v>0</v>
      </c>
      <c r="Z485" s="7">
        <f>IFERROR(VLOOKUP(Table1[[#This Row],[Stock]],[2]CUS030!$A$5:$BO$10000,31,0)/Table1[[#This Row],[Rate
(L/S)]],"")</f>
        <v>0</v>
      </c>
      <c r="AA485" s="7">
        <f>IFERROR(VLOOKUP(Table1[[#This Row],[Stock]],[2]CUS030!$A$5:$BO$10000,32,0)/Table1[[#This Row],[Rate
(L/S)]],"")</f>
        <v>0</v>
      </c>
      <c r="AB485" s="7">
        <f>IFERROR(VLOOKUP(Table1[[#This Row],[Stock]],[2]CUS030!$A$5:$BO$10000,33,0)/Table1[[#This Row],[Rate
(L/S)]],"")</f>
        <v>0</v>
      </c>
      <c r="AC485" s="7">
        <f>IFERROR(VLOOKUP(Table1[[#This Row],[Stock]],[2]CUS030!$A$5:$BO$10000,34,0)/Table1[[#This Row],[Rate
(L/S)]],"")</f>
        <v>0</v>
      </c>
      <c r="AD485" s="7">
        <f>IFERROR(VLOOKUP(Table1[[#This Row],[Stock]],[2]CUS030!$A$5:$BO$10000,35,0)/Table1[[#This Row],[Rate
(L/S)]],"")</f>
        <v>0</v>
      </c>
      <c r="AE485" s="7">
        <f>IFERROR(VLOOKUP(Table1[[#This Row],[Stock]],[2]CUS030!$A$5:$BO$10000,36,0)/Table1[[#This Row],[Rate
(L/S)]],"")</f>
        <v>0</v>
      </c>
      <c r="AF485" s="7">
        <f>IFERROR(VLOOKUP(Table1[[#This Row],[Stock]],[2]CUS030!$A$5:$BO$10000,37,0)/Table1[[#This Row],[Rate
(L/S)]],"")</f>
        <v>0</v>
      </c>
      <c r="AG485" s="7">
        <f>IFERROR(VLOOKUP(Table1[[#This Row],[Stock]],[2]CUS030!$A$5:$BO$10000,38,0)/Table1[[#This Row],[Rate
(L/S)]],"")</f>
        <v>0</v>
      </c>
      <c r="AH485" s="7">
        <f>IFERROR(VLOOKUP(Table1[[#This Row],[Stock]],[2]CUS030!$A$5:$BO$10000,39,0)/Table1[[#This Row],[Rate
(L/S)]],"")</f>
        <v>0</v>
      </c>
      <c r="AI485" s="7">
        <f>IFERROR(VLOOKUP(Table1[[#This Row],[Stock]],[2]CUS030!$A$5:$BO$10000,40,0)/Table1[[#This Row],[Rate
(L/S)]],"")</f>
        <v>0</v>
      </c>
      <c r="AJ485" s="7">
        <f>IFERROR(VLOOKUP(Table1[[#This Row],[Stock]],[2]CUS030!$A$5:$BO$10000,41,0)/Table1[[#This Row],[Rate
(L/S)]],"")</f>
        <v>0</v>
      </c>
      <c r="AK485" s="7">
        <f>IFERROR(VLOOKUP(Table1[[#This Row],[Stock]],[2]CUS030!$A$5:$BO$10000,42,0)/Table1[[#This Row],[Rate
(L/S)]],"")</f>
        <v>0</v>
      </c>
      <c r="AL485" s="7">
        <f>IFERROR(VLOOKUP(Table1[[#This Row],[Stock]],[2]CUS030!$A$5:$BO$10000,43,0)/Table1[[#This Row],[Rate
(L/S)]],"")</f>
        <v>0</v>
      </c>
      <c r="AM485" s="7">
        <f>IFERROR(VLOOKUP(Table1[[#This Row],[Stock]],[2]CUS030!$A$5:$BO$10000,44,0)/Table1[[#This Row],[Rate
(L/S)]],"")</f>
        <v>0</v>
      </c>
      <c r="AN485" s="7">
        <f>IFERROR(VLOOKUP(Table1[[#This Row],[Stock]],[2]CUS030!$A$5:$BO$10000,45,0)/Table1[[#This Row],[Rate
(L/S)]],"")</f>
        <v>0</v>
      </c>
      <c r="AO485" s="7">
        <f>IFERROR(VLOOKUP(Table1[[#This Row],[Stock]],[2]CUS030!$A$5:$BO$10000,46,0)/Table1[[#This Row],[Rate
(L/S)]],"")</f>
        <v>0</v>
      </c>
      <c r="AP485" s="7">
        <f>IFERROR(VLOOKUP(Table1[[#This Row],[Stock]],[2]CUS030!$A$5:$BO$10000,47,0)/Table1[[#This Row],[Rate
(L/S)]],"")</f>
        <v>0</v>
      </c>
      <c r="AQ485" s="7">
        <f>IFERROR(VLOOKUP(Table1[[#This Row],[Stock]],[2]CUS030!$A$5:$BO$10000,48,0)/Table1[[#This Row],[Rate
(L/S)]],"")</f>
        <v>0</v>
      </c>
      <c r="AR485" s="7">
        <f>IFERROR(VLOOKUP(Table1[[#This Row],[Stock]],[2]CUS030!$A$5:$BO$10000,49,0)/Table1[[#This Row],[Rate
(L/S)]],"")</f>
        <v>0</v>
      </c>
      <c r="AS485" s="7">
        <f>IFERROR(VLOOKUP(Table1[[#This Row],[Stock]],[2]CUS030!$A$5:$BO$10000,50,0)/Table1[[#This Row],[Rate
(L/S)]],"")</f>
        <v>0</v>
      </c>
      <c r="AT485" s="7">
        <f>IFERROR(VLOOKUP(Table1[[#This Row],[Stock]],[2]CUS030!$A$5:$BO$10000,51,0)/Table1[[#This Row],[Rate
(L/S)]],"")</f>
        <v>0</v>
      </c>
      <c r="AU485" s="7">
        <f>IFERROR(VLOOKUP(Table1[[#This Row],[Stock]],[2]CUS030!$A$5:$BO$10000,52,0)/Table1[[#This Row],[Rate
(L/S)]],"")</f>
        <v>0</v>
      </c>
      <c r="AV485" s="7">
        <f>IFERROR(VLOOKUP(Table1[[#This Row],[Stock]],[2]CUS030!$A$5:$BO$10000,53,0)/Table1[[#This Row],[Rate
(L/S)]],"")</f>
        <v>0</v>
      </c>
      <c r="AW485" s="7">
        <f>IFERROR(VLOOKUP(Table1[[#This Row],[Stock]],[2]CUS030!$A$5:$BO$10000,54,0)/Table1[[#This Row],[Rate
(L/S)]],"")</f>
        <v>0</v>
      </c>
      <c r="AX485" s="7">
        <f>IFERROR(VLOOKUP(Table1[[#This Row],[Stock]],[2]CUS030!$A$5:$BO$10000,55,0)/Table1[[#This Row],[Rate
(L/S)]],"")</f>
        <v>0</v>
      </c>
      <c r="AY485" s="7">
        <f>IFERROR(VLOOKUP(Table1[[#This Row],[Stock]],[2]CUS030!$A$5:$BO$10000,56,0)/Table1[[#This Row],[Rate
(L/S)]],"")</f>
        <v>0</v>
      </c>
      <c r="AZ485" s="7">
        <f>IFERROR(VLOOKUP(Table1[[#This Row],[Stock]],[2]CUS030!$A$5:$BO$10000,57,0)/Table1[[#This Row],[Rate
(L/S)]],"")</f>
        <v>0</v>
      </c>
      <c r="BA485" s="7">
        <f>IFERROR(VLOOKUP(Table1[[#This Row],[Stock]],[2]CUS030!$A$5:$BO$10000,58,0)/Table1[[#This Row],[Rate
(L/S)]],"")</f>
        <v>0</v>
      </c>
      <c r="BB485" s="7">
        <f>IFERROR(VLOOKUP(Table1[[#This Row],[Stock]],[2]CUS030!$A$5:$BO$10000,59,0)/Table1[[#This Row],[Rate
(L/S)]],"")</f>
        <v>0</v>
      </c>
      <c r="BC485" s="7">
        <f>IFERROR(VLOOKUP(Table1[[#This Row],[Stock]],[2]CUS030!$A$5:$BO$10000,60,0)/Table1[[#This Row],[Rate
(L/S)]],"")</f>
        <v>0</v>
      </c>
      <c r="BD485" s="7">
        <f>IFERROR(VLOOKUP(Table1[[#This Row],[Stock]],[2]CUS030!$A$5:$BO$10000,61,0)/Table1[[#This Row],[Rate
(L/S)]],"")</f>
        <v>0</v>
      </c>
      <c r="BE485" s="7">
        <f>IFERROR(VLOOKUP(Table1[[#This Row],[Stock]],[2]CUS030!$A$5:$BO$10000,62,0)/Table1[[#This Row],[Rate
(L/S)]],"")</f>
        <v>0</v>
      </c>
      <c r="BF485" s="7">
        <f>IFERROR(VLOOKUP(Table1[[#This Row],[Stock]],[2]CUS030!$A$5:$BO$10000,63,0)/Table1[[#This Row],[Rate
(L/S)]],"")</f>
        <v>0</v>
      </c>
      <c r="BG485" s="7">
        <f>IFERROR(VLOOKUP(Table1[[#This Row],[Stock]],[2]CUS030!$A$5:$BO$10000,64,0)/Table1[[#This Row],[Rate
(L/S)]],"")</f>
        <v>0</v>
      </c>
      <c r="BH485" s="7">
        <f>IFERROR(VLOOKUP(Table1[[#This Row],[Stock]],[2]CUS030!$A$5:$BO$10000,65,0)/Table1[[#This Row],[Rate
(L/S)]],"")</f>
        <v>0</v>
      </c>
      <c r="BI485" s="7" t="s">
        <v>1</v>
      </c>
      <c r="BJ485" s="15">
        <f>IFERROR(IF(Table1[[#This Row],[S.Material]]="S",(Table1[[#This Row],[Total Qty]]+Table1[[#This Row],[N+1]]+Table1[[#This Row],[N+2]]),Table1[[#This Row],[Total Qty]]+Table1[[#This Row],[N+1]]),)</f>
        <v>0</v>
      </c>
      <c r="BK485" s="7" t="str">
        <f>IFERROR(IF(((AVERAGE((Table1[[#This Row],[N+1]],Table1[[#This Row],[N+2]]),Table1[[#This Row],[N+3]])-(Table1[[#This Row],[Total Qty]])))&gt;500,"Fixed&gt;500pcs",""),"")</f>
        <v/>
      </c>
      <c r="BL485" s="7" t="str">
        <f>IF(AND(Table1[[#This Row],[Last Forcast]]=0,Table1[[#This Row],[Total Qty]]&gt;0,Table1[[#This Row],[N+1]]&gt;0),"Check PO again","")</f>
        <v/>
      </c>
    </row>
    <row r="486" spans="2:64" x14ac:dyDescent="0.3">
      <c r="B486">
        <v>484</v>
      </c>
      <c r="C486" t="s">
        <v>498</v>
      </c>
      <c r="D486">
        <f>IFERROR(ROUND((MID(Table1[[#This Row],[Production]],35,(LEN(Table1[[#This Row],[Production]]))-37)/(MID(Table1[[#This Row],[Stock]],35,(LEN(Table1[[#This Row],[Stock]]))-37))),0),"")</f>
        <v>9</v>
      </c>
      <c r="E486" t="s">
        <v>499</v>
      </c>
      <c r="F486" s="16">
        <f>VLOOKUP(LEFT(Table1[[#This Row],[Production]],LEN(Table1[[#This Row],[Production]])-7),Item!$A$5:$Z$1000,26,0)</f>
        <v>0.93899999999999995</v>
      </c>
      <c r="H486" s="8" t="str">
        <f>IFERROR(VLOOKUP(MID(Table1[[#This Row],[Production]],10,2),Special!$B$2:$D$26,3,0),"")</f>
        <v>S</v>
      </c>
      <c r="J486" t="b">
        <f>EXACT(LEFT(Table1[[#This Row],[Stock]],12),LEFT(Table1[[#This Row],[Production]],12))</f>
        <v>1</v>
      </c>
      <c r="K486" t="b">
        <f>EXACT((RIGHT(Table1[[#This Row],[Stock]],3)),((RIGHT(Table1[[#This Row],[Production]],3))))</f>
        <v>1</v>
      </c>
      <c r="L486" s="14" t="str">
        <f>IFERROR(VLOOKUP(Table1[[#This Row],[Stock]],[1]Sheet1!$A$7:$N$10000,14,0),"")</f>
        <v/>
      </c>
      <c r="M486" s="14" t="str">
        <f>IFERROR(ROUND((Table1[[#This Row],[Stock
(S&amp;L)]]/Table1[[#This Row],[Rate
(L/S)]]),0),"")</f>
        <v/>
      </c>
      <c r="O486" t="str">
        <f>IF(Table1[[#This Row],[Rate
(L/S)]]=1,"P/E","C")</f>
        <v>C</v>
      </c>
      <c r="P486" s="7">
        <f>IFERROR(VLOOKUP(Table1[[#This Row],[Stock]],[2]CUS030!$A$5:$BO$10000,21,0)/Table1[[#This Row],[Rate
(L/S)]],"")</f>
        <v>0</v>
      </c>
      <c r="Q486" s="7">
        <f>IFERROR(VLOOKUP(Table1[[#This Row],[Stock]],[2]CUS030!$A$5:$BO$10000,22,0)/Table1[[#This Row],[Rate
(L/S)]],"")</f>
        <v>0</v>
      </c>
      <c r="R486" s="7">
        <f>IFERROR(VLOOKUP(Table1[[#This Row],[Stock]],[2]CUS030!$A$5:$BO$10000,23,0)/Table1[[#This Row],[Rate
(L/S)]],"")</f>
        <v>0</v>
      </c>
      <c r="S486" s="7">
        <f>IFERROR(VLOOKUP(Table1[[#This Row],[Stock]],[2]CUS030!$A$5:$BO$10000,24,0)/Table1[[#This Row],[Rate
(L/S)]],"")</f>
        <v>0</v>
      </c>
      <c r="T486" s="7">
        <f>IFERROR(VLOOKUP(Table1[[#This Row],[Stock]],[2]CUS030!$A$5:$BO$10000,25,0)/Table1[[#This Row],[Rate
(L/S)]],"")</f>
        <v>0</v>
      </c>
      <c r="U486" s="7">
        <f>IFERROR(VLOOKUP(Table1[[#This Row],[Stock]],[2]CUS030!$A$5:$BO$10000,26,0)/Table1[[#This Row],[Rate
(L/S)]],"")</f>
        <v>0</v>
      </c>
      <c r="V486" s="7">
        <f>IFERROR(VLOOKUP(Table1[[#This Row],[Stock]],[2]CUS030!$A$5:$BO$10000,27,0)/Table1[[#This Row],[Rate
(L/S)]],"")</f>
        <v>0</v>
      </c>
      <c r="W486" s="7">
        <f>IFERROR(VLOOKUP(Table1[[#This Row],[Stock]],[2]CUS030!$A$5:$BO$10000,28,0)/Table1[[#This Row],[Rate
(L/S)]],"")</f>
        <v>0</v>
      </c>
      <c r="X486" s="7">
        <f>IFERROR(VLOOKUP(Table1[[#This Row],[Stock]],[2]CUS030!$A$5:$BO$10000,29,0)/Table1[[#This Row],[Rate
(L/S)]],"")</f>
        <v>0</v>
      </c>
      <c r="Y486" s="7">
        <f>IFERROR(VLOOKUP(Table1[[#This Row],[Stock]],[2]CUS030!$A$5:$BO$10000,30,0)/Table1[[#This Row],[Rate
(L/S)]],"")</f>
        <v>0</v>
      </c>
      <c r="Z486" s="7">
        <f>IFERROR(VLOOKUP(Table1[[#This Row],[Stock]],[2]CUS030!$A$5:$BO$10000,31,0)/Table1[[#This Row],[Rate
(L/S)]],"")</f>
        <v>0</v>
      </c>
      <c r="AA486" s="7">
        <f>IFERROR(VLOOKUP(Table1[[#This Row],[Stock]],[2]CUS030!$A$5:$BO$10000,32,0)/Table1[[#This Row],[Rate
(L/S)]],"")</f>
        <v>0</v>
      </c>
      <c r="AB486" s="7">
        <f>IFERROR(VLOOKUP(Table1[[#This Row],[Stock]],[2]CUS030!$A$5:$BO$10000,33,0)/Table1[[#This Row],[Rate
(L/S)]],"")</f>
        <v>0</v>
      </c>
      <c r="AC486" s="7">
        <f>IFERROR(VLOOKUP(Table1[[#This Row],[Stock]],[2]CUS030!$A$5:$BO$10000,34,0)/Table1[[#This Row],[Rate
(L/S)]],"")</f>
        <v>0</v>
      </c>
      <c r="AD486" s="7">
        <f>IFERROR(VLOOKUP(Table1[[#This Row],[Stock]],[2]CUS030!$A$5:$BO$10000,35,0)/Table1[[#This Row],[Rate
(L/S)]],"")</f>
        <v>0</v>
      </c>
      <c r="AE486" s="7">
        <f>IFERROR(VLOOKUP(Table1[[#This Row],[Stock]],[2]CUS030!$A$5:$BO$10000,36,0)/Table1[[#This Row],[Rate
(L/S)]],"")</f>
        <v>0</v>
      </c>
      <c r="AF486" s="7">
        <f>IFERROR(VLOOKUP(Table1[[#This Row],[Stock]],[2]CUS030!$A$5:$BO$10000,37,0)/Table1[[#This Row],[Rate
(L/S)]],"")</f>
        <v>0</v>
      </c>
      <c r="AG486" s="7">
        <f>IFERROR(VLOOKUP(Table1[[#This Row],[Stock]],[2]CUS030!$A$5:$BO$10000,38,0)/Table1[[#This Row],[Rate
(L/S)]],"")</f>
        <v>0</v>
      </c>
      <c r="AH486" s="7">
        <f>IFERROR(VLOOKUP(Table1[[#This Row],[Stock]],[2]CUS030!$A$5:$BO$10000,39,0)/Table1[[#This Row],[Rate
(L/S)]],"")</f>
        <v>0</v>
      </c>
      <c r="AI486" s="7">
        <f>IFERROR(VLOOKUP(Table1[[#This Row],[Stock]],[2]CUS030!$A$5:$BO$10000,40,0)/Table1[[#This Row],[Rate
(L/S)]],"")</f>
        <v>0</v>
      </c>
      <c r="AJ486" s="7">
        <f>IFERROR(VLOOKUP(Table1[[#This Row],[Stock]],[2]CUS030!$A$5:$BO$10000,41,0)/Table1[[#This Row],[Rate
(L/S)]],"")</f>
        <v>0</v>
      </c>
      <c r="AK486" s="7">
        <f>IFERROR(VLOOKUP(Table1[[#This Row],[Stock]],[2]CUS030!$A$5:$BO$10000,42,0)/Table1[[#This Row],[Rate
(L/S)]],"")</f>
        <v>0</v>
      </c>
      <c r="AL486" s="7">
        <f>IFERROR(VLOOKUP(Table1[[#This Row],[Stock]],[2]CUS030!$A$5:$BO$10000,43,0)/Table1[[#This Row],[Rate
(L/S)]],"")</f>
        <v>0</v>
      </c>
      <c r="AM486" s="7">
        <f>IFERROR(VLOOKUP(Table1[[#This Row],[Stock]],[2]CUS030!$A$5:$BO$10000,44,0)/Table1[[#This Row],[Rate
(L/S)]],"")</f>
        <v>0</v>
      </c>
      <c r="AN486" s="7">
        <f>IFERROR(VLOOKUP(Table1[[#This Row],[Stock]],[2]CUS030!$A$5:$BO$10000,45,0)/Table1[[#This Row],[Rate
(L/S)]],"")</f>
        <v>0</v>
      </c>
      <c r="AO486" s="7">
        <f>IFERROR(VLOOKUP(Table1[[#This Row],[Stock]],[2]CUS030!$A$5:$BO$10000,46,0)/Table1[[#This Row],[Rate
(L/S)]],"")</f>
        <v>0</v>
      </c>
      <c r="AP486" s="7">
        <f>IFERROR(VLOOKUP(Table1[[#This Row],[Stock]],[2]CUS030!$A$5:$BO$10000,47,0)/Table1[[#This Row],[Rate
(L/S)]],"")</f>
        <v>0</v>
      </c>
      <c r="AQ486" s="7">
        <f>IFERROR(VLOOKUP(Table1[[#This Row],[Stock]],[2]CUS030!$A$5:$BO$10000,48,0)/Table1[[#This Row],[Rate
(L/S)]],"")</f>
        <v>0</v>
      </c>
      <c r="AR486" s="7">
        <f>IFERROR(VLOOKUP(Table1[[#This Row],[Stock]],[2]CUS030!$A$5:$BO$10000,49,0)/Table1[[#This Row],[Rate
(L/S)]],"")</f>
        <v>0</v>
      </c>
      <c r="AS486" s="7">
        <f>IFERROR(VLOOKUP(Table1[[#This Row],[Stock]],[2]CUS030!$A$5:$BO$10000,50,0)/Table1[[#This Row],[Rate
(L/S)]],"")</f>
        <v>0</v>
      </c>
      <c r="AT486" s="7">
        <f>IFERROR(VLOOKUP(Table1[[#This Row],[Stock]],[2]CUS030!$A$5:$BO$10000,51,0)/Table1[[#This Row],[Rate
(L/S)]],"")</f>
        <v>0</v>
      </c>
      <c r="AU486" s="7">
        <f>IFERROR(VLOOKUP(Table1[[#This Row],[Stock]],[2]CUS030!$A$5:$BO$10000,52,0)/Table1[[#This Row],[Rate
(L/S)]],"")</f>
        <v>0</v>
      </c>
      <c r="AV486" s="7">
        <f>IFERROR(VLOOKUP(Table1[[#This Row],[Stock]],[2]CUS030!$A$5:$BO$10000,53,0)/Table1[[#This Row],[Rate
(L/S)]],"")</f>
        <v>0</v>
      </c>
      <c r="AW486" s="7">
        <f>IFERROR(VLOOKUP(Table1[[#This Row],[Stock]],[2]CUS030!$A$5:$BO$10000,54,0)/Table1[[#This Row],[Rate
(L/S)]],"")</f>
        <v>0</v>
      </c>
      <c r="AX486" s="7">
        <f>IFERROR(VLOOKUP(Table1[[#This Row],[Stock]],[2]CUS030!$A$5:$BO$10000,55,0)/Table1[[#This Row],[Rate
(L/S)]],"")</f>
        <v>0</v>
      </c>
      <c r="AY486" s="7">
        <f>IFERROR(VLOOKUP(Table1[[#This Row],[Stock]],[2]CUS030!$A$5:$BO$10000,56,0)/Table1[[#This Row],[Rate
(L/S)]],"")</f>
        <v>0</v>
      </c>
      <c r="AZ486" s="7">
        <f>IFERROR(VLOOKUP(Table1[[#This Row],[Stock]],[2]CUS030!$A$5:$BO$10000,57,0)/Table1[[#This Row],[Rate
(L/S)]],"")</f>
        <v>0</v>
      </c>
      <c r="BA486" s="7">
        <f>IFERROR(VLOOKUP(Table1[[#This Row],[Stock]],[2]CUS030!$A$5:$BO$10000,58,0)/Table1[[#This Row],[Rate
(L/S)]],"")</f>
        <v>0</v>
      </c>
      <c r="BB486" s="7">
        <f>IFERROR(VLOOKUP(Table1[[#This Row],[Stock]],[2]CUS030!$A$5:$BO$10000,59,0)/Table1[[#This Row],[Rate
(L/S)]],"")</f>
        <v>0</v>
      </c>
      <c r="BC486" s="7">
        <f>IFERROR(VLOOKUP(Table1[[#This Row],[Stock]],[2]CUS030!$A$5:$BO$10000,60,0)/Table1[[#This Row],[Rate
(L/S)]],"")</f>
        <v>0</v>
      </c>
      <c r="BD486" s="7">
        <f>IFERROR(VLOOKUP(Table1[[#This Row],[Stock]],[2]CUS030!$A$5:$BO$10000,61,0)/Table1[[#This Row],[Rate
(L/S)]],"")</f>
        <v>0</v>
      </c>
      <c r="BE486" s="7">
        <f>IFERROR(VLOOKUP(Table1[[#This Row],[Stock]],[2]CUS030!$A$5:$BO$10000,62,0)/Table1[[#This Row],[Rate
(L/S)]],"")</f>
        <v>0</v>
      </c>
      <c r="BF486" s="7">
        <f>IFERROR(VLOOKUP(Table1[[#This Row],[Stock]],[2]CUS030!$A$5:$BO$10000,63,0)/Table1[[#This Row],[Rate
(L/S)]],"")</f>
        <v>0</v>
      </c>
      <c r="BG486" s="7">
        <f>IFERROR(VLOOKUP(Table1[[#This Row],[Stock]],[2]CUS030!$A$5:$BO$10000,64,0)/Table1[[#This Row],[Rate
(L/S)]],"")</f>
        <v>0</v>
      </c>
      <c r="BH486" s="7">
        <f>IFERROR(VLOOKUP(Table1[[#This Row],[Stock]],[2]CUS030!$A$5:$BO$10000,65,0)/Table1[[#This Row],[Rate
(L/S)]],"")</f>
        <v>0</v>
      </c>
      <c r="BI486" s="7" t="s">
        <v>1</v>
      </c>
      <c r="BJ486" s="15">
        <f>IFERROR(IF(Table1[[#This Row],[S.Material]]="S",(Table1[[#This Row],[Total Qty]]+Table1[[#This Row],[N+1]]+Table1[[#This Row],[N+2]]),Table1[[#This Row],[Total Qty]]+Table1[[#This Row],[N+1]]),)</f>
        <v>0</v>
      </c>
      <c r="BK486" s="7" t="str">
        <f>IFERROR(IF(((AVERAGE((Table1[[#This Row],[N+1]],Table1[[#This Row],[N+2]]),Table1[[#This Row],[N+3]])-(Table1[[#This Row],[Total Qty]])))&gt;500,"Fixed&gt;500pcs",""),"")</f>
        <v/>
      </c>
      <c r="BL486" s="7" t="str">
        <f>IF(AND(Table1[[#This Row],[Last Forcast]]=0,Table1[[#This Row],[Total Qty]]&gt;0,Table1[[#This Row],[N+1]]&gt;0),"Check PO again","")</f>
        <v/>
      </c>
    </row>
    <row r="487" spans="2:64" x14ac:dyDescent="0.3">
      <c r="B487">
        <v>485</v>
      </c>
      <c r="C487" t="s">
        <v>500</v>
      </c>
      <c r="D487">
        <f>IFERROR(ROUND((MID(Table1[[#This Row],[Production]],35,(LEN(Table1[[#This Row],[Production]]))-37)/(MID(Table1[[#This Row],[Stock]],35,(LEN(Table1[[#This Row],[Stock]]))-37))),0),"")</f>
        <v>45</v>
      </c>
      <c r="E487" t="s">
        <v>501</v>
      </c>
      <c r="F487" s="16">
        <f>VLOOKUP(LEFT(Table1[[#This Row],[Production]],LEN(Table1[[#This Row],[Production]])-7),Item!$A$5:$Z$1000,26,0)</f>
        <v>1.1539999999999999</v>
      </c>
      <c r="H487" s="8" t="str">
        <f>IFERROR(VLOOKUP(MID(Table1[[#This Row],[Production]],10,2),Special!$B$2:$D$26,3,0),"")</f>
        <v>S</v>
      </c>
      <c r="J487" t="b">
        <f>EXACT(LEFT(Table1[[#This Row],[Stock]],12),LEFT(Table1[[#This Row],[Production]],12))</f>
        <v>1</v>
      </c>
      <c r="K487" t="b">
        <f>EXACT((RIGHT(Table1[[#This Row],[Stock]],3)),((RIGHT(Table1[[#This Row],[Production]],3))))</f>
        <v>1</v>
      </c>
      <c r="L487" s="14">
        <f>IFERROR(VLOOKUP(Table1[[#This Row],[Stock]],[1]Sheet1!$A$7:$N$10000,14,0),"")</f>
        <v>1703</v>
      </c>
      <c r="M487" s="14">
        <f>IFERROR(ROUND((Table1[[#This Row],[Stock
(S&amp;L)]]/Table1[[#This Row],[Rate
(L/S)]]),0),"")</f>
        <v>38</v>
      </c>
      <c r="O487" t="str">
        <f>IF(Table1[[#This Row],[Rate
(L/S)]]=1,"P/E","C")</f>
        <v>C</v>
      </c>
      <c r="P487" s="7">
        <f>IFERROR(VLOOKUP(Table1[[#This Row],[Stock]],[2]CUS030!$A$5:$BO$10000,21,0)/Table1[[#This Row],[Rate
(L/S)]],"")</f>
        <v>0</v>
      </c>
      <c r="Q487" s="7">
        <f>IFERROR(VLOOKUP(Table1[[#This Row],[Stock]],[2]CUS030!$A$5:$BO$10000,22,0)/Table1[[#This Row],[Rate
(L/S)]],"")</f>
        <v>0</v>
      </c>
      <c r="R487" s="7">
        <f>IFERROR(VLOOKUP(Table1[[#This Row],[Stock]],[2]CUS030!$A$5:$BO$10000,23,0)/Table1[[#This Row],[Rate
(L/S)]],"")</f>
        <v>0</v>
      </c>
      <c r="S487" s="7">
        <f>IFERROR(VLOOKUP(Table1[[#This Row],[Stock]],[2]CUS030!$A$5:$BO$10000,24,0)/Table1[[#This Row],[Rate
(L/S)]],"")</f>
        <v>0</v>
      </c>
      <c r="T487" s="7">
        <f>IFERROR(VLOOKUP(Table1[[#This Row],[Stock]],[2]CUS030!$A$5:$BO$10000,25,0)/Table1[[#This Row],[Rate
(L/S)]],"")</f>
        <v>0</v>
      </c>
      <c r="U487" s="7">
        <f>IFERROR(VLOOKUP(Table1[[#This Row],[Stock]],[2]CUS030!$A$5:$BO$10000,26,0)/Table1[[#This Row],[Rate
(L/S)]],"")</f>
        <v>0</v>
      </c>
      <c r="V487" s="7">
        <f>IFERROR(VLOOKUP(Table1[[#This Row],[Stock]],[2]CUS030!$A$5:$BO$10000,27,0)/Table1[[#This Row],[Rate
(L/S)]],"")</f>
        <v>0</v>
      </c>
      <c r="W487" s="7">
        <f>IFERROR(VLOOKUP(Table1[[#This Row],[Stock]],[2]CUS030!$A$5:$BO$10000,28,0)/Table1[[#This Row],[Rate
(L/S)]],"")</f>
        <v>0</v>
      </c>
      <c r="X487" s="7">
        <f>IFERROR(VLOOKUP(Table1[[#This Row],[Stock]],[2]CUS030!$A$5:$BO$10000,29,0)/Table1[[#This Row],[Rate
(L/S)]],"")</f>
        <v>0</v>
      </c>
      <c r="Y487" s="7">
        <f>IFERROR(VLOOKUP(Table1[[#This Row],[Stock]],[2]CUS030!$A$5:$BO$10000,30,0)/Table1[[#This Row],[Rate
(L/S)]],"")</f>
        <v>0</v>
      </c>
      <c r="Z487" s="7">
        <f>IFERROR(VLOOKUP(Table1[[#This Row],[Stock]],[2]CUS030!$A$5:$BO$10000,31,0)/Table1[[#This Row],[Rate
(L/S)]],"")</f>
        <v>0</v>
      </c>
      <c r="AA487" s="7">
        <f>IFERROR(VLOOKUP(Table1[[#This Row],[Stock]],[2]CUS030!$A$5:$BO$10000,32,0)/Table1[[#This Row],[Rate
(L/S)]],"")</f>
        <v>0</v>
      </c>
      <c r="AB487" s="7">
        <f>IFERROR(VLOOKUP(Table1[[#This Row],[Stock]],[2]CUS030!$A$5:$BO$10000,33,0)/Table1[[#This Row],[Rate
(L/S)]],"")</f>
        <v>0</v>
      </c>
      <c r="AC487" s="7">
        <f>IFERROR(VLOOKUP(Table1[[#This Row],[Stock]],[2]CUS030!$A$5:$BO$10000,34,0)/Table1[[#This Row],[Rate
(L/S)]],"")</f>
        <v>0</v>
      </c>
      <c r="AD487" s="7">
        <f>IFERROR(VLOOKUP(Table1[[#This Row],[Stock]],[2]CUS030!$A$5:$BO$10000,35,0)/Table1[[#This Row],[Rate
(L/S)]],"")</f>
        <v>0</v>
      </c>
      <c r="AE487" s="7">
        <f>IFERROR(VLOOKUP(Table1[[#This Row],[Stock]],[2]CUS030!$A$5:$BO$10000,36,0)/Table1[[#This Row],[Rate
(L/S)]],"")</f>
        <v>0</v>
      </c>
      <c r="AF487" s="7">
        <f>IFERROR(VLOOKUP(Table1[[#This Row],[Stock]],[2]CUS030!$A$5:$BO$10000,37,0)/Table1[[#This Row],[Rate
(L/S)]],"")</f>
        <v>0</v>
      </c>
      <c r="AG487" s="7">
        <f>IFERROR(VLOOKUP(Table1[[#This Row],[Stock]],[2]CUS030!$A$5:$BO$10000,38,0)/Table1[[#This Row],[Rate
(L/S)]],"")</f>
        <v>0</v>
      </c>
      <c r="AH487" s="7">
        <f>IFERROR(VLOOKUP(Table1[[#This Row],[Stock]],[2]CUS030!$A$5:$BO$10000,39,0)/Table1[[#This Row],[Rate
(L/S)]],"")</f>
        <v>0</v>
      </c>
      <c r="AI487" s="7">
        <f>IFERROR(VLOOKUP(Table1[[#This Row],[Stock]],[2]CUS030!$A$5:$BO$10000,40,0)/Table1[[#This Row],[Rate
(L/S)]],"")</f>
        <v>0</v>
      </c>
      <c r="AJ487" s="7">
        <f>IFERROR(VLOOKUP(Table1[[#This Row],[Stock]],[2]CUS030!$A$5:$BO$10000,41,0)/Table1[[#This Row],[Rate
(L/S)]],"")</f>
        <v>0</v>
      </c>
      <c r="AK487" s="7">
        <f>IFERROR(VLOOKUP(Table1[[#This Row],[Stock]],[2]CUS030!$A$5:$BO$10000,42,0)/Table1[[#This Row],[Rate
(L/S)]],"")</f>
        <v>0</v>
      </c>
      <c r="AL487" s="7">
        <f>IFERROR(VLOOKUP(Table1[[#This Row],[Stock]],[2]CUS030!$A$5:$BO$10000,43,0)/Table1[[#This Row],[Rate
(L/S)]],"")</f>
        <v>0</v>
      </c>
      <c r="AM487" s="7">
        <f>IFERROR(VLOOKUP(Table1[[#This Row],[Stock]],[2]CUS030!$A$5:$BO$10000,44,0)/Table1[[#This Row],[Rate
(L/S)]],"")</f>
        <v>0</v>
      </c>
      <c r="AN487" s="7">
        <f>IFERROR(VLOOKUP(Table1[[#This Row],[Stock]],[2]CUS030!$A$5:$BO$10000,45,0)/Table1[[#This Row],[Rate
(L/S)]],"")</f>
        <v>0</v>
      </c>
      <c r="AO487" s="7">
        <f>IFERROR(VLOOKUP(Table1[[#This Row],[Stock]],[2]CUS030!$A$5:$BO$10000,46,0)/Table1[[#This Row],[Rate
(L/S)]],"")</f>
        <v>0</v>
      </c>
      <c r="AP487" s="7">
        <f>IFERROR(VLOOKUP(Table1[[#This Row],[Stock]],[2]CUS030!$A$5:$BO$10000,47,0)/Table1[[#This Row],[Rate
(L/S)]],"")</f>
        <v>0</v>
      </c>
      <c r="AQ487" s="7">
        <f>IFERROR(VLOOKUP(Table1[[#This Row],[Stock]],[2]CUS030!$A$5:$BO$10000,48,0)/Table1[[#This Row],[Rate
(L/S)]],"")</f>
        <v>0</v>
      </c>
      <c r="AR487" s="7">
        <f>IFERROR(VLOOKUP(Table1[[#This Row],[Stock]],[2]CUS030!$A$5:$BO$10000,49,0)/Table1[[#This Row],[Rate
(L/S)]],"")</f>
        <v>0</v>
      </c>
      <c r="AS487" s="7">
        <f>IFERROR(VLOOKUP(Table1[[#This Row],[Stock]],[2]CUS030!$A$5:$BO$10000,50,0)/Table1[[#This Row],[Rate
(L/S)]],"")</f>
        <v>0</v>
      </c>
      <c r="AT487" s="7">
        <f>IFERROR(VLOOKUP(Table1[[#This Row],[Stock]],[2]CUS030!$A$5:$BO$10000,51,0)/Table1[[#This Row],[Rate
(L/S)]],"")</f>
        <v>0</v>
      </c>
      <c r="AU487" s="7">
        <f>IFERROR(VLOOKUP(Table1[[#This Row],[Stock]],[2]CUS030!$A$5:$BO$10000,52,0)/Table1[[#This Row],[Rate
(L/S)]],"")</f>
        <v>0</v>
      </c>
      <c r="AV487" s="7">
        <f>IFERROR(VLOOKUP(Table1[[#This Row],[Stock]],[2]CUS030!$A$5:$BO$10000,53,0)/Table1[[#This Row],[Rate
(L/S)]],"")</f>
        <v>0</v>
      </c>
      <c r="AW487" s="7">
        <f>IFERROR(VLOOKUP(Table1[[#This Row],[Stock]],[2]CUS030!$A$5:$BO$10000,54,0)/Table1[[#This Row],[Rate
(L/S)]],"")</f>
        <v>0</v>
      </c>
      <c r="AX487" s="7">
        <f>IFERROR(VLOOKUP(Table1[[#This Row],[Stock]],[2]CUS030!$A$5:$BO$10000,55,0)/Table1[[#This Row],[Rate
(L/S)]],"")</f>
        <v>70.733333333333334</v>
      </c>
      <c r="AY487" s="7">
        <f>IFERROR(VLOOKUP(Table1[[#This Row],[Stock]],[2]CUS030!$A$5:$BO$10000,56,0)/Table1[[#This Row],[Rate
(L/S)]],"")</f>
        <v>71.111111111111114</v>
      </c>
      <c r="AZ487" s="7">
        <f>IFERROR(VLOOKUP(Table1[[#This Row],[Stock]],[2]CUS030!$A$5:$BO$10000,57,0)/Table1[[#This Row],[Rate
(L/S)]],"")</f>
        <v>106.66666666666667</v>
      </c>
      <c r="BA487" s="7">
        <f>IFERROR(VLOOKUP(Table1[[#This Row],[Stock]],[2]CUS030!$A$5:$BO$10000,58,0)/Table1[[#This Row],[Rate
(L/S)]],"")</f>
        <v>35.555555555555557</v>
      </c>
      <c r="BB487" s="7">
        <f>IFERROR(VLOOKUP(Table1[[#This Row],[Stock]],[2]CUS030!$A$5:$BO$10000,59,0)/Table1[[#This Row],[Rate
(L/S)]],"")</f>
        <v>0</v>
      </c>
      <c r="BC487" s="7">
        <f>IFERROR(VLOOKUP(Table1[[#This Row],[Stock]],[2]CUS030!$A$5:$BO$10000,60,0)/Table1[[#This Row],[Rate
(L/S)]],"")</f>
        <v>0</v>
      </c>
      <c r="BD487" s="7">
        <f>IFERROR(VLOOKUP(Table1[[#This Row],[Stock]],[2]CUS030!$A$5:$BO$10000,61,0)/Table1[[#This Row],[Rate
(L/S)]],"")</f>
        <v>0</v>
      </c>
      <c r="BE487" s="7">
        <f>IFERROR(VLOOKUP(Table1[[#This Row],[Stock]],[2]CUS030!$A$5:$BO$10000,62,0)/Table1[[#This Row],[Rate
(L/S)]],"")</f>
        <v>0</v>
      </c>
      <c r="BF487" s="7">
        <f>IFERROR(VLOOKUP(Table1[[#This Row],[Stock]],[2]CUS030!$A$5:$BO$10000,63,0)/Table1[[#This Row],[Rate
(L/S)]],"")</f>
        <v>0</v>
      </c>
      <c r="BG487" s="7">
        <f>IFERROR(VLOOKUP(Table1[[#This Row],[Stock]],[2]CUS030!$A$5:$BO$10000,64,0)/Table1[[#This Row],[Rate
(L/S)]],"")</f>
        <v>0</v>
      </c>
      <c r="BH487" s="7">
        <f>IFERROR(VLOOKUP(Table1[[#This Row],[Stock]],[2]CUS030!$A$5:$BO$10000,65,0)/Table1[[#This Row],[Rate
(L/S)]],"")</f>
        <v>0</v>
      </c>
      <c r="BI487" s="7" t="s">
        <v>1</v>
      </c>
      <c r="BJ487" s="15">
        <f>IFERROR(IF(Table1[[#This Row],[S.Material]]="S",(Table1[[#This Row],[Total Qty]]+Table1[[#This Row],[N+1]]+Table1[[#This Row],[N+2]]),Table1[[#This Row],[Total Qty]]+Table1[[#This Row],[N+1]]),)</f>
        <v>177.77777777777777</v>
      </c>
      <c r="BK487" s="7" t="str">
        <f>IFERROR(IF(((AVERAGE((Table1[[#This Row],[N+1]],Table1[[#This Row],[N+2]]),Table1[[#This Row],[N+3]])-(Table1[[#This Row],[Total Qty]])))&gt;500,"Fixed&gt;500pcs",""),"")</f>
        <v/>
      </c>
      <c r="BL487" s="7" t="str">
        <f>IF(AND(Table1[[#This Row],[Last Forcast]]=0,Table1[[#This Row],[Total Qty]]&gt;0,Table1[[#This Row],[N+1]]&gt;0),"Check PO again","")</f>
        <v/>
      </c>
    </row>
    <row r="488" spans="2:64" x14ac:dyDescent="0.3">
      <c r="B488">
        <v>486</v>
      </c>
      <c r="C488" t="s">
        <v>502</v>
      </c>
      <c r="D488">
        <f>IFERROR(ROUND((MID(Table1[[#This Row],[Production]],35,(LEN(Table1[[#This Row],[Production]]))-37)/(MID(Table1[[#This Row],[Stock]],35,(LEN(Table1[[#This Row],[Stock]]))-37))),0),"")</f>
        <v>32</v>
      </c>
      <c r="E488" t="s">
        <v>501</v>
      </c>
      <c r="F488" s="16">
        <f>VLOOKUP(LEFT(Table1[[#This Row],[Production]],LEN(Table1[[#This Row],[Production]])-7),Item!$A$5:$Z$1000,26,0)</f>
        <v>1.1539999999999999</v>
      </c>
      <c r="H488" s="8" t="str">
        <f>IFERROR(VLOOKUP(MID(Table1[[#This Row],[Production]],10,2),Special!$B$2:$D$26,3,0),"")</f>
        <v>S</v>
      </c>
      <c r="J488" t="b">
        <f>EXACT(LEFT(Table1[[#This Row],[Stock]],12),LEFT(Table1[[#This Row],[Production]],12))</f>
        <v>1</v>
      </c>
      <c r="K488" t="b">
        <f>EXACT((RIGHT(Table1[[#This Row],[Stock]],3)),((RIGHT(Table1[[#This Row],[Production]],3))))</f>
        <v>1</v>
      </c>
      <c r="L488" s="14">
        <f>IFERROR(VLOOKUP(Table1[[#This Row],[Stock]],[1]Sheet1!$A$7:$N$10000,14,0),"")</f>
        <v>159</v>
      </c>
      <c r="M488" s="14">
        <f>IFERROR(ROUND((Table1[[#This Row],[Stock
(S&amp;L)]]/Table1[[#This Row],[Rate
(L/S)]]),0),"")</f>
        <v>5</v>
      </c>
      <c r="O488" t="str">
        <f>IF(Table1[[#This Row],[Rate
(L/S)]]=1,"P/E","C")</f>
        <v>C</v>
      </c>
      <c r="P488" s="7">
        <f>IFERROR(VLOOKUP(Table1[[#This Row],[Stock]],[2]CUS030!$A$5:$BO$10000,21,0)/Table1[[#This Row],[Rate
(L/S)]],"")</f>
        <v>0</v>
      </c>
      <c r="Q488" s="7">
        <f>IFERROR(VLOOKUP(Table1[[#This Row],[Stock]],[2]CUS030!$A$5:$BO$10000,22,0)/Table1[[#This Row],[Rate
(L/S)]],"")</f>
        <v>0</v>
      </c>
      <c r="R488" s="7">
        <f>IFERROR(VLOOKUP(Table1[[#This Row],[Stock]],[2]CUS030!$A$5:$BO$10000,23,0)/Table1[[#This Row],[Rate
(L/S)]],"")</f>
        <v>0</v>
      </c>
      <c r="S488" s="7">
        <f>IFERROR(VLOOKUP(Table1[[#This Row],[Stock]],[2]CUS030!$A$5:$BO$10000,24,0)/Table1[[#This Row],[Rate
(L/S)]],"")</f>
        <v>0</v>
      </c>
      <c r="T488" s="7">
        <f>IFERROR(VLOOKUP(Table1[[#This Row],[Stock]],[2]CUS030!$A$5:$BO$10000,25,0)/Table1[[#This Row],[Rate
(L/S)]],"")</f>
        <v>0</v>
      </c>
      <c r="U488" s="7">
        <f>IFERROR(VLOOKUP(Table1[[#This Row],[Stock]],[2]CUS030!$A$5:$BO$10000,26,0)/Table1[[#This Row],[Rate
(L/S)]],"")</f>
        <v>0</v>
      </c>
      <c r="V488" s="7">
        <f>IFERROR(VLOOKUP(Table1[[#This Row],[Stock]],[2]CUS030!$A$5:$BO$10000,27,0)/Table1[[#This Row],[Rate
(L/S)]],"")</f>
        <v>0</v>
      </c>
      <c r="W488" s="7">
        <f>IFERROR(VLOOKUP(Table1[[#This Row],[Stock]],[2]CUS030!$A$5:$BO$10000,28,0)/Table1[[#This Row],[Rate
(L/S)]],"")</f>
        <v>0</v>
      </c>
      <c r="X488" s="7">
        <f>IFERROR(VLOOKUP(Table1[[#This Row],[Stock]],[2]CUS030!$A$5:$BO$10000,29,0)/Table1[[#This Row],[Rate
(L/S)]],"")</f>
        <v>0</v>
      </c>
      <c r="Y488" s="7">
        <f>IFERROR(VLOOKUP(Table1[[#This Row],[Stock]],[2]CUS030!$A$5:$BO$10000,30,0)/Table1[[#This Row],[Rate
(L/S)]],"")</f>
        <v>0</v>
      </c>
      <c r="Z488" s="7">
        <f>IFERROR(VLOOKUP(Table1[[#This Row],[Stock]],[2]CUS030!$A$5:$BO$10000,31,0)/Table1[[#This Row],[Rate
(L/S)]],"")</f>
        <v>0</v>
      </c>
      <c r="AA488" s="7">
        <f>IFERROR(VLOOKUP(Table1[[#This Row],[Stock]],[2]CUS030!$A$5:$BO$10000,32,0)/Table1[[#This Row],[Rate
(L/S)]],"")</f>
        <v>0</v>
      </c>
      <c r="AB488" s="7">
        <f>IFERROR(VLOOKUP(Table1[[#This Row],[Stock]],[2]CUS030!$A$5:$BO$10000,33,0)/Table1[[#This Row],[Rate
(L/S)]],"")</f>
        <v>0</v>
      </c>
      <c r="AC488" s="7">
        <f>IFERROR(VLOOKUP(Table1[[#This Row],[Stock]],[2]CUS030!$A$5:$BO$10000,34,0)/Table1[[#This Row],[Rate
(L/S)]],"")</f>
        <v>0</v>
      </c>
      <c r="AD488" s="7">
        <f>IFERROR(VLOOKUP(Table1[[#This Row],[Stock]],[2]CUS030!$A$5:$BO$10000,35,0)/Table1[[#This Row],[Rate
(L/S)]],"")</f>
        <v>0</v>
      </c>
      <c r="AE488" s="7">
        <f>IFERROR(VLOOKUP(Table1[[#This Row],[Stock]],[2]CUS030!$A$5:$BO$10000,36,0)/Table1[[#This Row],[Rate
(L/S)]],"")</f>
        <v>0</v>
      </c>
      <c r="AF488" s="7">
        <f>IFERROR(VLOOKUP(Table1[[#This Row],[Stock]],[2]CUS030!$A$5:$BO$10000,37,0)/Table1[[#This Row],[Rate
(L/S)]],"")</f>
        <v>0</v>
      </c>
      <c r="AG488" s="7">
        <f>IFERROR(VLOOKUP(Table1[[#This Row],[Stock]],[2]CUS030!$A$5:$BO$10000,38,0)/Table1[[#This Row],[Rate
(L/S)]],"")</f>
        <v>0</v>
      </c>
      <c r="AH488" s="7">
        <f>IFERROR(VLOOKUP(Table1[[#This Row],[Stock]],[2]CUS030!$A$5:$BO$10000,39,0)/Table1[[#This Row],[Rate
(L/S)]],"")</f>
        <v>0</v>
      </c>
      <c r="AI488" s="7">
        <f>IFERROR(VLOOKUP(Table1[[#This Row],[Stock]],[2]CUS030!$A$5:$BO$10000,40,0)/Table1[[#This Row],[Rate
(L/S)]],"")</f>
        <v>0</v>
      </c>
      <c r="AJ488" s="7">
        <f>IFERROR(VLOOKUP(Table1[[#This Row],[Stock]],[2]CUS030!$A$5:$BO$10000,41,0)/Table1[[#This Row],[Rate
(L/S)]],"")</f>
        <v>0</v>
      </c>
      <c r="AK488" s="7">
        <f>IFERROR(VLOOKUP(Table1[[#This Row],[Stock]],[2]CUS030!$A$5:$BO$10000,42,0)/Table1[[#This Row],[Rate
(L/S)]],"")</f>
        <v>0</v>
      </c>
      <c r="AL488" s="7">
        <f>IFERROR(VLOOKUP(Table1[[#This Row],[Stock]],[2]CUS030!$A$5:$BO$10000,43,0)/Table1[[#This Row],[Rate
(L/S)]],"")</f>
        <v>0</v>
      </c>
      <c r="AM488" s="7">
        <f>IFERROR(VLOOKUP(Table1[[#This Row],[Stock]],[2]CUS030!$A$5:$BO$10000,44,0)/Table1[[#This Row],[Rate
(L/S)]],"")</f>
        <v>0</v>
      </c>
      <c r="AN488" s="7">
        <f>IFERROR(VLOOKUP(Table1[[#This Row],[Stock]],[2]CUS030!$A$5:$BO$10000,45,0)/Table1[[#This Row],[Rate
(L/S)]],"")</f>
        <v>0</v>
      </c>
      <c r="AO488" s="7">
        <f>IFERROR(VLOOKUP(Table1[[#This Row],[Stock]],[2]CUS030!$A$5:$BO$10000,46,0)/Table1[[#This Row],[Rate
(L/S)]],"")</f>
        <v>0</v>
      </c>
      <c r="AP488" s="7">
        <f>IFERROR(VLOOKUP(Table1[[#This Row],[Stock]],[2]CUS030!$A$5:$BO$10000,47,0)/Table1[[#This Row],[Rate
(L/S)]],"")</f>
        <v>0</v>
      </c>
      <c r="AQ488" s="7">
        <f>IFERROR(VLOOKUP(Table1[[#This Row],[Stock]],[2]CUS030!$A$5:$BO$10000,48,0)/Table1[[#This Row],[Rate
(L/S)]],"")</f>
        <v>0</v>
      </c>
      <c r="AR488" s="7">
        <f>IFERROR(VLOOKUP(Table1[[#This Row],[Stock]],[2]CUS030!$A$5:$BO$10000,49,0)/Table1[[#This Row],[Rate
(L/S)]],"")</f>
        <v>0</v>
      </c>
      <c r="AS488" s="7">
        <f>IFERROR(VLOOKUP(Table1[[#This Row],[Stock]],[2]CUS030!$A$5:$BO$10000,50,0)/Table1[[#This Row],[Rate
(L/S)]],"")</f>
        <v>0</v>
      </c>
      <c r="AT488" s="7">
        <f>IFERROR(VLOOKUP(Table1[[#This Row],[Stock]],[2]CUS030!$A$5:$BO$10000,51,0)/Table1[[#This Row],[Rate
(L/S)]],"")</f>
        <v>0</v>
      </c>
      <c r="AU488" s="7">
        <f>IFERROR(VLOOKUP(Table1[[#This Row],[Stock]],[2]CUS030!$A$5:$BO$10000,52,0)/Table1[[#This Row],[Rate
(L/S)]],"")</f>
        <v>0</v>
      </c>
      <c r="AV488" s="7">
        <f>IFERROR(VLOOKUP(Table1[[#This Row],[Stock]],[2]CUS030!$A$5:$BO$10000,53,0)/Table1[[#This Row],[Rate
(L/S)]],"")</f>
        <v>0</v>
      </c>
      <c r="AW488" s="7">
        <f>IFERROR(VLOOKUP(Table1[[#This Row],[Stock]],[2]CUS030!$A$5:$BO$10000,54,0)/Table1[[#This Row],[Rate
(L/S)]],"")</f>
        <v>0</v>
      </c>
      <c r="AX488" s="7">
        <f>IFERROR(VLOOKUP(Table1[[#This Row],[Stock]],[2]CUS030!$A$5:$BO$10000,55,0)/Table1[[#This Row],[Rate
(L/S)]],"")</f>
        <v>0</v>
      </c>
      <c r="AY488" s="7">
        <f>IFERROR(VLOOKUP(Table1[[#This Row],[Stock]],[2]CUS030!$A$5:$BO$10000,56,0)/Table1[[#This Row],[Rate
(L/S)]],"")</f>
        <v>6.28125</v>
      </c>
      <c r="AZ488" s="7">
        <f>IFERROR(VLOOKUP(Table1[[#This Row],[Stock]],[2]CUS030!$A$5:$BO$10000,57,0)/Table1[[#This Row],[Rate
(L/S)]],"")</f>
        <v>8.75</v>
      </c>
      <c r="BA488" s="7">
        <f>IFERROR(VLOOKUP(Table1[[#This Row],[Stock]],[2]CUS030!$A$5:$BO$10000,58,0)/Table1[[#This Row],[Rate
(L/S)]],"")</f>
        <v>9</v>
      </c>
      <c r="BB488" s="7">
        <f>IFERROR(VLOOKUP(Table1[[#This Row],[Stock]],[2]CUS030!$A$5:$BO$10000,59,0)/Table1[[#This Row],[Rate
(L/S)]],"")</f>
        <v>0</v>
      </c>
      <c r="BC488" s="7">
        <f>IFERROR(VLOOKUP(Table1[[#This Row],[Stock]],[2]CUS030!$A$5:$BO$10000,60,0)/Table1[[#This Row],[Rate
(L/S)]],"")</f>
        <v>0</v>
      </c>
      <c r="BD488" s="7">
        <f>IFERROR(VLOOKUP(Table1[[#This Row],[Stock]],[2]CUS030!$A$5:$BO$10000,61,0)/Table1[[#This Row],[Rate
(L/S)]],"")</f>
        <v>0</v>
      </c>
      <c r="BE488" s="7">
        <f>IFERROR(VLOOKUP(Table1[[#This Row],[Stock]],[2]CUS030!$A$5:$BO$10000,62,0)/Table1[[#This Row],[Rate
(L/S)]],"")</f>
        <v>0</v>
      </c>
      <c r="BF488" s="7">
        <f>IFERROR(VLOOKUP(Table1[[#This Row],[Stock]],[2]CUS030!$A$5:$BO$10000,63,0)/Table1[[#This Row],[Rate
(L/S)]],"")</f>
        <v>0</v>
      </c>
      <c r="BG488" s="7">
        <f>IFERROR(VLOOKUP(Table1[[#This Row],[Stock]],[2]CUS030!$A$5:$BO$10000,64,0)/Table1[[#This Row],[Rate
(L/S)]],"")</f>
        <v>0</v>
      </c>
      <c r="BH488" s="7">
        <f>IFERROR(VLOOKUP(Table1[[#This Row],[Stock]],[2]CUS030!$A$5:$BO$10000,65,0)/Table1[[#This Row],[Rate
(L/S)]],"")</f>
        <v>0</v>
      </c>
      <c r="BI488" s="7" t="s">
        <v>1</v>
      </c>
      <c r="BJ488" s="15">
        <f>IFERROR(IF(Table1[[#This Row],[S.Material]]="S",(Table1[[#This Row],[Total Qty]]+Table1[[#This Row],[N+1]]+Table1[[#This Row],[N+2]]),Table1[[#This Row],[Total Qty]]+Table1[[#This Row],[N+1]]),)</f>
        <v>15.03125</v>
      </c>
      <c r="BK488" s="7" t="str">
        <f>IFERROR(IF(((AVERAGE((Table1[[#This Row],[N+1]],Table1[[#This Row],[N+2]]),Table1[[#This Row],[N+3]])-(Table1[[#This Row],[Total Qty]])))&gt;500,"Fixed&gt;500pcs",""),"")</f>
        <v/>
      </c>
      <c r="BL488" s="7" t="str">
        <f>IF(AND(Table1[[#This Row],[Last Forcast]]=0,Table1[[#This Row],[Total Qty]]&gt;0,Table1[[#This Row],[N+1]]&gt;0),"Check PO again","")</f>
        <v/>
      </c>
    </row>
    <row r="489" spans="2:64" x14ac:dyDescent="0.3">
      <c r="B489">
        <v>487</v>
      </c>
      <c r="C489" t="s">
        <v>501</v>
      </c>
      <c r="D489">
        <f>IFERROR(ROUND((MID(Table1[[#This Row],[Production]],35,(LEN(Table1[[#This Row],[Production]]))-37)/(MID(Table1[[#This Row],[Stock]],35,(LEN(Table1[[#This Row],[Stock]]))-37))),0),"")</f>
        <v>1</v>
      </c>
      <c r="E489" t="s">
        <v>501</v>
      </c>
      <c r="F489" s="16">
        <f>VLOOKUP(LEFT(Table1[[#This Row],[Production]],LEN(Table1[[#This Row],[Production]])-7),Item!$A$5:$Z$1000,26,0)</f>
        <v>1.1539999999999999</v>
      </c>
      <c r="H489" s="8" t="str">
        <f>IFERROR(VLOOKUP(MID(Table1[[#This Row],[Production]],10,2),Special!$B$2:$D$26,3,0),"")</f>
        <v>S</v>
      </c>
      <c r="J489" t="b">
        <f>EXACT(LEFT(Table1[[#This Row],[Stock]],12),LEFT(Table1[[#This Row],[Production]],12))</f>
        <v>1</v>
      </c>
      <c r="K489" t="b">
        <f>EXACT((RIGHT(Table1[[#This Row],[Stock]],3)),((RIGHT(Table1[[#This Row],[Production]],3))))</f>
        <v>1</v>
      </c>
      <c r="L489" s="14">
        <f>IFERROR(VLOOKUP(Table1[[#This Row],[Stock]],[1]Sheet1!$A$7:$N$10000,14,0),"")</f>
        <v>109</v>
      </c>
      <c r="M489" s="14">
        <f>IFERROR(ROUND((Table1[[#This Row],[Stock
(S&amp;L)]]/Table1[[#This Row],[Rate
(L/S)]]),0),"")</f>
        <v>109</v>
      </c>
      <c r="O489" t="str">
        <f>IF(Table1[[#This Row],[Rate
(L/S)]]=1,"P/E","C")</f>
        <v>P/E</v>
      </c>
      <c r="P489" s="7" t="str">
        <f>IFERROR(VLOOKUP(Table1[[#This Row],[Stock]],[2]CUS030!$A$5:$BO$10000,21,0)/Table1[[#This Row],[Rate
(L/S)]],"")</f>
        <v/>
      </c>
      <c r="Q489" s="7" t="str">
        <f>IFERROR(VLOOKUP(Table1[[#This Row],[Stock]],[2]CUS030!$A$5:$BO$10000,22,0)/Table1[[#This Row],[Rate
(L/S)]],"")</f>
        <v/>
      </c>
      <c r="R489" s="7" t="str">
        <f>IFERROR(VLOOKUP(Table1[[#This Row],[Stock]],[2]CUS030!$A$5:$BO$10000,23,0)/Table1[[#This Row],[Rate
(L/S)]],"")</f>
        <v/>
      </c>
      <c r="S489" s="7" t="str">
        <f>IFERROR(VLOOKUP(Table1[[#This Row],[Stock]],[2]CUS030!$A$5:$BO$10000,24,0)/Table1[[#This Row],[Rate
(L/S)]],"")</f>
        <v/>
      </c>
      <c r="T489" s="7" t="str">
        <f>IFERROR(VLOOKUP(Table1[[#This Row],[Stock]],[2]CUS030!$A$5:$BO$10000,25,0)/Table1[[#This Row],[Rate
(L/S)]],"")</f>
        <v/>
      </c>
      <c r="U489" s="7" t="str">
        <f>IFERROR(VLOOKUP(Table1[[#This Row],[Stock]],[2]CUS030!$A$5:$BO$10000,26,0)/Table1[[#This Row],[Rate
(L/S)]],"")</f>
        <v/>
      </c>
      <c r="V489" s="7" t="str">
        <f>IFERROR(VLOOKUP(Table1[[#This Row],[Stock]],[2]CUS030!$A$5:$BO$10000,27,0)/Table1[[#This Row],[Rate
(L/S)]],"")</f>
        <v/>
      </c>
      <c r="W489" s="7" t="str">
        <f>IFERROR(VLOOKUP(Table1[[#This Row],[Stock]],[2]CUS030!$A$5:$BO$10000,28,0)/Table1[[#This Row],[Rate
(L/S)]],"")</f>
        <v/>
      </c>
      <c r="X489" s="7" t="str">
        <f>IFERROR(VLOOKUP(Table1[[#This Row],[Stock]],[2]CUS030!$A$5:$BO$10000,29,0)/Table1[[#This Row],[Rate
(L/S)]],"")</f>
        <v/>
      </c>
      <c r="Y489" s="7" t="str">
        <f>IFERROR(VLOOKUP(Table1[[#This Row],[Stock]],[2]CUS030!$A$5:$BO$10000,30,0)/Table1[[#This Row],[Rate
(L/S)]],"")</f>
        <v/>
      </c>
      <c r="Z489" s="7" t="str">
        <f>IFERROR(VLOOKUP(Table1[[#This Row],[Stock]],[2]CUS030!$A$5:$BO$10000,31,0)/Table1[[#This Row],[Rate
(L/S)]],"")</f>
        <v/>
      </c>
      <c r="AA489" s="7" t="str">
        <f>IFERROR(VLOOKUP(Table1[[#This Row],[Stock]],[2]CUS030!$A$5:$BO$10000,32,0)/Table1[[#This Row],[Rate
(L/S)]],"")</f>
        <v/>
      </c>
      <c r="AB489" s="7" t="str">
        <f>IFERROR(VLOOKUP(Table1[[#This Row],[Stock]],[2]CUS030!$A$5:$BO$10000,33,0)/Table1[[#This Row],[Rate
(L/S)]],"")</f>
        <v/>
      </c>
      <c r="AC489" s="7" t="str">
        <f>IFERROR(VLOOKUP(Table1[[#This Row],[Stock]],[2]CUS030!$A$5:$BO$10000,34,0)/Table1[[#This Row],[Rate
(L/S)]],"")</f>
        <v/>
      </c>
      <c r="AD489" s="7" t="str">
        <f>IFERROR(VLOOKUP(Table1[[#This Row],[Stock]],[2]CUS030!$A$5:$BO$10000,35,0)/Table1[[#This Row],[Rate
(L/S)]],"")</f>
        <v/>
      </c>
      <c r="AE489" s="7" t="str">
        <f>IFERROR(VLOOKUP(Table1[[#This Row],[Stock]],[2]CUS030!$A$5:$BO$10000,36,0)/Table1[[#This Row],[Rate
(L/S)]],"")</f>
        <v/>
      </c>
      <c r="AF489" s="7" t="str">
        <f>IFERROR(VLOOKUP(Table1[[#This Row],[Stock]],[2]CUS030!$A$5:$BO$10000,37,0)/Table1[[#This Row],[Rate
(L/S)]],"")</f>
        <v/>
      </c>
      <c r="AG489" s="7" t="str">
        <f>IFERROR(VLOOKUP(Table1[[#This Row],[Stock]],[2]CUS030!$A$5:$BO$10000,38,0)/Table1[[#This Row],[Rate
(L/S)]],"")</f>
        <v/>
      </c>
      <c r="AH489" s="7" t="str">
        <f>IFERROR(VLOOKUP(Table1[[#This Row],[Stock]],[2]CUS030!$A$5:$BO$10000,39,0)/Table1[[#This Row],[Rate
(L/S)]],"")</f>
        <v/>
      </c>
      <c r="AI489" s="7" t="str">
        <f>IFERROR(VLOOKUP(Table1[[#This Row],[Stock]],[2]CUS030!$A$5:$BO$10000,40,0)/Table1[[#This Row],[Rate
(L/S)]],"")</f>
        <v/>
      </c>
      <c r="AJ489" s="7" t="str">
        <f>IFERROR(VLOOKUP(Table1[[#This Row],[Stock]],[2]CUS030!$A$5:$BO$10000,41,0)/Table1[[#This Row],[Rate
(L/S)]],"")</f>
        <v/>
      </c>
      <c r="AK489" s="7" t="str">
        <f>IFERROR(VLOOKUP(Table1[[#This Row],[Stock]],[2]CUS030!$A$5:$BO$10000,42,0)/Table1[[#This Row],[Rate
(L/S)]],"")</f>
        <v/>
      </c>
      <c r="AL489" s="7" t="str">
        <f>IFERROR(VLOOKUP(Table1[[#This Row],[Stock]],[2]CUS030!$A$5:$BO$10000,43,0)/Table1[[#This Row],[Rate
(L/S)]],"")</f>
        <v/>
      </c>
      <c r="AM489" s="7" t="str">
        <f>IFERROR(VLOOKUP(Table1[[#This Row],[Stock]],[2]CUS030!$A$5:$BO$10000,44,0)/Table1[[#This Row],[Rate
(L/S)]],"")</f>
        <v/>
      </c>
      <c r="AN489" s="7" t="str">
        <f>IFERROR(VLOOKUP(Table1[[#This Row],[Stock]],[2]CUS030!$A$5:$BO$10000,45,0)/Table1[[#This Row],[Rate
(L/S)]],"")</f>
        <v/>
      </c>
      <c r="AO489" s="7" t="str">
        <f>IFERROR(VLOOKUP(Table1[[#This Row],[Stock]],[2]CUS030!$A$5:$BO$10000,46,0)/Table1[[#This Row],[Rate
(L/S)]],"")</f>
        <v/>
      </c>
      <c r="AP489" s="7" t="str">
        <f>IFERROR(VLOOKUP(Table1[[#This Row],[Stock]],[2]CUS030!$A$5:$BO$10000,47,0)/Table1[[#This Row],[Rate
(L/S)]],"")</f>
        <v/>
      </c>
      <c r="AQ489" s="7" t="str">
        <f>IFERROR(VLOOKUP(Table1[[#This Row],[Stock]],[2]CUS030!$A$5:$BO$10000,48,0)/Table1[[#This Row],[Rate
(L/S)]],"")</f>
        <v/>
      </c>
      <c r="AR489" s="7" t="str">
        <f>IFERROR(VLOOKUP(Table1[[#This Row],[Stock]],[2]CUS030!$A$5:$BO$10000,49,0)/Table1[[#This Row],[Rate
(L/S)]],"")</f>
        <v/>
      </c>
      <c r="AS489" s="7" t="str">
        <f>IFERROR(VLOOKUP(Table1[[#This Row],[Stock]],[2]CUS030!$A$5:$BO$10000,50,0)/Table1[[#This Row],[Rate
(L/S)]],"")</f>
        <v/>
      </c>
      <c r="AT489" s="7" t="str">
        <f>IFERROR(VLOOKUP(Table1[[#This Row],[Stock]],[2]CUS030!$A$5:$BO$10000,51,0)/Table1[[#This Row],[Rate
(L/S)]],"")</f>
        <v/>
      </c>
      <c r="AU489" s="7" t="str">
        <f>IFERROR(VLOOKUP(Table1[[#This Row],[Stock]],[2]CUS030!$A$5:$BO$10000,52,0)/Table1[[#This Row],[Rate
(L/S)]],"")</f>
        <v/>
      </c>
      <c r="AV489" s="7" t="str">
        <f>IFERROR(VLOOKUP(Table1[[#This Row],[Stock]],[2]CUS030!$A$5:$BO$10000,53,0)/Table1[[#This Row],[Rate
(L/S)]],"")</f>
        <v/>
      </c>
      <c r="AW489" s="7" t="str">
        <f>IFERROR(VLOOKUP(Table1[[#This Row],[Stock]],[2]CUS030!$A$5:$BO$10000,54,0)/Table1[[#This Row],[Rate
(L/S)]],"")</f>
        <v/>
      </c>
      <c r="AX489" s="7" t="str">
        <f>IFERROR(VLOOKUP(Table1[[#This Row],[Stock]],[2]CUS030!$A$5:$BO$10000,55,0)/Table1[[#This Row],[Rate
(L/S)]],"")</f>
        <v/>
      </c>
      <c r="AY489" s="7" t="str">
        <f>IFERROR(VLOOKUP(Table1[[#This Row],[Stock]],[2]CUS030!$A$5:$BO$10000,56,0)/Table1[[#This Row],[Rate
(L/S)]],"")</f>
        <v/>
      </c>
      <c r="AZ489" s="7" t="str">
        <f>IFERROR(VLOOKUP(Table1[[#This Row],[Stock]],[2]CUS030!$A$5:$BO$10000,57,0)/Table1[[#This Row],[Rate
(L/S)]],"")</f>
        <v/>
      </c>
      <c r="BA489" s="7" t="str">
        <f>IFERROR(VLOOKUP(Table1[[#This Row],[Stock]],[2]CUS030!$A$5:$BO$10000,58,0)/Table1[[#This Row],[Rate
(L/S)]],"")</f>
        <v/>
      </c>
      <c r="BB489" s="7" t="str">
        <f>IFERROR(VLOOKUP(Table1[[#This Row],[Stock]],[2]CUS030!$A$5:$BO$10000,59,0)/Table1[[#This Row],[Rate
(L/S)]],"")</f>
        <v/>
      </c>
      <c r="BC489" s="7" t="str">
        <f>IFERROR(VLOOKUP(Table1[[#This Row],[Stock]],[2]CUS030!$A$5:$BO$10000,60,0)/Table1[[#This Row],[Rate
(L/S)]],"")</f>
        <v/>
      </c>
      <c r="BD489" s="7" t="str">
        <f>IFERROR(VLOOKUP(Table1[[#This Row],[Stock]],[2]CUS030!$A$5:$BO$10000,61,0)/Table1[[#This Row],[Rate
(L/S)]],"")</f>
        <v/>
      </c>
      <c r="BE489" s="7" t="str">
        <f>IFERROR(VLOOKUP(Table1[[#This Row],[Stock]],[2]CUS030!$A$5:$BO$10000,62,0)/Table1[[#This Row],[Rate
(L/S)]],"")</f>
        <v/>
      </c>
      <c r="BF489" s="7" t="str">
        <f>IFERROR(VLOOKUP(Table1[[#This Row],[Stock]],[2]CUS030!$A$5:$BO$10000,63,0)/Table1[[#This Row],[Rate
(L/S)]],"")</f>
        <v/>
      </c>
      <c r="BG489" s="7" t="str">
        <f>IFERROR(VLOOKUP(Table1[[#This Row],[Stock]],[2]CUS030!$A$5:$BO$10000,64,0)/Table1[[#This Row],[Rate
(L/S)]],"")</f>
        <v/>
      </c>
      <c r="BH489" s="7" t="str">
        <f>IFERROR(VLOOKUP(Table1[[#This Row],[Stock]],[2]CUS030!$A$5:$BO$10000,65,0)/Table1[[#This Row],[Rate
(L/S)]],"")</f>
        <v/>
      </c>
      <c r="BI489" s="7" t="s">
        <v>1</v>
      </c>
      <c r="BJ489" s="15">
        <f>IFERROR(IF(Table1[[#This Row],[S.Material]]="S",(Table1[[#This Row],[Total Qty]]+Table1[[#This Row],[N+1]]+Table1[[#This Row],[N+2]]),Table1[[#This Row],[Total Qty]]+Table1[[#This Row],[N+1]]),)</f>
        <v>0</v>
      </c>
      <c r="BK489" s="7" t="str">
        <f>IFERROR(IF(((AVERAGE((Table1[[#This Row],[N+1]],Table1[[#This Row],[N+2]]),Table1[[#This Row],[N+3]])-(Table1[[#This Row],[Total Qty]])))&gt;500,"Fixed&gt;500pcs",""),"")</f>
        <v/>
      </c>
      <c r="BL489" s="7" t="str">
        <f>IF(AND(Table1[[#This Row],[Last Forcast]]=0,Table1[[#This Row],[Total Qty]]&gt;0,Table1[[#This Row],[N+1]]&gt;0),"Check PO again","")</f>
        <v/>
      </c>
    </row>
    <row r="490" spans="2:64" x14ac:dyDescent="0.3">
      <c r="B490">
        <v>488</v>
      </c>
      <c r="C490" t="s">
        <v>503</v>
      </c>
      <c r="D490">
        <f>IFERROR(ROUND((MID(Table1[[#This Row],[Production]],35,(LEN(Table1[[#This Row],[Production]]))-37)/(MID(Table1[[#This Row],[Stock]],35,(LEN(Table1[[#This Row],[Stock]]))-37))),0),"")</f>
        <v>5</v>
      </c>
      <c r="E490" t="s">
        <v>516</v>
      </c>
      <c r="F490" s="16">
        <f>VLOOKUP(LEFT(Table1[[#This Row],[Production]],LEN(Table1[[#This Row],[Production]])-7),Item!$A$5:$Z$1000,26,0)</f>
        <v>1.3120000000000001</v>
      </c>
      <c r="H490" s="8" t="str">
        <f>IFERROR(VLOOKUP(MID(Table1[[#This Row],[Production]],10,2),Special!$B$2:$D$26,3,0),"")</f>
        <v>S</v>
      </c>
      <c r="J490" t="b">
        <f>EXACT(LEFT(Table1[[#This Row],[Stock]],12),LEFT(Table1[[#This Row],[Production]],12))</f>
        <v>1</v>
      </c>
      <c r="K490" t="b">
        <f>EXACT((RIGHT(Table1[[#This Row],[Stock]],3)),((RIGHT(Table1[[#This Row],[Production]],3))))</f>
        <v>1</v>
      </c>
      <c r="L490" s="14">
        <f>IFERROR(VLOOKUP(Table1[[#This Row],[Stock]],[1]Sheet1!$A$7:$N$10000,14,0),"")</f>
        <v>240</v>
      </c>
      <c r="M490" s="14">
        <f>IFERROR(ROUND((Table1[[#This Row],[Stock
(S&amp;L)]]/Table1[[#This Row],[Rate
(L/S)]]),0),"")</f>
        <v>48</v>
      </c>
      <c r="O490" t="str">
        <f>IF(Table1[[#This Row],[Rate
(L/S)]]=1,"P/E","C")</f>
        <v>C</v>
      </c>
      <c r="P490" s="7">
        <f>IFERROR(VLOOKUP(Table1[[#This Row],[Stock]],[2]CUS030!$A$5:$BO$10000,21,0)/Table1[[#This Row],[Rate
(L/S)]],"")</f>
        <v>0</v>
      </c>
      <c r="Q490" s="7">
        <f>IFERROR(VLOOKUP(Table1[[#This Row],[Stock]],[2]CUS030!$A$5:$BO$10000,22,0)/Table1[[#This Row],[Rate
(L/S)]],"")</f>
        <v>0</v>
      </c>
      <c r="R490" s="7">
        <f>IFERROR(VLOOKUP(Table1[[#This Row],[Stock]],[2]CUS030!$A$5:$BO$10000,23,0)/Table1[[#This Row],[Rate
(L/S)]],"")</f>
        <v>0</v>
      </c>
      <c r="S490" s="7">
        <f>IFERROR(VLOOKUP(Table1[[#This Row],[Stock]],[2]CUS030!$A$5:$BO$10000,24,0)/Table1[[#This Row],[Rate
(L/S)]],"")</f>
        <v>0</v>
      </c>
      <c r="T490" s="7">
        <f>IFERROR(VLOOKUP(Table1[[#This Row],[Stock]],[2]CUS030!$A$5:$BO$10000,25,0)/Table1[[#This Row],[Rate
(L/S)]],"")</f>
        <v>0</v>
      </c>
      <c r="U490" s="7">
        <f>IFERROR(VLOOKUP(Table1[[#This Row],[Stock]],[2]CUS030!$A$5:$BO$10000,26,0)/Table1[[#This Row],[Rate
(L/S)]],"")</f>
        <v>0</v>
      </c>
      <c r="V490" s="7">
        <f>IFERROR(VLOOKUP(Table1[[#This Row],[Stock]],[2]CUS030!$A$5:$BO$10000,27,0)/Table1[[#This Row],[Rate
(L/S)]],"")</f>
        <v>0</v>
      </c>
      <c r="W490" s="7">
        <f>IFERROR(VLOOKUP(Table1[[#This Row],[Stock]],[2]CUS030!$A$5:$BO$10000,28,0)/Table1[[#This Row],[Rate
(L/S)]],"")</f>
        <v>0</v>
      </c>
      <c r="X490" s="7">
        <f>IFERROR(VLOOKUP(Table1[[#This Row],[Stock]],[2]CUS030!$A$5:$BO$10000,29,0)/Table1[[#This Row],[Rate
(L/S)]],"")</f>
        <v>0</v>
      </c>
      <c r="Y490" s="7">
        <f>IFERROR(VLOOKUP(Table1[[#This Row],[Stock]],[2]CUS030!$A$5:$BO$10000,30,0)/Table1[[#This Row],[Rate
(L/S)]],"")</f>
        <v>0</v>
      </c>
      <c r="Z490" s="7">
        <f>IFERROR(VLOOKUP(Table1[[#This Row],[Stock]],[2]CUS030!$A$5:$BO$10000,31,0)/Table1[[#This Row],[Rate
(L/S)]],"")</f>
        <v>0</v>
      </c>
      <c r="AA490" s="7">
        <f>IFERROR(VLOOKUP(Table1[[#This Row],[Stock]],[2]CUS030!$A$5:$BO$10000,32,0)/Table1[[#This Row],[Rate
(L/S)]],"")</f>
        <v>0</v>
      </c>
      <c r="AB490" s="7">
        <f>IFERROR(VLOOKUP(Table1[[#This Row],[Stock]],[2]CUS030!$A$5:$BO$10000,33,0)/Table1[[#This Row],[Rate
(L/S)]],"")</f>
        <v>0</v>
      </c>
      <c r="AC490" s="7">
        <f>IFERROR(VLOOKUP(Table1[[#This Row],[Stock]],[2]CUS030!$A$5:$BO$10000,34,0)/Table1[[#This Row],[Rate
(L/S)]],"")</f>
        <v>0</v>
      </c>
      <c r="AD490" s="7">
        <f>IFERROR(VLOOKUP(Table1[[#This Row],[Stock]],[2]CUS030!$A$5:$BO$10000,35,0)/Table1[[#This Row],[Rate
(L/S)]],"")</f>
        <v>0</v>
      </c>
      <c r="AE490" s="7">
        <f>IFERROR(VLOOKUP(Table1[[#This Row],[Stock]],[2]CUS030!$A$5:$BO$10000,36,0)/Table1[[#This Row],[Rate
(L/S)]],"")</f>
        <v>0</v>
      </c>
      <c r="AF490" s="7">
        <f>IFERROR(VLOOKUP(Table1[[#This Row],[Stock]],[2]CUS030!$A$5:$BO$10000,37,0)/Table1[[#This Row],[Rate
(L/S)]],"")</f>
        <v>0</v>
      </c>
      <c r="AG490" s="7">
        <f>IFERROR(VLOOKUP(Table1[[#This Row],[Stock]],[2]CUS030!$A$5:$BO$10000,38,0)/Table1[[#This Row],[Rate
(L/S)]],"")</f>
        <v>0</v>
      </c>
      <c r="AH490" s="7">
        <f>IFERROR(VLOOKUP(Table1[[#This Row],[Stock]],[2]CUS030!$A$5:$BO$10000,39,0)/Table1[[#This Row],[Rate
(L/S)]],"")</f>
        <v>0</v>
      </c>
      <c r="AI490" s="7">
        <f>IFERROR(VLOOKUP(Table1[[#This Row],[Stock]],[2]CUS030!$A$5:$BO$10000,40,0)/Table1[[#This Row],[Rate
(L/S)]],"")</f>
        <v>0</v>
      </c>
      <c r="AJ490" s="7">
        <f>IFERROR(VLOOKUP(Table1[[#This Row],[Stock]],[2]CUS030!$A$5:$BO$10000,41,0)/Table1[[#This Row],[Rate
(L/S)]],"")</f>
        <v>0</v>
      </c>
      <c r="AK490" s="7">
        <f>IFERROR(VLOOKUP(Table1[[#This Row],[Stock]],[2]CUS030!$A$5:$BO$10000,42,0)/Table1[[#This Row],[Rate
(L/S)]],"")</f>
        <v>0</v>
      </c>
      <c r="AL490" s="7">
        <f>IFERROR(VLOOKUP(Table1[[#This Row],[Stock]],[2]CUS030!$A$5:$BO$10000,43,0)/Table1[[#This Row],[Rate
(L/S)]],"")</f>
        <v>0</v>
      </c>
      <c r="AM490" s="7">
        <f>IFERROR(VLOOKUP(Table1[[#This Row],[Stock]],[2]CUS030!$A$5:$BO$10000,44,0)/Table1[[#This Row],[Rate
(L/S)]],"")</f>
        <v>0</v>
      </c>
      <c r="AN490" s="7">
        <f>IFERROR(VLOOKUP(Table1[[#This Row],[Stock]],[2]CUS030!$A$5:$BO$10000,45,0)/Table1[[#This Row],[Rate
(L/S)]],"")</f>
        <v>0</v>
      </c>
      <c r="AO490" s="7">
        <f>IFERROR(VLOOKUP(Table1[[#This Row],[Stock]],[2]CUS030!$A$5:$BO$10000,46,0)/Table1[[#This Row],[Rate
(L/S)]],"")</f>
        <v>0</v>
      </c>
      <c r="AP490" s="7">
        <f>IFERROR(VLOOKUP(Table1[[#This Row],[Stock]],[2]CUS030!$A$5:$BO$10000,47,0)/Table1[[#This Row],[Rate
(L/S)]],"")</f>
        <v>0</v>
      </c>
      <c r="AQ490" s="7">
        <f>IFERROR(VLOOKUP(Table1[[#This Row],[Stock]],[2]CUS030!$A$5:$BO$10000,48,0)/Table1[[#This Row],[Rate
(L/S)]],"")</f>
        <v>0</v>
      </c>
      <c r="AR490" s="7">
        <f>IFERROR(VLOOKUP(Table1[[#This Row],[Stock]],[2]CUS030!$A$5:$BO$10000,49,0)/Table1[[#This Row],[Rate
(L/S)]],"")</f>
        <v>0</v>
      </c>
      <c r="AS490" s="7">
        <f>IFERROR(VLOOKUP(Table1[[#This Row],[Stock]],[2]CUS030!$A$5:$BO$10000,50,0)/Table1[[#This Row],[Rate
(L/S)]],"")</f>
        <v>0</v>
      </c>
      <c r="AT490" s="7">
        <f>IFERROR(VLOOKUP(Table1[[#This Row],[Stock]],[2]CUS030!$A$5:$BO$10000,51,0)/Table1[[#This Row],[Rate
(L/S)]],"")</f>
        <v>0</v>
      </c>
      <c r="AU490" s="7">
        <f>IFERROR(VLOOKUP(Table1[[#This Row],[Stock]],[2]CUS030!$A$5:$BO$10000,52,0)/Table1[[#This Row],[Rate
(L/S)]],"")</f>
        <v>0</v>
      </c>
      <c r="AV490" s="7">
        <f>IFERROR(VLOOKUP(Table1[[#This Row],[Stock]],[2]CUS030!$A$5:$BO$10000,53,0)/Table1[[#This Row],[Rate
(L/S)]],"")</f>
        <v>0</v>
      </c>
      <c r="AW490" s="7">
        <f>IFERROR(VLOOKUP(Table1[[#This Row],[Stock]],[2]CUS030!$A$5:$BO$10000,54,0)/Table1[[#This Row],[Rate
(L/S)]],"")</f>
        <v>0</v>
      </c>
      <c r="AX490" s="7">
        <f>IFERROR(VLOOKUP(Table1[[#This Row],[Stock]],[2]CUS030!$A$5:$BO$10000,55,0)/Table1[[#This Row],[Rate
(L/S)]],"")</f>
        <v>14.6</v>
      </c>
      <c r="AY490" s="7">
        <f>IFERROR(VLOOKUP(Table1[[#This Row],[Stock]],[2]CUS030!$A$5:$BO$10000,56,0)/Table1[[#This Row],[Rate
(L/S)]],"")</f>
        <v>17.600000000000001</v>
      </c>
      <c r="AZ490" s="7">
        <f>IFERROR(VLOOKUP(Table1[[#This Row],[Stock]],[2]CUS030!$A$5:$BO$10000,57,0)/Table1[[#This Row],[Rate
(L/S)]],"")</f>
        <v>0</v>
      </c>
      <c r="BA490" s="7">
        <f>IFERROR(VLOOKUP(Table1[[#This Row],[Stock]],[2]CUS030!$A$5:$BO$10000,58,0)/Table1[[#This Row],[Rate
(L/S)]],"")</f>
        <v>16</v>
      </c>
      <c r="BB490" s="7">
        <f>IFERROR(VLOOKUP(Table1[[#This Row],[Stock]],[2]CUS030!$A$5:$BO$10000,59,0)/Table1[[#This Row],[Rate
(L/S)]],"")</f>
        <v>0</v>
      </c>
      <c r="BC490" s="7">
        <f>IFERROR(VLOOKUP(Table1[[#This Row],[Stock]],[2]CUS030!$A$5:$BO$10000,60,0)/Table1[[#This Row],[Rate
(L/S)]],"")</f>
        <v>0</v>
      </c>
      <c r="BD490" s="7">
        <f>IFERROR(VLOOKUP(Table1[[#This Row],[Stock]],[2]CUS030!$A$5:$BO$10000,61,0)/Table1[[#This Row],[Rate
(L/S)]],"")</f>
        <v>0</v>
      </c>
      <c r="BE490" s="7">
        <f>IFERROR(VLOOKUP(Table1[[#This Row],[Stock]],[2]CUS030!$A$5:$BO$10000,62,0)/Table1[[#This Row],[Rate
(L/S)]],"")</f>
        <v>0</v>
      </c>
      <c r="BF490" s="7">
        <f>IFERROR(VLOOKUP(Table1[[#This Row],[Stock]],[2]CUS030!$A$5:$BO$10000,63,0)/Table1[[#This Row],[Rate
(L/S)]],"")</f>
        <v>0</v>
      </c>
      <c r="BG490" s="7">
        <f>IFERROR(VLOOKUP(Table1[[#This Row],[Stock]],[2]CUS030!$A$5:$BO$10000,64,0)/Table1[[#This Row],[Rate
(L/S)]],"")</f>
        <v>0</v>
      </c>
      <c r="BH490" s="7">
        <f>IFERROR(VLOOKUP(Table1[[#This Row],[Stock]],[2]CUS030!$A$5:$BO$10000,65,0)/Table1[[#This Row],[Rate
(L/S)]],"")</f>
        <v>0</v>
      </c>
      <c r="BI490" s="7" t="s">
        <v>1</v>
      </c>
      <c r="BJ490" s="15">
        <f>IFERROR(IF(Table1[[#This Row],[S.Material]]="S",(Table1[[#This Row],[Total Qty]]+Table1[[#This Row],[N+1]]+Table1[[#This Row],[N+2]]),Table1[[#This Row],[Total Qty]]+Table1[[#This Row],[N+1]]),)</f>
        <v>17.600000000000001</v>
      </c>
      <c r="BK490" s="7" t="str">
        <f>IFERROR(IF(((AVERAGE((Table1[[#This Row],[N+1]],Table1[[#This Row],[N+2]]),Table1[[#This Row],[N+3]])-(Table1[[#This Row],[Total Qty]])))&gt;500,"Fixed&gt;500pcs",""),"")</f>
        <v/>
      </c>
      <c r="BL490" s="7" t="str">
        <f>IF(AND(Table1[[#This Row],[Last Forcast]]=0,Table1[[#This Row],[Total Qty]]&gt;0,Table1[[#This Row],[N+1]]&gt;0),"Check PO again","")</f>
        <v/>
      </c>
    </row>
    <row r="491" spans="2:64" x14ac:dyDescent="0.3">
      <c r="B491">
        <v>489</v>
      </c>
      <c r="C491" t="s">
        <v>505</v>
      </c>
      <c r="D491">
        <f>IFERROR(ROUND((MID(Table1[[#This Row],[Production]],35,(LEN(Table1[[#This Row],[Production]]))-37)/(MID(Table1[[#This Row],[Stock]],35,(LEN(Table1[[#This Row],[Stock]]))-37))),0),"")</f>
        <v>3</v>
      </c>
      <c r="E491" t="s">
        <v>504</v>
      </c>
      <c r="F491" s="16">
        <f>VLOOKUP(LEFT(Table1[[#This Row],[Production]],LEN(Table1[[#This Row],[Production]])-7),Item!$A$5:$Z$1000,26,0)</f>
        <v>1.3120000000000001</v>
      </c>
      <c r="H491" s="8" t="str">
        <f>IFERROR(VLOOKUP(MID(Table1[[#This Row],[Production]],10,2),Special!$B$2:$D$26,3,0),"")</f>
        <v>S</v>
      </c>
      <c r="J491" t="b">
        <f>EXACT(LEFT(Table1[[#This Row],[Stock]],12),LEFT(Table1[[#This Row],[Production]],12))</f>
        <v>1</v>
      </c>
      <c r="K491" t="b">
        <f>EXACT((RIGHT(Table1[[#This Row],[Stock]],3)),((RIGHT(Table1[[#This Row],[Production]],3))))</f>
        <v>1</v>
      </c>
      <c r="L491" s="14">
        <f>IFERROR(VLOOKUP(Table1[[#This Row],[Stock]],[1]Sheet1!$A$7:$N$10000,14,0),"")</f>
        <v>1452</v>
      </c>
      <c r="M491" s="14">
        <f>IFERROR(ROUND((Table1[[#This Row],[Stock
(S&amp;L)]]/Table1[[#This Row],[Rate
(L/S)]]),0),"")</f>
        <v>484</v>
      </c>
      <c r="O491" t="str">
        <f>IF(Table1[[#This Row],[Rate
(L/S)]]=1,"P/E","C")</f>
        <v>C</v>
      </c>
      <c r="P491" s="7">
        <f>IFERROR(VLOOKUP(Table1[[#This Row],[Stock]],[2]CUS030!$A$5:$BO$10000,21,0)/Table1[[#This Row],[Rate
(L/S)]],"")</f>
        <v>0</v>
      </c>
      <c r="Q491" s="7">
        <f>IFERROR(VLOOKUP(Table1[[#This Row],[Stock]],[2]CUS030!$A$5:$BO$10000,22,0)/Table1[[#This Row],[Rate
(L/S)]],"")</f>
        <v>0</v>
      </c>
      <c r="R491" s="7">
        <f>IFERROR(VLOOKUP(Table1[[#This Row],[Stock]],[2]CUS030!$A$5:$BO$10000,23,0)/Table1[[#This Row],[Rate
(L/S)]],"")</f>
        <v>0</v>
      </c>
      <c r="S491" s="7">
        <f>IFERROR(VLOOKUP(Table1[[#This Row],[Stock]],[2]CUS030!$A$5:$BO$10000,24,0)/Table1[[#This Row],[Rate
(L/S)]],"")</f>
        <v>0</v>
      </c>
      <c r="T491" s="7">
        <f>IFERROR(VLOOKUP(Table1[[#This Row],[Stock]],[2]CUS030!$A$5:$BO$10000,25,0)/Table1[[#This Row],[Rate
(L/S)]],"")</f>
        <v>0</v>
      </c>
      <c r="U491" s="7">
        <f>IFERROR(VLOOKUP(Table1[[#This Row],[Stock]],[2]CUS030!$A$5:$BO$10000,26,0)/Table1[[#This Row],[Rate
(L/S)]],"")</f>
        <v>0</v>
      </c>
      <c r="V491" s="7">
        <f>IFERROR(VLOOKUP(Table1[[#This Row],[Stock]],[2]CUS030!$A$5:$BO$10000,27,0)/Table1[[#This Row],[Rate
(L/S)]],"")</f>
        <v>0</v>
      </c>
      <c r="W491" s="7">
        <f>IFERROR(VLOOKUP(Table1[[#This Row],[Stock]],[2]CUS030!$A$5:$BO$10000,28,0)/Table1[[#This Row],[Rate
(L/S)]],"")</f>
        <v>0</v>
      </c>
      <c r="X491" s="7">
        <f>IFERROR(VLOOKUP(Table1[[#This Row],[Stock]],[2]CUS030!$A$5:$BO$10000,29,0)/Table1[[#This Row],[Rate
(L/S)]],"")</f>
        <v>0</v>
      </c>
      <c r="Y491" s="7">
        <f>IFERROR(VLOOKUP(Table1[[#This Row],[Stock]],[2]CUS030!$A$5:$BO$10000,30,0)/Table1[[#This Row],[Rate
(L/S)]],"")</f>
        <v>0</v>
      </c>
      <c r="Z491" s="7">
        <f>IFERROR(VLOOKUP(Table1[[#This Row],[Stock]],[2]CUS030!$A$5:$BO$10000,31,0)/Table1[[#This Row],[Rate
(L/S)]],"")</f>
        <v>0</v>
      </c>
      <c r="AA491" s="7">
        <f>IFERROR(VLOOKUP(Table1[[#This Row],[Stock]],[2]CUS030!$A$5:$BO$10000,32,0)/Table1[[#This Row],[Rate
(L/S)]],"")</f>
        <v>0</v>
      </c>
      <c r="AB491" s="7">
        <f>IFERROR(VLOOKUP(Table1[[#This Row],[Stock]],[2]CUS030!$A$5:$BO$10000,33,0)/Table1[[#This Row],[Rate
(L/S)]],"")</f>
        <v>0</v>
      </c>
      <c r="AC491" s="7">
        <f>IFERROR(VLOOKUP(Table1[[#This Row],[Stock]],[2]CUS030!$A$5:$BO$10000,34,0)/Table1[[#This Row],[Rate
(L/S)]],"")</f>
        <v>0</v>
      </c>
      <c r="AD491" s="7">
        <f>IFERROR(VLOOKUP(Table1[[#This Row],[Stock]],[2]CUS030!$A$5:$BO$10000,35,0)/Table1[[#This Row],[Rate
(L/S)]],"")</f>
        <v>0</v>
      </c>
      <c r="AE491" s="7">
        <f>IFERROR(VLOOKUP(Table1[[#This Row],[Stock]],[2]CUS030!$A$5:$BO$10000,36,0)/Table1[[#This Row],[Rate
(L/S)]],"")</f>
        <v>0</v>
      </c>
      <c r="AF491" s="7">
        <f>IFERROR(VLOOKUP(Table1[[#This Row],[Stock]],[2]CUS030!$A$5:$BO$10000,37,0)/Table1[[#This Row],[Rate
(L/S)]],"")</f>
        <v>0</v>
      </c>
      <c r="AG491" s="7">
        <f>IFERROR(VLOOKUP(Table1[[#This Row],[Stock]],[2]CUS030!$A$5:$BO$10000,38,0)/Table1[[#This Row],[Rate
(L/S)]],"")</f>
        <v>0</v>
      </c>
      <c r="AH491" s="7">
        <f>IFERROR(VLOOKUP(Table1[[#This Row],[Stock]],[2]CUS030!$A$5:$BO$10000,39,0)/Table1[[#This Row],[Rate
(L/S)]],"")</f>
        <v>0</v>
      </c>
      <c r="AI491" s="7">
        <f>IFERROR(VLOOKUP(Table1[[#This Row],[Stock]],[2]CUS030!$A$5:$BO$10000,40,0)/Table1[[#This Row],[Rate
(L/S)]],"")</f>
        <v>0</v>
      </c>
      <c r="AJ491" s="7">
        <f>IFERROR(VLOOKUP(Table1[[#This Row],[Stock]],[2]CUS030!$A$5:$BO$10000,41,0)/Table1[[#This Row],[Rate
(L/S)]],"")</f>
        <v>0</v>
      </c>
      <c r="AK491" s="7">
        <f>IFERROR(VLOOKUP(Table1[[#This Row],[Stock]],[2]CUS030!$A$5:$BO$10000,42,0)/Table1[[#This Row],[Rate
(L/S)]],"")</f>
        <v>0</v>
      </c>
      <c r="AL491" s="7">
        <f>IFERROR(VLOOKUP(Table1[[#This Row],[Stock]],[2]CUS030!$A$5:$BO$10000,43,0)/Table1[[#This Row],[Rate
(L/S)]],"")</f>
        <v>0</v>
      </c>
      <c r="AM491" s="7">
        <f>IFERROR(VLOOKUP(Table1[[#This Row],[Stock]],[2]CUS030!$A$5:$BO$10000,44,0)/Table1[[#This Row],[Rate
(L/S)]],"")</f>
        <v>0</v>
      </c>
      <c r="AN491" s="7">
        <f>IFERROR(VLOOKUP(Table1[[#This Row],[Stock]],[2]CUS030!$A$5:$BO$10000,45,0)/Table1[[#This Row],[Rate
(L/S)]],"")</f>
        <v>0</v>
      </c>
      <c r="AO491" s="7">
        <f>IFERROR(VLOOKUP(Table1[[#This Row],[Stock]],[2]CUS030!$A$5:$BO$10000,46,0)/Table1[[#This Row],[Rate
(L/S)]],"")</f>
        <v>0</v>
      </c>
      <c r="AP491" s="7">
        <f>IFERROR(VLOOKUP(Table1[[#This Row],[Stock]],[2]CUS030!$A$5:$BO$10000,47,0)/Table1[[#This Row],[Rate
(L/S)]],"")</f>
        <v>0</v>
      </c>
      <c r="AQ491" s="7">
        <f>IFERROR(VLOOKUP(Table1[[#This Row],[Stock]],[2]CUS030!$A$5:$BO$10000,48,0)/Table1[[#This Row],[Rate
(L/S)]],"")</f>
        <v>0</v>
      </c>
      <c r="AR491" s="7">
        <f>IFERROR(VLOOKUP(Table1[[#This Row],[Stock]],[2]CUS030!$A$5:$BO$10000,49,0)/Table1[[#This Row],[Rate
(L/S)]],"")</f>
        <v>0</v>
      </c>
      <c r="AS491" s="7">
        <f>IFERROR(VLOOKUP(Table1[[#This Row],[Stock]],[2]CUS030!$A$5:$BO$10000,50,0)/Table1[[#This Row],[Rate
(L/S)]],"")</f>
        <v>0</v>
      </c>
      <c r="AT491" s="7">
        <f>IFERROR(VLOOKUP(Table1[[#This Row],[Stock]],[2]CUS030!$A$5:$BO$10000,51,0)/Table1[[#This Row],[Rate
(L/S)]],"")</f>
        <v>0</v>
      </c>
      <c r="AU491" s="7">
        <f>IFERROR(VLOOKUP(Table1[[#This Row],[Stock]],[2]CUS030!$A$5:$BO$10000,52,0)/Table1[[#This Row],[Rate
(L/S)]],"")</f>
        <v>0</v>
      </c>
      <c r="AV491" s="7">
        <f>IFERROR(VLOOKUP(Table1[[#This Row],[Stock]],[2]CUS030!$A$5:$BO$10000,53,0)/Table1[[#This Row],[Rate
(L/S)]],"")</f>
        <v>0</v>
      </c>
      <c r="AW491" s="7">
        <f>IFERROR(VLOOKUP(Table1[[#This Row],[Stock]],[2]CUS030!$A$5:$BO$10000,54,0)/Table1[[#This Row],[Rate
(L/S)]],"")</f>
        <v>0</v>
      </c>
      <c r="AX491" s="7">
        <f>IFERROR(VLOOKUP(Table1[[#This Row],[Stock]],[2]CUS030!$A$5:$BO$10000,55,0)/Table1[[#This Row],[Rate
(L/S)]],"")</f>
        <v>0</v>
      </c>
      <c r="AY491" s="7">
        <f>IFERROR(VLOOKUP(Table1[[#This Row],[Stock]],[2]CUS030!$A$5:$BO$10000,56,0)/Table1[[#This Row],[Rate
(L/S)]],"")</f>
        <v>10</v>
      </c>
      <c r="AZ491" s="7">
        <f>IFERROR(VLOOKUP(Table1[[#This Row],[Stock]],[2]CUS030!$A$5:$BO$10000,57,0)/Table1[[#This Row],[Rate
(L/S)]],"")</f>
        <v>10</v>
      </c>
      <c r="BA491" s="7">
        <f>IFERROR(VLOOKUP(Table1[[#This Row],[Stock]],[2]CUS030!$A$5:$BO$10000,58,0)/Table1[[#This Row],[Rate
(L/S)]],"")</f>
        <v>0</v>
      </c>
      <c r="BB491" s="7">
        <f>IFERROR(VLOOKUP(Table1[[#This Row],[Stock]],[2]CUS030!$A$5:$BO$10000,59,0)/Table1[[#This Row],[Rate
(L/S)]],"")</f>
        <v>0</v>
      </c>
      <c r="BC491" s="7">
        <f>IFERROR(VLOOKUP(Table1[[#This Row],[Stock]],[2]CUS030!$A$5:$BO$10000,60,0)/Table1[[#This Row],[Rate
(L/S)]],"")</f>
        <v>0</v>
      </c>
      <c r="BD491" s="7">
        <f>IFERROR(VLOOKUP(Table1[[#This Row],[Stock]],[2]CUS030!$A$5:$BO$10000,61,0)/Table1[[#This Row],[Rate
(L/S)]],"")</f>
        <v>0</v>
      </c>
      <c r="BE491" s="7">
        <f>IFERROR(VLOOKUP(Table1[[#This Row],[Stock]],[2]CUS030!$A$5:$BO$10000,62,0)/Table1[[#This Row],[Rate
(L/S)]],"")</f>
        <v>0</v>
      </c>
      <c r="BF491" s="7">
        <f>IFERROR(VLOOKUP(Table1[[#This Row],[Stock]],[2]CUS030!$A$5:$BO$10000,63,0)/Table1[[#This Row],[Rate
(L/S)]],"")</f>
        <v>0</v>
      </c>
      <c r="BG491" s="7">
        <f>IFERROR(VLOOKUP(Table1[[#This Row],[Stock]],[2]CUS030!$A$5:$BO$10000,64,0)/Table1[[#This Row],[Rate
(L/S)]],"")</f>
        <v>0</v>
      </c>
      <c r="BH491" s="7">
        <f>IFERROR(VLOOKUP(Table1[[#This Row],[Stock]],[2]CUS030!$A$5:$BO$10000,65,0)/Table1[[#This Row],[Rate
(L/S)]],"")</f>
        <v>0</v>
      </c>
      <c r="BI491" s="7" t="s">
        <v>1</v>
      </c>
      <c r="BJ491" s="15">
        <f>IFERROR(IF(Table1[[#This Row],[S.Material]]="S",(Table1[[#This Row],[Total Qty]]+Table1[[#This Row],[N+1]]+Table1[[#This Row],[N+2]]),Table1[[#This Row],[Total Qty]]+Table1[[#This Row],[N+1]]),)</f>
        <v>20</v>
      </c>
      <c r="BK491" s="7" t="str">
        <f>IFERROR(IF(((AVERAGE((Table1[[#This Row],[N+1]],Table1[[#This Row],[N+2]]),Table1[[#This Row],[N+3]])-(Table1[[#This Row],[Total Qty]])))&gt;500,"Fixed&gt;500pcs",""),"")</f>
        <v/>
      </c>
      <c r="BL491" s="7" t="str">
        <f>IF(AND(Table1[[#This Row],[Last Forcast]]=0,Table1[[#This Row],[Total Qty]]&gt;0,Table1[[#This Row],[N+1]]&gt;0),"Check PO again","")</f>
        <v/>
      </c>
    </row>
    <row r="492" spans="2:64" x14ac:dyDescent="0.3">
      <c r="B492">
        <v>490</v>
      </c>
      <c r="C492" t="s">
        <v>506</v>
      </c>
      <c r="D492">
        <f>IFERROR(ROUND((MID(Table1[[#This Row],[Production]],35,(LEN(Table1[[#This Row],[Production]]))-37)/(MID(Table1[[#This Row],[Stock]],35,(LEN(Table1[[#This Row],[Stock]]))-37))),0),"")</f>
        <v>3</v>
      </c>
      <c r="E492" t="s">
        <v>508</v>
      </c>
      <c r="F492" s="16">
        <f>VLOOKUP(LEFT(Table1[[#This Row],[Production]],LEN(Table1[[#This Row],[Production]])-7),Item!$A$5:$Z$1000,26,0)</f>
        <v>1.3120000000000001</v>
      </c>
      <c r="H492" s="8" t="str">
        <f>IFERROR(VLOOKUP(MID(Table1[[#This Row],[Production]],10,2),Special!$B$2:$D$26,3,0),"")</f>
        <v>S</v>
      </c>
      <c r="J492" t="b">
        <f>EXACT(LEFT(Table1[[#This Row],[Stock]],12),LEFT(Table1[[#This Row],[Production]],12))</f>
        <v>1</v>
      </c>
      <c r="K492" t="b">
        <f>EXACT((RIGHT(Table1[[#This Row],[Stock]],3)),((RIGHT(Table1[[#This Row],[Production]],3))))</f>
        <v>1</v>
      </c>
      <c r="L492" s="14">
        <f>IFERROR(VLOOKUP(Table1[[#This Row],[Stock]],[1]Sheet1!$A$7:$N$10000,14,0),"")</f>
        <v>285</v>
      </c>
      <c r="M492" s="14">
        <f>IFERROR(ROUND((Table1[[#This Row],[Stock
(S&amp;L)]]/Table1[[#This Row],[Rate
(L/S)]]),0),"")</f>
        <v>95</v>
      </c>
      <c r="O492" t="str">
        <f>IF(Table1[[#This Row],[Rate
(L/S)]]=1,"P/E","C")</f>
        <v>C</v>
      </c>
      <c r="P492" s="7">
        <f>IFERROR(VLOOKUP(Table1[[#This Row],[Stock]],[2]CUS030!$A$5:$BO$10000,21,0)/Table1[[#This Row],[Rate
(L/S)]],"")</f>
        <v>0</v>
      </c>
      <c r="Q492" s="7">
        <f>IFERROR(VLOOKUP(Table1[[#This Row],[Stock]],[2]CUS030!$A$5:$BO$10000,22,0)/Table1[[#This Row],[Rate
(L/S)]],"")</f>
        <v>0</v>
      </c>
      <c r="R492" s="7">
        <f>IFERROR(VLOOKUP(Table1[[#This Row],[Stock]],[2]CUS030!$A$5:$BO$10000,23,0)/Table1[[#This Row],[Rate
(L/S)]],"")</f>
        <v>0</v>
      </c>
      <c r="S492" s="7">
        <f>IFERROR(VLOOKUP(Table1[[#This Row],[Stock]],[2]CUS030!$A$5:$BO$10000,24,0)/Table1[[#This Row],[Rate
(L/S)]],"")</f>
        <v>0</v>
      </c>
      <c r="T492" s="7">
        <f>IFERROR(VLOOKUP(Table1[[#This Row],[Stock]],[2]CUS030!$A$5:$BO$10000,25,0)/Table1[[#This Row],[Rate
(L/S)]],"")</f>
        <v>0</v>
      </c>
      <c r="U492" s="7">
        <f>IFERROR(VLOOKUP(Table1[[#This Row],[Stock]],[2]CUS030!$A$5:$BO$10000,26,0)/Table1[[#This Row],[Rate
(L/S)]],"")</f>
        <v>0</v>
      </c>
      <c r="V492" s="7">
        <f>IFERROR(VLOOKUP(Table1[[#This Row],[Stock]],[2]CUS030!$A$5:$BO$10000,27,0)/Table1[[#This Row],[Rate
(L/S)]],"")</f>
        <v>0</v>
      </c>
      <c r="W492" s="7">
        <f>IFERROR(VLOOKUP(Table1[[#This Row],[Stock]],[2]CUS030!$A$5:$BO$10000,28,0)/Table1[[#This Row],[Rate
(L/S)]],"")</f>
        <v>0</v>
      </c>
      <c r="X492" s="7">
        <f>IFERROR(VLOOKUP(Table1[[#This Row],[Stock]],[2]CUS030!$A$5:$BO$10000,29,0)/Table1[[#This Row],[Rate
(L/S)]],"")</f>
        <v>0</v>
      </c>
      <c r="Y492" s="7">
        <f>IFERROR(VLOOKUP(Table1[[#This Row],[Stock]],[2]CUS030!$A$5:$BO$10000,30,0)/Table1[[#This Row],[Rate
(L/S)]],"")</f>
        <v>0</v>
      </c>
      <c r="Z492" s="7">
        <f>IFERROR(VLOOKUP(Table1[[#This Row],[Stock]],[2]CUS030!$A$5:$BO$10000,31,0)/Table1[[#This Row],[Rate
(L/S)]],"")</f>
        <v>0</v>
      </c>
      <c r="AA492" s="7">
        <f>IFERROR(VLOOKUP(Table1[[#This Row],[Stock]],[2]CUS030!$A$5:$BO$10000,32,0)/Table1[[#This Row],[Rate
(L/S)]],"")</f>
        <v>0</v>
      </c>
      <c r="AB492" s="7">
        <f>IFERROR(VLOOKUP(Table1[[#This Row],[Stock]],[2]CUS030!$A$5:$BO$10000,33,0)/Table1[[#This Row],[Rate
(L/S)]],"")</f>
        <v>0</v>
      </c>
      <c r="AC492" s="7">
        <f>IFERROR(VLOOKUP(Table1[[#This Row],[Stock]],[2]CUS030!$A$5:$BO$10000,34,0)/Table1[[#This Row],[Rate
(L/S)]],"")</f>
        <v>0</v>
      </c>
      <c r="AD492" s="7">
        <f>IFERROR(VLOOKUP(Table1[[#This Row],[Stock]],[2]CUS030!$A$5:$BO$10000,35,0)/Table1[[#This Row],[Rate
(L/S)]],"")</f>
        <v>0</v>
      </c>
      <c r="AE492" s="7">
        <f>IFERROR(VLOOKUP(Table1[[#This Row],[Stock]],[2]CUS030!$A$5:$BO$10000,36,0)/Table1[[#This Row],[Rate
(L/S)]],"")</f>
        <v>0</v>
      </c>
      <c r="AF492" s="7">
        <f>IFERROR(VLOOKUP(Table1[[#This Row],[Stock]],[2]CUS030!$A$5:$BO$10000,37,0)/Table1[[#This Row],[Rate
(L/S)]],"")</f>
        <v>0</v>
      </c>
      <c r="AG492" s="7">
        <f>IFERROR(VLOOKUP(Table1[[#This Row],[Stock]],[2]CUS030!$A$5:$BO$10000,38,0)/Table1[[#This Row],[Rate
(L/S)]],"")</f>
        <v>0</v>
      </c>
      <c r="AH492" s="7">
        <f>IFERROR(VLOOKUP(Table1[[#This Row],[Stock]],[2]CUS030!$A$5:$BO$10000,39,0)/Table1[[#This Row],[Rate
(L/S)]],"")</f>
        <v>0</v>
      </c>
      <c r="AI492" s="7">
        <f>IFERROR(VLOOKUP(Table1[[#This Row],[Stock]],[2]CUS030!$A$5:$BO$10000,40,0)/Table1[[#This Row],[Rate
(L/S)]],"")</f>
        <v>0</v>
      </c>
      <c r="AJ492" s="7">
        <f>IFERROR(VLOOKUP(Table1[[#This Row],[Stock]],[2]CUS030!$A$5:$BO$10000,41,0)/Table1[[#This Row],[Rate
(L/S)]],"")</f>
        <v>0</v>
      </c>
      <c r="AK492" s="7">
        <f>IFERROR(VLOOKUP(Table1[[#This Row],[Stock]],[2]CUS030!$A$5:$BO$10000,42,0)/Table1[[#This Row],[Rate
(L/S)]],"")</f>
        <v>0</v>
      </c>
      <c r="AL492" s="7">
        <f>IFERROR(VLOOKUP(Table1[[#This Row],[Stock]],[2]CUS030!$A$5:$BO$10000,43,0)/Table1[[#This Row],[Rate
(L/S)]],"")</f>
        <v>0</v>
      </c>
      <c r="AM492" s="7">
        <f>IFERROR(VLOOKUP(Table1[[#This Row],[Stock]],[2]CUS030!$A$5:$BO$10000,44,0)/Table1[[#This Row],[Rate
(L/S)]],"")</f>
        <v>0</v>
      </c>
      <c r="AN492" s="7">
        <f>IFERROR(VLOOKUP(Table1[[#This Row],[Stock]],[2]CUS030!$A$5:$BO$10000,45,0)/Table1[[#This Row],[Rate
(L/S)]],"")</f>
        <v>0</v>
      </c>
      <c r="AO492" s="7">
        <f>IFERROR(VLOOKUP(Table1[[#This Row],[Stock]],[2]CUS030!$A$5:$BO$10000,46,0)/Table1[[#This Row],[Rate
(L/S)]],"")</f>
        <v>0</v>
      </c>
      <c r="AP492" s="7">
        <f>IFERROR(VLOOKUP(Table1[[#This Row],[Stock]],[2]CUS030!$A$5:$BO$10000,47,0)/Table1[[#This Row],[Rate
(L/S)]],"")</f>
        <v>0</v>
      </c>
      <c r="AQ492" s="7">
        <f>IFERROR(VLOOKUP(Table1[[#This Row],[Stock]],[2]CUS030!$A$5:$BO$10000,48,0)/Table1[[#This Row],[Rate
(L/S)]],"")</f>
        <v>0</v>
      </c>
      <c r="AR492" s="7">
        <f>IFERROR(VLOOKUP(Table1[[#This Row],[Stock]],[2]CUS030!$A$5:$BO$10000,49,0)/Table1[[#This Row],[Rate
(L/S)]],"")</f>
        <v>0</v>
      </c>
      <c r="AS492" s="7">
        <f>IFERROR(VLOOKUP(Table1[[#This Row],[Stock]],[2]CUS030!$A$5:$BO$10000,50,0)/Table1[[#This Row],[Rate
(L/S)]],"")</f>
        <v>0</v>
      </c>
      <c r="AT492" s="7">
        <f>IFERROR(VLOOKUP(Table1[[#This Row],[Stock]],[2]CUS030!$A$5:$BO$10000,51,0)/Table1[[#This Row],[Rate
(L/S)]],"")</f>
        <v>0</v>
      </c>
      <c r="AU492" s="7">
        <f>IFERROR(VLOOKUP(Table1[[#This Row],[Stock]],[2]CUS030!$A$5:$BO$10000,52,0)/Table1[[#This Row],[Rate
(L/S)]],"")</f>
        <v>0</v>
      </c>
      <c r="AV492" s="7">
        <f>IFERROR(VLOOKUP(Table1[[#This Row],[Stock]],[2]CUS030!$A$5:$BO$10000,53,0)/Table1[[#This Row],[Rate
(L/S)]],"")</f>
        <v>0</v>
      </c>
      <c r="AW492" s="7">
        <f>IFERROR(VLOOKUP(Table1[[#This Row],[Stock]],[2]CUS030!$A$5:$BO$10000,54,0)/Table1[[#This Row],[Rate
(L/S)]],"")</f>
        <v>0</v>
      </c>
      <c r="AX492" s="7">
        <f>IFERROR(VLOOKUP(Table1[[#This Row],[Stock]],[2]CUS030!$A$5:$BO$10000,55,0)/Table1[[#This Row],[Rate
(L/S)]],"")</f>
        <v>189</v>
      </c>
      <c r="AY492" s="7">
        <f>IFERROR(VLOOKUP(Table1[[#This Row],[Stock]],[2]CUS030!$A$5:$BO$10000,56,0)/Table1[[#This Row],[Rate
(L/S)]],"")</f>
        <v>326.66666666666669</v>
      </c>
      <c r="AZ492" s="7">
        <f>IFERROR(VLOOKUP(Table1[[#This Row],[Stock]],[2]CUS030!$A$5:$BO$10000,57,0)/Table1[[#This Row],[Rate
(L/S)]],"")</f>
        <v>0</v>
      </c>
      <c r="BA492" s="7">
        <f>IFERROR(VLOOKUP(Table1[[#This Row],[Stock]],[2]CUS030!$A$5:$BO$10000,58,0)/Table1[[#This Row],[Rate
(L/S)]],"")</f>
        <v>150</v>
      </c>
      <c r="BB492" s="7">
        <f>IFERROR(VLOOKUP(Table1[[#This Row],[Stock]],[2]CUS030!$A$5:$BO$10000,59,0)/Table1[[#This Row],[Rate
(L/S)]],"")</f>
        <v>0</v>
      </c>
      <c r="BC492" s="7">
        <f>IFERROR(VLOOKUP(Table1[[#This Row],[Stock]],[2]CUS030!$A$5:$BO$10000,60,0)/Table1[[#This Row],[Rate
(L/S)]],"")</f>
        <v>0</v>
      </c>
      <c r="BD492" s="7">
        <f>IFERROR(VLOOKUP(Table1[[#This Row],[Stock]],[2]CUS030!$A$5:$BO$10000,61,0)/Table1[[#This Row],[Rate
(L/S)]],"")</f>
        <v>0</v>
      </c>
      <c r="BE492" s="7">
        <f>IFERROR(VLOOKUP(Table1[[#This Row],[Stock]],[2]CUS030!$A$5:$BO$10000,62,0)/Table1[[#This Row],[Rate
(L/S)]],"")</f>
        <v>0</v>
      </c>
      <c r="BF492" s="7">
        <f>IFERROR(VLOOKUP(Table1[[#This Row],[Stock]],[2]CUS030!$A$5:$BO$10000,63,0)/Table1[[#This Row],[Rate
(L/S)]],"")</f>
        <v>0</v>
      </c>
      <c r="BG492" s="7">
        <f>IFERROR(VLOOKUP(Table1[[#This Row],[Stock]],[2]CUS030!$A$5:$BO$10000,64,0)/Table1[[#This Row],[Rate
(L/S)]],"")</f>
        <v>0</v>
      </c>
      <c r="BH492" s="7">
        <f>IFERROR(VLOOKUP(Table1[[#This Row],[Stock]],[2]CUS030!$A$5:$BO$10000,65,0)/Table1[[#This Row],[Rate
(L/S)]],"")</f>
        <v>0</v>
      </c>
      <c r="BI492" s="7" t="s">
        <v>1</v>
      </c>
      <c r="BJ492" s="15">
        <f>IFERROR(IF(Table1[[#This Row],[S.Material]]="S",(Table1[[#This Row],[Total Qty]]+Table1[[#This Row],[N+1]]+Table1[[#This Row],[N+2]]),Table1[[#This Row],[Total Qty]]+Table1[[#This Row],[N+1]]),)</f>
        <v>326.66666666666669</v>
      </c>
      <c r="BK492" s="7" t="str">
        <f>IFERROR(IF(((AVERAGE((Table1[[#This Row],[N+1]],Table1[[#This Row],[N+2]]),Table1[[#This Row],[N+3]])-(Table1[[#This Row],[Total Qty]])))&gt;500,"Fixed&gt;500pcs",""),"")</f>
        <v/>
      </c>
      <c r="BL492" s="7" t="str">
        <f>IF(AND(Table1[[#This Row],[Last Forcast]]=0,Table1[[#This Row],[Total Qty]]&gt;0,Table1[[#This Row],[N+1]]&gt;0),"Check PO again","")</f>
        <v/>
      </c>
    </row>
    <row r="493" spans="2:64" x14ac:dyDescent="0.3">
      <c r="B493">
        <v>491</v>
      </c>
      <c r="C493" t="s">
        <v>507</v>
      </c>
      <c r="D493">
        <f>IFERROR(ROUND((MID(Table1[[#This Row],[Production]],35,(LEN(Table1[[#This Row],[Production]]))-37)/(MID(Table1[[#This Row],[Stock]],35,(LEN(Table1[[#This Row],[Stock]]))-37))),0),"")</f>
        <v>3</v>
      </c>
      <c r="E493" t="s">
        <v>508</v>
      </c>
      <c r="F493" s="16">
        <f>VLOOKUP(LEFT(Table1[[#This Row],[Production]],LEN(Table1[[#This Row],[Production]])-7),Item!$A$5:$Z$1000,26,0)</f>
        <v>1.3120000000000001</v>
      </c>
      <c r="H493" s="8" t="str">
        <f>IFERROR(VLOOKUP(MID(Table1[[#This Row],[Production]],10,2),Special!$B$2:$D$26,3,0),"")</f>
        <v>S</v>
      </c>
      <c r="J493" t="b">
        <f>EXACT(LEFT(Table1[[#This Row],[Stock]],12),LEFT(Table1[[#This Row],[Production]],12))</f>
        <v>1</v>
      </c>
      <c r="K493" t="b">
        <f>EXACT((RIGHT(Table1[[#This Row],[Stock]],3)),((RIGHT(Table1[[#This Row],[Production]],3))))</f>
        <v>1</v>
      </c>
      <c r="L493" s="14">
        <f>IFERROR(VLOOKUP(Table1[[#This Row],[Stock]],[1]Sheet1!$A$7:$N$10000,14,0),"")</f>
        <v>82</v>
      </c>
      <c r="M493" s="14">
        <f>IFERROR(ROUND((Table1[[#This Row],[Stock
(S&amp;L)]]/Table1[[#This Row],[Rate
(L/S)]]),0),"")</f>
        <v>27</v>
      </c>
      <c r="O493" t="str">
        <f>IF(Table1[[#This Row],[Rate
(L/S)]]=1,"P/E","C")</f>
        <v>C</v>
      </c>
      <c r="P493" s="7">
        <f>IFERROR(VLOOKUP(Table1[[#This Row],[Stock]],[2]CUS030!$A$5:$BO$10000,21,0)/Table1[[#This Row],[Rate
(L/S)]],"")</f>
        <v>0</v>
      </c>
      <c r="Q493" s="7">
        <f>IFERROR(VLOOKUP(Table1[[#This Row],[Stock]],[2]CUS030!$A$5:$BO$10000,22,0)/Table1[[#This Row],[Rate
(L/S)]],"")</f>
        <v>0</v>
      </c>
      <c r="R493" s="7">
        <f>IFERROR(VLOOKUP(Table1[[#This Row],[Stock]],[2]CUS030!$A$5:$BO$10000,23,0)/Table1[[#This Row],[Rate
(L/S)]],"")</f>
        <v>0</v>
      </c>
      <c r="S493" s="7">
        <f>IFERROR(VLOOKUP(Table1[[#This Row],[Stock]],[2]CUS030!$A$5:$BO$10000,24,0)/Table1[[#This Row],[Rate
(L/S)]],"")</f>
        <v>0</v>
      </c>
      <c r="T493" s="7">
        <f>IFERROR(VLOOKUP(Table1[[#This Row],[Stock]],[2]CUS030!$A$5:$BO$10000,25,0)/Table1[[#This Row],[Rate
(L/S)]],"")</f>
        <v>0</v>
      </c>
      <c r="U493" s="7">
        <f>IFERROR(VLOOKUP(Table1[[#This Row],[Stock]],[2]CUS030!$A$5:$BO$10000,26,0)/Table1[[#This Row],[Rate
(L/S)]],"")</f>
        <v>0</v>
      </c>
      <c r="V493" s="7">
        <f>IFERROR(VLOOKUP(Table1[[#This Row],[Stock]],[2]CUS030!$A$5:$BO$10000,27,0)/Table1[[#This Row],[Rate
(L/S)]],"")</f>
        <v>0</v>
      </c>
      <c r="W493" s="7">
        <f>IFERROR(VLOOKUP(Table1[[#This Row],[Stock]],[2]CUS030!$A$5:$BO$10000,28,0)/Table1[[#This Row],[Rate
(L/S)]],"")</f>
        <v>0</v>
      </c>
      <c r="X493" s="7">
        <f>IFERROR(VLOOKUP(Table1[[#This Row],[Stock]],[2]CUS030!$A$5:$BO$10000,29,0)/Table1[[#This Row],[Rate
(L/S)]],"")</f>
        <v>0</v>
      </c>
      <c r="Y493" s="7">
        <f>IFERROR(VLOOKUP(Table1[[#This Row],[Stock]],[2]CUS030!$A$5:$BO$10000,30,0)/Table1[[#This Row],[Rate
(L/S)]],"")</f>
        <v>0</v>
      </c>
      <c r="Z493" s="7">
        <f>IFERROR(VLOOKUP(Table1[[#This Row],[Stock]],[2]CUS030!$A$5:$BO$10000,31,0)/Table1[[#This Row],[Rate
(L/S)]],"")</f>
        <v>0</v>
      </c>
      <c r="AA493" s="7">
        <f>IFERROR(VLOOKUP(Table1[[#This Row],[Stock]],[2]CUS030!$A$5:$BO$10000,32,0)/Table1[[#This Row],[Rate
(L/S)]],"")</f>
        <v>0</v>
      </c>
      <c r="AB493" s="7">
        <f>IFERROR(VLOOKUP(Table1[[#This Row],[Stock]],[2]CUS030!$A$5:$BO$10000,33,0)/Table1[[#This Row],[Rate
(L/S)]],"")</f>
        <v>0</v>
      </c>
      <c r="AC493" s="7">
        <f>IFERROR(VLOOKUP(Table1[[#This Row],[Stock]],[2]CUS030!$A$5:$BO$10000,34,0)/Table1[[#This Row],[Rate
(L/S)]],"")</f>
        <v>0</v>
      </c>
      <c r="AD493" s="7">
        <f>IFERROR(VLOOKUP(Table1[[#This Row],[Stock]],[2]CUS030!$A$5:$BO$10000,35,0)/Table1[[#This Row],[Rate
(L/S)]],"")</f>
        <v>0</v>
      </c>
      <c r="AE493" s="7">
        <f>IFERROR(VLOOKUP(Table1[[#This Row],[Stock]],[2]CUS030!$A$5:$BO$10000,36,0)/Table1[[#This Row],[Rate
(L/S)]],"")</f>
        <v>0</v>
      </c>
      <c r="AF493" s="7">
        <f>IFERROR(VLOOKUP(Table1[[#This Row],[Stock]],[2]CUS030!$A$5:$BO$10000,37,0)/Table1[[#This Row],[Rate
(L/S)]],"")</f>
        <v>0</v>
      </c>
      <c r="AG493" s="7">
        <f>IFERROR(VLOOKUP(Table1[[#This Row],[Stock]],[2]CUS030!$A$5:$BO$10000,38,0)/Table1[[#This Row],[Rate
(L/S)]],"")</f>
        <v>0</v>
      </c>
      <c r="AH493" s="7">
        <f>IFERROR(VLOOKUP(Table1[[#This Row],[Stock]],[2]CUS030!$A$5:$BO$10000,39,0)/Table1[[#This Row],[Rate
(L/S)]],"")</f>
        <v>0</v>
      </c>
      <c r="AI493" s="7">
        <f>IFERROR(VLOOKUP(Table1[[#This Row],[Stock]],[2]CUS030!$A$5:$BO$10000,40,0)/Table1[[#This Row],[Rate
(L/S)]],"")</f>
        <v>0</v>
      </c>
      <c r="AJ493" s="7">
        <f>IFERROR(VLOOKUP(Table1[[#This Row],[Stock]],[2]CUS030!$A$5:$BO$10000,41,0)/Table1[[#This Row],[Rate
(L/S)]],"")</f>
        <v>0</v>
      </c>
      <c r="AK493" s="7">
        <f>IFERROR(VLOOKUP(Table1[[#This Row],[Stock]],[2]CUS030!$A$5:$BO$10000,42,0)/Table1[[#This Row],[Rate
(L/S)]],"")</f>
        <v>0</v>
      </c>
      <c r="AL493" s="7">
        <f>IFERROR(VLOOKUP(Table1[[#This Row],[Stock]],[2]CUS030!$A$5:$BO$10000,43,0)/Table1[[#This Row],[Rate
(L/S)]],"")</f>
        <v>0</v>
      </c>
      <c r="AM493" s="7">
        <f>IFERROR(VLOOKUP(Table1[[#This Row],[Stock]],[2]CUS030!$A$5:$BO$10000,44,0)/Table1[[#This Row],[Rate
(L/S)]],"")</f>
        <v>0</v>
      </c>
      <c r="AN493" s="7">
        <f>IFERROR(VLOOKUP(Table1[[#This Row],[Stock]],[2]CUS030!$A$5:$BO$10000,45,0)/Table1[[#This Row],[Rate
(L/S)]],"")</f>
        <v>0</v>
      </c>
      <c r="AO493" s="7">
        <f>IFERROR(VLOOKUP(Table1[[#This Row],[Stock]],[2]CUS030!$A$5:$BO$10000,46,0)/Table1[[#This Row],[Rate
(L/S)]],"")</f>
        <v>0</v>
      </c>
      <c r="AP493" s="7">
        <f>IFERROR(VLOOKUP(Table1[[#This Row],[Stock]],[2]CUS030!$A$5:$BO$10000,47,0)/Table1[[#This Row],[Rate
(L/S)]],"")</f>
        <v>0</v>
      </c>
      <c r="AQ493" s="7">
        <f>IFERROR(VLOOKUP(Table1[[#This Row],[Stock]],[2]CUS030!$A$5:$BO$10000,48,0)/Table1[[#This Row],[Rate
(L/S)]],"")</f>
        <v>0</v>
      </c>
      <c r="AR493" s="7">
        <f>IFERROR(VLOOKUP(Table1[[#This Row],[Stock]],[2]CUS030!$A$5:$BO$10000,49,0)/Table1[[#This Row],[Rate
(L/S)]],"")</f>
        <v>0</v>
      </c>
      <c r="AS493" s="7">
        <f>IFERROR(VLOOKUP(Table1[[#This Row],[Stock]],[2]CUS030!$A$5:$BO$10000,50,0)/Table1[[#This Row],[Rate
(L/S)]],"")</f>
        <v>0</v>
      </c>
      <c r="AT493" s="7">
        <f>IFERROR(VLOOKUP(Table1[[#This Row],[Stock]],[2]CUS030!$A$5:$BO$10000,51,0)/Table1[[#This Row],[Rate
(L/S)]],"")</f>
        <v>0</v>
      </c>
      <c r="AU493" s="7">
        <f>IFERROR(VLOOKUP(Table1[[#This Row],[Stock]],[2]CUS030!$A$5:$BO$10000,52,0)/Table1[[#This Row],[Rate
(L/S)]],"")</f>
        <v>0</v>
      </c>
      <c r="AV493" s="7">
        <f>IFERROR(VLOOKUP(Table1[[#This Row],[Stock]],[2]CUS030!$A$5:$BO$10000,53,0)/Table1[[#This Row],[Rate
(L/S)]],"")</f>
        <v>0</v>
      </c>
      <c r="AW493" s="7">
        <f>IFERROR(VLOOKUP(Table1[[#This Row],[Stock]],[2]CUS030!$A$5:$BO$10000,54,0)/Table1[[#This Row],[Rate
(L/S)]],"")</f>
        <v>0</v>
      </c>
      <c r="AX493" s="7">
        <f>IFERROR(VLOOKUP(Table1[[#This Row],[Stock]],[2]CUS030!$A$5:$BO$10000,55,0)/Table1[[#This Row],[Rate
(L/S)]],"")</f>
        <v>0</v>
      </c>
      <c r="AY493" s="7">
        <f>IFERROR(VLOOKUP(Table1[[#This Row],[Stock]],[2]CUS030!$A$5:$BO$10000,56,0)/Table1[[#This Row],[Rate
(L/S)]],"")</f>
        <v>210</v>
      </c>
      <c r="AZ493" s="7">
        <f>IFERROR(VLOOKUP(Table1[[#This Row],[Stock]],[2]CUS030!$A$5:$BO$10000,57,0)/Table1[[#This Row],[Rate
(L/S)]],"")</f>
        <v>982.33333333333337</v>
      </c>
      <c r="BA493" s="7">
        <f>IFERROR(VLOOKUP(Table1[[#This Row],[Stock]],[2]CUS030!$A$5:$BO$10000,58,0)/Table1[[#This Row],[Rate
(L/S)]],"")</f>
        <v>600</v>
      </c>
      <c r="BB493" s="7">
        <f>IFERROR(VLOOKUP(Table1[[#This Row],[Stock]],[2]CUS030!$A$5:$BO$10000,59,0)/Table1[[#This Row],[Rate
(L/S)]],"")</f>
        <v>0</v>
      </c>
      <c r="BC493" s="7">
        <f>IFERROR(VLOOKUP(Table1[[#This Row],[Stock]],[2]CUS030!$A$5:$BO$10000,60,0)/Table1[[#This Row],[Rate
(L/S)]],"")</f>
        <v>0</v>
      </c>
      <c r="BD493" s="7">
        <f>IFERROR(VLOOKUP(Table1[[#This Row],[Stock]],[2]CUS030!$A$5:$BO$10000,61,0)/Table1[[#This Row],[Rate
(L/S)]],"")</f>
        <v>0</v>
      </c>
      <c r="BE493" s="7">
        <f>IFERROR(VLOOKUP(Table1[[#This Row],[Stock]],[2]CUS030!$A$5:$BO$10000,62,0)/Table1[[#This Row],[Rate
(L/S)]],"")</f>
        <v>0</v>
      </c>
      <c r="BF493" s="7">
        <f>IFERROR(VLOOKUP(Table1[[#This Row],[Stock]],[2]CUS030!$A$5:$BO$10000,63,0)/Table1[[#This Row],[Rate
(L/S)]],"")</f>
        <v>0</v>
      </c>
      <c r="BG493" s="7">
        <f>IFERROR(VLOOKUP(Table1[[#This Row],[Stock]],[2]CUS030!$A$5:$BO$10000,64,0)/Table1[[#This Row],[Rate
(L/S)]],"")</f>
        <v>0</v>
      </c>
      <c r="BH493" s="7">
        <f>IFERROR(VLOOKUP(Table1[[#This Row],[Stock]],[2]CUS030!$A$5:$BO$10000,65,0)/Table1[[#This Row],[Rate
(L/S)]],"")</f>
        <v>0</v>
      </c>
      <c r="BI493" s="7" t="s">
        <v>1</v>
      </c>
      <c r="BJ493" s="15">
        <f>IFERROR(IF(Table1[[#This Row],[S.Material]]="S",(Table1[[#This Row],[Total Qty]]+Table1[[#This Row],[N+1]]+Table1[[#This Row],[N+2]]),Table1[[#This Row],[Total Qty]]+Table1[[#This Row],[N+1]]),)</f>
        <v>1192.3333333333335</v>
      </c>
      <c r="BK493" s="7" t="str">
        <f>IFERROR(IF(((AVERAGE((Table1[[#This Row],[N+1]],Table1[[#This Row],[N+2]]),Table1[[#This Row],[N+3]])-(Table1[[#This Row],[Total Qty]])))&gt;500,"Fixed&gt;500pcs",""),"")</f>
        <v>Fixed&gt;500pcs</v>
      </c>
      <c r="BL493" s="7" t="str">
        <f>IF(AND(Table1[[#This Row],[Last Forcast]]=0,Table1[[#This Row],[Total Qty]]&gt;0,Table1[[#This Row],[N+1]]&gt;0),"Check PO again","")</f>
        <v/>
      </c>
    </row>
    <row r="494" spans="2:64" x14ac:dyDescent="0.3">
      <c r="B494">
        <v>492</v>
      </c>
      <c r="C494" t="s">
        <v>509</v>
      </c>
      <c r="D494">
        <f>IFERROR(ROUND((MID(Table1[[#This Row],[Production]],35,(LEN(Table1[[#This Row],[Production]]))-37)/(MID(Table1[[#This Row],[Stock]],35,(LEN(Table1[[#This Row],[Stock]]))-37))),0),"")</f>
        <v>18</v>
      </c>
      <c r="E494" t="s">
        <v>504</v>
      </c>
      <c r="F494" s="16">
        <f>VLOOKUP(LEFT(Table1[[#This Row],[Production]],LEN(Table1[[#This Row],[Production]])-7),Item!$A$5:$Z$1000,26,0)</f>
        <v>1.3120000000000001</v>
      </c>
      <c r="H494" s="8" t="str">
        <f>IFERROR(VLOOKUP(MID(Table1[[#This Row],[Production]],10,2),Special!$B$2:$D$26,3,0),"")</f>
        <v>S</v>
      </c>
      <c r="J494" t="b">
        <f>EXACT(LEFT(Table1[[#This Row],[Stock]],12),LEFT(Table1[[#This Row],[Production]],12))</f>
        <v>1</v>
      </c>
      <c r="K494" t="b">
        <f>EXACT((RIGHT(Table1[[#This Row],[Stock]],3)),((RIGHT(Table1[[#This Row],[Production]],3))))</f>
        <v>1</v>
      </c>
      <c r="L494" s="14">
        <f>IFERROR(VLOOKUP(Table1[[#This Row],[Stock]],[1]Sheet1!$A$7:$N$10000,14,0),"")</f>
        <v>315</v>
      </c>
      <c r="M494" s="14">
        <f>IFERROR(ROUND((Table1[[#This Row],[Stock
(S&amp;L)]]/Table1[[#This Row],[Rate
(L/S)]]),0),"")</f>
        <v>18</v>
      </c>
      <c r="O494" t="str">
        <f>IF(Table1[[#This Row],[Rate
(L/S)]]=1,"P/E","C")</f>
        <v>C</v>
      </c>
      <c r="P494" s="7">
        <f>IFERROR(VLOOKUP(Table1[[#This Row],[Stock]],[2]CUS030!$A$5:$BO$10000,21,0)/Table1[[#This Row],[Rate
(L/S)]],"")</f>
        <v>0</v>
      </c>
      <c r="Q494" s="7">
        <f>IFERROR(VLOOKUP(Table1[[#This Row],[Stock]],[2]CUS030!$A$5:$BO$10000,22,0)/Table1[[#This Row],[Rate
(L/S)]],"")</f>
        <v>0</v>
      </c>
      <c r="R494" s="7">
        <f>IFERROR(VLOOKUP(Table1[[#This Row],[Stock]],[2]CUS030!$A$5:$BO$10000,23,0)/Table1[[#This Row],[Rate
(L/S)]],"")</f>
        <v>0</v>
      </c>
      <c r="S494" s="7">
        <f>IFERROR(VLOOKUP(Table1[[#This Row],[Stock]],[2]CUS030!$A$5:$BO$10000,24,0)/Table1[[#This Row],[Rate
(L/S)]],"")</f>
        <v>0</v>
      </c>
      <c r="T494" s="7">
        <f>IFERROR(VLOOKUP(Table1[[#This Row],[Stock]],[2]CUS030!$A$5:$BO$10000,25,0)/Table1[[#This Row],[Rate
(L/S)]],"")</f>
        <v>0</v>
      </c>
      <c r="U494" s="7">
        <f>IFERROR(VLOOKUP(Table1[[#This Row],[Stock]],[2]CUS030!$A$5:$BO$10000,26,0)/Table1[[#This Row],[Rate
(L/S)]],"")</f>
        <v>0</v>
      </c>
      <c r="V494" s="7">
        <f>IFERROR(VLOOKUP(Table1[[#This Row],[Stock]],[2]CUS030!$A$5:$BO$10000,27,0)/Table1[[#This Row],[Rate
(L/S)]],"")</f>
        <v>0</v>
      </c>
      <c r="W494" s="7">
        <f>IFERROR(VLOOKUP(Table1[[#This Row],[Stock]],[2]CUS030!$A$5:$BO$10000,28,0)/Table1[[#This Row],[Rate
(L/S)]],"")</f>
        <v>0</v>
      </c>
      <c r="X494" s="7">
        <f>IFERROR(VLOOKUP(Table1[[#This Row],[Stock]],[2]CUS030!$A$5:$BO$10000,29,0)/Table1[[#This Row],[Rate
(L/S)]],"")</f>
        <v>0</v>
      </c>
      <c r="Y494" s="7">
        <f>IFERROR(VLOOKUP(Table1[[#This Row],[Stock]],[2]CUS030!$A$5:$BO$10000,30,0)/Table1[[#This Row],[Rate
(L/S)]],"")</f>
        <v>0</v>
      </c>
      <c r="Z494" s="7">
        <f>IFERROR(VLOOKUP(Table1[[#This Row],[Stock]],[2]CUS030!$A$5:$BO$10000,31,0)/Table1[[#This Row],[Rate
(L/S)]],"")</f>
        <v>0</v>
      </c>
      <c r="AA494" s="7">
        <f>IFERROR(VLOOKUP(Table1[[#This Row],[Stock]],[2]CUS030!$A$5:$BO$10000,32,0)/Table1[[#This Row],[Rate
(L/S)]],"")</f>
        <v>0</v>
      </c>
      <c r="AB494" s="7">
        <f>IFERROR(VLOOKUP(Table1[[#This Row],[Stock]],[2]CUS030!$A$5:$BO$10000,33,0)/Table1[[#This Row],[Rate
(L/S)]],"")</f>
        <v>0</v>
      </c>
      <c r="AC494" s="7">
        <f>IFERROR(VLOOKUP(Table1[[#This Row],[Stock]],[2]CUS030!$A$5:$BO$10000,34,0)/Table1[[#This Row],[Rate
(L/S)]],"")</f>
        <v>0</v>
      </c>
      <c r="AD494" s="7">
        <f>IFERROR(VLOOKUP(Table1[[#This Row],[Stock]],[2]CUS030!$A$5:$BO$10000,35,0)/Table1[[#This Row],[Rate
(L/S)]],"")</f>
        <v>0</v>
      </c>
      <c r="AE494" s="7">
        <f>IFERROR(VLOOKUP(Table1[[#This Row],[Stock]],[2]CUS030!$A$5:$BO$10000,36,0)/Table1[[#This Row],[Rate
(L/S)]],"")</f>
        <v>0</v>
      </c>
      <c r="AF494" s="7">
        <f>IFERROR(VLOOKUP(Table1[[#This Row],[Stock]],[2]CUS030!$A$5:$BO$10000,37,0)/Table1[[#This Row],[Rate
(L/S)]],"")</f>
        <v>0</v>
      </c>
      <c r="AG494" s="7">
        <f>IFERROR(VLOOKUP(Table1[[#This Row],[Stock]],[2]CUS030!$A$5:$BO$10000,38,0)/Table1[[#This Row],[Rate
(L/S)]],"")</f>
        <v>0</v>
      </c>
      <c r="AH494" s="7">
        <f>IFERROR(VLOOKUP(Table1[[#This Row],[Stock]],[2]CUS030!$A$5:$BO$10000,39,0)/Table1[[#This Row],[Rate
(L/S)]],"")</f>
        <v>0</v>
      </c>
      <c r="AI494" s="7">
        <f>IFERROR(VLOOKUP(Table1[[#This Row],[Stock]],[2]CUS030!$A$5:$BO$10000,40,0)/Table1[[#This Row],[Rate
(L/S)]],"")</f>
        <v>0</v>
      </c>
      <c r="AJ494" s="7">
        <f>IFERROR(VLOOKUP(Table1[[#This Row],[Stock]],[2]CUS030!$A$5:$BO$10000,41,0)/Table1[[#This Row],[Rate
(L/S)]],"")</f>
        <v>0</v>
      </c>
      <c r="AK494" s="7">
        <f>IFERROR(VLOOKUP(Table1[[#This Row],[Stock]],[2]CUS030!$A$5:$BO$10000,42,0)/Table1[[#This Row],[Rate
(L/S)]],"")</f>
        <v>0</v>
      </c>
      <c r="AL494" s="7">
        <f>IFERROR(VLOOKUP(Table1[[#This Row],[Stock]],[2]CUS030!$A$5:$BO$10000,43,0)/Table1[[#This Row],[Rate
(L/S)]],"")</f>
        <v>0</v>
      </c>
      <c r="AM494" s="7">
        <f>IFERROR(VLOOKUP(Table1[[#This Row],[Stock]],[2]CUS030!$A$5:$BO$10000,44,0)/Table1[[#This Row],[Rate
(L/S)]],"")</f>
        <v>0</v>
      </c>
      <c r="AN494" s="7">
        <f>IFERROR(VLOOKUP(Table1[[#This Row],[Stock]],[2]CUS030!$A$5:$BO$10000,45,0)/Table1[[#This Row],[Rate
(L/S)]],"")</f>
        <v>0</v>
      </c>
      <c r="AO494" s="7">
        <f>IFERROR(VLOOKUP(Table1[[#This Row],[Stock]],[2]CUS030!$A$5:$BO$10000,46,0)/Table1[[#This Row],[Rate
(L/S)]],"")</f>
        <v>0</v>
      </c>
      <c r="AP494" s="7">
        <f>IFERROR(VLOOKUP(Table1[[#This Row],[Stock]],[2]CUS030!$A$5:$BO$10000,47,0)/Table1[[#This Row],[Rate
(L/S)]],"")</f>
        <v>0</v>
      </c>
      <c r="AQ494" s="7">
        <f>IFERROR(VLOOKUP(Table1[[#This Row],[Stock]],[2]CUS030!$A$5:$BO$10000,48,0)/Table1[[#This Row],[Rate
(L/S)]],"")</f>
        <v>0</v>
      </c>
      <c r="AR494" s="7">
        <f>IFERROR(VLOOKUP(Table1[[#This Row],[Stock]],[2]CUS030!$A$5:$BO$10000,49,0)/Table1[[#This Row],[Rate
(L/S)]],"")</f>
        <v>0</v>
      </c>
      <c r="AS494" s="7">
        <f>IFERROR(VLOOKUP(Table1[[#This Row],[Stock]],[2]CUS030!$A$5:$BO$10000,50,0)/Table1[[#This Row],[Rate
(L/S)]],"")</f>
        <v>0</v>
      </c>
      <c r="AT494" s="7">
        <f>IFERROR(VLOOKUP(Table1[[#This Row],[Stock]],[2]CUS030!$A$5:$BO$10000,51,0)/Table1[[#This Row],[Rate
(L/S)]],"")</f>
        <v>0</v>
      </c>
      <c r="AU494" s="7">
        <f>IFERROR(VLOOKUP(Table1[[#This Row],[Stock]],[2]CUS030!$A$5:$BO$10000,52,0)/Table1[[#This Row],[Rate
(L/S)]],"")</f>
        <v>0</v>
      </c>
      <c r="AV494" s="7">
        <f>IFERROR(VLOOKUP(Table1[[#This Row],[Stock]],[2]CUS030!$A$5:$BO$10000,53,0)/Table1[[#This Row],[Rate
(L/S)]],"")</f>
        <v>0</v>
      </c>
      <c r="AW494" s="7">
        <f>IFERROR(VLOOKUP(Table1[[#This Row],[Stock]],[2]CUS030!$A$5:$BO$10000,54,0)/Table1[[#This Row],[Rate
(L/S)]],"")</f>
        <v>0</v>
      </c>
      <c r="AX494" s="7">
        <f>IFERROR(VLOOKUP(Table1[[#This Row],[Stock]],[2]CUS030!$A$5:$BO$10000,55,0)/Table1[[#This Row],[Rate
(L/S)]],"")</f>
        <v>11</v>
      </c>
      <c r="AY494" s="7">
        <f>IFERROR(VLOOKUP(Table1[[#This Row],[Stock]],[2]CUS030!$A$5:$BO$10000,56,0)/Table1[[#This Row],[Rate
(L/S)]],"")</f>
        <v>20.166666666666668</v>
      </c>
      <c r="AZ494" s="7">
        <f>IFERROR(VLOOKUP(Table1[[#This Row],[Stock]],[2]CUS030!$A$5:$BO$10000,57,0)/Table1[[#This Row],[Rate
(L/S)]],"")</f>
        <v>21.333333333333332</v>
      </c>
      <c r="BA494" s="7">
        <f>IFERROR(VLOOKUP(Table1[[#This Row],[Stock]],[2]CUS030!$A$5:$BO$10000,58,0)/Table1[[#This Row],[Rate
(L/S)]],"")</f>
        <v>11.111111111111111</v>
      </c>
      <c r="BB494" s="7">
        <f>IFERROR(VLOOKUP(Table1[[#This Row],[Stock]],[2]CUS030!$A$5:$BO$10000,59,0)/Table1[[#This Row],[Rate
(L/S)]],"")</f>
        <v>0</v>
      </c>
      <c r="BC494" s="7">
        <f>IFERROR(VLOOKUP(Table1[[#This Row],[Stock]],[2]CUS030!$A$5:$BO$10000,60,0)/Table1[[#This Row],[Rate
(L/S)]],"")</f>
        <v>0</v>
      </c>
      <c r="BD494" s="7">
        <f>IFERROR(VLOOKUP(Table1[[#This Row],[Stock]],[2]CUS030!$A$5:$BO$10000,61,0)/Table1[[#This Row],[Rate
(L/S)]],"")</f>
        <v>0</v>
      </c>
      <c r="BE494" s="7">
        <f>IFERROR(VLOOKUP(Table1[[#This Row],[Stock]],[2]CUS030!$A$5:$BO$10000,62,0)/Table1[[#This Row],[Rate
(L/S)]],"")</f>
        <v>0</v>
      </c>
      <c r="BF494" s="7">
        <f>IFERROR(VLOOKUP(Table1[[#This Row],[Stock]],[2]CUS030!$A$5:$BO$10000,63,0)/Table1[[#This Row],[Rate
(L/S)]],"")</f>
        <v>0</v>
      </c>
      <c r="BG494" s="7">
        <f>IFERROR(VLOOKUP(Table1[[#This Row],[Stock]],[2]CUS030!$A$5:$BO$10000,64,0)/Table1[[#This Row],[Rate
(L/S)]],"")</f>
        <v>0</v>
      </c>
      <c r="BH494" s="7">
        <f>IFERROR(VLOOKUP(Table1[[#This Row],[Stock]],[2]CUS030!$A$5:$BO$10000,65,0)/Table1[[#This Row],[Rate
(L/S)]],"")</f>
        <v>0</v>
      </c>
      <c r="BI494" s="7" t="s">
        <v>1</v>
      </c>
      <c r="BJ494" s="15">
        <f>IFERROR(IF(Table1[[#This Row],[S.Material]]="S",(Table1[[#This Row],[Total Qty]]+Table1[[#This Row],[N+1]]+Table1[[#This Row],[N+2]]),Table1[[#This Row],[Total Qty]]+Table1[[#This Row],[N+1]]),)</f>
        <v>41.5</v>
      </c>
      <c r="BK494" s="7" t="str">
        <f>IFERROR(IF(((AVERAGE((Table1[[#This Row],[N+1]],Table1[[#This Row],[N+2]]),Table1[[#This Row],[N+3]])-(Table1[[#This Row],[Total Qty]])))&gt;500,"Fixed&gt;500pcs",""),"")</f>
        <v/>
      </c>
      <c r="BL494" s="7" t="str">
        <f>IF(AND(Table1[[#This Row],[Last Forcast]]=0,Table1[[#This Row],[Total Qty]]&gt;0,Table1[[#This Row],[N+1]]&gt;0),"Check PO again","")</f>
        <v/>
      </c>
    </row>
    <row r="495" spans="2:64" x14ac:dyDescent="0.3">
      <c r="B495">
        <v>493</v>
      </c>
      <c r="C495" t="s">
        <v>510</v>
      </c>
      <c r="D495">
        <f>IFERROR(ROUND((MID(Table1[[#This Row],[Production]],35,(LEN(Table1[[#This Row],[Production]]))-37)/(MID(Table1[[#This Row],[Stock]],35,(LEN(Table1[[#This Row],[Stock]]))-37))),0),"")</f>
        <v>18</v>
      </c>
      <c r="E495" t="s">
        <v>511</v>
      </c>
      <c r="F495" s="16">
        <f>VLOOKUP(LEFT(Table1[[#This Row],[Production]],LEN(Table1[[#This Row],[Production]])-7),Item!$A$5:$Z$1000,26,0)</f>
        <v>1.3120000000000001</v>
      </c>
      <c r="H495" s="8" t="str">
        <f>IFERROR(VLOOKUP(MID(Table1[[#This Row],[Production]],10,2),Special!$B$2:$D$26,3,0),"")</f>
        <v>S</v>
      </c>
      <c r="J495" t="b">
        <f>EXACT(LEFT(Table1[[#This Row],[Stock]],12),LEFT(Table1[[#This Row],[Production]],12))</f>
        <v>1</v>
      </c>
      <c r="K495" t="b">
        <f>EXACT((RIGHT(Table1[[#This Row],[Stock]],3)),((RIGHT(Table1[[#This Row],[Production]],3))))</f>
        <v>1</v>
      </c>
      <c r="L495" s="14">
        <f>IFERROR(VLOOKUP(Table1[[#This Row],[Stock]],[1]Sheet1!$A$7:$N$10000,14,0),"")</f>
        <v>1030</v>
      </c>
      <c r="M495" s="14">
        <f>IFERROR(ROUND((Table1[[#This Row],[Stock
(S&amp;L)]]/Table1[[#This Row],[Rate
(L/S)]]),0),"")</f>
        <v>57</v>
      </c>
      <c r="O495" t="str">
        <f>IF(Table1[[#This Row],[Rate
(L/S)]]=1,"P/E","C")</f>
        <v>C</v>
      </c>
      <c r="P495" s="7">
        <f>IFERROR(VLOOKUP(Table1[[#This Row],[Stock]],[2]CUS030!$A$5:$BO$10000,21,0)/Table1[[#This Row],[Rate
(L/S)]],"")</f>
        <v>0</v>
      </c>
      <c r="Q495" s="7">
        <f>IFERROR(VLOOKUP(Table1[[#This Row],[Stock]],[2]CUS030!$A$5:$BO$10000,22,0)/Table1[[#This Row],[Rate
(L/S)]],"")</f>
        <v>0</v>
      </c>
      <c r="R495" s="7">
        <f>IFERROR(VLOOKUP(Table1[[#This Row],[Stock]],[2]CUS030!$A$5:$BO$10000,23,0)/Table1[[#This Row],[Rate
(L/S)]],"")</f>
        <v>0</v>
      </c>
      <c r="S495" s="7">
        <f>IFERROR(VLOOKUP(Table1[[#This Row],[Stock]],[2]CUS030!$A$5:$BO$10000,24,0)/Table1[[#This Row],[Rate
(L/S)]],"")</f>
        <v>0</v>
      </c>
      <c r="T495" s="7">
        <f>IFERROR(VLOOKUP(Table1[[#This Row],[Stock]],[2]CUS030!$A$5:$BO$10000,25,0)/Table1[[#This Row],[Rate
(L/S)]],"")</f>
        <v>0</v>
      </c>
      <c r="U495" s="7">
        <f>IFERROR(VLOOKUP(Table1[[#This Row],[Stock]],[2]CUS030!$A$5:$BO$10000,26,0)/Table1[[#This Row],[Rate
(L/S)]],"")</f>
        <v>0</v>
      </c>
      <c r="V495" s="7">
        <f>IFERROR(VLOOKUP(Table1[[#This Row],[Stock]],[2]CUS030!$A$5:$BO$10000,27,0)/Table1[[#This Row],[Rate
(L/S)]],"")</f>
        <v>0</v>
      </c>
      <c r="W495" s="7">
        <f>IFERROR(VLOOKUP(Table1[[#This Row],[Stock]],[2]CUS030!$A$5:$BO$10000,28,0)/Table1[[#This Row],[Rate
(L/S)]],"")</f>
        <v>0</v>
      </c>
      <c r="X495" s="7">
        <f>IFERROR(VLOOKUP(Table1[[#This Row],[Stock]],[2]CUS030!$A$5:$BO$10000,29,0)/Table1[[#This Row],[Rate
(L/S)]],"")</f>
        <v>0</v>
      </c>
      <c r="Y495" s="7">
        <f>IFERROR(VLOOKUP(Table1[[#This Row],[Stock]],[2]CUS030!$A$5:$BO$10000,30,0)/Table1[[#This Row],[Rate
(L/S)]],"")</f>
        <v>0</v>
      </c>
      <c r="Z495" s="7">
        <f>IFERROR(VLOOKUP(Table1[[#This Row],[Stock]],[2]CUS030!$A$5:$BO$10000,31,0)/Table1[[#This Row],[Rate
(L/S)]],"")</f>
        <v>0</v>
      </c>
      <c r="AA495" s="7">
        <f>IFERROR(VLOOKUP(Table1[[#This Row],[Stock]],[2]CUS030!$A$5:$BO$10000,32,0)/Table1[[#This Row],[Rate
(L/S)]],"")</f>
        <v>0</v>
      </c>
      <c r="AB495" s="7">
        <f>IFERROR(VLOOKUP(Table1[[#This Row],[Stock]],[2]CUS030!$A$5:$BO$10000,33,0)/Table1[[#This Row],[Rate
(L/S)]],"")</f>
        <v>0</v>
      </c>
      <c r="AC495" s="7">
        <f>IFERROR(VLOOKUP(Table1[[#This Row],[Stock]],[2]CUS030!$A$5:$BO$10000,34,0)/Table1[[#This Row],[Rate
(L/S)]],"")</f>
        <v>0</v>
      </c>
      <c r="AD495" s="7">
        <f>IFERROR(VLOOKUP(Table1[[#This Row],[Stock]],[2]CUS030!$A$5:$BO$10000,35,0)/Table1[[#This Row],[Rate
(L/S)]],"")</f>
        <v>0</v>
      </c>
      <c r="AE495" s="7">
        <f>IFERROR(VLOOKUP(Table1[[#This Row],[Stock]],[2]CUS030!$A$5:$BO$10000,36,0)/Table1[[#This Row],[Rate
(L/S)]],"")</f>
        <v>0</v>
      </c>
      <c r="AF495" s="7">
        <f>IFERROR(VLOOKUP(Table1[[#This Row],[Stock]],[2]CUS030!$A$5:$BO$10000,37,0)/Table1[[#This Row],[Rate
(L/S)]],"")</f>
        <v>0</v>
      </c>
      <c r="AG495" s="7">
        <f>IFERROR(VLOOKUP(Table1[[#This Row],[Stock]],[2]CUS030!$A$5:$BO$10000,38,0)/Table1[[#This Row],[Rate
(L/S)]],"")</f>
        <v>0</v>
      </c>
      <c r="AH495" s="7">
        <f>IFERROR(VLOOKUP(Table1[[#This Row],[Stock]],[2]CUS030!$A$5:$BO$10000,39,0)/Table1[[#This Row],[Rate
(L/S)]],"")</f>
        <v>0</v>
      </c>
      <c r="AI495" s="7">
        <f>IFERROR(VLOOKUP(Table1[[#This Row],[Stock]],[2]CUS030!$A$5:$BO$10000,40,0)/Table1[[#This Row],[Rate
(L/S)]],"")</f>
        <v>0</v>
      </c>
      <c r="AJ495" s="7">
        <f>IFERROR(VLOOKUP(Table1[[#This Row],[Stock]],[2]CUS030!$A$5:$BO$10000,41,0)/Table1[[#This Row],[Rate
(L/S)]],"")</f>
        <v>0</v>
      </c>
      <c r="AK495" s="7">
        <f>IFERROR(VLOOKUP(Table1[[#This Row],[Stock]],[2]CUS030!$A$5:$BO$10000,42,0)/Table1[[#This Row],[Rate
(L/S)]],"")</f>
        <v>0</v>
      </c>
      <c r="AL495" s="7">
        <f>IFERROR(VLOOKUP(Table1[[#This Row],[Stock]],[2]CUS030!$A$5:$BO$10000,43,0)/Table1[[#This Row],[Rate
(L/S)]],"")</f>
        <v>0</v>
      </c>
      <c r="AM495" s="7">
        <f>IFERROR(VLOOKUP(Table1[[#This Row],[Stock]],[2]CUS030!$A$5:$BO$10000,44,0)/Table1[[#This Row],[Rate
(L/S)]],"")</f>
        <v>0</v>
      </c>
      <c r="AN495" s="7">
        <f>IFERROR(VLOOKUP(Table1[[#This Row],[Stock]],[2]CUS030!$A$5:$BO$10000,45,0)/Table1[[#This Row],[Rate
(L/S)]],"")</f>
        <v>0</v>
      </c>
      <c r="AO495" s="7">
        <f>IFERROR(VLOOKUP(Table1[[#This Row],[Stock]],[2]CUS030!$A$5:$BO$10000,46,0)/Table1[[#This Row],[Rate
(L/S)]],"")</f>
        <v>0</v>
      </c>
      <c r="AP495" s="7">
        <f>IFERROR(VLOOKUP(Table1[[#This Row],[Stock]],[2]CUS030!$A$5:$BO$10000,47,0)/Table1[[#This Row],[Rate
(L/S)]],"")</f>
        <v>0</v>
      </c>
      <c r="AQ495" s="7">
        <f>IFERROR(VLOOKUP(Table1[[#This Row],[Stock]],[2]CUS030!$A$5:$BO$10000,48,0)/Table1[[#This Row],[Rate
(L/S)]],"")</f>
        <v>0</v>
      </c>
      <c r="AR495" s="7">
        <f>IFERROR(VLOOKUP(Table1[[#This Row],[Stock]],[2]CUS030!$A$5:$BO$10000,49,0)/Table1[[#This Row],[Rate
(L/S)]],"")</f>
        <v>0</v>
      </c>
      <c r="AS495" s="7">
        <f>IFERROR(VLOOKUP(Table1[[#This Row],[Stock]],[2]CUS030!$A$5:$BO$10000,50,0)/Table1[[#This Row],[Rate
(L/S)]],"")</f>
        <v>0</v>
      </c>
      <c r="AT495" s="7">
        <f>IFERROR(VLOOKUP(Table1[[#This Row],[Stock]],[2]CUS030!$A$5:$BO$10000,51,0)/Table1[[#This Row],[Rate
(L/S)]],"")</f>
        <v>0</v>
      </c>
      <c r="AU495" s="7">
        <f>IFERROR(VLOOKUP(Table1[[#This Row],[Stock]],[2]CUS030!$A$5:$BO$10000,52,0)/Table1[[#This Row],[Rate
(L/S)]],"")</f>
        <v>0</v>
      </c>
      <c r="AV495" s="7">
        <f>IFERROR(VLOOKUP(Table1[[#This Row],[Stock]],[2]CUS030!$A$5:$BO$10000,53,0)/Table1[[#This Row],[Rate
(L/S)]],"")</f>
        <v>0</v>
      </c>
      <c r="AW495" s="7">
        <f>IFERROR(VLOOKUP(Table1[[#This Row],[Stock]],[2]CUS030!$A$5:$BO$10000,54,0)/Table1[[#This Row],[Rate
(L/S)]],"")</f>
        <v>0</v>
      </c>
      <c r="AX495" s="7">
        <f>IFERROR(VLOOKUP(Table1[[#This Row],[Stock]],[2]CUS030!$A$5:$BO$10000,55,0)/Table1[[#This Row],[Rate
(L/S)]],"")</f>
        <v>37.777777777777779</v>
      </c>
      <c r="AY495" s="7">
        <f>IFERROR(VLOOKUP(Table1[[#This Row],[Stock]],[2]CUS030!$A$5:$BO$10000,56,0)/Table1[[#This Row],[Rate
(L/S)]],"")</f>
        <v>37.777777777777779</v>
      </c>
      <c r="AZ495" s="7">
        <f>IFERROR(VLOOKUP(Table1[[#This Row],[Stock]],[2]CUS030!$A$5:$BO$10000,57,0)/Table1[[#This Row],[Rate
(L/S)]],"")</f>
        <v>37.777777777777779</v>
      </c>
      <c r="BA495" s="7">
        <f>IFERROR(VLOOKUP(Table1[[#This Row],[Stock]],[2]CUS030!$A$5:$BO$10000,58,0)/Table1[[#This Row],[Rate
(L/S)]],"")</f>
        <v>37.777777777777779</v>
      </c>
      <c r="BB495" s="7">
        <f>IFERROR(VLOOKUP(Table1[[#This Row],[Stock]],[2]CUS030!$A$5:$BO$10000,59,0)/Table1[[#This Row],[Rate
(L/S)]],"")</f>
        <v>0</v>
      </c>
      <c r="BC495" s="7">
        <f>IFERROR(VLOOKUP(Table1[[#This Row],[Stock]],[2]CUS030!$A$5:$BO$10000,60,0)/Table1[[#This Row],[Rate
(L/S)]],"")</f>
        <v>0</v>
      </c>
      <c r="BD495" s="7">
        <f>IFERROR(VLOOKUP(Table1[[#This Row],[Stock]],[2]CUS030!$A$5:$BO$10000,61,0)/Table1[[#This Row],[Rate
(L/S)]],"")</f>
        <v>0</v>
      </c>
      <c r="BE495" s="7">
        <f>IFERROR(VLOOKUP(Table1[[#This Row],[Stock]],[2]CUS030!$A$5:$BO$10000,62,0)/Table1[[#This Row],[Rate
(L/S)]],"")</f>
        <v>0</v>
      </c>
      <c r="BF495" s="7">
        <f>IFERROR(VLOOKUP(Table1[[#This Row],[Stock]],[2]CUS030!$A$5:$BO$10000,63,0)/Table1[[#This Row],[Rate
(L/S)]],"")</f>
        <v>0</v>
      </c>
      <c r="BG495" s="7">
        <f>IFERROR(VLOOKUP(Table1[[#This Row],[Stock]],[2]CUS030!$A$5:$BO$10000,64,0)/Table1[[#This Row],[Rate
(L/S)]],"")</f>
        <v>0</v>
      </c>
      <c r="BH495" s="7">
        <f>IFERROR(VLOOKUP(Table1[[#This Row],[Stock]],[2]CUS030!$A$5:$BO$10000,65,0)/Table1[[#This Row],[Rate
(L/S)]],"")</f>
        <v>0</v>
      </c>
      <c r="BI495" s="7" t="s">
        <v>1</v>
      </c>
      <c r="BJ495" s="15">
        <f>IFERROR(IF(Table1[[#This Row],[S.Material]]="S",(Table1[[#This Row],[Total Qty]]+Table1[[#This Row],[N+1]]+Table1[[#This Row],[N+2]]),Table1[[#This Row],[Total Qty]]+Table1[[#This Row],[N+1]]),)</f>
        <v>75.555555555555557</v>
      </c>
      <c r="BK495" s="7" t="str">
        <f>IFERROR(IF(((AVERAGE((Table1[[#This Row],[N+1]],Table1[[#This Row],[N+2]]),Table1[[#This Row],[N+3]])-(Table1[[#This Row],[Total Qty]])))&gt;500,"Fixed&gt;500pcs",""),"")</f>
        <v/>
      </c>
      <c r="BL495" s="7" t="str">
        <f>IF(AND(Table1[[#This Row],[Last Forcast]]=0,Table1[[#This Row],[Total Qty]]&gt;0,Table1[[#This Row],[N+1]]&gt;0),"Check PO again","")</f>
        <v/>
      </c>
    </row>
    <row r="496" spans="2:64" x14ac:dyDescent="0.3">
      <c r="B496">
        <v>494</v>
      </c>
      <c r="C496" s="1" t="s">
        <v>512</v>
      </c>
      <c r="D496">
        <f>IFERROR(ROUND((MID(Table1[[#This Row],[Production]],35,(LEN(Table1[[#This Row],[Production]]))-37)/(MID(Table1[[#This Row],[Stock]],35,(LEN(Table1[[#This Row],[Stock]]))-37))),0),"")</f>
        <v>15</v>
      </c>
      <c r="E496" t="s">
        <v>513</v>
      </c>
      <c r="F496" s="16">
        <f>VLOOKUP(LEFT(Table1[[#This Row],[Production]],LEN(Table1[[#This Row],[Production]])-7),Item!$A$5:$Z$1000,26,0)</f>
        <v>1.3120000000000001</v>
      </c>
      <c r="H496" s="8" t="str">
        <f>IFERROR(VLOOKUP(MID(Table1[[#This Row],[Production]],10,2),Special!$B$2:$D$26,3,0),"")</f>
        <v>S</v>
      </c>
      <c r="J496" t="b">
        <f>EXACT(LEFT(Table1[[#This Row],[Stock]],12),LEFT(Table1[[#This Row],[Production]],12))</f>
        <v>1</v>
      </c>
      <c r="K496" t="b">
        <f>EXACT((RIGHT(Table1[[#This Row],[Stock]],3)),((RIGHT(Table1[[#This Row],[Production]],3))))</f>
        <v>0</v>
      </c>
      <c r="L496" s="14" t="str">
        <f>IFERROR(VLOOKUP(Table1[[#This Row],[Stock]],[1]Sheet1!$A$7:$N$10000,14,0),"")</f>
        <v/>
      </c>
      <c r="M496" s="14" t="str">
        <f>IFERROR(ROUND((Table1[[#This Row],[Stock
(S&amp;L)]]/Table1[[#This Row],[Rate
(L/S)]]),0),"")</f>
        <v/>
      </c>
      <c r="O496" t="str">
        <f>IF(Table1[[#This Row],[Rate
(L/S)]]=1,"P/E","C")</f>
        <v>C</v>
      </c>
      <c r="P496" s="7" t="str">
        <f>IFERROR(VLOOKUP(Table1[[#This Row],[Stock]],[2]CUS030!$A$5:$BO$10000,21,0)/Table1[[#This Row],[Rate
(L/S)]],"")</f>
        <v/>
      </c>
      <c r="Q496" s="7" t="str">
        <f>IFERROR(VLOOKUP(Table1[[#This Row],[Stock]],[2]CUS030!$A$5:$BO$10000,22,0)/Table1[[#This Row],[Rate
(L/S)]],"")</f>
        <v/>
      </c>
      <c r="R496" s="7" t="str">
        <f>IFERROR(VLOOKUP(Table1[[#This Row],[Stock]],[2]CUS030!$A$5:$BO$10000,23,0)/Table1[[#This Row],[Rate
(L/S)]],"")</f>
        <v/>
      </c>
      <c r="S496" s="7" t="str">
        <f>IFERROR(VLOOKUP(Table1[[#This Row],[Stock]],[2]CUS030!$A$5:$BO$10000,24,0)/Table1[[#This Row],[Rate
(L/S)]],"")</f>
        <v/>
      </c>
      <c r="T496" s="7" t="str">
        <f>IFERROR(VLOOKUP(Table1[[#This Row],[Stock]],[2]CUS030!$A$5:$BO$10000,25,0)/Table1[[#This Row],[Rate
(L/S)]],"")</f>
        <v/>
      </c>
      <c r="U496" s="7" t="str">
        <f>IFERROR(VLOOKUP(Table1[[#This Row],[Stock]],[2]CUS030!$A$5:$BO$10000,26,0)/Table1[[#This Row],[Rate
(L/S)]],"")</f>
        <v/>
      </c>
      <c r="V496" s="7" t="str">
        <f>IFERROR(VLOOKUP(Table1[[#This Row],[Stock]],[2]CUS030!$A$5:$BO$10000,27,0)/Table1[[#This Row],[Rate
(L/S)]],"")</f>
        <v/>
      </c>
      <c r="W496" s="7" t="str">
        <f>IFERROR(VLOOKUP(Table1[[#This Row],[Stock]],[2]CUS030!$A$5:$BO$10000,28,0)/Table1[[#This Row],[Rate
(L/S)]],"")</f>
        <v/>
      </c>
      <c r="X496" s="7" t="str">
        <f>IFERROR(VLOOKUP(Table1[[#This Row],[Stock]],[2]CUS030!$A$5:$BO$10000,29,0)/Table1[[#This Row],[Rate
(L/S)]],"")</f>
        <v/>
      </c>
      <c r="Y496" s="7" t="str">
        <f>IFERROR(VLOOKUP(Table1[[#This Row],[Stock]],[2]CUS030!$A$5:$BO$10000,30,0)/Table1[[#This Row],[Rate
(L/S)]],"")</f>
        <v/>
      </c>
      <c r="Z496" s="7" t="str">
        <f>IFERROR(VLOOKUP(Table1[[#This Row],[Stock]],[2]CUS030!$A$5:$BO$10000,31,0)/Table1[[#This Row],[Rate
(L/S)]],"")</f>
        <v/>
      </c>
      <c r="AA496" s="7" t="str">
        <f>IFERROR(VLOOKUP(Table1[[#This Row],[Stock]],[2]CUS030!$A$5:$BO$10000,32,0)/Table1[[#This Row],[Rate
(L/S)]],"")</f>
        <v/>
      </c>
      <c r="AB496" s="7" t="str">
        <f>IFERROR(VLOOKUP(Table1[[#This Row],[Stock]],[2]CUS030!$A$5:$BO$10000,33,0)/Table1[[#This Row],[Rate
(L/S)]],"")</f>
        <v/>
      </c>
      <c r="AC496" s="7" t="str">
        <f>IFERROR(VLOOKUP(Table1[[#This Row],[Stock]],[2]CUS030!$A$5:$BO$10000,34,0)/Table1[[#This Row],[Rate
(L/S)]],"")</f>
        <v/>
      </c>
      <c r="AD496" s="7" t="str">
        <f>IFERROR(VLOOKUP(Table1[[#This Row],[Stock]],[2]CUS030!$A$5:$BO$10000,35,0)/Table1[[#This Row],[Rate
(L/S)]],"")</f>
        <v/>
      </c>
      <c r="AE496" s="7" t="str">
        <f>IFERROR(VLOOKUP(Table1[[#This Row],[Stock]],[2]CUS030!$A$5:$BO$10000,36,0)/Table1[[#This Row],[Rate
(L/S)]],"")</f>
        <v/>
      </c>
      <c r="AF496" s="7" t="str">
        <f>IFERROR(VLOOKUP(Table1[[#This Row],[Stock]],[2]CUS030!$A$5:$BO$10000,37,0)/Table1[[#This Row],[Rate
(L/S)]],"")</f>
        <v/>
      </c>
      <c r="AG496" s="7" t="str">
        <f>IFERROR(VLOOKUP(Table1[[#This Row],[Stock]],[2]CUS030!$A$5:$BO$10000,38,0)/Table1[[#This Row],[Rate
(L/S)]],"")</f>
        <v/>
      </c>
      <c r="AH496" s="7" t="str">
        <f>IFERROR(VLOOKUP(Table1[[#This Row],[Stock]],[2]CUS030!$A$5:$BO$10000,39,0)/Table1[[#This Row],[Rate
(L/S)]],"")</f>
        <v/>
      </c>
      <c r="AI496" s="7" t="str">
        <f>IFERROR(VLOOKUP(Table1[[#This Row],[Stock]],[2]CUS030!$A$5:$BO$10000,40,0)/Table1[[#This Row],[Rate
(L/S)]],"")</f>
        <v/>
      </c>
      <c r="AJ496" s="7" t="str">
        <f>IFERROR(VLOOKUP(Table1[[#This Row],[Stock]],[2]CUS030!$A$5:$BO$10000,41,0)/Table1[[#This Row],[Rate
(L/S)]],"")</f>
        <v/>
      </c>
      <c r="AK496" s="7" t="str">
        <f>IFERROR(VLOOKUP(Table1[[#This Row],[Stock]],[2]CUS030!$A$5:$BO$10000,42,0)/Table1[[#This Row],[Rate
(L/S)]],"")</f>
        <v/>
      </c>
      <c r="AL496" s="7" t="str">
        <f>IFERROR(VLOOKUP(Table1[[#This Row],[Stock]],[2]CUS030!$A$5:$BO$10000,43,0)/Table1[[#This Row],[Rate
(L/S)]],"")</f>
        <v/>
      </c>
      <c r="AM496" s="7" t="str">
        <f>IFERROR(VLOOKUP(Table1[[#This Row],[Stock]],[2]CUS030!$A$5:$BO$10000,44,0)/Table1[[#This Row],[Rate
(L/S)]],"")</f>
        <v/>
      </c>
      <c r="AN496" s="7" t="str">
        <f>IFERROR(VLOOKUP(Table1[[#This Row],[Stock]],[2]CUS030!$A$5:$BO$10000,45,0)/Table1[[#This Row],[Rate
(L/S)]],"")</f>
        <v/>
      </c>
      <c r="AO496" s="7" t="str">
        <f>IFERROR(VLOOKUP(Table1[[#This Row],[Stock]],[2]CUS030!$A$5:$BO$10000,46,0)/Table1[[#This Row],[Rate
(L/S)]],"")</f>
        <v/>
      </c>
      <c r="AP496" s="7" t="str">
        <f>IFERROR(VLOOKUP(Table1[[#This Row],[Stock]],[2]CUS030!$A$5:$BO$10000,47,0)/Table1[[#This Row],[Rate
(L/S)]],"")</f>
        <v/>
      </c>
      <c r="AQ496" s="7" t="str">
        <f>IFERROR(VLOOKUP(Table1[[#This Row],[Stock]],[2]CUS030!$A$5:$BO$10000,48,0)/Table1[[#This Row],[Rate
(L/S)]],"")</f>
        <v/>
      </c>
      <c r="AR496" s="7" t="str">
        <f>IFERROR(VLOOKUP(Table1[[#This Row],[Stock]],[2]CUS030!$A$5:$BO$10000,49,0)/Table1[[#This Row],[Rate
(L/S)]],"")</f>
        <v/>
      </c>
      <c r="AS496" s="7" t="str">
        <f>IFERROR(VLOOKUP(Table1[[#This Row],[Stock]],[2]CUS030!$A$5:$BO$10000,50,0)/Table1[[#This Row],[Rate
(L/S)]],"")</f>
        <v/>
      </c>
      <c r="AT496" s="7" t="str">
        <f>IFERROR(VLOOKUP(Table1[[#This Row],[Stock]],[2]CUS030!$A$5:$BO$10000,51,0)/Table1[[#This Row],[Rate
(L/S)]],"")</f>
        <v/>
      </c>
      <c r="AU496" s="7" t="str">
        <f>IFERROR(VLOOKUP(Table1[[#This Row],[Stock]],[2]CUS030!$A$5:$BO$10000,52,0)/Table1[[#This Row],[Rate
(L/S)]],"")</f>
        <v/>
      </c>
      <c r="AV496" s="7" t="str">
        <f>IFERROR(VLOOKUP(Table1[[#This Row],[Stock]],[2]CUS030!$A$5:$BO$10000,53,0)/Table1[[#This Row],[Rate
(L/S)]],"")</f>
        <v/>
      </c>
      <c r="AW496" s="7" t="str">
        <f>IFERROR(VLOOKUP(Table1[[#This Row],[Stock]],[2]CUS030!$A$5:$BO$10000,54,0)/Table1[[#This Row],[Rate
(L/S)]],"")</f>
        <v/>
      </c>
      <c r="AX496" s="7" t="str">
        <f>IFERROR(VLOOKUP(Table1[[#This Row],[Stock]],[2]CUS030!$A$5:$BO$10000,55,0)/Table1[[#This Row],[Rate
(L/S)]],"")</f>
        <v/>
      </c>
      <c r="AY496" s="7" t="str">
        <f>IFERROR(VLOOKUP(Table1[[#This Row],[Stock]],[2]CUS030!$A$5:$BO$10000,56,0)/Table1[[#This Row],[Rate
(L/S)]],"")</f>
        <v/>
      </c>
      <c r="AZ496" s="7" t="str">
        <f>IFERROR(VLOOKUP(Table1[[#This Row],[Stock]],[2]CUS030!$A$5:$BO$10000,57,0)/Table1[[#This Row],[Rate
(L/S)]],"")</f>
        <v/>
      </c>
      <c r="BA496" s="7" t="str">
        <f>IFERROR(VLOOKUP(Table1[[#This Row],[Stock]],[2]CUS030!$A$5:$BO$10000,58,0)/Table1[[#This Row],[Rate
(L/S)]],"")</f>
        <v/>
      </c>
      <c r="BB496" s="7" t="str">
        <f>IFERROR(VLOOKUP(Table1[[#This Row],[Stock]],[2]CUS030!$A$5:$BO$10000,59,0)/Table1[[#This Row],[Rate
(L/S)]],"")</f>
        <v/>
      </c>
      <c r="BC496" s="7" t="str">
        <f>IFERROR(VLOOKUP(Table1[[#This Row],[Stock]],[2]CUS030!$A$5:$BO$10000,60,0)/Table1[[#This Row],[Rate
(L/S)]],"")</f>
        <v/>
      </c>
      <c r="BD496" s="7" t="str">
        <f>IFERROR(VLOOKUP(Table1[[#This Row],[Stock]],[2]CUS030!$A$5:$BO$10000,61,0)/Table1[[#This Row],[Rate
(L/S)]],"")</f>
        <v/>
      </c>
      <c r="BE496" s="7" t="str">
        <f>IFERROR(VLOOKUP(Table1[[#This Row],[Stock]],[2]CUS030!$A$5:$BO$10000,62,0)/Table1[[#This Row],[Rate
(L/S)]],"")</f>
        <v/>
      </c>
      <c r="BF496" s="7" t="str">
        <f>IFERROR(VLOOKUP(Table1[[#This Row],[Stock]],[2]CUS030!$A$5:$BO$10000,63,0)/Table1[[#This Row],[Rate
(L/S)]],"")</f>
        <v/>
      </c>
      <c r="BG496" s="7" t="str">
        <f>IFERROR(VLOOKUP(Table1[[#This Row],[Stock]],[2]CUS030!$A$5:$BO$10000,64,0)/Table1[[#This Row],[Rate
(L/S)]],"")</f>
        <v/>
      </c>
      <c r="BH496" s="7" t="str">
        <f>IFERROR(VLOOKUP(Table1[[#This Row],[Stock]],[2]CUS030!$A$5:$BO$10000,65,0)/Table1[[#This Row],[Rate
(L/S)]],"")</f>
        <v/>
      </c>
      <c r="BI496" s="7" t="s">
        <v>1</v>
      </c>
      <c r="BJ496" s="15">
        <f>IFERROR(IF(Table1[[#This Row],[S.Material]]="S",(Table1[[#This Row],[Total Qty]]+Table1[[#This Row],[N+1]]+Table1[[#This Row],[N+2]]),Table1[[#This Row],[Total Qty]]+Table1[[#This Row],[N+1]]),)</f>
        <v>0</v>
      </c>
      <c r="BK496" s="7" t="str">
        <f>IFERROR(IF(((AVERAGE((Table1[[#This Row],[N+1]],Table1[[#This Row],[N+2]]),Table1[[#This Row],[N+3]])-(Table1[[#This Row],[Total Qty]])))&gt;500,"Fixed&gt;500pcs",""),"")</f>
        <v/>
      </c>
      <c r="BL496" s="7" t="str">
        <f>IF(AND(Table1[[#This Row],[Last Forcast]]=0,Table1[[#This Row],[Total Qty]]&gt;0,Table1[[#This Row],[N+1]]&gt;0),"Check PO again","")</f>
        <v/>
      </c>
    </row>
    <row r="497" spans="2:64" x14ac:dyDescent="0.3">
      <c r="B497">
        <v>495</v>
      </c>
      <c r="C497" t="s">
        <v>504</v>
      </c>
      <c r="D497">
        <f>IFERROR(ROUND((MID(Table1[[#This Row],[Production]],35,(LEN(Table1[[#This Row],[Production]]))-37)/(MID(Table1[[#This Row],[Stock]],35,(LEN(Table1[[#This Row],[Stock]]))-37))),0),"")</f>
        <v>1</v>
      </c>
      <c r="E497" t="s">
        <v>504</v>
      </c>
      <c r="F497" s="16">
        <f>VLOOKUP(LEFT(Table1[[#This Row],[Production]],LEN(Table1[[#This Row],[Production]])-7),Item!$A$5:$Z$1000,26,0)</f>
        <v>1.3120000000000001</v>
      </c>
      <c r="H497" s="8" t="str">
        <f>IFERROR(VLOOKUP(MID(Table1[[#This Row],[Production]],10,2),Special!$B$2:$D$26,3,0),"")</f>
        <v>S</v>
      </c>
      <c r="J497" t="b">
        <f>EXACT(LEFT(Table1[[#This Row],[Stock]],12),LEFT(Table1[[#This Row],[Production]],12))</f>
        <v>1</v>
      </c>
      <c r="K497" t="b">
        <f>EXACT((RIGHT(Table1[[#This Row],[Stock]],3)),((RIGHT(Table1[[#This Row],[Production]],3))))</f>
        <v>1</v>
      </c>
      <c r="L497" s="14">
        <f>IFERROR(VLOOKUP(Table1[[#This Row],[Stock]],[1]Sheet1!$A$7:$N$10000,14,0),"")</f>
        <v>42</v>
      </c>
      <c r="M497" s="14">
        <f>IFERROR(ROUND((Table1[[#This Row],[Stock
(S&amp;L)]]/Table1[[#This Row],[Rate
(L/S)]]),0),"")</f>
        <v>42</v>
      </c>
      <c r="O497" t="str">
        <f>IF(Table1[[#This Row],[Rate
(L/S)]]=1,"P/E","C")</f>
        <v>P/E</v>
      </c>
      <c r="P497" s="7" t="str">
        <f>IFERROR(VLOOKUP(Table1[[#This Row],[Stock]],[2]CUS030!$A$5:$BO$10000,21,0)/Table1[[#This Row],[Rate
(L/S)]],"")</f>
        <v/>
      </c>
      <c r="Q497" s="7" t="str">
        <f>IFERROR(VLOOKUP(Table1[[#This Row],[Stock]],[2]CUS030!$A$5:$BO$10000,22,0)/Table1[[#This Row],[Rate
(L/S)]],"")</f>
        <v/>
      </c>
      <c r="R497" s="7" t="str">
        <f>IFERROR(VLOOKUP(Table1[[#This Row],[Stock]],[2]CUS030!$A$5:$BO$10000,23,0)/Table1[[#This Row],[Rate
(L/S)]],"")</f>
        <v/>
      </c>
      <c r="S497" s="7" t="str">
        <f>IFERROR(VLOOKUP(Table1[[#This Row],[Stock]],[2]CUS030!$A$5:$BO$10000,24,0)/Table1[[#This Row],[Rate
(L/S)]],"")</f>
        <v/>
      </c>
      <c r="T497" s="7" t="str">
        <f>IFERROR(VLOOKUP(Table1[[#This Row],[Stock]],[2]CUS030!$A$5:$BO$10000,25,0)/Table1[[#This Row],[Rate
(L/S)]],"")</f>
        <v/>
      </c>
      <c r="U497" s="7" t="str">
        <f>IFERROR(VLOOKUP(Table1[[#This Row],[Stock]],[2]CUS030!$A$5:$BO$10000,26,0)/Table1[[#This Row],[Rate
(L/S)]],"")</f>
        <v/>
      </c>
      <c r="V497" s="7" t="str">
        <f>IFERROR(VLOOKUP(Table1[[#This Row],[Stock]],[2]CUS030!$A$5:$BO$10000,27,0)/Table1[[#This Row],[Rate
(L/S)]],"")</f>
        <v/>
      </c>
      <c r="W497" s="7" t="str">
        <f>IFERROR(VLOOKUP(Table1[[#This Row],[Stock]],[2]CUS030!$A$5:$BO$10000,28,0)/Table1[[#This Row],[Rate
(L/S)]],"")</f>
        <v/>
      </c>
      <c r="X497" s="7" t="str">
        <f>IFERROR(VLOOKUP(Table1[[#This Row],[Stock]],[2]CUS030!$A$5:$BO$10000,29,0)/Table1[[#This Row],[Rate
(L/S)]],"")</f>
        <v/>
      </c>
      <c r="Y497" s="7" t="str">
        <f>IFERROR(VLOOKUP(Table1[[#This Row],[Stock]],[2]CUS030!$A$5:$BO$10000,30,0)/Table1[[#This Row],[Rate
(L/S)]],"")</f>
        <v/>
      </c>
      <c r="Z497" s="7" t="str">
        <f>IFERROR(VLOOKUP(Table1[[#This Row],[Stock]],[2]CUS030!$A$5:$BO$10000,31,0)/Table1[[#This Row],[Rate
(L/S)]],"")</f>
        <v/>
      </c>
      <c r="AA497" s="7" t="str">
        <f>IFERROR(VLOOKUP(Table1[[#This Row],[Stock]],[2]CUS030!$A$5:$BO$10000,32,0)/Table1[[#This Row],[Rate
(L/S)]],"")</f>
        <v/>
      </c>
      <c r="AB497" s="7" t="str">
        <f>IFERROR(VLOOKUP(Table1[[#This Row],[Stock]],[2]CUS030!$A$5:$BO$10000,33,0)/Table1[[#This Row],[Rate
(L/S)]],"")</f>
        <v/>
      </c>
      <c r="AC497" s="7" t="str">
        <f>IFERROR(VLOOKUP(Table1[[#This Row],[Stock]],[2]CUS030!$A$5:$BO$10000,34,0)/Table1[[#This Row],[Rate
(L/S)]],"")</f>
        <v/>
      </c>
      <c r="AD497" s="7" t="str">
        <f>IFERROR(VLOOKUP(Table1[[#This Row],[Stock]],[2]CUS030!$A$5:$BO$10000,35,0)/Table1[[#This Row],[Rate
(L/S)]],"")</f>
        <v/>
      </c>
      <c r="AE497" s="7" t="str">
        <f>IFERROR(VLOOKUP(Table1[[#This Row],[Stock]],[2]CUS030!$A$5:$BO$10000,36,0)/Table1[[#This Row],[Rate
(L/S)]],"")</f>
        <v/>
      </c>
      <c r="AF497" s="7" t="str">
        <f>IFERROR(VLOOKUP(Table1[[#This Row],[Stock]],[2]CUS030!$A$5:$BO$10000,37,0)/Table1[[#This Row],[Rate
(L/S)]],"")</f>
        <v/>
      </c>
      <c r="AG497" s="7" t="str">
        <f>IFERROR(VLOOKUP(Table1[[#This Row],[Stock]],[2]CUS030!$A$5:$BO$10000,38,0)/Table1[[#This Row],[Rate
(L/S)]],"")</f>
        <v/>
      </c>
      <c r="AH497" s="7" t="str">
        <f>IFERROR(VLOOKUP(Table1[[#This Row],[Stock]],[2]CUS030!$A$5:$BO$10000,39,0)/Table1[[#This Row],[Rate
(L/S)]],"")</f>
        <v/>
      </c>
      <c r="AI497" s="7" t="str">
        <f>IFERROR(VLOOKUP(Table1[[#This Row],[Stock]],[2]CUS030!$A$5:$BO$10000,40,0)/Table1[[#This Row],[Rate
(L/S)]],"")</f>
        <v/>
      </c>
      <c r="AJ497" s="7" t="str">
        <f>IFERROR(VLOOKUP(Table1[[#This Row],[Stock]],[2]CUS030!$A$5:$BO$10000,41,0)/Table1[[#This Row],[Rate
(L/S)]],"")</f>
        <v/>
      </c>
      <c r="AK497" s="7" t="str">
        <f>IFERROR(VLOOKUP(Table1[[#This Row],[Stock]],[2]CUS030!$A$5:$BO$10000,42,0)/Table1[[#This Row],[Rate
(L/S)]],"")</f>
        <v/>
      </c>
      <c r="AL497" s="7" t="str">
        <f>IFERROR(VLOOKUP(Table1[[#This Row],[Stock]],[2]CUS030!$A$5:$BO$10000,43,0)/Table1[[#This Row],[Rate
(L/S)]],"")</f>
        <v/>
      </c>
      <c r="AM497" s="7" t="str">
        <f>IFERROR(VLOOKUP(Table1[[#This Row],[Stock]],[2]CUS030!$A$5:$BO$10000,44,0)/Table1[[#This Row],[Rate
(L/S)]],"")</f>
        <v/>
      </c>
      <c r="AN497" s="7" t="str">
        <f>IFERROR(VLOOKUP(Table1[[#This Row],[Stock]],[2]CUS030!$A$5:$BO$10000,45,0)/Table1[[#This Row],[Rate
(L/S)]],"")</f>
        <v/>
      </c>
      <c r="AO497" s="7" t="str">
        <f>IFERROR(VLOOKUP(Table1[[#This Row],[Stock]],[2]CUS030!$A$5:$BO$10000,46,0)/Table1[[#This Row],[Rate
(L/S)]],"")</f>
        <v/>
      </c>
      <c r="AP497" s="7" t="str">
        <f>IFERROR(VLOOKUP(Table1[[#This Row],[Stock]],[2]CUS030!$A$5:$BO$10000,47,0)/Table1[[#This Row],[Rate
(L/S)]],"")</f>
        <v/>
      </c>
      <c r="AQ497" s="7" t="str">
        <f>IFERROR(VLOOKUP(Table1[[#This Row],[Stock]],[2]CUS030!$A$5:$BO$10000,48,0)/Table1[[#This Row],[Rate
(L/S)]],"")</f>
        <v/>
      </c>
      <c r="AR497" s="7" t="str">
        <f>IFERROR(VLOOKUP(Table1[[#This Row],[Stock]],[2]CUS030!$A$5:$BO$10000,49,0)/Table1[[#This Row],[Rate
(L/S)]],"")</f>
        <v/>
      </c>
      <c r="AS497" s="7" t="str">
        <f>IFERROR(VLOOKUP(Table1[[#This Row],[Stock]],[2]CUS030!$A$5:$BO$10000,50,0)/Table1[[#This Row],[Rate
(L/S)]],"")</f>
        <v/>
      </c>
      <c r="AT497" s="7" t="str">
        <f>IFERROR(VLOOKUP(Table1[[#This Row],[Stock]],[2]CUS030!$A$5:$BO$10000,51,0)/Table1[[#This Row],[Rate
(L/S)]],"")</f>
        <v/>
      </c>
      <c r="AU497" s="7" t="str">
        <f>IFERROR(VLOOKUP(Table1[[#This Row],[Stock]],[2]CUS030!$A$5:$BO$10000,52,0)/Table1[[#This Row],[Rate
(L/S)]],"")</f>
        <v/>
      </c>
      <c r="AV497" s="7" t="str">
        <f>IFERROR(VLOOKUP(Table1[[#This Row],[Stock]],[2]CUS030!$A$5:$BO$10000,53,0)/Table1[[#This Row],[Rate
(L/S)]],"")</f>
        <v/>
      </c>
      <c r="AW497" s="7" t="str">
        <f>IFERROR(VLOOKUP(Table1[[#This Row],[Stock]],[2]CUS030!$A$5:$BO$10000,54,0)/Table1[[#This Row],[Rate
(L/S)]],"")</f>
        <v/>
      </c>
      <c r="AX497" s="7" t="str">
        <f>IFERROR(VLOOKUP(Table1[[#This Row],[Stock]],[2]CUS030!$A$5:$BO$10000,55,0)/Table1[[#This Row],[Rate
(L/S)]],"")</f>
        <v/>
      </c>
      <c r="AY497" s="7" t="str">
        <f>IFERROR(VLOOKUP(Table1[[#This Row],[Stock]],[2]CUS030!$A$5:$BO$10000,56,0)/Table1[[#This Row],[Rate
(L/S)]],"")</f>
        <v/>
      </c>
      <c r="AZ497" s="7" t="str">
        <f>IFERROR(VLOOKUP(Table1[[#This Row],[Stock]],[2]CUS030!$A$5:$BO$10000,57,0)/Table1[[#This Row],[Rate
(L/S)]],"")</f>
        <v/>
      </c>
      <c r="BA497" s="7" t="str">
        <f>IFERROR(VLOOKUP(Table1[[#This Row],[Stock]],[2]CUS030!$A$5:$BO$10000,58,0)/Table1[[#This Row],[Rate
(L/S)]],"")</f>
        <v/>
      </c>
      <c r="BB497" s="7" t="str">
        <f>IFERROR(VLOOKUP(Table1[[#This Row],[Stock]],[2]CUS030!$A$5:$BO$10000,59,0)/Table1[[#This Row],[Rate
(L/S)]],"")</f>
        <v/>
      </c>
      <c r="BC497" s="7" t="str">
        <f>IFERROR(VLOOKUP(Table1[[#This Row],[Stock]],[2]CUS030!$A$5:$BO$10000,60,0)/Table1[[#This Row],[Rate
(L/S)]],"")</f>
        <v/>
      </c>
      <c r="BD497" s="7" t="str">
        <f>IFERROR(VLOOKUP(Table1[[#This Row],[Stock]],[2]CUS030!$A$5:$BO$10000,61,0)/Table1[[#This Row],[Rate
(L/S)]],"")</f>
        <v/>
      </c>
      <c r="BE497" s="7" t="str">
        <f>IFERROR(VLOOKUP(Table1[[#This Row],[Stock]],[2]CUS030!$A$5:$BO$10000,62,0)/Table1[[#This Row],[Rate
(L/S)]],"")</f>
        <v/>
      </c>
      <c r="BF497" s="7" t="str">
        <f>IFERROR(VLOOKUP(Table1[[#This Row],[Stock]],[2]CUS030!$A$5:$BO$10000,63,0)/Table1[[#This Row],[Rate
(L/S)]],"")</f>
        <v/>
      </c>
      <c r="BG497" s="7" t="str">
        <f>IFERROR(VLOOKUP(Table1[[#This Row],[Stock]],[2]CUS030!$A$5:$BO$10000,64,0)/Table1[[#This Row],[Rate
(L/S)]],"")</f>
        <v/>
      </c>
      <c r="BH497" s="7" t="str">
        <f>IFERROR(VLOOKUP(Table1[[#This Row],[Stock]],[2]CUS030!$A$5:$BO$10000,65,0)/Table1[[#This Row],[Rate
(L/S)]],"")</f>
        <v/>
      </c>
      <c r="BI497" s="7" t="s">
        <v>1</v>
      </c>
      <c r="BJ497" s="15">
        <f>IFERROR(IF(Table1[[#This Row],[S.Material]]="S",(Table1[[#This Row],[Total Qty]]+Table1[[#This Row],[N+1]]+Table1[[#This Row],[N+2]]),Table1[[#This Row],[Total Qty]]+Table1[[#This Row],[N+1]]),)</f>
        <v>0</v>
      </c>
      <c r="BK497" s="7" t="str">
        <f>IFERROR(IF(((AVERAGE((Table1[[#This Row],[N+1]],Table1[[#This Row],[N+2]]),Table1[[#This Row],[N+3]])-(Table1[[#This Row],[Total Qty]])))&gt;500,"Fixed&gt;500pcs",""),"")</f>
        <v/>
      </c>
      <c r="BL497" s="7" t="str">
        <f>IF(AND(Table1[[#This Row],[Last Forcast]]=0,Table1[[#This Row],[Total Qty]]&gt;0,Table1[[#This Row],[N+1]]&gt;0),"Check PO again","")</f>
        <v/>
      </c>
    </row>
    <row r="498" spans="2:64" x14ac:dyDescent="0.3">
      <c r="B498">
        <v>496</v>
      </c>
      <c r="C498" t="s">
        <v>513</v>
      </c>
      <c r="D498">
        <f>IFERROR(ROUND((MID(Table1[[#This Row],[Production]],35,(LEN(Table1[[#This Row],[Production]]))-37)/(MID(Table1[[#This Row],[Stock]],35,(LEN(Table1[[#This Row],[Stock]]))-37))),0),"")</f>
        <v>1</v>
      </c>
      <c r="E498" t="s">
        <v>513</v>
      </c>
      <c r="F498" s="16">
        <f>VLOOKUP(LEFT(Table1[[#This Row],[Production]],LEN(Table1[[#This Row],[Production]])-7),Item!$A$5:$Z$1000,26,0)</f>
        <v>1.3120000000000001</v>
      </c>
      <c r="H498" s="8" t="str">
        <f>IFERROR(VLOOKUP(MID(Table1[[#This Row],[Production]],10,2),Special!$B$2:$D$26,3,0),"")</f>
        <v>S</v>
      </c>
      <c r="J498" t="b">
        <f>EXACT(LEFT(Table1[[#This Row],[Stock]],12),LEFT(Table1[[#This Row],[Production]],12))</f>
        <v>1</v>
      </c>
      <c r="K498" t="b">
        <f>EXACT((RIGHT(Table1[[#This Row],[Stock]],3)),((RIGHT(Table1[[#This Row],[Production]],3))))</f>
        <v>1</v>
      </c>
      <c r="L498" s="14">
        <f>IFERROR(VLOOKUP(Table1[[#This Row],[Stock]],[1]Sheet1!$A$7:$N$10000,14,0),"")</f>
        <v>152</v>
      </c>
      <c r="M498" s="14">
        <f>IFERROR(ROUND((Table1[[#This Row],[Stock
(S&amp;L)]]/Table1[[#This Row],[Rate
(L/S)]]),0),"")</f>
        <v>152</v>
      </c>
      <c r="O498" t="str">
        <f>IF(Table1[[#This Row],[Rate
(L/S)]]=1,"P/E","C")</f>
        <v>P/E</v>
      </c>
      <c r="P498" s="7" t="str">
        <f>IFERROR(VLOOKUP(Table1[[#This Row],[Stock]],[2]CUS030!$A$5:$BO$10000,21,0)/Table1[[#This Row],[Rate
(L/S)]],"")</f>
        <v/>
      </c>
      <c r="Q498" s="7" t="str">
        <f>IFERROR(VLOOKUP(Table1[[#This Row],[Stock]],[2]CUS030!$A$5:$BO$10000,22,0)/Table1[[#This Row],[Rate
(L/S)]],"")</f>
        <v/>
      </c>
      <c r="R498" s="7" t="str">
        <f>IFERROR(VLOOKUP(Table1[[#This Row],[Stock]],[2]CUS030!$A$5:$BO$10000,23,0)/Table1[[#This Row],[Rate
(L/S)]],"")</f>
        <v/>
      </c>
      <c r="S498" s="7" t="str">
        <f>IFERROR(VLOOKUP(Table1[[#This Row],[Stock]],[2]CUS030!$A$5:$BO$10000,24,0)/Table1[[#This Row],[Rate
(L/S)]],"")</f>
        <v/>
      </c>
      <c r="T498" s="7" t="str">
        <f>IFERROR(VLOOKUP(Table1[[#This Row],[Stock]],[2]CUS030!$A$5:$BO$10000,25,0)/Table1[[#This Row],[Rate
(L/S)]],"")</f>
        <v/>
      </c>
      <c r="U498" s="7" t="str">
        <f>IFERROR(VLOOKUP(Table1[[#This Row],[Stock]],[2]CUS030!$A$5:$BO$10000,26,0)/Table1[[#This Row],[Rate
(L/S)]],"")</f>
        <v/>
      </c>
      <c r="V498" s="7" t="str">
        <f>IFERROR(VLOOKUP(Table1[[#This Row],[Stock]],[2]CUS030!$A$5:$BO$10000,27,0)/Table1[[#This Row],[Rate
(L/S)]],"")</f>
        <v/>
      </c>
      <c r="W498" s="7" t="str">
        <f>IFERROR(VLOOKUP(Table1[[#This Row],[Stock]],[2]CUS030!$A$5:$BO$10000,28,0)/Table1[[#This Row],[Rate
(L/S)]],"")</f>
        <v/>
      </c>
      <c r="X498" s="7" t="str">
        <f>IFERROR(VLOOKUP(Table1[[#This Row],[Stock]],[2]CUS030!$A$5:$BO$10000,29,0)/Table1[[#This Row],[Rate
(L/S)]],"")</f>
        <v/>
      </c>
      <c r="Y498" s="7" t="str">
        <f>IFERROR(VLOOKUP(Table1[[#This Row],[Stock]],[2]CUS030!$A$5:$BO$10000,30,0)/Table1[[#This Row],[Rate
(L/S)]],"")</f>
        <v/>
      </c>
      <c r="Z498" s="7" t="str">
        <f>IFERROR(VLOOKUP(Table1[[#This Row],[Stock]],[2]CUS030!$A$5:$BO$10000,31,0)/Table1[[#This Row],[Rate
(L/S)]],"")</f>
        <v/>
      </c>
      <c r="AA498" s="7" t="str">
        <f>IFERROR(VLOOKUP(Table1[[#This Row],[Stock]],[2]CUS030!$A$5:$BO$10000,32,0)/Table1[[#This Row],[Rate
(L/S)]],"")</f>
        <v/>
      </c>
      <c r="AB498" s="7" t="str">
        <f>IFERROR(VLOOKUP(Table1[[#This Row],[Stock]],[2]CUS030!$A$5:$BO$10000,33,0)/Table1[[#This Row],[Rate
(L/S)]],"")</f>
        <v/>
      </c>
      <c r="AC498" s="7" t="str">
        <f>IFERROR(VLOOKUP(Table1[[#This Row],[Stock]],[2]CUS030!$A$5:$BO$10000,34,0)/Table1[[#This Row],[Rate
(L/S)]],"")</f>
        <v/>
      </c>
      <c r="AD498" s="7" t="str">
        <f>IFERROR(VLOOKUP(Table1[[#This Row],[Stock]],[2]CUS030!$A$5:$BO$10000,35,0)/Table1[[#This Row],[Rate
(L/S)]],"")</f>
        <v/>
      </c>
      <c r="AE498" s="7" t="str">
        <f>IFERROR(VLOOKUP(Table1[[#This Row],[Stock]],[2]CUS030!$A$5:$BO$10000,36,0)/Table1[[#This Row],[Rate
(L/S)]],"")</f>
        <v/>
      </c>
      <c r="AF498" s="7" t="str">
        <f>IFERROR(VLOOKUP(Table1[[#This Row],[Stock]],[2]CUS030!$A$5:$BO$10000,37,0)/Table1[[#This Row],[Rate
(L/S)]],"")</f>
        <v/>
      </c>
      <c r="AG498" s="7" t="str">
        <f>IFERROR(VLOOKUP(Table1[[#This Row],[Stock]],[2]CUS030!$A$5:$BO$10000,38,0)/Table1[[#This Row],[Rate
(L/S)]],"")</f>
        <v/>
      </c>
      <c r="AH498" s="7" t="str">
        <f>IFERROR(VLOOKUP(Table1[[#This Row],[Stock]],[2]CUS030!$A$5:$BO$10000,39,0)/Table1[[#This Row],[Rate
(L/S)]],"")</f>
        <v/>
      </c>
      <c r="AI498" s="7" t="str">
        <f>IFERROR(VLOOKUP(Table1[[#This Row],[Stock]],[2]CUS030!$A$5:$BO$10000,40,0)/Table1[[#This Row],[Rate
(L/S)]],"")</f>
        <v/>
      </c>
      <c r="AJ498" s="7" t="str">
        <f>IFERROR(VLOOKUP(Table1[[#This Row],[Stock]],[2]CUS030!$A$5:$BO$10000,41,0)/Table1[[#This Row],[Rate
(L/S)]],"")</f>
        <v/>
      </c>
      <c r="AK498" s="7" t="str">
        <f>IFERROR(VLOOKUP(Table1[[#This Row],[Stock]],[2]CUS030!$A$5:$BO$10000,42,0)/Table1[[#This Row],[Rate
(L/S)]],"")</f>
        <v/>
      </c>
      <c r="AL498" s="7" t="str">
        <f>IFERROR(VLOOKUP(Table1[[#This Row],[Stock]],[2]CUS030!$A$5:$BO$10000,43,0)/Table1[[#This Row],[Rate
(L/S)]],"")</f>
        <v/>
      </c>
      <c r="AM498" s="7" t="str">
        <f>IFERROR(VLOOKUP(Table1[[#This Row],[Stock]],[2]CUS030!$A$5:$BO$10000,44,0)/Table1[[#This Row],[Rate
(L/S)]],"")</f>
        <v/>
      </c>
      <c r="AN498" s="7" t="str">
        <f>IFERROR(VLOOKUP(Table1[[#This Row],[Stock]],[2]CUS030!$A$5:$BO$10000,45,0)/Table1[[#This Row],[Rate
(L/S)]],"")</f>
        <v/>
      </c>
      <c r="AO498" s="7" t="str">
        <f>IFERROR(VLOOKUP(Table1[[#This Row],[Stock]],[2]CUS030!$A$5:$BO$10000,46,0)/Table1[[#This Row],[Rate
(L/S)]],"")</f>
        <v/>
      </c>
      <c r="AP498" s="7" t="str">
        <f>IFERROR(VLOOKUP(Table1[[#This Row],[Stock]],[2]CUS030!$A$5:$BO$10000,47,0)/Table1[[#This Row],[Rate
(L/S)]],"")</f>
        <v/>
      </c>
      <c r="AQ498" s="7" t="str">
        <f>IFERROR(VLOOKUP(Table1[[#This Row],[Stock]],[2]CUS030!$A$5:$BO$10000,48,0)/Table1[[#This Row],[Rate
(L/S)]],"")</f>
        <v/>
      </c>
      <c r="AR498" s="7" t="str">
        <f>IFERROR(VLOOKUP(Table1[[#This Row],[Stock]],[2]CUS030!$A$5:$BO$10000,49,0)/Table1[[#This Row],[Rate
(L/S)]],"")</f>
        <v/>
      </c>
      <c r="AS498" s="7" t="str">
        <f>IFERROR(VLOOKUP(Table1[[#This Row],[Stock]],[2]CUS030!$A$5:$BO$10000,50,0)/Table1[[#This Row],[Rate
(L/S)]],"")</f>
        <v/>
      </c>
      <c r="AT498" s="7" t="str">
        <f>IFERROR(VLOOKUP(Table1[[#This Row],[Stock]],[2]CUS030!$A$5:$BO$10000,51,0)/Table1[[#This Row],[Rate
(L/S)]],"")</f>
        <v/>
      </c>
      <c r="AU498" s="7" t="str">
        <f>IFERROR(VLOOKUP(Table1[[#This Row],[Stock]],[2]CUS030!$A$5:$BO$10000,52,0)/Table1[[#This Row],[Rate
(L/S)]],"")</f>
        <v/>
      </c>
      <c r="AV498" s="7" t="str">
        <f>IFERROR(VLOOKUP(Table1[[#This Row],[Stock]],[2]CUS030!$A$5:$BO$10000,53,0)/Table1[[#This Row],[Rate
(L/S)]],"")</f>
        <v/>
      </c>
      <c r="AW498" s="7" t="str">
        <f>IFERROR(VLOOKUP(Table1[[#This Row],[Stock]],[2]CUS030!$A$5:$BO$10000,54,0)/Table1[[#This Row],[Rate
(L/S)]],"")</f>
        <v/>
      </c>
      <c r="AX498" s="7" t="str">
        <f>IFERROR(VLOOKUP(Table1[[#This Row],[Stock]],[2]CUS030!$A$5:$BO$10000,55,0)/Table1[[#This Row],[Rate
(L/S)]],"")</f>
        <v/>
      </c>
      <c r="AY498" s="7" t="str">
        <f>IFERROR(VLOOKUP(Table1[[#This Row],[Stock]],[2]CUS030!$A$5:$BO$10000,56,0)/Table1[[#This Row],[Rate
(L/S)]],"")</f>
        <v/>
      </c>
      <c r="AZ498" s="7" t="str">
        <f>IFERROR(VLOOKUP(Table1[[#This Row],[Stock]],[2]CUS030!$A$5:$BO$10000,57,0)/Table1[[#This Row],[Rate
(L/S)]],"")</f>
        <v/>
      </c>
      <c r="BA498" s="7" t="str">
        <f>IFERROR(VLOOKUP(Table1[[#This Row],[Stock]],[2]CUS030!$A$5:$BO$10000,58,0)/Table1[[#This Row],[Rate
(L/S)]],"")</f>
        <v/>
      </c>
      <c r="BB498" s="7" t="str">
        <f>IFERROR(VLOOKUP(Table1[[#This Row],[Stock]],[2]CUS030!$A$5:$BO$10000,59,0)/Table1[[#This Row],[Rate
(L/S)]],"")</f>
        <v/>
      </c>
      <c r="BC498" s="7" t="str">
        <f>IFERROR(VLOOKUP(Table1[[#This Row],[Stock]],[2]CUS030!$A$5:$BO$10000,60,0)/Table1[[#This Row],[Rate
(L/S)]],"")</f>
        <v/>
      </c>
      <c r="BD498" s="7" t="str">
        <f>IFERROR(VLOOKUP(Table1[[#This Row],[Stock]],[2]CUS030!$A$5:$BO$10000,61,0)/Table1[[#This Row],[Rate
(L/S)]],"")</f>
        <v/>
      </c>
      <c r="BE498" s="7" t="str">
        <f>IFERROR(VLOOKUP(Table1[[#This Row],[Stock]],[2]CUS030!$A$5:$BO$10000,62,0)/Table1[[#This Row],[Rate
(L/S)]],"")</f>
        <v/>
      </c>
      <c r="BF498" s="7" t="str">
        <f>IFERROR(VLOOKUP(Table1[[#This Row],[Stock]],[2]CUS030!$A$5:$BO$10000,63,0)/Table1[[#This Row],[Rate
(L/S)]],"")</f>
        <v/>
      </c>
      <c r="BG498" s="7" t="str">
        <f>IFERROR(VLOOKUP(Table1[[#This Row],[Stock]],[2]CUS030!$A$5:$BO$10000,64,0)/Table1[[#This Row],[Rate
(L/S)]],"")</f>
        <v/>
      </c>
      <c r="BH498" s="7" t="str">
        <f>IFERROR(VLOOKUP(Table1[[#This Row],[Stock]],[2]CUS030!$A$5:$BO$10000,65,0)/Table1[[#This Row],[Rate
(L/S)]],"")</f>
        <v/>
      </c>
      <c r="BI498" s="7" t="s">
        <v>1</v>
      </c>
      <c r="BJ498" s="15">
        <f>IFERROR(IF(Table1[[#This Row],[S.Material]]="S",(Table1[[#This Row],[Total Qty]]+Table1[[#This Row],[N+1]]+Table1[[#This Row],[N+2]]),Table1[[#This Row],[Total Qty]]+Table1[[#This Row],[N+1]]),)</f>
        <v>0</v>
      </c>
      <c r="BK498" s="7" t="str">
        <f>IFERROR(IF(((AVERAGE((Table1[[#This Row],[N+1]],Table1[[#This Row],[N+2]]),Table1[[#This Row],[N+3]])-(Table1[[#This Row],[Total Qty]])))&gt;500,"Fixed&gt;500pcs",""),"")</f>
        <v/>
      </c>
      <c r="BL498" s="7" t="str">
        <f>IF(AND(Table1[[#This Row],[Last Forcast]]=0,Table1[[#This Row],[Total Qty]]&gt;0,Table1[[#This Row],[N+1]]&gt;0),"Check PO again","")</f>
        <v/>
      </c>
    </row>
    <row r="499" spans="2:64" x14ac:dyDescent="0.3">
      <c r="B499">
        <v>497</v>
      </c>
      <c r="C499" t="s">
        <v>514</v>
      </c>
      <c r="D499">
        <f>IFERROR(ROUND((MID(Table1[[#This Row],[Production]],35,(LEN(Table1[[#This Row],[Production]]))-37)/(MID(Table1[[#This Row],[Stock]],35,(LEN(Table1[[#This Row],[Stock]]))-37))),0),"")</f>
        <v>10</v>
      </c>
      <c r="E499" t="s">
        <v>511</v>
      </c>
      <c r="F499" s="16">
        <f>VLOOKUP(LEFT(Table1[[#This Row],[Production]],LEN(Table1[[#This Row],[Production]])-7),Item!$A$5:$Z$1000,26,0)</f>
        <v>1.3120000000000001</v>
      </c>
      <c r="H499" s="8" t="str">
        <f>IFERROR(VLOOKUP(MID(Table1[[#This Row],[Production]],10,2),Special!$B$2:$D$26,3,0),"")</f>
        <v>S</v>
      </c>
      <c r="J499" t="b">
        <f>EXACT(LEFT(Table1[[#This Row],[Stock]],12),LEFT(Table1[[#This Row],[Production]],12))</f>
        <v>1</v>
      </c>
      <c r="K499" t="b">
        <f>EXACT((RIGHT(Table1[[#This Row],[Stock]],3)),((RIGHT(Table1[[#This Row],[Production]],3))))</f>
        <v>1</v>
      </c>
      <c r="L499" s="14">
        <f>IFERROR(VLOOKUP(Table1[[#This Row],[Stock]],[1]Sheet1!$A$7:$N$10000,14,0),"")</f>
        <v>80</v>
      </c>
      <c r="M499" s="14">
        <f>IFERROR(ROUND((Table1[[#This Row],[Stock
(S&amp;L)]]/Table1[[#This Row],[Rate
(L/S)]]),0),"")</f>
        <v>8</v>
      </c>
      <c r="O499" t="str">
        <f>IF(Table1[[#This Row],[Rate
(L/S)]]=1,"P/E","C")</f>
        <v>C</v>
      </c>
      <c r="P499" s="7">
        <f>IFERROR(VLOOKUP(Table1[[#This Row],[Stock]],[2]CUS030!$A$5:$BO$10000,21,0)/Table1[[#This Row],[Rate
(L/S)]],"")</f>
        <v>0</v>
      </c>
      <c r="Q499" s="7">
        <f>IFERROR(VLOOKUP(Table1[[#This Row],[Stock]],[2]CUS030!$A$5:$BO$10000,22,0)/Table1[[#This Row],[Rate
(L/S)]],"")</f>
        <v>0</v>
      </c>
      <c r="R499" s="7">
        <f>IFERROR(VLOOKUP(Table1[[#This Row],[Stock]],[2]CUS030!$A$5:$BO$10000,23,0)/Table1[[#This Row],[Rate
(L/S)]],"")</f>
        <v>0</v>
      </c>
      <c r="S499" s="7">
        <f>IFERROR(VLOOKUP(Table1[[#This Row],[Stock]],[2]CUS030!$A$5:$BO$10000,24,0)/Table1[[#This Row],[Rate
(L/S)]],"")</f>
        <v>0</v>
      </c>
      <c r="T499" s="7">
        <f>IFERROR(VLOOKUP(Table1[[#This Row],[Stock]],[2]CUS030!$A$5:$BO$10000,25,0)/Table1[[#This Row],[Rate
(L/S)]],"")</f>
        <v>0</v>
      </c>
      <c r="U499" s="7">
        <f>IFERROR(VLOOKUP(Table1[[#This Row],[Stock]],[2]CUS030!$A$5:$BO$10000,26,0)/Table1[[#This Row],[Rate
(L/S)]],"")</f>
        <v>0</v>
      </c>
      <c r="V499" s="7">
        <f>IFERROR(VLOOKUP(Table1[[#This Row],[Stock]],[2]CUS030!$A$5:$BO$10000,27,0)/Table1[[#This Row],[Rate
(L/S)]],"")</f>
        <v>0</v>
      </c>
      <c r="W499" s="7">
        <f>IFERROR(VLOOKUP(Table1[[#This Row],[Stock]],[2]CUS030!$A$5:$BO$10000,28,0)/Table1[[#This Row],[Rate
(L/S)]],"")</f>
        <v>0</v>
      </c>
      <c r="X499" s="7">
        <f>IFERROR(VLOOKUP(Table1[[#This Row],[Stock]],[2]CUS030!$A$5:$BO$10000,29,0)/Table1[[#This Row],[Rate
(L/S)]],"")</f>
        <v>0</v>
      </c>
      <c r="Y499" s="7">
        <f>IFERROR(VLOOKUP(Table1[[#This Row],[Stock]],[2]CUS030!$A$5:$BO$10000,30,0)/Table1[[#This Row],[Rate
(L/S)]],"")</f>
        <v>0</v>
      </c>
      <c r="Z499" s="7">
        <f>IFERROR(VLOOKUP(Table1[[#This Row],[Stock]],[2]CUS030!$A$5:$BO$10000,31,0)/Table1[[#This Row],[Rate
(L/S)]],"")</f>
        <v>0</v>
      </c>
      <c r="AA499" s="7">
        <f>IFERROR(VLOOKUP(Table1[[#This Row],[Stock]],[2]CUS030!$A$5:$BO$10000,32,0)/Table1[[#This Row],[Rate
(L/S)]],"")</f>
        <v>0</v>
      </c>
      <c r="AB499" s="7">
        <f>IFERROR(VLOOKUP(Table1[[#This Row],[Stock]],[2]CUS030!$A$5:$BO$10000,33,0)/Table1[[#This Row],[Rate
(L/S)]],"")</f>
        <v>0</v>
      </c>
      <c r="AC499" s="7">
        <f>IFERROR(VLOOKUP(Table1[[#This Row],[Stock]],[2]CUS030!$A$5:$BO$10000,34,0)/Table1[[#This Row],[Rate
(L/S)]],"")</f>
        <v>0</v>
      </c>
      <c r="AD499" s="7">
        <f>IFERROR(VLOOKUP(Table1[[#This Row],[Stock]],[2]CUS030!$A$5:$BO$10000,35,0)/Table1[[#This Row],[Rate
(L/S)]],"")</f>
        <v>0</v>
      </c>
      <c r="AE499" s="7">
        <f>IFERROR(VLOOKUP(Table1[[#This Row],[Stock]],[2]CUS030!$A$5:$BO$10000,36,0)/Table1[[#This Row],[Rate
(L/S)]],"")</f>
        <v>0</v>
      </c>
      <c r="AF499" s="7">
        <f>IFERROR(VLOOKUP(Table1[[#This Row],[Stock]],[2]CUS030!$A$5:$BO$10000,37,0)/Table1[[#This Row],[Rate
(L/S)]],"")</f>
        <v>0</v>
      </c>
      <c r="AG499" s="7">
        <f>IFERROR(VLOOKUP(Table1[[#This Row],[Stock]],[2]CUS030!$A$5:$BO$10000,38,0)/Table1[[#This Row],[Rate
(L/S)]],"")</f>
        <v>0</v>
      </c>
      <c r="AH499" s="7">
        <f>IFERROR(VLOOKUP(Table1[[#This Row],[Stock]],[2]CUS030!$A$5:$BO$10000,39,0)/Table1[[#This Row],[Rate
(L/S)]],"")</f>
        <v>0</v>
      </c>
      <c r="AI499" s="7">
        <f>IFERROR(VLOOKUP(Table1[[#This Row],[Stock]],[2]CUS030!$A$5:$BO$10000,40,0)/Table1[[#This Row],[Rate
(L/S)]],"")</f>
        <v>0</v>
      </c>
      <c r="AJ499" s="7">
        <f>IFERROR(VLOOKUP(Table1[[#This Row],[Stock]],[2]CUS030!$A$5:$BO$10000,41,0)/Table1[[#This Row],[Rate
(L/S)]],"")</f>
        <v>0</v>
      </c>
      <c r="AK499" s="7">
        <f>IFERROR(VLOOKUP(Table1[[#This Row],[Stock]],[2]CUS030!$A$5:$BO$10000,42,0)/Table1[[#This Row],[Rate
(L/S)]],"")</f>
        <v>0</v>
      </c>
      <c r="AL499" s="7">
        <f>IFERROR(VLOOKUP(Table1[[#This Row],[Stock]],[2]CUS030!$A$5:$BO$10000,43,0)/Table1[[#This Row],[Rate
(L/S)]],"")</f>
        <v>0</v>
      </c>
      <c r="AM499" s="7">
        <f>IFERROR(VLOOKUP(Table1[[#This Row],[Stock]],[2]CUS030!$A$5:$BO$10000,44,0)/Table1[[#This Row],[Rate
(L/S)]],"")</f>
        <v>0</v>
      </c>
      <c r="AN499" s="7">
        <f>IFERROR(VLOOKUP(Table1[[#This Row],[Stock]],[2]CUS030!$A$5:$BO$10000,45,0)/Table1[[#This Row],[Rate
(L/S)]],"")</f>
        <v>0</v>
      </c>
      <c r="AO499" s="7">
        <f>IFERROR(VLOOKUP(Table1[[#This Row],[Stock]],[2]CUS030!$A$5:$BO$10000,46,0)/Table1[[#This Row],[Rate
(L/S)]],"")</f>
        <v>0</v>
      </c>
      <c r="AP499" s="7">
        <f>IFERROR(VLOOKUP(Table1[[#This Row],[Stock]],[2]CUS030!$A$5:$BO$10000,47,0)/Table1[[#This Row],[Rate
(L/S)]],"")</f>
        <v>0</v>
      </c>
      <c r="AQ499" s="7">
        <f>IFERROR(VLOOKUP(Table1[[#This Row],[Stock]],[2]CUS030!$A$5:$BO$10000,48,0)/Table1[[#This Row],[Rate
(L/S)]],"")</f>
        <v>0</v>
      </c>
      <c r="AR499" s="7">
        <f>IFERROR(VLOOKUP(Table1[[#This Row],[Stock]],[2]CUS030!$A$5:$BO$10000,49,0)/Table1[[#This Row],[Rate
(L/S)]],"")</f>
        <v>0</v>
      </c>
      <c r="AS499" s="7">
        <f>IFERROR(VLOOKUP(Table1[[#This Row],[Stock]],[2]CUS030!$A$5:$BO$10000,50,0)/Table1[[#This Row],[Rate
(L/S)]],"")</f>
        <v>0</v>
      </c>
      <c r="AT499" s="7">
        <f>IFERROR(VLOOKUP(Table1[[#This Row],[Stock]],[2]CUS030!$A$5:$BO$10000,51,0)/Table1[[#This Row],[Rate
(L/S)]],"")</f>
        <v>0</v>
      </c>
      <c r="AU499" s="7">
        <f>IFERROR(VLOOKUP(Table1[[#This Row],[Stock]],[2]CUS030!$A$5:$BO$10000,52,0)/Table1[[#This Row],[Rate
(L/S)]],"")</f>
        <v>0</v>
      </c>
      <c r="AV499" s="7">
        <f>IFERROR(VLOOKUP(Table1[[#This Row],[Stock]],[2]CUS030!$A$5:$BO$10000,53,0)/Table1[[#This Row],[Rate
(L/S)]],"")</f>
        <v>0</v>
      </c>
      <c r="AW499" s="7">
        <f>IFERROR(VLOOKUP(Table1[[#This Row],[Stock]],[2]CUS030!$A$5:$BO$10000,54,0)/Table1[[#This Row],[Rate
(L/S)]],"")</f>
        <v>0</v>
      </c>
      <c r="AX499" s="7">
        <f>IFERROR(VLOOKUP(Table1[[#This Row],[Stock]],[2]CUS030!$A$5:$BO$10000,55,0)/Table1[[#This Row],[Rate
(L/S)]],"")</f>
        <v>307.60000000000002</v>
      </c>
      <c r="AY499" s="7">
        <f>IFERROR(VLOOKUP(Table1[[#This Row],[Stock]],[2]CUS030!$A$5:$BO$10000,56,0)/Table1[[#This Row],[Rate
(L/S)]],"")</f>
        <v>320</v>
      </c>
      <c r="AZ499" s="7">
        <f>IFERROR(VLOOKUP(Table1[[#This Row],[Stock]],[2]CUS030!$A$5:$BO$10000,57,0)/Table1[[#This Row],[Rate
(L/S)]],"")</f>
        <v>480</v>
      </c>
      <c r="BA499" s="7">
        <f>IFERROR(VLOOKUP(Table1[[#This Row],[Stock]],[2]CUS030!$A$5:$BO$10000,58,0)/Table1[[#This Row],[Rate
(L/S)]],"")</f>
        <v>160</v>
      </c>
      <c r="BB499" s="7">
        <f>IFERROR(VLOOKUP(Table1[[#This Row],[Stock]],[2]CUS030!$A$5:$BO$10000,59,0)/Table1[[#This Row],[Rate
(L/S)]],"")</f>
        <v>0</v>
      </c>
      <c r="BC499" s="7">
        <f>IFERROR(VLOOKUP(Table1[[#This Row],[Stock]],[2]CUS030!$A$5:$BO$10000,60,0)/Table1[[#This Row],[Rate
(L/S)]],"")</f>
        <v>0</v>
      </c>
      <c r="BD499" s="7">
        <f>IFERROR(VLOOKUP(Table1[[#This Row],[Stock]],[2]CUS030!$A$5:$BO$10000,61,0)/Table1[[#This Row],[Rate
(L/S)]],"")</f>
        <v>0</v>
      </c>
      <c r="BE499" s="7">
        <f>IFERROR(VLOOKUP(Table1[[#This Row],[Stock]],[2]CUS030!$A$5:$BO$10000,62,0)/Table1[[#This Row],[Rate
(L/S)]],"")</f>
        <v>0</v>
      </c>
      <c r="BF499" s="7">
        <f>IFERROR(VLOOKUP(Table1[[#This Row],[Stock]],[2]CUS030!$A$5:$BO$10000,63,0)/Table1[[#This Row],[Rate
(L/S)]],"")</f>
        <v>0</v>
      </c>
      <c r="BG499" s="7">
        <f>IFERROR(VLOOKUP(Table1[[#This Row],[Stock]],[2]CUS030!$A$5:$BO$10000,64,0)/Table1[[#This Row],[Rate
(L/S)]],"")</f>
        <v>0</v>
      </c>
      <c r="BH499" s="7">
        <f>IFERROR(VLOOKUP(Table1[[#This Row],[Stock]],[2]CUS030!$A$5:$BO$10000,65,0)/Table1[[#This Row],[Rate
(L/S)]],"")</f>
        <v>0</v>
      </c>
      <c r="BI499" s="7" t="s">
        <v>1</v>
      </c>
      <c r="BJ499" s="15">
        <f>IFERROR(IF(Table1[[#This Row],[S.Material]]="S",(Table1[[#This Row],[Total Qty]]+Table1[[#This Row],[N+1]]+Table1[[#This Row],[N+2]]),Table1[[#This Row],[Total Qty]]+Table1[[#This Row],[N+1]]),)</f>
        <v>800</v>
      </c>
      <c r="BK499" s="7" t="str">
        <f>IFERROR(IF(((AVERAGE((Table1[[#This Row],[N+1]],Table1[[#This Row],[N+2]]),Table1[[#This Row],[N+3]])-(Table1[[#This Row],[Total Qty]])))&gt;500,"Fixed&gt;500pcs",""),"")</f>
        <v/>
      </c>
      <c r="BL499" s="7" t="str">
        <f>IF(AND(Table1[[#This Row],[Last Forcast]]=0,Table1[[#This Row],[Total Qty]]&gt;0,Table1[[#This Row],[N+1]]&gt;0),"Check PO again","")</f>
        <v/>
      </c>
    </row>
    <row r="500" spans="2:64" x14ac:dyDescent="0.3">
      <c r="B500">
        <v>498</v>
      </c>
      <c r="C500" t="s">
        <v>511</v>
      </c>
      <c r="D500">
        <f>IFERROR(ROUND((MID(Table1[[#This Row],[Production]],35,(LEN(Table1[[#This Row],[Production]]))-37)/(MID(Table1[[#This Row],[Stock]],35,(LEN(Table1[[#This Row],[Stock]]))-37))),0),"")</f>
        <v>1</v>
      </c>
      <c r="E500" t="s">
        <v>511</v>
      </c>
      <c r="F500" s="16">
        <f>VLOOKUP(LEFT(Table1[[#This Row],[Production]],LEN(Table1[[#This Row],[Production]])-7),Item!$A$5:$Z$1000,26,0)</f>
        <v>1.3120000000000001</v>
      </c>
      <c r="H500" s="8" t="str">
        <f>IFERROR(VLOOKUP(MID(Table1[[#This Row],[Production]],10,2),Special!$B$2:$D$26,3,0),"")</f>
        <v>S</v>
      </c>
      <c r="J500" t="b">
        <f>EXACT(LEFT(Table1[[#This Row],[Stock]],12),LEFT(Table1[[#This Row],[Production]],12))</f>
        <v>1</v>
      </c>
      <c r="K500" t="b">
        <f>EXACT((RIGHT(Table1[[#This Row],[Stock]],3)),((RIGHT(Table1[[#This Row],[Production]],3))))</f>
        <v>1</v>
      </c>
      <c r="L500" s="14">
        <f>IFERROR(VLOOKUP(Table1[[#This Row],[Stock]],[1]Sheet1!$A$7:$N$10000,14,0),"")</f>
        <v>470</v>
      </c>
      <c r="M500" s="14">
        <f>IFERROR(ROUND((Table1[[#This Row],[Stock
(S&amp;L)]]/Table1[[#This Row],[Rate
(L/S)]]),0),"")</f>
        <v>470</v>
      </c>
      <c r="O500" t="str">
        <f>IF(Table1[[#This Row],[Rate
(L/S)]]=1,"P/E","C")</f>
        <v>P/E</v>
      </c>
      <c r="P500" s="7" t="str">
        <f>IFERROR(VLOOKUP(Table1[[#This Row],[Stock]],[2]CUS030!$A$5:$BO$10000,21,0)/Table1[[#This Row],[Rate
(L/S)]],"")</f>
        <v/>
      </c>
      <c r="Q500" s="7" t="str">
        <f>IFERROR(VLOOKUP(Table1[[#This Row],[Stock]],[2]CUS030!$A$5:$BO$10000,22,0)/Table1[[#This Row],[Rate
(L/S)]],"")</f>
        <v/>
      </c>
      <c r="R500" s="7" t="str">
        <f>IFERROR(VLOOKUP(Table1[[#This Row],[Stock]],[2]CUS030!$A$5:$BO$10000,23,0)/Table1[[#This Row],[Rate
(L/S)]],"")</f>
        <v/>
      </c>
      <c r="S500" s="7" t="str">
        <f>IFERROR(VLOOKUP(Table1[[#This Row],[Stock]],[2]CUS030!$A$5:$BO$10000,24,0)/Table1[[#This Row],[Rate
(L/S)]],"")</f>
        <v/>
      </c>
      <c r="T500" s="7" t="str">
        <f>IFERROR(VLOOKUP(Table1[[#This Row],[Stock]],[2]CUS030!$A$5:$BO$10000,25,0)/Table1[[#This Row],[Rate
(L/S)]],"")</f>
        <v/>
      </c>
      <c r="U500" s="7" t="str">
        <f>IFERROR(VLOOKUP(Table1[[#This Row],[Stock]],[2]CUS030!$A$5:$BO$10000,26,0)/Table1[[#This Row],[Rate
(L/S)]],"")</f>
        <v/>
      </c>
      <c r="V500" s="7" t="str">
        <f>IFERROR(VLOOKUP(Table1[[#This Row],[Stock]],[2]CUS030!$A$5:$BO$10000,27,0)/Table1[[#This Row],[Rate
(L/S)]],"")</f>
        <v/>
      </c>
      <c r="W500" s="7" t="str">
        <f>IFERROR(VLOOKUP(Table1[[#This Row],[Stock]],[2]CUS030!$A$5:$BO$10000,28,0)/Table1[[#This Row],[Rate
(L/S)]],"")</f>
        <v/>
      </c>
      <c r="X500" s="7" t="str">
        <f>IFERROR(VLOOKUP(Table1[[#This Row],[Stock]],[2]CUS030!$A$5:$BO$10000,29,0)/Table1[[#This Row],[Rate
(L/S)]],"")</f>
        <v/>
      </c>
      <c r="Y500" s="7" t="str">
        <f>IFERROR(VLOOKUP(Table1[[#This Row],[Stock]],[2]CUS030!$A$5:$BO$10000,30,0)/Table1[[#This Row],[Rate
(L/S)]],"")</f>
        <v/>
      </c>
      <c r="Z500" s="7" t="str">
        <f>IFERROR(VLOOKUP(Table1[[#This Row],[Stock]],[2]CUS030!$A$5:$BO$10000,31,0)/Table1[[#This Row],[Rate
(L/S)]],"")</f>
        <v/>
      </c>
      <c r="AA500" s="7" t="str">
        <f>IFERROR(VLOOKUP(Table1[[#This Row],[Stock]],[2]CUS030!$A$5:$BO$10000,32,0)/Table1[[#This Row],[Rate
(L/S)]],"")</f>
        <v/>
      </c>
      <c r="AB500" s="7" t="str">
        <f>IFERROR(VLOOKUP(Table1[[#This Row],[Stock]],[2]CUS030!$A$5:$BO$10000,33,0)/Table1[[#This Row],[Rate
(L/S)]],"")</f>
        <v/>
      </c>
      <c r="AC500" s="7" t="str">
        <f>IFERROR(VLOOKUP(Table1[[#This Row],[Stock]],[2]CUS030!$A$5:$BO$10000,34,0)/Table1[[#This Row],[Rate
(L/S)]],"")</f>
        <v/>
      </c>
      <c r="AD500" s="7" t="str">
        <f>IFERROR(VLOOKUP(Table1[[#This Row],[Stock]],[2]CUS030!$A$5:$BO$10000,35,0)/Table1[[#This Row],[Rate
(L/S)]],"")</f>
        <v/>
      </c>
      <c r="AE500" s="7" t="str">
        <f>IFERROR(VLOOKUP(Table1[[#This Row],[Stock]],[2]CUS030!$A$5:$BO$10000,36,0)/Table1[[#This Row],[Rate
(L/S)]],"")</f>
        <v/>
      </c>
      <c r="AF500" s="7" t="str">
        <f>IFERROR(VLOOKUP(Table1[[#This Row],[Stock]],[2]CUS030!$A$5:$BO$10000,37,0)/Table1[[#This Row],[Rate
(L/S)]],"")</f>
        <v/>
      </c>
      <c r="AG500" s="7" t="str">
        <f>IFERROR(VLOOKUP(Table1[[#This Row],[Stock]],[2]CUS030!$A$5:$BO$10000,38,0)/Table1[[#This Row],[Rate
(L/S)]],"")</f>
        <v/>
      </c>
      <c r="AH500" s="7" t="str">
        <f>IFERROR(VLOOKUP(Table1[[#This Row],[Stock]],[2]CUS030!$A$5:$BO$10000,39,0)/Table1[[#This Row],[Rate
(L/S)]],"")</f>
        <v/>
      </c>
      <c r="AI500" s="7" t="str">
        <f>IFERROR(VLOOKUP(Table1[[#This Row],[Stock]],[2]CUS030!$A$5:$BO$10000,40,0)/Table1[[#This Row],[Rate
(L/S)]],"")</f>
        <v/>
      </c>
      <c r="AJ500" s="7" t="str">
        <f>IFERROR(VLOOKUP(Table1[[#This Row],[Stock]],[2]CUS030!$A$5:$BO$10000,41,0)/Table1[[#This Row],[Rate
(L/S)]],"")</f>
        <v/>
      </c>
      <c r="AK500" s="7" t="str">
        <f>IFERROR(VLOOKUP(Table1[[#This Row],[Stock]],[2]CUS030!$A$5:$BO$10000,42,0)/Table1[[#This Row],[Rate
(L/S)]],"")</f>
        <v/>
      </c>
      <c r="AL500" s="7" t="str">
        <f>IFERROR(VLOOKUP(Table1[[#This Row],[Stock]],[2]CUS030!$A$5:$BO$10000,43,0)/Table1[[#This Row],[Rate
(L/S)]],"")</f>
        <v/>
      </c>
      <c r="AM500" s="7" t="str">
        <f>IFERROR(VLOOKUP(Table1[[#This Row],[Stock]],[2]CUS030!$A$5:$BO$10000,44,0)/Table1[[#This Row],[Rate
(L/S)]],"")</f>
        <v/>
      </c>
      <c r="AN500" s="7" t="str">
        <f>IFERROR(VLOOKUP(Table1[[#This Row],[Stock]],[2]CUS030!$A$5:$BO$10000,45,0)/Table1[[#This Row],[Rate
(L/S)]],"")</f>
        <v/>
      </c>
      <c r="AO500" s="7" t="str">
        <f>IFERROR(VLOOKUP(Table1[[#This Row],[Stock]],[2]CUS030!$A$5:$BO$10000,46,0)/Table1[[#This Row],[Rate
(L/S)]],"")</f>
        <v/>
      </c>
      <c r="AP500" s="7" t="str">
        <f>IFERROR(VLOOKUP(Table1[[#This Row],[Stock]],[2]CUS030!$A$5:$BO$10000,47,0)/Table1[[#This Row],[Rate
(L/S)]],"")</f>
        <v/>
      </c>
      <c r="AQ500" s="7" t="str">
        <f>IFERROR(VLOOKUP(Table1[[#This Row],[Stock]],[2]CUS030!$A$5:$BO$10000,48,0)/Table1[[#This Row],[Rate
(L/S)]],"")</f>
        <v/>
      </c>
      <c r="AR500" s="7" t="str">
        <f>IFERROR(VLOOKUP(Table1[[#This Row],[Stock]],[2]CUS030!$A$5:$BO$10000,49,0)/Table1[[#This Row],[Rate
(L/S)]],"")</f>
        <v/>
      </c>
      <c r="AS500" s="7" t="str">
        <f>IFERROR(VLOOKUP(Table1[[#This Row],[Stock]],[2]CUS030!$A$5:$BO$10000,50,0)/Table1[[#This Row],[Rate
(L/S)]],"")</f>
        <v/>
      </c>
      <c r="AT500" s="7" t="str">
        <f>IFERROR(VLOOKUP(Table1[[#This Row],[Stock]],[2]CUS030!$A$5:$BO$10000,51,0)/Table1[[#This Row],[Rate
(L/S)]],"")</f>
        <v/>
      </c>
      <c r="AU500" s="7" t="str">
        <f>IFERROR(VLOOKUP(Table1[[#This Row],[Stock]],[2]CUS030!$A$5:$BO$10000,52,0)/Table1[[#This Row],[Rate
(L/S)]],"")</f>
        <v/>
      </c>
      <c r="AV500" s="7" t="str">
        <f>IFERROR(VLOOKUP(Table1[[#This Row],[Stock]],[2]CUS030!$A$5:$BO$10000,53,0)/Table1[[#This Row],[Rate
(L/S)]],"")</f>
        <v/>
      </c>
      <c r="AW500" s="7" t="str">
        <f>IFERROR(VLOOKUP(Table1[[#This Row],[Stock]],[2]CUS030!$A$5:$BO$10000,54,0)/Table1[[#This Row],[Rate
(L/S)]],"")</f>
        <v/>
      </c>
      <c r="AX500" s="7" t="str">
        <f>IFERROR(VLOOKUP(Table1[[#This Row],[Stock]],[2]CUS030!$A$5:$BO$10000,55,0)/Table1[[#This Row],[Rate
(L/S)]],"")</f>
        <v/>
      </c>
      <c r="AY500" s="7" t="str">
        <f>IFERROR(VLOOKUP(Table1[[#This Row],[Stock]],[2]CUS030!$A$5:$BO$10000,56,0)/Table1[[#This Row],[Rate
(L/S)]],"")</f>
        <v/>
      </c>
      <c r="AZ500" s="7" t="str">
        <f>IFERROR(VLOOKUP(Table1[[#This Row],[Stock]],[2]CUS030!$A$5:$BO$10000,57,0)/Table1[[#This Row],[Rate
(L/S)]],"")</f>
        <v/>
      </c>
      <c r="BA500" s="7" t="str">
        <f>IFERROR(VLOOKUP(Table1[[#This Row],[Stock]],[2]CUS030!$A$5:$BO$10000,58,0)/Table1[[#This Row],[Rate
(L/S)]],"")</f>
        <v/>
      </c>
      <c r="BB500" s="7" t="str">
        <f>IFERROR(VLOOKUP(Table1[[#This Row],[Stock]],[2]CUS030!$A$5:$BO$10000,59,0)/Table1[[#This Row],[Rate
(L/S)]],"")</f>
        <v/>
      </c>
      <c r="BC500" s="7" t="str">
        <f>IFERROR(VLOOKUP(Table1[[#This Row],[Stock]],[2]CUS030!$A$5:$BO$10000,60,0)/Table1[[#This Row],[Rate
(L/S)]],"")</f>
        <v/>
      </c>
      <c r="BD500" s="7" t="str">
        <f>IFERROR(VLOOKUP(Table1[[#This Row],[Stock]],[2]CUS030!$A$5:$BO$10000,61,0)/Table1[[#This Row],[Rate
(L/S)]],"")</f>
        <v/>
      </c>
      <c r="BE500" s="7" t="str">
        <f>IFERROR(VLOOKUP(Table1[[#This Row],[Stock]],[2]CUS030!$A$5:$BO$10000,62,0)/Table1[[#This Row],[Rate
(L/S)]],"")</f>
        <v/>
      </c>
      <c r="BF500" s="7" t="str">
        <f>IFERROR(VLOOKUP(Table1[[#This Row],[Stock]],[2]CUS030!$A$5:$BO$10000,63,0)/Table1[[#This Row],[Rate
(L/S)]],"")</f>
        <v/>
      </c>
      <c r="BG500" s="7" t="str">
        <f>IFERROR(VLOOKUP(Table1[[#This Row],[Stock]],[2]CUS030!$A$5:$BO$10000,64,0)/Table1[[#This Row],[Rate
(L/S)]],"")</f>
        <v/>
      </c>
      <c r="BH500" s="7" t="str">
        <f>IFERROR(VLOOKUP(Table1[[#This Row],[Stock]],[2]CUS030!$A$5:$BO$10000,65,0)/Table1[[#This Row],[Rate
(L/S)]],"")</f>
        <v/>
      </c>
      <c r="BI500" s="7" t="s">
        <v>1</v>
      </c>
      <c r="BJ500" s="15">
        <f>IFERROR(IF(Table1[[#This Row],[S.Material]]="S",(Table1[[#This Row],[Total Qty]]+Table1[[#This Row],[N+1]]+Table1[[#This Row],[N+2]]),Table1[[#This Row],[Total Qty]]+Table1[[#This Row],[N+1]]),)</f>
        <v>0</v>
      </c>
      <c r="BK500" s="7" t="str">
        <f>IFERROR(IF(((AVERAGE((Table1[[#This Row],[N+1]],Table1[[#This Row],[N+2]]),Table1[[#This Row],[N+3]])-(Table1[[#This Row],[Total Qty]])))&gt;500,"Fixed&gt;500pcs",""),"")</f>
        <v/>
      </c>
      <c r="BL500" s="7" t="str">
        <f>IF(AND(Table1[[#This Row],[Last Forcast]]=0,Table1[[#This Row],[Total Qty]]&gt;0,Table1[[#This Row],[N+1]]&gt;0),"Check PO again","")</f>
        <v/>
      </c>
    </row>
    <row r="501" spans="2:64" x14ac:dyDescent="0.3">
      <c r="B501">
        <v>499</v>
      </c>
      <c r="C501" t="s">
        <v>515</v>
      </c>
      <c r="D501">
        <f>IFERROR(ROUND((MID(Table1[[#This Row],[Production]],35,(LEN(Table1[[#This Row],[Production]]))-37)/(MID(Table1[[#This Row],[Stock]],35,(LEN(Table1[[#This Row],[Stock]]))-37))),0),"")</f>
        <v>1</v>
      </c>
      <c r="E501" t="s">
        <v>515</v>
      </c>
      <c r="F501" s="16">
        <f>VLOOKUP(LEFT(Table1[[#This Row],[Production]],LEN(Table1[[#This Row],[Production]])-7),Item!$A$5:$Z$1000,26,0)</f>
        <v>1.3120000000000001</v>
      </c>
      <c r="H501" s="8" t="str">
        <f>IFERROR(VLOOKUP(MID(Table1[[#This Row],[Production]],10,2),Special!$B$2:$D$26,3,0),"")</f>
        <v>S</v>
      </c>
      <c r="J501" t="b">
        <f>EXACT(LEFT(Table1[[#This Row],[Stock]],12),LEFT(Table1[[#This Row],[Production]],12))</f>
        <v>1</v>
      </c>
      <c r="K501" t="b">
        <f>EXACT((RIGHT(Table1[[#This Row],[Stock]],3)),((RIGHT(Table1[[#This Row],[Production]],3))))</f>
        <v>1</v>
      </c>
      <c r="L501" s="14">
        <f>IFERROR(VLOOKUP(Table1[[#This Row],[Stock]],[1]Sheet1!$A$7:$N$10000,14,0),"")</f>
        <v>180</v>
      </c>
      <c r="M501" s="14">
        <f>IFERROR(ROUND((Table1[[#This Row],[Stock
(S&amp;L)]]/Table1[[#This Row],[Rate
(L/S)]]),0),"")</f>
        <v>180</v>
      </c>
      <c r="O501" t="str">
        <f>IF(Table1[[#This Row],[Rate
(L/S)]]=1,"P/E","C")</f>
        <v>P/E</v>
      </c>
      <c r="P501" s="7" t="str">
        <f>IFERROR(VLOOKUP(Table1[[#This Row],[Stock]],[2]CUS030!$A$5:$BO$10000,21,0)/Table1[[#This Row],[Rate
(L/S)]],"")</f>
        <v/>
      </c>
      <c r="Q501" s="7" t="str">
        <f>IFERROR(VLOOKUP(Table1[[#This Row],[Stock]],[2]CUS030!$A$5:$BO$10000,22,0)/Table1[[#This Row],[Rate
(L/S)]],"")</f>
        <v/>
      </c>
      <c r="R501" s="7" t="str">
        <f>IFERROR(VLOOKUP(Table1[[#This Row],[Stock]],[2]CUS030!$A$5:$BO$10000,23,0)/Table1[[#This Row],[Rate
(L/S)]],"")</f>
        <v/>
      </c>
      <c r="S501" s="7" t="str">
        <f>IFERROR(VLOOKUP(Table1[[#This Row],[Stock]],[2]CUS030!$A$5:$BO$10000,24,0)/Table1[[#This Row],[Rate
(L/S)]],"")</f>
        <v/>
      </c>
      <c r="T501" s="7" t="str">
        <f>IFERROR(VLOOKUP(Table1[[#This Row],[Stock]],[2]CUS030!$A$5:$BO$10000,25,0)/Table1[[#This Row],[Rate
(L/S)]],"")</f>
        <v/>
      </c>
      <c r="U501" s="7" t="str">
        <f>IFERROR(VLOOKUP(Table1[[#This Row],[Stock]],[2]CUS030!$A$5:$BO$10000,26,0)/Table1[[#This Row],[Rate
(L/S)]],"")</f>
        <v/>
      </c>
      <c r="V501" s="7" t="str">
        <f>IFERROR(VLOOKUP(Table1[[#This Row],[Stock]],[2]CUS030!$A$5:$BO$10000,27,0)/Table1[[#This Row],[Rate
(L/S)]],"")</f>
        <v/>
      </c>
      <c r="W501" s="7" t="str">
        <f>IFERROR(VLOOKUP(Table1[[#This Row],[Stock]],[2]CUS030!$A$5:$BO$10000,28,0)/Table1[[#This Row],[Rate
(L/S)]],"")</f>
        <v/>
      </c>
      <c r="X501" s="7" t="str">
        <f>IFERROR(VLOOKUP(Table1[[#This Row],[Stock]],[2]CUS030!$A$5:$BO$10000,29,0)/Table1[[#This Row],[Rate
(L/S)]],"")</f>
        <v/>
      </c>
      <c r="Y501" s="7" t="str">
        <f>IFERROR(VLOOKUP(Table1[[#This Row],[Stock]],[2]CUS030!$A$5:$BO$10000,30,0)/Table1[[#This Row],[Rate
(L/S)]],"")</f>
        <v/>
      </c>
      <c r="Z501" s="7" t="str">
        <f>IFERROR(VLOOKUP(Table1[[#This Row],[Stock]],[2]CUS030!$A$5:$BO$10000,31,0)/Table1[[#This Row],[Rate
(L/S)]],"")</f>
        <v/>
      </c>
      <c r="AA501" s="7" t="str">
        <f>IFERROR(VLOOKUP(Table1[[#This Row],[Stock]],[2]CUS030!$A$5:$BO$10000,32,0)/Table1[[#This Row],[Rate
(L/S)]],"")</f>
        <v/>
      </c>
      <c r="AB501" s="7" t="str">
        <f>IFERROR(VLOOKUP(Table1[[#This Row],[Stock]],[2]CUS030!$A$5:$BO$10000,33,0)/Table1[[#This Row],[Rate
(L/S)]],"")</f>
        <v/>
      </c>
      <c r="AC501" s="7" t="str">
        <f>IFERROR(VLOOKUP(Table1[[#This Row],[Stock]],[2]CUS030!$A$5:$BO$10000,34,0)/Table1[[#This Row],[Rate
(L/S)]],"")</f>
        <v/>
      </c>
      <c r="AD501" s="7" t="str">
        <f>IFERROR(VLOOKUP(Table1[[#This Row],[Stock]],[2]CUS030!$A$5:$BO$10000,35,0)/Table1[[#This Row],[Rate
(L/S)]],"")</f>
        <v/>
      </c>
      <c r="AE501" s="7" t="str">
        <f>IFERROR(VLOOKUP(Table1[[#This Row],[Stock]],[2]CUS030!$A$5:$BO$10000,36,0)/Table1[[#This Row],[Rate
(L/S)]],"")</f>
        <v/>
      </c>
      <c r="AF501" s="7" t="str">
        <f>IFERROR(VLOOKUP(Table1[[#This Row],[Stock]],[2]CUS030!$A$5:$BO$10000,37,0)/Table1[[#This Row],[Rate
(L/S)]],"")</f>
        <v/>
      </c>
      <c r="AG501" s="7" t="str">
        <f>IFERROR(VLOOKUP(Table1[[#This Row],[Stock]],[2]CUS030!$A$5:$BO$10000,38,0)/Table1[[#This Row],[Rate
(L/S)]],"")</f>
        <v/>
      </c>
      <c r="AH501" s="7" t="str">
        <f>IFERROR(VLOOKUP(Table1[[#This Row],[Stock]],[2]CUS030!$A$5:$BO$10000,39,0)/Table1[[#This Row],[Rate
(L/S)]],"")</f>
        <v/>
      </c>
      <c r="AI501" s="7" t="str">
        <f>IFERROR(VLOOKUP(Table1[[#This Row],[Stock]],[2]CUS030!$A$5:$BO$10000,40,0)/Table1[[#This Row],[Rate
(L/S)]],"")</f>
        <v/>
      </c>
      <c r="AJ501" s="7" t="str">
        <f>IFERROR(VLOOKUP(Table1[[#This Row],[Stock]],[2]CUS030!$A$5:$BO$10000,41,0)/Table1[[#This Row],[Rate
(L/S)]],"")</f>
        <v/>
      </c>
      <c r="AK501" s="7" t="str">
        <f>IFERROR(VLOOKUP(Table1[[#This Row],[Stock]],[2]CUS030!$A$5:$BO$10000,42,0)/Table1[[#This Row],[Rate
(L/S)]],"")</f>
        <v/>
      </c>
      <c r="AL501" s="7" t="str">
        <f>IFERROR(VLOOKUP(Table1[[#This Row],[Stock]],[2]CUS030!$A$5:$BO$10000,43,0)/Table1[[#This Row],[Rate
(L/S)]],"")</f>
        <v/>
      </c>
      <c r="AM501" s="7" t="str">
        <f>IFERROR(VLOOKUP(Table1[[#This Row],[Stock]],[2]CUS030!$A$5:$BO$10000,44,0)/Table1[[#This Row],[Rate
(L/S)]],"")</f>
        <v/>
      </c>
      <c r="AN501" s="7" t="str">
        <f>IFERROR(VLOOKUP(Table1[[#This Row],[Stock]],[2]CUS030!$A$5:$BO$10000,45,0)/Table1[[#This Row],[Rate
(L/S)]],"")</f>
        <v/>
      </c>
      <c r="AO501" s="7" t="str">
        <f>IFERROR(VLOOKUP(Table1[[#This Row],[Stock]],[2]CUS030!$A$5:$BO$10000,46,0)/Table1[[#This Row],[Rate
(L/S)]],"")</f>
        <v/>
      </c>
      <c r="AP501" s="7" t="str">
        <f>IFERROR(VLOOKUP(Table1[[#This Row],[Stock]],[2]CUS030!$A$5:$BO$10000,47,0)/Table1[[#This Row],[Rate
(L/S)]],"")</f>
        <v/>
      </c>
      <c r="AQ501" s="7" t="str">
        <f>IFERROR(VLOOKUP(Table1[[#This Row],[Stock]],[2]CUS030!$A$5:$BO$10000,48,0)/Table1[[#This Row],[Rate
(L/S)]],"")</f>
        <v/>
      </c>
      <c r="AR501" s="7" t="str">
        <f>IFERROR(VLOOKUP(Table1[[#This Row],[Stock]],[2]CUS030!$A$5:$BO$10000,49,0)/Table1[[#This Row],[Rate
(L/S)]],"")</f>
        <v/>
      </c>
      <c r="AS501" s="7" t="str">
        <f>IFERROR(VLOOKUP(Table1[[#This Row],[Stock]],[2]CUS030!$A$5:$BO$10000,50,0)/Table1[[#This Row],[Rate
(L/S)]],"")</f>
        <v/>
      </c>
      <c r="AT501" s="7" t="str">
        <f>IFERROR(VLOOKUP(Table1[[#This Row],[Stock]],[2]CUS030!$A$5:$BO$10000,51,0)/Table1[[#This Row],[Rate
(L/S)]],"")</f>
        <v/>
      </c>
      <c r="AU501" s="7" t="str">
        <f>IFERROR(VLOOKUP(Table1[[#This Row],[Stock]],[2]CUS030!$A$5:$BO$10000,52,0)/Table1[[#This Row],[Rate
(L/S)]],"")</f>
        <v/>
      </c>
      <c r="AV501" s="7" t="str">
        <f>IFERROR(VLOOKUP(Table1[[#This Row],[Stock]],[2]CUS030!$A$5:$BO$10000,53,0)/Table1[[#This Row],[Rate
(L/S)]],"")</f>
        <v/>
      </c>
      <c r="AW501" s="7" t="str">
        <f>IFERROR(VLOOKUP(Table1[[#This Row],[Stock]],[2]CUS030!$A$5:$BO$10000,54,0)/Table1[[#This Row],[Rate
(L/S)]],"")</f>
        <v/>
      </c>
      <c r="AX501" s="7" t="str">
        <f>IFERROR(VLOOKUP(Table1[[#This Row],[Stock]],[2]CUS030!$A$5:$BO$10000,55,0)/Table1[[#This Row],[Rate
(L/S)]],"")</f>
        <v/>
      </c>
      <c r="AY501" s="7" t="str">
        <f>IFERROR(VLOOKUP(Table1[[#This Row],[Stock]],[2]CUS030!$A$5:$BO$10000,56,0)/Table1[[#This Row],[Rate
(L/S)]],"")</f>
        <v/>
      </c>
      <c r="AZ501" s="7" t="str">
        <f>IFERROR(VLOOKUP(Table1[[#This Row],[Stock]],[2]CUS030!$A$5:$BO$10000,57,0)/Table1[[#This Row],[Rate
(L/S)]],"")</f>
        <v/>
      </c>
      <c r="BA501" s="7" t="str">
        <f>IFERROR(VLOOKUP(Table1[[#This Row],[Stock]],[2]CUS030!$A$5:$BO$10000,58,0)/Table1[[#This Row],[Rate
(L/S)]],"")</f>
        <v/>
      </c>
      <c r="BB501" s="7" t="str">
        <f>IFERROR(VLOOKUP(Table1[[#This Row],[Stock]],[2]CUS030!$A$5:$BO$10000,59,0)/Table1[[#This Row],[Rate
(L/S)]],"")</f>
        <v/>
      </c>
      <c r="BC501" s="7" t="str">
        <f>IFERROR(VLOOKUP(Table1[[#This Row],[Stock]],[2]CUS030!$A$5:$BO$10000,60,0)/Table1[[#This Row],[Rate
(L/S)]],"")</f>
        <v/>
      </c>
      <c r="BD501" s="7" t="str">
        <f>IFERROR(VLOOKUP(Table1[[#This Row],[Stock]],[2]CUS030!$A$5:$BO$10000,61,0)/Table1[[#This Row],[Rate
(L/S)]],"")</f>
        <v/>
      </c>
      <c r="BE501" s="7" t="str">
        <f>IFERROR(VLOOKUP(Table1[[#This Row],[Stock]],[2]CUS030!$A$5:$BO$10000,62,0)/Table1[[#This Row],[Rate
(L/S)]],"")</f>
        <v/>
      </c>
      <c r="BF501" s="7" t="str">
        <f>IFERROR(VLOOKUP(Table1[[#This Row],[Stock]],[2]CUS030!$A$5:$BO$10000,63,0)/Table1[[#This Row],[Rate
(L/S)]],"")</f>
        <v/>
      </c>
      <c r="BG501" s="7" t="str">
        <f>IFERROR(VLOOKUP(Table1[[#This Row],[Stock]],[2]CUS030!$A$5:$BO$10000,64,0)/Table1[[#This Row],[Rate
(L/S)]],"")</f>
        <v/>
      </c>
      <c r="BH501" s="7" t="str">
        <f>IFERROR(VLOOKUP(Table1[[#This Row],[Stock]],[2]CUS030!$A$5:$BO$10000,65,0)/Table1[[#This Row],[Rate
(L/S)]],"")</f>
        <v/>
      </c>
      <c r="BI501" s="7" t="s">
        <v>1</v>
      </c>
      <c r="BJ501" s="15">
        <f>IFERROR(IF(Table1[[#This Row],[S.Material]]="S",(Table1[[#This Row],[Total Qty]]+Table1[[#This Row],[N+1]]+Table1[[#This Row],[N+2]]),Table1[[#This Row],[Total Qty]]+Table1[[#This Row],[N+1]]),)</f>
        <v>0</v>
      </c>
      <c r="BK501" s="7" t="str">
        <f>IFERROR(IF(((AVERAGE((Table1[[#This Row],[N+1]],Table1[[#This Row],[N+2]]),Table1[[#This Row],[N+3]])-(Table1[[#This Row],[Total Qty]])))&gt;500,"Fixed&gt;500pcs",""),"")</f>
        <v/>
      </c>
      <c r="BL501" s="7" t="str">
        <f>IF(AND(Table1[[#This Row],[Last Forcast]]=0,Table1[[#This Row],[Total Qty]]&gt;0,Table1[[#This Row],[N+1]]&gt;0),"Check PO again","")</f>
        <v/>
      </c>
    </row>
    <row r="502" spans="2:64" x14ac:dyDescent="0.3">
      <c r="B502">
        <v>500</v>
      </c>
      <c r="C502" t="s">
        <v>508</v>
      </c>
      <c r="D502">
        <f>IFERROR(ROUND((MID(Table1[[#This Row],[Production]],35,(LEN(Table1[[#This Row],[Production]]))-37)/(MID(Table1[[#This Row],[Stock]],35,(LEN(Table1[[#This Row],[Stock]]))-37))),0),"")</f>
        <v>1</v>
      </c>
      <c r="E502" t="s">
        <v>508</v>
      </c>
      <c r="F502" s="16">
        <f>VLOOKUP(LEFT(Table1[[#This Row],[Production]],LEN(Table1[[#This Row],[Production]])-7),Item!$A$5:$Z$1000,26,0)</f>
        <v>1.3120000000000001</v>
      </c>
      <c r="H502" s="8" t="str">
        <f>IFERROR(VLOOKUP(MID(Table1[[#This Row],[Production]],10,2),Special!$B$2:$D$26,3,0),"")</f>
        <v>S</v>
      </c>
      <c r="J502" t="b">
        <f>EXACT(LEFT(Table1[[#This Row],[Stock]],12),LEFT(Table1[[#This Row],[Production]],12))</f>
        <v>1</v>
      </c>
      <c r="K502" t="b">
        <f>EXACT((RIGHT(Table1[[#This Row],[Stock]],3)),((RIGHT(Table1[[#This Row],[Production]],3))))</f>
        <v>1</v>
      </c>
      <c r="L502" s="14">
        <f>IFERROR(VLOOKUP(Table1[[#This Row],[Stock]],[1]Sheet1!$A$7:$N$10000,14,0),"")</f>
        <v>2520</v>
      </c>
      <c r="M502" s="14">
        <f>IFERROR(ROUND((Table1[[#This Row],[Stock
(S&amp;L)]]/Table1[[#This Row],[Rate
(L/S)]]),0),"")</f>
        <v>2520</v>
      </c>
      <c r="O502" t="str">
        <f>IF(Table1[[#This Row],[Rate
(L/S)]]=1,"P/E","C")</f>
        <v>P/E</v>
      </c>
      <c r="P502" s="7" t="str">
        <f>IFERROR(VLOOKUP(Table1[[#This Row],[Stock]],[2]CUS030!$A$5:$BO$10000,21,0)/Table1[[#This Row],[Rate
(L/S)]],"")</f>
        <v/>
      </c>
      <c r="Q502" s="7" t="str">
        <f>IFERROR(VLOOKUP(Table1[[#This Row],[Stock]],[2]CUS030!$A$5:$BO$10000,22,0)/Table1[[#This Row],[Rate
(L/S)]],"")</f>
        <v/>
      </c>
      <c r="R502" s="7" t="str">
        <f>IFERROR(VLOOKUP(Table1[[#This Row],[Stock]],[2]CUS030!$A$5:$BO$10000,23,0)/Table1[[#This Row],[Rate
(L/S)]],"")</f>
        <v/>
      </c>
      <c r="S502" s="7" t="str">
        <f>IFERROR(VLOOKUP(Table1[[#This Row],[Stock]],[2]CUS030!$A$5:$BO$10000,24,0)/Table1[[#This Row],[Rate
(L/S)]],"")</f>
        <v/>
      </c>
      <c r="T502" s="7" t="str">
        <f>IFERROR(VLOOKUP(Table1[[#This Row],[Stock]],[2]CUS030!$A$5:$BO$10000,25,0)/Table1[[#This Row],[Rate
(L/S)]],"")</f>
        <v/>
      </c>
      <c r="U502" s="7" t="str">
        <f>IFERROR(VLOOKUP(Table1[[#This Row],[Stock]],[2]CUS030!$A$5:$BO$10000,26,0)/Table1[[#This Row],[Rate
(L/S)]],"")</f>
        <v/>
      </c>
      <c r="V502" s="7" t="str">
        <f>IFERROR(VLOOKUP(Table1[[#This Row],[Stock]],[2]CUS030!$A$5:$BO$10000,27,0)/Table1[[#This Row],[Rate
(L/S)]],"")</f>
        <v/>
      </c>
      <c r="W502" s="7" t="str">
        <f>IFERROR(VLOOKUP(Table1[[#This Row],[Stock]],[2]CUS030!$A$5:$BO$10000,28,0)/Table1[[#This Row],[Rate
(L/S)]],"")</f>
        <v/>
      </c>
      <c r="X502" s="7" t="str">
        <f>IFERROR(VLOOKUP(Table1[[#This Row],[Stock]],[2]CUS030!$A$5:$BO$10000,29,0)/Table1[[#This Row],[Rate
(L/S)]],"")</f>
        <v/>
      </c>
      <c r="Y502" s="7" t="str">
        <f>IFERROR(VLOOKUP(Table1[[#This Row],[Stock]],[2]CUS030!$A$5:$BO$10000,30,0)/Table1[[#This Row],[Rate
(L/S)]],"")</f>
        <v/>
      </c>
      <c r="Z502" s="7" t="str">
        <f>IFERROR(VLOOKUP(Table1[[#This Row],[Stock]],[2]CUS030!$A$5:$BO$10000,31,0)/Table1[[#This Row],[Rate
(L/S)]],"")</f>
        <v/>
      </c>
      <c r="AA502" s="7" t="str">
        <f>IFERROR(VLOOKUP(Table1[[#This Row],[Stock]],[2]CUS030!$A$5:$BO$10000,32,0)/Table1[[#This Row],[Rate
(L/S)]],"")</f>
        <v/>
      </c>
      <c r="AB502" s="7" t="str">
        <f>IFERROR(VLOOKUP(Table1[[#This Row],[Stock]],[2]CUS030!$A$5:$BO$10000,33,0)/Table1[[#This Row],[Rate
(L/S)]],"")</f>
        <v/>
      </c>
      <c r="AC502" s="7" t="str">
        <f>IFERROR(VLOOKUP(Table1[[#This Row],[Stock]],[2]CUS030!$A$5:$BO$10000,34,0)/Table1[[#This Row],[Rate
(L/S)]],"")</f>
        <v/>
      </c>
      <c r="AD502" s="7" t="str">
        <f>IFERROR(VLOOKUP(Table1[[#This Row],[Stock]],[2]CUS030!$A$5:$BO$10000,35,0)/Table1[[#This Row],[Rate
(L/S)]],"")</f>
        <v/>
      </c>
      <c r="AE502" s="7" t="str">
        <f>IFERROR(VLOOKUP(Table1[[#This Row],[Stock]],[2]CUS030!$A$5:$BO$10000,36,0)/Table1[[#This Row],[Rate
(L/S)]],"")</f>
        <v/>
      </c>
      <c r="AF502" s="7" t="str">
        <f>IFERROR(VLOOKUP(Table1[[#This Row],[Stock]],[2]CUS030!$A$5:$BO$10000,37,0)/Table1[[#This Row],[Rate
(L/S)]],"")</f>
        <v/>
      </c>
      <c r="AG502" s="7" t="str">
        <f>IFERROR(VLOOKUP(Table1[[#This Row],[Stock]],[2]CUS030!$A$5:$BO$10000,38,0)/Table1[[#This Row],[Rate
(L/S)]],"")</f>
        <v/>
      </c>
      <c r="AH502" s="7" t="str">
        <f>IFERROR(VLOOKUP(Table1[[#This Row],[Stock]],[2]CUS030!$A$5:$BO$10000,39,0)/Table1[[#This Row],[Rate
(L/S)]],"")</f>
        <v/>
      </c>
      <c r="AI502" s="7" t="str">
        <f>IFERROR(VLOOKUP(Table1[[#This Row],[Stock]],[2]CUS030!$A$5:$BO$10000,40,0)/Table1[[#This Row],[Rate
(L/S)]],"")</f>
        <v/>
      </c>
      <c r="AJ502" s="7" t="str">
        <f>IFERROR(VLOOKUP(Table1[[#This Row],[Stock]],[2]CUS030!$A$5:$BO$10000,41,0)/Table1[[#This Row],[Rate
(L/S)]],"")</f>
        <v/>
      </c>
      <c r="AK502" s="7" t="str">
        <f>IFERROR(VLOOKUP(Table1[[#This Row],[Stock]],[2]CUS030!$A$5:$BO$10000,42,0)/Table1[[#This Row],[Rate
(L/S)]],"")</f>
        <v/>
      </c>
      <c r="AL502" s="7" t="str">
        <f>IFERROR(VLOOKUP(Table1[[#This Row],[Stock]],[2]CUS030!$A$5:$BO$10000,43,0)/Table1[[#This Row],[Rate
(L/S)]],"")</f>
        <v/>
      </c>
      <c r="AM502" s="7" t="str">
        <f>IFERROR(VLOOKUP(Table1[[#This Row],[Stock]],[2]CUS030!$A$5:$BO$10000,44,0)/Table1[[#This Row],[Rate
(L/S)]],"")</f>
        <v/>
      </c>
      <c r="AN502" s="7" t="str">
        <f>IFERROR(VLOOKUP(Table1[[#This Row],[Stock]],[2]CUS030!$A$5:$BO$10000,45,0)/Table1[[#This Row],[Rate
(L/S)]],"")</f>
        <v/>
      </c>
      <c r="AO502" s="7" t="str">
        <f>IFERROR(VLOOKUP(Table1[[#This Row],[Stock]],[2]CUS030!$A$5:$BO$10000,46,0)/Table1[[#This Row],[Rate
(L/S)]],"")</f>
        <v/>
      </c>
      <c r="AP502" s="7" t="str">
        <f>IFERROR(VLOOKUP(Table1[[#This Row],[Stock]],[2]CUS030!$A$5:$BO$10000,47,0)/Table1[[#This Row],[Rate
(L/S)]],"")</f>
        <v/>
      </c>
      <c r="AQ502" s="7" t="str">
        <f>IFERROR(VLOOKUP(Table1[[#This Row],[Stock]],[2]CUS030!$A$5:$BO$10000,48,0)/Table1[[#This Row],[Rate
(L/S)]],"")</f>
        <v/>
      </c>
      <c r="AR502" s="7" t="str">
        <f>IFERROR(VLOOKUP(Table1[[#This Row],[Stock]],[2]CUS030!$A$5:$BO$10000,49,0)/Table1[[#This Row],[Rate
(L/S)]],"")</f>
        <v/>
      </c>
      <c r="AS502" s="7" t="str">
        <f>IFERROR(VLOOKUP(Table1[[#This Row],[Stock]],[2]CUS030!$A$5:$BO$10000,50,0)/Table1[[#This Row],[Rate
(L/S)]],"")</f>
        <v/>
      </c>
      <c r="AT502" s="7" t="str">
        <f>IFERROR(VLOOKUP(Table1[[#This Row],[Stock]],[2]CUS030!$A$5:$BO$10000,51,0)/Table1[[#This Row],[Rate
(L/S)]],"")</f>
        <v/>
      </c>
      <c r="AU502" s="7" t="str">
        <f>IFERROR(VLOOKUP(Table1[[#This Row],[Stock]],[2]CUS030!$A$5:$BO$10000,52,0)/Table1[[#This Row],[Rate
(L/S)]],"")</f>
        <v/>
      </c>
      <c r="AV502" s="7" t="str">
        <f>IFERROR(VLOOKUP(Table1[[#This Row],[Stock]],[2]CUS030!$A$5:$BO$10000,53,0)/Table1[[#This Row],[Rate
(L/S)]],"")</f>
        <v/>
      </c>
      <c r="AW502" s="7" t="str">
        <f>IFERROR(VLOOKUP(Table1[[#This Row],[Stock]],[2]CUS030!$A$5:$BO$10000,54,0)/Table1[[#This Row],[Rate
(L/S)]],"")</f>
        <v/>
      </c>
      <c r="AX502" s="7" t="str">
        <f>IFERROR(VLOOKUP(Table1[[#This Row],[Stock]],[2]CUS030!$A$5:$BO$10000,55,0)/Table1[[#This Row],[Rate
(L/S)]],"")</f>
        <v/>
      </c>
      <c r="AY502" s="7" t="str">
        <f>IFERROR(VLOOKUP(Table1[[#This Row],[Stock]],[2]CUS030!$A$5:$BO$10000,56,0)/Table1[[#This Row],[Rate
(L/S)]],"")</f>
        <v/>
      </c>
      <c r="AZ502" s="7" t="str">
        <f>IFERROR(VLOOKUP(Table1[[#This Row],[Stock]],[2]CUS030!$A$5:$BO$10000,57,0)/Table1[[#This Row],[Rate
(L/S)]],"")</f>
        <v/>
      </c>
      <c r="BA502" s="7" t="str">
        <f>IFERROR(VLOOKUP(Table1[[#This Row],[Stock]],[2]CUS030!$A$5:$BO$10000,58,0)/Table1[[#This Row],[Rate
(L/S)]],"")</f>
        <v/>
      </c>
      <c r="BB502" s="7" t="str">
        <f>IFERROR(VLOOKUP(Table1[[#This Row],[Stock]],[2]CUS030!$A$5:$BO$10000,59,0)/Table1[[#This Row],[Rate
(L/S)]],"")</f>
        <v/>
      </c>
      <c r="BC502" s="7" t="str">
        <f>IFERROR(VLOOKUP(Table1[[#This Row],[Stock]],[2]CUS030!$A$5:$BO$10000,60,0)/Table1[[#This Row],[Rate
(L/S)]],"")</f>
        <v/>
      </c>
      <c r="BD502" s="7" t="str">
        <f>IFERROR(VLOOKUP(Table1[[#This Row],[Stock]],[2]CUS030!$A$5:$BO$10000,61,0)/Table1[[#This Row],[Rate
(L/S)]],"")</f>
        <v/>
      </c>
      <c r="BE502" s="7" t="str">
        <f>IFERROR(VLOOKUP(Table1[[#This Row],[Stock]],[2]CUS030!$A$5:$BO$10000,62,0)/Table1[[#This Row],[Rate
(L/S)]],"")</f>
        <v/>
      </c>
      <c r="BF502" s="7" t="str">
        <f>IFERROR(VLOOKUP(Table1[[#This Row],[Stock]],[2]CUS030!$A$5:$BO$10000,63,0)/Table1[[#This Row],[Rate
(L/S)]],"")</f>
        <v/>
      </c>
      <c r="BG502" s="7" t="str">
        <f>IFERROR(VLOOKUP(Table1[[#This Row],[Stock]],[2]CUS030!$A$5:$BO$10000,64,0)/Table1[[#This Row],[Rate
(L/S)]],"")</f>
        <v/>
      </c>
      <c r="BH502" s="7" t="str">
        <f>IFERROR(VLOOKUP(Table1[[#This Row],[Stock]],[2]CUS030!$A$5:$BO$10000,65,0)/Table1[[#This Row],[Rate
(L/S)]],"")</f>
        <v/>
      </c>
      <c r="BI502" s="7" t="s">
        <v>1</v>
      </c>
      <c r="BJ502" s="15">
        <f>IFERROR(IF(Table1[[#This Row],[S.Material]]="S",(Table1[[#This Row],[Total Qty]]+Table1[[#This Row],[N+1]]+Table1[[#This Row],[N+2]]),Table1[[#This Row],[Total Qty]]+Table1[[#This Row],[N+1]]),)</f>
        <v>0</v>
      </c>
      <c r="BK502" s="7" t="str">
        <f>IFERROR(IF(((AVERAGE((Table1[[#This Row],[N+1]],Table1[[#This Row],[N+2]]),Table1[[#This Row],[N+3]])-(Table1[[#This Row],[Total Qty]])))&gt;500,"Fixed&gt;500pcs",""),"")</f>
        <v/>
      </c>
      <c r="BL502" s="7" t="str">
        <f>IF(AND(Table1[[#This Row],[Last Forcast]]=0,Table1[[#This Row],[Total Qty]]&gt;0,Table1[[#This Row],[N+1]]&gt;0),"Check PO again","")</f>
        <v/>
      </c>
    </row>
    <row r="503" spans="2:64" x14ac:dyDescent="0.3">
      <c r="B503">
        <v>501</v>
      </c>
      <c r="C503" t="s">
        <v>516</v>
      </c>
      <c r="D503">
        <f>IFERROR(ROUND((MID(Table1[[#This Row],[Production]],35,(LEN(Table1[[#This Row],[Production]]))-37)/(MID(Table1[[#This Row],[Stock]],35,(LEN(Table1[[#This Row],[Stock]]))-37))),0),"")</f>
        <v>1</v>
      </c>
      <c r="E503" t="s">
        <v>516</v>
      </c>
      <c r="F503" s="16">
        <f>VLOOKUP(LEFT(Table1[[#This Row],[Production]],LEN(Table1[[#This Row],[Production]])-7),Item!$A$5:$Z$1000,26,0)</f>
        <v>1.3120000000000001</v>
      </c>
      <c r="H503" s="8" t="str">
        <f>IFERROR(VLOOKUP(MID(Table1[[#This Row],[Production]],10,2),Special!$B$2:$D$26,3,0),"")</f>
        <v>S</v>
      </c>
      <c r="J503" t="b">
        <f>EXACT(LEFT(Table1[[#This Row],[Stock]],12),LEFT(Table1[[#This Row],[Production]],12))</f>
        <v>1</v>
      </c>
      <c r="K503" t="b">
        <f>EXACT((RIGHT(Table1[[#This Row],[Stock]],3)),((RIGHT(Table1[[#This Row],[Production]],3))))</f>
        <v>1</v>
      </c>
      <c r="L503" s="14" t="str">
        <f>IFERROR(VLOOKUP(Table1[[#This Row],[Stock]],[1]Sheet1!$A$7:$N$10000,14,0),"")</f>
        <v/>
      </c>
      <c r="M503" s="14" t="str">
        <f>IFERROR(ROUND((Table1[[#This Row],[Stock
(S&amp;L)]]/Table1[[#This Row],[Rate
(L/S)]]),0),"")</f>
        <v/>
      </c>
      <c r="O503" t="str">
        <f>IF(Table1[[#This Row],[Rate
(L/S)]]=1,"P/E","C")</f>
        <v>P/E</v>
      </c>
      <c r="P503" s="7" t="str">
        <f>IFERROR(VLOOKUP(Table1[[#This Row],[Stock]],[2]CUS030!$A$5:$BO$10000,21,0)/Table1[[#This Row],[Rate
(L/S)]],"")</f>
        <v/>
      </c>
      <c r="Q503" s="7" t="str">
        <f>IFERROR(VLOOKUP(Table1[[#This Row],[Stock]],[2]CUS030!$A$5:$BO$10000,22,0)/Table1[[#This Row],[Rate
(L/S)]],"")</f>
        <v/>
      </c>
      <c r="R503" s="7" t="str">
        <f>IFERROR(VLOOKUP(Table1[[#This Row],[Stock]],[2]CUS030!$A$5:$BO$10000,23,0)/Table1[[#This Row],[Rate
(L/S)]],"")</f>
        <v/>
      </c>
      <c r="S503" s="7" t="str">
        <f>IFERROR(VLOOKUP(Table1[[#This Row],[Stock]],[2]CUS030!$A$5:$BO$10000,24,0)/Table1[[#This Row],[Rate
(L/S)]],"")</f>
        <v/>
      </c>
      <c r="T503" s="7" t="str">
        <f>IFERROR(VLOOKUP(Table1[[#This Row],[Stock]],[2]CUS030!$A$5:$BO$10000,25,0)/Table1[[#This Row],[Rate
(L/S)]],"")</f>
        <v/>
      </c>
      <c r="U503" s="7" t="str">
        <f>IFERROR(VLOOKUP(Table1[[#This Row],[Stock]],[2]CUS030!$A$5:$BO$10000,26,0)/Table1[[#This Row],[Rate
(L/S)]],"")</f>
        <v/>
      </c>
      <c r="V503" s="7" t="str">
        <f>IFERROR(VLOOKUP(Table1[[#This Row],[Stock]],[2]CUS030!$A$5:$BO$10000,27,0)/Table1[[#This Row],[Rate
(L/S)]],"")</f>
        <v/>
      </c>
      <c r="W503" s="7" t="str">
        <f>IFERROR(VLOOKUP(Table1[[#This Row],[Stock]],[2]CUS030!$A$5:$BO$10000,28,0)/Table1[[#This Row],[Rate
(L/S)]],"")</f>
        <v/>
      </c>
      <c r="X503" s="7" t="str">
        <f>IFERROR(VLOOKUP(Table1[[#This Row],[Stock]],[2]CUS030!$A$5:$BO$10000,29,0)/Table1[[#This Row],[Rate
(L/S)]],"")</f>
        <v/>
      </c>
      <c r="Y503" s="7" t="str">
        <f>IFERROR(VLOOKUP(Table1[[#This Row],[Stock]],[2]CUS030!$A$5:$BO$10000,30,0)/Table1[[#This Row],[Rate
(L/S)]],"")</f>
        <v/>
      </c>
      <c r="Z503" s="7" t="str">
        <f>IFERROR(VLOOKUP(Table1[[#This Row],[Stock]],[2]CUS030!$A$5:$BO$10000,31,0)/Table1[[#This Row],[Rate
(L/S)]],"")</f>
        <v/>
      </c>
      <c r="AA503" s="7" t="str">
        <f>IFERROR(VLOOKUP(Table1[[#This Row],[Stock]],[2]CUS030!$A$5:$BO$10000,32,0)/Table1[[#This Row],[Rate
(L/S)]],"")</f>
        <v/>
      </c>
      <c r="AB503" s="7" t="str">
        <f>IFERROR(VLOOKUP(Table1[[#This Row],[Stock]],[2]CUS030!$A$5:$BO$10000,33,0)/Table1[[#This Row],[Rate
(L/S)]],"")</f>
        <v/>
      </c>
      <c r="AC503" s="7" t="str">
        <f>IFERROR(VLOOKUP(Table1[[#This Row],[Stock]],[2]CUS030!$A$5:$BO$10000,34,0)/Table1[[#This Row],[Rate
(L/S)]],"")</f>
        <v/>
      </c>
      <c r="AD503" s="7" t="str">
        <f>IFERROR(VLOOKUP(Table1[[#This Row],[Stock]],[2]CUS030!$A$5:$BO$10000,35,0)/Table1[[#This Row],[Rate
(L/S)]],"")</f>
        <v/>
      </c>
      <c r="AE503" s="7" t="str">
        <f>IFERROR(VLOOKUP(Table1[[#This Row],[Stock]],[2]CUS030!$A$5:$BO$10000,36,0)/Table1[[#This Row],[Rate
(L/S)]],"")</f>
        <v/>
      </c>
      <c r="AF503" s="7" t="str">
        <f>IFERROR(VLOOKUP(Table1[[#This Row],[Stock]],[2]CUS030!$A$5:$BO$10000,37,0)/Table1[[#This Row],[Rate
(L/S)]],"")</f>
        <v/>
      </c>
      <c r="AG503" s="7" t="str">
        <f>IFERROR(VLOOKUP(Table1[[#This Row],[Stock]],[2]CUS030!$A$5:$BO$10000,38,0)/Table1[[#This Row],[Rate
(L/S)]],"")</f>
        <v/>
      </c>
      <c r="AH503" s="7" t="str">
        <f>IFERROR(VLOOKUP(Table1[[#This Row],[Stock]],[2]CUS030!$A$5:$BO$10000,39,0)/Table1[[#This Row],[Rate
(L/S)]],"")</f>
        <v/>
      </c>
      <c r="AI503" s="7" t="str">
        <f>IFERROR(VLOOKUP(Table1[[#This Row],[Stock]],[2]CUS030!$A$5:$BO$10000,40,0)/Table1[[#This Row],[Rate
(L/S)]],"")</f>
        <v/>
      </c>
      <c r="AJ503" s="7" t="str">
        <f>IFERROR(VLOOKUP(Table1[[#This Row],[Stock]],[2]CUS030!$A$5:$BO$10000,41,0)/Table1[[#This Row],[Rate
(L/S)]],"")</f>
        <v/>
      </c>
      <c r="AK503" s="7" t="str">
        <f>IFERROR(VLOOKUP(Table1[[#This Row],[Stock]],[2]CUS030!$A$5:$BO$10000,42,0)/Table1[[#This Row],[Rate
(L/S)]],"")</f>
        <v/>
      </c>
      <c r="AL503" s="7" t="str">
        <f>IFERROR(VLOOKUP(Table1[[#This Row],[Stock]],[2]CUS030!$A$5:$BO$10000,43,0)/Table1[[#This Row],[Rate
(L/S)]],"")</f>
        <v/>
      </c>
      <c r="AM503" s="7" t="str">
        <f>IFERROR(VLOOKUP(Table1[[#This Row],[Stock]],[2]CUS030!$A$5:$BO$10000,44,0)/Table1[[#This Row],[Rate
(L/S)]],"")</f>
        <v/>
      </c>
      <c r="AN503" s="7" t="str">
        <f>IFERROR(VLOOKUP(Table1[[#This Row],[Stock]],[2]CUS030!$A$5:$BO$10000,45,0)/Table1[[#This Row],[Rate
(L/S)]],"")</f>
        <v/>
      </c>
      <c r="AO503" s="7" t="str">
        <f>IFERROR(VLOOKUP(Table1[[#This Row],[Stock]],[2]CUS030!$A$5:$BO$10000,46,0)/Table1[[#This Row],[Rate
(L/S)]],"")</f>
        <v/>
      </c>
      <c r="AP503" s="7" t="str">
        <f>IFERROR(VLOOKUP(Table1[[#This Row],[Stock]],[2]CUS030!$A$5:$BO$10000,47,0)/Table1[[#This Row],[Rate
(L/S)]],"")</f>
        <v/>
      </c>
      <c r="AQ503" s="7" t="str">
        <f>IFERROR(VLOOKUP(Table1[[#This Row],[Stock]],[2]CUS030!$A$5:$BO$10000,48,0)/Table1[[#This Row],[Rate
(L/S)]],"")</f>
        <v/>
      </c>
      <c r="AR503" s="7" t="str">
        <f>IFERROR(VLOOKUP(Table1[[#This Row],[Stock]],[2]CUS030!$A$5:$BO$10000,49,0)/Table1[[#This Row],[Rate
(L/S)]],"")</f>
        <v/>
      </c>
      <c r="AS503" s="7" t="str">
        <f>IFERROR(VLOOKUP(Table1[[#This Row],[Stock]],[2]CUS030!$A$5:$BO$10000,50,0)/Table1[[#This Row],[Rate
(L/S)]],"")</f>
        <v/>
      </c>
      <c r="AT503" s="7" t="str">
        <f>IFERROR(VLOOKUP(Table1[[#This Row],[Stock]],[2]CUS030!$A$5:$BO$10000,51,0)/Table1[[#This Row],[Rate
(L/S)]],"")</f>
        <v/>
      </c>
      <c r="AU503" s="7" t="str">
        <f>IFERROR(VLOOKUP(Table1[[#This Row],[Stock]],[2]CUS030!$A$5:$BO$10000,52,0)/Table1[[#This Row],[Rate
(L/S)]],"")</f>
        <v/>
      </c>
      <c r="AV503" s="7" t="str">
        <f>IFERROR(VLOOKUP(Table1[[#This Row],[Stock]],[2]CUS030!$A$5:$BO$10000,53,0)/Table1[[#This Row],[Rate
(L/S)]],"")</f>
        <v/>
      </c>
      <c r="AW503" s="7" t="str">
        <f>IFERROR(VLOOKUP(Table1[[#This Row],[Stock]],[2]CUS030!$A$5:$BO$10000,54,0)/Table1[[#This Row],[Rate
(L/S)]],"")</f>
        <v/>
      </c>
      <c r="AX503" s="7" t="str">
        <f>IFERROR(VLOOKUP(Table1[[#This Row],[Stock]],[2]CUS030!$A$5:$BO$10000,55,0)/Table1[[#This Row],[Rate
(L/S)]],"")</f>
        <v/>
      </c>
      <c r="AY503" s="7" t="str">
        <f>IFERROR(VLOOKUP(Table1[[#This Row],[Stock]],[2]CUS030!$A$5:$BO$10000,56,0)/Table1[[#This Row],[Rate
(L/S)]],"")</f>
        <v/>
      </c>
      <c r="AZ503" s="7" t="str">
        <f>IFERROR(VLOOKUP(Table1[[#This Row],[Stock]],[2]CUS030!$A$5:$BO$10000,57,0)/Table1[[#This Row],[Rate
(L/S)]],"")</f>
        <v/>
      </c>
      <c r="BA503" s="7" t="str">
        <f>IFERROR(VLOOKUP(Table1[[#This Row],[Stock]],[2]CUS030!$A$5:$BO$10000,58,0)/Table1[[#This Row],[Rate
(L/S)]],"")</f>
        <v/>
      </c>
      <c r="BB503" s="7" t="str">
        <f>IFERROR(VLOOKUP(Table1[[#This Row],[Stock]],[2]CUS030!$A$5:$BO$10000,59,0)/Table1[[#This Row],[Rate
(L/S)]],"")</f>
        <v/>
      </c>
      <c r="BC503" s="7" t="str">
        <f>IFERROR(VLOOKUP(Table1[[#This Row],[Stock]],[2]CUS030!$A$5:$BO$10000,60,0)/Table1[[#This Row],[Rate
(L/S)]],"")</f>
        <v/>
      </c>
      <c r="BD503" s="7" t="str">
        <f>IFERROR(VLOOKUP(Table1[[#This Row],[Stock]],[2]CUS030!$A$5:$BO$10000,61,0)/Table1[[#This Row],[Rate
(L/S)]],"")</f>
        <v/>
      </c>
      <c r="BE503" s="7" t="str">
        <f>IFERROR(VLOOKUP(Table1[[#This Row],[Stock]],[2]CUS030!$A$5:$BO$10000,62,0)/Table1[[#This Row],[Rate
(L/S)]],"")</f>
        <v/>
      </c>
      <c r="BF503" s="7" t="str">
        <f>IFERROR(VLOOKUP(Table1[[#This Row],[Stock]],[2]CUS030!$A$5:$BO$10000,63,0)/Table1[[#This Row],[Rate
(L/S)]],"")</f>
        <v/>
      </c>
      <c r="BG503" s="7" t="str">
        <f>IFERROR(VLOOKUP(Table1[[#This Row],[Stock]],[2]CUS030!$A$5:$BO$10000,64,0)/Table1[[#This Row],[Rate
(L/S)]],"")</f>
        <v/>
      </c>
      <c r="BH503" s="7" t="str">
        <f>IFERROR(VLOOKUP(Table1[[#This Row],[Stock]],[2]CUS030!$A$5:$BO$10000,65,0)/Table1[[#This Row],[Rate
(L/S)]],"")</f>
        <v/>
      </c>
      <c r="BI503" s="7" t="s">
        <v>1</v>
      </c>
      <c r="BJ503" s="15">
        <f>IFERROR(IF(Table1[[#This Row],[S.Material]]="S",(Table1[[#This Row],[Total Qty]]+Table1[[#This Row],[N+1]]+Table1[[#This Row],[N+2]]),Table1[[#This Row],[Total Qty]]+Table1[[#This Row],[N+1]]),)</f>
        <v>0</v>
      </c>
      <c r="BK503" s="7" t="str">
        <f>IFERROR(IF(((AVERAGE((Table1[[#This Row],[N+1]],Table1[[#This Row],[N+2]]),Table1[[#This Row],[N+3]])-(Table1[[#This Row],[Total Qty]])))&gt;500,"Fixed&gt;500pcs",""),"")</f>
        <v/>
      </c>
      <c r="BL503" s="7" t="str">
        <f>IF(AND(Table1[[#This Row],[Last Forcast]]=0,Table1[[#This Row],[Total Qty]]&gt;0,Table1[[#This Row],[N+1]]&gt;0),"Check PO again","")</f>
        <v/>
      </c>
    </row>
    <row r="504" spans="2:64" x14ac:dyDescent="0.3">
      <c r="B504">
        <v>502</v>
      </c>
      <c r="C504" t="s">
        <v>517</v>
      </c>
      <c r="D504">
        <f>IFERROR(ROUND((MID(Table1[[#This Row],[Production]],35,(LEN(Table1[[#This Row],[Production]]))-37)/(MID(Table1[[#This Row],[Stock]],35,(LEN(Table1[[#This Row],[Stock]]))-37))),0),"")</f>
        <v>9</v>
      </c>
      <c r="E504" t="s">
        <v>515</v>
      </c>
      <c r="F504" s="16">
        <f>VLOOKUP(LEFT(Table1[[#This Row],[Production]],LEN(Table1[[#This Row],[Production]])-7),Item!$A$5:$Z$1000,26,0)</f>
        <v>1.3120000000000001</v>
      </c>
      <c r="H504" s="8" t="str">
        <f>IFERROR(VLOOKUP(MID(Table1[[#This Row],[Production]],10,2),Special!$B$2:$D$26,3,0),"")</f>
        <v>S</v>
      </c>
      <c r="J504" t="b">
        <f>EXACT(LEFT(Table1[[#This Row],[Stock]],12),LEFT(Table1[[#This Row],[Production]],12))</f>
        <v>1</v>
      </c>
      <c r="K504" t="b">
        <f>EXACT((RIGHT(Table1[[#This Row],[Stock]],3)),((RIGHT(Table1[[#This Row],[Production]],3))))</f>
        <v>1</v>
      </c>
      <c r="L504" s="14">
        <f>IFERROR(VLOOKUP(Table1[[#This Row],[Stock]],[1]Sheet1!$A$7:$N$10000,14,0),"")</f>
        <v>1566</v>
      </c>
      <c r="M504" s="14">
        <f>IFERROR(ROUND((Table1[[#This Row],[Stock
(S&amp;L)]]/Table1[[#This Row],[Rate
(L/S)]]),0),"")</f>
        <v>174</v>
      </c>
      <c r="O504" t="str">
        <f>IF(Table1[[#This Row],[Rate
(L/S)]]=1,"P/E","C")</f>
        <v>C</v>
      </c>
      <c r="P504" s="7">
        <f>IFERROR(VLOOKUP(Table1[[#This Row],[Stock]],[2]CUS030!$A$5:$BO$10000,21,0)/Table1[[#This Row],[Rate
(L/S)]],"")</f>
        <v>0</v>
      </c>
      <c r="Q504" s="7">
        <f>IFERROR(VLOOKUP(Table1[[#This Row],[Stock]],[2]CUS030!$A$5:$BO$10000,22,0)/Table1[[#This Row],[Rate
(L/S)]],"")</f>
        <v>0</v>
      </c>
      <c r="R504" s="7">
        <f>IFERROR(VLOOKUP(Table1[[#This Row],[Stock]],[2]CUS030!$A$5:$BO$10000,23,0)/Table1[[#This Row],[Rate
(L/S)]],"")</f>
        <v>0</v>
      </c>
      <c r="S504" s="7">
        <f>IFERROR(VLOOKUP(Table1[[#This Row],[Stock]],[2]CUS030!$A$5:$BO$10000,24,0)/Table1[[#This Row],[Rate
(L/S)]],"")</f>
        <v>0</v>
      </c>
      <c r="T504" s="7">
        <f>IFERROR(VLOOKUP(Table1[[#This Row],[Stock]],[2]CUS030!$A$5:$BO$10000,25,0)/Table1[[#This Row],[Rate
(L/S)]],"")</f>
        <v>0</v>
      </c>
      <c r="U504" s="7">
        <f>IFERROR(VLOOKUP(Table1[[#This Row],[Stock]],[2]CUS030!$A$5:$BO$10000,26,0)/Table1[[#This Row],[Rate
(L/S)]],"")</f>
        <v>0</v>
      </c>
      <c r="V504" s="7">
        <f>IFERROR(VLOOKUP(Table1[[#This Row],[Stock]],[2]CUS030!$A$5:$BO$10000,27,0)/Table1[[#This Row],[Rate
(L/S)]],"")</f>
        <v>0</v>
      </c>
      <c r="W504" s="7">
        <f>IFERROR(VLOOKUP(Table1[[#This Row],[Stock]],[2]CUS030!$A$5:$BO$10000,28,0)/Table1[[#This Row],[Rate
(L/S)]],"")</f>
        <v>0</v>
      </c>
      <c r="X504" s="7">
        <f>IFERROR(VLOOKUP(Table1[[#This Row],[Stock]],[2]CUS030!$A$5:$BO$10000,29,0)/Table1[[#This Row],[Rate
(L/S)]],"")</f>
        <v>0</v>
      </c>
      <c r="Y504" s="7">
        <f>IFERROR(VLOOKUP(Table1[[#This Row],[Stock]],[2]CUS030!$A$5:$BO$10000,30,0)/Table1[[#This Row],[Rate
(L/S)]],"")</f>
        <v>0</v>
      </c>
      <c r="Z504" s="7">
        <f>IFERROR(VLOOKUP(Table1[[#This Row],[Stock]],[2]CUS030!$A$5:$BO$10000,31,0)/Table1[[#This Row],[Rate
(L/S)]],"")</f>
        <v>0</v>
      </c>
      <c r="AA504" s="7">
        <f>IFERROR(VLOOKUP(Table1[[#This Row],[Stock]],[2]CUS030!$A$5:$BO$10000,32,0)/Table1[[#This Row],[Rate
(L/S)]],"")</f>
        <v>0</v>
      </c>
      <c r="AB504" s="7">
        <f>IFERROR(VLOOKUP(Table1[[#This Row],[Stock]],[2]CUS030!$A$5:$BO$10000,33,0)/Table1[[#This Row],[Rate
(L/S)]],"")</f>
        <v>0</v>
      </c>
      <c r="AC504" s="7">
        <f>IFERROR(VLOOKUP(Table1[[#This Row],[Stock]],[2]CUS030!$A$5:$BO$10000,34,0)/Table1[[#This Row],[Rate
(L/S)]],"")</f>
        <v>0</v>
      </c>
      <c r="AD504" s="7">
        <f>IFERROR(VLOOKUP(Table1[[#This Row],[Stock]],[2]CUS030!$A$5:$BO$10000,35,0)/Table1[[#This Row],[Rate
(L/S)]],"")</f>
        <v>0</v>
      </c>
      <c r="AE504" s="7">
        <f>IFERROR(VLOOKUP(Table1[[#This Row],[Stock]],[2]CUS030!$A$5:$BO$10000,36,0)/Table1[[#This Row],[Rate
(L/S)]],"")</f>
        <v>0</v>
      </c>
      <c r="AF504" s="7">
        <f>IFERROR(VLOOKUP(Table1[[#This Row],[Stock]],[2]CUS030!$A$5:$BO$10000,37,0)/Table1[[#This Row],[Rate
(L/S)]],"")</f>
        <v>0</v>
      </c>
      <c r="AG504" s="7">
        <f>IFERROR(VLOOKUP(Table1[[#This Row],[Stock]],[2]CUS030!$A$5:$BO$10000,38,0)/Table1[[#This Row],[Rate
(L/S)]],"")</f>
        <v>0</v>
      </c>
      <c r="AH504" s="7">
        <f>IFERROR(VLOOKUP(Table1[[#This Row],[Stock]],[2]CUS030!$A$5:$BO$10000,39,0)/Table1[[#This Row],[Rate
(L/S)]],"")</f>
        <v>0</v>
      </c>
      <c r="AI504" s="7">
        <f>IFERROR(VLOOKUP(Table1[[#This Row],[Stock]],[2]CUS030!$A$5:$BO$10000,40,0)/Table1[[#This Row],[Rate
(L/S)]],"")</f>
        <v>0</v>
      </c>
      <c r="AJ504" s="7">
        <f>IFERROR(VLOOKUP(Table1[[#This Row],[Stock]],[2]CUS030!$A$5:$BO$10000,41,0)/Table1[[#This Row],[Rate
(L/S)]],"")</f>
        <v>0</v>
      </c>
      <c r="AK504" s="7">
        <f>IFERROR(VLOOKUP(Table1[[#This Row],[Stock]],[2]CUS030!$A$5:$BO$10000,42,0)/Table1[[#This Row],[Rate
(L/S)]],"")</f>
        <v>0</v>
      </c>
      <c r="AL504" s="7">
        <f>IFERROR(VLOOKUP(Table1[[#This Row],[Stock]],[2]CUS030!$A$5:$BO$10000,43,0)/Table1[[#This Row],[Rate
(L/S)]],"")</f>
        <v>0</v>
      </c>
      <c r="AM504" s="7">
        <f>IFERROR(VLOOKUP(Table1[[#This Row],[Stock]],[2]CUS030!$A$5:$BO$10000,44,0)/Table1[[#This Row],[Rate
(L/S)]],"")</f>
        <v>0</v>
      </c>
      <c r="AN504" s="7">
        <f>IFERROR(VLOOKUP(Table1[[#This Row],[Stock]],[2]CUS030!$A$5:$BO$10000,45,0)/Table1[[#This Row],[Rate
(L/S)]],"")</f>
        <v>0</v>
      </c>
      <c r="AO504" s="7">
        <f>IFERROR(VLOOKUP(Table1[[#This Row],[Stock]],[2]CUS030!$A$5:$BO$10000,46,0)/Table1[[#This Row],[Rate
(L/S)]],"")</f>
        <v>0</v>
      </c>
      <c r="AP504" s="7">
        <f>IFERROR(VLOOKUP(Table1[[#This Row],[Stock]],[2]CUS030!$A$5:$BO$10000,47,0)/Table1[[#This Row],[Rate
(L/S)]],"")</f>
        <v>0</v>
      </c>
      <c r="AQ504" s="7">
        <f>IFERROR(VLOOKUP(Table1[[#This Row],[Stock]],[2]CUS030!$A$5:$BO$10000,48,0)/Table1[[#This Row],[Rate
(L/S)]],"")</f>
        <v>0</v>
      </c>
      <c r="AR504" s="7">
        <f>IFERROR(VLOOKUP(Table1[[#This Row],[Stock]],[2]CUS030!$A$5:$BO$10000,49,0)/Table1[[#This Row],[Rate
(L/S)]],"")</f>
        <v>0</v>
      </c>
      <c r="AS504" s="7">
        <f>IFERROR(VLOOKUP(Table1[[#This Row],[Stock]],[2]CUS030!$A$5:$BO$10000,50,0)/Table1[[#This Row],[Rate
(L/S)]],"")</f>
        <v>0</v>
      </c>
      <c r="AT504" s="7">
        <f>IFERROR(VLOOKUP(Table1[[#This Row],[Stock]],[2]CUS030!$A$5:$BO$10000,51,0)/Table1[[#This Row],[Rate
(L/S)]],"")</f>
        <v>0</v>
      </c>
      <c r="AU504" s="7">
        <f>IFERROR(VLOOKUP(Table1[[#This Row],[Stock]],[2]CUS030!$A$5:$BO$10000,52,0)/Table1[[#This Row],[Rate
(L/S)]],"")</f>
        <v>0</v>
      </c>
      <c r="AV504" s="7">
        <f>IFERROR(VLOOKUP(Table1[[#This Row],[Stock]],[2]CUS030!$A$5:$BO$10000,53,0)/Table1[[#This Row],[Rate
(L/S)]],"")</f>
        <v>0</v>
      </c>
      <c r="AW504" s="7">
        <f>IFERROR(VLOOKUP(Table1[[#This Row],[Stock]],[2]CUS030!$A$5:$BO$10000,54,0)/Table1[[#This Row],[Rate
(L/S)]],"")</f>
        <v>0</v>
      </c>
      <c r="AX504" s="7">
        <f>IFERROR(VLOOKUP(Table1[[#This Row],[Stock]],[2]CUS030!$A$5:$BO$10000,55,0)/Table1[[#This Row],[Rate
(L/S)]],"")</f>
        <v>166.66666666666666</v>
      </c>
      <c r="AY504" s="7">
        <f>IFERROR(VLOOKUP(Table1[[#This Row],[Stock]],[2]CUS030!$A$5:$BO$10000,56,0)/Table1[[#This Row],[Rate
(L/S)]],"")</f>
        <v>177.77777777777777</v>
      </c>
      <c r="AZ504" s="7">
        <f>IFERROR(VLOOKUP(Table1[[#This Row],[Stock]],[2]CUS030!$A$5:$BO$10000,57,0)/Table1[[#This Row],[Rate
(L/S)]],"")</f>
        <v>177.77777777777777</v>
      </c>
      <c r="BA504" s="7">
        <f>IFERROR(VLOOKUP(Table1[[#This Row],[Stock]],[2]CUS030!$A$5:$BO$10000,58,0)/Table1[[#This Row],[Rate
(L/S)]],"")</f>
        <v>0</v>
      </c>
      <c r="BB504" s="7">
        <f>IFERROR(VLOOKUP(Table1[[#This Row],[Stock]],[2]CUS030!$A$5:$BO$10000,59,0)/Table1[[#This Row],[Rate
(L/S)]],"")</f>
        <v>0</v>
      </c>
      <c r="BC504" s="7">
        <f>IFERROR(VLOOKUP(Table1[[#This Row],[Stock]],[2]CUS030!$A$5:$BO$10000,60,0)/Table1[[#This Row],[Rate
(L/S)]],"")</f>
        <v>0</v>
      </c>
      <c r="BD504" s="7">
        <f>IFERROR(VLOOKUP(Table1[[#This Row],[Stock]],[2]CUS030!$A$5:$BO$10000,61,0)/Table1[[#This Row],[Rate
(L/S)]],"")</f>
        <v>0</v>
      </c>
      <c r="BE504" s="7">
        <f>IFERROR(VLOOKUP(Table1[[#This Row],[Stock]],[2]CUS030!$A$5:$BO$10000,62,0)/Table1[[#This Row],[Rate
(L/S)]],"")</f>
        <v>0</v>
      </c>
      <c r="BF504" s="7">
        <f>IFERROR(VLOOKUP(Table1[[#This Row],[Stock]],[2]CUS030!$A$5:$BO$10000,63,0)/Table1[[#This Row],[Rate
(L/S)]],"")</f>
        <v>0</v>
      </c>
      <c r="BG504" s="7">
        <f>IFERROR(VLOOKUP(Table1[[#This Row],[Stock]],[2]CUS030!$A$5:$BO$10000,64,0)/Table1[[#This Row],[Rate
(L/S)]],"")</f>
        <v>0</v>
      </c>
      <c r="BH504" s="7">
        <f>IFERROR(VLOOKUP(Table1[[#This Row],[Stock]],[2]CUS030!$A$5:$BO$10000,65,0)/Table1[[#This Row],[Rate
(L/S)]],"")</f>
        <v>0</v>
      </c>
      <c r="BI504" s="7" t="s">
        <v>1</v>
      </c>
      <c r="BJ504" s="15">
        <f>IFERROR(IF(Table1[[#This Row],[S.Material]]="S",(Table1[[#This Row],[Total Qty]]+Table1[[#This Row],[N+1]]+Table1[[#This Row],[N+2]]),Table1[[#This Row],[Total Qty]]+Table1[[#This Row],[N+1]]),)</f>
        <v>355.55555555555554</v>
      </c>
      <c r="BK504" s="7" t="str">
        <f>IFERROR(IF(((AVERAGE((Table1[[#This Row],[N+1]],Table1[[#This Row],[N+2]]),Table1[[#This Row],[N+3]])-(Table1[[#This Row],[Total Qty]])))&gt;500,"Fixed&gt;500pcs",""),"")</f>
        <v/>
      </c>
      <c r="BL504" s="7" t="str">
        <f>IF(AND(Table1[[#This Row],[Last Forcast]]=0,Table1[[#This Row],[Total Qty]]&gt;0,Table1[[#This Row],[N+1]]&gt;0),"Check PO again","")</f>
        <v/>
      </c>
    </row>
    <row r="505" spans="2:64" x14ac:dyDescent="0.3">
      <c r="B505">
        <v>503</v>
      </c>
      <c r="C505" t="s">
        <v>518</v>
      </c>
      <c r="D505">
        <f>IFERROR(ROUND((MID(Table1[[#This Row],[Production]],35,(LEN(Table1[[#This Row],[Production]]))-37)/(MID(Table1[[#This Row],[Stock]],35,(LEN(Table1[[#This Row],[Stock]]))-37))),0),"")</f>
        <v>10</v>
      </c>
      <c r="E505" t="s">
        <v>519</v>
      </c>
      <c r="F505" s="16">
        <f>VLOOKUP(LEFT(Table1[[#This Row],[Production]],LEN(Table1[[#This Row],[Production]])-7),Item!$A$5:$Z$1000,26,0)</f>
        <v>1.47</v>
      </c>
      <c r="H505" s="8" t="str">
        <f>IFERROR(VLOOKUP(MID(Table1[[#This Row],[Production]],10,2),Special!$B$2:$D$26,3,0),"")</f>
        <v>S</v>
      </c>
      <c r="J505" t="b">
        <f>EXACT(LEFT(Table1[[#This Row],[Stock]],12),LEFT(Table1[[#This Row],[Production]],12))</f>
        <v>1</v>
      </c>
      <c r="K505" t="b">
        <f>EXACT((RIGHT(Table1[[#This Row],[Stock]],3)),((RIGHT(Table1[[#This Row],[Production]],3))))</f>
        <v>1</v>
      </c>
      <c r="L505" s="14">
        <f>IFERROR(VLOOKUP(Table1[[#This Row],[Stock]],[1]Sheet1!$A$7:$N$10000,14,0),"")</f>
        <v>188</v>
      </c>
      <c r="M505" s="14">
        <f>IFERROR(ROUND((Table1[[#This Row],[Stock
(S&amp;L)]]/Table1[[#This Row],[Rate
(L/S)]]),0),"")</f>
        <v>19</v>
      </c>
      <c r="O505" t="str">
        <f>IF(Table1[[#This Row],[Rate
(L/S)]]=1,"P/E","C")</f>
        <v>C</v>
      </c>
      <c r="P505" s="7">
        <f>IFERROR(VLOOKUP(Table1[[#This Row],[Stock]],[2]CUS030!$A$5:$BO$10000,21,0)/Table1[[#This Row],[Rate
(L/S)]],"")</f>
        <v>0</v>
      </c>
      <c r="Q505" s="7">
        <f>IFERROR(VLOOKUP(Table1[[#This Row],[Stock]],[2]CUS030!$A$5:$BO$10000,22,0)/Table1[[#This Row],[Rate
(L/S)]],"")</f>
        <v>0</v>
      </c>
      <c r="R505" s="7">
        <f>IFERROR(VLOOKUP(Table1[[#This Row],[Stock]],[2]CUS030!$A$5:$BO$10000,23,0)/Table1[[#This Row],[Rate
(L/S)]],"")</f>
        <v>0</v>
      </c>
      <c r="S505" s="7">
        <f>IFERROR(VLOOKUP(Table1[[#This Row],[Stock]],[2]CUS030!$A$5:$BO$10000,24,0)/Table1[[#This Row],[Rate
(L/S)]],"")</f>
        <v>0</v>
      </c>
      <c r="T505" s="7">
        <f>IFERROR(VLOOKUP(Table1[[#This Row],[Stock]],[2]CUS030!$A$5:$BO$10000,25,0)/Table1[[#This Row],[Rate
(L/S)]],"")</f>
        <v>0</v>
      </c>
      <c r="U505" s="7">
        <f>IFERROR(VLOOKUP(Table1[[#This Row],[Stock]],[2]CUS030!$A$5:$BO$10000,26,0)/Table1[[#This Row],[Rate
(L/S)]],"")</f>
        <v>0</v>
      </c>
      <c r="V505" s="7">
        <f>IFERROR(VLOOKUP(Table1[[#This Row],[Stock]],[2]CUS030!$A$5:$BO$10000,27,0)/Table1[[#This Row],[Rate
(L/S)]],"")</f>
        <v>0</v>
      </c>
      <c r="W505" s="7">
        <f>IFERROR(VLOOKUP(Table1[[#This Row],[Stock]],[2]CUS030!$A$5:$BO$10000,28,0)/Table1[[#This Row],[Rate
(L/S)]],"")</f>
        <v>0</v>
      </c>
      <c r="X505" s="7">
        <f>IFERROR(VLOOKUP(Table1[[#This Row],[Stock]],[2]CUS030!$A$5:$BO$10000,29,0)/Table1[[#This Row],[Rate
(L/S)]],"")</f>
        <v>0</v>
      </c>
      <c r="Y505" s="7">
        <f>IFERROR(VLOOKUP(Table1[[#This Row],[Stock]],[2]CUS030!$A$5:$BO$10000,30,0)/Table1[[#This Row],[Rate
(L/S)]],"")</f>
        <v>0</v>
      </c>
      <c r="Z505" s="7">
        <f>IFERROR(VLOOKUP(Table1[[#This Row],[Stock]],[2]CUS030!$A$5:$BO$10000,31,0)/Table1[[#This Row],[Rate
(L/S)]],"")</f>
        <v>0</v>
      </c>
      <c r="AA505" s="7">
        <f>IFERROR(VLOOKUP(Table1[[#This Row],[Stock]],[2]CUS030!$A$5:$BO$10000,32,0)/Table1[[#This Row],[Rate
(L/S)]],"")</f>
        <v>0</v>
      </c>
      <c r="AB505" s="7">
        <f>IFERROR(VLOOKUP(Table1[[#This Row],[Stock]],[2]CUS030!$A$5:$BO$10000,33,0)/Table1[[#This Row],[Rate
(L/S)]],"")</f>
        <v>0</v>
      </c>
      <c r="AC505" s="7">
        <f>IFERROR(VLOOKUP(Table1[[#This Row],[Stock]],[2]CUS030!$A$5:$BO$10000,34,0)/Table1[[#This Row],[Rate
(L/S)]],"")</f>
        <v>0</v>
      </c>
      <c r="AD505" s="7">
        <f>IFERROR(VLOOKUP(Table1[[#This Row],[Stock]],[2]CUS030!$A$5:$BO$10000,35,0)/Table1[[#This Row],[Rate
(L/S)]],"")</f>
        <v>0</v>
      </c>
      <c r="AE505" s="7">
        <f>IFERROR(VLOOKUP(Table1[[#This Row],[Stock]],[2]CUS030!$A$5:$BO$10000,36,0)/Table1[[#This Row],[Rate
(L/S)]],"")</f>
        <v>0</v>
      </c>
      <c r="AF505" s="7">
        <f>IFERROR(VLOOKUP(Table1[[#This Row],[Stock]],[2]CUS030!$A$5:$BO$10000,37,0)/Table1[[#This Row],[Rate
(L/S)]],"")</f>
        <v>0</v>
      </c>
      <c r="AG505" s="7">
        <f>IFERROR(VLOOKUP(Table1[[#This Row],[Stock]],[2]CUS030!$A$5:$BO$10000,38,0)/Table1[[#This Row],[Rate
(L/S)]],"")</f>
        <v>0</v>
      </c>
      <c r="AH505" s="7">
        <f>IFERROR(VLOOKUP(Table1[[#This Row],[Stock]],[2]CUS030!$A$5:$BO$10000,39,0)/Table1[[#This Row],[Rate
(L/S)]],"")</f>
        <v>0</v>
      </c>
      <c r="AI505" s="7">
        <f>IFERROR(VLOOKUP(Table1[[#This Row],[Stock]],[2]CUS030!$A$5:$BO$10000,40,0)/Table1[[#This Row],[Rate
(L/S)]],"")</f>
        <v>0</v>
      </c>
      <c r="AJ505" s="7">
        <f>IFERROR(VLOOKUP(Table1[[#This Row],[Stock]],[2]CUS030!$A$5:$BO$10000,41,0)/Table1[[#This Row],[Rate
(L/S)]],"")</f>
        <v>0</v>
      </c>
      <c r="AK505" s="7">
        <f>IFERROR(VLOOKUP(Table1[[#This Row],[Stock]],[2]CUS030!$A$5:$BO$10000,42,0)/Table1[[#This Row],[Rate
(L/S)]],"")</f>
        <v>0</v>
      </c>
      <c r="AL505" s="7">
        <f>IFERROR(VLOOKUP(Table1[[#This Row],[Stock]],[2]CUS030!$A$5:$BO$10000,43,0)/Table1[[#This Row],[Rate
(L/S)]],"")</f>
        <v>0</v>
      </c>
      <c r="AM505" s="7">
        <f>IFERROR(VLOOKUP(Table1[[#This Row],[Stock]],[2]CUS030!$A$5:$BO$10000,44,0)/Table1[[#This Row],[Rate
(L/S)]],"")</f>
        <v>0</v>
      </c>
      <c r="AN505" s="7">
        <f>IFERROR(VLOOKUP(Table1[[#This Row],[Stock]],[2]CUS030!$A$5:$BO$10000,45,0)/Table1[[#This Row],[Rate
(L/S)]],"")</f>
        <v>0</v>
      </c>
      <c r="AO505" s="7">
        <f>IFERROR(VLOOKUP(Table1[[#This Row],[Stock]],[2]CUS030!$A$5:$BO$10000,46,0)/Table1[[#This Row],[Rate
(L/S)]],"")</f>
        <v>0</v>
      </c>
      <c r="AP505" s="7">
        <f>IFERROR(VLOOKUP(Table1[[#This Row],[Stock]],[2]CUS030!$A$5:$BO$10000,47,0)/Table1[[#This Row],[Rate
(L/S)]],"")</f>
        <v>0</v>
      </c>
      <c r="AQ505" s="7">
        <f>IFERROR(VLOOKUP(Table1[[#This Row],[Stock]],[2]CUS030!$A$5:$BO$10000,48,0)/Table1[[#This Row],[Rate
(L/S)]],"")</f>
        <v>0</v>
      </c>
      <c r="AR505" s="7">
        <f>IFERROR(VLOOKUP(Table1[[#This Row],[Stock]],[2]CUS030!$A$5:$BO$10000,49,0)/Table1[[#This Row],[Rate
(L/S)]],"")</f>
        <v>0</v>
      </c>
      <c r="AS505" s="7">
        <f>IFERROR(VLOOKUP(Table1[[#This Row],[Stock]],[2]CUS030!$A$5:$BO$10000,50,0)/Table1[[#This Row],[Rate
(L/S)]],"")</f>
        <v>0</v>
      </c>
      <c r="AT505" s="7">
        <f>IFERROR(VLOOKUP(Table1[[#This Row],[Stock]],[2]CUS030!$A$5:$BO$10000,51,0)/Table1[[#This Row],[Rate
(L/S)]],"")</f>
        <v>0</v>
      </c>
      <c r="AU505" s="7">
        <f>IFERROR(VLOOKUP(Table1[[#This Row],[Stock]],[2]CUS030!$A$5:$BO$10000,52,0)/Table1[[#This Row],[Rate
(L/S)]],"")</f>
        <v>0</v>
      </c>
      <c r="AV505" s="7">
        <f>IFERROR(VLOOKUP(Table1[[#This Row],[Stock]],[2]CUS030!$A$5:$BO$10000,53,0)/Table1[[#This Row],[Rate
(L/S)]],"")</f>
        <v>0</v>
      </c>
      <c r="AW505" s="7">
        <f>IFERROR(VLOOKUP(Table1[[#This Row],[Stock]],[2]CUS030!$A$5:$BO$10000,54,0)/Table1[[#This Row],[Rate
(L/S)]],"")</f>
        <v>0</v>
      </c>
      <c r="AX505" s="7">
        <f>IFERROR(VLOOKUP(Table1[[#This Row],[Stock]],[2]CUS030!$A$5:$BO$10000,55,0)/Table1[[#This Row],[Rate
(L/S)]],"")</f>
        <v>0</v>
      </c>
      <c r="AY505" s="7">
        <f>IFERROR(VLOOKUP(Table1[[#This Row],[Stock]],[2]CUS030!$A$5:$BO$10000,56,0)/Table1[[#This Row],[Rate
(L/S)]],"")</f>
        <v>60</v>
      </c>
      <c r="AZ505" s="7">
        <f>IFERROR(VLOOKUP(Table1[[#This Row],[Stock]],[2]CUS030!$A$5:$BO$10000,57,0)/Table1[[#This Row],[Rate
(L/S)]],"")</f>
        <v>60</v>
      </c>
      <c r="BA505" s="7">
        <f>IFERROR(VLOOKUP(Table1[[#This Row],[Stock]],[2]CUS030!$A$5:$BO$10000,58,0)/Table1[[#This Row],[Rate
(L/S)]],"")</f>
        <v>0</v>
      </c>
      <c r="BB505" s="7">
        <f>IFERROR(VLOOKUP(Table1[[#This Row],[Stock]],[2]CUS030!$A$5:$BO$10000,59,0)/Table1[[#This Row],[Rate
(L/S)]],"")</f>
        <v>0</v>
      </c>
      <c r="BC505" s="7">
        <f>IFERROR(VLOOKUP(Table1[[#This Row],[Stock]],[2]CUS030!$A$5:$BO$10000,60,0)/Table1[[#This Row],[Rate
(L/S)]],"")</f>
        <v>0</v>
      </c>
      <c r="BD505" s="7">
        <f>IFERROR(VLOOKUP(Table1[[#This Row],[Stock]],[2]CUS030!$A$5:$BO$10000,61,0)/Table1[[#This Row],[Rate
(L/S)]],"")</f>
        <v>0</v>
      </c>
      <c r="BE505" s="7">
        <f>IFERROR(VLOOKUP(Table1[[#This Row],[Stock]],[2]CUS030!$A$5:$BO$10000,62,0)/Table1[[#This Row],[Rate
(L/S)]],"")</f>
        <v>0</v>
      </c>
      <c r="BF505" s="7">
        <f>IFERROR(VLOOKUP(Table1[[#This Row],[Stock]],[2]CUS030!$A$5:$BO$10000,63,0)/Table1[[#This Row],[Rate
(L/S)]],"")</f>
        <v>0</v>
      </c>
      <c r="BG505" s="7">
        <f>IFERROR(VLOOKUP(Table1[[#This Row],[Stock]],[2]CUS030!$A$5:$BO$10000,64,0)/Table1[[#This Row],[Rate
(L/S)]],"")</f>
        <v>0</v>
      </c>
      <c r="BH505" s="7">
        <f>IFERROR(VLOOKUP(Table1[[#This Row],[Stock]],[2]CUS030!$A$5:$BO$10000,65,0)/Table1[[#This Row],[Rate
(L/S)]],"")</f>
        <v>0</v>
      </c>
      <c r="BI505" s="7" t="s">
        <v>1</v>
      </c>
      <c r="BJ505" s="15">
        <f>IFERROR(IF(Table1[[#This Row],[S.Material]]="S",(Table1[[#This Row],[Total Qty]]+Table1[[#This Row],[N+1]]+Table1[[#This Row],[N+2]]),Table1[[#This Row],[Total Qty]]+Table1[[#This Row],[N+1]]),)</f>
        <v>120</v>
      </c>
      <c r="BK505" s="7" t="str">
        <f>IFERROR(IF(((AVERAGE((Table1[[#This Row],[N+1]],Table1[[#This Row],[N+2]]),Table1[[#This Row],[N+3]])-(Table1[[#This Row],[Total Qty]])))&gt;500,"Fixed&gt;500pcs",""),"")</f>
        <v/>
      </c>
      <c r="BL505" s="7" t="str">
        <f>IF(AND(Table1[[#This Row],[Last Forcast]]=0,Table1[[#This Row],[Total Qty]]&gt;0,Table1[[#This Row],[N+1]]&gt;0),"Check PO again","")</f>
        <v/>
      </c>
    </row>
    <row r="506" spans="2:64" x14ac:dyDescent="0.3">
      <c r="B506">
        <v>504</v>
      </c>
      <c r="C506" t="s">
        <v>519</v>
      </c>
      <c r="D506">
        <f>IFERROR(ROUND((MID(Table1[[#This Row],[Production]],35,(LEN(Table1[[#This Row],[Production]]))-37)/(MID(Table1[[#This Row],[Stock]],35,(LEN(Table1[[#This Row],[Stock]]))-37))),0),"")</f>
        <v>1</v>
      </c>
      <c r="E506" t="s">
        <v>519</v>
      </c>
      <c r="F506" s="16">
        <f>VLOOKUP(LEFT(Table1[[#This Row],[Production]],LEN(Table1[[#This Row],[Production]])-7),Item!$A$5:$Z$1000,26,0)</f>
        <v>1.47</v>
      </c>
      <c r="H506" s="8" t="str">
        <f>IFERROR(VLOOKUP(MID(Table1[[#This Row],[Production]],10,2),Special!$B$2:$D$26,3,0),"")</f>
        <v>S</v>
      </c>
      <c r="J506" t="b">
        <f>EXACT(LEFT(Table1[[#This Row],[Stock]],12),LEFT(Table1[[#This Row],[Production]],12))</f>
        <v>1</v>
      </c>
      <c r="K506" t="b">
        <f>EXACT((RIGHT(Table1[[#This Row],[Stock]],3)),((RIGHT(Table1[[#This Row],[Production]],3))))</f>
        <v>1</v>
      </c>
      <c r="L506" s="14">
        <f>IFERROR(VLOOKUP(Table1[[#This Row],[Stock]],[1]Sheet1!$A$7:$N$10000,14,0),"")</f>
        <v>136</v>
      </c>
      <c r="M506" s="14">
        <f>IFERROR(ROUND((Table1[[#This Row],[Stock
(S&amp;L)]]/Table1[[#This Row],[Rate
(L/S)]]),0),"")</f>
        <v>136</v>
      </c>
      <c r="O506" t="str">
        <f>IF(Table1[[#This Row],[Rate
(L/S)]]=1,"P/E","C")</f>
        <v>P/E</v>
      </c>
      <c r="P506" s="7" t="str">
        <f>IFERROR(VLOOKUP(Table1[[#This Row],[Stock]],[2]CUS030!$A$5:$BO$10000,21,0)/Table1[[#This Row],[Rate
(L/S)]],"")</f>
        <v/>
      </c>
      <c r="Q506" s="7" t="str">
        <f>IFERROR(VLOOKUP(Table1[[#This Row],[Stock]],[2]CUS030!$A$5:$BO$10000,22,0)/Table1[[#This Row],[Rate
(L/S)]],"")</f>
        <v/>
      </c>
      <c r="R506" s="7" t="str">
        <f>IFERROR(VLOOKUP(Table1[[#This Row],[Stock]],[2]CUS030!$A$5:$BO$10000,23,0)/Table1[[#This Row],[Rate
(L/S)]],"")</f>
        <v/>
      </c>
      <c r="S506" s="7" t="str">
        <f>IFERROR(VLOOKUP(Table1[[#This Row],[Stock]],[2]CUS030!$A$5:$BO$10000,24,0)/Table1[[#This Row],[Rate
(L/S)]],"")</f>
        <v/>
      </c>
      <c r="T506" s="7" t="str">
        <f>IFERROR(VLOOKUP(Table1[[#This Row],[Stock]],[2]CUS030!$A$5:$BO$10000,25,0)/Table1[[#This Row],[Rate
(L/S)]],"")</f>
        <v/>
      </c>
      <c r="U506" s="7" t="str">
        <f>IFERROR(VLOOKUP(Table1[[#This Row],[Stock]],[2]CUS030!$A$5:$BO$10000,26,0)/Table1[[#This Row],[Rate
(L/S)]],"")</f>
        <v/>
      </c>
      <c r="V506" s="7" t="str">
        <f>IFERROR(VLOOKUP(Table1[[#This Row],[Stock]],[2]CUS030!$A$5:$BO$10000,27,0)/Table1[[#This Row],[Rate
(L/S)]],"")</f>
        <v/>
      </c>
      <c r="W506" s="7" t="str">
        <f>IFERROR(VLOOKUP(Table1[[#This Row],[Stock]],[2]CUS030!$A$5:$BO$10000,28,0)/Table1[[#This Row],[Rate
(L/S)]],"")</f>
        <v/>
      </c>
      <c r="X506" s="7" t="str">
        <f>IFERROR(VLOOKUP(Table1[[#This Row],[Stock]],[2]CUS030!$A$5:$BO$10000,29,0)/Table1[[#This Row],[Rate
(L/S)]],"")</f>
        <v/>
      </c>
      <c r="Y506" s="7" t="str">
        <f>IFERROR(VLOOKUP(Table1[[#This Row],[Stock]],[2]CUS030!$A$5:$BO$10000,30,0)/Table1[[#This Row],[Rate
(L/S)]],"")</f>
        <v/>
      </c>
      <c r="Z506" s="7" t="str">
        <f>IFERROR(VLOOKUP(Table1[[#This Row],[Stock]],[2]CUS030!$A$5:$BO$10000,31,0)/Table1[[#This Row],[Rate
(L/S)]],"")</f>
        <v/>
      </c>
      <c r="AA506" s="7" t="str">
        <f>IFERROR(VLOOKUP(Table1[[#This Row],[Stock]],[2]CUS030!$A$5:$BO$10000,32,0)/Table1[[#This Row],[Rate
(L/S)]],"")</f>
        <v/>
      </c>
      <c r="AB506" s="7" t="str">
        <f>IFERROR(VLOOKUP(Table1[[#This Row],[Stock]],[2]CUS030!$A$5:$BO$10000,33,0)/Table1[[#This Row],[Rate
(L/S)]],"")</f>
        <v/>
      </c>
      <c r="AC506" s="7" t="str">
        <f>IFERROR(VLOOKUP(Table1[[#This Row],[Stock]],[2]CUS030!$A$5:$BO$10000,34,0)/Table1[[#This Row],[Rate
(L/S)]],"")</f>
        <v/>
      </c>
      <c r="AD506" s="7" t="str">
        <f>IFERROR(VLOOKUP(Table1[[#This Row],[Stock]],[2]CUS030!$A$5:$BO$10000,35,0)/Table1[[#This Row],[Rate
(L/S)]],"")</f>
        <v/>
      </c>
      <c r="AE506" s="7" t="str">
        <f>IFERROR(VLOOKUP(Table1[[#This Row],[Stock]],[2]CUS030!$A$5:$BO$10000,36,0)/Table1[[#This Row],[Rate
(L/S)]],"")</f>
        <v/>
      </c>
      <c r="AF506" s="7" t="str">
        <f>IFERROR(VLOOKUP(Table1[[#This Row],[Stock]],[2]CUS030!$A$5:$BO$10000,37,0)/Table1[[#This Row],[Rate
(L/S)]],"")</f>
        <v/>
      </c>
      <c r="AG506" s="7" t="str">
        <f>IFERROR(VLOOKUP(Table1[[#This Row],[Stock]],[2]CUS030!$A$5:$BO$10000,38,0)/Table1[[#This Row],[Rate
(L/S)]],"")</f>
        <v/>
      </c>
      <c r="AH506" s="7" t="str">
        <f>IFERROR(VLOOKUP(Table1[[#This Row],[Stock]],[2]CUS030!$A$5:$BO$10000,39,0)/Table1[[#This Row],[Rate
(L/S)]],"")</f>
        <v/>
      </c>
      <c r="AI506" s="7" t="str">
        <f>IFERROR(VLOOKUP(Table1[[#This Row],[Stock]],[2]CUS030!$A$5:$BO$10000,40,0)/Table1[[#This Row],[Rate
(L/S)]],"")</f>
        <v/>
      </c>
      <c r="AJ506" s="7" t="str">
        <f>IFERROR(VLOOKUP(Table1[[#This Row],[Stock]],[2]CUS030!$A$5:$BO$10000,41,0)/Table1[[#This Row],[Rate
(L/S)]],"")</f>
        <v/>
      </c>
      <c r="AK506" s="7" t="str">
        <f>IFERROR(VLOOKUP(Table1[[#This Row],[Stock]],[2]CUS030!$A$5:$BO$10000,42,0)/Table1[[#This Row],[Rate
(L/S)]],"")</f>
        <v/>
      </c>
      <c r="AL506" s="7" t="str">
        <f>IFERROR(VLOOKUP(Table1[[#This Row],[Stock]],[2]CUS030!$A$5:$BO$10000,43,0)/Table1[[#This Row],[Rate
(L/S)]],"")</f>
        <v/>
      </c>
      <c r="AM506" s="7" t="str">
        <f>IFERROR(VLOOKUP(Table1[[#This Row],[Stock]],[2]CUS030!$A$5:$BO$10000,44,0)/Table1[[#This Row],[Rate
(L/S)]],"")</f>
        <v/>
      </c>
      <c r="AN506" s="7" t="str">
        <f>IFERROR(VLOOKUP(Table1[[#This Row],[Stock]],[2]CUS030!$A$5:$BO$10000,45,0)/Table1[[#This Row],[Rate
(L/S)]],"")</f>
        <v/>
      </c>
      <c r="AO506" s="7" t="str">
        <f>IFERROR(VLOOKUP(Table1[[#This Row],[Stock]],[2]CUS030!$A$5:$BO$10000,46,0)/Table1[[#This Row],[Rate
(L/S)]],"")</f>
        <v/>
      </c>
      <c r="AP506" s="7" t="str">
        <f>IFERROR(VLOOKUP(Table1[[#This Row],[Stock]],[2]CUS030!$A$5:$BO$10000,47,0)/Table1[[#This Row],[Rate
(L/S)]],"")</f>
        <v/>
      </c>
      <c r="AQ506" s="7" t="str">
        <f>IFERROR(VLOOKUP(Table1[[#This Row],[Stock]],[2]CUS030!$A$5:$BO$10000,48,0)/Table1[[#This Row],[Rate
(L/S)]],"")</f>
        <v/>
      </c>
      <c r="AR506" s="7" t="str">
        <f>IFERROR(VLOOKUP(Table1[[#This Row],[Stock]],[2]CUS030!$A$5:$BO$10000,49,0)/Table1[[#This Row],[Rate
(L/S)]],"")</f>
        <v/>
      </c>
      <c r="AS506" s="7" t="str">
        <f>IFERROR(VLOOKUP(Table1[[#This Row],[Stock]],[2]CUS030!$A$5:$BO$10000,50,0)/Table1[[#This Row],[Rate
(L/S)]],"")</f>
        <v/>
      </c>
      <c r="AT506" s="7" t="str">
        <f>IFERROR(VLOOKUP(Table1[[#This Row],[Stock]],[2]CUS030!$A$5:$BO$10000,51,0)/Table1[[#This Row],[Rate
(L/S)]],"")</f>
        <v/>
      </c>
      <c r="AU506" s="7" t="str">
        <f>IFERROR(VLOOKUP(Table1[[#This Row],[Stock]],[2]CUS030!$A$5:$BO$10000,52,0)/Table1[[#This Row],[Rate
(L/S)]],"")</f>
        <v/>
      </c>
      <c r="AV506" s="7" t="str">
        <f>IFERROR(VLOOKUP(Table1[[#This Row],[Stock]],[2]CUS030!$A$5:$BO$10000,53,0)/Table1[[#This Row],[Rate
(L/S)]],"")</f>
        <v/>
      </c>
      <c r="AW506" s="7" t="str">
        <f>IFERROR(VLOOKUP(Table1[[#This Row],[Stock]],[2]CUS030!$A$5:$BO$10000,54,0)/Table1[[#This Row],[Rate
(L/S)]],"")</f>
        <v/>
      </c>
      <c r="AX506" s="7" t="str">
        <f>IFERROR(VLOOKUP(Table1[[#This Row],[Stock]],[2]CUS030!$A$5:$BO$10000,55,0)/Table1[[#This Row],[Rate
(L/S)]],"")</f>
        <v/>
      </c>
      <c r="AY506" s="7" t="str">
        <f>IFERROR(VLOOKUP(Table1[[#This Row],[Stock]],[2]CUS030!$A$5:$BO$10000,56,0)/Table1[[#This Row],[Rate
(L/S)]],"")</f>
        <v/>
      </c>
      <c r="AZ506" s="7" t="str">
        <f>IFERROR(VLOOKUP(Table1[[#This Row],[Stock]],[2]CUS030!$A$5:$BO$10000,57,0)/Table1[[#This Row],[Rate
(L/S)]],"")</f>
        <v/>
      </c>
      <c r="BA506" s="7" t="str">
        <f>IFERROR(VLOOKUP(Table1[[#This Row],[Stock]],[2]CUS030!$A$5:$BO$10000,58,0)/Table1[[#This Row],[Rate
(L/S)]],"")</f>
        <v/>
      </c>
      <c r="BB506" s="7" t="str">
        <f>IFERROR(VLOOKUP(Table1[[#This Row],[Stock]],[2]CUS030!$A$5:$BO$10000,59,0)/Table1[[#This Row],[Rate
(L/S)]],"")</f>
        <v/>
      </c>
      <c r="BC506" s="7" t="str">
        <f>IFERROR(VLOOKUP(Table1[[#This Row],[Stock]],[2]CUS030!$A$5:$BO$10000,60,0)/Table1[[#This Row],[Rate
(L/S)]],"")</f>
        <v/>
      </c>
      <c r="BD506" s="7" t="str">
        <f>IFERROR(VLOOKUP(Table1[[#This Row],[Stock]],[2]CUS030!$A$5:$BO$10000,61,0)/Table1[[#This Row],[Rate
(L/S)]],"")</f>
        <v/>
      </c>
      <c r="BE506" s="7" t="str">
        <f>IFERROR(VLOOKUP(Table1[[#This Row],[Stock]],[2]CUS030!$A$5:$BO$10000,62,0)/Table1[[#This Row],[Rate
(L/S)]],"")</f>
        <v/>
      </c>
      <c r="BF506" s="7" t="str">
        <f>IFERROR(VLOOKUP(Table1[[#This Row],[Stock]],[2]CUS030!$A$5:$BO$10000,63,0)/Table1[[#This Row],[Rate
(L/S)]],"")</f>
        <v/>
      </c>
      <c r="BG506" s="7" t="str">
        <f>IFERROR(VLOOKUP(Table1[[#This Row],[Stock]],[2]CUS030!$A$5:$BO$10000,64,0)/Table1[[#This Row],[Rate
(L/S)]],"")</f>
        <v/>
      </c>
      <c r="BH506" s="7" t="str">
        <f>IFERROR(VLOOKUP(Table1[[#This Row],[Stock]],[2]CUS030!$A$5:$BO$10000,65,0)/Table1[[#This Row],[Rate
(L/S)]],"")</f>
        <v/>
      </c>
      <c r="BI506" s="7" t="s">
        <v>1</v>
      </c>
      <c r="BJ506" s="15">
        <f>IFERROR(IF(Table1[[#This Row],[S.Material]]="S",(Table1[[#This Row],[Total Qty]]+Table1[[#This Row],[N+1]]+Table1[[#This Row],[N+2]]),Table1[[#This Row],[Total Qty]]+Table1[[#This Row],[N+1]]),)</f>
        <v>0</v>
      </c>
      <c r="BK506" s="7" t="str">
        <f>IFERROR(IF(((AVERAGE((Table1[[#This Row],[N+1]],Table1[[#This Row],[N+2]]),Table1[[#This Row],[N+3]])-(Table1[[#This Row],[Total Qty]])))&gt;500,"Fixed&gt;500pcs",""),"")</f>
        <v/>
      </c>
      <c r="BL506" s="7" t="str">
        <f>IF(AND(Table1[[#This Row],[Last Forcast]]=0,Table1[[#This Row],[Total Qty]]&gt;0,Table1[[#This Row],[N+1]]&gt;0),"Check PO again","")</f>
        <v/>
      </c>
    </row>
    <row r="507" spans="2:64" x14ac:dyDescent="0.3">
      <c r="B507">
        <v>505</v>
      </c>
      <c r="C507" t="s">
        <v>520</v>
      </c>
      <c r="D507">
        <f>IFERROR(ROUND((MID(Table1[[#This Row],[Production]],35,(LEN(Table1[[#This Row],[Production]]))-37)/(MID(Table1[[#This Row],[Stock]],35,(LEN(Table1[[#This Row],[Stock]]))-37))),0),"")</f>
        <v>1</v>
      </c>
      <c r="E507" t="s">
        <v>520</v>
      </c>
      <c r="F507" s="16">
        <f>VLOOKUP(LEFT(Table1[[#This Row],[Production]],LEN(Table1[[#This Row],[Production]])-7),Item!$A$5:$Z$1000,26,0)</f>
        <v>1.44</v>
      </c>
      <c r="H507" s="8" t="str">
        <f>IFERROR(VLOOKUP(MID(Table1[[#This Row],[Production]],10,2),Special!$B$2:$D$26,3,0),"")</f>
        <v>S</v>
      </c>
      <c r="J507" t="b">
        <f>EXACT(LEFT(Table1[[#This Row],[Stock]],12),LEFT(Table1[[#This Row],[Production]],12))</f>
        <v>1</v>
      </c>
      <c r="K507" t="b">
        <f>EXACT((RIGHT(Table1[[#This Row],[Stock]],3)),((RIGHT(Table1[[#This Row],[Production]],3))))</f>
        <v>1</v>
      </c>
      <c r="L507" s="14">
        <f>IFERROR(VLOOKUP(Table1[[#This Row],[Stock]],[1]Sheet1!$A$7:$N$10000,14,0),"")</f>
        <v>132</v>
      </c>
      <c r="M507" s="14">
        <f>IFERROR(ROUND((Table1[[#This Row],[Stock
(S&amp;L)]]/Table1[[#This Row],[Rate
(L/S)]]),0),"")</f>
        <v>132</v>
      </c>
      <c r="O507" t="str">
        <f>IF(Table1[[#This Row],[Rate
(L/S)]]=1,"P/E","C")</f>
        <v>P/E</v>
      </c>
      <c r="P507" s="7" t="str">
        <f>IFERROR(VLOOKUP(Table1[[#This Row],[Stock]],[2]CUS030!$A$5:$BO$10000,21,0)/Table1[[#This Row],[Rate
(L/S)]],"")</f>
        <v/>
      </c>
      <c r="Q507" s="7" t="str">
        <f>IFERROR(VLOOKUP(Table1[[#This Row],[Stock]],[2]CUS030!$A$5:$BO$10000,22,0)/Table1[[#This Row],[Rate
(L/S)]],"")</f>
        <v/>
      </c>
      <c r="R507" s="7" t="str">
        <f>IFERROR(VLOOKUP(Table1[[#This Row],[Stock]],[2]CUS030!$A$5:$BO$10000,23,0)/Table1[[#This Row],[Rate
(L/S)]],"")</f>
        <v/>
      </c>
      <c r="S507" s="7" t="str">
        <f>IFERROR(VLOOKUP(Table1[[#This Row],[Stock]],[2]CUS030!$A$5:$BO$10000,24,0)/Table1[[#This Row],[Rate
(L/S)]],"")</f>
        <v/>
      </c>
      <c r="T507" s="7" t="str">
        <f>IFERROR(VLOOKUP(Table1[[#This Row],[Stock]],[2]CUS030!$A$5:$BO$10000,25,0)/Table1[[#This Row],[Rate
(L/S)]],"")</f>
        <v/>
      </c>
      <c r="U507" s="7" t="str">
        <f>IFERROR(VLOOKUP(Table1[[#This Row],[Stock]],[2]CUS030!$A$5:$BO$10000,26,0)/Table1[[#This Row],[Rate
(L/S)]],"")</f>
        <v/>
      </c>
      <c r="V507" s="7" t="str">
        <f>IFERROR(VLOOKUP(Table1[[#This Row],[Stock]],[2]CUS030!$A$5:$BO$10000,27,0)/Table1[[#This Row],[Rate
(L/S)]],"")</f>
        <v/>
      </c>
      <c r="W507" s="7" t="str">
        <f>IFERROR(VLOOKUP(Table1[[#This Row],[Stock]],[2]CUS030!$A$5:$BO$10000,28,0)/Table1[[#This Row],[Rate
(L/S)]],"")</f>
        <v/>
      </c>
      <c r="X507" s="7" t="str">
        <f>IFERROR(VLOOKUP(Table1[[#This Row],[Stock]],[2]CUS030!$A$5:$BO$10000,29,0)/Table1[[#This Row],[Rate
(L/S)]],"")</f>
        <v/>
      </c>
      <c r="Y507" s="7" t="str">
        <f>IFERROR(VLOOKUP(Table1[[#This Row],[Stock]],[2]CUS030!$A$5:$BO$10000,30,0)/Table1[[#This Row],[Rate
(L/S)]],"")</f>
        <v/>
      </c>
      <c r="Z507" s="7" t="str">
        <f>IFERROR(VLOOKUP(Table1[[#This Row],[Stock]],[2]CUS030!$A$5:$BO$10000,31,0)/Table1[[#This Row],[Rate
(L/S)]],"")</f>
        <v/>
      </c>
      <c r="AA507" s="7" t="str">
        <f>IFERROR(VLOOKUP(Table1[[#This Row],[Stock]],[2]CUS030!$A$5:$BO$10000,32,0)/Table1[[#This Row],[Rate
(L/S)]],"")</f>
        <v/>
      </c>
      <c r="AB507" s="7" t="str">
        <f>IFERROR(VLOOKUP(Table1[[#This Row],[Stock]],[2]CUS030!$A$5:$BO$10000,33,0)/Table1[[#This Row],[Rate
(L/S)]],"")</f>
        <v/>
      </c>
      <c r="AC507" s="7" t="str">
        <f>IFERROR(VLOOKUP(Table1[[#This Row],[Stock]],[2]CUS030!$A$5:$BO$10000,34,0)/Table1[[#This Row],[Rate
(L/S)]],"")</f>
        <v/>
      </c>
      <c r="AD507" s="7" t="str">
        <f>IFERROR(VLOOKUP(Table1[[#This Row],[Stock]],[2]CUS030!$A$5:$BO$10000,35,0)/Table1[[#This Row],[Rate
(L/S)]],"")</f>
        <v/>
      </c>
      <c r="AE507" s="7" t="str">
        <f>IFERROR(VLOOKUP(Table1[[#This Row],[Stock]],[2]CUS030!$A$5:$BO$10000,36,0)/Table1[[#This Row],[Rate
(L/S)]],"")</f>
        <v/>
      </c>
      <c r="AF507" s="7" t="str">
        <f>IFERROR(VLOOKUP(Table1[[#This Row],[Stock]],[2]CUS030!$A$5:$BO$10000,37,0)/Table1[[#This Row],[Rate
(L/S)]],"")</f>
        <v/>
      </c>
      <c r="AG507" s="7" t="str">
        <f>IFERROR(VLOOKUP(Table1[[#This Row],[Stock]],[2]CUS030!$A$5:$BO$10000,38,0)/Table1[[#This Row],[Rate
(L/S)]],"")</f>
        <v/>
      </c>
      <c r="AH507" s="7" t="str">
        <f>IFERROR(VLOOKUP(Table1[[#This Row],[Stock]],[2]CUS030!$A$5:$BO$10000,39,0)/Table1[[#This Row],[Rate
(L/S)]],"")</f>
        <v/>
      </c>
      <c r="AI507" s="7" t="str">
        <f>IFERROR(VLOOKUP(Table1[[#This Row],[Stock]],[2]CUS030!$A$5:$BO$10000,40,0)/Table1[[#This Row],[Rate
(L/S)]],"")</f>
        <v/>
      </c>
      <c r="AJ507" s="7" t="str">
        <f>IFERROR(VLOOKUP(Table1[[#This Row],[Stock]],[2]CUS030!$A$5:$BO$10000,41,0)/Table1[[#This Row],[Rate
(L/S)]],"")</f>
        <v/>
      </c>
      <c r="AK507" s="7" t="str">
        <f>IFERROR(VLOOKUP(Table1[[#This Row],[Stock]],[2]CUS030!$A$5:$BO$10000,42,0)/Table1[[#This Row],[Rate
(L/S)]],"")</f>
        <v/>
      </c>
      <c r="AL507" s="7" t="str">
        <f>IFERROR(VLOOKUP(Table1[[#This Row],[Stock]],[2]CUS030!$A$5:$BO$10000,43,0)/Table1[[#This Row],[Rate
(L/S)]],"")</f>
        <v/>
      </c>
      <c r="AM507" s="7" t="str">
        <f>IFERROR(VLOOKUP(Table1[[#This Row],[Stock]],[2]CUS030!$A$5:$BO$10000,44,0)/Table1[[#This Row],[Rate
(L/S)]],"")</f>
        <v/>
      </c>
      <c r="AN507" s="7" t="str">
        <f>IFERROR(VLOOKUP(Table1[[#This Row],[Stock]],[2]CUS030!$A$5:$BO$10000,45,0)/Table1[[#This Row],[Rate
(L/S)]],"")</f>
        <v/>
      </c>
      <c r="AO507" s="7" t="str">
        <f>IFERROR(VLOOKUP(Table1[[#This Row],[Stock]],[2]CUS030!$A$5:$BO$10000,46,0)/Table1[[#This Row],[Rate
(L/S)]],"")</f>
        <v/>
      </c>
      <c r="AP507" s="7" t="str">
        <f>IFERROR(VLOOKUP(Table1[[#This Row],[Stock]],[2]CUS030!$A$5:$BO$10000,47,0)/Table1[[#This Row],[Rate
(L/S)]],"")</f>
        <v/>
      </c>
      <c r="AQ507" s="7" t="str">
        <f>IFERROR(VLOOKUP(Table1[[#This Row],[Stock]],[2]CUS030!$A$5:$BO$10000,48,0)/Table1[[#This Row],[Rate
(L/S)]],"")</f>
        <v/>
      </c>
      <c r="AR507" s="7" t="str">
        <f>IFERROR(VLOOKUP(Table1[[#This Row],[Stock]],[2]CUS030!$A$5:$BO$10000,49,0)/Table1[[#This Row],[Rate
(L/S)]],"")</f>
        <v/>
      </c>
      <c r="AS507" s="7" t="str">
        <f>IFERROR(VLOOKUP(Table1[[#This Row],[Stock]],[2]CUS030!$A$5:$BO$10000,50,0)/Table1[[#This Row],[Rate
(L/S)]],"")</f>
        <v/>
      </c>
      <c r="AT507" s="7" t="str">
        <f>IFERROR(VLOOKUP(Table1[[#This Row],[Stock]],[2]CUS030!$A$5:$BO$10000,51,0)/Table1[[#This Row],[Rate
(L/S)]],"")</f>
        <v/>
      </c>
      <c r="AU507" s="7" t="str">
        <f>IFERROR(VLOOKUP(Table1[[#This Row],[Stock]],[2]CUS030!$A$5:$BO$10000,52,0)/Table1[[#This Row],[Rate
(L/S)]],"")</f>
        <v/>
      </c>
      <c r="AV507" s="7" t="str">
        <f>IFERROR(VLOOKUP(Table1[[#This Row],[Stock]],[2]CUS030!$A$5:$BO$10000,53,0)/Table1[[#This Row],[Rate
(L/S)]],"")</f>
        <v/>
      </c>
      <c r="AW507" s="7" t="str">
        <f>IFERROR(VLOOKUP(Table1[[#This Row],[Stock]],[2]CUS030!$A$5:$BO$10000,54,0)/Table1[[#This Row],[Rate
(L/S)]],"")</f>
        <v/>
      </c>
      <c r="AX507" s="7" t="str">
        <f>IFERROR(VLOOKUP(Table1[[#This Row],[Stock]],[2]CUS030!$A$5:$BO$10000,55,0)/Table1[[#This Row],[Rate
(L/S)]],"")</f>
        <v/>
      </c>
      <c r="AY507" s="7" t="str">
        <f>IFERROR(VLOOKUP(Table1[[#This Row],[Stock]],[2]CUS030!$A$5:$BO$10000,56,0)/Table1[[#This Row],[Rate
(L/S)]],"")</f>
        <v/>
      </c>
      <c r="AZ507" s="7" t="str">
        <f>IFERROR(VLOOKUP(Table1[[#This Row],[Stock]],[2]CUS030!$A$5:$BO$10000,57,0)/Table1[[#This Row],[Rate
(L/S)]],"")</f>
        <v/>
      </c>
      <c r="BA507" s="7" t="str">
        <f>IFERROR(VLOOKUP(Table1[[#This Row],[Stock]],[2]CUS030!$A$5:$BO$10000,58,0)/Table1[[#This Row],[Rate
(L/S)]],"")</f>
        <v/>
      </c>
      <c r="BB507" s="7" t="str">
        <f>IFERROR(VLOOKUP(Table1[[#This Row],[Stock]],[2]CUS030!$A$5:$BO$10000,59,0)/Table1[[#This Row],[Rate
(L/S)]],"")</f>
        <v/>
      </c>
      <c r="BC507" s="7" t="str">
        <f>IFERROR(VLOOKUP(Table1[[#This Row],[Stock]],[2]CUS030!$A$5:$BO$10000,60,0)/Table1[[#This Row],[Rate
(L/S)]],"")</f>
        <v/>
      </c>
      <c r="BD507" s="7" t="str">
        <f>IFERROR(VLOOKUP(Table1[[#This Row],[Stock]],[2]CUS030!$A$5:$BO$10000,61,0)/Table1[[#This Row],[Rate
(L/S)]],"")</f>
        <v/>
      </c>
      <c r="BE507" s="7" t="str">
        <f>IFERROR(VLOOKUP(Table1[[#This Row],[Stock]],[2]CUS030!$A$5:$BO$10000,62,0)/Table1[[#This Row],[Rate
(L/S)]],"")</f>
        <v/>
      </c>
      <c r="BF507" s="7" t="str">
        <f>IFERROR(VLOOKUP(Table1[[#This Row],[Stock]],[2]CUS030!$A$5:$BO$10000,63,0)/Table1[[#This Row],[Rate
(L/S)]],"")</f>
        <v/>
      </c>
      <c r="BG507" s="7" t="str">
        <f>IFERROR(VLOOKUP(Table1[[#This Row],[Stock]],[2]CUS030!$A$5:$BO$10000,64,0)/Table1[[#This Row],[Rate
(L/S)]],"")</f>
        <v/>
      </c>
      <c r="BH507" s="7" t="str">
        <f>IFERROR(VLOOKUP(Table1[[#This Row],[Stock]],[2]CUS030!$A$5:$BO$10000,65,0)/Table1[[#This Row],[Rate
(L/S)]],"")</f>
        <v/>
      </c>
      <c r="BI507" s="7" t="s">
        <v>1</v>
      </c>
      <c r="BJ507" s="15">
        <f>IFERROR(IF(Table1[[#This Row],[S.Material]]="S",(Table1[[#This Row],[Total Qty]]+Table1[[#This Row],[N+1]]+Table1[[#This Row],[N+2]]),Table1[[#This Row],[Total Qty]]+Table1[[#This Row],[N+1]]),)</f>
        <v>0</v>
      </c>
      <c r="BK507" s="7" t="str">
        <f>IFERROR(IF(((AVERAGE((Table1[[#This Row],[N+1]],Table1[[#This Row],[N+2]]),Table1[[#This Row],[N+3]])-(Table1[[#This Row],[Total Qty]])))&gt;500,"Fixed&gt;500pcs",""),"")</f>
        <v/>
      </c>
      <c r="BL507" s="7" t="str">
        <f>IF(AND(Table1[[#This Row],[Last Forcast]]=0,Table1[[#This Row],[Total Qty]]&gt;0,Table1[[#This Row],[N+1]]&gt;0),"Check PO again","")</f>
        <v/>
      </c>
    </row>
    <row r="508" spans="2:64" x14ac:dyDescent="0.3">
      <c r="B508">
        <v>506</v>
      </c>
      <c r="C508" t="s">
        <v>521</v>
      </c>
      <c r="D508">
        <f>IFERROR(ROUND((MID(Table1[[#This Row],[Production]],35,(LEN(Table1[[#This Row],[Production]]))-37)/(MID(Table1[[#This Row],[Stock]],35,(LEN(Table1[[#This Row],[Stock]]))-37))),0),"")</f>
        <v>5</v>
      </c>
      <c r="E508" t="s">
        <v>522</v>
      </c>
      <c r="F508" s="16">
        <f>VLOOKUP(LEFT(Table1[[#This Row],[Production]],LEN(Table1[[#This Row],[Production]])-7),Item!$A$5:$Z$1000,26,0)</f>
        <v>1.611</v>
      </c>
      <c r="H508" s="8" t="str">
        <f>IFERROR(VLOOKUP(MID(Table1[[#This Row],[Production]],10,2),Special!$B$2:$D$26,3,0),"")</f>
        <v>S</v>
      </c>
      <c r="J508" t="b">
        <f>EXACT(LEFT(Table1[[#This Row],[Stock]],12),LEFT(Table1[[#This Row],[Production]],12))</f>
        <v>1</v>
      </c>
      <c r="K508" t="b">
        <f>EXACT((RIGHT(Table1[[#This Row],[Stock]],3)),((RIGHT(Table1[[#This Row],[Production]],3))))</f>
        <v>1</v>
      </c>
      <c r="L508" s="14">
        <f>IFERROR(VLOOKUP(Table1[[#This Row],[Stock]],[1]Sheet1!$A$7:$N$10000,14,0),"")</f>
        <v>705</v>
      </c>
      <c r="M508" s="14">
        <f>IFERROR(ROUND((Table1[[#This Row],[Stock
(S&amp;L)]]/Table1[[#This Row],[Rate
(L/S)]]),0),"")</f>
        <v>141</v>
      </c>
      <c r="O508" t="str">
        <f>IF(Table1[[#This Row],[Rate
(L/S)]]=1,"P/E","C")</f>
        <v>C</v>
      </c>
      <c r="P508" s="7">
        <f>IFERROR(VLOOKUP(Table1[[#This Row],[Stock]],[2]CUS030!$A$5:$BO$10000,21,0)/Table1[[#This Row],[Rate
(L/S)]],"")</f>
        <v>0</v>
      </c>
      <c r="Q508" s="7">
        <f>IFERROR(VLOOKUP(Table1[[#This Row],[Stock]],[2]CUS030!$A$5:$BO$10000,22,0)/Table1[[#This Row],[Rate
(L/S)]],"")</f>
        <v>124</v>
      </c>
      <c r="R508" s="7">
        <f>IFERROR(VLOOKUP(Table1[[#This Row],[Stock]],[2]CUS030!$A$5:$BO$10000,23,0)/Table1[[#This Row],[Rate
(L/S)]],"")</f>
        <v>0</v>
      </c>
      <c r="S508" s="7">
        <f>IFERROR(VLOOKUP(Table1[[#This Row],[Stock]],[2]CUS030!$A$5:$BO$10000,24,0)/Table1[[#This Row],[Rate
(L/S)]],"")</f>
        <v>0</v>
      </c>
      <c r="T508" s="7">
        <f>IFERROR(VLOOKUP(Table1[[#This Row],[Stock]],[2]CUS030!$A$5:$BO$10000,25,0)/Table1[[#This Row],[Rate
(L/S)]],"")</f>
        <v>0</v>
      </c>
      <c r="U508" s="7">
        <f>IFERROR(VLOOKUP(Table1[[#This Row],[Stock]],[2]CUS030!$A$5:$BO$10000,26,0)/Table1[[#This Row],[Rate
(L/S)]],"")</f>
        <v>0</v>
      </c>
      <c r="V508" s="7">
        <f>IFERROR(VLOOKUP(Table1[[#This Row],[Stock]],[2]CUS030!$A$5:$BO$10000,27,0)/Table1[[#This Row],[Rate
(L/S)]],"")</f>
        <v>0</v>
      </c>
      <c r="W508" s="7">
        <f>IFERROR(VLOOKUP(Table1[[#This Row],[Stock]],[2]CUS030!$A$5:$BO$10000,28,0)/Table1[[#This Row],[Rate
(L/S)]],"")</f>
        <v>0</v>
      </c>
      <c r="X508" s="7">
        <f>IFERROR(VLOOKUP(Table1[[#This Row],[Stock]],[2]CUS030!$A$5:$BO$10000,29,0)/Table1[[#This Row],[Rate
(L/S)]],"")</f>
        <v>0</v>
      </c>
      <c r="Y508" s="7">
        <f>IFERROR(VLOOKUP(Table1[[#This Row],[Stock]],[2]CUS030!$A$5:$BO$10000,30,0)/Table1[[#This Row],[Rate
(L/S)]],"")</f>
        <v>0</v>
      </c>
      <c r="Z508" s="7">
        <f>IFERROR(VLOOKUP(Table1[[#This Row],[Stock]],[2]CUS030!$A$5:$BO$10000,31,0)/Table1[[#This Row],[Rate
(L/S)]],"")</f>
        <v>0</v>
      </c>
      <c r="AA508" s="7">
        <f>IFERROR(VLOOKUP(Table1[[#This Row],[Stock]],[2]CUS030!$A$5:$BO$10000,32,0)/Table1[[#This Row],[Rate
(L/S)]],"")</f>
        <v>0</v>
      </c>
      <c r="AB508" s="7">
        <f>IFERROR(VLOOKUP(Table1[[#This Row],[Stock]],[2]CUS030!$A$5:$BO$10000,33,0)/Table1[[#This Row],[Rate
(L/S)]],"")</f>
        <v>0</v>
      </c>
      <c r="AC508" s="7">
        <f>IFERROR(VLOOKUP(Table1[[#This Row],[Stock]],[2]CUS030!$A$5:$BO$10000,34,0)/Table1[[#This Row],[Rate
(L/S)]],"")</f>
        <v>0</v>
      </c>
      <c r="AD508" s="7">
        <f>IFERROR(VLOOKUP(Table1[[#This Row],[Stock]],[2]CUS030!$A$5:$BO$10000,35,0)/Table1[[#This Row],[Rate
(L/S)]],"")</f>
        <v>0</v>
      </c>
      <c r="AE508" s="7">
        <f>IFERROR(VLOOKUP(Table1[[#This Row],[Stock]],[2]CUS030!$A$5:$BO$10000,36,0)/Table1[[#This Row],[Rate
(L/S)]],"")</f>
        <v>0</v>
      </c>
      <c r="AF508" s="7">
        <f>IFERROR(VLOOKUP(Table1[[#This Row],[Stock]],[2]CUS030!$A$5:$BO$10000,37,0)/Table1[[#This Row],[Rate
(L/S)]],"")</f>
        <v>0</v>
      </c>
      <c r="AG508" s="7">
        <f>IFERROR(VLOOKUP(Table1[[#This Row],[Stock]],[2]CUS030!$A$5:$BO$10000,38,0)/Table1[[#This Row],[Rate
(L/S)]],"")</f>
        <v>0</v>
      </c>
      <c r="AH508" s="7">
        <f>IFERROR(VLOOKUP(Table1[[#This Row],[Stock]],[2]CUS030!$A$5:$BO$10000,39,0)/Table1[[#This Row],[Rate
(L/S)]],"")</f>
        <v>0</v>
      </c>
      <c r="AI508" s="7">
        <f>IFERROR(VLOOKUP(Table1[[#This Row],[Stock]],[2]CUS030!$A$5:$BO$10000,40,0)/Table1[[#This Row],[Rate
(L/S)]],"")</f>
        <v>0</v>
      </c>
      <c r="AJ508" s="7">
        <f>IFERROR(VLOOKUP(Table1[[#This Row],[Stock]],[2]CUS030!$A$5:$BO$10000,41,0)/Table1[[#This Row],[Rate
(L/S)]],"")</f>
        <v>0</v>
      </c>
      <c r="AK508" s="7">
        <f>IFERROR(VLOOKUP(Table1[[#This Row],[Stock]],[2]CUS030!$A$5:$BO$10000,42,0)/Table1[[#This Row],[Rate
(L/S)]],"")</f>
        <v>0</v>
      </c>
      <c r="AL508" s="7">
        <f>IFERROR(VLOOKUP(Table1[[#This Row],[Stock]],[2]CUS030!$A$5:$BO$10000,43,0)/Table1[[#This Row],[Rate
(L/S)]],"")</f>
        <v>0</v>
      </c>
      <c r="AM508" s="7">
        <f>IFERROR(VLOOKUP(Table1[[#This Row],[Stock]],[2]CUS030!$A$5:$BO$10000,44,0)/Table1[[#This Row],[Rate
(L/S)]],"")</f>
        <v>0</v>
      </c>
      <c r="AN508" s="7">
        <f>IFERROR(VLOOKUP(Table1[[#This Row],[Stock]],[2]CUS030!$A$5:$BO$10000,45,0)/Table1[[#This Row],[Rate
(L/S)]],"")</f>
        <v>0</v>
      </c>
      <c r="AO508" s="7">
        <f>IFERROR(VLOOKUP(Table1[[#This Row],[Stock]],[2]CUS030!$A$5:$BO$10000,46,0)/Table1[[#This Row],[Rate
(L/S)]],"")</f>
        <v>0</v>
      </c>
      <c r="AP508" s="7">
        <f>IFERROR(VLOOKUP(Table1[[#This Row],[Stock]],[2]CUS030!$A$5:$BO$10000,47,0)/Table1[[#This Row],[Rate
(L/S)]],"")</f>
        <v>0</v>
      </c>
      <c r="AQ508" s="7">
        <f>IFERROR(VLOOKUP(Table1[[#This Row],[Stock]],[2]CUS030!$A$5:$BO$10000,48,0)/Table1[[#This Row],[Rate
(L/S)]],"")</f>
        <v>0</v>
      </c>
      <c r="AR508" s="7">
        <f>IFERROR(VLOOKUP(Table1[[#This Row],[Stock]],[2]CUS030!$A$5:$BO$10000,49,0)/Table1[[#This Row],[Rate
(L/S)]],"")</f>
        <v>0</v>
      </c>
      <c r="AS508" s="7">
        <f>IFERROR(VLOOKUP(Table1[[#This Row],[Stock]],[2]CUS030!$A$5:$BO$10000,50,0)/Table1[[#This Row],[Rate
(L/S)]],"")</f>
        <v>0</v>
      </c>
      <c r="AT508" s="7">
        <f>IFERROR(VLOOKUP(Table1[[#This Row],[Stock]],[2]CUS030!$A$5:$BO$10000,51,0)/Table1[[#This Row],[Rate
(L/S)]],"")</f>
        <v>0</v>
      </c>
      <c r="AU508" s="7">
        <f>IFERROR(VLOOKUP(Table1[[#This Row],[Stock]],[2]CUS030!$A$5:$BO$10000,52,0)/Table1[[#This Row],[Rate
(L/S)]],"")</f>
        <v>0</v>
      </c>
      <c r="AV508" s="7">
        <f>IFERROR(VLOOKUP(Table1[[#This Row],[Stock]],[2]CUS030!$A$5:$BO$10000,53,0)/Table1[[#This Row],[Rate
(L/S)]],"")</f>
        <v>124</v>
      </c>
      <c r="AW508" s="7">
        <f>IFERROR(VLOOKUP(Table1[[#This Row],[Stock]],[2]CUS030!$A$5:$BO$10000,54,0)/Table1[[#This Row],[Rate
(L/S)]],"")</f>
        <v>0</v>
      </c>
      <c r="AX508" s="7">
        <f>IFERROR(VLOOKUP(Table1[[#This Row],[Stock]],[2]CUS030!$A$5:$BO$10000,55,0)/Table1[[#This Row],[Rate
(L/S)]],"")</f>
        <v>248</v>
      </c>
      <c r="AY508" s="7">
        <f>IFERROR(VLOOKUP(Table1[[#This Row],[Stock]],[2]CUS030!$A$5:$BO$10000,56,0)/Table1[[#This Row],[Rate
(L/S)]],"")</f>
        <v>539</v>
      </c>
      <c r="AZ508" s="7">
        <f>IFERROR(VLOOKUP(Table1[[#This Row],[Stock]],[2]CUS030!$A$5:$BO$10000,57,0)/Table1[[#This Row],[Rate
(L/S)]],"")</f>
        <v>286</v>
      </c>
      <c r="BA508" s="7">
        <f>IFERROR(VLOOKUP(Table1[[#This Row],[Stock]],[2]CUS030!$A$5:$BO$10000,58,0)/Table1[[#This Row],[Rate
(L/S)]],"")</f>
        <v>678.4</v>
      </c>
      <c r="BB508" s="7">
        <f>IFERROR(VLOOKUP(Table1[[#This Row],[Stock]],[2]CUS030!$A$5:$BO$10000,59,0)/Table1[[#This Row],[Rate
(L/S)]],"")</f>
        <v>0</v>
      </c>
      <c r="BC508" s="7">
        <f>IFERROR(VLOOKUP(Table1[[#This Row],[Stock]],[2]CUS030!$A$5:$BO$10000,60,0)/Table1[[#This Row],[Rate
(L/S)]],"")</f>
        <v>0</v>
      </c>
      <c r="BD508" s="7">
        <f>IFERROR(VLOOKUP(Table1[[#This Row],[Stock]],[2]CUS030!$A$5:$BO$10000,61,0)/Table1[[#This Row],[Rate
(L/S)]],"")</f>
        <v>0</v>
      </c>
      <c r="BE508" s="7">
        <f>IFERROR(VLOOKUP(Table1[[#This Row],[Stock]],[2]CUS030!$A$5:$BO$10000,62,0)/Table1[[#This Row],[Rate
(L/S)]],"")</f>
        <v>0</v>
      </c>
      <c r="BF508" s="7">
        <f>IFERROR(VLOOKUP(Table1[[#This Row],[Stock]],[2]CUS030!$A$5:$BO$10000,63,0)/Table1[[#This Row],[Rate
(L/S)]],"")</f>
        <v>0</v>
      </c>
      <c r="BG508" s="7">
        <f>IFERROR(VLOOKUP(Table1[[#This Row],[Stock]],[2]CUS030!$A$5:$BO$10000,64,0)/Table1[[#This Row],[Rate
(L/S)]],"")</f>
        <v>0</v>
      </c>
      <c r="BH508" s="7">
        <f>IFERROR(VLOOKUP(Table1[[#This Row],[Stock]],[2]CUS030!$A$5:$BO$10000,65,0)/Table1[[#This Row],[Rate
(L/S)]],"")</f>
        <v>0</v>
      </c>
      <c r="BI508" s="7" t="s">
        <v>1</v>
      </c>
      <c r="BJ508" s="15">
        <f>IFERROR(IF(Table1[[#This Row],[S.Material]]="S",(Table1[[#This Row],[Total Qty]]+Table1[[#This Row],[N+1]]+Table1[[#This Row],[N+2]]),Table1[[#This Row],[Total Qty]]+Table1[[#This Row],[N+1]]),)</f>
        <v>949</v>
      </c>
      <c r="BK508" s="7" t="str">
        <f>IFERROR(IF(((AVERAGE((Table1[[#This Row],[N+1]],Table1[[#This Row],[N+2]]),Table1[[#This Row],[N+3]])-(Table1[[#This Row],[Total Qty]])))&gt;500,"Fixed&gt;500pcs",""),"")</f>
        <v/>
      </c>
      <c r="BL508" s="7" t="str">
        <f>IF(AND(Table1[[#This Row],[Last Forcast]]=0,Table1[[#This Row],[Total Qty]]&gt;0,Table1[[#This Row],[N+1]]&gt;0),"Check PO again","")</f>
        <v/>
      </c>
    </row>
    <row r="509" spans="2:64" x14ac:dyDescent="0.3">
      <c r="B509">
        <v>507</v>
      </c>
      <c r="C509" t="s">
        <v>523</v>
      </c>
      <c r="D509">
        <f>IFERROR(ROUND((MID(Table1[[#This Row],[Production]],35,(LEN(Table1[[#This Row],[Production]]))-37)/(MID(Table1[[#This Row],[Stock]],35,(LEN(Table1[[#This Row],[Stock]]))-37))),0),"")</f>
        <v>15</v>
      </c>
      <c r="E509" t="s">
        <v>524</v>
      </c>
      <c r="F509" s="16">
        <f>VLOOKUP(LEFT(Table1[[#This Row],[Production]],LEN(Table1[[#This Row],[Production]])-7),Item!$A$5:$Z$1000,26,0)</f>
        <v>1.611</v>
      </c>
      <c r="H509" s="8" t="str">
        <f>IFERROR(VLOOKUP(MID(Table1[[#This Row],[Production]],10,2),Special!$B$2:$D$26,3,0),"")</f>
        <v>S</v>
      </c>
      <c r="J509" t="b">
        <f>EXACT(LEFT(Table1[[#This Row],[Stock]],12),LEFT(Table1[[#This Row],[Production]],12))</f>
        <v>1</v>
      </c>
      <c r="K509" t="b">
        <f>EXACT((RIGHT(Table1[[#This Row],[Stock]],3)),((RIGHT(Table1[[#This Row],[Production]],3))))</f>
        <v>1</v>
      </c>
      <c r="L509" s="14">
        <f>IFERROR(VLOOKUP(Table1[[#This Row],[Stock]],[1]Sheet1!$A$7:$N$10000,14,0),"")</f>
        <v>384</v>
      </c>
      <c r="M509" s="14">
        <f>IFERROR(ROUND((Table1[[#This Row],[Stock
(S&amp;L)]]/Table1[[#This Row],[Rate
(L/S)]]),0),"")</f>
        <v>26</v>
      </c>
      <c r="O509" t="str">
        <f>IF(Table1[[#This Row],[Rate
(L/S)]]=1,"P/E","C")</f>
        <v>C</v>
      </c>
      <c r="P509" s="7" t="str">
        <f>IFERROR(VLOOKUP(Table1[[#This Row],[Stock]],[2]CUS030!$A$5:$BO$10000,21,0)/Table1[[#This Row],[Rate
(L/S)]],"")</f>
        <v/>
      </c>
      <c r="Q509" s="7" t="str">
        <f>IFERROR(VLOOKUP(Table1[[#This Row],[Stock]],[2]CUS030!$A$5:$BO$10000,22,0)/Table1[[#This Row],[Rate
(L/S)]],"")</f>
        <v/>
      </c>
      <c r="R509" s="7" t="str">
        <f>IFERROR(VLOOKUP(Table1[[#This Row],[Stock]],[2]CUS030!$A$5:$BO$10000,23,0)/Table1[[#This Row],[Rate
(L/S)]],"")</f>
        <v/>
      </c>
      <c r="S509" s="7" t="str">
        <f>IFERROR(VLOOKUP(Table1[[#This Row],[Stock]],[2]CUS030!$A$5:$BO$10000,24,0)/Table1[[#This Row],[Rate
(L/S)]],"")</f>
        <v/>
      </c>
      <c r="T509" s="7" t="str">
        <f>IFERROR(VLOOKUP(Table1[[#This Row],[Stock]],[2]CUS030!$A$5:$BO$10000,25,0)/Table1[[#This Row],[Rate
(L/S)]],"")</f>
        <v/>
      </c>
      <c r="U509" s="7" t="str">
        <f>IFERROR(VLOOKUP(Table1[[#This Row],[Stock]],[2]CUS030!$A$5:$BO$10000,26,0)/Table1[[#This Row],[Rate
(L/S)]],"")</f>
        <v/>
      </c>
      <c r="V509" s="7" t="str">
        <f>IFERROR(VLOOKUP(Table1[[#This Row],[Stock]],[2]CUS030!$A$5:$BO$10000,27,0)/Table1[[#This Row],[Rate
(L/S)]],"")</f>
        <v/>
      </c>
      <c r="W509" s="7" t="str">
        <f>IFERROR(VLOOKUP(Table1[[#This Row],[Stock]],[2]CUS030!$A$5:$BO$10000,28,0)/Table1[[#This Row],[Rate
(L/S)]],"")</f>
        <v/>
      </c>
      <c r="X509" s="7" t="str">
        <f>IFERROR(VLOOKUP(Table1[[#This Row],[Stock]],[2]CUS030!$A$5:$BO$10000,29,0)/Table1[[#This Row],[Rate
(L/S)]],"")</f>
        <v/>
      </c>
      <c r="Y509" s="7" t="str">
        <f>IFERROR(VLOOKUP(Table1[[#This Row],[Stock]],[2]CUS030!$A$5:$BO$10000,30,0)/Table1[[#This Row],[Rate
(L/S)]],"")</f>
        <v/>
      </c>
      <c r="Z509" s="7" t="str">
        <f>IFERROR(VLOOKUP(Table1[[#This Row],[Stock]],[2]CUS030!$A$5:$BO$10000,31,0)/Table1[[#This Row],[Rate
(L/S)]],"")</f>
        <v/>
      </c>
      <c r="AA509" s="7" t="str">
        <f>IFERROR(VLOOKUP(Table1[[#This Row],[Stock]],[2]CUS030!$A$5:$BO$10000,32,0)/Table1[[#This Row],[Rate
(L/S)]],"")</f>
        <v/>
      </c>
      <c r="AB509" s="7" t="str">
        <f>IFERROR(VLOOKUP(Table1[[#This Row],[Stock]],[2]CUS030!$A$5:$BO$10000,33,0)/Table1[[#This Row],[Rate
(L/S)]],"")</f>
        <v/>
      </c>
      <c r="AC509" s="7" t="str">
        <f>IFERROR(VLOOKUP(Table1[[#This Row],[Stock]],[2]CUS030!$A$5:$BO$10000,34,0)/Table1[[#This Row],[Rate
(L/S)]],"")</f>
        <v/>
      </c>
      <c r="AD509" s="7" t="str">
        <f>IFERROR(VLOOKUP(Table1[[#This Row],[Stock]],[2]CUS030!$A$5:$BO$10000,35,0)/Table1[[#This Row],[Rate
(L/S)]],"")</f>
        <v/>
      </c>
      <c r="AE509" s="7" t="str">
        <f>IFERROR(VLOOKUP(Table1[[#This Row],[Stock]],[2]CUS030!$A$5:$BO$10000,36,0)/Table1[[#This Row],[Rate
(L/S)]],"")</f>
        <v/>
      </c>
      <c r="AF509" s="7" t="str">
        <f>IFERROR(VLOOKUP(Table1[[#This Row],[Stock]],[2]CUS030!$A$5:$BO$10000,37,0)/Table1[[#This Row],[Rate
(L/S)]],"")</f>
        <v/>
      </c>
      <c r="AG509" s="7" t="str">
        <f>IFERROR(VLOOKUP(Table1[[#This Row],[Stock]],[2]CUS030!$A$5:$BO$10000,38,0)/Table1[[#This Row],[Rate
(L/S)]],"")</f>
        <v/>
      </c>
      <c r="AH509" s="7" t="str">
        <f>IFERROR(VLOOKUP(Table1[[#This Row],[Stock]],[2]CUS030!$A$5:$BO$10000,39,0)/Table1[[#This Row],[Rate
(L/S)]],"")</f>
        <v/>
      </c>
      <c r="AI509" s="7" t="str">
        <f>IFERROR(VLOOKUP(Table1[[#This Row],[Stock]],[2]CUS030!$A$5:$BO$10000,40,0)/Table1[[#This Row],[Rate
(L/S)]],"")</f>
        <v/>
      </c>
      <c r="AJ509" s="7" t="str">
        <f>IFERROR(VLOOKUP(Table1[[#This Row],[Stock]],[2]CUS030!$A$5:$BO$10000,41,0)/Table1[[#This Row],[Rate
(L/S)]],"")</f>
        <v/>
      </c>
      <c r="AK509" s="7" t="str">
        <f>IFERROR(VLOOKUP(Table1[[#This Row],[Stock]],[2]CUS030!$A$5:$BO$10000,42,0)/Table1[[#This Row],[Rate
(L/S)]],"")</f>
        <v/>
      </c>
      <c r="AL509" s="7" t="str">
        <f>IFERROR(VLOOKUP(Table1[[#This Row],[Stock]],[2]CUS030!$A$5:$BO$10000,43,0)/Table1[[#This Row],[Rate
(L/S)]],"")</f>
        <v/>
      </c>
      <c r="AM509" s="7" t="str">
        <f>IFERROR(VLOOKUP(Table1[[#This Row],[Stock]],[2]CUS030!$A$5:$BO$10000,44,0)/Table1[[#This Row],[Rate
(L/S)]],"")</f>
        <v/>
      </c>
      <c r="AN509" s="7" t="str">
        <f>IFERROR(VLOOKUP(Table1[[#This Row],[Stock]],[2]CUS030!$A$5:$BO$10000,45,0)/Table1[[#This Row],[Rate
(L/S)]],"")</f>
        <v/>
      </c>
      <c r="AO509" s="7" t="str">
        <f>IFERROR(VLOOKUP(Table1[[#This Row],[Stock]],[2]CUS030!$A$5:$BO$10000,46,0)/Table1[[#This Row],[Rate
(L/S)]],"")</f>
        <v/>
      </c>
      <c r="AP509" s="7" t="str">
        <f>IFERROR(VLOOKUP(Table1[[#This Row],[Stock]],[2]CUS030!$A$5:$BO$10000,47,0)/Table1[[#This Row],[Rate
(L/S)]],"")</f>
        <v/>
      </c>
      <c r="AQ509" s="7" t="str">
        <f>IFERROR(VLOOKUP(Table1[[#This Row],[Stock]],[2]CUS030!$A$5:$BO$10000,48,0)/Table1[[#This Row],[Rate
(L/S)]],"")</f>
        <v/>
      </c>
      <c r="AR509" s="7" t="str">
        <f>IFERROR(VLOOKUP(Table1[[#This Row],[Stock]],[2]CUS030!$A$5:$BO$10000,49,0)/Table1[[#This Row],[Rate
(L/S)]],"")</f>
        <v/>
      </c>
      <c r="AS509" s="7" t="str">
        <f>IFERROR(VLOOKUP(Table1[[#This Row],[Stock]],[2]CUS030!$A$5:$BO$10000,50,0)/Table1[[#This Row],[Rate
(L/S)]],"")</f>
        <v/>
      </c>
      <c r="AT509" s="7" t="str">
        <f>IFERROR(VLOOKUP(Table1[[#This Row],[Stock]],[2]CUS030!$A$5:$BO$10000,51,0)/Table1[[#This Row],[Rate
(L/S)]],"")</f>
        <v/>
      </c>
      <c r="AU509" s="7" t="str">
        <f>IFERROR(VLOOKUP(Table1[[#This Row],[Stock]],[2]CUS030!$A$5:$BO$10000,52,0)/Table1[[#This Row],[Rate
(L/S)]],"")</f>
        <v/>
      </c>
      <c r="AV509" s="7" t="str">
        <f>IFERROR(VLOOKUP(Table1[[#This Row],[Stock]],[2]CUS030!$A$5:$BO$10000,53,0)/Table1[[#This Row],[Rate
(L/S)]],"")</f>
        <v/>
      </c>
      <c r="AW509" s="7" t="str">
        <f>IFERROR(VLOOKUP(Table1[[#This Row],[Stock]],[2]CUS030!$A$5:$BO$10000,54,0)/Table1[[#This Row],[Rate
(L/S)]],"")</f>
        <v/>
      </c>
      <c r="AX509" s="7" t="str">
        <f>IFERROR(VLOOKUP(Table1[[#This Row],[Stock]],[2]CUS030!$A$5:$BO$10000,55,0)/Table1[[#This Row],[Rate
(L/S)]],"")</f>
        <v/>
      </c>
      <c r="AY509" s="7" t="str">
        <f>IFERROR(VLOOKUP(Table1[[#This Row],[Stock]],[2]CUS030!$A$5:$BO$10000,56,0)/Table1[[#This Row],[Rate
(L/S)]],"")</f>
        <v/>
      </c>
      <c r="AZ509" s="7" t="str">
        <f>IFERROR(VLOOKUP(Table1[[#This Row],[Stock]],[2]CUS030!$A$5:$BO$10000,57,0)/Table1[[#This Row],[Rate
(L/S)]],"")</f>
        <v/>
      </c>
      <c r="BA509" s="7" t="str">
        <f>IFERROR(VLOOKUP(Table1[[#This Row],[Stock]],[2]CUS030!$A$5:$BO$10000,58,0)/Table1[[#This Row],[Rate
(L/S)]],"")</f>
        <v/>
      </c>
      <c r="BB509" s="7" t="str">
        <f>IFERROR(VLOOKUP(Table1[[#This Row],[Stock]],[2]CUS030!$A$5:$BO$10000,59,0)/Table1[[#This Row],[Rate
(L/S)]],"")</f>
        <v/>
      </c>
      <c r="BC509" s="7" t="str">
        <f>IFERROR(VLOOKUP(Table1[[#This Row],[Stock]],[2]CUS030!$A$5:$BO$10000,60,0)/Table1[[#This Row],[Rate
(L/S)]],"")</f>
        <v/>
      </c>
      <c r="BD509" s="7" t="str">
        <f>IFERROR(VLOOKUP(Table1[[#This Row],[Stock]],[2]CUS030!$A$5:$BO$10000,61,0)/Table1[[#This Row],[Rate
(L/S)]],"")</f>
        <v/>
      </c>
      <c r="BE509" s="7" t="str">
        <f>IFERROR(VLOOKUP(Table1[[#This Row],[Stock]],[2]CUS030!$A$5:$BO$10000,62,0)/Table1[[#This Row],[Rate
(L/S)]],"")</f>
        <v/>
      </c>
      <c r="BF509" s="7" t="str">
        <f>IFERROR(VLOOKUP(Table1[[#This Row],[Stock]],[2]CUS030!$A$5:$BO$10000,63,0)/Table1[[#This Row],[Rate
(L/S)]],"")</f>
        <v/>
      </c>
      <c r="BG509" s="7" t="str">
        <f>IFERROR(VLOOKUP(Table1[[#This Row],[Stock]],[2]CUS030!$A$5:$BO$10000,64,0)/Table1[[#This Row],[Rate
(L/S)]],"")</f>
        <v/>
      </c>
      <c r="BH509" s="7" t="str">
        <f>IFERROR(VLOOKUP(Table1[[#This Row],[Stock]],[2]CUS030!$A$5:$BO$10000,65,0)/Table1[[#This Row],[Rate
(L/S)]],"")</f>
        <v/>
      </c>
      <c r="BI509" s="7" t="s">
        <v>1</v>
      </c>
      <c r="BJ509" s="15">
        <f>IFERROR(IF(Table1[[#This Row],[S.Material]]="S",(Table1[[#This Row],[Total Qty]]+Table1[[#This Row],[N+1]]+Table1[[#This Row],[N+2]]),Table1[[#This Row],[Total Qty]]+Table1[[#This Row],[N+1]]),)</f>
        <v>0</v>
      </c>
      <c r="BK509" s="7" t="str">
        <f>IFERROR(IF(((AVERAGE((Table1[[#This Row],[N+1]],Table1[[#This Row],[N+2]]),Table1[[#This Row],[N+3]])-(Table1[[#This Row],[Total Qty]])))&gt;500,"Fixed&gt;500pcs",""),"")</f>
        <v/>
      </c>
      <c r="BL509" s="7" t="str">
        <f>IF(AND(Table1[[#This Row],[Last Forcast]]=0,Table1[[#This Row],[Total Qty]]&gt;0,Table1[[#This Row],[N+1]]&gt;0),"Check PO again","")</f>
        <v/>
      </c>
    </row>
    <row r="510" spans="2:64" x14ac:dyDescent="0.3">
      <c r="B510">
        <v>508</v>
      </c>
      <c r="C510" t="s">
        <v>524</v>
      </c>
      <c r="D510">
        <f>IFERROR(ROUND((MID(Table1[[#This Row],[Production]],35,(LEN(Table1[[#This Row],[Production]]))-37)/(MID(Table1[[#This Row],[Stock]],35,(LEN(Table1[[#This Row],[Stock]]))-37))),0),"")</f>
        <v>1</v>
      </c>
      <c r="E510" t="s">
        <v>524</v>
      </c>
      <c r="F510" s="16">
        <f>VLOOKUP(LEFT(Table1[[#This Row],[Production]],LEN(Table1[[#This Row],[Production]])-7),Item!$A$5:$Z$1000,26,0)</f>
        <v>1.611</v>
      </c>
      <c r="H510" s="8" t="str">
        <f>IFERROR(VLOOKUP(MID(Table1[[#This Row],[Production]],10,2),Special!$B$2:$D$26,3,0),"")</f>
        <v>S</v>
      </c>
      <c r="J510" t="b">
        <f>EXACT(LEFT(Table1[[#This Row],[Stock]],12),LEFT(Table1[[#This Row],[Production]],12))</f>
        <v>1</v>
      </c>
      <c r="K510" t="b">
        <f>EXACT((RIGHT(Table1[[#This Row],[Stock]],3)),((RIGHT(Table1[[#This Row],[Production]],3))))</f>
        <v>1</v>
      </c>
      <c r="L510" s="14">
        <f>IFERROR(VLOOKUP(Table1[[#This Row],[Stock]],[1]Sheet1!$A$7:$N$10000,14,0),"")</f>
        <v>179</v>
      </c>
      <c r="M510" s="14">
        <f>IFERROR(ROUND((Table1[[#This Row],[Stock
(S&amp;L)]]/Table1[[#This Row],[Rate
(L/S)]]),0),"")</f>
        <v>179</v>
      </c>
      <c r="O510" t="str">
        <f>IF(Table1[[#This Row],[Rate
(L/S)]]=1,"P/E","C")</f>
        <v>P/E</v>
      </c>
      <c r="P510" s="7" t="str">
        <f>IFERROR(VLOOKUP(Table1[[#This Row],[Stock]],[2]CUS030!$A$5:$BO$10000,21,0)/Table1[[#This Row],[Rate
(L/S)]],"")</f>
        <v/>
      </c>
      <c r="Q510" s="7" t="str">
        <f>IFERROR(VLOOKUP(Table1[[#This Row],[Stock]],[2]CUS030!$A$5:$BO$10000,22,0)/Table1[[#This Row],[Rate
(L/S)]],"")</f>
        <v/>
      </c>
      <c r="R510" s="7" t="str">
        <f>IFERROR(VLOOKUP(Table1[[#This Row],[Stock]],[2]CUS030!$A$5:$BO$10000,23,0)/Table1[[#This Row],[Rate
(L/S)]],"")</f>
        <v/>
      </c>
      <c r="S510" s="7" t="str">
        <f>IFERROR(VLOOKUP(Table1[[#This Row],[Stock]],[2]CUS030!$A$5:$BO$10000,24,0)/Table1[[#This Row],[Rate
(L/S)]],"")</f>
        <v/>
      </c>
      <c r="T510" s="7" t="str">
        <f>IFERROR(VLOOKUP(Table1[[#This Row],[Stock]],[2]CUS030!$A$5:$BO$10000,25,0)/Table1[[#This Row],[Rate
(L/S)]],"")</f>
        <v/>
      </c>
      <c r="U510" s="7" t="str">
        <f>IFERROR(VLOOKUP(Table1[[#This Row],[Stock]],[2]CUS030!$A$5:$BO$10000,26,0)/Table1[[#This Row],[Rate
(L/S)]],"")</f>
        <v/>
      </c>
      <c r="V510" s="7" t="str">
        <f>IFERROR(VLOOKUP(Table1[[#This Row],[Stock]],[2]CUS030!$A$5:$BO$10000,27,0)/Table1[[#This Row],[Rate
(L/S)]],"")</f>
        <v/>
      </c>
      <c r="W510" s="7" t="str">
        <f>IFERROR(VLOOKUP(Table1[[#This Row],[Stock]],[2]CUS030!$A$5:$BO$10000,28,0)/Table1[[#This Row],[Rate
(L/S)]],"")</f>
        <v/>
      </c>
      <c r="X510" s="7" t="str">
        <f>IFERROR(VLOOKUP(Table1[[#This Row],[Stock]],[2]CUS030!$A$5:$BO$10000,29,0)/Table1[[#This Row],[Rate
(L/S)]],"")</f>
        <v/>
      </c>
      <c r="Y510" s="7" t="str">
        <f>IFERROR(VLOOKUP(Table1[[#This Row],[Stock]],[2]CUS030!$A$5:$BO$10000,30,0)/Table1[[#This Row],[Rate
(L/S)]],"")</f>
        <v/>
      </c>
      <c r="Z510" s="7" t="str">
        <f>IFERROR(VLOOKUP(Table1[[#This Row],[Stock]],[2]CUS030!$A$5:$BO$10000,31,0)/Table1[[#This Row],[Rate
(L/S)]],"")</f>
        <v/>
      </c>
      <c r="AA510" s="7" t="str">
        <f>IFERROR(VLOOKUP(Table1[[#This Row],[Stock]],[2]CUS030!$A$5:$BO$10000,32,0)/Table1[[#This Row],[Rate
(L/S)]],"")</f>
        <v/>
      </c>
      <c r="AB510" s="7" t="str">
        <f>IFERROR(VLOOKUP(Table1[[#This Row],[Stock]],[2]CUS030!$A$5:$BO$10000,33,0)/Table1[[#This Row],[Rate
(L/S)]],"")</f>
        <v/>
      </c>
      <c r="AC510" s="7" t="str">
        <f>IFERROR(VLOOKUP(Table1[[#This Row],[Stock]],[2]CUS030!$A$5:$BO$10000,34,0)/Table1[[#This Row],[Rate
(L/S)]],"")</f>
        <v/>
      </c>
      <c r="AD510" s="7" t="str">
        <f>IFERROR(VLOOKUP(Table1[[#This Row],[Stock]],[2]CUS030!$A$5:$BO$10000,35,0)/Table1[[#This Row],[Rate
(L/S)]],"")</f>
        <v/>
      </c>
      <c r="AE510" s="7" t="str">
        <f>IFERROR(VLOOKUP(Table1[[#This Row],[Stock]],[2]CUS030!$A$5:$BO$10000,36,0)/Table1[[#This Row],[Rate
(L/S)]],"")</f>
        <v/>
      </c>
      <c r="AF510" s="7" t="str">
        <f>IFERROR(VLOOKUP(Table1[[#This Row],[Stock]],[2]CUS030!$A$5:$BO$10000,37,0)/Table1[[#This Row],[Rate
(L/S)]],"")</f>
        <v/>
      </c>
      <c r="AG510" s="7" t="str">
        <f>IFERROR(VLOOKUP(Table1[[#This Row],[Stock]],[2]CUS030!$A$5:$BO$10000,38,0)/Table1[[#This Row],[Rate
(L/S)]],"")</f>
        <v/>
      </c>
      <c r="AH510" s="7" t="str">
        <f>IFERROR(VLOOKUP(Table1[[#This Row],[Stock]],[2]CUS030!$A$5:$BO$10000,39,0)/Table1[[#This Row],[Rate
(L/S)]],"")</f>
        <v/>
      </c>
      <c r="AI510" s="7" t="str">
        <f>IFERROR(VLOOKUP(Table1[[#This Row],[Stock]],[2]CUS030!$A$5:$BO$10000,40,0)/Table1[[#This Row],[Rate
(L/S)]],"")</f>
        <v/>
      </c>
      <c r="AJ510" s="7" t="str">
        <f>IFERROR(VLOOKUP(Table1[[#This Row],[Stock]],[2]CUS030!$A$5:$BO$10000,41,0)/Table1[[#This Row],[Rate
(L/S)]],"")</f>
        <v/>
      </c>
      <c r="AK510" s="7" t="str">
        <f>IFERROR(VLOOKUP(Table1[[#This Row],[Stock]],[2]CUS030!$A$5:$BO$10000,42,0)/Table1[[#This Row],[Rate
(L/S)]],"")</f>
        <v/>
      </c>
      <c r="AL510" s="7" t="str">
        <f>IFERROR(VLOOKUP(Table1[[#This Row],[Stock]],[2]CUS030!$A$5:$BO$10000,43,0)/Table1[[#This Row],[Rate
(L/S)]],"")</f>
        <v/>
      </c>
      <c r="AM510" s="7" t="str">
        <f>IFERROR(VLOOKUP(Table1[[#This Row],[Stock]],[2]CUS030!$A$5:$BO$10000,44,0)/Table1[[#This Row],[Rate
(L/S)]],"")</f>
        <v/>
      </c>
      <c r="AN510" s="7" t="str">
        <f>IFERROR(VLOOKUP(Table1[[#This Row],[Stock]],[2]CUS030!$A$5:$BO$10000,45,0)/Table1[[#This Row],[Rate
(L/S)]],"")</f>
        <v/>
      </c>
      <c r="AO510" s="7" t="str">
        <f>IFERROR(VLOOKUP(Table1[[#This Row],[Stock]],[2]CUS030!$A$5:$BO$10000,46,0)/Table1[[#This Row],[Rate
(L/S)]],"")</f>
        <v/>
      </c>
      <c r="AP510" s="7" t="str">
        <f>IFERROR(VLOOKUP(Table1[[#This Row],[Stock]],[2]CUS030!$A$5:$BO$10000,47,0)/Table1[[#This Row],[Rate
(L/S)]],"")</f>
        <v/>
      </c>
      <c r="AQ510" s="7" t="str">
        <f>IFERROR(VLOOKUP(Table1[[#This Row],[Stock]],[2]CUS030!$A$5:$BO$10000,48,0)/Table1[[#This Row],[Rate
(L/S)]],"")</f>
        <v/>
      </c>
      <c r="AR510" s="7" t="str">
        <f>IFERROR(VLOOKUP(Table1[[#This Row],[Stock]],[2]CUS030!$A$5:$BO$10000,49,0)/Table1[[#This Row],[Rate
(L/S)]],"")</f>
        <v/>
      </c>
      <c r="AS510" s="7" t="str">
        <f>IFERROR(VLOOKUP(Table1[[#This Row],[Stock]],[2]CUS030!$A$5:$BO$10000,50,0)/Table1[[#This Row],[Rate
(L/S)]],"")</f>
        <v/>
      </c>
      <c r="AT510" s="7" t="str">
        <f>IFERROR(VLOOKUP(Table1[[#This Row],[Stock]],[2]CUS030!$A$5:$BO$10000,51,0)/Table1[[#This Row],[Rate
(L/S)]],"")</f>
        <v/>
      </c>
      <c r="AU510" s="7" t="str">
        <f>IFERROR(VLOOKUP(Table1[[#This Row],[Stock]],[2]CUS030!$A$5:$BO$10000,52,0)/Table1[[#This Row],[Rate
(L/S)]],"")</f>
        <v/>
      </c>
      <c r="AV510" s="7" t="str">
        <f>IFERROR(VLOOKUP(Table1[[#This Row],[Stock]],[2]CUS030!$A$5:$BO$10000,53,0)/Table1[[#This Row],[Rate
(L/S)]],"")</f>
        <v/>
      </c>
      <c r="AW510" s="7" t="str">
        <f>IFERROR(VLOOKUP(Table1[[#This Row],[Stock]],[2]CUS030!$A$5:$BO$10000,54,0)/Table1[[#This Row],[Rate
(L/S)]],"")</f>
        <v/>
      </c>
      <c r="AX510" s="7" t="str">
        <f>IFERROR(VLOOKUP(Table1[[#This Row],[Stock]],[2]CUS030!$A$5:$BO$10000,55,0)/Table1[[#This Row],[Rate
(L/S)]],"")</f>
        <v/>
      </c>
      <c r="AY510" s="7" t="str">
        <f>IFERROR(VLOOKUP(Table1[[#This Row],[Stock]],[2]CUS030!$A$5:$BO$10000,56,0)/Table1[[#This Row],[Rate
(L/S)]],"")</f>
        <v/>
      </c>
      <c r="AZ510" s="7" t="str">
        <f>IFERROR(VLOOKUP(Table1[[#This Row],[Stock]],[2]CUS030!$A$5:$BO$10000,57,0)/Table1[[#This Row],[Rate
(L/S)]],"")</f>
        <v/>
      </c>
      <c r="BA510" s="7" t="str">
        <f>IFERROR(VLOOKUP(Table1[[#This Row],[Stock]],[2]CUS030!$A$5:$BO$10000,58,0)/Table1[[#This Row],[Rate
(L/S)]],"")</f>
        <v/>
      </c>
      <c r="BB510" s="7" t="str">
        <f>IFERROR(VLOOKUP(Table1[[#This Row],[Stock]],[2]CUS030!$A$5:$BO$10000,59,0)/Table1[[#This Row],[Rate
(L/S)]],"")</f>
        <v/>
      </c>
      <c r="BC510" s="7" t="str">
        <f>IFERROR(VLOOKUP(Table1[[#This Row],[Stock]],[2]CUS030!$A$5:$BO$10000,60,0)/Table1[[#This Row],[Rate
(L/S)]],"")</f>
        <v/>
      </c>
      <c r="BD510" s="7" t="str">
        <f>IFERROR(VLOOKUP(Table1[[#This Row],[Stock]],[2]CUS030!$A$5:$BO$10000,61,0)/Table1[[#This Row],[Rate
(L/S)]],"")</f>
        <v/>
      </c>
      <c r="BE510" s="7" t="str">
        <f>IFERROR(VLOOKUP(Table1[[#This Row],[Stock]],[2]CUS030!$A$5:$BO$10000,62,0)/Table1[[#This Row],[Rate
(L/S)]],"")</f>
        <v/>
      </c>
      <c r="BF510" s="7" t="str">
        <f>IFERROR(VLOOKUP(Table1[[#This Row],[Stock]],[2]CUS030!$A$5:$BO$10000,63,0)/Table1[[#This Row],[Rate
(L/S)]],"")</f>
        <v/>
      </c>
      <c r="BG510" s="7" t="str">
        <f>IFERROR(VLOOKUP(Table1[[#This Row],[Stock]],[2]CUS030!$A$5:$BO$10000,64,0)/Table1[[#This Row],[Rate
(L/S)]],"")</f>
        <v/>
      </c>
      <c r="BH510" s="7" t="str">
        <f>IFERROR(VLOOKUP(Table1[[#This Row],[Stock]],[2]CUS030!$A$5:$BO$10000,65,0)/Table1[[#This Row],[Rate
(L/S)]],"")</f>
        <v/>
      </c>
      <c r="BI510" s="7" t="s">
        <v>1</v>
      </c>
      <c r="BJ510" s="15">
        <f>IFERROR(IF(Table1[[#This Row],[S.Material]]="S",(Table1[[#This Row],[Total Qty]]+Table1[[#This Row],[N+1]]+Table1[[#This Row],[N+2]]),Table1[[#This Row],[Total Qty]]+Table1[[#This Row],[N+1]]),)</f>
        <v>0</v>
      </c>
      <c r="BK510" s="7" t="str">
        <f>IFERROR(IF(((AVERAGE((Table1[[#This Row],[N+1]],Table1[[#This Row],[N+2]]),Table1[[#This Row],[N+3]])-(Table1[[#This Row],[Total Qty]])))&gt;500,"Fixed&gt;500pcs",""),"")</f>
        <v/>
      </c>
      <c r="BL510" s="7" t="str">
        <f>IF(AND(Table1[[#This Row],[Last Forcast]]=0,Table1[[#This Row],[Total Qty]]&gt;0,Table1[[#This Row],[N+1]]&gt;0),"Check PO again","")</f>
        <v/>
      </c>
    </row>
    <row r="511" spans="2:64" x14ac:dyDescent="0.3">
      <c r="B511">
        <v>509</v>
      </c>
      <c r="C511" t="s">
        <v>522</v>
      </c>
      <c r="D511">
        <f>IFERROR(ROUND((MID(Table1[[#This Row],[Production]],35,(LEN(Table1[[#This Row],[Production]]))-37)/(MID(Table1[[#This Row],[Stock]],35,(LEN(Table1[[#This Row],[Stock]]))-37))),0),"")</f>
        <v>1</v>
      </c>
      <c r="E511" t="s">
        <v>522</v>
      </c>
      <c r="F511" s="16">
        <f>VLOOKUP(LEFT(Table1[[#This Row],[Production]],LEN(Table1[[#This Row],[Production]])-7),Item!$A$5:$Z$1000,26,0)</f>
        <v>1.611</v>
      </c>
      <c r="H511" s="8" t="str">
        <f>IFERROR(VLOOKUP(MID(Table1[[#This Row],[Production]],10,2),Special!$B$2:$D$26,3,0),"")</f>
        <v>S</v>
      </c>
      <c r="J511" t="b">
        <f>EXACT(LEFT(Table1[[#This Row],[Stock]],12),LEFT(Table1[[#This Row],[Production]],12))</f>
        <v>1</v>
      </c>
      <c r="K511" t="b">
        <f>EXACT((RIGHT(Table1[[#This Row],[Stock]],3)),((RIGHT(Table1[[#This Row],[Production]],3))))</f>
        <v>1</v>
      </c>
      <c r="L511" s="14">
        <f>IFERROR(VLOOKUP(Table1[[#This Row],[Stock]],[1]Sheet1!$A$7:$N$10000,14,0),"")</f>
        <v>178</v>
      </c>
      <c r="M511" s="14">
        <f>IFERROR(ROUND((Table1[[#This Row],[Stock
(S&amp;L)]]/Table1[[#This Row],[Rate
(L/S)]]),0),"")</f>
        <v>178</v>
      </c>
      <c r="O511" t="str">
        <f>IF(Table1[[#This Row],[Rate
(L/S)]]=1,"P/E","C")</f>
        <v>P/E</v>
      </c>
      <c r="P511" s="7" t="str">
        <f>IFERROR(VLOOKUP(Table1[[#This Row],[Stock]],[2]CUS030!$A$5:$BO$10000,21,0)/Table1[[#This Row],[Rate
(L/S)]],"")</f>
        <v/>
      </c>
      <c r="Q511" s="7" t="str">
        <f>IFERROR(VLOOKUP(Table1[[#This Row],[Stock]],[2]CUS030!$A$5:$BO$10000,22,0)/Table1[[#This Row],[Rate
(L/S)]],"")</f>
        <v/>
      </c>
      <c r="R511" s="7" t="str">
        <f>IFERROR(VLOOKUP(Table1[[#This Row],[Stock]],[2]CUS030!$A$5:$BO$10000,23,0)/Table1[[#This Row],[Rate
(L/S)]],"")</f>
        <v/>
      </c>
      <c r="S511" s="7" t="str">
        <f>IFERROR(VLOOKUP(Table1[[#This Row],[Stock]],[2]CUS030!$A$5:$BO$10000,24,0)/Table1[[#This Row],[Rate
(L/S)]],"")</f>
        <v/>
      </c>
      <c r="T511" s="7" t="str">
        <f>IFERROR(VLOOKUP(Table1[[#This Row],[Stock]],[2]CUS030!$A$5:$BO$10000,25,0)/Table1[[#This Row],[Rate
(L/S)]],"")</f>
        <v/>
      </c>
      <c r="U511" s="7" t="str">
        <f>IFERROR(VLOOKUP(Table1[[#This Row],[Stock]],[2]CUS030!$A$5:$BO$10000,26,0)/Table1[[#This Row],[Rate
(L/S)]],"")</f>
        <v/>
      </c>
      <c r="V511" s="7" t="str">
        <f>IFERROR(VLOOKUP(Table1[[#This Row],[Stock]],[2]CUS030!$A$5:$BO$10000,27,0)/Table1[[#This Row],[Rate
(L/S)]],"")</f>
        <v/>
      </c>
      <c r="W511" s="7" t="str">
        <f>IFERROR(VLOOKUP(Table1[[#This Row],[Stock]],[2]CUS030!$A$5:$BO$10000,28,0)/Table1[[#This Row],[Rate
(L/S)]],"")</f>
        <v/>
      </c>
      <c r="X511" s="7" t="str">
        <f>IFERROR(VLOOKUP(Table1[[#This Row],[Stock]],[2]CUS030!$A$5:$BO$10000,29,0)/Table1[[#This Row],[Rate
(L/S)]],"")</f>
        <v/>
      </c>
      <c r="Y511" s="7" t="str">
        <f>IFERROR(VLOOKUP(Table1[[#This Row],[Stock]],[2]CUS030!$A$5:$BO$10000,30,0)/Table1[[#This Row],[Rate
(L/S)]],"")</f>
        <v/>
      </c>
      <c r="Z511" s="7" t="str">
        <f>IFERROR(VLOOKUP(Table1[[#This Row],[Stock]],[2]CUS030!$A$5:$BO$10000,31,0)/Table1[[#This Row],[Rate
(L/S)]],"")</f>
        <v/>
      </c>
      <c r="AA511" s="7" t="str">
        <f>IFERROR(VLOOKUP(Table1[[#This Row],[Stock]],[2]CUS030!$A$5:$BO$10000,32,0)/Table1[[#This Row],[Rate
(L/S)]],"")</f>
        <v/>
      </c>
      <c r="AB511" s="7" t="str">
        <f>IFERROR(VLOOKUP(Table1[[#This Row],[Stock]],[2]CUS030!$A$5:$BO$10000,33,0)/Table1[[#This Row],[Rate
(L/S)]],"")</f>
        <v/>
      </c>
      <c r="AC511" s="7" t="str">
        <f>IFERROR(VLOOKUP(Table1[[#This Row],[Stock]],[2]CUS030!$A$5:$BO$10000,34,0)/Table1[[#This Row],[Rate
(L/S)]],"")</f>
        <v/>
      </c>
      <c r="AD511" s="7" t="str">
        <f>IFERROR(VLOOKUP(Table1[[#This Row],[Stock]],[2]CUS030!$A$5:$BO$10000,35,0)/Table1[[#This Row],[Rate
(L/S)]],"")</f>
        <v/>
      </c>
      <c r="AE511" s="7" t="str">
        <f>IFERROR(VLOOKUP(Table1[[#This Row],[Stock]],[2]CUS030!$A$5:$BO$10000,36,0)/Table1[[#This Row],[Rate
(L/S)]],"")</f>
        <v/>
      </c>
      <c r="AF511" s="7" t="str">
        <f>IFERROR(VLOOKUP(Table1[[#This Row],[Stock]],[2]CUS030!$A$5:$BO$10000,37,0)/Table1[[#This Row],[Rate
(L/S)]],"")</f>
        <v/>
      </c>
      <c r="AG511" s="7" t="str">
        <f>IFERROR(VLOOKUP(Table1[[#This Row],[Stock]],[2]CUS030!$A$5:$BO$10000,38,0)/Table1[[#This Row],[Rate
(L/S)]],"")</f>
        <v/>
      </c>
      <c r="AH511" s="7" t="str">
        <f>IFERROR(VLOOKUP(Table1[[#This Row],[Stock]],[2]CUS030!$A$5:$BO$10000,39,0)/Table1[[#This Row],[Rate
(L/S)]],"")</f>
        <v/>
      </c>
      <c r="AI511" s="7" t="str">
        <f>IFERROR(VLOOKUP(Table1[[#This Row],[Stock]],[2]CUS030!$A$5:$BO$10000,40,0)/Table1[[#This Row],[Rate
(L/S)]],"")</f>
        <v/>
      </c>
      <c r="AJ511" s="7" t="str">
        <f>IFERROR(VLOOKUP(Table1[[#This Row],[Stock]],[2]CUS030!$A$5:$BO$10000,41,0)/Table1[[#This Row],[Rate
(L/S)]],"")</f>
        <v/>
      </c>
      <c r="AK511" s="7" t="str">
        <f>IFERROR(VLOOKUP(Table1[[#This Row],[Stock]],[2]CUS030!$A$5:$BO$10000,42,0)/Table1[[#This Row],[Rate
(L/S)]],"")</f>
        <v/>
      </c>
      <c r="AL511" s="7" t="str">
        <f>IFERROR(VLOOKUP(Table1[[#This Row],[Stock]],[2]CUS030!$A$5:$BO$10000,43,0)/Table1[[#This Row],[Rate
(L/S)]],"")</f>
        <v/>
      </c>
      <c r="AM511" s="7" t="str">
        <f>IFERROR(VLOOKUP(Table1[[#This Row],[Stock]],[2]CUS030!$A$5:$BO$10000,44,0)/Table1[[#This Row],[Rate
(L/S)]],"")</f>
        <v/>
      </c>
      <c r="AN511" s="7" t="str">
        <f>IFERROR(VLOOKUP(Table1[[#This Row],[Stock]],[2]CUS030!$A$5:$BO$10000,45,0)/Table1[[#This Row],[Rate
(L/S)]],"")</f>
        <v/>
      </c>
      <c r="AO511" s="7" t="str">
        <f>IFERROR(VLOOKUP(Table1[[#This Row],[Stock]],[2]CUS030!$A$5:$BO$10000,46,0)/Table1[[#This Row],[Rate
(L/S)]],"")</f>
        <v/>
      </c>
      <c r="AP511" s="7" t="str">
        <f>IFERROR(VLOOKUP(Table1[[#This Row],[Stock]],[2]CUS030!$A$5:$BO$10000,47,0)/Table1[[#This Row],[Rate
(L/S)]],"")</f>
        <v/>
      </c>
      <c r="AQ511" s="7" t="str">
        <f>IFERROR(VLOOKUP(Table1[[#This Row],[Stock]],[2]CUS030!$A$5:$BO$10000,48,0)/Table1[[#This Row],[Rate
(L/S)]],"")</f>
        <v/>
      </c>
      <c r="AR511" s="7" t="str">
        <f>IFERROR(VLOOKUP(Table1[[#This Row],[Stock]],[2]CUS030!$A$5:$BO$10000,49,0)/Table1[[#This Row],[Rate
(L/S)]],"")</f>
        <v/>
      </c>
      <c r="AS511" s="7" t="str">
        <f>IFERROR(VLOOKUP(Table1[[#This Row],[Stock]],[2]CUS030!$A$5:$BO$10000,50,0)/Table1[[#This Row],[Rate
(L/S)]],"")</f>
        <v/>
      </c>
      <c r="AT511" s="7" t="str">
        <f>IFERROR(VLOOKUP(Table1[[#This Row],[Stock]],[2]CUS030!$A$5:$BO$10000,51,0)/Table1[[#This Row],[Rate
(L/S)]],"")</f>
        <v/>
      </c>
      <c r="AU511" s="7" t="str">
        <f>IFERROR(VLOOKUP(Table1[[#This Row],[Stock]],[2]CUS030!$A$5:$BO$10000,52,0)/Table1[[#This Row],[Rate
(L/S)]],"")</f>
        <v/>
      </c>
      <c r="AV511" s="7" t="str">
        <f>IFERROR(VLOOKUP(Table1[[#This Row],[Stock]],[2]CUS030!$A$5:$BO$10000,53,0)/Table1[[#This Row],[Rate
(L/S)]],"")</f>
        <v/>
      </c>
      <c r="AW511" s="7" t="str">
        <f>IFERROR(VLOOKUP(Table1[[#This Row],[Stock]],[2]CUS030!$A$5:$BO$10000,54,0)/Table1[[#This Row],[Rate
(L/S)]],"")</f>
        <v/>
      </c>
      <c r="AX511" s="7" t="str">
        <f>IFERROR(VLOOKUP(Table1[[#This Row],[Stock]],[2]CUS030!$A$5:$BO$10000,55,0)/Table1[[#This Row],[Rate
(L/S)]],"")</f>
        <v/>
      </c>
      <c r="AY511" s="7" t="str">
        <f>IFERROR(VLOOKUP(Table1[[#This Row],[Stock]],[2]CUS030!$A$5:$BO$10000,56,0)/Table1[[#This Row],[Rate
(L/S)]],"")</f>
        <v/>
      </c>
      <c r="AZ511" s="7" t="str">
        <f>IFERROR(VLOOKUP(Table1[[#This Row],[Stock]],[2]CUS030!$A$5:$BO$10000,57,0)/Table1[[#This Row],[Rate
(L/S)]],"")</f>
        <v/>
      </c>
      <c r="BA511" s="7" t="str">
        <f>IFERROR(VLOOKUP(Table1[[#This Row],[Stock]],[2]CUS030!$A$5:$BO$10000,58,0)/Table1[[#This Row],[Rate
(L/S)]],"")</f>
        <v/>
      </c>
      <c r="BB511" s="7" t="str">
        <f>IFERROR(VLOOKUP(Table1[[#This Row],[Stock]],[2]CUS030!$A$5:$BO$10000,59,0)/Table1[[#This Row],[Rate
(L/S)]],"")</f>
        <v/>
      </c>
      <c r="BC511" s="7" t="str">
        <f>IFERROR(VLOOKUP(Table1[[#This Row],[Stock]],[2]CUS030!$A$5:$BO$10000,60,0)/Table1[[#This Row],[Rate
(L/S)]],"")</f>
        <v/>
      </c>
      <c r="BD511" s="7" t="str">
        <f>IFERROR(VLOOKUP(Table1[[#This Row],[Stock]],[2]CUS030!$A$5:$BO$10000,61,0)/Table1[[#This Row],[Rate
(L/S)]],"")</f>
        <v/>
      </c>
      <c r="BE511" s="7" t="str">
        <f>IFERROR(VLOOKUP(Table1[[#This Row],[Stock]],[2]CUS030!$A$5:$BO$10000,62,0)/Table1[[#This Row],[Rate
(L/S)]],"")</f>
        <v/>
      </c>
      <c r="BF511" s="7" t="str">
        <f>IFERROR(VLOOKUP(Table1[[#This Row],[Stock]],[2]CUS030!$A$5:$BO$10000,63,0)/Table1[[#This Row],[Rate
(L/S)]],"")</f>
        <v/>
      </c>
      <c r="BG511" s="7" t="str">
        <f>IFERROR(VLOOKUP(Table1[[#This Row],[Stock]],[2]CUS030!$A$5:$BO$10000,64,0)/Table1[[#This Row],[Rate
(L/S)]],"")</f>
        <v/>
      </c>
      <c r="BH511" s="7" t="str">
        <f>IFERROR(VLOOKUP(Table1[[#This Row],[Stock]],[2]CUS030!$A$5:$BO$10000,65,0)/Table1[[#This Row],[Rate
(L/S)]],"")</f>
        <v/>
      </c>
      <c r="BI511" s="7" t="s">
        <v>1</v>
      </c>
      <c r="BJ511" s="15">
        <f>IFERROR(IF(Table1[[#This Row],[S.Material]]="S",(Table1[[#This Row],[Total Qty]]+Table1[[#This Row],[N+1]]+Table1[[#This Row],[N+2]]),Table1[[#This Row],[Total Qty]]+Table1[[#This Row],[N+1]]),)</f>
        <v>0</v>
      </c>
      <c r="BK511" s="7" t="str">
        <f>IFERROR(IF(((AVERAGE((Table1[[#This Row],[N+1]],Table1[[#This Row],[N+2]]),Table1[[#This Row],[N+3]])-(Table1[[#This Row],[Total Qty]])))&gt;500,"Fixed&gt;500pcs",""),"")</f>
        <v/>
      </c>
      <c r="BL511" s="7" t="str">
        <f>IF(AND(Table1[[#This Row],[Last Forcast]]=0,Table1[[#This Row],[Total Qty]]&gt;0,Table1[[#This Row],[N+1]]&gt;0),"Check PO again","")</f>
        <v/>
      </c>
    </row>
    <row r="512" spans="2:64" x14ac:dyDescent="0.3">
      <c r="B512">
        <v>510</v>
      </c>
      <c r="C512" t="s">
        <v>525</v>
      </c>
      <c r="D512">
        <f>IFERROR(ROUND((MID(Table1[[#This Row],[Production]],35,(LEN(Table1[[#This Row],[Production]]))-37)/(MID(Table1[[#This Row],[Stock]],35,(LEN(Table1[[#This Row],[Stock]]))-37))),0),"")</f>
        <v>5</v>
      </c>
      <c r="E512" t="s">
        <v>526</v>
      </c>
      <c r="F512" s="16">
        <f>VLOOKUP(LEFT(Table1[[#This Row],[Production]],LEN(Table1[[#This Row],[Production]])-7),Item!$A$5:$Z$1000,26,0)</f>
        <v>2.4220000000000002</v>
      </c>
      <c r="H512" s="8" t="str">
        <f>IFERROR(VLOOKUP(MID(Table1[[#This Row],[Production]],10,2),Special!$B$2:$D$26,3,0),"")</f>
        <v>S</v>
      </c>
      <c r="J512" t="b">
        <f>EXACT(LEFT(Table1[[#This Row],[Stock]],12),LEFT(Table1[[#This Row],[Production]],12))</f>
        <v>1</v>
      </c>
      <c r="K512" t="b">
        <f>EXACT((RIGHT(Table1[[#This Row],[Stock]],3)),((RIGHT(Table1[[#This Row],[Production]],3))))</f>
        <v>1</v>
      </c>
      <c r="L512" s="14">
        <f>IFERROR(VLOOKUP(Table1[[#This Row],[Stock]],[1]Sheet1!$A$7:$N$10000,14,0),"")</f>
        <v>1847</v>
      </c>
      <c r="M512" s="14">
        <f>IFERROR(ROUND((Table1[[#This Row],[Stock
(S&amp;L)]]/Table1[[#This Row],[Rate
(L/S)]]),0),"")</f>
        <v>369</v>
      </c>
      <c r="O512" t="str">
        <f>IF(Table1[[#This Row],[Rate
(L/S)]]=1,"P/E","C")</f>
        <v>C</v>
      </c>
      <c r="P512" s="7">
        <f>IFERROR(VLOOKUP(Table1[[#This Row],[Stock]],[2]CUS030!$A$5:$BO$10000,21,0)/Table1[[#This Row],[Rate
(L/S)]],"")</f>
        <v>0</v>
      </c>
      <c r="Q512" s="7">
        <f>IFERROR(VLOOKUP(Table1[[#This Row],[Stock]],[2]CUS030!$A$5:$BO$10000,22,0)/Table1[[#This Row],[Rate
(L/S)]],"")</f>
        <v>120</v>
      </c>
      <c r="R512" s="7">
        <f>IFERROR(VLOOKUP(Table1[[#This Row],[Stock]],[2]CUS030!$A$5:$BO$10000,23,0)/Table1[[#This Row],[Rate
(L/S)]],"")</f>
        <v>0</v>
      </c>
      <c r="S512" s="7">
        <f>IFERROR(VLOOKUP(Table1[[#This Row],[Stock]],[2]CUS030!$A$5:$BO$10000,24,0)/Table1[[#This Row],[Rate
(L/S)]],"")</f>
        <v>0</v>
      </c>
      <c r="T512" s="7">
        <f>IFERROR(VLOOKUP(Table1[[#This Row],[Stock]],[2]CUS030!$A$5:$BO$10000,25,0)/Table1[[#This Row],[Rate
(L/S)]],"")</f>
        <v>0</v>
      </c>
      <c r="U512" s="7">
        <f>IFERROR(VLOOKUP(Table1[[#This Row],[Stock]],[2]CUS030!$A$5:$BO$10000,26,0)/Table1[[#This Row],[Rate
(L/S)]],"")</f>
        <v>0</v>
      </c>
      <c r="V512" s="7">
        <f>IFERROR(VLOOKUP(Table1[[#This Row],[Stock]],[2]CUS030!$A$5:$BO$10000,27,0)/Table1[[#This Row],[Rate
(L/S)]],"")</f>
        <v>0</v>
      </c>
      <c r="W512" s="7">
        <f>IFERROR(VLOOKUP(Table1[[#This Row],[Stock]],[2]CUS030!$A$5:$BO$10000,28,0)/Table1[[#This Row],[Rate
(L/S)]],"")</f>
        <v>0</v>
      </c>
      <c r="X512" s="7">
        <f>IFERROR(VLOOKUP(Table1[[#This Row],[Stock]],[2]CUS030!$A$5:$BO$10000,29,0)/Table1[[#This Row],[Rate
(L/S)]],"")</f>
        <v>0</v>
      </c>
      <c r="Y512" s="7">
        <f>IFERROR(VLOOKUP(Table1[[#This Row],[Stock]],[2]CUS030!$A$5:$BO$10000,30,0)/Table1[[#This Row],[Rate
(L/S)]],"")</f>
        <v>0</v>
      </c>
      <c r="Z512" s="7">
        <f>IFERROR(VLOOKUP(Table1[[#This Row],[Stock]],[2]CUS030!$A$5:$BO$10000,31,0)/Table1[[#This Row],[Rate
(L/S)]],"")</f>
        <v>0</v>
      </c>
      <c r="AA512" s="7">
        <f>IFERROR(VLOOKUP(Table1[[#This Row],[Stock]],[2]CUS030!$A$5:$BO$10000,32,0)/Table1[[#This Row],[Rate
(L/S)]],"")</f>
        <v>0</v>
      </c>
      <c r="AB512" s="7">
        <f>IFERROR(VLOOKUP(Table1[[#This Row],[Stock]],[2]CUS030!$A$5:$BO$10000,33,0)/Table1[[#This Row],[Rate
(L/S)]],"")</f>
        <v>0</v>
      </c>
      <c r="AC512" s="7">
        <f>IFERROR(VLOOKUP(Table1[[#This Row],[Stock]],[2]CUS030!$A$5:$BO$10000,34,0)/Table1[[#This Row],[Rate
(L/S)]],"")</f>
        <v>0</v>
      </c>
      <c r="AD512" s="7">
        <f>IFERROR(VLOOKUP(Table1[[#This Row],[Stock]],[2]CUS030!$A$5:$BO$10000,35,0)/Table1[[#This Row],[Rate
(L/S)]],"")</f>
        <v>0</v>
      </c>
      <c r="AE512" s="7">
        <f>IFERROR(VLOOKUP(Table1[[#This Row],[Stock]],[2]CUS030!$A$5:$BO$10000,36,0)/Table1[[#This Row],[Rate
(L/S)]],"")</f>
        <v>0</v>
      </c>
      <c r="AF512" s="7">
        <f>IFERROR(VLOOKUP(Table1[[#This Row],[Stock]],[2]CUS030!$A$5:$BO$10000,37,0)/Table1[[#This Row],[Rate
(L/S)]],"")</f>
        <v>0</v>
      </c>
      <c r="AG512" s="7">
        <f>IFERROR(VLOOKUP(Table1[[#This Row],[Stock]],[2]CUS030!$A$5:$BO$10000,38,0)/Table1[[#This Row],[Rate
(L/S)]],"")</f>
        <v>0</v>
      </c>
      <c r="AH512" s="7">
        <f>IFERROR(VLOOKUP(Table1[[#This Row],[Stock]],[2]CUS030!$A$5:$BO$10000,39,0)/Table1[[#This Row],[Rate
(L/S)]],"")</f>
        <v>0</v>
      </c>
      <c r="AI512" s="7">
        <f>IFERROR(VLOOKUP(Table1[[#This Row],[Stock]],[2]CUS030!$A$5:$BO$10000,40,0)/Table1[[#This Row],[Rate
(L/S)]],"")</f>
        <v>0</v>
      </c>
      <c r="AJ512" s="7">
        <f>IFERROR(VLOOKUP(Table1[[#This Row],[Stock]],[2]CUS030!$A$5:$BO$10000,41,0)/Table1[[#This Row],[Rate
(L/S)]],"")</f>
        <v>0</v>
      </c>
      <c r="AK512" s="7">
        <f>IFERROR(VLOOKUP(Table1[[#This Row],[Stock]],[2]CUS030!$A$5:$BO$10000,42,0)/Table1[[#This Row],[Rate
(L/S)]],"")</f>
        <v>0</v>
      </c>
      <c r="AL512" s="7">
        <f>IFERROR(VLOOKUP(Table1[[#This Row],[Stock]],[2]CUS030!$A$5:$BO$10000,43,0)/Table1[[#This Row],[Rate
(L/S)]],"")</f>
        <v>0</v>
      </c>
      <c r="AM512" s="7">
        <f>IFERROR(VLOOKUP(Table1[[#This Row],[Stock]],[2]CUS030!$A$5:$BO$10000,44,0)/Table1[[#This Row],[Rate
(L/S)]],"")</f>
        <v>0</v>
      </c>
      <c r="AN512" s="7">
        <f>IFERROR(VLOOKUP(Table1[[#This Row],[Stock]],[2]CUS030!$A$5:$BO$10000,45,0)/Table1[[#This Row],[Rate
(L/S)]],"")</f>
        <v>0</v>
      </c>
      <c r="AO512" s="7">
        <f>IFERROR(VLOOKUP(Table1[[#This Row],[Stock]],[2]CUS030!$A$5:$BO$10000,46,0)/Table1[[#This Row],[Rate
(L/S)]],"")</f>
        <v>0</v>
      </c>
      <c r="AP512" s="7">
        <f>IFERROR(VLOOKUP(Table1[[#This Row],[Stock]],[2]CUS030!$A$5:$BO$10000,47,0)/Table1[[#This Row],[Rate
(L/S)]],"")</f>
        <v>0</v>
      </c>
      <c r="AQ512" s="7">
        <f>IFERROR(VLOOKUP(Table1[[#This Row],[Stock]],[2]CUS030!$A$5:$BO$10000,48,0)/Table1[[#This Row],[Rate
(L/S)]],"")</f>
        <v>0</v>
      </c>
      <c r="AR512" s="7">
        <f>IFERROR(VLOOKUP(Table1[[#This Row],[Stock]],[2]CUS030!$A$5:$BO$10000,49,0)/Table1[[#This Row],[Rate
(L/S)]],"")</f>
        <v>0</v>
      </c>
      <c r="AS512" s="7">
        <f>IFERROR(VLOOKUP(Table1[[#This Row],[Stock]],[2]CUS030!$A$5:$BO$10000,50,0)/Table1[[#This Row],[Rate
(L/S)]],"")</f>
        <v>0</v>
      </c>
      <c r="AT512" s="7">
        <f>IFERROR(VLOOKUP(Table1[[#This Row],[Stock]],[2]CUS030!$A$5:$BO$10000,51,0)/Table1[[#This Row],[Rate
(L/S)]],"")</f>
        <v>0</v>
      </c>
      <c r="AU512" s="7">
        <f>IFERROR(VLOOKUP(Table1[[#This Row],[Stock]],[2]CUS030!$A$5:$BO$10000,52,0)/Table1[[#This Row],[Rate
(L/S)]],"")</f>
        <v>0</v>
      </c>
      <c r="AV512" s="7">
        <f>IFERROR(VLOOKUP(Table1[[#This Row],[Stock]],[2]CUS030!$A$5:$BO$10000,53,0)/Table1[[#This Row],[Rate
(L/S)]],"")</f>
        <v>120</v>
      </c>
      <c r="AW512" s="7">
        <f>IFERROR(VLOOKUP(Table1[[#This Row],[Stock]],[2]CUS030!$A$5:$BO$10000,54,0)/Table1[[#This Row],[Rate
(L/S)]],"")</f>
        <v>0</v>
      </c>
      <c r="AX512" s="7">
        <f>IFERROR(VLOOKUP(Table1[[#This Row],[Stock]],[2]CUS030!$A$5:$BO$10000,55,0)/Table1[[#This Row],[Rate
(L/S)]],"")</f>
        <v>775.6</v>
      </c>
      <c r="AY512" s="7">
        <f>IFERROR(VLOOKUP(Table1[[#This Row],[Stock]],[2]CUS030!$A$5:$BO$10000,56,0)/Table1[[#This Row],[Rate
(L/S)]],"")</f>
        <v>591.6</v>
      </c>
      <c r="AZ512" s="7">
        <f>IFERROR(VLOOKUP(Table1[[#This Row],[Stock]],[2]CUS030!$A$5:$BO$10000,57,0)/Table1[[#This Row],[Rate
(L/S)]],"")</f>
        <v>351.2</v>
      </c>
      <c r="BA512" s="7">
        <f>IFERROR(VLOOKUP(Table1[[#This Row],[Stock]],[2]CUS030!$A$5:$BO$10000,58,0)/Table1[[#This Row],[Rate
(L/S)]],"")</f>
        <v>640</v>
      </c>
      <c r="BB512" s="7">
        <f>IFERROR(VLOOKUP(Table1[[#This Row],[Stock]],[2]CUS030!$A$5:$BO$10000,59,0)/Table1[[#This Row],[Rate
(L/S)]],"")</f>
        <v>0</v>
      </c>
      <c r="BC512" s="7">
        <f>IFERROR(VLOOKUP(Table1[[#This Row],[Stock]],[2]CUS030!$A$5:$BO$10000,60,0)/Table1[[#This Row],[Rate
(L/S)]],"")</f>
        <v>0</v>
      </c>
      <c r="BD512" s="7">
        <f>IFERROR(VLOOKUP(Table1[[#This Row],[Stock]],[2]CUS030!$A$5:$BO$10000,61,0)/Table1[[#This Row],[Rate
(L/S)]],"")</f>
        <v>0</v>
      </c>
      <c r="BE512" s="7">
        <f>IFERROR(VLOOKUP(Table1[[#This Row],[Stock]],[2]CUS030!$A$5:$BO$10000,62,0)/Table1[[#This Row],[Rate
(L/S)]],"")</f>
        <v>0</v>
      </c>
      <c r="BF512" s="7">
        <f>IFERROR(VLOOKUP(Table1[[#This Row],[Stock]],[2]CUS030!$A$5:$BO$10000,63,0)/Table1[[#This Row],[Rate
(L/S)]],"")</f>
        <v>0</v>
      </c>
      <c r="BG512" s="7">
        <f>IFERROR(VLOOKUP(Table1[[#This Row],[Stock]],[2]CUS030!$A$5:$BO$10000,64,0)/Table1[[#This Row],[Rate
(L/S)]],"")</f>
        <v>0</v>
      </c>
      <c r="BH512" s="7">
        <f>IFERROR(VLOOKUP(Table1[[#This Row],[Stock]],[2]CUS030!$A$5:$BO$10000,65,0)/Table1[[#This Row],[Rate
(L/S)]],"")</f>
        <v>0</v>
      </c>
      <c r="BI512" s="7" t="s">
        <v>1</v>
      </c>
      <c r="BJ512" s="15">
        <f>IFERROR(IF(Table1[[#This Row],[S.Material]]="S",(Table1[[#This Row],[Total Qty]]+Table1[[#This Row],[N+1]]+Table1[[#This Row],[N+2]]),Table1[[#This Row],[Total Qty]]+Table1[[#This Row],[N+1]]),)</f>
        <v>1062.8</v>
      </c>
      <c r="BK512" s="7" t="str">
        <f>IFERROR(IF(((AVERAGE((Table1[[#This Row],[N+1]],Table1[[#This Row],[N+2]]),Table1[[#This Row],[N+3]])-(Table1[[#This Row],[Total Qty]])))&gt;500,"Fixed&gt;500pcs",""),"")</f>
        <v/>
      </c>
      <c r="BL512" s="7" t="str">
        <f>IF(AND(Table1[[#This Row],[Last Forcast]]=0,Table1[[#This Row],[Total Qty]]&gt;0,Table1[[#This Row],[N+1]]&gt;0),"Check PO again","")</f>
        <v/>
      </c>
    </row>
    <row r="513" spans="2:64" x14ac:dyDescent="0.3">
      <c r="B513">
        <v>511</v>
      </c>
      <c r="C513" t="s">
        <v>527</v>
      </c>
      <c r="D513">
        <f>IFERROR(ROUND((MID(Table1[[#This Row],[Production]],35,(LEN(Table1[[#This Row],[Production]]))-37)/(MID(Table1[[#This Row],[Stock]],35,(LEN(Table1[[#This Row],[Stock]]))-37))),0),"")</f>
        <v>5</v>
      </c>
      <c r="E513" t="s">
        <v>528</v>
      </c>
      <c r="F513" s="16">
        <f>VLOOKUP(LEFT(Table1[[#This Row],[Production]],LEN(Table1[[#This Row],[Production]])-7),Item!$A$5:$Z$1000,26,0)</f>
        <v>2.4220000000000002</v>
      </c>
      <c r="H513" s="8" t="str">
        <f>IFERROR(VLOOKUP(MID(Table1[[#This Row],[Production]],10,2),Special!$B$2:$D$26,3,0),"")</f>
        <v>S</v>
      </c>
      <c r="J513" t="b">
        <f>EXACT(LEFT(Table1[[#This Row],[Stock]],12),LEFT(Table1[[#This Row],[Production]],12))</f>
        <v>1</v>
      </c>
      <c r="K513" t="b">
        <f>EXACT((RIGHT(Table1[[#This Row],[Stock]],3)),((RIGHT(Table1[[#This Row],[Production]],3))))</f>
        <v>1</v>
      </c>
      <c r="L513" s="14">
        <f>IFERROR(VLOOKUP(Table1[[#This Row],[Stock]],[1]Sheet1!$A$7:$N$10000,14,0),"")</f>
        <v>46</v>
      </c>
      <c r="M513" s="14">
        <f>IFERROR(ROUND((Table1[[#This Row],[Stock
(S&amp;L)]]/Table1[[#This Row],[Rate
(L/S)]]),0),"")</f>
        <v>9</v>
      </c>
      <c r="O513" t="str">
        <f>IF(Table1[[#This Row],[Rate
(L/S)]]=1,"P/E","C")</f>
        <v>C</v>
      </c>
      <c r="P513" s="7">
        <f>IFERROR(VLOOKUP(Table1[[#This Row],[Stock]],[2]CUS030!$A$5:$BO$10000,21,0)/Table1[[#This Row],[Rate
(L/S)]],"")</f>
        <v>0</v>
      </c>
      <c r="Q513" s="7">
        <f>IFERROR(VLOOKUP(Table1[[#This Row],[Stock]],[2]CUS030!$A$5:$BO$10000,22,0)/Table1[[#This Row],[Rate
(L/S)]],"")</f>
        <v>0</v>
      </c>
      <c r="R513" s="7">
        <f>IFERROR(VLOOKUP(Table1[[#This Row],[Stock]],[2]CUS030!$A$5:$BO$10000,23,0)/Table1[[#This Row],[Rate
(L/S)]],"")</f>
        <v>0</v>
      </c>
      <c r="S513" s="7">
        <f>IFERROR(VLOOKUP(Table1[[#This Row],[Stock]],[2]CUS030!$A$5:$BO$10000,24,0)/Table1[[#This Row],[Rate
(L/S)]],"")</f>
        <v>0</v>
      </c>
      <c r="T513" s="7">
        <f>IFERROR(VLOOKUP(Table1[[#This Row],[Stock]],[2]CUS030!$A$5:$BO$10000,25,0)/Table1[[#This Row],[Rate
(L/S)]],"")</f>
        <v>0</v>
      </c>
      <c r="U513" s="7">
        <f>IFERROR(VLOOKUP(Table1[[#This Row],[Stock]],[2]CUS030!$A$5:$BO$10000,26,0)/Table1[[#This Row],[Rate
(L/S)]],"")</f>
        <v>0</v>
      </c>
      <c r="V513" s="7">
        <f>IFERROR(VLOOKUP(Table1[[#This Row],[Stock]],[2]CUS030!$A$5:$BO$10000,27,0)/Table1[[#This Row],[Rate
(L/S)]],"")</f>
        <v>0</v>
      </c>
      <c r="W513" s="7">
        <f>IFERROR(VLOOKUP(Table1[[#This Row],[Stock]],[2]CUS030!$A$5:$BO$10000,28,0)/Table1[[#This Row],[Rate
(L/S)]],"")</f>
        <v>0</v>
      </c>
      <c r="X513" s="7">
        <f>IFERROR(VLOOKUP(Table1[[#This Row],[Stock]],[2]CUS030!$A$5:$BO$10000,29,0)/Table1[[#This Row],[Rate
(L/S)]],"")</f>
        <v>0</v>
      </c>
      <c r="Y513" s="7">
        <f>IFERROR(VLOOKUP(Table1[[#This Row],[Stock]],[2]CUS030!$A$5:$BO$10000,30,0)/Table1[[#This Row],[Rate
(L/S)]],"")</f>
        <v>0</v>
      </c>
      <c r="Z513" s="7">
        <f>IFERROR(VLOOKUP(Table1[[#This Row],[Stock]],[2]CUS030!$A$5:$BO$10000,31,0)/Table1[[#This Row],[Rate
(L/S)]],"")</f>
        <v>0</v>
      </c>
      <c r="AA513" s="7">
        <f>IFERROR(VLOOKUP(Table1[[#This Row],[Stock]],[2]CUS030!$A$5:$BO$10000,32,0)/Table1[[#This Row],[Rate
(L/S)]],"")</f>
        <v>0</v>
      </c>
      <c r="AB513" s="7">
        <f>IFERROR(VLOOKUP(Table1[[#This Row],[Stock]],[2]CUS030!$A$5:$BO$10000,33,0)/Table1[[#This Row],[Rate
(L/S)]],"")</f>
        <v>0</v>
      </c>
      <c r="AC513" s="7">
        <f>IFERROR(VLOOKUP(Table1[[#This Row],[Stock]],[2]CUS030!$A$5:$BO$10000,34,0)/Table1[[#This Row],[Rate
(L/S)]],"")</f>
        <v>0</v>
      </c>
      <c r="AD513" s="7">
        <f>IFERROR(VLOOKUP(Table1[[#This Row],[Stock]],[2]CUS030!$A$5:$BO$10000,35,0)/Table1[[#This Row],[Rate
(L/S)]],"")</f>
        <v>0</v>
      </c>
      <c r="AE513" s="7">
        <f>IFERROR(VLOOKUP(Table1[[#This Row],[Stock]],[2]CUS030!$A$5:$BO$10000,36,0)/Table1[[#This Row],[Rate
(L/S)]],"")</f>
        <v>0</v>
      </c>
      <c r="AF513" s="7">
        <f>IFERROR(VLOOKUP(Table1[[#This Row],[Stock]],[2]CUS030!$A$5:$BO$10000,37,0)/Table1[[#This Row],[Rate
(L/S)]],"")</f>
        <v>0</v>
      </c>
      <c r="AG513" s="7">
        <f>IFERROR(VLOOKUP(Table1[[#This Row],[Stock]],[2]CUS030!$A$5:$BO$10000,38,0)/Table1[[#This Row],[Rate
(L/S)]],"")</f>
        <v>0</v>
      </c>
      <c r="AH513" s="7">
        <f>IFERROR(VLOOKUP(Table1[[#This Row],[Stock]],[2]CUS030!$A$5:$BO$10000,39,0)/Table1[[#This Row],[Rate
(L/S)]],"")</f>
        <v>0</v>
      </c>
      <c r="AI513" s="7">
        <f>IFERROR(VLOOKUP(Table1[[#This Row],[Stock]],[2]CUS030!$A$5:$BO$10000,40,0)/Table1[[#This Row],[Rate
(L/S)]],"")</f>
        <v>0</v>
      </c>
      <c r="AJ513" s="7">
        <f>IFERROR(VLOOKUP(Table1[[#This Row],[Stock]],[2]CUS030!$A$5:$BO$10000,41,0)/Table1[[#This Row],[Rate
(L/S)]],"")</f>
        <v>0</v>
      </c>
      <c r="AK513" s="7">
        <f>IFERROR(VLOOKUP(Table1[[#This Row],[Stock]],[2]CUS030!$A$5:$BO$10000,42,0)/Table1[[#This Row],[Rate
(L/S)]],"")</f>
        <v>0</v>
      </c>
      <c r="AL513" s="7">
        <f>IFERROR(VLOOKUP(Table1[[#This Row],[Stock]],[2]CUS030!$A$5:$BO$10000,43,0)/Table1[[#This Row],[Rate
(L/S)]],"")</f>
        <v>0</v>
      </c>
      <c r="AM513" s="7">
        <f>IFERROR(VLOOKUP(Table1[[#This Row],[Stock]],[2]CUS030!$A$5:$BO$10000,44,0)/Table1[[#This Row],[Rate
(L/S)]],"")</f>
        <v>0</v>
      </c>
      <c r="AN513" s="7">
        <f>IFERROR(VLOOKUP(Table1[[#This Row],[Stock]],[2]CUS030!$A$5:$BO$10000,45,0)/Table1[[#This Row],[Rate
(L/S)]],"")</f>
        <v>0</v>
      </c>
      <c r="AO513" s="7">
        <f>IFERROR(VLOOKUP(Table1[[#This Row],[Stock]],[2]CUS030!$A$5:$BO$10000,46,0)/Table1[[#This Row],[Rate
(L/S)]],"")</f>
        <v>0</v>
      </c>
      <c r="AP513" s="7">
        <f>IFERROR(VLOOKUP(Table1[[#This Row],[Stock]],[2]CUS030!$A$5:$BO$10000,47,0)/Table1[[#This Row],[Rate
(L/S)]],"")</f>
        <v>0</v>
      </c>
      <c r="AQ513" s="7">
        <f>IFERROR(VLOOKUP(Table1[[#This Row],[Stock]],[2]CUS030!$A$5:$BO$10000,48,0)/Table1[[#This Row],[Rate
(L/S)]],"")</f>
        <v>0</v>
      </c>
      <c r="AR513" s="7">
        <f>IFERROR(VLOOKUP(Table1[[#This Row],[Stock]],[2]CUS030!$A$5:$BO$10000,49,0)/Table1[[#This Row],[Rate
(L/S)]],"")</f>
        <v>0</v>
      </c>
      <c r="AS513" s="7">
        <f>IFERROR(VLOOKUP(Table1[[#This Row],[Stock]],[2]CUS030!$A$5:$BO$10000,50,0)/Table1[[#This Row],[Rate
(L/S)]],"")</f>
        <v>0</v>
      </c>
      <c r="AT513" s="7">
        <f>IFERROR(VLOOKUP(Table1[[#This Row],[Stock]],[2]CUS030!$A$5:$BO$10000,51,0)/Table1[[#This Row],[Rate
(L/S)]],"")</f>
        <v>0</v>
      </c>
      <c r="AU513" s="7">
        <f>IFERROR(VLOOKUP(Table1[[#This Row],[Stock]],[2]CUS030!$A$5:$BO$10000,52,0)/Table1[[#This Row],[Rate
(L/S)]],"")</f>
        <v>0</v>
      </c>
      <c r="AV513" s="7">
        <f>IFERROR(VLOOKUP(Table1[[#This Row],[Stock]],[2]CUS030!$A$5:$BO$10000,53,0)/Table1[[#This Row],[Rate
(L/S)]],"")</f>
        <v>0</v>
      </c>
      <c r="AW513" s="7">
        <f>IFERROR(VLOOKUP(Table1[[#This Row],[Stock]],[2]CUS030!$A$5:$BO$10000,54,0)/Table1[[#This Row],[Rate
(L/S)]],"")</f>
        <v>0</v>
      </c>
      <c r="AX513" s="7">
        <f>IFERROR(VLOOKUP(Table1[[#This Row],[Stock]],[2]CUS030!$A$5:$BO$10000,55,0)/Table1[[#This Row],[Rate
(L/S)]],"")</f>
        <v>81.599999999999994</v>
      </c>
      <c r="AY513" s="7">
        <f>IFERROR(VLOOKUP(Table1[[#This Row],[Stock]],[2]CUS030!$A$5:$BO$10000,56,0)/Table1[[#This Row],[Rate
(L/S)]],"")</f>
        <v>172.2</v>
      </c>
      <c r="AZ513" s="7">
        <f>IFERROR(VLOOKUP(Table1[[#This Row],[Stock]],[2]CUS030!$A$5:$BO$10000,57,0)/Table1[[#This Row],[Rate
(L/S)]],"")</f>
        <v>101.6</v>
      </c>
      <c r="BA513" s="7">
        <f>IFERROR(VLOOKUP(Table1[[#This Row],[Stock]],[2]CUS030!$A$5:$BO$10000,58,0)/Table1[[#This Row],[Rate
(L/S)]],"")</f>
        <v>160</v>
      </c>
      <c r="BB513" s="7">
        <f>IFERROR(VLOOKUP(Table1[[#This Row],[Stock]],[2]CUS030!$A$5:$BO$10000,59,0)/Table1[[#This Row],[Rate
(L/S)]],"")</f>
        <v>0</v>
      </c>
      <c r="BC513" s="7">
        <f>IFERROR(VLOOKUP(Table1[[#This Row],[Stock]],[2]CUS030!$A$5:$BO$10000,60,0)/Table1[[#This Row],[Rate
(L/S)]],"")</f>
        <v>0</v>
      </c>
      <c r="BD513" s="7">
        <f>IFERROR(VLOOKUP(Table1[[#This Row],[Stock]],[2]CUS030!$A$5:$BO$10000,61,0)/Table1[[#This Row],[Rate
(L/S)]],"")</f>
        <v>0</v>
      </c>
      <c r="BE513" s="7">
        <f>IFERROR(VLOOKUP(Table1[[#This Row],[Stock]],[2]CUS030!$A$5:$BO$10000,62,0)/Table1[[#This Row],[Rate
(L/S)]],"")</f>
        <v>0</v>
      </c>
      <c r="BF513" s="7">
        <f>IFERROR(VLOOKUP(Table1[[#This Row],[Stock]],[2]CUS030!$A$5:$BO$10000,63,0)/Table1[[#This Row],[Rate
(L/S)]],"")</f>
        <v>0</v>
      </c>
      <c r="BG513" s="7">
        <f>IFERROR(VLOOKUP(Table1[[#This Row],[Stock]],[2]CUS030!$A$5:$BO$10000,64,0)/Table1[[#This Row],[Rate
(L/S)]],"")</f>
        <v>0</v>
      </c>
      <c r="BH513" s="7">
        <f>IFERROR(VLOOKUP(Table1[[#This Row],[Stock]],[2]CUS030!$A$5:$BO$10000,65,0)/Table1[[#This Row],[Rate
(L/S)]],"")</f>
        <v>0</v>
      </c>
      <c r="BI513" s="7" t="s">
        <v>1</v>
      </c>
      <c r="BJ513" s="15">
        <f>IFERROR(IF(Table1[[#This Row],[S.Material]]="S",(Table1[[#This Row],[Total Qty]]+Table1[[#This Row],[N+1]]+Table1[[#This Row],[N+2]]),Table1[[#This Row],[Total Qty]]+Table1[[#This Row],[N+1]]),)</f>
        <v>273.79999999999995</v>
      </c>
      <c r="BK513" s="7" t="str">
        <f>IFERROR(IF(((AVERAGE((Table1[[#This Row],[N+1]],Table1[[#This Row],[N+2]]),Table1[[#This Row],[N+3]])-(Table1[[#This Row],[Total Qty]])))&gt;500,"Fixed&gt;500pcs",""),"")</f>
        <v/>
      </c>
      <c r="BL513" s="7" t="str">
        <f>IF(AND(Table1[[#This Row],[Last Forcast]]=0,Table1[[#This Row],[Total Qty]]&gt;0,Table1[[#This Row],[N+1]]&gt;0),"Check PO again","")</f>
        <v/>
      </c>
    </row>
    <row r="514" spans="2:64" x14ac:dyDescent="0.3">
      <c r="B514">
        <v>512</v>
      </c>
      <c r="C514" t="s">
        <v>529</v>
      </c>
      <c r="D514">
        <f>IFERROR(ROUND((MID(Table1[[#This Row],[Production]],35,(LEN(Table1[[#This Row],[Production]]))-37)/(MID(Table1[[#This Row],[Stock]],35,(LEN(Table1[[#This Row],[Stock]]))-37))),0),"")</f>
        <v>5</v>
      </c>
      <c r="E514" t="s">
        <v>530</v>
      </c>
      <c r="F514" s="16">
        <f>VLOOKUP(LEFT(Table1[[#This Row],[Production]],LEN(Table1[[#This Row],[Production]])-7),Item!$A$5:$Z$1000,26,0)</f>
        <v>2.4220000000000002</v>
      </c>
      <c r="H514" s="8" t="str">
        <f>IFERROR(VLOOKUP(MID(Table1[[#This Row],[Production]],10,2),Special!$B$2:$D$26,3,0),"")</f>
        <v>S</v>
      </c>
      <c r="J514" t="b">
        <f>EXACT(LEFT(Table1[[#This Row],[Stock]],12),LEFT(Table1[[#This Row],[Production]],12))</f>
        <v>1</v>
      </c>
      <c r="K514" t="b">
        <f>EXACT((RIGHT(Table1[[#This Row],[Stock]],3)),((RIGHT(Table1[[#This Row],[Production]],3))))</f>
        <v>1</v>
      </c>
      <c r="L514" s="14">
        <f>IFERROR(VLOOKUP(Table1[[#This Row],[Stock]],[1]Sheet1!$A$7:$N$10000,14,0),"")</f>
        <v>38</v>
      </c>
      <c r="M514" s="14">
        <f>IFERROR(ROUND((Table1[[#This Row],[Stock
(S&amp;L)]]/Table1[[#This Row],[Rate
(L/S)]]),0),"")</f>
        <v>8</v>
      </c>
      <c r="O514" t="str">
        <f>IF(Table1[[#This Row],[Rate
(L/S)]]=1,"P/E","C")</f>
        <v>C</v>
      </c>
      <c r="P514" s="7">
        <f>IFERROR(VLOOKUP(Table1[[#This Row],[Stock]],[2]CUS030!$A$5:$BO$10000,21,0)/Table1[[#This Row],[Rate
(L/S)]],"")</f>
        <v>0</v>
      </c>
      <c r="Q514" s="7">
        <f>IFERROR(VLOOKUP(Table1[[#This Row],[Stock]],[2]CUS030!$A$5:$BO$10000,22,0)/Table1[[#This Row],[Rate
(L/S)]],"")</f>
        <v>0</v>
      </c>
      <c r="R514" s="7">
        <f>IFERROR(VLOOKUP(Table1[[#This Row],[Stock]],[2]CUS030!$A$5:$BO$10000,23,0)/Table1[[#This Row],[Rate
(L/S)]],"")</f>
        <v>0</v>
      </c>
      <c r="S514" s="7">
        <f>IFERROR(VLOOKUP(Table1[[#This Row],[Stock]],[2]CUS030!$A$5:$BO$10000,24,0)/Table1[[#This Row],[Rate
(L/S)]],"")</f>
        <v>0</v>
      </c>
      <c r="T514" s="7">
        <f>IFERROR(VLOOKUP(Table1[[#This Row],[Stock]],[2]CUS030!$A$5:$BO$10000,25,0)/Table1[[#This Row],[Rate
(L/S)]],"")</f>
        <v>0</v>
      </c>
      <c r="U514" s="7">
        <f>IFERROR(VLOOKUP(Table1[[#This Row],[Stock]],[2]CUS030!$A$5:$BO$10000,26,0)/Table1[[#This Row],[Rate
(L/S)]],"")</f>
        <v>0</v>
      </c>
      <c r="V514" s="7">
        <f>IFERROR(VLOOKUP(Table1[[#This Row],[Stock]],[2]CUS030!$A$5:$BO$10000,27,0)/Table1[[#This Row],[Rate
(L/S)]],"")</f>
        <v>0</v>
      </c>
      <c r="W514" s="7">
        <f>IFERROR(VLOOKUP(Table1[[#This Row],[Stock]],[2]CUS030!$A$5:$BO$10000,28,0)/Table1[[#This Row],[Rate
(L/S)]],"")</f>
        <v>0</v>
      </c>
      <c r="X514" s="7">
        <f>IFERROR(VLOOKUP(Table1[[#This Row],[Stock]],[2]CUS030!$A$5:$BO$10000,29,0)/Table1[[#This Row],[Rate
(L/S)]],"")</f>
        <v>0</v>
      </c>
      <c r="Y514" s="7">
        <f>IFERROR(VLOOKUP(Table1[[#This Row],[Stock]],[2]CUS030!$A$5:$BO$10000,30,0)/Table1[[#This Row],[Rate
(L/S)]],"")</f>
        <v>0</v>
      </c>
      <c r="Z514" s="7">
        <f>IFERROR(VLOOKUP(Table1[[#This Row],[Stock]],[2]CUS030!$A$5:$BO$10000,31,0)/Table1[[#This Row],[Rate
(L/S)]],"")</f>
        <v>0</v>
      </c>
      <c r="AA514" s="7">
        <f>IFERROR(VLOOKUP(Table1[[#This Row],[Stock]],[2]CUS030!$A$5:$BO$10000,32,0)/Table1[[#This Row],[Rate
(L/S)]],"")</f>
        <v>0</v>
      </c>
      <c r="AB514" s="7">
        <f>IFERROR(VLOOKUP(Table1[[#This Row],[Stock]],[2]CUS030!$A$5:$BO$10000,33,0)/Table1[[#This Row],[Rate
(L/S)]],"")</f>
        <v>0</v>
      </c>
      <c r="AC514" s="7">
        <f>IFERROR(VLOOKUP(Table1[[#This Row],[Stock]],[2]CUS030!$A$5:$BO$10000,34,0)/Table1[[#This Row],[Rate
(L/S)]],"")</f>
        <v>0</v>
      </c>
      <c r="AD514" s="7">
        <f>IFERROR(VLOOKUP(Table1[[#This Row],[Stock]],[2]CUS030!$A$5:$BO$10000,35,0)/Table1[[#This Row],[Rate
(L/S)]],"")</f>
        <v>0</v>
      </c>
      <c r="AE514" s="7">
        <f>IFERROR(VLOOKUP(Table1[[#This Row],[Stock]],[2]CUS030!$A$5:$BO$10000,36,0)/Table1[[#This Row],[Rate
(L/S)]],"")</f>
        <v>0</v>
      </c>
      <c r="AF514" s="7">
        <f>IFERROR(VLOOKUP(Table1[[#This Row],[Stock]],[2]CUS030!$A$5:$BO$10000,37,0)/Table1[[#This Row],[Rate
(L/S)]],"")</f>
        <v>0</v>
      </c>
      <c r="AG514" s="7">
        <f>IFERROR(VLOOKUP(Table1[[#This Row],[Stock]],[2]CUS030!$A$5:$BO$10000,38,0)/Table1[[#This Row],[Rate
(L/S)]],"")</f>
        <v>0</v>
      </c>
      <c r="AH514" s="7">
        <f>IFERROR(VLOOKUP(Table1[[#This Row],[Stock]],[2]CUS030!$A$5:$BO$10000,39,0)/Table1[[#This Row],[Rate
(L/S)]],"")</f>
        <v>0</v>
      </c>
      <c r="AI514" s="7">
        <f>IFERROR(VLOOKUP(Table1[[#This Row],[Stock]],[2]CUS030!$A$5:$BO$10000,40,0)/Table1[[#This Row],[Rate
(L/S)]],"")</f>
        <v>0</v>
      </c>
      <c r="AJ514" s="7">
        <f>IFERROR(VLOOKUP(Table1[[#This Row],[Stock]],[2]CUS030!$A$5:$BO$10000,41,0)/Table1[[#This Row],[Rate
(L/S)]],"")</f>
        <v>0</v>
      </c>
      <c r="AK514" s="7">
        <f>IFERROR(VLOOKUP(Table1[[#This Row],[Stock]],[2]CUS030!$A$5:$BO$10000,42,0)/Table1[[#This Row],[Rate
(L/S)]],"")</f>
        <v>0</v>
      </c>
      <c r="AL514" s="7">
        <f>IFERROR(VLOOKUP(Table1[[#This Row],[Stock]],[2]CUS030!$A$5:$BO$10000,43,0)/Table1[[#This Row],[Rate
(L/S)]],"")</f>
        <v>0</v>
      </c>
      <c r="AM514" s="7">
        <f>IFERROR(VLOOKUP(Table1[[#This Row],[Stock]],[2]CUS030!$A$5:$BO$10000,44,0)/Table1[[#This Row],[Rate
(L/S)]],"")</f>
        <v>0</v>
      </c>
      <c r="AN514" s="7">
        <f>IFERROR(VLOOKUP(Table1[[#This Row],[Stock]],[2]CUS030!$A$5:$BO$10000,45,0)/Table1[[#This Row],[Rate
(L/S)]],"")</f>
        <v>0</v>
      </c>
      <c r="AO514" s="7">
        <f>IFERROR(VLOOKUP(Table1[[#This Row],[Stock]],[2]CUS030!$A$5:$BO$10000,46,0)/Table1[[#This Row],[Rate
(L/S)]],"")</f>
        <v>0</v>
      </c>
      <c r="AP514" s="7">
        <f>IFERROR(VLOOKUP(Table1[[#This Row],[Stock]],[2]CUS030!$A$5:$BO$10000,47,0)/Table1[[#This Row],[Rate
(L/S)]],"")</f>
        <v>0</v>
      </c>
      <c r="AQ514" s="7">
        <f>IFERROR(VLOOKUP(Table1[[#This Row],[Stock]],[2]CUS030!$A$5:$BO$10000,48,0)/Table1[[#This Row],[Rate
(L/S)]],"")</f>
        <v>0</v>
      </c>
      <c r="AR514" s="7">
        <f>IFERROR(VLOOKUP(Table1[[#This Row],[Stock]],[2]CUS030!$A$5:$BO$10000,49,0)/Table1[[#This Row],[Rate
(L/S)]],"")</f>
        <v>0</v>
      </c>
      <c r="AS514" s="7">
        <f>IFERROR(VLOOKUP(Table1[[#This Row],[Stock]],[2]CUS030!$A$5:$BO$10000,50,0)/Table1[[#This Row],[Rate
(L/S)]],"")</f>
        <v>0</v>
      </c>
      <c r="AT514" s="7">
        <f>IFERROR(VLOOKUP(Table1[[#This Row],[Stock]],[2]CUS030!$A$5:$BO$10000,51,0)/Table1[[#This Row],[Rate
(L/S)]],"")</f>
        <v>0</v>
      </c>
      <c r="AU514" s="7">
        <f>IFERROR(VLOOKUP(Table1[[#This Row],[Stock]],[2]CUS030!$A$5:$BO$10000,52,0)/Table1[[#This Row],[Rate
(L/S)]],"")</f>
        <v>0</v>
      </c>
      <c r="AV514" s="7">
        <f>IFERROR(VLOOKUP(Table1[[#This Row],[Stock]],[2]CUS030!$A$5:$BO$10000,53,0)/Table1[[#This Row],[Rate
(L/S)]],"")</f>
        <v>0</v>
      </c>
      <c r="AW514" s="7">
        <f>IFERROR(VLOOKUP(Table1[[#This Row],[Stock]],[2]CUS030!$A$5:$BO$10000,54,0)/Table1[[#This Row],[Rate
(L/S)]],"")</f>
        <v>0</v>
      </c>
      <c r="AX514" s="7">
        <f>IFERROR(VLOOKUP(Table1[[#This Row],[Stock]],[2]CUS030!$A$5:$BO$10000,55,0)/Table1[[#This Row],[Rate
(L/S)]],"")</f>
        <v>81.599999999999994</v>
      </c>
      <c r="AY514" s="7">
        <f>IFERROR(VLOOKUP(Table1[[#This Row],[Stock]],[2]CUS030!$A$5:$BO$10000,56,0)/Table1[[#This Row],[Rate
(L/S)]],"")</f>
        <v>172.4</v>
      </c>
      <c r="AZ514" s="7">
        <f>IFERROR(VLOOKUP(Table1[[#This Row],[Stock]],[2]CUS030!$A$5:$BO$10000,57,0)/Table1[[#This Row],[Rate
(L/S)]],"")</f>
        <v>101.8</v>
      </c>
      <c r="BA514" s="7">
        <f>IFERROR(VLOOKUP(Table1[[#This Row],[Stock]],[2]CUS030!$A$5:$BO$10000,58,0)/Table1[[#This Row],[Rate
(L/S)]],"")</f>
        <v>160</v>
      </c>
      <c r="BB514" s="7">
        <f>IFERROR(VLOOKUP(Table1[[#This Row],[Stock]],[2]CUS030!$A$5:$BO$10000,59,0)/Table1[[#This Row],[Rate
(L/S)]],"")</f>
        <v>0</v>
      </c>
      <c r="BC514" s="7">
        <f>IFERROR(VLOOKUP(Table1[[#This Row],[Stock]],[2]CUS030!$A$5:$BO$10000,60,0)/Table1[[#This Row],[Rate
(L/S)]],"")</f>
        <v>0</v>
      </c>
      <c r="BD514" s="7">
        <f>IFERROR(VLOOKUP(Table1[[#This Row],[Stock]],[2]CUS030!$A$5:$BO$10000,61,0)/Table1[[#This Row],[Rate
(L/S)]],"")</f>
        <v>0</v>
      </c>
      <c r="BE514" s="7">
        <f>IFERROR(VLOOKUP(Table1[[#This Row],[Stock]],[2]CUS030!$A$5:$BO$10000,62,0)/Table1[[#This Row],[Rate
(L/S)]],"")</f>
        <v>0</v>
      </c>
      <c r="BF514" s="7">
        <f>IFERROR(VLOOKUP(Table1[[#This Row],[Stock]],[2]CUS030!$A$5:$BO$10000,63,0)/Table1[[#This Row],[Rate
(L/S)]],"")</f>
        <v>0</v>
      </c>
      <c r="BG514" s="7">
        <f>IFERROR(VLOOKUP(Table1[[#This Row],[Stock]],[2]CUS030!$A$5:$BO$10000,64,0)/Table1[[#This Row],[Rate
(L/S)]],"")</f>
        <v>0</v>
      </c>
      <c r="BH514" s="7">
        <f>IFERROR(VLOOKUP(Table1[[#This Row],[Stock]],[2]CUS030!$A$5:$BO$10000,65,0)/Table1[[#This Row],[Rate
(L/S)]],"")</f>
        <v>0</v>
      </c>
      <c r="BI514" s="7" t="s">
        <v>1</v>
      </c>
      <c r="BJ514" s="15">
        <f>IFERROR(IF(Table1[[#This Row],[S.Material]]="S",(Table1[[#This Row],[Total Qty]]+Table1[[#This Row],[N+1]]+Table1[[#This Row],[N+2]]),Table1[[#This Row],[Total Qty]]+Table1[[#This Row],[N+1]]),)</f>
        <v>274.2</v>
      </c>
      <c r="BK514" s="7" t="str">
        <f>IFERROR(IF(((AVERAGE((Table1[[#This Row],[N+1]],Table1[[#This Row],[N+2]]),Table1[[#This Row],[N+3]])-(Table1[[#This Row],[Total Qty]])))&gt;500,"Fixed&gt;500pcs",""),"")</f>
        <v/>
      </c>
      <c r="BL514" s="7" t="str">
        <f>IF(AND(Table1[[#This Row],[Last Forcast]]=0,Table1[[#This Row],[Total Qty]]&gt;0,Table1[[#This Row],[N+1]]&gt;0),"Check PO again","")</f>
        <v/>
      </c>
    </row>
    <row r="515" spans="2:64" x14ac:dyDescent="0.3">
      <c r="B515">
        <v>513</v>
      </c>
      <c r="C515" t="s">
        <v>526</v>
      </c>
      <c r="D515">
        <f>IFERROR(ROUND((MID(Table1[[#This Row],[Production]],35,(LEN(Table1[[#This Row],[Production]]))-37)/(MID(Table1[[#This Row],[Stock]],35,(LEN(Table1[[#This Row],[Stock]]))-37))),0),"")</f>
        <v>1</v>
      </c>
      <c r="E515" t="s">
        <v>526</v>
      </c>
      <c r="F515" s="16">
        <f>VLOOKUP(LEFT(Table1[[#This Row],[Production]],LEN(Table1[[#This Row],[Production]])-7),Item!$A$5:$Z$1000,26,0)</f>
        <v>2.4220000000000002</v>
      </c>
      <c r="H515" s="8" t="str">
        <f>IFERROR(VLOOKUP(MID(Table1[[#This Row],[Production]],10,2),Special!$B$2:$D$26,3,0),"")</f>
        <v>S</v>
      </c>
      <c r="J515" t="b">
        <f>EXACT(LEFT(Table1[[#This Row],[Stock]],12),LEFT(Table1[[#This Row],[Production]],12))</f>
        <v>1</v>
      </c>
      <c r="K515" t="b">
        <f>EXACT((RIGHT(Table1[[#This Row],[Stock]],3)),((RIGHT(Table1[[#This Row],[Production]],3))))</f>
        <v>1</v>
      </c>
      <c r="L515" s="14">
        <f>IFERROR(VLOOKUP(Table1[[#This Row],[Stock]],[1]Sheet1!$A$7:$N$10000,14,0),"")</f>
        <v>580</v>
      </c>
      <c r="M515" s="14">
        <f>IFERROR(ROUND((Table1[[#This Row],[Stock
(S&amp;L)]]/Table1[[#This Row],[Rate
(L/S)]]),0),"")</f>
        <v>580</v>
      </c>
      <c r="O515" t="str">
        <f>IF(Table1[[#This Row],[Rate
(L/S)]]=1,"P/E","C")</f>
        <v>P/E</v>
      </c>
      <c r="P515" s="7" t="str">
        <f>IFERROR(VLOOKUP(Table1[[#This Row],[Stock]],[2]CUS030!$A$5:$BO$10000,21,0)/Table1[[#This Row],[Rate
(L/S)]],"")</f>
        <v/>
      </c>
      <c r="Q515" s="7" t="str">
        <f>IFERROR(VLOOKUP(Table1[[#This Row],[Stock]],[2]CUS030!$A$5:$BO$10000,22,0)/Table1[[#This Row],[Rate
(L/S)]],"")</f>
        <v/>
      </c>
      <c r="R515" s="7" t="str">
        <f>IFERROR(VLOOKUP(Table1[[#This Row],[Stock]],[2]CUS030!$A$5:$BO$10000,23,0)/Table1[[#This Row],[Rate
(L/S)]],"")</f>
        <v/>
      </c>
      <c r="S515" s="7" t="str">
        <f>IFERROR(VLOOKUP(Table1[[#This Row],[Stock]],[2]CUS030!$A$5:$BO$10000,24,0)/Table1[[#This Row],[Rate
(L/S)]],"")</f>
        <v/>
      </c>
      <c r="T515" s="7" t="str">
        <f>IFERROR(VLOOKUP(Table1[[#This Row],[Stock]],[2]CUS030!$A$5:$BO$10000,25,0)/Table1[[#This Row],[Rate
(L/S)]],"")</f>
        <v/>
      </c>
      <c r="U515" s="7" t="str">
        <f>IFERROR(VLOOKUP(Table1[[#This Row],[Stock]],[2]CUS030!$A$5:$BO$10000,26,0)/Table1[[#This Row],[Rate
(L/S)]],"")</f>
        <v/>
      </c>
      <c r="V515" s="7" t="str">
        <f>IFERROR(VLOOKUP(Table1[[#This Row],[Stock]],[2]CUS030!$A$5:$BO$10000,27,0)/Table1[[#This Row],[Rate
(L/S)]],"")</f>
        <v/>
      </c>
      <c r="W515" s="7" t="str">
        <f>IFERROR(VLOOKUP(Table1[[#This Row],[Stock]],[2]CUS030!$A$5:$BO$10000,28,0)/Table1[[#This Row],[Rate
(L/S)]],"")</f>
        <v/>
      </c>
      <c r="X515" s="7" t="str">
        <f>IFERROR(VLOOKUP(Table1[[#This Row],[Stock]],[2]CUS030!$A$5:$BO$10000,29,0)/Table1[[#This Row],[Rate
(L/S)]],"")</f>
        <v/>
      </c>
      <c r="Y515" s="7" t="str">
        <f>IFERROR(VLOOKUP(Table1[[#This Row],[Stock]],[2]CUS030!$A$5:$BO$10000,30,0)/Table1[[#This Row],[Rate
(L/S)]],"")</f>
        <v/>
      </c>
      <c r="Z515" s="7" t="str">
        <f>IFERROR(VLOOKUP(Table1[[#This Row],[Stock]],[2]CUS030!$A$5:$BO$10000,31,0)/Table1[[#This Row],[Rate
(L/S)]],"")</f>
        <v/>
      </c>
      <c r="AA515" s="7" t="str">
        <f>IFERROR(VLOOKUP(Table1[[#This Row],[Stock]],[2]CUS030!$A$5:$BO$10000,32,0)/Table1[[#This Row],[Rate
(L/S)]],"")</f>
        <v/>
      </c>
      <c r="AB515" s="7" t="str">
        <f>IFERROR(VLOOKUP(Table1[[#This Row],[Stock]],[2]CUS030!$A$5:$BO$10000,33,0)/Table1[[#This Row],[Rate
(L/S)]],"")</f>
        <v/>
      </c>
      <c r="AC515" s="7" t="str">
        <f>IFERROR(VLOOKUP(Table1[[#This Row],[Stock]],[2]CUS030!$A$5:$BO$10000,34,0)/Table1[[#This Row],[Rate
(L/S)]],"")</f>
        <v/>
      </c>
      <c r="AD515" s="7" t="str">
        <f>IFERROR(VLOOKUP(Table1[[#This Row],[Stock]],[2]CUS030!$A$5:$BO$10000,35,0)/Table1[[#This Row],[Rate
(L/S)]],"")</f>
        <v/>
      </c>
      <c r="AE515" s="7" t="str">
        <f>IFERROR(VLOOKUP(Table1[[#This Row],[Stock]],[2]CUS030!$A$5:$BO$10000,36,0)/Table1[[#This Row],[Rate
(L/S)]],"")</f>
        <v/>
      </c>
      <c r="AF515" s="7" t="str">
        <f>IFERROR(VLOOKUP(Table1[[#This Row],[Stock]],[2]CUS030!$A$5:$BO$10000,37,0)/Table1[[#This Row],[Rate
(L/S)]],"")</f>
        <v/>
      </c>
      <c r="AG515" s="7" t="str">
        <f>IFERROR(VLOOKUP(Table1[[#This Row],[Stock]],[2]CUS030!$A$5:$BO$10000,38,0)/Table1[[#This Row],[Rate
(L/S)]],"")</f>
        <v/>
      </c>
      <c r="AH515" s="7" t="str">
        <f>IFERROR(VLOOKUP(Table1[[#This Row],[Stock]],[2]CUS030!$A$5:$BO$10000,39,0)/Table1[[#This Row],[Rate
(L/S)]],"")</f>
        <v/>
      </c>
      <c r="AI515" s="7" t="str">
        <f>IFERROR(VLOOKUP(Table1[[#This Row],[Stock]],[2]CUS030!$A$5:$BO$10000,40,0)/Table1[[#This Row],[Rate
(L/S)]],"")</f>
        <v/>
      </c>
      <c r="AJ515" s="7" t="str">
        <f>IFERROR(VLOOKUP(Table1[[#This Row],[Stock]],[2]CUS030!$A$5:$BO$10000,41,0)/Table1[[#This Row],[Rate
(L/S)]],"")</f>
        <v/>
      </c>
      <c r="AK515" s="7" t="str">
        <f>IFERROR(VLOOKUP(Table1[[#This Row],[Stock]],[2]CUS030!$A$5:$BO$10000,42,0)/Table1[[#This Row],[Rate
(L/S)]],"")</f>
        <v/>
      </c>
      <c r="AL515" s="7" t="str">
        <f>IFERROR(VLOOKUP(Table1[[#This Row],[Stock]],[2]CUS030!$A$5:$BO$10000,43,0)/Table1[[#This Row],[Rate
(L/S)]],"")</f>
        <v/>
      </c>
      <c r="AM515" s="7" t="str">
        <f>IFERROR(VLOOKUP(Table1[[#This Row],[Stock]],[2]CUS030!$A$5:$BO$10000,44,0)/Table1[[#This Row],[Rate
(L/S)]],"")</f>
        <v/>
      </c>
      <c r="AN515" s="7" t="str">
        <f>IFERROR(VLOOKUP(Table1[[#This Row],[Stock]],[2]CUS030!$A$5:$BO$10000,45,0)/Table1[[#This Row],[Rate
(L/S)]],"")</f>
        <v/>
      </c>
      <c r="AO515" s="7" t="str">
        <f>IFERROR(VLOOKUP(Table1[[#This Row],[Stock]],[2]CUS030!$A$5:$BO$10000,46,0)/Table1[[#This Row],[Rate
(L/S)]],"")</f>
        <v/>
      </c>
      <c r="AP515" s="7" t="str">
        <f>IFERROR(VLOOKUP(Table1[[#This Row],[Stock]],[2]CUS030!$A$5:$BO$10000,47,0)/Table1[[#This Row],[Rate
(L/S)]],"")</f>
        <v/>
      </c>
      <c r="AQ515" s="7" t="str">
        <f>IFERROR(VLOOKUP(Table1[[#This Row],[Stock]],[2]CUS030!$A$5:$BO$10000,48,0)/Table1[[#This Row],[Rate
(L/S)]],"")</f>
        <v/>
      </c>
      <c r="AR515" s="7" t="str">
        <f>IFERROR(VLOOKUP(Table1[[#This Row],[Stock]],[2]CUS030!$A$5:$BO$10000,49,0)/Table1[[#This Row],[Rate
(L/S)]],"")</f>
        <v/>
      </c>
      <c r="AS515" s="7" t="str">
        <f>IFERROR(VLOOKUP(Table1[[#This Row],[Stock]],[2]CUS030!$A$5:$BO$10000,50,0)/Table1[[#This Row],[Rate
(L/S)]],"")</f>
        <v/>
      </c>
      <c r="AT515" s="7" t="str">
        <f>IFERROR(VLOOKUP(Table1[[#This Row],[Stock]],[2]CUS030!$A$5:$BO$10000,51,0)/Table1[[#This Row],[Rate
(L/S)]],"")</f>
        <v/>
      </c>
      <c r="AU515" s="7" t="str">
        <f>IFERROR(VLOOKUP(Table1[[#This Row],[Stock]],[2]CUS030!$A$5:$BO$10000,52,0)/Table1[[#This Row],[Rate
(L/S)]],"")</f>
        <v/>
      </c>
      <c r="AV515" s="7" t="str">
        <f>IFERROR(VLOOKUP(Table1[[#This Row],[Stock]],[2]CUS030!$A$5:$BO$10000,53,0)/Table1[[#This Row],[Rate
(L/S)]],"")</f>
        <v/>
      </c>
      <c r="AW515" s="7" t="str">
        <f>IFERROR(VLOOKUP(Table1[[#This Row],[Stock]],[2]CUS030!$A$5:$BO$10000,54,0)/Table1[[#This Row],[Rate
(L/S)]],"")</f>
        <v/>
      </c>
      <c r="AX515" s="7" t="str">
        <f>IFERROR(VLOOKUP(Table1[[#This Row],[Stock]],[2]CUS030!$A$5:$BO$10000,55,0)/Table1[[#This Row],[Rate
(L/S)]],"")</f>
        <v/>
      </c>
      <c r="AY515" s="7" t="str">
        <f>IFERROR(VLOOKUP(Table1[[#This Row],[Stock]],[2]CUS030!$A$5:$BO$10000,56,0)/Table1[[#This Row],[Rate
(L/S)]],"")</f>
        <v/>
      </c>
      <c r="AZ515" s="7" t="str">
        <f>IFERROR(VLOOKUP(Table1[[#This Row],[Stock]],[2]CUS030!$A$5:$BO$10000,57,0)/Table1[[#This Row],[Rate
(L/S)]],"")</f>
        <v/>
      </c>
      <c r="BA515" s="7" t="str">
        <f>IFERROR(VLOOKUP(Table1[[#This Row],[Stock]],[2]CUS030!$A$5:$BO$10000,58,0)/Table1[[#This Row],[Rate
(L/S)]],"")</f>
        <v/>
      </c>
      <c r="BB515" s="7" t="str">
        <f>IFERROR(VLOOKUP(Table1[[#This Row],[Stock]],[2]CUS030!$A$5:$BO$10000,59,0)/Table1[[#This Row],[Rate
(L/S)]],"")</f>
        <v/>
      </c>
      <c r="BC515" s="7" t="str">
        <f>IFERROR(VLOOKUP(Table1[[#This Row],[Stock]],[2]CUS030!$A$5:$BO$10000,60,0)/Table1[[#This Row],[Rate
(L/S)]],"")</f>
        <v/>
      </c>
      <c r="BD515" s="7" t="str">
        <f>IFERROR(VLOOKUP(Table1[[#This Row],[Stock]],[2]CUS030!$A$5:$BO$10000,61,0)/Table1[[#This Row],[Rate
(L/S)]],"")</f>
        <v/>
      </c>
      <c r="BE515" s="7" t="str">
        <f>IFERROR(VLOOKUP(Table1[[#This Row],[Stock]],[2]CUS030!$A$5:$BO$10000,62,0)/Table1[[#This Row],[Rate
(L/S)]],"")</f>
        <v/>
      </c>
      <c r="BF515" s="7" t="str">
        <f>IFERROR(VLOOKUP(Table1[[#This Row],[Stock]],[2]CUS030!$A$5:$BO$10000,63,0)/Table1[[#This Row],[Rate
(L/S)]],"")</f>
        <v/>
      </c>
      <c r="BG515" s="7" t="str">
        <f>IFERROR(VLOOKUP(Table1[[#This Row],[Stock]],[2]CUS030!$A$5:$BO$10000,64,0)/Table1[[#This Row],[Rate
(L/S)]],"")</f>
        <v/>
      </c>
      <c r="BH515" s="7" t="str">
        <f>IFERROR(VLOOKUP(Table1[[#This Row],[Stock]],[2]CUS030!$A$5:$BO$10000,65,0)/Table1[[#This Row],[Rate
(L/S)]],"")</f>
        <v/>
      </c>
      <c r="BI515" s="7" t="s">
        <v>1</v>
      </c>
      <c r="BJ515" s="15">
        <f>IFERROR(IF(Table1[[#This Row],[S.Material]]="S",(Table1[[#This Row],[Total Qty]]+Table1[[#This Row],[N+1]]+Table1[[#This Row],[N+2]]),Table1[[#This Row],[Total Qty]]+Table1[[#This Row],[N+1]]),)</f>
        <v>0</v>
      </c>
      <c r="BK515" s="7" t="str">
        <f>IFERROR(IF(((AVERAGE((Table1[[#This Row],[N+1]],Table1[[#This Row],[N+2]]),Table1[[#This Row],[N+3]])-(Table1[[#This Row],[Total Qty]])))&gt;500,"Fixed&gt;500pcs",""),"")</f>
        <v/>
      </c>
      <c r="BL515" s="7" t="str">
        <f>IF(AND(Table1[[#This Row],[Last Forcast]]=0,Table1[[#This Row],[Total Qty]]&gt;0,Table1[[#This Row],[N+1]]&gt;0),"Check PO again","")</f>
        <v/>
      </c>
    </row>
    <row r="516" spans="2:64" x14ac:dyDescent="0.3">
      <c r="B516">
        <v>514</v>
      </c>
      <c r="C516" t="s">
        <v>528</v>
      </c>
      <c r="D516">
        <f>IFERROR(ROUND((MID(Table1[[#This Row],[Production]],35,(LEN(Table1[[#This Row],[Production]]))-37)/(MID(Table1[[#This Row],[Stock]],35,(LEN(Table1[[#This Row],[Stock]]))-37))),0),"")</f>
        <v>1</v>
      </c>
      <c r="E516" t="s">
        <v>528</v>
      </c>
      <c r="F516" s="16">
        <f>VLOOKUP(LEFT(Table1[[#This Row],[Production]],LEN(Table1[[#This Row],[Production]])-7),Item!$A$5:$Z$1000,26,0)</f>
        <v>2.4220000000000002</v>
      </c>
      <c r="H516" s="8" t="str">
        <f>IFERROR(VLOOKUP(MID(Table1[[#This Row],[Production]],10,2),Special!$B$2:$D$26,3,0),"")</f>
        <v>S</v>
      </c>
      <c r="J516" t="b">
        <f>EXACT(LEFT(Table1[[#This Row],[Stock]],12),LEFT(Table1[[#This Row],[Production]],12))</f>
        <v>1</v>
      </c>
      <c r="K516" t="b">
        <f>EXACT((RIGHT(Table1[[#This Row],[Stock]],3)),((RIGHT(Table1[[#This Row],[Production]],3))))</f>
        <v>1</v>
      </c>
      <c r="L516" s="14">
        <f>IFERROR(VLOOKUP(Table1[[#This Row],[Stock]],[1]Sheet1!$A$7:$N$10000,14,0),"")</f>
        <v>93</v>
      </c>
      <c r="M516" s="14">
        <f>IFERROR(ROUND((Table1[[#This Row],[Stock
(S&amp;L)]]/Table1[[#This Row],[Rate
(L/S)]]),0),"")</f>
        <v>93</v>
      </c>
      <c r="O516" t="str">
        <f>IF(Table1[[#This Row],[Rate
(L/S)]]=1,"P/E","C")</f>
        <v>P/E</v>
      </c>
      <c r="P516" s="7" t="str">
        <f>IFERROR(VLOOKUP(Table1[[#This Row],[Stock]],[2]CUS030!$A$5:$BO$10000,21,0)/Table1[[#This Row],[Rate
(L/S)]],"")</f>
        <v/>
      </c>
      <c r="Q516" s="7" t="str">
        <f>IFERROR(VLOOKUP(Table1[[#This Row],[Stock]],[2]CUS030!$A$5:$BO$10000,22,0)/Table1[[#This Row],[Rate
(L/S)]],"")</f>
        <v/>
      </c>
      <c r="R516" s="7" t="str">
        <f>IFERROR(VLOOKUP(Table1[[#This Row],[Stock]],[2]CUS030!$A$5:$BO$10000,23,0)/Table1[[#This Row],[Rate
(L/S)]],"")</f>
        <v/>
      </c>
      <c r="S516" s="7" t="str">
        <f>IFERROR(VLOOKUP(Table1[[#This Row],[Stock]],[2]CUS030!$A$5:$BO$10000,24,0)/Table1[[#This Row],[Rate
(L/S)]],"")</f>
        <v/>
      </c>
      <c r="T516" s="7" t="str">
        <f>IFERROR(VLOOKUP(Table1[[#This Row],[Stock]],[2]CUS030!$A$5:$BO$10000,25,0)/Table1[[#This Row],[Rate
(L/S)]],"")</f>
        <v/>
      </c>
      <c r="U516" s="7" t="str">
        <f>IFERROR(VLOOKUP(Table1[[#This Row],[Stock]],[2]CUS030!$A$5:$BO$10000,26,0)/Table1[[#This Row],[Rate
(L/S)]],"")</f>
        <v/>
      </c>
      <c r="V516" s="7" t="str">
        <f>IFERROR(VLOOKUP(Table1[[#This Row],[Stock]],[2]CUS030!$A$5:$BO$10000,27,0)/Table1[[#This Row],[Rate
(L/S)]],"")</f>
        <v/>
      </c>
      <c r="W516" s="7" t="str">
        <f>IFERROR(VLOOKUP(Table1[[#This Row],[Stock]],[2]CUS030!$A$5:$BO$10000,28,0)/Table1[[#This Row],[Rate
(L/S)]],"")</f>
        <v/>
      </c>
      <c r="X516" s="7" t="str">
        <f>IFERROR(VLOOKUP(Table1[[#This Row],[Stock]],[2]CUS030!$A$5:$BO$10000,29,0)/Table1[[#This Row],[Rate
(L/S)]],"")</f>
        <v/>
      </c>
      <c r="Y516" s="7" t="str">
        <f>IFERROR(VLOOKUP(Table1[[#This Row],[Stock]],[2]CUS030!$A$5:$BO$10000,30,0)/Table1[[#This Row],[Rate
(L/S)]],"")</f>
        <v/>
      </c>
      <c r="Z516" s="7" t="str">
        <f>IFERROR(VLOOKUP(Table1[[#This Row],[Stock]],[2]CUS030!$A$5:$BO$10000,31,0)/Table1[[#This Row],[Rate
(L/S)]],"")</f>
        <v/>
      </c>
      <c r="AA516" s="7" t="str">
        <f>IFERROR(VLOOKUP(Table1[[#This Row],[Stock]],[2]CUS030!$A$5:$BO$10000,32,0)/Table1[[#This Row],[Rate
(L/S)]],"")</f>
        <v/>
      </c>
      <c r="AB516" s="7" t="str">
        <f>IFERROR(VLOOKUP(Table1[[#This Row],[Stock]],[2]CUS030!$A$5:$BO$10000,33,0)/Table1[[#This Row],[Rate
(L/S)]],"")</f>
        <v/>
      </c>
      <c r="AC516" s="7" t="str">
        <f>IFERROR(VLOOKUP(Table1[[#This Row],[Stock]],[2]CUS030!$A$5:$BO$10000,34,0)/Table1[[#This Row],[Rate
(L/S)]],"")</f>
        <v/>
      </c>
      <c r="AD516" s="7" t="str">
        <f>IFERROR(VLOOKUP(Table1[[#This Row],[Stock]],[2]CUS030!$A$5:$BO$10000,35,0)/Table1[[#This Row],[Rate
(L/S)]],"")</f>
        <v/>
      </c>
      <c r="AE516" s="7" t="str">
        <f>IFERROR(VLOOKUP(Table1[[#This Row],[Stock]],[2]CUS030!$A$5:$BO$10000,36,0)/Table1[[#This Row],[Rate
(L/S)]],"")</f>
        <v/>
      </c>
      <c r="AF516" s="7" t="str">
        <f>IFERROR(VLOOKUP(Table1[[#This Row],[Stock]],[2]CUS030!$A$5:$BO$10000,37,0)/Table1[[#This Row],[Rate
(L/S)]],"")</f>
        <v/>
      </c>
      <c r="AG516" s="7" t="str">
        <f>IFERROR(VLOOKUP(Table1[[#This Row],[Stock]],[2]CUS030!$A$5:$BO$10000,38,0)/Table1[[#This Row],[Rate
(L/S)]],"")</f>
        <v/>
      </c>
      <c r="AH516" s="7" t="str">
        <f>IFERROR(VLOOKUP(Table1[[#This Row],[Stock]],[2]CUS030!$A$5:$BO$10000,39,0)/Table1[[#This Row],[Rate
(L/S)]],"")</f>
        <v/>
      </c>
      <c r="AI516" s="7" t="str">
        <f>IFERROR(VLOOKUP(Table1[[#This Row],[Stock]],[2]CUS030!$A$5:$BO$10000,40,0)/Table1[[#This Row],[Rate
(L/S)]],"")</f>
        <v/>
      </c>
      <c r="AJ516" s="7" t="str">
        <f>IFERROR(VLOOKUP(Table1[[#This Row],[Stock]],[2]CUS030!$A$5:$BO$10000,41,0)/Table1[[#This Row],[Rate
(L/S)]],"")</f>
        <v/>
      </c>
      <c r="AK516" s="7" t="str">
        <f>IFERROR(VLOOKUP(Table1[[#This Row],[Stock]],[2]CUS030!$A$5:$BO$10000,42,0)/Table1[[#This Row],[Rate
(L/S)]],"")</f>
        <v/>
      </c>
      <c r="AL516" s="7" t="str">
        <f>IFERROR(VLOOKUP(Table1[[#This Row],[Stock]],[2]CUS030!$A$5:$BO$10000,43,0)/Table1[[#This Row],[Rate
(L/S)]],"")</f>
        <v/>
      </c>
      <c r="AM516" s="7" t="str">
        <f>IFERROR(VLOOKUP(Table1[[#This Row],[Stock]],[2]CUS030!$A$5:$BO$10000,44,0)/Table1[[#This Row],[Rate
(L/S)]],"")</f>
        <v/>
      </c>
      <c r="AN516" s="7" t="str">
        <f>IFERROR(VLOOKUP(Table1[[#This Row],[Stock]],[2]CUS030!$A$5:$BO$10000,45,0)/Table1[[#This Row],[Rate
(L/S)]],"")</f>
        <v/>
      </c>
      <c r="AO516" s="7" t="str">
        <f>IFERROR(VLOOKUP(Table1[[#This Row],[Stock]],[2]CUS030!$A$5:$BO$10000,46,0)/Table1[[#This Row],[Rate
(L/S)]],"")</f>
        <v/>
      </c>
      <c r="AP516" s="7" t="str">
        <f>IFERROR(VLOOKUP(Table1[[#This Row],[Stock]],[2]CUS030!$A$5:$BO$10000,47,0)/Table1[[#This Row],[Rate
(L/S)]],"")</f>
        <v/>
      </c>
      <c r="AQ516" s="7" t="str">
        <f>IFERROR(VLOOKUP(Table1[[#This Row],[Stock]],[2]CUS030!$A$5:$BO$10000,48,0)/Table1[[#This Row],[Rate
(L/S)]],"")</f>
        <v/>
      </c>
      <c r="AR516" s="7" t="str">
        <f>IFERROR(VLOOKUP(Table1[[#This Row],[Stock]],[2]CUS030!$A$5:$BO$10000,49,0)/Table1[[#This Row],[Rate
(L/S)]],"")</f>
        <v/>
      </c>
      <c r="AS516" s="7" t="str">
        <f>IFERROR(VLOOKUP(Table1[[#This Row],[Stock]],[2]CUS030!$A$5:$BO$10000,50,0)/Table1[[#This Row],[Rate
(L/S)]],"")</f>
        <v/>
      </c>
      <c r="AT516" s="7" t="str">
        <f>IFERROR(VLOOKUP(Table1[[#This Row],[Stock]],[2]CUS030!$A$5:$BO$10000,51,0)/Table1[[#This Row],[Rate
(L/S)]],"")</f>
        <v/>
      </c>
      <c r="AU516" s="7" t="str">
        <f>IFERROR(VLOOKUP(Table1[[#This Row],[Stock]],[2]CUS030!$A$5:$BO$10000,52,0)/Table1[[#This Row],[Rate
(L/S)]],"")</f>
        <v/>
      </c>
      <c r="AV516" s="7" t="str">
        <f>IFERROR(VLOOKUP(Table1[[#This Row],[Stock]],[2]CUS030!$A$5:$BO$10000,53,0)/Table1[[#This Row],[Rate
(L/S)]],"")</f>
        <v/>
      </c>
      <c r="AW516" s="7" t="str">
        <f>IFERROR(VLOOKUP(Table1[[#This Row],[Stock]],[2]CUS030!$A$5:$BO$10000,54,0)/Table1[[#This Row],[Rate
(L/S)]],"")</f>
        <v/>
      </c>
      <c r="AX516" s="7" t="str">
        <f>IFERROR(VLOOKUP(Table1[[#This Row],[Stock]],[2]CUS030!$A$5:$BO$10000,55,0)/Table1[[#This Row],[Rate
(L/S)]],"")</f>
        <v/>
      </c>
      <c r="AY516" s="7" t="str">
        <f>IFERROR(VLOOKUP(Table1[[#This Row],[Stock]],[2]CUS030!$A$5:$BO$10000,56,0)/Table1[[#This Row],[Rate
(L/S)]],"")</f>
        <v/>
      </c>
      <c r="AZ516" s="7" t="str">
        <f>IFERROR(VLOOKUP(Table1[[#This Row],[Stock]],[2]CUS030!$A$5:$BO$10000,57,0)/Table1[[#This Row],[Rate
(L/S)]],"")</f>
        <v/>
      </c>
      <c r="BA516" s="7" t="str">
        <f>IFERROR(VLOOKUP(Table1[[#This Row],[Stock]],[2]CUS030!$A$5:$BO$10000,58,0)/Table1[[#This Row],[Rate
(L/S)]],"")</f>
        <v/>
      </c>
      <c r="BB516" s="7" t="str">
        <f>IFERROR(VLOOKUP(Table1[[#This Row],[Stock]],[2]CUS030!$A$5:$BO$10000,59,0)/Table1[[#This Row],[Rate
(L/S)]],"")</f>
        <v/>
      </c>
      <c r="BC516" s="7" t="str">
        <f>IFERROR(VLOOKUP(Table1[[#This Row],[Stock]],[2]CUS030!$A$5:$BO$10000,60,0)/Table1[[#This Row],[Rate
(L/S)]],"")</f>
        <v/>
      </c>
      <c r="BD516" s="7" t="str">
        <f>IFERROR(VLOOKUP(Table1[[#This Row],[Stock]],[2]CUS030!$A$5:$BO$10000,61,0)/Table1[[#This Row],[Rate
(L/S)]],"")</f>
        <v/>
      </c>
      <c r="BE516" s="7" t="str">
        <f>IFERROR(VLOOKUP(Table1[[#This Row],[Stock]],[2]CUS030!$A$5:$BO$10000,62,0)/Table1[[#This Row],[Rate
(L/S)]],"")</f>
        <v/>
      </c>
      <c r="BF516" s="7" t="str">
        <f>IFERROR(VLOOKUP(Table1[[#This Row],[Stock]],[2]CUS030!$A$5:$BO$10000,63,0)/Table1[[#This Row],[Rate
(L/S)]],"")</f>
        <v/>
      </c>
      <c r="BG516" s="7" t="str">
        <f>IFERROR(VLOOKUP(Table1[[#This Row],[Stock]],[2]CUS030!$A$5:$BO$10000,64,0)/Table1[[#This Row],[Rate
(L/S)]],"")</f>
        <v/>
      </c>
      <c r="BH516" s="7" t="str">
        <f>IFERROR(VLOOKUP(Table1[[#This Row],[Stock]],[2]CUS030!$A$5:$BO$10000,65,0)/Table1[[#This Row],[Rate
(L/S)]],"")</f>
        <v/>
      </c>
      <c r="BI516" s="7" t="s">
        <v>1</v>
      </c>
      <c r="BJ516" s="15">
        <f>IFERROR(IF(Table1[[#This Row],[S.Material]]="S",(Table1[[#This Row],[Total Qty]]+Table1[[#This Row],[N+1]]+Table1[[#This Row],[N+2]]),Table1[[#This Row],[Total Qty]]+Table1[[#This Row],[N+1]]),)</f>
        <v>0</v>
      </c>
      <c r="BK516" s="7" t="str">
        <f>IFERROR(IF(((AVERAGE((Table1[[#This Row],[N+1]],Table1[[#This Row],[N+2]]),Table1[[#This Row],[N+3]])-(Table1[[#This Row],[Total Qty]])))&gt;500,"Fixed&gt;500pcs",""),"")</f>
        <v/>
      </c>
      <c r="BL516" s="7" t="str">
        <f>IF(AND(Table1[[#This Row],[Last Forcast]]=0,Table1[[#This Row],[Total Qty]]&gt;0,Table1[[#This Row],[N+1]]&gt;0),"Check PO again","")</f>
        <v/>
      </c>
    </row>
    <row r="517" spans="2:64" x14ac:dyDescent="0.3">
      <c r="B517">
        <v>515</v>
      </c>
      <c r="C517" t="s">
        <v>530</v>
      </c>
      <c r="D517">
        <f>IFERROR(ROUND((MID(Table1[[#This Row],[Production]],35,(LEN(Table1[[#This Row],[Production]]))-37)/(MID(Table1[[#This Row],[Stock]],35,(LEN(Table1[[#This Row],[Stock]]))-37))),0),"")</f>
        <v>1</v>
      </c>
      <c r="E517" t="s">
        <v>530</v>
      </c>
      <c r="F517" s="16">
        <f>VLOOKUP(LEFT(Table1[[#This Row],[Production]],LEN(Table1[[#This Row],[Production]])-7),Item!$A$5:$Z$1000,26,0)</f>
        <v>2.4220000000000002</v>
      </c>
      <c r="H517" s="8" t="str">
        <f>IFERROR(VLOOKUP(MID(Table1[[#This Row],[Production]],10,2),Special!$B$2:$D$26,3,0),"")</f>
        <v>S</v>
      </c>
      <c r="J517" t="b">
        <f>EXACT(LEFT(Table1[[#This Row],[Stock]],12),LEFT(Table1[[#This Row],[Production]],12))</f>
        <v>1</v>
      </c>
      <c r="K517" t="b">
        <f>EXACT((RIGHT(Table1[[#This Row],[Stock]],3)),((RIGHT(Table1[[#This Row],[Production]],3))))</f>
        <v>1</v>
      </c>
      <c r="L517" s="14">
        <f>IFERROR(VLOOKUP(Table1[[#This Row],[Stock]],[1]Sheet1!$A$7:$N$10000,14,0),"")</f>
        <v>99</v>
      </c>
      <c r="M517" s="14">
        <f>IFERROR(ROUND((Table1[[#This Row],[Stock
(S&amp;L)]]/Table1[[#This Row],[Rate
(L/S)]]),0),"")</f>
        <v>99</v>
      </c>
      <c r="O517" t="str">
        <f>IF(Table1[[#This Row],[Rate
(L/S)]]=1,"P/E","C")</f>
        <v>P/E</v>
      </c>
      <c r="P517" s="7" t="str">
        <f>IFERROR(VLOOKUP(Table1[[#This Row],[Stock]],[2]CUS030!$A$5:$BO$10000,21,0)/Table1[[#This Row],[Rate
(L/S)]],"")</f>
        <v/>
      </c>
      <c r="Q517" s="7" t="str">
        <f>IFERROR(VLOOKUP(Table1[[#This Row],[Stock]],[2]CUS030!$A$5:$BO$10000,22,0)/Table1[[#This Row],[Rate
(L/S)]],"")</f>
        <v/>
      </c>
      <c r="R517" s="7" t="str">
        <f>IFERROR(VLOOKUP(Table1[[#This Row],[Stock]],[2]CUS030!$A$5:$BO$10000,23,0)/Table1[[#This Row],[Rate
(L/S)]],"")</f>
        <v/>
      </c>
      <c r="S517" s="7" t="str">
        <f>IFERROR(VLOOKUP(Table1[[#This Row],[Stock]],[2]CUS030!$A$5:$BO$10000,24,0)/Table1[[#This Row],[Rate
(L/S)]],"")</f>
        <v/>
      </c>
      <c r="T517" s="7" t="str">
        <f>IFERROR(VLOOKUP(Table1[[#This Row],[Stock]],[2]CUS030!$A$5:$BO$10000,25,0)/Table1[[#This Row],[Rate
(L/S)]],"")</f>
        <v/>
      </c>
      <c r="U517" s="7" t="str">
        <f>IFERROR(VLOOKUP(Table1[[#This Row],[Stock]],[2]CUS030!$A$5:$BO$10000,26,0)/Table1[[#This Row],[Rate
(L/S)]],"")</f>
        <v/>
      </c>
      <c r="V517" s="7" t="str">
        <f>IFERROR(VLOOKUP(Table1[[#This Row],[Stock]],[2]CUS030!$A$5:$BO$10000,27,0)/Table1[[#This Row],[Rate
(L/S)]],"")</f>
        <v/>
      </c>
      <c r="W517" s="7" t="str">
        <f>IFERROR(VLOOKUP(Table1[[#This Row],[Stock]],[2]CUS030!$A$5:$BO$10000,28,0)/Table1[[#This Row],[Rate
(L/S)]],"")</f>
        <v/>
      </c>
      <c r="X517" s="7" t="str">
        <f>IFERROR(VLOOKUP(Table1[[#This Row],[Stock]],[2]CUS030!$A$5:$BO$10000,29,0)/Table1[[#This Row],[Rate
(L/S)]],"")</f>
        <v/>
      </c>
      <c r="Y517" s="7" t="str">
        <f>IFERROR(VLOOKUP(Table1[[#This Row],[Stock]],[2]CUS030!$A$5:$BO$10000,30,0)/Table1[[#This Row],[Rate
(L/S)]],"")</f>
        <v/>
      </c>
      <c r="Z517" s="7" t="str">
        <f>IFERROR(VLOOKUP(Table1[[#This Row],[Stock]],[2]CUS030!$A$5:$BO$10000,31,0)/Table1[[#This Row],[Rate
(L/S)]],"")</f>
        <v/>
      </c>
      <c r="AA517" s="7" t="str">
        <f>IFERROR(VLOOKUP(Table1[[#This Row],[Stock]],[2]CUS030!$A$5:$BO$10000,32,0)/Table1[[#This Row],[Rate
(L/S)]],"")</f>
        <v/>
      </c>
      <c r="AB517" s="7" t="str">
        <f>IFERROR(VLOOKUP(Table1[[#This Row],[Stock]],[2]CUS030!$A$5:$BO$10000,33,0)/Table1[[#This Row],[Rate
(L/S)]],"")</f>
        <v/>
      </c>
      <c r="AC517" s="7" t="str">
        <f>IFERROR(VLOOKUP(Table1[[#This Row],[Stock]],[2]CUS030!$A$5:$BO$10000,34,0)/Table1[[#This Row],[Rate
(L/S)]],"")</f>
        <v/>
      </c>
      <c r="AD517" s="7" t="str">
        <f>IFERROR(VLOOKUP(Table1[[#This Row],[Stock]],[2]CUS030!$A$5:$BO$10000,35,0)/Table1[[#This Row],[Rate
(L/S)]],"")</f>
        <v/>
      </c>
      <c r="AE517" s="7" t="str">
        <f>IFERROR(VLOOKUP(Table1[[#This Row],[Stock]],[2]CUS030!$A$5:$BO$10000,36,0)/Table1[[#This Row],[Rate
(L/S)]],"")</f>
        <v/>
      </c>
      <c r="AF517" s="7" t="str">
        <f>IFERROR(VLOOKUP(Table1[[#This Row],[Stock]],[2]CUS030!$A$5:$BO$10000,37,0)/Table1[[#This Row],[Rate
(L/S)]],"")</f>
        <v/>
      </c>
      <c r="AG517" s="7" t="str">
        <f>IFERROR(VLOOKUP(Table1[[#This Row],[Stock]],[2]CUS030!$A$5:$BO$10000,38,0)/Table1[[#This Row],[Rate
(L/S)]],"")</f>
        <v/>
      </c>
      <c r="AH517" s="7" t="str">
        <f>IFERROR(VLOOKUP(Table1[[#This Row],[Stock]],[2]CUS030!$A$5:$BO$10000,39,0)/Table1[[#This Row],[Rate
(L/S)]],"")</f>
        <v/>
      </c>
      <c r="AI517" s="7" t="str">
        <f>IFERROR(VLOOKUP(Table1[[#This Row],[Stock]],[2]CUS030!$A$5:$BO$10000,40,0)/Table1[[#This Row],[Rate
(L/S)]],"")</f>
        <v/>
      </c>
      <c r="AJ517" s="7" t="str">
        <f>IFERROR(VLOOKUP(Table1[[#This Row],[Stock]],[2]CUS030!$A$5:$BO$10000,41,0)/Table1[[#This Row],[Rate
(L/S)]],"")</f>
        <v/>
      </c>
      <c r="AK517" s="7" t="str">
        <f>IFERROR(VLOOKUP(Table1[[#This Row],[Stock]],[2]CUS030!$A$5:$BO$10000,42,0)/Table1[[#This Row],[Rate
(L/S)]],"")</f>
        <v/>
      </c>
      <c r="AL517" s="7" t="str">
        <f>IFERROR(VLOOKUP(Table1[[#This Row],[Stock]],[2]CUS030!$A$5:$BO$10000,43,0)/Table1[[#This Row],[Rate
(L/S)]],"")</f>
        <v/>
      </c>
      <c r="AM517" s="7" t="str">
        <f>IFERROR(VLOOKUP(Table1[[#This Row],[Stock]],[2]CUS030!$A$5:$BO$10000,44,0)/Table1[[#This Row],[Rate
(L/S)]],"")</f>
        <v/>
      </c>
      <c r="AN517" s="7" t="str">
        <f>IFERROR(VLOOKUP(Table1[[#This Row],[Stock]],[2]CUS030!$A$5:$BO$10000,45,0)/Table1[[#This Row],[Rate
(L/S)]],"")</f>
        <v/>
      </c>
      <c r="AO517" s="7" t="str">
        <f>IFERROR(VLOOKUP(Table1[[#This Row],[Stock]],[2]CUS030!$A$5:$BO$10000,46,0)/Table1[[#This Row],[Rate
(L/S)]],"")</f>
        <v/>
      </c>
      <c r="AP517" s="7" t="str">
        <f>IFERROR(VLOOKUP(Table1[[#This Row],[Stock]],[2]CUS030!$A$5:$BO$10000,47,0)/Table1[[#This Row],[Rate
(L/S)]],"")</f>
        <v/>
      </c>
      <c r="AQ517" s="7" t="str">
        <f>IFERROR(VLOOKUP(Table1[[#This Row],[Stock]],[2]CUS030!$A$5:$BO$10000,48,0)/Table1[[#This Row],[Rate
(L/S)]],"")</f>
        <v/>
      </c>
      <c r="AR517" s="7" t="str">
        <f>IFERROR(VLOOKUP(Table1[[#This Row],[Stock]],[2]CUS030!$A$5:$BO$10000,49,0)/Table1[[#This Row],[Rate
(L/S)]],"")</f>
        <v/>
      </c>
      <c r="AS517" s="7" t="str">
        <f>IFERROR(VLOOKUP(Table1[[#This Row],[Stock]],[2]CUS030!$A$5:$BO$10000,50,0)/Table1[[#This Row],[Rate
(L/S)]],"")</f>
        <v/>
      </c>
      <c r="AT517" s="7" t="str">
        <f>IFERROR(VLOOKUP(Table1[[#This Row],[Stock]],[2]CUS030!$A$5:$BO$10000,51,0)/Table1[[#This Row],[Rate
(L/S)]],"")</f>
        <v/>
      </c>
      <c r="AU517" s="7" t="str">
        <f>IFERROR(VLOOKUP(Table1[[#This Row],[Stock]],[2]CUS030!$A$5:$BO$10000,52,0)/Table1[[#This Row],[Rate
(L/S)]],"")</f>
        <v/>
      </c>
      <c r="AV517" s="7" t="str">
        <f>IFERROR(VLOOKUP(Table1[[#This Row],[Stock]],[2]CUS030!$A$5:$BO$10000,53,0)/Table1[[#This Row],[Rate
(L/S)]],"")</f>
        <v/>
      </c>
      <c r="AW517" s="7" t="str">
        <f>IFERROR(VLOOKUP(Table1[[#This Row],[Stock]],[2]CUS030!$A$5:$BO$10000,54,0)/Table1[[#This Row],[Rate
(L/S)]],"")</f>
        <v/>
      </c>
      <c r="AX517" s="7" t="str">
        <f>IFERROR(VLOOKUP(Table1[[#This Row],[Stock]],[2]CUS030!$A$5:$BO$10000,55,0)/Table1[[#This Row],[Rate
(L/S)]],"")</f>
        <v/>
      </c>
      <c r="AY517" s="7" t="str">
        <f>IFERROR(VLOOKUP(Table1[[#This Row],[Stock]],[2]CUS030!$A$5:$BO$10000,56,0)/Table1[[#This Row],[Rate
(L/S)]],"")</f>
        <v/>
      </c>
      <c r="AZ517" s="7" t="str">
        <f>IFERROR(VLOOKUP(Table1[[#This Row],[Stock]],[2]CUS030!$A$5:$BO$10000,57,0)/Table1[[#This Row],[Rate
(L/S)]],"")</f>
        <v/>
      </c>
      <c r="BA517" s="7" t="str">
        <f>IFERROR(VLOOKUP(Table1[[#This Row],[Stock]],[2]CUS030!$A$5:$BO$10000,58,0)/Table1[[#This Row],[Rate
(L/S)]],"")</f>
        <v/>
      </c>
      <c r="BB517" s="7" t="str">
        <f>IFERROR(VLOOKUP(Table1[[#This Row],[Stock]],[2]CUS030!$A$5:$BO$10000,59,0)/Table1[[#This Row],[Rate
(L/S)]],"")</f>
        <v/>
      </c>
      <c r="BC517" s="7" t="str">
        <f>IFERROR(VLOOKUP(Table1[[#This Row],[Stock]],[2]CUS030!$A$5:$BO$10000,60,0)/Table1[[#This Row],[Rate
(L/S)]],"")</f>
        <v/>
      </c>
      <c r="BD517" s="7" t="str">
        <f>IFERROR(VLOOKUP(Table1[[#This Row],[Stock]],[2]CUS030!$A$5:$BO$10000,61,0)/Table1[[#This Row],[Rate
(L/S)]],"")</f>
        <v/>
      </c>
      <c r="BE517" s="7" t="str">
        <f>IFERROR(VLOOKUP(Table1[[#This Row],[Stock]],[2]CUS030!$A$5:$BO$10000,62,0)/Table1[[#This Row],[Rate
(L/S)]],"")</f>
        <v/>
      </c>
      <c r="BF517" s="7" t="str">
        <f>IFERROR(VLOOKUP(Table1[[#This Row],[Stock]],[2]CUS030!$A$5:$BO$10000,63,0)/Table1[[#This Row],[Rate
(L/S)]],"")</f>
        <v/>
      </c>
      <c r="BG517" s="7" t="str">
        <f>IFERROR(VLOOKUP(Table1[[#This Row],[Stock]],[2]CUS030!$A$5:$BO$10000,64,0)/Table1[[#This Row],[Rate
(L/S)]],"")</f>
        <v/>
      </c>
      <c r="BH517" s="7" t="str">
        <f>IFERROR(VLOOKUP(Table1[[#This Row],[Stock]],[2]CUS030!$A$5:$BO$10000,65,0)/Table1[[#This Row],[Rate
(L/S)]],"")</f>
        <v/>
      </c>
      <c r="BI517" s="7" t="s">
        <v>1</v>
      </c>
      <c r="BJ517" s="15">
        <f>IFERROR(IF(Table1[[#This Row],[S.Material]]="S",(Table1[[#This Row],[Total Qty]]+Table1[[#This Row],[N+1]]+Table1[[#This Row],[N+2]]),Table1[[#This Row],[Total Qty]]+Table1[[#This Row],[N+1]]),)</f>
        <v>0</v>
      </c>
      <c r="BK517" s="7" t="str">
        <f>IFERROR(IF(((AVERAGE((Table1[[#This Row],[N+1]],Table1[[#This Row],[N+2]]),Table1[[#This Row],[N+3]])-(Table1[[#This Row],[Total Qty]])))&gt;500,"Fixed&gt;500pcs",""),"")</f>
        <v/>
      </c>
      <c r="BL517" s="7" t="str">
        <f>IF(AND(Table1[[#This Row],[Last Forcast]]=0,Table1[[#This Row],[Total Qty]]&gt;0,Table1[[#This Row],[N+1]]&gt;0),"Check PO again","")</f>
        <v/>
      </c>
    </row>
    <row r="518" spans="2:64" x14ac:dyDescent="0.3">
      <c r="B518">
        <v>516</v>
      </c>
      <c r="C518" t="s">
        <v>531</v>
      </c>
      <c r="D518">
        <f>IFERROR(ROUND((MID(Table1[[#This Row],[Production]],35,(LEN(Table1[[#This Row],[Production]]))-37)/(MID(Table1[[#This Row],[Stock]],35,(LEN(Table1[[#This Row],[Stock]]))-37))),0),"")</f>
        <v>1</v>
      </c>
      <c r="E518" t="s">
        <v>531</v>
      </c>
      <c r="F518" s="16">
        <f>VLOOKUP(LEFT(Table1[[#This Row],[Production]],LEN(Table1[[#This Row],[Production]])-7),Item!$A$5:$Z$1000,26,0)</f>
        <v>0.47599999999999998</v>
      </c>
      <c r="H518" s="8" t="str">
        <f>IFERROR(VLOOKUP(MID(Table1[[#This Row],[Production]],10,2),Special!$B$2:$D$26,3,0),"")</f>
        <v>S</v>
      </c>
      <c r="J518" t="b">
        <f>EXACT(LEFT(Table1[[#This Row],[Stock]],12),LEFT(Table1[[#This Row],[Production]],12))</f>
        <v>1</v>
      </c>
      <c r="K518" t="b">
        <f>EXACT((RIGHT(Table1[[#This Row],[Stock]],3)),((RIGHT(Table1[[#This Row],[Production]],3))))</f>
        <v>1</v>
      </c>
      <c r="L518" s="14">
        <f>IFERROR(VLOOKUP(Table1[[#This Row],[Stock]],[1]Sheet1!$A$7:$N$10000,14,0),"")</f>
        <v>117</v>
      </c>
      <c r="M518" s="14">
        <f>IFERROR(ROUND((Table1[[#This Row],[Stock
(S&amp;L)]]/Table1[[#This Row],[Rate
(L/S)]]),0),"")</f>
        <v>117</v>
      </c>
      <c r="O518" t="str">
        <f>IF(Table1[[#This Row],[Rate
(L/S)]]=1,"P/E","C")</f>
        <v>P/E</v>
      </c>
      <c r="P518" s="7" t="str">
        <f>IFERROR(VLOOKUP(Table1[[#This Row],[Stock]],[2]CUS030!$A$5:$BO$10000,21,0)/Table1[[#This Row],[Rate
(L/S)]],"")</f>
        <v/>
      </c>
      <c r="Q518" s="7" t="str">
        <f>IFERROR(VLOOKUP(Table1[[#This Row],[Stock]],[2]CUS030!$A$5:$BO$10000,22,0)/Table1[[#This Row],[Rate
(L/S)]],"")</f>
        <v/>
      </c>
      <c r="R518" s="7" t="str">
        <f>IFERROR(VLOOKUP(Table1[[#This Row],[Stock]],[2]CUS030!$A$5:$BO$10000,23,0)/Table1[[#This Row],[Rate
(L/S)]],"")</f>
        <v/>
      </c>
      <c r="S518" s="7" t="str">
        <f>IFERROR(VLOOKUP(Table1[[#This Row],[Stock]],[2]CUS030!$A$5:$BO$10000,24,0)/Table1[[#This Row],[Rate
(L/S)]],"")</f>
        <v/>
      </c>
      <c r="T518" s="7" t="str">
        <f>IFERROR(VLOOKUP(Table1[[#This Row],[Stock]],[2]CUS030!$A$5:$BO$10000,25,0)/Table1[[#This Row],[Rate
(L/S)]],"")</f>
        <v/>
      </c>
      <c r="U518" s="7" t="str">
        <f>IFERROR(VLOOKUP(Table1[[#This Row],[Stock]],[2]CUS030!$A$5:$BO$10000,26,0)/Table1[[#This Row],[Rate
(L/S)]],"")</f>
        <v/>
      </c>
      <c r="V518" s="7" t="str">
        <f>IFERROR(VLOOKUP(Table1[[#This Row],[Stock]],[2]CUS030!$A$5:$BO$10000,27,0)/Table1[[#This Row],[Rate
(L/S)]],"")</f>
        <v/>
      </c>
      <c r="W518" s="7" t="str">
        <f>IFERROR(VLOOKUP(Table1[[#This Row],[Stock]],[2]CUS030!$A$5:$BO$10000,28,0)/Table1[[#This Row],[Rate
(L/S)]],"")</f>
        <v/>
      </c>
      <c r="X518" s="7" t="str">
        <f>IFERROR(VLOOKUP(Table1[[#This Row],[Stock]],[2]CUS030!$A$5:$BO$10000,29,0)/Table1[[#This Row],[Rate
(L/S)]],"")</f>
        <v/>
      </c>
      <c r="Y518" s="7" t="str">
        <f>IFERROR(VLOOKUP(Table1[[#This Row],[Stock]],[2]CUS030!$A$5:$BO$10000,30,0)/Table1[[#This Row],[Rate
(L/S)]],"")</f>
        <v/>
      </c>
      <c r="Z518" s="7" t="str">
        <f>IFERROR(VLOOKUP(Table1[[#This Row],[Stock]],[2]CUS030!$A$5:$BO$10000,31,0)/Table1[[#This Row],[Rate
(L/S)]],"")</f>
        <v/>
      </c>
      <c r="AA518" s="7" t="str">
        <f>IFERROR(VLOOKUP(Table1[[#This Row],[Stock]],[2]CUS030!$A$5:$BO$10000,32,0)/Table1[[#This Row],[Rate
(L/S)]],"")</f>
        <v/>
      </c>
      <c r="AB518" s="7" t="str">
        <f>IFERROR(VLOOKUP(Table1[[#This Row],[Stock]],[2]CUS030!$A$5:$BO$10000,33,0)/Table1[[#This Row],[Rate
(L/S)]],"")</f>
        <v/>
      </c>
      <c r="AC518" s="7" t="str">
        <f>IFERROR(VLOOKUP(Table1[[#This Row],[Stock]],[2]CUS030!$A$5:$BO$10000,34,0)/Table1[[#This Row],[Rate
(L/S)]],"")</f>
        <v/>
      </c>
      <c r="AD518" s="7" t="str">
        <f>IFERROR(VLOOKUP(Table1[[#This Row],[Stock]],[2]CUS030!$A$5:$BO$10000,35,0)/Table1[[#This Row],[Rate
(L/S)]],"")</f>
        <v/>
      </c>
      <c r="AE518" s="7" t="str">
        <f>IFERROR(VLOOKUP(Table1[[#This Row],[Stock]],[2]CUS030!$A$5:$BO$10000,36,0)/Table1[[#This Row],[Rate
(L/S)]],"")</f>
        <v/>
      </c>
      <c r="AF518" s="7" t="str">
        <f>IFERROR(VLOOKUP(Table1[[#This Row],[Stock]],[2]CUS030!$A$5:$BO$10000,37,0)/Table1[[#This Row],[Rate
(L/S)]],"")</f>
        <v/>
      </c>
      <c r="AG518" s="7" t="str">
        <f>IFERROR(VLOOKUP(Table1[[#This Row],[Stock]],[2]CUS030!$A$5:$BO$10000,38,0)/Table1[[#This Row],[Rate
(L/S)]],"")</f>
        <v/>
      </c>
      <c r="AH518" s="7" t="str">
        <f>IFERROR(VLOOKUP(Table1[[#This Row],[Stock]],[2]CUS030!$A$5:$BO$10000,39,0)/Table1[[#This Row],[Rate
(L/S)]],"")</f>
        <v/>
      </c>
      <c r="AI518" s="7" t="str">
        <f>IFERROR(VLOOKUP(Table1[[#This Row],[Stock]],[2]CUS030!$A$5:$BO$10000,40,0)/Table1[[#This Row],[Rate
(L/S)]],"")</f>
        <v/>
      </c>
      <c r="AJ518" s="7" t="str">
        <f>IFERROR(VLOOKUP(Table1[[#This Row],[Stock]],[2]CUS030!$A$5:$BO$10000,41,0)/Table1[[#This Row],[Rate
(L/S)]],"")</f>
        <v/>
      </c>
      <c r="AK518" s="7" t="str">
        <f>IFERROR(VLOOKUP(Table1[[#This Row],[Stock]],[2]CUS030!$A$5:$BO$10000,42,0)/Table1[[#This Row],[Rate
(L/S)]],"")</f>
        <v/>
      </c>
      <c r="AL518" s="7" t="str">
        <f>IFERROR(VLOOKUP(Table1[[#This Row],[Stock]],[2]CUS030!$A$5:$BO$10000,43,0)/Table1[[#This Row],[Rate
(L/S)]],"")</f>
        <v/>
      </c>
      <c r="AM518" s="7" t="str">
        <f>IFERROR(VLOOKUP(Table1[[#This Row],[Stock]],[2]CUS030!$A$5:$BO$10000,44,0)/Table1[[#This Row],[Rate
(L/S)]],"")</f>
        <v/>
      </c>
      <c r="AN518" s="7" t="str">
        <f>IFERROR(VLOOKUP(Table1[[#This Row],[Stock]],[2]CUS030!$A$5:$BO$10000,45,0)/Table1[[#This Row],[Rate
(L/S)]],"")</f>
        <v/>
      </c>
      <c r="AO518" s="7" t="str">
        <f>IFERROR(VLOOKUP(Table1[[#This Row],[Stock]],[2]CUS030!$A$5:$BO$10000,46,0)/Table1[[#This Row],[Rate
(L/S)]],"")</f>
        <v/>
      </c>
      <c r="AP518" s="7" t="str">
        <f>IFERROR(VLOOKUP(Table1[[#This Row],[Stock]],[2]CUS030!$A$5:$BO$10000,47,0)/Table1[[#This Row],[Rate
(L/S)]],"")</f>
        <v/>
      </c>
      <c r="AQ518" s="7" t="str">
        <f>IFERROR(VLOOKUP(Table1[[#This Row],[Stock]],[2]CUS030!$A$5:$BO$10000,48,0)/Table1[[#This Row],[Rate
(L/S)]],"")</f>
        <v/>
      </c>
      <c r="AR518" s="7" t="str">
        <f>IFERROR(VLOOKUP(Table1[[#This Row],[Stock]],[2]CUS030!$A$5:$BO$10000,49,0)/Table1[[#This Row],[Rate
(L/S)]],"")</f>
        <v/>
      </c>
      <c r="AS518" s="7" t="str">
        <f>IFERROR(VLOOKUP(Table1[[#This Row],[Stock]],[2]CUS030!$A$5:$BO$10000,50,0)/Table1[[#This Row],[Rate
(L/S)]],"")</f>
        <v/>
      </c>
      <c r="AT518" s="7" t="str">
        <f>IFERROR(VLOOKUP(Table1[[#This Row],[Stock]],[2]CUS030!$A$5:$BO$10000,51,0)/Table1[[#This Row],[Rate
(L/S)]],"")</f>
        <v/>
      </c>
      <c r="AU518" s="7" t="str">
        <f>IFERROR(VLOOKUP(Table1[[#This Row],[Stock]],[2]CUS030!$A$5:$BO$10000,52,0)/Table1[[#This Row],[Rate
(L/S)]],"")</f>
        <v/>
      </c>
      <c r="AV518" s="7" t="str">
        <f>IFERROR(VLOOKUP(Table1[[#This Row],[Stock]],[2]CUS030!$A$5:$BO$10000,53,0)/Table1[[#This Row],[Rate
(L/S)]],"")</f>
        <v/>
      </c>
      <c r="AW518" s="7" t="str">
        <f>IFERROR(VLOOKUP(Table1[[#This Row],[Stock]],[2]CUS030!$A$5:$BO$10000,54,0)/Table1[[#This Row],[Rate
(L/S)]],"")</f>
        <v/>
      </c>
      <c r="AX518" s="7" t="str">
        <f>IFERROR(VLOOKUP(Table1[[#This Row],[Stock]],[2]CUS030!$A$5:$BO$10000,55,0)/Table1[[#This Row],[Rate
(L/S)]],"")</f>
        <v/>
      </c>
      <c r="AY518" s="7" t="str">
        <f>IFERROR(VLOOKUP(Table1[[#This Row],[Stock]],[2]CUS030!$A$5:$BO$10000,56,0)/Table1[[#This Row],[Rate
(L/S)]],"")</f>
        <v/>
      </c>
      <c r="AZ518" s="7" t="str">
        <f>IFERROR(VLOOKUP(Table1[[#This Row],[Stock]],[2]CUS030!$A$5:$BO$10000,57,0)/Table1[[#This Row],[Rate
(L/S)]],"")</f>
        <v/>
      </c>
      <c r="BA518" s="7" t="str">
        <f>IFERROR(VLOOKUP(Table1[[#This Row],[Stock]],[2]CUS030!$A$5:$BO$10000,58,0)/Table1[[#This Row],[Rate
(L/S)]],"")</f>
        <v/>
      </c>
      <c r="BB518" s="7" t="str">
        <f>IFERROR(VLOOKUP(Table1[[#This Row],[Stock]],[2]CUS030!$A$5:$BO$10000,59,0)/Table1[[#This Row],[Rate
(L/S)]],"")</f>
        <v/>
      </c>
      <c r="BC518" s="7" t="str">
        <f>IFERROR(VLOOKUP(Table1[[#This Row],[Stock]],[2]CUS030!$A$5:$BO$10000,60,0)/Table1[[#This Row],[Rate
(L/S)]],"")</f>
        <v/>
      </c>
      <c r="BD518" s="7" t="str">
        <f>IFERROR(VLOOKUP(Table1[[#This Row],[Stock]],[2]CUS030!$A$5:$BO$10000,61,0)/Table1[[#This Row],[Rate
(L/S)]],"")</f>
        <v/>
      </c>
      <c r="BE518" s="7" t="str">
        <f>IFERROR(VLOOKUP(Table1[[#This Row],[Stock]],[2]CUS030!$A$5:$BO$10000,62,0)/Table1[[#This Row],[Rate
(L/S)]],"")</f>
        <v/>
      </c>
      <c r="BF518" s="7" t="str">
        <f>IFERROR(VLOOKUP(Table1[[#This Row],[Stock]],[2]CUS030!$A$5:$BO$10000,63,0)/Table1[[#This Row],[Rate
(L/S)]],"")</f>
        <v/>
      </c>
      <c r="BG518" s="7" t="str">
        <f>IFERROR(VLOOKUP(Table1[[#This Row],[Stock]],[2]CUS030!$A$5:$BO$10000,64,0)/Table1[[#This Row],[Rate
(L/S)]],"")</f>
        <v/>
      </c>
      <c r="BH518" s="7" t="str">
        <f>IFERROR(VLOOKUP(Table1[[#This Row],[Stock]],[2]CUS030!$A$5:$BO$10000,65,0)/Table1[[#This Row],[Rate
(L/S)]],"")</f>
        <v/>
      </c>
      <c r="BI518" s="7" t="s">
        <v>1</v>
      </c>
      <c r="BJ518" s="15">
        <f>IFERROR(IF(Table1[[#This Row],[S.Material]]="S",(Table1[[#This Row],[Total Qty]]+Table1[[#This Row],[N+1]]+Table1[[#This Row],[N+2]]),Table1[[#This Row],[Total Qty]]+Table1[[#This Row],[N+1]]),)</f>
        <v>0</v>
      </c>
      <c r="BK518" s="7" t="str">
        <f>IFERROR(IF(((AVERAGE((Table1[[#This Row],[N+1]],Table1[[#This Row],[N+2]]),Table1[[#This Row],[N+3]])-(Table1[[#This Row],[Total Qty]])))&gt;500,"Fixed&gt;500pcs",""),"")</f>
        <v/>
      </c>
      <c r="BL518" s="7" t="str">
        <f>IF(AND(Table1[[#This Row],[Last Forcast]]=0,Table1[[#This Row],[Total Qty]]&gt;0,Table1[[#This Row],[N+1]]&gt;0),"Check PO again","")</f>
        <v/>
      </c>
    </row>
    <row r="519" spans="2:64" x14ac:dyDescent="0.3">
      <c r="B519">
        <v>517</v>
      </c>
      <c r="C519" t="s">
        <v>532</v>
      </c>
      <c r="D519">
        <f>IFERROR(ROUND((MID(Table1[[#This Row],[Production]],35,(LEN(Table1[[#This Row],[Production]]))-37)/(MID(Table1[[#This Row],[Stock]],35,(LEN(Table1[[#This Row],[Stock]]))-37))),0),"")</f>
        <v>7</v>
      </c>
      <c r="E519" t="s">
        <v>531</v>
      </c>
      <c r="F519" s="16">
        <f>VLOOKUP(LEFT(Table1[[#This Row],[Production]],LEN(Table1[[#This Row],[Production]])-7),Item!$A$5:$Z$1000,26,0)</f>
        <v>0.47599999999999998</v>
      </c>
      <c r="H519" s="8" t="str">
        <f>IFERROR(VLOOKUP(MID(Table1[[#This Row],[Production]],10,2),Special!$B$2:$D$26,3,0),"")</f>
        <v>S</v>
      </c>
      <c r="J519" t="b">
        <f>EXACT(LEFT(Table1[[#This Row],[Stock]],12),LEFT(Table1[[#This Row],[Production]],12))</f>
        <v>1</v>
      </c>
      <c r="K519" t="b">
        <f>EXACT((RIGHT(Table1[[#This Row],[Stock]],3)),((RIGHT(Table1[[#This Row],[Production]],3))))</f>
        <v>1</v>
      </c>
      <c r="L519" s="14">
        <f>IFERROR(VLOOKUP(Table1[[#This Row],[Stock]],[1]Sheet1!$A$7:$N$10000,14,0),"")</f>
        <v>38</v>
      </c>
      <c r="M519" s="14">
        <f>IFERROR(ROUND((Table1[[#This Row],[Stock
(S&amp;L)]]/Table1[[#This Row],[Rate
(L/S)]]),0),"")</f>
        <v>5</v>
      </c>
      <c r="O519" t="str">
        <f>IF(Table1[[#This Row],[Rate
(L/S)]]=1,"P/E","C")</f>
        <v>C</v>
      </c>
      <c r="P519" s="7">
        <f>IFERROR(VLOOKUP(Table1[[#This Row],[Stock]],[2]CUS030!$A$5:$BO$10000,21,0)/Table1[[#This Row],[Rate
(L/S)]],"")</f>
        <v>0</v>
      </c>
      <c r="Q519" s="7">
        <f>IFERROR(VLOOKUP(Table1[[#This Row],[Stock]],[2]CUS030!$A$5:$BO$10000,22,0)/Table1[[#This Row],[Rate
(L/S)]],"")</f>
        <v>0</v>
      </c>
      <c r="R519" s="7">
        <f>IFERROR(VLOOKUP(Table1[[#This Row],[Stock]],[2]CUS030!$A$5:$BO$10000,23,0)/Table1[[#This Row],[Rate
(L/S)]],"")</f>
        <v>0</v>
      </c>
      <c r="S519" s="7">
        <f>IFERROR(VLOOKUP(Table1[[#This Row],[Stock]],[2]CUS030!$A$5:$BO$10000,24,0)/Table1[[#This Row],[Rate
(L/S)]],"")</f>
        <v>0</v>
      </c>
      <c r="T519" s="7">
        <f>IFERROR(VLOOKUP(Table1[[#This Row],[Stock]],[2]CUS030!$A$5:$BO$10000,25,0)/Table1[[#This Row],[Rate
(L/S)]],"")</f>
        <v>0</v>
      </c>
      <c r="U519" s="7">
        <f>IFERROR(VLOOKUP(Table1[[#This Row],[Stock]],[2]CUS030!$A$5:$BO$10000,26,0)/Table1[[#This Row],[Rate
(L/S)]],"")</f>
        <v>0</v>
      </c>
      <c r="V519" s="7">
        <f>IFERROR(VLOOKUP(Table1[[#This Row],[Stock]],[2]CUS030!$A$5:$BO$10000,27,0)/Table1[[#This Row],[Rate
(L/S)]],"")</f>
        <v>0</v>
      </c>
      <c r="W519" s="7">
        <f>IFERROR(VLOOKUP(Table1[[#This Row],[Stock]],[2]CUS030!$A$5:$BO$10000,28,0)/Table1[[#This Row],[Rate
(L/S)]],"")</f>
        <v>0</v>
      </c>
      <c r="X519" s="7">
        <f>IFERROR(VLOOKUP(Table1[[#This Row],[Stock]],[2]CUS030!$A$5:$BO$10000,29,0)/Table1[[#This Row],[Rate
(L/S)]],"")</f>
        <v>0</v>
      </c>
      <c r="Y519" s="7">
        <f>IFERROR(VLOOKUP(Table1[[#This Row],[Stock]],[2]CUS030!$A$5:$BO$10000,30,0)/Table1[[#This Row],[Rate
(L/S)]],"")</f>
        <v>0</v>
      </c>
      <c r="Z519" s="7">
        <f>IFERROR(VLOOKUP(Table1[[#This Row],[Stock]],[2]CUS030!$A$5:$BO$10000,31,0)/Table1[[#This Row],[Rate
(L/S)]],"")</f>
        <v>0</v>
      </c>
      <c r="AA519" s="7">
        <f>IFERROR(VLOOKUP(Table1[[#This Row],[Stock]],[2]CUS030!$A$5:$BO$10000,32,0)/Table1[[#This Row],[Rate
(L/S)]],"")</f>
        <v>0</v>
      </c>
      <c r="AB519" s="7">
        <f>IFERROR(VLOOKUP(Table1[[#This Row],[Stock]],[2]CUS030!$A$5:$BO$10000,33,0)/Table1[[#This Row],[Rate
(L/S)]],"")</f>
        <v>0</v>
      </c>
      <c r="AC519" s="7">
        <f>IFERROR(VLOOKUP(Table1[[#This Row],[Stock]],[2]CUS030!$A$5:$BO$10000,34,0)/Table1[[#This Row],[Rate
(L/S)]],"")</f>
        <v>0</v>
      </c>
      <c r="AD519" s="7">
        <f>IFERROR(VLOOKUP(Table1[[#This Row],[Stock]],[2]CUS030!$A$5:$BO$10000,35,0)/Table1[[#This Row],[Rate
(L/S)]],"")</f>
        <v>0</v>
      </c>
      <c r="AE519" s="7">
        <f>IFERROR(VLOOKUP(Table1[[#This Row],[Stock]],[2]CUS030!$A$5:$BO$10000,36,0)/Table1[[#This Row],[Rate
(L/S)]],"")</f>
        <v>0</v>
      </c>
      <c r="AF519" s="7">
        <f>IFERROR(VLOOKUP(Table1[[#This Row],[Stock]],[2]CUS030!$A$5:$BO$10000,37,0)/Table1[[#This Row],[Rate
(L/S)]],"")</f>
        <v>0</v>
      </c>
      <c r="AG519" s="7">
        <f>IFERROR(VLOOKUP(Table1[[#This Row],[Stock]],[2]CUS030!$A$5:$BO$10000,38,0)/Table1[[#This Row],[Rate
(L/S)]],"")</f>
        <v>0</v>
      </c>
      <c r="AH519" s="7">
        <f>IFERROR(VLOOKUP(Table1[[#This Row],[Stock]],[2]CUS030!$A$5:$BO$10000,39,0)/Table1[[#This Row],[Rate
(L/S)]],"")</f>
        <v>0</v>
      </c>
      <c r="AI519" s="7">
        <f>IFERROR(VLOOKUP(Table1[[#This Row],[Stock]],[2]CUS030!$A$5:$BO$10000,40,0)/Table1[[#This Row],[Rate
(L/S)]],"")</f>
        <v>0</v>
      </c>
      <c r="AJ519" s="7">
        <f>IFERROR(VLOOKUP(Table1[[#This Row],[Stock]],[2]CUS030!$A$5:$BO$10000,41,0)/Table1[[#This Row],[Rate
(L/S)]],"")</f>
        <v>0</v>
      </c>
      <c r="AK519" s="7">
        <f>IFERROR(VLOOKUP(Table1[[#This Row],[Stock]],[2]CUS030!$A$5:$BO$10000,42,0)/Table1[[#This Row],[Rate
(L/S)]],"")</f>
        <v>0</v>
      </c>
      <c r="AL519" s="7">
        <f>IFERROR(VLOOKUP(Table1[[#This Row],[Stock]],[2]CUS030!$A$5:$BO$10000,43,0)/Table1[[#This Row],[Rate
(L/S)]],"")</f>
        <v>0</v>
      </c>
      <c r="AM519" s="7">
        <f>IFERROR(VLOOKUP(Table1[[#This Row],[Stock]],[2]CUS030!$A$5:$BO$10000,44,0)/Table1[[#This Row],[Rate
(L/S)]],"")</f>
        <v>0</v>
      </c>
      <c r="AN519" s="7">
        <f>IFERROR(VLOOKUP(Table1[[#This Row],[Stock]],[2]CUS030!$A$5:$BO$10000,45,0)/Table1[[#This Row],[Rate
(L/S)]],"")</f>
        <v>0</v>
      </c>
      <c r="AO519" s="7">
        <f>IFERROR(VLOOKUP(Table1[[#This Row],[Stock]],[2]CUS030!$A$5:$BO$10000,46,0)/Table1[[#This Row],[Rate
(L/S)]],"")</f>
        <v>0</v>
      </c>
      <c r="AP519" s="7">
        <f>IFERROR(VLOOKUP(Table1[[#This Row],[Stock]],[2]CUS030!$A$5:$BO$10000,47,0)/Table1[[#This Row],[Rate
(L/S)]],"")</f>
        <v>0</v>
      </c>
      <c r="AQ519" s="7">
        <f>IFERROR(VLOOKUP(Table1[[#This Row],[Stock]],[2]CUS030!$A$5:$BO$10000,48,0)/Table1[[#This Row],[Rate
(L/S)]],"")</f>
        <v>0</v>
      </c>
      <c r="AR519" s="7">
        <f>IFERROR(VLOOKUP(Table1[[#This Row],[Stock]],[2]CUS030!$A$5:$BO$10000,49,0)/Table1[[#This Row],[Rate
(L/S)]],"")</f>
        <v>0</v>
      </c>
      <c r="AS519" s="7">
        <f>IFERROR(VLOOKUP(Table1[[#This Row],[Stock]],[2]CUS030!$A$5:$BO$10000,50,0)/Table1[[#This Row],[Rate
(L/S)]],"")</f>
        <v>0</v>
      </c>
      <c r="AT519" s="7">
        <f>IFERROR(VLOOKUP(Table1[[#This Row],[Stock]],[2]CUS030!$A$5:$BO$10000,51,0)/Table1[[#This Row],[Rate
(L/S)]],"")</f>
        <v>0</v>
      </c>
      <c r="AU519" s="7">
        <f>IFERROR(VLOOKUP(Table1[[#This Row],[Stock]],[2]CUS030!$A$5:$BO$10000,52,0)/Table1[[#This Row],[Rate
(L/S)]],"")</f>
        <v>0</v>
      </c>
      <c r="AV519" s="7">
        <f>IFERROR(VLOOKUP(Table1[[#This Row],[Stock]],[2]CUS030!$A$5:$BO$10000,53,0)/Table1[[#This Row],[Rate
(L/S)]],"")</f>
        <v>0</v>
      </c>
      <c r="AW519" s="7">
        <f>IFERROR(VLOOKUP(Table1[[#This Row],[Stock]],[2]CUS030!$A$5:$BO$10000,54,0)/Table1[[#This Row],[Rate
(L/S)]],"")</f>
        <v>0</v>
      </c>
      <c r="AX519" s="7">
        <f>IFERROR(VLOOKUP(Table1[[#This Row],[Stock]],[2]CUS030!$A$5:$BO$10000,55,0)/Table1[[#This Row],[Rate
(L/S)]],"")</f>
        <v>0</v>
      </c>
      <c r="AY519" s="7">
        <f>IFERROR(VLOOKUP(Table1[[#This Row],[Stock]],[2]CUS030!$A$5:$BO$10000,56,0)/Table1[[#This Row],[Rate
(L/S)]],"")</f>
        <v>52.428571428571431</v>
      </c>
      <c r="AZ519" s="7">
        <f>IFERROR(VLOOKUP(Table1[[#This Row],[Stock]],[2]CUS030!$A$5:$BO$10000,57,0)/Table1[[#This Row],[Rate
(L/S)]],"")</f>
        <v>55.142857142857146</v>
      </c>
      <c r="BA519" s="7">
        <f>IFERROR(VLOOKUP(Table1[[#This Row],[Stock]],[2]CUS030!$A$5:$BO$10000,58,0)/Table1[[#This Row],[Rate
(L/S)]],"")</f>
        <v>55.142857142857146</v>
      </c>
      <c r="BB519" s="7">
        <f>IFERROR(VLOOKUP(Table1[[#This Row],[Stock]],[2]CUS030!$A$5:$BO$10000,59,0)/Table1[[#This Row],[Rate
(L/S)]],"")</f>
        <v>0</v>
      </c>
      <c r="BC519" s="7">
        <f>IFERROR(VLOOKUP(Table1[[#This Row],[Stock]],[2]CUS030!$A$5:$BO$10000,60,0)/Table1[[#This Row],[Rate
(L/S)]],"")</f>
        <v>0</v>
      </c>
      <c r="BD519" s="7">
        <f>IFERROR(VLOOKUP(Table1[[#This Row],[Stock]],[2]CUS030!$A$5:$BO$10000,61,0)/Table1[[#This Row],[Rate
(L/S)]],"")</f>
        <v>0</v>
      </c>
      <c r="BE519" s="7">
        <f>IFERROR(VLOOKUP(Table1[[#This Row],[Stock]],[2]CUS030!$A$5:$BO$10000,62,0)/Table1[[#This Row],[Rate
(L/S)]],"")</f>
        <v>0</v>
      </c>
      <c r="BF519" s="7">
        <f>IFERROR(VLOOKUP(Table1[[#This Row],[Stock]],[2]CUS030!$A$5:$BO$10000,63,0)/Table1[[#This Row],[Rate
(L/S)]],"")</f>
        <v>0</v>
      </c>
      <c r="BG519" s="7">
        <f>IFERROR(VLOOKUP(Table1[[#This Row],[Stock]],[2]CUS030!$A$5:$BO$10000,64,0)/Table1[[#This Row],[Rate
(L/S)]],"")</f>
        <v>0</v>
      </c>
      <c r="BH519" s="7">
        <f>IFERROR(VLOOKUP(Table1[[#This Row],[Stock]],[2]CUS030!$A$5:$BO$10000,65,0)/Table1[[#This Row],[Rate
(L/S)]],"")</f>
        <v>0</v>
      </c>
      <c r="BI519" s="7" t="s">
        <v>1</v>
      </c>
      <c r="BJ519" s="15">
        <f>IFERROR(IF(Table1[[#This Row],[S.Material]]="S",(Table1[[#This Row],[Total Qty]]+Table1[[#This Row],[N+1]]+Table1[[#This Row],[N+2]]),Table1[[#This Row],[Total Qty]]+Table1[[#This Row],[N+1]]),)</f>
        <v>107.57142857142858</v>
      </c>
      <c r="BK519" s="7" t="str">
        <f>IFERROR(IF(((AVERAGE((Table1[[#This Row],[N+1]],Table1[[#This Row],[N+2]]),Table1[[#This Row],[N+3]])-(Table1[[#This Row],[Total Qty]])))&gt;500,"Fixed&gt;500pcs",""),"")</f>
        <v/>
      </c>
      <c r="BL519" s="7" t="str">
        <f>IF(AND(Table1[[#This Row],[Last Forcast]]=0,Table1[[#This Row],[Total Qty]]&gt;0,Table1[[#This Row],[N+1]]&gt;0),"Check PO again","")</f>
        <v/>
      </c>
    </row>
    <row r="520" spans="2:64" x14ac:dyDescent="0.3">
      <c r="B520">
        <v>518</v>
      </c>
      <c r="C520" t="s">
        <v>533</v>
      </c>
      <c r="D520">
        <f>IFERROR(ROUND((MID(Table1[[#This Row],[Production]],35,(LEN(Table1[[#This Row],[Production]]))-37)/(MID(Table1[[#This Row],[Stock]],35,(LEN(Table1[[#This Row],[Stock]]))-37))),0),"")</f>
        <v>3</v>
      </c>
      <c r="E520" t="s">
        <v>536</v>
      </c>
      <c r="F520" s="16">
        <f>VLOOKUP(LEFT(Table1[[#This Row],[Production]],LEN(Table1[[#This Row],[Production]])-7),Item!$A$5:$Z$1000,26,0)</f>
        <v>0.53</v>
      </c>
      <c r="H520" s="8" t="str">
        <f>IFERROR(VLOOKUP(MID(Table1[[#This Row],[Production]],10,2),Special!$B$2:$D$26,3,0),"")</f>
        <v>S</v>
      </c>
      <c r="J520" t="b">
        <f>EXACT(LEFT(Table1[[#This Row],[Stock]],12),LEFT(Table1[[#This Row],[Production]],12))</f>
        <v>1</v>
      </c>
      <c r="K520" t="b">
        <f>EXACT((RIGHT(Table1[[#This Row],[Stock]],3)),((RIGHT(Table1[[#This Row],[Production]],3))))</f>
        <v>1</v>
      </c>
      <c r="L520" s="14">
        <f>IFERROR(VLOOKUP(Table1[[#This Row],[Stock]],[1]Sheet1!$A$7:$N$10000,14,0),"")</f>
        <v>44</v>
      </c>
      <c r="M520" s="14">
        <f>IFERROR(ROUND((Table1[[#This Row],[Stock
(S&amp;L)]]/Table1[[#This Row],[Rate
(L/S)]]),0),"")</f>
        <v>15</v>
      </c>
      <c r="O520" t="str">
        <f>IF(Table1[[#This Row],[Rate
(L/S)]]=1,"P/E","C")</f>
        <v>C</v>
      </c>
      <c r="P520" s="7">
        <f>IFERROR(VLOOKUP(Table1[[#This Row],[Stock]],[2]CUS030!$A$5:$BO$10000,21,0)/Table1[[#This Row],[Rate
(L/S)]],"")</f>
        <v>0</v>
      </c>
      <c r="Q520" s="7">
        <f>IFERROR(VLOOKUP(Table1[[#This Row],[Stock]],[2]CUS030!$A$5:$BO$10000,22,0)/Table1[[#This Row],[Rate
(L/S)]],"")</f>
        <v>0</v>
      </c>
      <c r="R520" s="7">
        <f>IFERROR(VLOOKUP(Table1[[#This Row],[Stock]],[2]CUS030!$A$5:$BO$10000,23,0)/Table1[[#This Row],[Rate
(L/S)]],"")</f>
        <v>0</v>
      </c>
      <c r="S520" s="7">
        <f>IFERROR(VLOOKUP(Table1[[#This Row],[Stock]],[2]CUS030!$A$5:$BO$10000,24,0)/Table1[[#This Row],[Rate
(L/S)]],"")</f>
        <v>0</v>
      </c>
      <c r="T520" s="7">
        <f>IFERROR(VLOOKUP(Table1[[#This Row],[Stock]],[2]CUS030!$A$5:$BO$10000,25,0)/Table1[[#This Row],[Rate
(L/S)]],"")</f>
        <v>0</v>
      </c>
      <c r="U520" s="7">
        <f>IFERROR(VLOOKUP(Table1[[#This Row],[Stock]],[2]CUS030!$A$5:$BO$10000,26,0)/Table1[[#This Row],[Rate
(L/S)]],"")</f>
        <v>0</v>
      </c>
      <c r="V520" s="7">
        <f>IFERROR(VLOOKUP(Table1[[#This Row],[Stock]],[2]CUS030!$A$5:$BO$10000,27,0)/Table1[[#This Row],[Rate
(L/S)]],"")</f>
        <v>0</v>
      </c>
      <c r="W520" s="7">
        <f>IFERROR(VLOOKUP(Table1[[#This Row],[Stock]],[2]CUS030!$A$5:$BO$10000,28,0)/Table1[[#This Row],[Rate
(L/S)]],"")</f>
        <v>0</v>
      </c>
      <c r="X520" s="7">
        <f>IFERROR(VLOOKUP(Table1[[#This Row],[Stock]],[2]CUS030!$A$5:$BO$10000,29,0)/Table1[[#This Row],[Rate
(L/S)]],"")</f>
        <v>0</v>
      </c>
      <c r="Y520" s="7">
        <f>IFERROR(VLOOKUP(Table1[[#This Row],[Stock]],[2]CUS030!$A$5:$BO$10000,30,0)/Table1[[#This Row],[Rate
(L/S)]],"")</f>
        <v>0</v>
      </c>
      <c r="Z520" s="7">
        <f>IFERROR(VLOOKUP(Table1[[#This Row],[Stock]],[2]CUS030!$A$5:$BO$10000,31,0)/Table1[[#This Row],[Rate
(L/S)]],"")</f>
        <v>0</v>
      </c>
      <c r="AA520" s="7">
        <f>IFERROR(VLOOKUP(Table1[[#This Row],[Stock]],[2]CUS030!$A$5:$BO$10000,32,0)/Table1[[#This Row],[Rate
(L/S)]],"")</f>
        <v>0</v>
      </c>
      <c r="AB520" s="7">
        <f>IFERROR(VLOOKUP(Table1[[#This Row],[Stock]],[2]CUS030!$A$5:$BO$10000,33,0)/Table1[[#This Row],[Rate
(L/S)]],"")</f>
        <v>0</v>
      </c>
      <c r="AC520" s="7">
        <f>IFERROR(VLOOKUP(Table1[[#This Row],[Stock]],[2]CUS030!$A$5:$BO$10000,34,0)/Table1[[#This Row],[Rate
(L/S)]],"")</f>
        <v>0</v>
      </c>
      <c r="AD520" s="7">
        <f>IFERROR(VLOOKUP(Table1[[#This Row],[Stock]],[2]CUS030!$A$5:$BO$10000,35,0)/Table1[[#This Row],[Rate
(L/S)]],"")</f>
        <v>0</v>
      </c>
      <c r="AE520" s="7">
        <f>IFERROR(VLOOKUP(Table1[[#This Row],[Stock]],[2]CUS030!$A$5:$BO$10000,36,0)/Table1[[#This Row],[Rate
(L/S)]],"")</f>
        <v>0</v>
      </c>
      <c r="AF520" s="7">
        <f>IFERROR(VLOOKUP(Table1[[#This Row],[Stock]],[2]CUS030!$A$5:$BO$10000,37,0)/Table1[[#This Row],[Rate
(L/S)]],"")</f>
        <v>0</v>
      </c>
      <c r="AG520" s="7">
        <f>IFERROR(VLOOKUP(Table1[[#This Row],[Stock]],[2]CUS030!$A$5:$BO$10000,38,0)/Table1[[#This Row],[Rate
(L/S)]],"")</f>
        <v>0</v>
      </c>
      <c r="AH520" s="7">
        <f>IFERROR(VLOOKUP(Table1[[#This Row],[Stock]],[2]CUS030!$A$5:$BO$10000,39,0)/Table1[[#This Row],[Rate
(L/S)]],"")</f>
        <v>0</v>
      </c>
      <c r="AI520" s="7">
        <f>IFERROR(VLOOKUP(Table1[[#This Row],[Stock]],[2]CUS030!$A$5:$BO$10000,40,0)/Table1[[#This Row],[Rate
(L/S)]],"")</f>
        <v>0</v>
      </c>
      <c r="AJ520" s="7">
        <f>IFERROR(VLOOKUP(Table1[[#This Row],[Stock]],[2]CUS030!$A$5:$BO$10000,41,0)/Table1[[#This Row],[Rate
(L/S)]],"")</f>
        <v>0</v>
      </c>
      <c r="AK520" s="7">
        <f>IFERROR(VLOOKUP(Table1[[#This Row],[Stock]],[2]CUS030!$A$5:$BO$10000,42,0)/Table1[[#This Row],[Rate
(L/S)]],"")</f>
        <v>0</v>
      </c>
      <c r="AL520" s="7">
        <f>IFERROR(VLOOKUP(Table1[[#This Row],[Stock]],[2]CUS030!$A$5:$BO$10000,43,0)/Table1[[#This Row],[Rate
(L/S)]],"")</f>
        <v>0</v>
      </c>
      <c r="AM520" s="7">
        <f>IFERROR(VLOOKUP(Table1[[#This Row],[Stock]],[2]CUS030!$A$5:$BO$10000,44,0)/Table1[[#This Row],[Rate
(L/S)]],"")</f>
        <v>0</v>
      </c>
      <c r="AN520" s="7">
        <f>IFERROR(VLOOKUP(Table1[[#This Row],[Stock]],[2]CUS030!$A$5:$BO$10000,45,0)/Table1[[#This Row],[Rate
(L/S)]],"")</f>
        <v>0</v>
      </c>
      <c r="AO520" s="7">
        <f>IFERROR(VLOOKUP(Table1[[#This Row],[Stock]],[2]CUS030!$A$5:$BO$10000,46,0)/Table1[[#This Row],[Rate
(L/S)]],"")</f>
        <v>0</v>
      </c>
      <c r="AP520" s="7">
        <f>IFERROR(VLOOKUP(Table1[[#This Row],[Stock]],[2]CUS030!$A$5:$BO$10000,47,0)/Table1[[#This Row],[Rate
(L/S)]],"")</f>
        <v>0</v>
      </c>
      <c r="AQ520" s="7">
        <f>IFERROR(VLOOKUP(Table1[[#This Row],[Stock]],[2]CUS030!$A$5:$BO$10000,48,0)/Table1[[#This Row],[Rate
(L/S)]],"")</f>
        <v>0</v>
      </c>
      <c r="AR520" s="7">
        <f>IFERROR(VLOOKUP(Table1[[#This Row],[Stock]],[2]CUS030!$A$5:$BO$10000,49,0)/Table1[[#This Row],[Rate
(L/S)]],"")</f>
        <v>0</v>
      </c>
      <c r="AS520" s="7">
        <f>IFERROR(VLOOKUP(Table1[[#This Row],[Stock]],[2]CUS030!$A$5:$BO$10000,50,0)/Table1[[#This Row],[Rate
(L/S)]],"")</f>
        <v>0</v>
      </c>
      <c r="AT520" s="7">
        <f>IFERROR(VLOOKUP(Table1[[#This Row],[Stock]],[2]CUS030!$A$5:$BO$10000,51,0)/Table1[[#This Row],[Rate
(L/S)]],"")</f>
        <v>0</v>
      </c>
      <c r="AU520" s="7">
        <f>IFERROR(VLOOKUP(Table1[[#This Row],[Stock]],[2]CUS030!$A$5:$BO$10000,52,0)/Table1[[#This Row],[Rate
(L/S)]],"")</f>
        <v>0</v>
      </c>
      <c r="AV520" s="7">
        <f>IFERROR(VLOOKUP(Table1[[#This Row],[Stock]],[2]CUS030!$A$5:$BO$10000,53,0)/Table1[[#This Row],[Rate
(L/S)]],"")</f>
        <v>0</v>
      </c>
      <c r="AW520" s="7">
        <f>IFERROR(VLOOKUP(Table1[[#This Row],[Stock]],[2]CUS030!$A$5:$BO$10000,54,0)/Table1[[#This Row],[Rate
(L/S)]],"")</f>
        <v>0</v>
      </c>
      <c r="AX520" s="7">
        <f>IFERROR(VLOOKUP(Table1[[#This Row],[Stock]],[2]CUS030!$A$5:$BO$10000,55,0)/Table1[[#This Row],[Rate
(L/S)]],"")</f>
        <v>0</v>
      </c>
      <c r="AY520" s="7">
        <f>IFERROR(VLOOKUP(Table1[[#This Row],[Stock]],[2]CUS030!$A$5:$BO$10000,56,0)/Table1[[#This Row],[Rate
(L/S)]],"")</f>
        <v>323.66666666666669</v>
      </c>
      <c r="AZ520" s="7">
        <f>IFERROR(VLOOKUP(Table1[[#This Row],[Stock]],[2]CUS030!$A$5:$BO$10000,57,0)/Table1[[#This Row],[Rate
(L/S)]],"")</f>
        <v>326.33333333333331</v>
      </c>
      <c r="BA520" s="7">
        <f>IFERROR(VLOOKUP(Table1[[#This Row],[Stock]],[2]CUS030!$A$5:$BO$10000,58,0)/Table1[[#This Row],[Rate
(L/S)]],"")</f>
        <v>327</v>
      </c>
      <c r="BB520" s="7">
        <f>IFERROR(VLOOKUP(Table1[[#This Row],[Stock]],[2]CUS030!$A$5:$BO$10000,59,0)/Table1[[#This Row],[Rate
(L/S)]],"")</f>
        <v>0</v>
      </c>
      <c r="BC520" s="7">
        <f>IFERROR(VLOOKUP(Table1[[#This Row],[Stock]],[2]CUS030!$A$5:$BO$10000,60,0)/Table1[[#This Row],[Rate
(L/S)]],"")</f>
        <v>0</v>
      </c>
      <c r="BD520" s="7">
        <f>IFERROR(VLOOKUP(Table1[[#This Row],[Stock]],[2]CUS030!$A$5:$BO$10000,61,0)/Table1[[#This Row],[Rate
(L/S)]],"")</f>
        <v>0</v>
      </c>
      <c r="BE520" s="7">
        <f>IFERROR(VLOOKUP(Table1[[#This Row],[Stock]],[2]CUS030!$A$5:$BO$10000,62,0)/Table1[[#This Row],[Rate
(L/S)]],"")</f>
        <v>0</v>
      </c>
      <c r="BF520" s="7">
        <f>IFERROR(VLOOKUP(Table1[[#This Row],[Stock]],[2]CUS030!$A$5:$BO$10000,63,0)/Table1[[#This Row],[Rate
(L/S)]],"")</f>
        <v>0</v>
      </c>
      <c r="BG520" s="7">
        <f>IFERROR(VLOOKUP(Table1[[#This Row],[Stock]],[2]CUS030!$A$5:$BO$10000,64,0)/Table1[[#This Row],[Rate
(L/S)]],"")</f>
        <v>0</v>
      </c>
      <c r="BH520" s="7">
        <f>IFERROR(VLOOKUP(Table1[[#This Row],[Stock]],[2]CUS030!$A$5:$BO$10000,65,0)/Table1[[#This Row],[Rate
(L/S)]],"")</f>
        <v>0</v>
      </c>
      <c r="BI520" s="7" t="s">
        <v>1</v>
      </c>
      <c r="BJ520" s="15">
        <f>IFERROR(IF(Table1[[#This Row],[S.Material]]="S",(Table1[[#This Row],[Total Qty]]+Table1[[#This Row],[N+1]]+Table1[[#This Row],[N+2]]),Table1[[#This Row],[Total Qty]]+Table1[[#This Row],[N+1]]),)</f>
        <v>650</v>
      </c>
      <c r="BK520" s="7" t="str">
        <f>IFERROR(IF(((AVERAGE((Table1[[#This Row],[N+1]],Table1[[#This Row],[N+2]]),Table1[[#This Row],[N+3]])-(Table1[[#This Row],[Total Qty]])))&gt;500,"Fixed&gt;500pcs",""),"")</f>
        <v/>
      </c>
      <c r="BL520" s="7" t="str">
        <f>IF(AND(Table1[[#This Row],[Last Forcast]]=0,Table1[[#This Row],[Total Qty]]&gt;0,Table1[[#This Row],[N+1]]&gt;0),"Check PO again","")</f>
        <v/>
      </c>
    </row>
    <row r="521" spans="2:64" x14ac:dyDescent="0.3">
      <c r="B521">
        <v>519</v>
      </c>
      <c r="C521" s="1" t="s">
        <v>535</v>
      </c>
      <c r="D521">
        <f>IFERROR(ROUND((MID(Table1[[#This Row],[Production]],35,(LEN(Table1[[#This Row],[Production]]))-37)/(MID(Table1[[#This Row],[Stock]],35,(LEN(Table1[[#This Row],[Stock]]))-37))),0),"")</f>
        <v>2</v>
      </c>
      <c r="E521" t="s">
        <v>534</v>
      </c>
      <c r="F521" s="16">
        <f>VLOOKUP(LEFT(Table1[[#This Row],[Production]],LEN(Table1[[#This Row],[Production]])-7),Item!$A$5:$Z$1000,26,0)</f>
        <v>0.53</v>
      </c>
      <c r="H521" s="8" t="str">
        <f>IFERROR(VLOOKUP(MID(Table1[[#This Row],[Production]],10,2),Special!$B$2:$D$26,3,0),"")</f>
        <v>S</v>
      </c>
      <c r="J521" t="b">
        <f>EXACT(LEFT(Table1[[#This Row],[Stock]],12),LEFT(Table1[[#This Row],[Production]],12))</f>
        <v>1</v>
      </c>
      <c r="K521" t="b">
        <f>EXACT((RIGHT(Table1[[#This Row],[Stock]],3)),((RIGHT(Table1[[#This Row],[Production]],3))))</f>
        <v>1</v>
      </c>
      <c r="L521" s="14">
        <f>IFERROR(VLOOKUP(Table1[[#This Row],[Stock]],[1]Sheet1!$A$7:$N$10000,14,0),"")</f>
        <v>88</v>
      </c>
      <c r="M521" s="14">
        <f>IFERROR(ROUND((Table1[[#This Row],[Stock
(S&amp;L)]]/Table1[[#This Row],[Rate
(L/S)]]),0),"")</f>
        <v>44</v>
      </c>
      <c r="O521" t="str">
        <f>IF(Table1[[#This Row],[Rate
(L/S)]]=1,"P/E","C")</f>
        <v>C</v>
      </c>
      <c r="P521" s="7">
        <f>IFERROR(VLOOKUP(Table1[[#This Row],[Stock]],[2]CUS030!$A$5:$BO$10000,21,0)/Table1[[#This Row],[Rate
(L/S)]],"")</f>
        <v>0</v>
      </c>
      <c r="Q521" s="7">
        <f>IFERROR(VLOOKUP(Table1[[#This Row],[Stock]],[2]CUS030!$A$5:$BO$10000,22,0)/Table1[[#This Row],[Rate
(L/S)]],"")</f>
        <v>0</v>
      </c>
      <c r="R521" s="7">
        <f>IFERROR(VLOOKUP(Table1[[#This Row],[Stock]],[2]CUS030!$A$5:$BO$10000,23,0)/Table1[[#This Row],[Rate
(L/S)]],"")</f>
        <v>0</v>
      </c>
      <c r="S521" s="7">
        <f>IFERROR(VLOOKUP(Table1[[#This Row],[Stock]],[2]CUS030!$A$5:$BO$10000,24,0)/Table1[[#This Row],[Rate
(L/S)]],"")</f>
        <v>0</v>
      </c>
      <c r="T521" s="7">
        <f>IFERROR(VLOOKUP(Table1[[#This Row],[Stock]],[2]CUS030!$A$5:$BO$10000,25,0)/Table1[[#This Row],[Rate
(L/S)]],"")</f>
        <v>0</v>
      </c>
      <c r="U521" s="7">
        <f>IFERROR(VLOOKUP(Table1[[#This Row],[Stock]],[2]CUS030!$A$5:$BO$10000,26,0)/Table1[[#This Row],[Rate
(L/S)]],"")</f>
        <v>0</v>
      </c>
      <c r="V521" s="7">
        <f>IFERROR(VLOOKUP(Table1[[#This Row],[Stock]],[2]CUS030!$A$5:$BO$10000,27,0)/Table1[[#This Row],[Rate
(L/S)]],"")</f>
        <v>0</v>
      </c>
      <c r="W521" s="7">
        <f>IFERROR(VLOOKUP(Table1[[#This Row],[Stock]],[2]CUS030!$A$5:$BO$10000,28,0)/Table1[[#This Row],[Rate
(L/S)]],"")</f>
        <v>0</v>
      </c>
      <c r="X521" s="7">
        <f>IFERROR(VLOOKUP(Table1[[#This Row],[Stock]],[2]CUS030!$A$5:$BO$10000,29,0)/Table1[[#This Row],[Rate
(L/S)]],"")</f>
        <v>0</v>
      </c>
      <c r="Y521" s="7">
        <f>IFERROR(VLOOKUP(Table1[[#This Row],[Stock]],[2]CUS030!$A$5:$BO$10000,30,0)/Table1[[#This Row],[Rate
(L/S)]],"")</f>
        <v>0</v>
      </c>
      <c r="Z521" s="7">
        <f>IFERROR(VLOOKUP(Table1[[#This Row],[Stock]],[2]CUS030!$A$5:$BO$10000,31,0)/Table1[[#This Row],[Rate
(L/S)]],"")</f>
        <v>0</v>
      </c>
      <c r="AA521" s="7">
        <f>IFERROR(VLOOKUP(Table1[[#This Row],[Stock]],[2]CUS030!$A$5:$BO$10000,32,0)/Table1[[#This Row],[Rate
(L/S)]],"")</f>
        <v>0</v>
      </c>
      <c r="AB521" s="7">
        <f>IFERROR(VLOOKUP(Table1[[#This Row],[Stock]],[2]CUS030!$A$5:$BO$10000,33,0)/Table1[[#This Row],[Rate
(L/S)]],"")</f>
        <v>0</v>
      </c>
      <c r="AC521" s="7">
        <f>IFERROR(VLOOKUP(Table1[[#This Row],[Stock]],[2]CUS030!$A$5:$BO$10000,34,0)/Table1[[#This Row],[Rate
(L/S)]],"")</f>
        <v>0</v>
      </c>
      <c r="AD521" s="7">
        <f>IFERROR(VLOOKUP(Table1[[#This Row],[Stock]],[2]CUS030!$A$5:$BO$10000,35,0)/Table1[[#This Row],[Rate
(L/S)]],"")</f>
        <v>0</v>
      </c>
      <c r="AE521" s="7">
        <f>IFERROR(VLOOKUP(Table1[[#This Row],[Stock]],[2]CUS030!$A$5:$BO$10000,36,0)/Table1[[#This Row],[Rate
(L/S)]],"")</f>
        <v>0</v>
      </c>
      <c r="AF521" s="7">
        <f>IFERROR(VLOOKUP(Table1[[#This Row],[Stock]],[2]CUS030!$A$5:$BO$10000,37,0)/Table1[[#This Row],[Rate
(L/S)]],"")</f>
        <v>0</v>
      </c>
      <c r="AG521" s="7">
        <f>IFERROR(VLOOKUP(Table1[[#This Row],[Stock]],[2]CUS030!$A$5:$BO$10000,38,0)/Table1[[#This Row],[Rate
(L/S)]],"")</f>
        <v>0</v>
      </c>
      <c r="AH521" s="7">
        <f>IFERROR(VLOOKUP(Table1[[#This Row],[Stock]],[2]CUS030!$A$5:$BO$10000,39,0)/Table1[[#This Row],[Rate
(L/S)]],"")</f>
        <v>0</v>
      </c>
      <c r="AI521" s="7">
        <f>IFERROR(VLOOKUP(Table1[[#This Row],[Stock]],[2]CUS030!$A$5:$BO$10000,40,0)/Table1[[#This Row],[Rate
(L/S)]],"")</f>
        <v>0</v>
      </c>
      <c r="AJ521" s="7">
        <f>IFERROR(VLOOKUP(Table1[[#This Row],[Stock]],[2]CUS030!$A$5:$BO$10000,41,0)/Table1[[#This Row],[Rate
(L/S)]],"")</f>
        <v>0</v>
      </c>
      <c r="AK521" s="7">
        <f>IFERROR(VLOOKUP(Table1[[#This Row],[Stock]],[2]CUS030!$A$5:$BO$10000,42,0)/Table1[[#This Row],[Rate
(L/S)]],"")</f>
        <v>0</v>
      </c>
      <c r="AL521" s="7">
        <f>IFERROR(VLOOKUP(Table1[[#This Row],[Stock]],[2]CUS030!$A$5:$BO$10000,43,0)/Table1[[#This Row],[Rate
(L/S)]],"")</f>
        <v>0</v>
      </c>
      <c r="AM521" s="7">
        <f>IFERROR(VLOOKUP(Table1[[#This Row],[Stock]],[2]CUS030!$A$5:$BO$10000,44,0)/Table1[[#This Row],[Rate
(L/S)]],"")</f>
        <v>0</v>
      </c>
      <c r="AN521" s="7">
        <f>IFERROR(VLOOKUP(Table1[[#This Row],[Stock]],[2]CUS030!$A$5:$BO$10000,45,0)/Table1[[#This Row],[Rate
(L/S)]],"")</f>
        <v>0</v>
      </c>
      <c r="AO521" s="7">
        <f>IFERROR(VLOOKUP(Table1[[#This Row],[Stock]],[2]CUS030!$A$5:$BO$10000,46,0)/Table1[[#This Row],[Rate
(L/S)]],"")</f>
        <v>0</v>
      </c>
      <c r="AP521" s="7">
        <f>IFERROR(VLOOKUP(Table1[[#This Row],[Stock]],[2]CUS030!$A$5:$BO$10000,47,0)/Table1[[#This Row],[Rate
(L/S)]],"")</f>
        <v>0</v>
      </c>
      <c r="AQ521" s="7">
        <f>IFERROR(VLOOKUP(Table1[[#This Row],[Stock]],[2]CUS030!$A$5:$BO$10000,48,0)/Table1[[#This Row],[Rate
(L/S)]],"")</f>
        <v>0</v>
      </c>
      <c r="AR521" s="7">
        <f>IFERROR(VLOOKUP(Table1[[#This Row],[Stock]],[2]CUS030!$A$5:$BO$10000,49,0)/Table1[[#This Row],[Rate
(L/S)]],"")</f>
        <v>0</v>
      </c>
      <c r="AS521" s="7">
        <f>IFERROR(VLOOKUP(Table1[[#This Row],[Stock]],[2]CUS030!$A$5:$BO$10000,50,0)/Table1[[#This Row],[Rate
(L/S)]],"")</f>
        <v>0</v>
      </c>
      <c r="AT521" s="7">
        <f>IFERROR(VLOOKUP(Table1[[#This Row],[Stock]],[2]CUS030!$A$5:$BO$10000,51,0)/Table1[[#This Row],[Rate
(L/S)]],"")</f>
        <v>0</v>
      </c>
      <c r="AU521" s="7">
        <f>IFERROR(VLOOKUP(Table1[[#This Row],[Stock]],[2]CUS030!$A$5:$BO$10000,52,0)/Table1[[#This Row],[Rate
(L/S)]],"")</f>
        <v>0</v>
      </c>
      <c r="AV521" s="7">
        <f>IFERROR(VLOOKUP(Table1[[#This Row],[Stock]],[2]CUS030!$A$5:$BO$10000,53,0)/Table1[[#This Row],[Rate
(L/S)]],"")</f>
        <v>0</v>
      </c>
      <c r="AW521" s="7">
        <f>IFERROR(VLOOKUP(Table1[[#This Row],[Stock]],[2]CUS030!$A$5:$BO$10000,54,0)/Table1[[#This Row],[Rate
(L/S)]],"")</f>
        <v>0</v>
      </c>
      <c r="AX521" s="7">
        <f>IFERROR(VLOOKUP(Table1[[#This Row],[Stock]],[2]CUS030!$A$5:$BO$10000,55,0)/Table1[[#This Row],[Rate
(L/S)]],"")</f>
        <v>0</v>
      </c>
      <c r="AY521" s="7">
        <f>IFERROR(VLOOKUP(Table1[[#This Row],[Stock]],[2]CUS030!$A$5:$BO$10000,56,0)/Table1[[#This Row],[Rate
(L/S)]],"")</f>
        <v>184.5</v>
      </c>
      <c r="AZ521" s="7">
        <f>IFERROR(VLOOKUP(Table1[[#This Row],[Stock]],[2]CUS030!$A$5:$BO$10000,57,0)/Table1[[#This Row],[Rate
(L/S)]],"")</f>
        <v>193</v>
      </c>
      <c r="BA521" s="7">
        <f>IFERROR(VLOOKUP(Table1[[#This Row],[Stock]],[2]CUS030!$A$5:$BO$10000,58,0)/Table1[[#This Row],[Rate
(L/S)]],"")</f>
        <v>193</v>
      </c>
      <c r="BB521" s="7">
        <f>IFERROR(VLOOKUP(Table1[[#This Row],[Stock]],[2]CUS030!$A$5:$BO$10000,59,0)/Table1[[#This Row],[Rate
(L/S)]],"")</f>
        <v>0</v>
      </c>
      <c r="BC521" s="7">
        <f>IFERROR(VLOOKUP(Table1[[#This Row],[Stock]],[2]CUS030!$A$5:$BO$10000,60,0)/Table1[[#This Row],[Rate
(L/S)]],"")</f>
        <v>0</v>
      </c>
      <c r="BD521" s="7">
        <f>IFERROR(VLOOKUP(Table1[[#This Row],[Stock]],[2]CUS030!$A$5:$BO$10000,61,0)/Table1[[#This Row],[Rate
(L/S)]],"")</f>
        <v>0</v>
      </c>
      <c r="BE521" s="7">
        <f>IFERROR(VLOOKUP(Table1[[#This Row],[Stock]],[2]CUS030!$A$5:$BO$10000,62,0)/Table1[[#This Row],[Rate
(L/S)]],"")</f>
        <v>0</v>
      </c>
      <c r="BF521" s="7">
        <f>IFERROR(VLOOKUP(Table1[[#This Row],[Stock]],[2]CUS030!$A$5:$BO$10000,63,0)/Table1[[#This Row],[Rate
(L/S)]],"")</f>
        <v>0</v>
      </c>
      <c r="BG521" s="7">
        <f>IFERROR(VLOOKUP(Table1[[#This Row],[Stock]],[2]CUS030!$A$5:$BO$10000,64,0)/Table1[[#This Row],[Rate
(L/S)]],"")</f>
        <v>0</v>
      </c>
      <c r="BH521" s="7">
        <f>IFERROR(VLOOKUP(Table1[[#This Row],[Stock]],[2]CUS030!$A$5:$BO$10000,65,0)/Table1[[#This Row],[Rate
(L/S)]],"")</f>
        <v>0</v>
      </c>
      <c r="BI521" s="7" t="s">
        <v>1</v>
      </c>
      <c r="BJ521" s="15">
        <f>IFERROR(IF(Table1[[#This Row],[S.Material]]="S",(Table1[[#This Row],[Total Qty]]+Table1[[#This Row],[N+1]]+Table1[[#This Row],[N+2]]),Table1[[#This Row],[Total Qty]]+Table1[[#This Row],[N+1]]),)</f>
        <v>377.5</v>
      </c>
      <c r="BK521" s="7" t="str">
        <f>IFERROR(IF(((AVERAGE((Table1[[#This Row],[N+1]],Table1[[#This Row],[N+2]]),Table1[[#This Row],[N+3]])-(Table1[[#This Row],[Total Qty]])))&gt;500,"Fixed&gt;500pcs",""),"")</f>
        <v/>
      </c>
      <c r="BL521" s="7" t="str">
        <f>IF(AND(Table1[[#This Row],[Last Forcast]]=0,Table1[[#This Row],[Total Qty]]&gt;0,Table1[[#This Row],[N+1]]&gt;0),"Check PO again","")</f>
        <v/>
      </c>
    </row>
    <row r="522" spans="2:64" x14ac:dyDescent="0.3">
      <c r="B522">
        <v>520</v>
      </c>
      <c r="C522" t="s">
        <v>534</v>
      </c>
      <c r="D522">
        <f>IFERROR(ROUND((MID(Table1[[#This Row],[Production]],35,(LEN(Table1[[#This Row],[Production]]))-37)/(MID(Table1[[#This Row],[Stock]],35,(LEN(Table1[[#This Row],[Stock]]))-37))),0),"")</f>
        <v>1</v>
      </c>
      <c r="E522" t="s">
        <v>534</v>
      </c>
      <c r="F522" s="16">
        <f>VLOOKUP(LEFT(Table1[[#This Row],[Production]],LEN(Table1[[#This Row],[Production]])-7),Item!$A$5:$Z$1000,26,0)</f>
        <v>0.53</v>
      </c>
      <c r="H522" s="8" t="str">
        <f>IFERROR(VLOOKUP(MID(Table1[[#This Row],[Production]],10,2),Special!$B$2:$D$26,3,0),"")</f>
        <v>S</v>
      </c>
      <c r="J522" t="b">
        <f>EXACT(LEFT(Table1[[#This Row],[Stock]],12),LEFT(Table1[[#This Row],[Production]],12))</f>
        <v>1</v>
      </c>
      <c r="K522" t="b">
        <f>EXACT((RIGHT(Table1[[#This Row],[Stock]],3)),((RIGHT(Table1[[#This Row],[Production]],3))))</f>
        <v>1</v>
      </c>
      <c r="L522" s="14">
        <f>IFERROR(VLOOKUP(Table1[[#This Row],[Stock]],[1]Sheet1!$A$7:$N$10000,14,0),"")</f>
        <v>323</v>
      </c>
      <c r="M522" s="14">
        <f>IFERROR(ROUND((Table1[[#This Row],[Stock
(S&amp;L)]]/Table1[[#This Row],[Rate
(L/S)]]),0),"")</f>
        <v>323</v>
      </c>
      <c r="O522" t="str">
        <f>IF(Table1[[#This Row],[Rate
(L/S)]]=1,"P/E","C")</f>
        <v>P/E</v>
      </c>
      <c r="P522" s="7" t="str">
        <f>IFERROR(VLOOKUP(Table1[[#This Row],[Stock]],[2]CUS030!$A$5:$BO$10000,21,0)/Table1[[#This Row],[Rate
(L/S)]],"")</f>
        <v/>
      </c>
      <c r="Q522" s="7" t="str">
        <f>IFERROR(VLOOKUP(Table1[[#This Row],[Stock]],[2]CUS030!$A$5:$BO$10000,22,0)/Table1[[#This Row],[Rate
(L/S)]],"")</f>
        <v/>
      </c>
      <c r="R522" s="7" t="str">
        <f>IFERROR(VLOOKUP(Table1[[#This Row],[Stock]],[2]CUS030!$A$5:$BO$10000,23,0)/Table1[[#This Row],[Rate
(L/S)]],"")</f>
        <v/>
      </c>
      <c r="S522" s="7" t="str">
        <f>IFERROR(VLOOKUP(Table1[[#This Row],[Stock]],[2]CUS030!$A$5:$BO$10000,24,0)/Table1[[#This Row],[Rate
(L/S)]],"")</f>
        <v/>
      </c>
      <c r="T522" s="7" t="str">
        <f>IFERROR(VLOOKUP(Table1[[#This Row],[Stock]],[2]CUS030!$A$5:$BO$10000,25,0)/Table1[[#This Row],[Rate
(L/S)]],"")</f>
        <v/>
      </c>
      <c r="U522" s="7" t="str">
        <f>IFERROR(VLOOKUP(Table1[[#This Row],[Stock]],[2]CUS030!$A$5:$BO$10000,26,0)/Table1[[#This Row],[Rate
(L/S)]],"")</f>
        <v/>
      </c>
      <c r="V522" s="7" t="str">
        <f>IFERROR(VLOOKUP(Table1[[#This Row],[Stock]],[2]CUS030!$A$5:$BO$10000,27,0)/Table1[[#This Row],[Rate
(L/S)]],"")</f>
        <v/>
      </c>
      <c r="W522" s="7" t="str">
        <f>IFERROR(VLOOKUP(Table1[[#This Row],[Stock]],[2]CUS030!$A$5:$BO$10000,28,0)/Table1[[#This Row],[Rate
(L/S)]],"")</f>
        <v/>
      </c>
      <c r="X522" s="7" t="str">
        <f>IFERROR(VLOOKUP(Table1[[#This Row],[Stock]],[2]CUS030!$A$5:$BO$10000,29,0)/Table1[[#This Row],[Rate
(L/S)]],"")</f>
        <v/>
      </c>
      <c r="Y522" s="7" t="str">
        <f>IFERROR(VLOOKUP(Table1[[#This Row],[Stock]],[2]CUS030!$A$5:$BO$10000,30,0)/Table1[[#This Row],[Rate
(L/S)]],"")</f>
        <v/>
      </c>
      <c r="Z522" s="7" t="str">
        <f>IFERROR(VLOOKUP(Table1[[#This Row],[Stock]],[2]CUS030!$A$5:$BO$10000,31,0)/Table1[[#This Row],[Rate
(L/S)]],"")</f>
        <v/>
      </c>
      <c r="AA522" s="7" t="str">
        <f>IFERROR(VLOOKUP(Table1[[#This Row],[Stock]],[2]CUS030!$A$5:$BO$10000,32,0)/Table1[[#This Row],[Rate
(L/S)]],"")</f>
        <v/>
      </c>
      <c r="AB522" s="7" t="str">
        <f>IFERROR(VLOOKUP(Table1[[#This Row],[Stock]],[2]CUS030!$A$5:$BO$10000,33,0)/Table1[[#This Row],[Rate
(L/S)]],"")</f>
        <v/>
      </c>
      <c r="AC522" s="7" t="str">
        <f>IFERROR(VLOOKUP(Table1[[#This Row],[Stock]],[2]CUS030!$A$5:$BO$10000,34,0)/Table1[[#This Row],[Rate
(L/S)]],"")</f>
        <v/>
      </c>
      <c r="AD522" s="7" t="str">
        <f>IFERROR(VLOOKUP(Table1[[#This Row],[Stock]],[2]CUS030!$A$5:$BO$10000,35,0)/Table1[[#This Row],[Rate
(L/S)]],"")</f>
        <v/>
      </c>
      <c r="AE522" s="7" t="str">
        <f>IFERROR(VLOOKUP(Table1[[#This Row],[Stock]],[2]CUS030!$A$5:$BO$10000,36,0)/Table1[[#This Row],[Rate
(L/S)]],"")</f>
        <v/>
      </c>
      <c r="AF522" s="7" t="str">
        <f>IFERROR(VLOOKUP(Table1[[#This Row],[Stock]],[2]CUS030!$A$5:$BO$10000,37,0)/Table1[[#This Row],[Rate
(L/S)]],"")</f>
        <v/>
      </c>
      <c r="AG522" s="7" t="str">
        <f>IFERROR(VLOOKUP(Table1[[#This Row],[Stock]],[2]CUS030!$A$5:$BO$10000,38,0)/Table1[[#This Row],[Rate
(L/S)]],"")</f>
        <v/>
      </c>
      <c r="AH522" s="7" t="str">
        <f>IFERROR(VLOOKUP(Table1[[#This Row],[Stock]],[2]CUS030!$A$5:$BO$10000,39,0)/Table1[[#This Row],[Rate
(L/S)]],"")</f>
        <v/>
      </c>
      <c r="AI522" s="7" t="str">
        <f>IFERROR(VLOOKUP(Table1[[#This Row],[Stock]],[2]CUS030!$A$5:$BO$10000,40,0)/Table1[[#This Row],[Rate
(L/S)]],"")</f>
        <v/>
      </c>
      <c r="AJ522" s="7" t="str">
        <f>IFERROR(VLOOKUP(Table1[[#This Row],[Stock]],[2]CUS030!$A$5:$BO$10000,41,0)/Table1[[#This Row],[Rate
(L/S)]],"")</f>
        <v/>
      </c>
      <c r="AK522" s="7" t="str">
        <f>IFERROR(VLOOKUP(Table1[[#This Row],[Stock]],[2]CUS030!$A$5:$BO$10000,42,0)/Table1[[#This Row],[Rate
(L/S)]],"")</f>
        <v/>
      </c>
      <c r="AL522" s="7" t="str">
        <f>IFERROR(VLOOKUP(Table1[[#This Row],[Stock]],[2]CUS030!$A$5:$BO$10000,43,0)/Table1[[#This Row],[Rate
(L/S)]],"")</f>
        <v/>
      </c>
      <c r="AM522" s="7" t="str">
        <f>IFERROR(VLOOKUP(Table1[[#This Row],[Stock]],[2]CUS030!$A$5:$BO$10000,44,0)/Table1[[#This Row],[Rate
(L/S)]],"")</f>
        <v/>
      </c>
      <c r="AN522" s="7" t="str">
        <f>IFERROR(VLOOKUP(Table1[[#This Row],[Stock]],[2]CUS030!$A$5:$BO$10000,45,0)/Table1[[#This Row],[Rate
(L/S)]],"")</f>
        <v/>
      </c>
      <c r="AO522" s="7" t="str">
        <f>IFERROR(VLOOKUP(Table1[[#This Row],[Stock]],[2]CUS030!$A$5:$BO$10000,46,0)/Table1[[#This Row],[Rate
(L/S)]],"")</f>
        <v/>
      </c>
      <c r="AP522" s="7" t="str">
        <f>IFERROR(VLOOKUP(Table1[[#This Row],[Stock]],[2]CUS030!$A$5:$BO$10000,47,0)/Table1[[#This Row],[Rate
(L/S)]],"")</f>
        <v/>
      </c>
      <c r="AQ522" s="7" t="str">
        <f>IFERROR(VLOOKUP(Table1[[#This Row],[Stock]],[2]CUS030!$A$5:$BO$10000,48,0)/Table1[[#This Row],[Rate
(L/S)]],"")</f>
        <v/>
      </c>
      <c r="AR522" s="7" t="str">
        <f>IFERROR(VLOOKUP(Table1[[#This Row],[Stock]],[2]CUS030!$A$5:$BO$10000,49,0)/Table1[[#This Row],[Rate
(L/S)]],"")</f>
        <v/>
      </c>
      <c r="AS522" s="7" t="str">
        <f>IFERROR(VLOOKUP(Table1[[#This Row],[Stock]],[2]CUS030!$A$5:$BO$10000,50,0)/Table1[[#This Row],[Rate
(L/S)]],"")</f>
        <v/>
      </c>
      <c r="AT522" s="7" t="str">
        <f>IFERROR(VLOOKUP(Table1[[#This Row],[Stock]],[2]CUS030!$A$5:$BO$10000,51,0)/Table1[[#This Row],[Rate
(L/S)]],"")</f>
        <v/>
      </c>
      <c r="AU522" s="7" t="str">
        <f>IFERROR(VLOOKUP(Table1[[#This Row],[Stock]],[2]CUS030!$A$5:$BO$10000,52,0)/Table1[[#This Row],[Rate
(L/S)]],"")</f>
        <v/>
      </c>
      <c r="AV522" s="7" t="str">
        <f>IFERROR(VLOOKUP(Table1[[#This Row],[Stock]],[2]CUS030!$A$5:$BO$10000,53,0)/Table1[[#This Row],[Rate
(L/S)]],"")</f>
        <v/>
      </c>
      <c r="AW522" s="7" t="str">
        <f>IFERROR(VLOOKUP(Table1[[#This Row],[Stock]],[2]CUS030!$A$5:$BO$10000,54,0)/Table1[[#This Row],[Rate
(L/S)]],"")</f>
        <v/>
      </c>
      <c r="AX522" s="7" t="str">
        <f>IFERROR(VLOOKUP(Table1[[#This Row],[Stock]],[2]CUS030!$A$5:$BO$10000,55,0)/Table1[[#This Row],[Rate
(L/S)]],"")</f>
        <v/>
      </c>
      <c r="AY522" s="7" t="str">
        <f>IFERROR(VLOOKUP(Table1[[#This Row],[Stock]],[2]CUS030!$A$5:$BO$10000,56,0)/Table1[[#This Row],[Rate
(L/S)]],"")</f>
        <v/>
      </c>
      <c r="AZ522" s="7" t="str">
        <f>IFERROR(VLOOKUP(Table1[[#This Row],[Stock]],[2]CUS030!$A$5:$BO$10000,57,0)/Table1[[#This Row],[Rate
(L/S)]],"")</f>
        <v/>
      </c>
      <c r="BA522" s="7" t="str">
        <f>IFERROR(VLOOKUP(Table1[[#This Row],[Stock]],[2]CUS030!$A$5:$BO$10000,58,0)/Table1[[#This Row],[Rate
(L/S)]],"")</f>
        <v/>
      </c>
      <c r="BB522" s="7" t="str">
        <f>IFERROR(VLOOKUP(Table1[[#This Row],[Stock]],[2]CUS030!$A$5:$BO$10000,59,0)/Table1[[#This Row],[Rate
(L/S)]],"")</f>
        <v/>
      </c>
      <c r="BC522" s="7" t="str">
        <f>IFERROR(VLOOKUP(Table1[[#This Row],[Stock]],[2]CUS030!$A$5:$BO$10000,60,0)/Table1[[#This Row],[Rate
(L/S)]],"")</f>
        <v/>
      </c>
      <c r="BD522" s="7" t="str">
        <f>IFERROR(VLOOKUP(Table1[[#This Row],[Stock]],[2]CUS030!$A$5:$BO$10000,61,0)/Table1[[#This Row],[Rate
(L/S)]],"")</f>
        <v/>
      </c>
      <c r="BE522" s="7" t="str">
        <f>IFERROR(VLOOKUP(Table1[[#This Row],[Stock]],[2]CUS030!$A$5:$BO$10000,62,0)/Table1[[#This Row],[Rate
(L/S)]],"")</f>
        <v/>
      </c>
      <c r="BF522" s="7" t="str">
        <f>IFERROR(VLOOKUP(Table1[[#This Row],[Stock]],[2]CUS030!$A$5:$BO$10000,63,0)/Table1[[#This Row],[Rate
(L/S)]],"")</f>
        <v/>
      </c>
      <c r="BG522" s="7" t="str">
        <f>IFERROR(VLOOKUP(Table1[[#This Row],[Stock]],[2]CUS030!$A$5:$BO$10000,64,0)/Table1[[#This Row],[Rate
(L/S)]],"")</f>
        <v/>
      </c>
      <c r="BH522" s="7" t="str">
        <f>IFERROR(VLOOKUP(Table1[[#This Row],[Stock]],[2]CUS030!$A$5:$BO$10000,65,0)/Table1[[#This Row],[Rate
(L/S)]],"")</f>
        <v/>
      </c>
      <c r="BI522" s="7" t="s">
        <v>1</v>
      </c>
      <c r="BJ522" s="15">
        <f>IFERROR(IF(Table1[[#This Row],[S.Material]]="S",(Table1[[#This Row],[Total Qty]]+Table1[[#This Row],[N+1]]+Table1[[#This Row],[N+2]]),Table1[[#This Row],[Total Qty]]+Table1[[#This Row],[N+1]]),)</f>
        <v>0</v>
      </c>
      <c r="BK522" s="7" t="str">
        <f>IFERROR(IF(((AVERAGE((Table1[[#This Row],[N+1]],Table1[[#This Row],[N+2]]),Table1[[#This Row],[N+3]])-(Table1[[#This Row],[Total Qty]])))&gt;500,"Fixed&gt;500pcs",""),"")</f>
        <v/>
      </c>
      <c r="BL522" s="7" t="str">
        <f>IF(AND(Table1[[#This Row],[Last Forcast]]=0,Table1[[#This Row],[Total Qty]]&gt;0,Table1[[#This Row],[N+1]]&gt;0),"Check PO again","")</f>
        <v/>
      </c>
    </row>
    <row r="523" spans="2:64" x14ac:dyDescent="0.3">
      <c r="B523">
        <v>521</v>
      </c>
      <c r="C523" t="s">
        <v>536</v>
      </c>
      <c r="D523">
        <f>IFERROR(ROUND((MID(Table1[[#This Row],[Production]],35,(LEN(Table1[[#This Row],[Production]]))-37)/(MID(Table1[[#This Row],[Stock]],35,(LEN(Table1[[#This Row],[Stock]]))-37))),0),"")</f>
        <v>1</v>
      </c>
      <c r="E523" t="s">
        <v>536</v>
      </c>
      <c r="F523" s="16">
        <f>VLOOKUP(LEFT(Table1[[#This Row],[Production]],LEN(Table1[[#This Row],[Production]])-7),Item!$A$5:$Z$1000,26,0)</f>
        <v>0.53</v>
      </c>
      <c r="H523" s="8" t="str">
        <f>IFERROR(VLOOKUP(MID(Table1[[#This Row],[Production]],10,2),Special!$B$2:$D$26,3,0),"")</f>
        <v>S</v>
      </c>
      <c r="J523" t="b">
        <f>EXACT(LEFT(Table1[[#This Row],[Stock]],12),LEFT(Table1[[#This Row],[Production]],12))</f>
        <v>1</v>
      </c>
      <c r="K523" t="b">
        <f>EXACT((RIGHT(Table1[[#This Row],[Stock]],3)),((RIGHT(Table1[[#This Row],[Production]],3))))</f>
        <v>1</v>
      </c>
      <c r="L523" s="14">
        <f>IFERROR(VLOOKUP(Table1[[#This Row],[Stock]],[1]Sheet1!$A$7:$N$10000,14,0),"")</f>
        <v>320</v>
      </c>
      <c r="M523" s="14">
        <f>IFERROR(ROUND((Table1[[#This Row],[Stock
(S&amp;L)]]/Table1[[#This Row],[Rate
(L/S)]]),0),"")</f>
        <v>320</v>
      </c>
      <c r="O523" t="str">
        <f>IF(Table1[[#This Row],[Rate
(L/S)]]=1,"P/E","C")</f>
        <v>P/E</v>
      </c>
      <c r="P523" s="7" t="str">
        <f>IFERROR(VLOOKUP(Table1[[#This Row],[Stock]],[2]CUS030!$A$5:$BO$10000,21,0)/Table1[[#This Row],[Rate
(L/S)]],"")</f>
        <v/>
      </c>
      <c r="Q523" s="7" t="str">
        <f>IFERROR(VLOOKUP(Table1[[#This Row],[Stock]],[2]CUS030!$A$5:$BO$10000,22,0)/Table1[[#This Row],[Rate
(L/S)]],"")</f>
        <v/>
      </c>
      <c r="R523" s="7" t="str">
        <f>IFERROR(VLOOKUP(Table1[[#This Row],[Stock]],[2]CUS030!$A$5:$BO$10000,23,0)/Table1[[#This Row],[Rate
(L/S)]],"")</f>
        <v/>
      </c>
      <c r="S523" s="7" t="str">
        <f>IFERROR(VLOOKUP(Table1[[#This Row],[Stock]],[2]CUS030!$A$5:$BO$10000,24,0)/Table1[[#This Row],[Rate
(L/S)]],"")</f>
        <v/>
      </c>
      <c r="T523" s="7" t="str">
        <f>IFERROR(VLOOKUP(Table1[[#This Row],[Stock]],[2]CUS030!$A$5:$BO$10000,25,0)/Table1[[#This Row],[Rate
(L/S)]],"")</f>
        <v/>
      </c>
      <c r="U523" s="7" t="str">
        <f>IFERROR(VLOOKUP(Table1[[#This Row],[Stock]],[2]CUS030!$A$5:$BO$10000,26,0)/Table1[[#This Row],[Rate
(L/S)]],"")</f>
        <v/>
      </c>
      <c r="V523" s="7" t="str">
        <f>IFERROR(VLOOKUP(Table1[[#This Row],[Stock]],[2]CUS030!$A$5:$BO$10000,27,0)/Table1[[#This Row],[Rate
(L/S)]],"")</f>
        <v/>
      </c>
      <c r="W523" s="7" t="str">
        <f>IFERROR(VLOOKUP(Table1[[#This Row],[Stock]],[2]CUS030!$A$5:$BO$10000,28,0)/Table1[[#This Row],[Rate
(L/S)]],"")</f>
        <v/>
      </c>
      <c r="X523" s="7" t="str">
        <f>IFERROR(VLOOKUP(Table1[[#This Row],[Stock]],[2]CUS030!$A$5:$BO$10000,29,0)/Table1[[#This Row],[Rate
(L/S)]],"")</f>
        <v/>
      </c>
      <c r="Y523" s="7" t="str">
        <f>IFERROR(VLOOKUP(Table1[[#This Row],[Stock]],[2]CUS030!$A$5:$BO$10000,30,0)/Table1[[#This Row],[Rate
(L/S)]],"")</f>
        <v/>
      </c>
      <c r="Z523" s="7" t="str">
        <f>IFERROR(VLOOKUP(Table1[[#This Row],[Stock]],[2]CUS030!$A$5:$BO$10000,31,0)/Table1[[#This Row],[Rate
(L/S)]],"")</f>
        <v/>
      </c>
      <c r="AA523" s="7" t="str">
        <f>IFERROR(VLOOKUP(Table1[[#This Row],[Stock]],[2]CUS030!$A$5:$BO$10000,32,0)/Table1[[#This Row],[Rate
(L/S)]],"")</f>
        <v/>
      </c>
      <c r="AB523" s="7" t="str">
        <f>IFERROR(VLOOKUP(Table1[[#This Row],[Stock]],[2]CUS030!$A$5:$BO$10000,33,0)/Table1[[#This Row],[Rate
(L/S)]],"")</f>
        <v/>
      </c>
      <c r="AC523" s="7" t="str">
        <f>IFERROR(VLOOKUP(Table1[[#This Row],[Stock]],[2]CUS030!$A$5:$BO$10000,34,0)/Table1[[#This Row],[Rate
(L/S)]],"")</f>
        <v/>
      </c>
      <c r="AD523" s="7" t="str">
        <f>IFERROR(VLOOKUP(Table1[[#This Row],[Stock]],[2]CUS030!$A$5:$BO$10000,35,0)/Table1[[#This Row],[Rate
(L/S)]],"")</f>
        <v/>
      </c>
      <c r="AE523" s="7" t="str">
        <f>IFERROR(VLOOKUP(Table1[[#This Row],[Stock]],[2]CUS030!$A$5:$BO$10000,36,0)/Table1[[#This Row],[Rate
(L/S)]],"")</f>
        <v/>
      </c>
      <c r="AF523" s="7" t="str">
        <f>IFERROR(VLOOKUP(Table1[[#This Row],[Stock]],[2]CUS030!$A$5:$BO$10000,37,0)/Table1[[#This Row],[Rate
(L/S)]],"")</f>
        <v/>
      </c>
      <c r="AG523" s="7" t="str">
        <f>IFERROR(VLOOKUP(Table1[[#This Row],[Stock]],[2]CUS030!$A$5:$BO$10000,38,0)/Table1[[#This Row],[Rate
(L/S)]],"")</f>
        <v/>
      </c>
      <c r="AH523" s="7" t="str">
        <f>IFERROR(VLOOKUP(Table1[[#This Row],[Stock]],[2]CUS030!$A$5:$BO$10000,39,0)/Table1[[#This Row],[Rate
(L/S)]],"")</f>
        <v/>
      </c>
      <c r="AI523" s="7" t="str">
        <f>IFERROR(VLOOKUP(Table1[[#This Row],[Stock]],[2]CUS030!$A$5:$BO$10000,40,0)/Table1[[#This Row],[Rate
(L/S)]],"")</f>
        <v/>
      </c>
      <c r="AJ523" s="7" t="str">
        <f>IFERROR(VLOOKUP(Table1[[#This Row],[Stock]],[2]CUS030!$A$5:$BO$10000,41,0)/Table1[[#This Row],[Rate
(L/S)]],"")</f>
        <v/>
      </c>
      <c r="AK523" s="7" t="str">
        <f>IFERROR(VLOOKUP(Table1[[#This Row],[Stock]],[2]CUS030!$A$5:$BO$10000,42,0)/Table1[[#This Row],[Rate
(L/S)]],"")</f>
        <v/>
      </c>
      <c r="AL523" s="7" t="str">
        <f>IFERROR(VLOOKUP(Table1[[#This Row],[Stock]],[2]CUS030!$A$5:$BO$10000,43,0)/Table1[[#This Row],[Rate
(L/S)]],"")</f>
        <v/>
      </c>
      <c r="AM523" s="7" t="str">
        <f>IFERROR(VLOOKUP(Table1[[#This Row],[Stock]],[2]CUS030!$A$5:$BO$10000,44,0)/Table1[[#This Row],[Rate
(L/S)]],"")</f>
        <v/>
      </c>
      <c r="AN523" s="7" t="str">
        <f>IFERROR(VLOOKUP(Table1[[#This Row],[Stock]],[2]CUS030!$A$5:$BO$10000,45,0)/Table1[[#This Row],[Rate
(L/S)]],"")</f>
        <v/>
      </c>
      <c r="AO523" s="7" t="str">
        <f>IFERROR(VLOOKUP(Table1[[#This Row],[Stock]],[2]CUS030!$A$5:$BO$10000,46,0)/Table1[[#This Row],[Rate
(L/S)]],"")</f>
        <v/>
      </c>
      <c r="AP523" s="7" t="str">
        <f>IFERROR(VLOOKUP(Table1[[#This Row],[Stock]],[2]CUS030!$A$5:$BO$10000,47,0)/Table1[[#This Row],[Rate
(L/S)]],"")</f>
        <v/>
      </c>
      <c r="AQ523" s="7" t="str">
        <f>IFERROR(VLOOKUP(Table1[[#This Row],[Stock]],[2]CUS030!$A$5:$BO$10000,48,0)/Table1[[#This Row],[Rate
(L/S)]],"")</f>
        <v/>
      </c>
      <c r="AR523" s="7" t="str">
        <f>IFERROR(VLOOKUP(Table1[[#This Row],[Stock]],[2]CUS030!$A$5:$BO$10000,49,0)/Table1[[#This Row],[Rate
(L/S)]],"")</f>
        <v/>
      </c>
      <c r="AS523" s="7" t="str">
        <f>IFERROR(VLOOKUP(Table1[[#This Row],[Stock]],[2]CUS030!$A$5:$BO$10000,50,0)/Table1[[#This Row],[Rate
(L/S)]],"")</f>
        <v/>
      </c>
      <c r="AT523" s="7" t="str">
        <f>IFERROR(VLOOKUP(Table1[[#This Row],[Stock]],[2]CUS030!$A$5:$BO$10000,51,0)/Table1[[#This Row],[Rate
(L/S)]],"")</f>
        <v/>
      </c>
      <c r="AU523" s="7" t="str">
        <f>IFERROR(VLOOKUP(Table1[[#This Row],[Stock]],[2]CUS030!$A$5:$BO$10000,52,0)/Table1[[#This Row],[Rate
(L/S)]],"")</f>
        <v/>
      </c>
      <c r="AV523" s="7" t="str">
        <f>IFERROR(VLOOKUP(Table1[[#This Row],[Stock]],[2]CUS030!$A$5:$BO$10000,53,0)/Table1[[#This Row],[Rate
(L/S)]],"")</f>
        <v/>
      </c>
      <c r="AW523" s="7" t="str">
        <f>IFERROR(VLOOKUP(Table1[[#This Row],[Stock]],[2]CUS030!$A$5:$BO$10000,54,0)/Table1[[#This Row],[Rate
(L/S)]],"")</f>
        <v/>
      </c>
      <c r="AX523" s="7" t="str">
        <f>IFERROR(VLOOKUP(Table1[[#This Row],[Stock]],[2]CUS030!$A$5:$BO$10000,55,0)/Table1[[#This Row],[Rate
(L/S)]],"")</f>
        <v/>
      </c>
      <c r="AY523" s="7" t="str">
        <f>IFERROR(VLOOKUP(Table1[[#This Row],[Stock]],[2]CUS030!$A$5:$BO$10000,56,0)/Table1[[#This Row],[Rate
(L/S)]],"")</f>
        <v/>
      </c>
      <c r="AZ523" s="7" t="str">
        <f>IFERROR(VLOOKUP(Table1[[#This Row],[Stock]],[2]CUS030!$A$5:$BO$10000,57,0)/Table1[[#This Row],[Rate
(L/S)]],"")</f>
        <v/>
      </c>
      <c r="BA523" s="7" t="str">
        <f>IFERROR(VLOOKUP(Table1[[#This Row],[Stock]],[2]CUS030!$A$5:$BO$10000,58,0)/Table1[[#This Row],[Rate
(L/S)]],"")</f>
        <v/>
      </c>
      <c r="BB523" s="7" t="str">
        <f>IFERROR(VLOOKUP(Table1[[#This Row],[Stock]],[2]CUS030!$A$5:$BO$10000,59,0)/Table1[[#This Row],[Rate
(L/S)]],"")</f>
        <v/>
      </c>
      <c r="BC523" s="7" t="str">
        <f>IFERROR(VLOOKUP(Table1[[#This Row],[Stock]],[2]CUS030!$A$5:$BO$10000,60,0)/Table1[[#This Row],[Rate
(L/S)]],"")</f>
        <v/>
      </c>
      <c r="BD523" s="7" t="str">
        <f>IFERROR(VLOOKUP(Table1[[#This Row],[Stock]],[2]CUS030!$A$5:$BO$10000,61,0)/Table1[[#This Row],[Rate
(L/S)]],"")</f>
        <v/>
      </c>
      <c r="BE523" s="7" t="str">
        <f>IFERROR(VLOOKUP(Table1[[#This Row],[Stock]],[2]CUS030!$A$5:$BO$10000,62,0)/Table1[[#This Row],[Rate
(L/S)]],"")</f>
        <v/>
      </c>
      <c r="BF523" s="7" t="str">
        <f>IFERROR(VLOOKUP(Table1[[#This Row],[Stock]],[2]CUS030!$A$5:$BO$10000,63,0)/Table1[[#This Row],[Rate
(L/S)]],"")</f>
        <v/>
      </c>
      <c r="BG523" s="7" t="str">
        <f>IFERROR(VLOOKUP(Table1[[#This Row],[Stock]],[2]CUS030!$A$5:$BO$10000,64,0)/Table1[[#This Row],[Rate
(L/S)]],"")</f>
        <v/>
      </c>
      <c r="BH523" s="7" t="str">
        <f>IFERROR(VLOOKUP(Table1[[#This Row],[Stock]],[2]CUS030!$A$5:$BO$10000,65,0)/Table1[[#This Row],[Rate
(L/S)]],"")</f>
        <v/>
      </c>
      <c r="BI523" s="7" t="s">
        <v>1</v>
      </c>
      <c r="BJ523" s="15">
        <f>IFERROR(IF(Table1[[#This Row],[S.Material]]="S",(Table1[[#This Row],[Total Qty]]+Table1[[#This Row],[N+1]]+Table1[[#This Row],[N+2]]),Table1[[#This Row],[Total Qty]]+Table1[[#This Row],[N+1]]),)</f>
        <v>0</v>
      </c>
      <c r="BK523" s="7" t="str">
        <f>IFERROR(IF(((AVERAGE((Table1[[#This Row],[N+1]],Table1[[#This Row],[N+2]]),Table1[[#This Row],[N+3]])-(Table1[[#This Row],[Total Qty]])))&gt;500,"Fixed&gt;500pcs",""),"")</f>
        <v/>
      </c>
      <c r="BL523" s="7" t="str">
        <f>IF(AND(Table1[[#This Row],[Last Forcast]]=0,Table1[[#This Row],[Total Qty]]&gt;0,Table1[[#This Row],[N+1]]&gt;0),"Check PO again","")</f>
        <v/>
      </c>
    </row>
    <row r="524" spans="2:64" x14ac:dyDescent="0.3">
      <c r="B524">
        <v>522</v>
      </c>
      <c r="C524" t="s">
        <v>537</v>
      </c>
      <c r="D524">
        <f>IFERROR(ROUND((MID(Table1[[#This Row],[Production]],35,(LEN(Table1[[#This Row],[Production]]))-37)/(MID(Table1[[#This Row],[Stock]],35,(LEN(Table1[[#This Row],[Stock]]))-37))),0),"")</f>
        <v>1</v>
      </c>
      <c r="E524" t="s">
        <v>537</v>
      </c>
      <c r="F524" s="16">
        <f>VLOOKUP(LEFT(Table1[[#This Row],[Production]],LEN(Table1[[#This Row],[Production]])-7),Item!$A$5:$Z$1000,26,0)</f>
        <v>0.53</v>
      </c>
      <c r="H524" s="8" t="str">
        <f>IFERROR(VLOOKUP(MID(Table1[[#This Row],[Production]],10,2),Special!$B$2:$D$26,3,0),"")</f>
        <v>S</v>
      </c>
      <c r="J524" t="b">
        <f>EXACT(LEFT(Table1[[#This Row],[Stock]],12),LEFT(Table1[[#This Row],[Production]],12))</f>
        <v>1</v>
      </c>
      <c r="K524" t="b">
        <f>EXACT((RIGHT(Table1[[#This Row],[Stock]],3)),((RIGHT(Table1[[#This Row],[Production]],3))))</f>
        <v>1</v>
      </c>
      <c r="L524" s="14">
        <f>IFERROR(VLOOKUP(Table1[[#This Row],[Stock]],[1]Sheet1!$A$7:$N$10000,14,0),"")</f>
        <v>174</v>
      </c>
      <c r="M524" s="14">
        <f>IFERROR(ROUND((Table1[[#This Row],[Stock
(S&amp;L)]]/Table1[[#This Row],[Rate
(L/S)]]),0),"")</f>
        <v>174</v>
      </c>
      <c r="O524" t="str">
        <f>IF(Table1[[#This Row],[Rate
(L/S)]]=1,"P/E","C")</f>
        <v>P/E</v>
      </c>
      <c r="P524" s="7" t="str">
        <f>IFERROR(VLOOKUP(Table1[[#This Row],[Stock]],[2]CUS030!$A$5:$BO$10000,21,0)/Table1[[#This Row],[Rate
(L/S)]],"")</f>
        <v/>
      </c>
      <c r="Q524" s="7" t="str">
        <f>IFERROR(VLOOKUP(Table1[[#This Row],[Stock]],[2]CUS030!$A$5:$BO$10000,22,0)/Table1[[#This Row],[Rate
(L/S)]],"")</f>
        <v/>
      </c>
      <c r="R524" s="7" t="str">
        <f>IFERROR(VLOOKUP(Table1[[#This Row],[Stock]],[2]CUS030!$A$5:$BO$10000,23,0)/Table1[[#This Row],[Rate
(L/S)]],"")</f>
        <v/>
      </c>
      <c r="S524" s="7" t="str">
        <f>IFERROR(VLOOKUP(Table1[[#This Row],[Stock]],[2]CUS030!$A$5:$BO$10000,24,0)/Table1[[#This Row],[Rate
(L/S)]],"")</f>
        <v/>
      </c>
      <c r="T524" s="7" t="str">
        <f>IFERROR(VLOOKUP(Table1[[#This Row],[Stock]],[2]CUS030!$A$5:$BO$10000,25,0)/Table1[[#This Row],[Rate
(L/S)]],"")</f>
        <v/>
      </c>
      <c r="U524" s="7" t="str">
        <f>IFERROR(VLOOKUP(Table1[[#This Row],[Stock]],[2]CUS030!$A$5:$BO$10000,26,0)/Table1[[#This Row],[Rate
(L/S)]],"")</f>
        <v/>
      </c>
      <c r="V524" s="7" t="str">
        <f>IFERROR(VLOOKUP(Table1[[#This Row],[Stock]],[2]CUS030!$A$5:$BO$10000,27,0)/Table1[[#This Row],[Rate
(L/S)]],"")</f>
        <v/>
      </c>
      <c r="W524" s="7" t="str">
        <f>IFERROR(VLOOKUP(Table1[[#This Row],[Stock]],[2]CUS030!$A$5:$BO$10000,28,0)/Table1[[#This Row],[Rate
(L/S)]],"")</f>
        <v/>
      </c>
      <c r="X524" s="7" t="str">
        <f>IFERROR(VLOOKUP(Table1[[#This Row],[Stock]],[2]CUS030!$A$5:$BO$10000,29,0)/Table1[[#This Row],[Rate
(L/S)]],"")</f>
        <v/>
      </c>
      <c r="Y524" s="7" t="str">
        <f>IFERROR(VLOOKUP(Table1[[#This Row],[Stock]],[2]CUS030!$A$5:$BO$10000,30,0)/Table1[[#This Row],[Rate
(L/S)]],"")</f>
        <v/>
      </c>
      <c r="Z524" s="7" t="str">
        <f>IFERROR(VLOOKUP(Table1[[#This Row],[Stock]],[2]CUS030!$A$5:$BO$10000,31,0)/Table1[[#This Row],[Rate
(L/S)]],"")</f>
        <v/>
      </c>
      <c r="AA524" s="7" t="str">
        <f>IFERROR(VLOOKUP(Table1[[#This Row],[Stock]],[2]CUS030!$A$5:$BO$10000,32,0)/Table1[[#This Row],[Rate
(L/S)]],"")</f>
        <v/>
      </c>
      <c r="AB524" s="7" t="str">
        <f>IFERROR(VLOOKUP(Table1[[#This Row],[Stock]],[2]CUS030!$A$5:$BO$10000,33,0)/Table1[[#This Row],[Rate
(L/S)]],"")</f>
        <v/>
      </c>
      <c r="AC524" s="7" t="str">
        <f>IFERROR(VLOOKUP(Table1[[#This Row],[Stock]],[2]CUS030!$A$5:$BO$10000,34,0)/Table1[[#This Row],[Rate
(L/S)]],"")</f>
        <v/>
      </c>
      <c r="AD524" s="7" t="str">
        <f>IFERROR(VLOOKUP(Table1[[#This Row],[Stock]],[2]CUS030!$A$5:$BO$10000,35,0)/Table1[[#This Row],[Rate
(L/S)]],"")</f>
        <v/>
      </c>
      <c r="AE524" s="7" t="str">
        <f>IFERROR(VLOOKUP(Table1[[#This Row],[Stock]],[2]CUS030!$A$5:$BO$10000,36,0)/Table1[[#This Row],[Rate
(L/S)]],"")</f>
        <v/>
      </c>
      <c r="AF524" s="7" t="str">
        <f>IFERROR(VLOOKUP(Table1[[#This Row],[Stock]],[2]CUS030!$A$5:$BO$10000,37,0)/Table1[[#This Row],[Rate
(L/S)]],"")</f>
        <v/>
      </c>
      <c r="AG524" s="7" t="str">
        <f>IFERROR(VLOOKUP(Table1[[#This Row],[Stock]],[2]CUS030!$A$5:$BO$10000,38,0)/Table1[[#This Row],[Rate
(L/S)]],"")</f>
        <v/>
      </c>
      <c r="AH524" s="7" t="str">
        <f>IFERROR(VLOOKUP(Table1[[#This Row],[Stock]],[2]CUS030!$A$5:$BO$10000,39,0)/Table1[[#This Row],[Rate
(L/S)]],"")</f>
        <v/>
      </c>
      <c r="AI524" s="7" t="str">
        <f>IFERROR(VLOOKUP(Table1[[#This Row],[Stock]],[2]CUS030!$A$5:$BO$10000,40,0)/Table1[[#This Row],[Rate
(L/S)]],"")</f>
        <v/>
      </c>
      <c r="AJ524" s="7" t="str">
        <f>IFERROR(VLOOKUP(Table1[[#This Row],[Stock]],[2]CUS030!$A$5:$BO$10000,41,0)/Table1[[#This Row],[Rate
(L/S)]],"")</f>
        <v/>
      </c>
      <c r="AK524" s="7" t="str">
        <f>IFERROR(VLOOKUP(Table1[[#This Row],[Stock]],[2]CUS030!$A$5:$BO$10000,42,0)/Table1[[#This Row],[Rate
(L/S)]],"")</f>
        <v/>
      </c>
      <c r="AL524" s="7" t="str">
        <f>IFERROR(VLOOKUP(Table1[[#This Row],[Stock]],[2]CUS030!$A$5:$BO$10000,43,0)/Table1[[#This Row],[Rate
(L/S)]],"")</f>
        <v/>
      </c>
      <c r="AM524" s="7" t="str">
        <f>IFERROR(VLOOKUP(Table1[[#This Row],[Stock]],[2]CUS030!$A$5:$BO$10000,44,0)/Table1[[#This Row],[Rate
(L/S)]],"")</f>
        <v/>
      </c>
      <c r="AN524" s="7" t="str">
        <f>IFERROR(VLOOKUP(Table1[[#This Row],[Stock]],[2]CUS030!$A$5:$BO$10000,45,0)/Table1[[#This Row],[Rate
(L/S)]],"")</f>
        <v/>
      </c>
      <c r="AO524" s="7" t="str">
        <f>IFERROR(VLOOKUP(Table1[[#This Row],[Stock]],[2]CUS030!$A$5:$BO$10000,46,0)/Table1[[#This Row],[Rate
(L/S)]],"")</f>
        <v/>
      </c>
      <c r="AP524" s="7" t="str">
        <f>IFERROR(VLOOKUP(Table1[[#This Row],[Stock]],[2]CUS030!$A$5:$BO$10000,47,0)/Table1[[#This Row],[Rate
(L/S)]],"")</f>
        <v/>
      </c>
      <c r="AQ524" s="7" t="str">
        <f>IFERROR(VLOOKUP(Table1[[#This Row],[Stock]],[2]CUS030!$A$5:$BO$10000,48,0)/Table1[[#This Row],[Rate
(L/S)]],"")</f>
        <v/>
      </c>
      <c r="AR524" s="7" t="str">
        <f>IFERROR(VLOOKUP(Table1[[#This Row],[Stock]],[2]CUS030!$A$5:$BO$10000,49,0)/Table1[[#This Row],[Rate
(L/S)]],"")</f>
        <v/>
      </c>
      <c r="AS524" s="7" t="str">
        <f>IFERROR(VLOOKUP(Table1[[#This Row],[Stock]],[2]CUS030!$A$5:$BO$10000,50,0)/Table1[[#This Row],[Rate
(L/S)]],"")</f>
        <v/>
      </c>
      <c r="AT524" s="7" t="str">
        <f>IFERROR(VLOOKUP(Table1[[#This Row],[Stock]],[2]CUS030!$A$5:$BO$10000,51,0)/Table1[[#This Row],[Rate
(L/S)]],"")</f>
        <v/>
      </c>
      <c r="AU524" s="7" t="str">
        <f>IFERROR(VLOOKUP(Table1[[#This Row],[Stock]],[2]CUS030!$A$5:$BO$10000,52,0)/Table1[[#This Row],[Rate
(L/S)]],"")</f>
        <v/>
      </c>
      <c r="AV524" s="7" t="str">
        <f>IFERROR(VLOOKUP(Table1[[#This Row],[Stock]],[2]CUS030!$A$5:$BO$10000,53,0)/Table1[[#This Row],[Rate
(L/S)]],"")</f>
        <v/>
      </c>
      <c r="AW524" s="7" t="str">
        <f>IFERROR(VLOOKUP(Table1[[#This Row],[Stock]],[2]CUS030!$A$5:$BO$10000,54,0)/Table1[[#This Row],[Rate
(L/S)]],"")</f>
        <v/>
      </c>
      <c r="AX524" s="7" t="str">
        <f>IFERROR(VLOOKUP(Table1[[#This Row],[Stock]],[2]CUS030!$A$5:$BO$10000,55,0)/Table1[[#This Row],[Rate
(L/S)]],"")</f>
        <v/>
      </c>
      <c r="AY524" s="7" t="str">
        <f>IFERROR(VLOOKUP(Table1[[#This Row],[Stock]],[2]CUS030!$A$5:$BO$10000,56,0)/Table1[[#This Row],[Rate
(L/S)]],"")</f>
        <v/>
      </c>
      <c r="AZ524" s="7" t="str">
        <f>IFERROR(VLOOKUP(Table1[[#This Row],[Stock]],[2]CUS030!$A$5:$BO$10000,57,0)/Table1[[#This Row],[Rate
(L/S)]],"")</f>
        <v/>
      </c>
      <c r="BA524" s="7" t="str">
        <f>IFERROR(VLOOKUP(Table1[[#This Row],[Stock]],[2]CUS030!$A$5:$BO$10000,58,0)/Table1[[#This Row],[Rate
(L/S)]],"")</f>
        <v/>
      </c>
      <c r="BB524" s="7" t="str">
        <f>IFERROR(VLOOKUP(Table1[[#This Row],[Stock]],[2]CUS030!$A$5:$BO$10000,59,0)/Table1[[#This Row],[Rate
(L/S)]],"")</f>
        <v/>
      </c>
      <c r="BC524" s="7" t="str">
        <f>IFERROR(VLOOKUP(Table1[[#This Row],[Stock]],[2]CUS030!$A$5:$BO$10000,60,0)/Table1[[#This Row],[Rate
(L/S)]],"")</f>
        <v/>
      </c>
      <c r="BD524" s="7" t="str">
        <f>IFERROR(VLOOKUP(Table1[[#This Row],[Stock]],[2]CUS030!$A$5:$BO$10000,61,0)/Table1[[#This Row],[Rate
(L/S)]],"")</f>
        <v/>
      </c>
      <c r="BE524" s="7" t="str">
        <f>IFERROR(VLOOKUP(Table1[[#This Row],[Stock]],[2]CUS030!$A$5:$BO$10000,62,0)/Table1[[#This Row],[Rate
(L/S)]],"")</f>
        <v/>
      </c>
      <c r="BF524" s="7" t="str">
        <f>IFERROR(VLOOKUP(Table1[[#This Row],[Stock]],[2]CUS030!$A$5:$BO$10000,63,0)/Table1[[#This Row],[Rate
(L/S)]],"")</f>
        <v/>
      </c>
      <c r="BG524" s="7" t="str">
        <f>IFERROR(VLOOKUP(Table1[[#This Row],[Stock]],[2]CUS030!$A$5:$BO$10000,64,0)/Table1[[#This Row],[Rate
(L/S)]],"")</f>
        <v/>
      </c>
      <c r="BH524" s="7" t="str">
        <f>IFERROR(VLOOKUP(Table1[[#This Row],[Stock]],[2]CUS030!$A$5:$BO$10000,65,0)/Table1[[#This Row],[Rate
(L/S)]],"")</f>
        <v/>
      </c>
      <c r="BI524" s="7" t="s">
        <v>1</v>
      </c>
      <c r="BJ524" s="15">
        <f>IFERROR(IF(Table1[[#This Row],[S.Material]]="S",(Table1[[#This Row],[Total Qty]]+Table1[[#This Row],[N+1]]+Table1[[#This Row],[N+2]]),Table1[[#This Row],[Total Qty]]+Table1[[#This Row],[N+1]]),)</f>
        <v>0</v>
      </c>
      <c r="BK524" s="7" t="str">
        <f>IFERROR(IF(((AVERAGE((Table1[[#This Row],[N+1]],Table1[[#This Row],[N+2]]),Table1[[#This Row],[N+3]])-(Table1[[#This Row],[Total Qty]])))&gt;500,"Fixed&gt;500pcs",""),"")</f>
        <v/>
      </c>
      <c r="BL524" s="7" t="str">
        <f>IF(AND(Table1[[#This Row],[Last Forcast]]=0,Table1[[#This Row],[Total Qty]]&gt;0,Table1[[#This Row],[N+1]]&gt;0),"Check PO again","")</f>
        <v/>
      </c>
    </row>
    <row r="525" spans="2:64" x14ac:dyDescent="0.3">
      <c r="B525">
        <v>523</v>
      </c>
      <c r="C525" t="s">
        <v>538</v>
      </c>
      <c r="D525">
        <f>IFERROR(ROUND((MID(Table1[[#This Row],[Production]],35,(LEN(Table1[[#This Row],[Production]]))-37)/(MID(Table1[[#This Row],[Stock]],35,(LEN(Table1[[#This Row],[Stock]]))-37))),0),"")</f>
        <v>1</v>
      </c>
      <c r="E525" t="s">
        <v>538</v>
      </c>
      <c r="F525" s="16">
        <f>VLOOKUP(LEFT(Table1[[#This Row],[Production]],LEN(Table1[[#This Row],[Production]])-7),Item!$A$5:$Z$1000,26,0)</f>
        <v>0.53</v>
      </c>
      <c r="H525" s="8" t="str">
        <f>IFERROR(VLOOKUP(MID(Table1[[#This Row],[Production]],10,2),Special!$B$2:$D$26,3,0),"")</f>
        <v>S</v>
      </c>
      <c r="J525" t="b">
        <f>EXACT(LEFT(Table1[[#This Row],[Stock]],12),LEFT(Table1[[#This Row],[Production]],12))</f>
        <v>1</v>
      </c>
      <c r="K525" t="b">
        <f>EXACT((RIGHT(Table1[[#This Row],[Stock]],3)),((RIGHT(Table1[[#This Row],[Production]],3))))</f>
        <v>1</v>
      </c>
      <c r="L525" s="14">
        <f>IFERROR(VLOOKUP(Table1[[#This Row],[Stock]],[1]Sheet1!$A$7:$N$10000,14,0),"")</f>
        <v>156</v>
      </c>
      <c r="M525" s="14">
        <f>IFERROR(ROUND((Table1[[#This Row],[Stock
(S&amp;L)]]/Table1[[#This Row],[Rate
(L/S)]]),0),"")</f>
        <v>156</v>
      </c>
      <c r="O525" t="str">
        <f>IF(Table1[[#This Row],[Rate
(L/S)]]=1,"P/E","C")</f>
        <v>P/E</v>
      </c>
      <c r="P525" s="7" t="str">
        <f>IFERROR(VLOOKUP(Table1[[#This Row],[Stock]],[2]CUS030!$A$5:$BO$10000,21,0)/Table1[[#This Row],[Rate
(L/S)]],"")</f>
        <v/>
      </c>
      <c r="Q525" s="7" t="str">
        <f>IFERROR(VLOOKUP(Table1[[#This Row],[Stock]],[2]CUS030!$A$5:$BO$10000,22,0)/Table1[[#This Row],[Rate
(L/S)]],"")</f>
        <v/>
      </c>
      <c r="R525" s="7" t="str">
        <f>IFERROR(VLOOKUP(Table1[[#This Row],[Stock]],[2]CUS030!$A$5:$BO$10000,23,0)/Table1[[#This Row],[Rate
(L/S)]],"")</f>
        <v/>
      </c>
      <c r="S525" s="7" t="str">
        <f>IFERROR(VLOOKUP(Table1[[#This Row],[Stock]],[2]CUS030!$A$5:$BO$10000,24,0)/Table1[[#This Row],[Rate
(L/S)]],"")</f>
        <v/>
      </c>
      <c r="T525" s="7" t="str">
        <f>IFERROR(VLOOKUP(Table1[[#This Row],[Stock]],[2]CUS030!$A$5:$BO$10000,25,0)/Table1[[#This Row],[Rate
(L/S)]],"")</f>
        <v/>
      </c>
      <c r="U525" s="7" t="str">
        <f>IFERROR(VLOOKUP(Table1[[#This Row],[Stock]],[2]CUS030!$A$5:$BO$10000,26,0)/Table1[[#This Row],[Rate
(L/S)]],"")</f>
        <v/>
      </c>
      <c r="V525" s="7" t="str">
        <f>IFERROR(VLOOKUP(Table1[[#This Row],[Stock]],[2]CUS030!$A$5:$BO$10000,27,0)/Table1[[#This Row],[Rate
(L/S)]],"")</f>
        <v/>
      </c>
      <c r="W525" s="7" t="str">
        <f>IFERROR(VLOOKUP(Table1[[#This Row],[Stock]],[2]CUS030!$A$5:$BO$10000,28,0)/Table1[[#This Row],[Rate
(L/S)]],"")</f>
        <v/>
      </c>
      <c r="X525" s="7" t="str">
        <f>IFERROR(VLOOKUP(Table1[[#This Row],[Stock]],[2]CUS030!$A$5:$BO$10000,29,0)/Table1[[#This Row],[Rate
(L/S)]],"")</f>
        <v/>
      </c>
      <c r="Y525" s="7" t="str">
        <f>IFERROR(VLOOKUP(Table1[[#This Row],[Stock]],[2]CUS030!$A$5:$BO$10000,30,0)/Table1[[#This Row],[Rate
(L/S)]],"")</f>
        <v/>
      </c>
      <c r="Z525" s="7" t="str">
        <f>IFERROR(VLOOKUP(Table1[[#This Row],[Stock]],[2]CUS030!$A$5:$BO$10000,31,0)/Table1[[#This Row],[Rate
(L/S)]],"")</f>
        <v/>
      </c>
      <c r="AA525" s="7" t="str">
        <f>IFERROR(VLOOKUP(Table1[[#This Row],[Stock]],[2]CUS030!$A$5:$BO$10000,32,0)/Table1[[#This Row],[Rate
(L/S)]],"")</f>
        <v/>
      </c>
      <c r="AB525" s="7" t="str">
        <f>IFERROR(VLOOKUP(Table1[[#This Row],[Stock]],[2]CUS030!$A$5:$BO$10000,33,0)/Table1[[#This Row],[Rate
(L/S)]],"")</f>
        <v/>
      </c>
      <c r="AC525" s="7" t="str">
        <f>IFERROR(VLOOKUP(Table1[[#This Row],[Stock]],[2]CUS030!$A$5:$BO$10000,34,0)/Table1[[#This Row],[Rate
(L/S)]],"")</f>
        <v/>
      </c>
      <c r="AD525" s="7" t="str">
        <f>IFERROR(VLOOKUP(Table1[[#This Row],[Stock]],[2]CUS030!$A$5:$BO$10000,35,0)/Table1[[#This Row],[Rate
(L/S)]],"")</f>
        <v/>
      </c>
      <c r="AE525" s="7" t="str">
        <f>IFERROR(VLOOKUP(Table1[[#This Row],[Stock]],[2]CUS030!$A$5:$BO$10000,36,0)/Table1[[#This Row],[Rate
(L/S)]],"")</f>
        <v/>
      </c>
      <c r="AF525" s="7" t="str">
        <f>IFERROR(VLOOKUP(Table1[[#This Row],[Stock]],[2]CUS030!$A$5:$BO$10000,37,0)/Table1[[#This Row],[Rate
(L/S)]],"")</f>
        <v/>
      </c>
      <c r="AG525" s="7" t="str">
        <f>IFERROR(VLOOKUP(Table1[[#This Row],[Stock]],[2]CUS030!$A$5:$BO$10000,38,0)/Table1[[#This Row],[Rate
(L/S)]],"")</f>
        <v/>
      </c>
      <c r="AH525" s="7" t="str">
        <f>IFERROR(VLOOKUP(Table1[[#This Row],[Stock]],[2]CUS030!$A$5:$BO$10000,39,0)/Table1[[#This Row],[Rate
(L/S)]],"")</f>
        <v/>
      </c>
      <c r="AI525" s="7" t="str">
        <f>IFERROR(VLOOKUP(Table1[[#This Row],[Stock]],[2]CUS030!$A$5:$BO$10000,40,0)/Table1[[#This Row],[Rate
(L/S)]],"")</f>
        <v/>
      </c>
      <c r="AJ525" s="7" t="str">
        <f>IFERROR(VLOOKUP(Table1[[#This Row],[Stock]],[2]CUS030!$A$5:$BO$10000,41,0)/Table1[[#This Row],[Rate
(L/S)]],"")</f>
        <v/>
      </c>
      <c r="AK525" s="7" t="str">
        <f>IFERROR(VLOOKUP(Table1[[#This Row],[Stock]],[2]CUS030!$A$5:$BO$10000,42,0)/Table1[[#This Row],[Rate
(L/S)]],"")</f>
        <v/>
      </c>
      <c r="AL525" s="7" t="str">
        <f>IFERROR(VLOOKUP(Table1[[#This Row],[Stock]],[2]CUS030!$A$5:$BO$10000,43,0)/Table1[[#This Row],[Rate
(L/S)]],"")</f>
        <v/>
      </c>
      <c r="AM525" s="7" t="str">
        <f>IFERROR(VLOOKUP(Table1[[#This Row],[Stock]],[2]CUS030!$A$5:$BO$10000,44,0)/Table1[[#This Row],[Rate
(L/S)]],"")</f>
        <v/>
      </c>
      <c r="AN525" s="7" t="str">
        <f>IFERROR(VLOOKUP(Table1[[#This Row],[Stock]],[2]CUS030!$A$5:$BO$10000,45,0)/Table1[[#This Row],[Rate
(L/S)]],"")</f>
        <v/>
      </c>
      <c r="AO525" s="7" t="str">
        <f>IFERROR(VLOOKUP(Table1[[#This Row],[Stock]],[2]CUS030!$A$5:$BO$10000,46,0)/Table1[[#This Row],[Rate
(L/S)]],"")</f>
        <v/>
      </c>
      <c r="AP525" s="7" t="str">
        <f>IFERROR(VLOOKUP(Table1[[#This Row],[Stock]],[2]CUS030!$A$5:$BO$10000,47,0)/Table1[[#This Row],[Rate
(L/S)]],"")</f>
        <v/>
      </c>
      <c r="AQ525" s="7" t="str">
        <f>IFERROR(VLOOKUP(Table1[[#This Row],[Stock]],[2]CUS030!$A$5:$BO$10000,48,0)/Table1[[#This Row],[Rate
(L/S)]],"")</f>
        <v/>
      </c>
      <c r="AR525" s="7" t="str">
        <f>IFERROR(VLOOKUP(Table1[[#This Row],[Stock]],[2]CUS030!$A$5:$BO$10000,49,0)/Table1[[#This Row],[Rate
(L/S)]],"")</f>
        <v/>
      </c>
      <c r="AS525" s="7" t="str">
        <f>IFERROR(VLOOKUP(Table1[[#This Row],[Stock]],[2]CUS030!$A$5:$BO$10000,50,0)/Table1[[#This Row],[Rate
(L/S)]],"")</f>
        <v/>
      </c>
      <c r="AT525" s="7" t="str">
        <f>IFERROR(VLOOKUP(Table1[[#This Row],[Stock]],[2]CUS030!$A$5:$BO$10000,51,0)/Table1[[#This Row],[Rate
(L/S)]],"")</f>
        <v/>
      </c>
      <c r="AU525" s="7" t="str">
        <f>IFERROR(VLOOKUP(Table1[[#This Row],[Stock]],[2]CUS030!$A$5:$BO$10000,52,0)/Table1[[#This Row],[Rate
(L/S)]],"")</f>
        <v/>
      </c>
      <c r="AV525" s="7" t="str">
        <f>IFERROR(VLOOKUP(Table1[[#This Row],[Stock]],[2]CUS030!$A$5:$BO$10000,53,0)/Table1[[#This Row],[Rate
(L/S)]],"")</f>
        <v/>
      </c>
      <c r="AW525" s="7" t="str">
        <f>IFERROR(VLOOKUP(Table1[[#This Row],[Stock]],[2]CUS030!$A$5:$BO$10000,54,0)/Table1[[#This Row],[Rate
(L/S)]],"")</f>
        <v/>
      </c>
      <c r="AX525" s="7" t="str">
        <f>IFERROR(VLOOKUP(Table1[[#This Row],[Stock]],[2]CUS030!$A$5:$BO$10000,55,0)/Table1[[#This Row],[Rate
(L/S)]],"")</f>
        <v/>
      </c>
      <c r="AY525" s="7" t="str">
        <f>IFERROR(VLOOKUP(Table1[[#This Row],[Stock]],[2]CUS030!$A$5:$BO$10000,56,0)/Table1[[#This Row],[Rate
(L/S)]],"")</f>
        <v/>
      </c>
      <c r="AZ525" s="7" t="str">
        <f>IFERROR(VLOOKUP(Table1[[#This Row],[Stock]],[2]CUS030!$A$5:$BO$10000,57,0)/Table1[[#This Row],[Rate
(L/S)]],"")</f>
        <v/>
      </c>
      <c r="BA525" s="7" t="str">
        <f>IFERROR(VLOOKUP(Table1[[#This Row],[Stock]],[2]CUS030!$A$5:$BO$10000,58,0)/Table1[[#This Row],[Rate
(L/S)]],"")</f>
        <v/>
      </c>
      <c r="BB525" s="7" t="str">
        <f>IFERROR(VLOOKUP(Table1[[#This Row],[Stock]],[2]CUS030!$A$5:$BO$10000,59,0)/Table1[[#This Row],[Rate
(L/S)]],"")</f>
        <v/>
      </c>
      <c r="BC525" s="7" t="str">
        <f>IFERROR(VLOOKUP(Table1[[#This Row],[Stock]],[2]CUS030!$A$5:$BO$10000,60,0)/Table1[[#This Row],[Rate
(L/S)]],"")</f>
        <v/>
      </c>
      <c r="BD525" s="7" t="str">
        <f>IFERROR(VLOOKUP(Table1[[#This Row],[Stock]],[2]CUS030!$A$5:$BO$10000,61,0)/Table1[[#This Row],[Rate
(L/S)]],"")</f>
        <v/>
      </c>
      <c r="BE525" s="7" t="str">
        <f>IFERROR(VLOOKUP(Table1[[#This Row],[Stock]],[2]CUS030!$A$5:$BO$10000,62,0)/Table1[[#This Row],[Rate
(L/S)]],"")</f>
        <v/>
      </c>
      <c r="BF525" s="7" t="str">
        <f>IFERROR(VLOOKUP(Table1[[#This Row],[Stock]],[2]CUS030!$A$5:$BO$10000,63,0)/Table1[[#This Row],[Rate
(L/S)]],"")</f>
        <v/>
      </c>
      <c r="BG525" s="7" t="str">
        <f>IFERROR(VLOOKUP(Table1[[#This Row],[Stock]],[2]CUS030!$A$5:$BO$10000,64,0)/Table1[[#This Row],[Rate
(L/S)]],"")</f>
        <v/>
      </c>
      <c r="BH525" s="7" t="str">
        <f>IFERROR(VLOOKUP(Table1[[#This Row],[Stock]],[2]CUS030!$A$5:$BO$10000,65,0)/Table1[[#This Row],[Rate
(L/S)]],"")</f>
        <v/>
      </c>
      <c r="BI525" s="7" t="s">
        <v>1</v>
      </c>
      <c r="BJ525" s="15">
        <f>IFERROR(IF(Table1[[#This Row],[S.Material]]="S",(Table1[[#This Row],[Total Qty]]+Table1[[#This Row],[N+1]]+Table1[[#This Row],[N+2]]),Table1[[#This Row],[Total Qty]]+Table1[[#This Row],[N+1]]),)</f>
        <v>0</v>
      </c>
      <c r="BK525" s="7" t="str">
        <f>IFERROR(IF(((AVERAGE((Table1[[#This Row],[N+1]],Table1[[#This Row],[N+2]]),Table1[[#This Row],[N+3]])-(Table1[[#This Row],[Total Qty]])))&gt;500,"Fixed&gt;500pcs",""),"")</f>
        <v/>
      </c>
      <c r="BL525" s="7" t="str">
        <f>IF(AND(Table1[[#This Row],[Last Forcast]]=0,Table1[[#This Row],[Total Qty]]&gt;0,Table1[[#This Row],[N+1]]&gt;0),"Check PO again","")</f>
        <v/>
      </c>
    </row>
    <row r="526" spans="2:64" x14ac:dyDescent="0.3">
      <c r="B526">
        <v>524</v>
      </c>
      <c r="C526" t="s">
        <v>539</v>
      </c>
      <c r="D526">
        <f>IFERROR(ROUND((MID(Table1[[#This Row],[Production]],35,(LEN(Table1[[#This Row],[Production]]))-37)/(MID(Table1[[#This Row],[Stock]],35,(LEN(Table1[[#This Row],[Stock]]))-37))),0),"")</f>
        <v>9</v>
      </c>
      <c r="E526" t="s">
        <v>538</v>
      </c>
      <c r="F526" s="16">
        <f>VLOOKUP(LEFT(Table1[[#This Row],[Production]],LEN(Table1[[#This Row],[Production]])-7),Item!$A$5:$Z$1000,26,0)</f>
        <v>0.53</v>
      </c>
      <c r="H526" s="8" t="str">
        <f>IFERROR(VLOOKUP(MID(Table1[[#This Row],[Production]],10,2),Special!$B$2:$D$26,3,0),"")</f>
        <v>S</v>
      </c>
      <c r="J526" t="b">
        <f>EXACT(LEFT(Table1[[#This Row],[Stock]],12),LEFT(Table1[[#This Row],[Production]],12))</f>
        <v>1</v>
      </c>
      <c r="K526" t="b">
        <f>EXACT((RIGHT(Table1[[#This Row],[Stock]],3)),((RIGHT(Table1[[#This Row],[Production]],3))))</f>
        <v>1</v>
      </c>
      <c r="L526" s="14">
        <f>IFERROR(VLOOKUP(Table1[[#This Row],[Stock]],[1]Sheet1!$A$7:$N$10000,14,0),"")</f>
        <v>36</v>
      </c>
      <c r="M526" s="14">
        <f>IFERROR(ROUND((Table1[[#This Row],[Stock
(S&amp;L)]]/Table1[[#This Row],[Rate
(L/S)]]),0),"")</f>
        <v>4</v>
      </c>
      <c r="O526" t="str">
        <f>IF(Table1[[#This Row],[Rate
(L/S)]]=1,"P/E","C")</f>
        <v>C</v>
      </c>
      <c r="P526" s="7">
        <f>IFERROR(VLOOKUP(Table1[[#This Row],[Stock]],[2]CUS030!$A$5:$BO$10000,21,0)/Table1[[#This Row],[Rate
(L/S)]],"")</f>
        <v>0</v>
      </c>
      <c r="Q526" s="7">
        <f>IFERROR(VLOOKUP(Table1[[#This Row],[Stock]],[2]CUS030!$A$5:$BO$10000,22,0)/Table1[[#This Row],[Rate
(L/S)]],"")</f>
        <v>0</v>
      </c>
      <c r="R526" s="7">
        <f>IFERROR(VLOOKUP(Table1[[#This Row],[Stock]],[2]CUS030!$A$5:$BO$10000,23,0)/Table1[[#This Row],[Rate
(L/S)]],"")</f>
        <v>0</v>
      </c>
      <c r="S526" s="7">
        <f>IFERROR(VLOOKUP(Table1[[#This Row],[Stock]],[2]CUS030!$A$5:$BO$10000,24,0)/Table1[[#This Row],[Rate
(L/S)]],"")</f>
        <v>0</v>
      </c>
      <c r="T526" s="7">
        <f>IFERROR(VLOOKUP(Table1[[#This Row],[Stock]],[2]CUS030!$A$5:$BO$10000,25,0)/Table1[[#This Row],[Rate
(L/S)]],"")</f>
        <v>0</v>
      </c>
      <c r="U526" s="7">
        <f>IFERROR(VLOOKUP(Table1[[#This Row],[Stock]],[2]CUS030!$A$5:$BO$10000,26,0)/Table1[[#This Row],[Rate
(L/S)]],"")</f>
        <v>0</v>
      </c>
      <c r="V526" s="7">
        <f>IFERROR(VLOOKUP(Table1[[#This Row],[Stock]],[2]CUS030!$A$5:$BO$10000,27,0)/Table1[[#This Row],[Rate
(L/S)]],"")</f>
        <v>0</v>
      </c>
      <c r="W526" s="7">
        <f>IFERROR(VLOOKUP(Table1[[#This Row],[Stock]],[2]CUS030!$A$5:$BO$10000,28,0)/Table1[[#This Row],[Rate
(L/S)]],"")</f>
        <v>0</v>
      </c>
      <c r="X526" s="7">
        <f>IFERROR(VLOOKUP(Table1[[#This Row],[Stock]],[2]CUS030!$A$5:$BO$10000,29,0)/Table1[[#This Row],[Rate
(L/S)]],"")</f>
        <v>0</v>
      </c>
      <c r="Y526" s="7">
        <f>IFERROR(VLOOKUP(Table1[[#This Row],[Stock]],[2]CUS030!$A$5:$BO$10000,30,0)/Table1[[#This Row],[Rate
(L/S)]],"")</f>
        <v>0</v>
      </c>
      <c r="Z526" s="7">
        <f>IFERROR(VLOOKUP(Table1[[#This Row],[Stock]],[2]CUS030!$A$5:$BO$10000,31,0)/Table1[[#This Row],[Rate
(L/S)]],"")</f>
        <v>0</v>
      </c>
      <c r="AA526" s="7">
        <f>IFERROR(VLOOKUP(Table1[[#This Row],[Stock]],[2]CUS030!$A$5:$BO$10000,32,0)/Table1[[#This Row],[Rate
(L/S)]],"")</f>
        <v>0</v>
      </c>
      <c r="AB526" s="7">
        <f>IFERROR(VLOOKUP(Table1[[#This Row],[Stock]],[2]CUS030!$A$5:$BO$10000,33,0)/Table1[[#This Row],[Rate
(L/S)]],"")</f>
        <v>0</v>
      </c>
      <c r="AC526" s="7">
        <f>IFERROR(VLOOKUP(Table1[[#This Row],[Stock]],[2]CUS030!$A$5:$BO$10000,34,0)/Table1[[#This Row],[Rate
(L/S)]],"")</f>
        <v>0</v>
      </c>
      <c r="AD526" s="7">
        <f>IFERROR(VLOOKUP(Table1[[#This Row],[Stock]],[2]CUS030!$A$5:$BO$10000,35,0)/Table1[[#This Row],[Rate
(L/S)]],"")</f>
        <v>0</v>
      </c>
      <c r="AE526" s="7">
        <f>IFERROR(VLOOKUP(Table1[[#This Row],[Stock]],[2]CUS030!$A$5:$BO$10000,36,0)/Table1[[#This Row],[Rate
(L/S)]],"")</f>
        <v>0</v>
      </c>
      <c r="AF526" s="7">
        <f>IFERROR(VLOOKUP(Table1[[#This Row],[Stock]],[2]CUS030!$A$5:$BO$10000,37,0)/Table1[[#This Row],[Rate
(L/S)]],"")</f>
        <v>0</v>
      </c>
      <c r="AG526" s="7">
        <f>IFERROR(VLOOKUP(Table1[[#This Row],[Stock]],[2]CUS030!$A$5:$BO$10000,38,0)/Table1[[#This Row],[Rate
(L/S)]],"")</f>
        <v>0</v>
      </c>
      <c r="AH526" s="7">
        <f>IFERROR(VLOOKUP(Table1[[#This Row],[Stock]],[2]CUS030!$A$5:$BO$10000,39,0)/Table1[[#This Row],[Rate
(L/S)]],"")</f>
        <v>0</v>
      </c>
      <c r="AI526" s="7">
        <f>IFERROR(VLOOKUP(Table1[[#This Row],[Stock]],[2]CUS030!$A$5:$BO$10000,40,0)/Table1[[#This Row],[Rate
(L/S)]],"")</f>
        <v>0</v>
      </c>
      <c r="AJ526" s="7">
        <f>IFERROR(VLOOKUP(Table1[[#This Row],[Stock]],[2]CUS030!$A$5:$BO$10000,41,0)/Table1[[#This Row],[Rate
(L/S)]],"")</f>
        <v>0</v>
      </c>
      <c r="AK526" s="7">
        <f>IFERROR(VLOOKUP(Table1[[#This Row],[Stock]],[2]CUS030!$A$5:$BO$10000,42,0)/Table1[[#This Row],[Rate
(L/S)]],"")</f>
        <v>0</v>
      </c>
      <c r="AL526" s="7">
        <f>IFERROR(VLOOKUP(Table1[[#This Row],[Stock]],[2]CUS030!$A$5:$BO$10000,43,0)/Table1[[#This Row],[Rate
(L/S)]],"")</f>
        <v>0</v>
      </c>
      <c r="AM526" s="7">
        <f>IFERROR(VLOOKUP(Table1[[#This Row],[Stock]],[2]CUS030!$A$5:$BO$10000,44,0)/Table1[[#This Row],[Rate
(L/S)]],"")</f>
        <v>0</v>
      </c>
      <c r="AN526" s="7">
        <f>IFERROR(VLOOKUP(Table1[[#This Row],[Stock]],[2]CUS030!$A$5:$BO$10000,45,0)/Table1[[#This Row],[Rate
(L/S)]],"")</f>
        <v>0</v>
      </c>
      <c r="AO526" s="7">
        <f>IFERROR(VLOOKUP(Table1[[#This Row],[Stock]],[2]CUS030!$A$5:$BO$10000,46,0)/Table1[[#This Row],[Rate
(L/S)]],"")</f>
        <v>0</v>
      </c>
      <c r="AP526" s="7">
        <f>IFERROR(VLOOKUP(Table1[[#This Row],[Stock]],[2]CUS030!$A$5:$BO$10000,47,0)/Table1[[#This Row],[Rate
(L/S)]],"")</f>
        <v>0</v>
      </c>
      <c r="AQ526" s="7">
        <f>IFERROR(VLOOKUP(Table1[[#This Row],[Stock]],[2]CUS030!$A$5:$BO$10000,48,0)/Table1[[#This Row],[Rate
(L/S)]],"")</f>
        <v>0</v>
      </c>
      <c r="AR526" s="7">
        <f>IFERROR(VLOOKUP(Table1[[#This Row],[Stock]],[2]CUS030!$A$5:$BO$10000,49,0)/Table1[[#This Row],[Rate
(L/S)]],"")</f>
        <v>0</v>
      </c>
      <c r="AS526" s="7">
        <f>IFERROR(VLOOKUP(Table1[[#This Row],[Stock]],[2]CUS030!$A$5:$BO$10000,50,0)/Table1[[#This Row],[Rate
(L/S)]],"")</f>
        <v>0</v>
      </c>
      <c r="AT526" s="7">
        <f>IFERROR(VLOOKUP(Table1[[#This Row],[Stock]],[2]CUS030!$A$5:$BO$10000,51,0)/Table1[[#This Row],[Rate
(L/S)]],"")</f>
        <v>0</v>
      </c>
      <c r="AU526" s="7">
        <f>IFERROR(VLOOKUP(Table1[[#This Row],[Stock]],[2]CUS030!$A$5:$BO$10000,52,0)/Table1[[#This Row],[Rate
(L/S)]],"")</f>
        <v>0</v>
      </c>
      <c r="AV526" s="7">
        <f>IFERROR(VLOOKUP(Table1[[#This Row],[Stock]],[2]CUS030!$A$5:$BO$10000,53,0)/Table1[[#This Row],[Rate
(L/S)]],"")</f>
        <v>0</v>
      </c>
      <c r="AW526" s="7">
        <f>IFERROR(VLOOKUP(Table1[[#This Row],[Stock]],[2]CUS030!$A$5:$BO$10000,54,0)/Table1[[#This Row],[Rate
(L/S)]],"")</f>
        <v>0</v>
      </c>
      <c r="AX526" s="7">
        <f>IFERROR(VLOOKUP(Table1[[#This Row],[Stock]],[2]CUS030!$A$5:$BO$10000,55,0)/Table1[[#This Row],[Rate
(L/S)]],"")</f>
        <v>0</v>
      </c>
      <c r="AY526" s="7">
        <f>IFERROR(VLOOKUP(Table1[[#This Row],[Stock]],[2]CUS030!$A$5:$BO$10000,56,0)/Table1[[#This Row],[Rate
(L/S)]],"")</f>
        <v>105</v>
      </c>
      <c r="AZ526" s="7">
        <f>IFERROR(VLOOKUP(Table1[[#This Row],[Stock]],[2]CUS030!$A$5:$BO$10000,57,0)/Table1[[#This Row],[Rate
(L/S)]],"")</f>
        <v>108.77777777777777</v>
      </c>
      <c r="BA526" s="7">
        <f>IFERROR(VLOOKUP(Table1[[#This Row],[Stock]],[2]CUS030!$A$5:$BO$10000,58,0)/Table1[[#This Row],[Rate
(L/S)]],"")</f>
        <v>109</v>
      </c>
      <c r="BB526" s="7">
        <f>IFERROR(VLOOKUP(Table1[[#This Row],[Stock]],[2]CUS030!$A$5:$BO$10000,59,0)/Table1[[#This Row],[Rate
(L/S)]],"")</f>
        <v>0</v>
      </c>
      <c r="BC526" s="7">
        <f>IFERROR(VLOOKUP(Table1[[#This Row],[Stock]],[2]CUS030!$A$5:$BO$10000,60,0)/Table1[[#This Row],[Rate
(L/S)]],"")</f>
        <v>0</v>
      </c>
      <c r="BD526" s="7">
        <f>IFERROR(VLOOKUP(Table1[[#This Row],[Stock]],[2]CUS030!$A$5:$BO$10000,61,0)/Table1[[#This Row],[Rate
(L/S)]],"")</f>
        <v>0</v>
      </c>
      <c r="BE526" s="7">
        <f>IFERROR(VLOOKUP(Table1[[#This Row],[Stock]],[2]CUS030!$A$5:$BO$10000,62,0)/Table1[[#This Row],[Rate
(L/S)]],"")</f>
        <v>0</v>
      </c>
      <c r="BF526" s="7">
        <f>IFERROR(VLOOKUP(Table1[[#This Row],[Stock]],[2]CUS030!$A$5:$BO$10000,63,0)/Table1[[#This Row],[Rate
(L/S)]],"")</f>
        <v>0</v>
      </c>
      <c r="BG526" s="7">
        <f>IFERROR(VLOOKUP(Table1[[#This Row],[Stock]],[2]CUS030!$A$5:$BO$10000,64,0)/Table1[[#This Row],[Rate
(L/S)]],"")</f>
        <v>0</v>
      </c>
      <c r="BH526" s="7">
        <f>IFERROR(VLOOKUP(Table1[[#This Row],[Stock]],[2]CUS030!$A$5:$BO$10000,65,0)/Table1[[#This Row],[Rate
(L/S)]],"")</f>
        <v>0</v>
      </c>
      <c r="BI526" s="7" t="s">
        <v>1</v>
      </c>
      <c r="BJ526" s="15">
        <f>IFERROR(IF(Table1[[#This Row],[S.Material]]="S",(Table1[[#This Row],[Total Qty]]+Table1[[#This Row],[N+1]]+Table1[[#This Row],[N+2]]),Table1[[#This Row],[Total Qty]]+Table1[[#This Row],[N+1]]),)</f>
        <v>213.77777777777777</v>
      </c>
      <c r="BK526" s="7" t="str">
        <f>IFERROR(IF(((AVERAGE((Table1[[#This Row],[N+1]],Table1[[#This Row],[N+2]]),Table1[[#This Row],[N+3]])-(Table1[[#This Row],[Total Qty]])))&gt;500,"Fixed&gt;500pcs",""),"")</f>
        <v/>
      </c>
      <c r="BL526" s="7" t="str">
        <f>IF(AND(Table1[[#This Row],[Last Forcast]]=0,Table1[[#This Row],[Total Qty]]&gt;0,Table1[[#This Row],[N+1]]&gt;0),"Check PO again","")</f>
        <v/>
      </c>
    </row>
    <row r="527" spans="2:64" x14ac:dyDescent="0.3">
      <c r="B527">
        <v>525</v>
      </c>
      <c r="C527" t="s">
        <v>540</v>
      </c>
      <c r="D527">
        <f>IFERROR(ROUND((MID(Table1[[#This Row],[Production]],35,(LEN(Table1[[#This Row],[Production]]))-37)/(MID(Table1[[#This Row],[Stock]],35,(LEN(Table1[[#This Row],[Stock]]))-37))),0),"")</f>
        <v>6</v>
      </c>
      <c r="E527" t="s">
        <v>537</v>
      </c>
      <c r="F527" s="16">
        <f>VLOOKUP(LEFT(Table1[[#This Row],[Production]],LEN(Table1[[#This Row],[Production]])-7),Item!$A$5:$Z$1000,26,0)</f>
        <v>0.53</v>
      </c>
      <c r="H527" s="8" t="str">
        <f>IFERROR(VLOOKUP(MID(Table1[[#This Row],[Production]],10,2),Special!$B$2:$D$26,3,0),"")</f>
        <v>S</v>
      </c>
      <c r="J527" t="b">
        <f>EXACT(LEFT(Table1[[#This Row],[Stock]],12),LEFT(Table1[[#This Row],[Production]],12))</f>
        <v>1</v>
      </c>
      <c r="K527" t="b">
        <f>EXACT((RIGHT(Table1[[#This Row],[Stock]],3)),((RIGHT(Table1[[#This Row],[Production]],3))))</f>
        <v>1</v>
      </c>
      <c r="L527" s="14">
        <f>IFERROR(VLOOKUP(Table1[[#This Row],[Stock]],[1]Sheet1!$A$7:$N$10000,14,0),"")</f>
        <v>18</v>
      </c>
      <c r="M527" s="14">
        <f>IFERROR(ROUND((Table1[[#This Row],[Stock
(S&amp;L)]]/Table1[[#This Row],[Rate
(L/S)]]),0),"")</f>
        <v>3</v>
      </c>
      <c r="O527" t="str">
        <f>IF(Table1[[#This Row],[Rate
(L/S)]]=1,"P/E","C")</f>
        <v>C</v>
      </c>
      <c r="P527" s="7">
        <f>IFERROR(VLOOKUP(Table1[[#This Row],[Stock]],[2]CUS030!$A$5:$BO$10000,21,0)/Table1[[#This Row],[Rate
(L/S)]],"")</f>
        <v>0</v>
      </c>
      <c r="Q527" s="7">
        <f>IFERROR(VLOOKUP(Table1[[#This Row],[Stock]],[2]CUS030!$A$5:$BO$10000,22,0)/Table1[[#This Row],[Rate
(L/S)]],"")</f>
        <v>0</v>
      </c>
      <c r="R527" s="7">
        <f>IFERROR(VLOOKUP(Table1[[#This Row],[Stock]],[2]CUS030!$A$5:$BO$10000,23,0)/Table1[[#This Row],[Rate
(L/S)]],"")</f>
        <v>0</v>
      </c>
      <c r="S527" s="7">
        <f>IFERROR(VLOOKUP(Table1[[#This Row],[Stock]],[2]CUS030!$A$5:$BO$10000,24,0)/Table1[[#This Row],[Rate
(L/S)]],"")</f>
        <v>0</v>
      </c>
      <c r="T527" s="7">
        <f>IFERROR(VLOOKUP(Table1[[#This Row],[Stock]],[2]CUS030!$A$5:$BO$10000,25,0)/Table1[[#This Row],[Rate
(L/S)]],"")</f>
        <v>0</v>
      </c>
      <c r="U527" s="7">
        <f>IFERROR(VLOOKUP(Table1[[#This Row],[Stock]],[2]CUS030!$A$5:$BO$10000,26,0)/Table1[[#This Row],[Rate
(L/S)]],"")</f>
        <v>0</v>
      </c>
      <c r="V527" s="7">
        <f>IFERROR(VLOOKUP(Table1[[#This Row],[Stock]],[2]CUS030!$A$5:$BO$10000,27,0)/Table1[[#This Row],[Rate
(L/S)]],"")</f>
        <v>0</v>
      </c>
      <c r="W527" s="7">
        <f>IFERROR(VLOOKUP(Table1[[#This Row],[Stock]],[2]CUS030!$A$5:$BO$10000,28,0)/Table1[[#This Row],[Rate
(L/S)]],"")</f>
        <v>0</v>
      </c>
      <c r="X527" s="7">
        <f>IFERROR(VLOOKUP(Table1[[#This Row],[Stock]],[2]CUS030!$A$5:$BO$10000,29,0)/Table1[[#This Row],[Rate
(L/S)]],"")</f>
        <v>0</v>
      </c>
      <c r="Y527" s="7">
        <f>IFERROR(VLOOKUP(Table1[[#This Row],[Stock]],[2]CUS030!$A$5:$BO$10000,30,0)/Table1[[#This Row],[Rate
(L/S)]],"")</f>
        <v>0</v>
      </c>
      <c r="Z527" s="7">
        <f>IFERROR(VLOOKUP(Table1[[#This Row],[Stock]],[2]CUS030!$A$5:$BO$10000,31,0)/Table1[[#This Row],[Rate
(L/S)]],"")</f>
        <v>0</v>
      </c>
      <c r="AA527" s="7">
        <f>IFERROR(VLOOKUP(Table1[[#This Row],[Stock]],[2]CUS030!$A$5:$BO$10000,32,0)/Table1[[#This Row],[Rate
(L/S)]],"")</f>
        <v>0</v>
      </c>
      <c r="AB527" s="7">
        <f>IFERROR(VLOOKUP(Table1[[#This Row],[Stock]],[2]CUS030!$A$5:$BO$10000,33,0)/Table1[[#This Row],[Rate
(L/S)]],"")</f>
        <v>0</v>
      </c>
      <c r="AC527" s="7">
        <f>IFERROR(VLOOKUP(Table1[[#This Row],[Stock]],[2]CUS030!$A$5:$BO$10000,34,0)/Table1[[#This Row],[Rate
(L/S)]],"")</f>
        <v>0</v>
      </c>
      <c r="AD527" s="7">
        <f>IFERROR(VLOOKUP(Table1[[#This Row],[Stock]],[2]CUS030!$A$5:$BO$10000,35,0)/Table1[[#This Row],[Rate
(L/S)]],"")</f>
        <v>0</v>
      </c>
      <c r="AE527" s="7">
        <f>IFERROR(VLOOKUP(Table1[[#This Row],[Stock]],[2]CUS030!$A$5:$BO$10000,36,0)/Table1[[#This Row],[Rate
(L/S)]],"")</f>
        <v>0</v>
      </c>
      <c r="AF527" s="7">
        <f>IFERROR(VLOOKUP(Table1[[#This Row],[Stock]],[2]CUS030!$A$5:$BO$10000,37,0)/Table1[[#This Row],[Rate
(L/S)]],"")</f>
        <v>0</v>
      </c>
      <c r="AG527" s="7">
        <f>IFERROR(VLOOKUP(Table1[[#This Row],[Stock]],[2]CUS030!$A$5:$BO$10000,38,0)/Table1[[#This Row],[Rate
(L/S)]],"")</f>
        <v>0</v>
      </c>
      <c r="AH527" s="7">
        <f>IFERROR(VLOOKUP(Table1[[#This Row],[Stock]],[2]CUS030!$A$5:$BO$10000,39,0)/Table1[[#This Row],[Rate
(L/S)]],"")</f>
        <v>0</v>
      </c>
      <c r="AI527" s="7">
        <f>IFERROR(VLOOKUP(Table1[[#This Row],[Stock]],[2]CUS030!$A$5:$BO$10000,40,0)/Table1[[#This Row],[Rate
(L/S)]],"")</f>
        <v>0</v>
      </c>
      <c r="AJ527" s="7">
        <f>IFERROR(VLOOKUP(Table1[[#This Row],[Stock]],[2]CUS030!$A$5:$BO$10000,41,0)/Table1[[#This Row],[Rate
(L/S)]],"")</f>
        <v>0</v>
      </c>
      <c r="AK527" s="7">
        <f>IFERROR(VLOOKUP(Table1[[#This Row],[Stock]],[2]CUS030!$A$5:$BO$10000,42,0)/Table1[[#This Row],[Rate
(L/S)]],"")</f>
        <v>0</v>
      </c>
      <c r="AL527" s="7">
        <f>IFERROR(VLOOKUP(Table1[[#This Row],[Stock]],[2]CUS030!$A$5:$BO$10000,43,0)/Table1[[#This Row],[Rate
(L/S)]],"")</f>
        <v>0</v>
      </c>
      <c r="AM527" s="7">
        <f>IFERROR(VLOOKUP(Table1[[#This Row],[Stock]],[2]CUS030!$A$5:$BO$10000,44,0)/Table1[[#This Row],[Rate
(L/S)]],"")</f>
        <v>0</v>
      </c>
      <c r="AN527" s="7">
        <f>IFERROR(VLOOKUP(Table1[[#This Row],[Stock]],[2]CUS030!$A$5:$BO$10000,45,0)/Table1[[#This Row],[Rate
(L/S)]],"")</f>
        <v>0</v>
      </c>
      <c r="AO527" s="7">
        <f>IFERROR(VLOOKUP(Table1[[#This Row],[Stock]],[2]CUS030!$A$5:$BO$10000,46,0)/Table1[[#This Row],[Rate
(L/S)]],"")</f>
        <v>0</v>
      </c>
      <c r="AP527" s="7">
        <f>IFERROR(VLOOKUP(Table1[[#This Row],[Stock]],[2]CUS030!$A$5:$BO$10000,47,0)/Table1[[#This Row],[Rate
(L/S)]],"")</f>
        <v>0</v>
      </c>
      <c r="AQ527" s="7">
        <f>IFERROR(VLOOKUP(Table1[[#This Row],[Stock]],[2]CUS030!$A$5:$BO$10000,48,0)/Table1[[#This Row],[Rate
(L/S)]],"")</f>
        <v>0</v>
      </c>
      <c r="AR527" s="7">
        <f>IFERROR(VLOOKUP(Table1[[#This Row],[Stock]],[2]CUS030!$A$5:$BO$10000,49,0)/Table1[[#This Row],[Rate
(L/S)]],"")</f>
        <v>0</v>
      </c>
      <c r="AS527" s="7">
        <f>IFERROR(VLOOKUP(Table1[[#This Row],[Stock]],[2]CUS030!$A$5:$BO$10000,50,0)/Table1[[#This Row],[Rate
(L/S)]],"")</f>
        <v>0</v>
      </c>
      <c r="AT527" s="7">
        <f>IFERROR(VLOOKUP(Table1[[#This Row],[Stock]],[2]CUS030!$A$5:$BO$10000,51,0)/Table1[[#This Row],[Rate
(L/S)]],"")</f>
        <v>0</v>
      </c>
      <c r="AU527" s="7">
        <f>IFERROR(VLOOKUP(Table1[[#This Row],[Stock]],[2]CUS030!$A$5:$BO$10000,52,0)/Table1[[#This Row],[Rate
(L/S)]],"")</f>
        <v>0</v>
      </c>
      <c r="AV527" s="7">
        <f>IFERROR(VLOOKUP(Table1[[#This Row],[Stock]],[2]CUS030!$A$5:$BO$10000,53,0)/Table1[[#This Row],[Rate
(L/S)]],"")</f>
        <v>0</v>
      </c>
      <c r="AW527" s="7">
        <f>IFERROR(VLOOKUP(Table1[[#This Row],[Stock]],[2]CUS030!$A$5:$BO$10000,54,0)/Table1[[#This Row],[Rate
(L/S)]],"")</f>
        <v>0</v>
      </c>
      <c r="AX527" s="7">
        <f>IFERROR(VLOOKUP(Table1[[#This Row],[Stock]],[2]CUS030!$A$5:$BO$10000,55,0)/Table1[[#This Row],[Rate
(L/S)]],"")</f>
        <v>0</v>
      </c>
      <c r="AY527" s="7">
        <f>IFERROR(VLOOKUP(Table1[[#This Row],[Stock]],[2]CUS030!$A$5:$BO$10000,56,0)/Table1[[#This Row],[Rate
(L/S)]],"")</f>
        <v>266.66666666666669</v>
      </c>
      <c r="AZ527" s="7">
        <f>IFERROR(VLOOKUP(Table1[[#This Row],[Stock]],[2]CUS030!$A$5:$BO$10000,57,0)/Table1[[#This Row],[Rate
(L/S)]],"")</f>
        <v>266.66666666666669</v>
      </c>
      <c r="BA527" s="7">
        <f>IFERROR(VLOOKUP(Table1[[#This Row],[Stock]],[2]CUS030!$A$5:$BO$10000,58,0)/Table1[[#This Row],[Rate
(L/S)]],"")</f>
        <v>266.66666666666669</v>
      </c>
      <c r="BB527" s="7">
        <f>IFERROR(VLOOKUP(Table1[[#This Row],[Stock]],[2]CUS030!$A$5:$BO$10000,59,0)/Table1[[#This Row],[Rate
(L/S)]],"")</f>
        <v>0</v>
      </c>
      <c r="BC527" s="7">
        <f>IFERROR(VLOOKUP(Table1[[#This Row],[Stock]],[2]CUS030!$A$5:$BO$10000,60,0)/Table1[[#This Row],[Rate
(L/S)]],"")</f>
        <v>0</v>
      </c>
      <c r="BD527" s="7">
        <f>IFERROR(VLOOKUP(Table1[[#This Row],[Stock]],[2]CUS030!$A$5:$BO$10000,61,0)/Table1[[#This Row],[Rate
(L/S)]],"")</f>
        <v>0</v>
      </c>
      <c r="BE527" s="7">
        <f>IFERROR(VLOOKUP(Table1[[#This Row],[Stock]],[2]CUS030!$A$5:$BO$10000,62,0)/Table1[[#This Row],[Rate
(L/S)]],"")</f>
        <v>0</v>
      </c>
      <c r="BF527" s="7">
        <f>IFERROR(VLOOKUP(Table1[[#This Row],[Stock]],[2]CUS030!$A$5:$BO$10000,63,0)/Table1[[#This Row],[Rate
(L/S)]],"")</f>
        <v>0</v>
      </c>
      <c r="BG527" s="7">
        <f>IFERROR(VLOOKUP(Table1[[#This Row],[Stock]],[2]CUS030!$A$5:$BO$10000,64,0)/Table1[[#This Row],[Rate
(L/S)]],"")</f>
        <v>0</v>
      </c>
      <c r="BH527" s="7">
        <f>IFERROR(VLOOKUP(Table1[[#This Row],[Stock]],[2]CUS030!$A$5:$BO$10000,65,0)/Table1[[#This Row],[Rate
(L/S)]],"")</f>
        <v>0</v>
      </c>
      <c r="BI527" s="7" t="s">
        <v>1</v>
      </c>
      <c r="BJ527" s="15">
        <f>IFERROR(IF(Table1[[#This Row],[S.Material]]="S",(Table1[[#This Row],[Total Qty]]+Table1[[#This Row],[N+1]]+Table1[[#This Row],[N+2]]),Table1[[#This Row],[Total Qty]]+Table1[[#This Row],[N+1]]),)</f>
        <v>533.33333333333337</v>
      </c>
      <c r="BK527" s="7" t="str">
        <f>IFERROR(IF(((AVERAGE((Table1[[#This Row],[N+1]],Table1[[#This Row],[N+2]]),Table1[[#This Row],[N+3]])-(Table1[[#This Row],[Total Qty]])))&gt;500,"Fixed&gt;500pcs",""),"")</f>
        <v/>
      </c>
      <c r="BL527" s="7" t="str">
        <f>IF(AND(Table1[[#This Row],[Last Forcast]]=0,Table1[[#This Row],[Total Qty]]&gt;0,Table1[[#This Row],[N+1]]&gt;0),"Check PO again","")</f>
        <v/>
      </c>
    </row>
    <row r="528" spans="2:64" x14ac:dyDescent="0.3">
      <c r="B528">
        <v>526</v>
      </c>
      <c r="C528" t="s">
        <v>541</v>
      </c>
      <c r="D528">
        <f>IFERROR(ROUND((MID(Table1[[#This Row],[Production]],35,(LEN(Table1[[#This Row],[Production]]))-37)/(MID(Table1[[#This Row],[Stock]],35,(LEN(Table1[[#This Row],[Stock]]))-37))),0),"")</f>
        <v>11</v>
      </c>
      <c r="E528" t="s">
        <v>542</v>
      </c>
      <c r="F528" s="16">
        <f>VLOOKUP(LEFT(Table1[[#This Row],[Production]],LEN(Table1[[#This Row],[Production]])-7),Item!$A$5:$Z$1000,26,0)</f>
        <v>0.65100000000000002</v>
      </c>
      <c r="H528" s="8" t="str">
        <f>IFERROR(VLOOKUP(MID(Table1[[#This Row],[Production]],10,2),Special!$B$2:$D$26,3,0),"")</f>
        <v>S</v>
      </c>
      <c r="J528" t="b">
        <f>EXACT(LEFT(Table1[[#This Row],[Stock]],12),LEFT(Table1[[#This Row],[Production]],12))</f>
        <v>1</v>
      </c>
      <c r="K528" t="b">
        <f>EXACT((RIGHT(Table1[[#This Row],[Stock]],3)),((RIGHT(Table1[[#This Row],[Production]],3))))</f>
        <v>1</v>
      </c>
      <c r="L528" s="14">
        <f>IFERROR(VLOOKUP(Table1[[#This Row],[Stock]],[1]Sheet1!$A$7:$N$10000,14,0),"")</f>
        <v>10</v>
      </c>
      <c r="M528" s="14">
        <f>IFERROR(ROUND((Table1[[#This Row],[Stock
(S&amp;L)]]/Table1[[#This Row],[Rate
(L/S)]]),0),"")</f>
        <v>1</v>
      </c>
      <c r="O528" t="str">
        <f>IF(Table1[[#This Row],[Rate
(L/S)]]=1,"P/E","C")</f>
        <v>C</v>
      </c>
      <c r="P528" s="7">
        <f>IFERROR(VLOOKUP(Table1[[#This Row],[Stock]],[2]CUS030!$A$5:$BO$10000,21,0)/Table1[[#This Row],[Rate
(L/S)]],"")</f>
        <v>0</v>
      </c>
      <c r="Q528" s="7">
        <f>IFERROR(VLOOKUP(Table1[[#This Row],[Stock]],[2]CUS030!$A$5:$BO$10000,22,0)/Table1[[#This Row],[Rate
(L/S)]],"")</f>
        <v>0</v>
      </c>
      <c r="R528" s="7">
        <f>IFERROR(VLOOKUP(Table1[[#This Row],[Stock]],[2]CUS030!$A$5:$BO$10000,23,0)/Table1[[#This Row],[Rate
(L/S)]],"")</f>
        <v>0</v>
      </c>
      <c r="S528" s="7">
        <f>IFERROR(VLOOKUP(Table1[[#This Row],[Stock]],[2]CUS030!$A$5:$BO$10000,24,0)/Table1[[#This Row],[Rate
(L/S)]],"")</f>
        <v>0</v>
      </c>
      <c r="T528" s="7">
        <f>IFERROR(VLOOKUP(Table1[[#This Row],[Stock]],[2]CUS030!$A$5:$BO$10000,25,0)/Table1[[#This Row],[Rate
(L/S)]],"")</f>
        <v>0</v>
      </c>
      <c r="U528" s="7">
        <f>IFERROR(VLOOKUP(Table1[[#This Row],[Stock]],[2]CUS030!$A$5:$BO$10000,26,0)/Table1[[#This Row],[Rate
(L/S)]],"")</f>
        <v>0</v>
      </c>
      <c r="V528" s="7">
        <f>IFERROR(VLOOKUP(Table1[[#This Row],[Stock]],[2]CUS030!$A$5:$BO$10000,27,0)/Table1[[#This Row],[Rate
(L/S)]],"")</f>
        <v>0</v>
      </c>
      <c r="W528" s="7">
        <f>IFERROR(VLOOKUP(Table1[[#This Row],[Stock]],[2]CUS030!$A$5:$BO$10000,28,0)/Table1[[#This Row],[Rate
(L/S)]],"")</f>
        <v>0</v>
      </c>
      <c r="X528" s="7">
        <f>IFERROR(VLOOKUP(Table1[[#This Row],[Stock]],[2]CUS030!$A$5:$BO$10000,29,0)/Table1[[#This Row],[Rate
(L/S)]],"")</f>
        <v>0</v>
      </c>
      <c r="Y528" s="7">
        <f>IFERROR(VLOOKUP(Table1[[#This Row],[Stock]],[2]CUS030!$A$5:$BO$10000,30,0)/Table1[[#This Row],[Rate
(L/S)]],"")</f>
        <v>0</v>
      </c>
      <c r="Z528" s="7">
        <f>IFERROR(VLOOKUP(Table1[[#This Row],[Stock]],[2]CUS030!$A$5:$BO$10000,31,0)/Table1[[#This Row],[Rate
(L/S)]],"")</f>
        <v>0</v>
      </c>
      <c r="AA528" s="7">
        <f>IFERROR(VLOOKUP(Table1[[#This Row],[Stock]],[2]CUS030!$A$5:$BO$10000,32,0)/Table1[[#This Row],[Rate
(L/S)]],"")</f>
        <v>0</v>
      </c>
      <c r="AB528" s="7">
        <f>IFERROR(VLOOKUP(Table1[[#This Row],[Stock]],[2]CUS030!$A$5:$BO$10000,33,0)/Table1[[#This Row],[Rate
(L/S)]],"")</f>
        <v>0</v>
      </c>
      <c r="AC528" s="7">
        <f>IFERROR(VLOOKUP(Table1[[#This Row],[Stock]],[2]CUS030!$A$5:$BO$10000,34,0)/Table1[[#This Row],[Rate
(L/S)]],"")</f>
        <v>0</v>
      </c>
      <c r="AD528" s="7">
        <f>IFERROR(VLOOKUP(Table1[[#This Row],[Stock]],[2]CUS030!$A$5:$BO$10000,35,0)/Table1[[#This Row],[Rate
(L/S)]],"")</f>
        <v>0</v>
      </c>
      <c r="AE528" s="7">
        <f>IFERROR(VLOOKUP(Table1[[#This Row],[Stock]],[2]CUS030!$A$5:$BO$10000,36,0)/Table1[[#This Row],[Rate
(L/S)]],"")</f>
        <v>0</v>
      </c>
      <c r="AF528" s="7">
        <f>IFERROR(VLOOKUP(Table1[[#This Row],[Stock]],[2]CUS030!$A$5:$BO$10000,37,0)/Table1[[#This Row],[Rate
(L/S)]],"")</f>
        <v>0</v>
      </c>
      <c r="AG528" s="7">
        <f>IFERROR(VLOOKUP(Table1[[#This Row],[Stock]],[2]CUS030!$A$5:$BO$10000,38,0)/Table1[[#This Row],[Rate
(L/S)]],"")</f>
        <v>0</v>
      </c>
      <c r="AH528" s="7">
        <f>IFERROR(VLOOKUP(Table1[[#This Row],[Stock]],[2]CUS030!$A$5:$BO$10000,39,0)/Table1[[#This Row],[Rate
(L/S)]],"")</f>
        <v>0</v>
      </c>
      <c r="AI528" s="7">
        <f>IFERROR(VLOOKUP(Table1[[#This Row],[Stock]],[2]CUS030!$A$5:$BO$10000,40,0)/Table1[[#This Row],[Rate
(L/S)]],"")</f>
        <v>0</v>
      </c>
      <c r="AJ528" s="7">
        <f>IFERROR(VLOOKUP(Table1[[#This Row],[Stock]],[2]CUS030!$A$5:$BO$10000,41,0)/Table1[[#This Row],[Rate
(L/S)]],"")</f>
        <v>0</v>
      </c>
      <c r="AK528" s="7">
        <f>IFERROR(VLOOKUP(Table1[[#This Row],[Stock]],[2]CUS030!$A$5:$BO$10000,42,0)/Table1[[#This Row],[Rate
(L/S)]],"")</f>
        <v>0</v>
      </c>
      <c r="AL528" s="7">
        <f>IFERROR(VLOOKUP(Table1[[#This Row],[Stock]],[2]CUS030!$A$5:$BO$10000,43,0)/Table1[[#This Row],[Rate
(L/S)]],"")</f>
        <v>0</v>
      </c>
      <c r="AM528" s="7">
        <f>IFERROR(VLOOKUP(Table1[[#This Row],[Stock]],[2]CUS030!$A$5:$BO$10000,44,0)/Table1[[#This Row],[Rate
(L/S)]],"")</f>
        <v>0</v>
      </c>
      <c r="AN528" s="7">
        <f>IFERROR(VLOOKUP(Table1[[#This Row],[Stock]],[2]CUS030!$A$5:$BO$10000,45,0)/Table1[[#This Row],[Rate
(L/S)]],"")</f>
        <v>0</v>
      </c>
      <c r="AO528" s="7">
        <f>IFERROR(VLOOKUP(Table1[[#This Row],[Stock]],[2]CUS030!$A$5:$BO$10000,46,0)/Table1[[#This Row],[Rate
(L/S)]],"")</f>
        <v>0</v>
      </c>
      <c r="AP528" s="7">
        <f>IFERROR(VLOOKUP(Table1[[#This Row],[Stock]],[2]CUS030!$A$5:$BO$10000,47,0)/Table1[[#This Row],[Rate
(L/S)]],"")</f>
        <v>0</v>
      </c>
      <c r="AQ528" s="7">
        <f>IFERROR(VLOOKUP(Table1[[#This Row],[Stock]],[2]CUS030!$A$5:$BO$10000,48,0)/Table1[[#This Row],[Rate
(L/S)]],"")</f>
        <v>0</v>
      </c>
      <c r="AR528" s="7">
        <f>IFERROR(VLOOKUP(Table1[[#This Row],[Stock]],[2]CUS030!$A$5:$BO$10000,49,0)/Table1[[#This Row],[Rate
(L/S)]],"")</f>
        <v>0</v>
      </c>
      <c r="AS528" s="7">
        <f>IFERROR(VLOOKUP(Table1[[#This Row],[Stock]],[2]CUS030!$A$5:$BO$10000,50,0)/Table1[[#This Row],[Rate
(L/S)]],"")</f>
        <v>0</v>
      </c>
      <c r="AT528" s="7">
        <f>IFERROR(VLOOKUP(Table1[[#This Row],[Stock]],[2]CUS030!$A$5:$BO$10000,51,0)/Table1[[#This Row],[Rate
(L/S)]],"")</f>
        <v>0</v>
      </c>
      <c r="AU528" s="7">
        <f>IFERROR(VLOOKUP(Table1[[#This Row],[Stock]],[2]CUS030!$A$5:$BO$10000,52,0)/Table1[[#This Row],[Rate
(L/S)]],"")</f>
        <v>0</v>
      </c>
      <c r="AV528" s="7">
        <f>IFERROR(VLOOKUP(Table1[[#This Row],[Stock]],[2]CUS030!$A$5:$BO$10000,53,0)/Table1[[#This Row],[Rate
(L/S)]],"")</f>
        <v>0</v>
      </c>
      <c r="AW528" s="7">
        <f>IFERROR(VLOOKUP(Table1[[#This Row],[Stock]],[2]CUS030!$A$5:$BO$10000,54,0)/Table1[[#This Row],[Rate
(L/S)]],"")</f>
        <v>0</v>
      </c>
      <c r="AX528" s="7">
        <f>IFERROR(VLOOKUP(Table1[[#This Row],[Stock]],[2]CUS030!$A$5:$BO$10000,55,0)/Table1[[#This Row],[Rate
(L/S)]],"")</f>
        <v>30.09090909090909</v>
      </c>
      <c r="AY528" s="7">
        <f>IFERROR(VLOOKUP(Table1[[#This Row],[Stock]],[2]CUS030!$A$5:$BO$10000,56,0)/Table1[[#This Row],[Rate
(L/S)]],"")</f>
        <v>30.818181818181817</v>
      </c>
      <c r="AZ528" s="7">
        <f>IFERROR(VLOOKUP(Table1[[#This Row],[Stock]],[2]CUS030!$A$5:$BO$10000,57,0)/Table1[[#This Row],[Rate
(L/S)]],"")</f>
        <v>32.909090909090907</v>
      </c>
      <c r="BA528" s="7">
        <f>IFERROR(VLOOKUP(Table1[[#This Row],[Stock]],[2]CUS030!$A$5:$BO$10000,58,0)/Table1[[#This Row],[Rate
(L/S)]],"")</f>
        <v>32.81818181818182</v>
      </c>
      <c r="BB528" s="7">
        <f>IFERROR(VLOOKUP(Table1[[#This Row],[Stock]],[2]CUS030!$A$5:$BO$10000,59,0)/Table1[[#This Row],[Rate
(L/S)]],"")</f>
        <v>0</v>
      </c>
      <c r="BC528" s="7">
        <f>IFERROR(VLOOKUP(Table1[[#This Row],[Stock]],[2]CUS030!$A$5:$BO$10000,60,0)/Table1[[#This Row],[Rate
(L/S)]],"")</f>
        <v>0</v>
      </c>
      <c r="BD528" s="7">
        <f>IFERROR(VLOOKUP(Table1[[#This Row],[Stock]],[2]CUS030!$A$5:$BO$10000,61,0)/Table1[[#This Row],[Rate
(L/S)]],"")</f>
        <v>0</v>
      </c>
      <c r="BE528" s="7">
        <f>IFERROR(VLOOKUP(Table1[[#This Row],[Stock]],[2]CUS030!$A$5:$BO$10000,62,0)/Table1[[#This Row],[Rate
(L/S)]],"")</f>
        <v>0</v>
      </c>
      <c r="BF528" s="7">
        <f>IFERROR(VLOOKUP(Table1[[#This Row],[Stock]],[2]CUS030!$A$5:$BO$10000,63,0)/Table1[[#This Row],[Rate
(L/S)]],"")</f>
        <v>0</v>
      </c>
      <c r="BG528" s="7">
        <f>IFERROR(VLOOKUP(Table1[[#This Row],[Stock]],[2]CUS030!$A$5:$BO$10000,64,0)/Table1[[#This Row],[Rate
(L/S)]],"")</f>
        <v>0</v>
      </c>
      <c r="BH528" s="7">
        <f>IFERROR(VLOOKUP(Table1[[#This Row],[Stock]],[2]CUS030!$A$5:$BO$10000,65,0)/Table1[[#This Row],[Rate
(L/S)]],"")</f>
        <v>0</v>
      </c>
      <c r="BI528" s="7" t="s">
        <v>1</v>
      </c>
      <c r="BJ528" s="15">
        <f>IFERROR(IF(Table1[[#This Row],[S.Material]]="S",(Table1[[#This Row],[Total Qty]]+Table1[[#This Row],[N+1]]+Table1[[#This Row],[N+2]]),Table1[[#This Row],[Total Qty]]+Table1[[#This Row],[N+1]]),)</f>
        <v>63.72727272727272</v>
      </c>
      <c r="BK528" s="7" t="str">
        <f>IFERROR(IF(((AVERAGE((Table1[[#This Row],[N+1]],Table1[[#This Row],[N+2]]),Table1[[#This Row],[N+3]])-(Table1[[#This Row],[Total Qty]])))&gt;500,"Fixed&gt;500pcs",""),"")</f>
        <v/>
      </c>
      <c r="BL528" s="7" t="str">
        <f>IF(AND(Table1[[#This Row],[Last Forcast]]=0,Table1[[#This Row],[Total Qty]]&gt;0,Table1[[#This Row],[N+1]]&gt;0),"Check PO again","")</f>
        <v/>
      </c>
    </row>
    <row r="529" spans="2:64" x14ac:dyDescent="0.3">
      <c r="B529">
        <v>527</v>
      </c>
      <c r="C529" t="s">
        <v>542</v>
      </c>
      <c r="D529">
        <f>IFERROR(ROUND((MID(Table1[[#This Row],[Production]],35,(LEN(Table1[[#This Row],[Production]]))-37)/(MID(Table1[[#This Row],[Stock]],35,(LEN(Table1[[#This Row],[Stock]]))-37))),0),"")</f>
        <v>1</v>
      </c>
      <c r="E529" t="s">
        <v>542</v>
      </c>
      <c r="F529" s="16">
        <f>VLOOKUP(LEFT(Table1[[#This Row],[Production]],LEN(Table1[[#This Row],[Production]])-7),Item!$A$5:$Z$1000,26,0)</f>
        <v>0.65100000000000002</v>
      </c>
      <c r="H529" s="8" t="str">
        <f>IFERROR(VLOOKUP(MID(Table1[[#This Row],[Production]],10,2),Special!$B$2:$D$26,3,0),"")</f>
        <v>S</v>
      </c>
      <c r="J529" t="b">
        <f>EXACT(LEFT(Table1[[#This Row],[Stock]],12),LEFT(Table1[[#This Row],[Production]],12))</f>
        <v>1</v>
      </c>
      <c r="K529" t="b">
        <f>EXACT((RIGHT(Table1[[#This Row],[Stock]],3)),((RIGHT(Table1[[#This Row],[Production]],3))))</f>
        <v>1</v>
      </c>
      <c r="L529" s="14">
        <f>IFERROR(VLOOKUP(Table1[[#This Row],[Stock]],[1]Sheet1!$A$7:$N$10000,14,0),"")</f>
        <v>195</v>
      </c>
      <c r="M529" s="14">
        <f>IFERROR(ROUND((Table1[[#This Row],[Stock
(S&amp;L)]]/Table1[[#This Row],[Rate
(L/S)]]),0),"")</f>
        <v>195</v>
      </c>
      <c r="O529" t="str">
        <f>IF(Table1[[#This Row],[Rate
(L/S)]]=1,"P/E","C")</f>
        <v>P/E</v>
      </c>
      <c r="P529" s="7" t="str">
        <f>IFERROR(VLOOKUP(Table1[[#This Row],[Stock]],[2]CUS030!$A$5:$BO$10000,21,0)/Table1[[#This Row],[Rate
(L/S)]],"")</f>
        <v/>
      </c>
      <c r="Q529" s="7" t="str">
        <f>IFERROR(VLOOKUP(Table1[[#This Row],[Stock]],[2]CUS030!$A$5:$BO$10000,22,0)/Table1[[#This Row],[Rate
(L/S)]],"")</f>
        <v/>
      </c>
      <c r="R529" s="7" t="str">
        <f>IFERROR(VLOOKUP(Table1[[#This Row],[Stock]],[2]CUS030!$A$5:$BO$10000,23,0)/Table1[[#This Row],[Rate
(L/S)]],"")</f>
        <v/>
      </c>
      <c r="S529" s="7" t="str">
        <f>IFERROR(VLOOKUP(Table1[[#This Row],[Stock]],[2]CUS030!$A$5:$BO$10000,24,0)/Table1[[#This Row],[Rate
(L/S)]],"")</f>
        <v/>
      </c>
      <c r="T529" s="7" t="str">
        <f>IFERROR(VLOOKUP(Table1[[#This Row],[Stock]],[2]CUS030!$A$5:$BO$10000,25,0)/Table1[[#This Row],[Rate
(L/S)]],"")</f>
        <v/>
      </c>
      <c r="U529" s="7" t="str">
        <f>IFERROR(VLOOKUP(Table1[[#This Row],[Stock]],[2]CUS030!$A$5:$BO$10000,26,0)/Table1[[#This Row],[Rate
(L/S)]],"")</f>
        <v/>
      </c>
      <c r="V529" s="7" t="str">
        <f>IFERROR(VLOOKUP(Table1[[#This Row],[Stock]],[2]CUS030!$A$5:$BO$10000,27,0)/Table1[[#This Row],[Rate
(L/S)]],"")</f>
        <v/>
      </c>
      <c r="W529" s="7" t="str">
        <f>IFERROR(VLOOKUP(Table1[[#This Row],[Stock]],[2]CUS030!$A$5:$BO$10000,28,0)/Table1[[#This Row],[Rate
(L/S)]],"")</f>
        <v/>
      </c>
      <c r="X529" s="7" t="str">
        <f>IFERROR(VLOOKUP(Table1[[#This Row],[Stock]],[2]CUS030!$A$5:$BO$10000,29,0)/Table1[[#This Row],[Rate
(L/S)]],"")</f>
        <v/>
      </c>
      <c r="Y529" s="7" t="str">
        <f>IFERROR(VLOOKUP(Table1[[#This Row],[Stock]],[2]CUS030!$A$5:$BO$10000,30,0)/Table1[[#This Row],[Rate
(L/S)]],"")</f>
        <v/>
      </c>
      <c r="Z529" s="7" t="str">
        <f>IFERROR(VLOOKUP(Table1[[#This Row],[Stock]],[2]CUS030!$A$5:$BO$10000,31,0)/Table1[[#This Row],[Rate
(L/S)]],"")</f>
        <v/>
      </c>
      <c r="AA529" s="7" t="str">
        <f>IFERROR(VLOOKUP(Table1[[#This Row],[Stock]],[2]CUS030!$A$5:$BO$10000,32,0)/Table1[[#This Row],[Rate
(L/S)]],"")</f>
        <v/>
      </c>
      <c r="AB529" s="7" t="str">
        <f>IFERROR(VLOOKUP(Table1[[#This Row],[Stock]],[2]CUS030!$A$5:$BO$10000,33,0)/Table1[[#This Row],[Rate
(L/S)]],"")</f>
        <v/>
      </c>
      <c r="AC529" s="7" t="str">
        <f>IFERROR(VLOOKUP(Table1[[#This Row],[Stock]],[2]CUS030!$A$5:$BO$10000,34,0)/Table1[[#This Row],[Rate
(L/S)]],"")</f>
        <v/>
      </c>
      <c r="AD529" s="7" t="str">
        <f>IFERROR(VLOOKUP(Table1[[#This Row],[Stock]],[2]CUS030!$A$5:$BO$10000,35,0)/Table1[[#This Row],[Rate
(L/S)]],"")</f>
        <v/>
      </c>
      <c r="AE529" s="7" t="str">
        <f>IFERROR(VLOOKUP(Table1[[#This Row],[Stock]],[2]CUS030!$A$5:$BO$10000,36,0)/Table1[[#This Row],[Rate
(L/S)]],"")</f>
        <v/>
      </c>
      <c r="AF529" s="7" t="str">
        <f>IFERROR(VLOOKUP(Table1[[#This Row],[Stock]],[2]CUS030!$A$5:$BO$10000,37,0)/Table1[[#This Row],[Rate
(L/S)]],"")</f>
        <v/>
      </c>
      <c r="AG529" s="7" t="str">
        <f>IFERROR(VLOOKUP(Table1[[#This Row],[Stock]],[2]CUS030!$A$5:$BO$10000,38,0)/Table1[[#This Row],[Rate
(L/S)]],"")</f>
        <v/>
      </c>
      <c r="AH529" s="7" t="str">
        <f>IFERROR(VLOOKUP(Table1[[#This Row],[Stock]],[2]CUS030!$A$5:$BO$10000,39,0)/Table1[[#This Row],[Rate
(L/S)]],"")</f>
        <v/>
      </c>
      <c r="AI529" s="7" t="str">
        <f>IFERROR(VLOOKUP(Table1[[#This Row],[Stock]],[2]CUS030!$A$5:$BO$10000,40,0)/Table1[[#This Row],[Rate
(L/S)]],"")</f>
        <v/>
      </c>
      <c r="AJ529" s="7" t="str">
        <f>IFERROR(VLOOKUP(Table1[[#This Row],[Stock]],[2]CUS030!$A$5:$BO$10000,41,0)/Table1[[#This Row],[Rate
(L/S)]],"")</f>
        <v/>
      </c>
      <c r="AK529" s="7" t="str">
        <f>IFERROR(VLOOKUP(Table1[[#This Row],[Stock]],[2]CUS030!$A$5:$BO$10000,42,0)/Table1[[#This Row],[Rate
(L/S)]],"")</f>
        <v/>
      </c>
      <c r="AL529" s="7" t="str">
        <f>IFERROR(VLOOKUP(Table1[[#This Row],[Stock]],[2]CUS030!$A$5:$BO$10000,43,0)/Table1[[#This Row],[Rate
(L/S)]],"")</f>
        <v/>
      </c>
      <c r="AM529" s="7" t="str">
        <f>IFERROR(VLOOKUP(Table1[[#This Row],[Stock]],[2]CUS030!$A$5:$BO$10000,44,0)/Table1[[#This Row],[Rate
(L/S)]],"")</f>
        <v/>
      </c>
      <c r="AN529" s="7" t="str">
        <f>IFERROR(VLOOKUP(Table1[[#This Row],[Stock]],[2]CUS030!$A$5:$BO$10000,45,0)/Table1[[#This Row],[Rate
(L/S)]],"")</f>
        <v/>
      </c>
      <c r="AO529" s="7" t="str">
        <f>IFERROR(VLOOKUP(Table1[[#This Row],[Stock]],[2]CUS030!$A$5:$BO$10000,46,0)/Table1[[#This Row],[Rate
(L/S)]],"")</f>
        <v/>
      </c>
      <c r="AP529" s="7" t="str">
        <f>IFERROR(VLOOKUP(Table1[[#This Row],[Stock]],[2]CUS030!$A$5:$BO$10000,47,0)/Table1[[#This Row],[Rate
(L/S)]],"")</f>
        <v/>
      </c>
      <c r="AQ529" s="7" t="str">
        <f>IFERROR(VLOOKUP(Table1[[#This Row],[Stock]],[2]CUS030!$A$5:$BO$10000,48,0)/Table1[[#This Row],[Rate
(L/S)]],"")</f>
        <v/>
      </c>
      <c r="AR529" s="7" t="str">
        <f>IFERROR(VLOOKUP(Table1[[#This Row],[Stock]],[2]CUS030!$A$5:$BO$10000,49,0)/Table1[[#This Row],[Rate
(L/S)]],"")</f>
        <v/>
      </c>
      <c r="AS529" s="7" t="str">
        <f>IFERROR(VLOOKUP(Table1[[#This Row],[Stock]],[2]CUS030!$A$5:$BO$10000,50,0)/Table1[[#This Row],[Rate
(L/S)]],"")</f>
        <v/>
      </c>
      <c r="AT529" s="7" t="str">
        <f>IFERROR(VLOOKUP(Table1[[#This Row],[Stock]],[2]CUS030!$A$5:$BO$10000,51,0)/Table1[[#This Row],[Rate
(L/S)]],"")</f>
        <v/>
      </c>
      <c r="AU529" s="7" t="str">
        <f>IFERROR(VLOOKUP(Table1[[#This Row],[Stock]],[2]CUS030!$A$5:$BO$10000,52,0)/Table1[[#This Row],[Rate
(L/S)]],"")</f>
        <v/>
      </c>
      <c r="AV529" s="7" t="str">
        <f>IFERROR(VLOOKUP(Table1[[#This Row],[Stock]],[2]CUS030!$A$5:$BO$10000,53,0)/Table1[[#This Row],[Rate
(L/S)]],"")</f>
        <v/>
      </c>
      <c r="AW529" s="7" t="str">
        <f>IFERROR(VLOOKUP(Table1[[#This Row],[Stock]],[2]CUS030!$A$5:$BO$10000,54,0)/Table1[[#This Row],[Rate
(L/S)]],"")</f>
        <v/>
      </c>
      <c r="AX529" s="7" t="str">
        <f>IFERROR(VLOOKUP(Table1[[#This Row],[Stock]],[2]CUS030!$A$5:$BO$10000,55,0)/Table1[[#This Row],[Rate
(L/S)]],"")</f>
        <v/>
      </c>
      <c r="AY529" s="7" t="str">
        <f>IFERROR(VLOOKUP(Table1[[#This Row],[Stock]],[2]CUS030!$A$5:$BO$10000,56,0)/Table1[[#This Row],[Rate
(L/S)]],"")</f>
        <v/>
      </c>
      <c r="AZ529" s="7" t="str">
        <f>IFERROR(VLOOKUP(Table1[[#This Row],[Stock]],[2]CUS030!$A$5:$BO$10000,57,0)/Table1[[#This Row],[Rate
(L/S)]],"")</f>
        <v/>
      </c>
      <c r="BA529" s="7" t="str">
        <f>IFERROR(VLOOKUP(Table1[[#This Row],[Stock]],[2]CUS030!$A$5:$BO$10000,58,0)/Table1[[#This Row],[Rate
(L/S)]],"")</f>
        <v/>
      </c>
      <c r="BB529" s="7" t="str">
        <f>IFERROR(VLOOKUP(Table1[[#This Row],[Stock]],[2]CUS030!$A$5:$BO$10000,59,0)/Table1[[#This Row],[Rate
(L/S)]],"")</f>
        <v/>
      </c>
      <c r="BC529" s="7" t="str">
        <f>IFERROR(VLOOKUP(Table1[[#This Row],[Stock]],[2]CUS030!$A$5:$BO$10000,60,0)/Table1[[#This Row],[Rate
(L/S)]],"")</f>
        <v/>
      </c>
      <c r="BD529" s="7" t="str">
        <f>IFERROR(VLOOKUP(Table1[[#This Row],[Stock]],[2]CUS030!$A$5:$BO$10000,61,0)/Table1[[#This Row],[Rate
(L/S)]],"")</f>
        <v/>
      </c>
      <c r="BE529" s="7" t="str">
        <f>IFERROR(VLOOKUP(Table1[[#This Row],[Stock]],[2]CUS030!$A$5:$BO$10000,62,0)/Table1[[#This Row],[Rate
(L/S)]],"")</f>
        <v/>
      </c>
      <c r="BF529" s="7" t="str">
        <f>IFERROR(VLOOKUP(Table1[[#This Row],[Stock]],[2]CUS030!$A$5:$BO$10000,63,0)/Table1[[#This Row],[Rate
(L/S)]],"")</f>
        <v/>
      </c>
      <c r="BG529" s="7" t="str">
        <f>IFERROR(VLOOKUP(Table1[[#This Row],[Stock]],[2]CUS030!$A$5:$BO$10000,64,0)/Table1[[#This Row],[Rate
(L/S)]],"")</f>
        <v/>
      </c>
      <c r="BH529" s="7" t="str">
        <f>IFERROR(VLOOKUP(Table1[[#This Row],[Stock]],[2]CUS030!$A$5:$BO$10000,65,0)/Table1[[#This Row],[Rate
(L/S)]],"")</f>
        <v/>
      </c>
      <c r="BI529" s="7" t="s">
        <v>1</v>
      </c>
      <c r="BJ529" s="15">
        <f>IFERROR(IF(Table1[[#This Row],[S.Material]]="S",(Table1[[#This Row],[Total Qty]]+Table1[[#This Row],[N+1]]+Table1[[#This Row],[N+2]]),Table1[[#This Row],[Total Qty]]+Table1[[#This Row],[N+1]]),)</f>
        <v>0</v>
      </c>
      <c r="BK529" s="7" t="str">
        <f>IFERROR(IF(((AVERAGE((Table1[[#This Row],[N+1]],Table1[[#This Row],[N+2]]),Table1[[#This Row],[N+3]])-(Table1[[#This Row],[Total Qty]])))&gt;500,"Fixed&gt;500pcs",""),"")</f>
        <v/>
      </c>
      <c r="BL529" s="7" t="str">
        <f>IF(AND(Table1[[#This Row],[Last Forcast]]=0,Table1[[#This Row],[Total Qty]]&gt;0,Table1[[#This Row],[N+1]]&gt;0),"Check PO again","")</f>
        <v/>
      </c>
    </row>
    <row r="530" spans="2:64" x14ac:dyDescent="0.3">
      <c r="B530">
        <v>528</v>
      </c>
      <c r="C530" t="s">
        <v>543</v>
      </c>
      <c r="D530">
        <f>IFERROR(ROUND((MID(Table1[[#This Row],[Production]],35,(LEN(Table1[[#This Row],[Production]]))-37)/(MID(Table1[[#This Row],[Stock]],35,(LEN(Table1[[#This Row],[Stock]]))-37))),0),"")</f>
        <v>26</v>
      </c>
      <c r="E530" t="s">
        <v>544</v>
      </c>
      <c r="F530" s="16">
        <f>VLOOKUP(LEFT(Table1[[#This Row],[Production]],LEN(Table1[[#This Row],[Production]])-7),Item!$A$5:$Z$1000,26,0)</f>
        <v>0.69</v>
      </c>
      <c r="H530" s="8" t="str">
        <f>IFERROR(VLOOKUP(MID(Table1[[#This Row],[Production]],10,2),Special!$B$2:$D$26,3,0),"")</f>
        <v>S</v>
      </c>
      <c r="J530" t="b">
        <f>EXACT(LEFT(Table1[[#This Row],[Stock]],12),LEFT(Table1[[#This Row],[Production]],12))</f>
        <v>1</v>
      </c>
      <c r="K530" t="b">
        <f>EXACT((RIGHT(Table1[[#This Row],[Stock]],3)),((RIGHT(Table1[[#This Row],[Production]],3))))</f>
        <v>1</v>
      </c>
      <c r="L530" s="14">
        <f>IFERROR(VLOOKUP(Table1[[#This Row],[Stock]],[1]Sheet1!$A$7:$N$10000,14,0),"")</f>
        <v>45</v>
      </c>
      <c r="M530" s="14">
        <f>IFERROR(ROUND((Table1[[#This Row],[Stock
(S&amp;L)]]/Table1[[#This Row],[Rate
(L/S)]]),0),"")</f>
        <v>2</v>
      </c>
      <c r="O530" t="str">
        <f>IF(Table1[[#This Row],[Rate
(L/S)]]=1,"P/E","C")</f>
        <v>C</v>
      </c>
      <c r="P530" s="7">
        <f>IFERROR(VLOOKUP(Table1[[#This Row],[Stock]],[2]CUS030!$A$5:$BO$10000,21,0)/Table1[[#This Row],[Rate
(L/S)]],"")</f>
        <v>0</v>
      </c>
      <c r="Q530" s="7">
        <f>IFERROR(VLOOKUP(Table1[[#This Row],[Stock]],[2]CUS030!$A$5:$BO$10000,22,0)/Table1[[#This Row],[Rate
(L/S)]],"")</f>
        <v>0</v>
      </c>
      <c r="R530" s="7">
        <f>IFERROR(VLOOKUP(Table1[[#This Row],[Stock]],[2]CUS030!$A$5:$BO$10000,23,0)/Table1[[#This Row],[Rate
(L/S)]],"")</f>
        <v>0</v>
      </c>
      <c r="S530" s="7">
        <f>IFERROR(VLOOKUP(Table1[[#This Row],[Stock]],[2]CUS030!$A$5:$BO$10000,24,0)/Table1[[#This Row],[Rate
(L/S)]],"")</f>
        <v>0</v>
      </c>
      <c r="T530" s="7">
        <f>IFERROR(VLOOKUP(Table1[[#This Row],[Stock]],[2]CUS030!$A$5:$BO$10000,25,0)/Table1[[#This Row],[Rate
(L/S)]],"")</f>
        <v>0</v>
      </c>
      <c r="U530" s="7">
        <f>IFERROR(VLOOKUP(Table1[[#This Row],[Stock]],[2]CUS030!$A$5:$BO$10000,26,0)/Table1[[#This Row],[Rate
(L/S)]],"")</f>
        <v>0</v>
      </c>
      <c r="V530" s="7">
        <f>IFERROR(VLOOKUP(Table1[[#This Row],[Stock]],[2]CUS030!$A$5:$BO$10000,27,0)/Table1[[#This Row],[Rate
(L/S)]],"")</f>
        <v>0</v>
      </c>
      <c r="W530" s="7">
        <f>IFERROR(VLOOKUP(Table1[[#This Row],[Stock]],[2]CUS030!$A$5:$BO$10000,28,0)/Table1[[#This Row],[Rate
(L/S)]],"")</f>
        <v>0</v>
      </c>
      <c r="X530" s="7">
        <f>IFERROR(VLOOKUP(Table1[[#This Row],[Stock]],[2]CUS030!$A$5:$BO$10000,29,0)/Table1[[#This Row],[Rate
(L/S)]],"")</f>
        <v>0</v>
      </c>
      <c r="Y530" s="7">
        <f>IFERROR(VLOOKUP(Table1[[#This Row],[Stock]],[2]CUS030!$A$5:$BO$10000,30,0)/Table1[[#This Row],[Rate
(L/S)]],"")</f>
        <v>0</v>
      </c>
      <c r="Z530" s="7">
        <f>IFERROR(VLOOKUP(Table1[[#This Row],[Stock]],[2]CUS030!$A$5:$BO$10000,31,0)/Table1[[#This Row],[Rate
(L/S)]],"")</f>
        <v>0</v>
      </c>
      <c r="AA530" s="7">
        <f>IFERROR(VLOOKUP(Table1[[#This Row],[Stock]],[2]CUS030!$A$5:$BO$10000,32,0)/Table1[[#This Row],[Rate
(L/S)]],"")</f>
        <v>0</v>
      </c>
      <c r="AB530" s="7">
        <f>IFERROR(VLOOKUP(Table1[[#This Row],[Stock]],[2]CUS030!$A$5:$BO$10000,33,0)/Table1[[#This Row],[Rate
(L/S)]],"")</f>
        <v>0</v>
      </c>
      <c r="AC530" s="7">
        <f>IFERROR(VLOOKUP(Table1[[#This Row],[Stock]],[2]CUS030!$A$5:$BO$10000,34,0)/Table1[[#This Row],[Rate
(L/S)]],"")</f>
        <v>0</v>
      </c>
      <c r="AD530" s="7">
        <f>IFERROR(VLOOKUP(Table1[[#This Row],[Stock]],[2]CUS030!$A$5:$BO$10000,35,0)/Table1[[#This Row],[Rate
(L/S)]],"")</f>
        <v>0</v>
      </c>
      <c r="AE530" s="7">
        <f>IFERROR(VLOOKUP(Table1[[#This Row],[Stock]],[2]CUS030!$A$5:$BO$10000,36,0)/Table1[[#This Row],[Rate
(L/S)]],"")</f>
        <v>0</v>
      </c>
      <c r="AF530" s="7">
        <f>IFERROR(VLOOKUP(Table1[[#This Row],[Stock]],[2]CUS030!$A$5:$BO$10000,37,0)/Table1[[#This Row],[Rate
(L/S)]],"")</f>
        <v>0</v>
      </c>
      <c r="AG530" s="7">
        <f>IFERROR(VLOOKUP(Table1[[#This Row],[Stock]],[2]CUS030!$A$5:$BO$10000,38,0)/Table1[[#This Row],[Rate
(L/S)]],"")</f>
        <v>0</v>
      </c>
      <c r="AH530" s="7">
        <f>IFERROR(VLOOKUP(Table1[[#This Row],[Stock]],[2]CUS030!$A$5:$BO$10000,39,0)/Table1[[#This Row],[Rate
(L/S)]],"")</f>
        <v>0</v>
      </c>
      <c r="AI530" s="7">
        <f>IFERROR(VLOOKUP(Table1[[#This Row],[Stock]],[2]CUS030!$A$5:$BO$10000,40,0)/Table1[[#This Row],[Rate
(L/S)]],"")</f>
        <v>0</v>
      </c>
      <c r="AJ530" s="7">
        <f>IFERROR(VLOOKUP(Table1[[#This Row],[Stock]],[2]CUS030!$A$5:$BO$10000,41,0)/Table1[[#This Row],[Rate
(L/S)]],"")</f>
        <v>0</v>
      </c>
      <c r="AK530" s="7">
        <f>IFERROR(VLOOKUP(Table1[[#This Row],[Stock]],[2]CUS030!$A$5:$BO$10000,42,0)/Table1[[#This Row],[Rate
(L/S)]],"")</f>
        <v>0</v>
      </c>
      <c r="AL530" s="7">
        <f>IFERROR(VLOOKUP(Table1[[#This Row],[Stock]],[2]CUS030!$A$5:$BO$10000,43,0)/Table1[[#This Row],[Rate
(L/S)]],"")</f>
        <v>0</v>
      </c>
      <c r="AM530" s="7">
        <f>IFERROR(VLOOKUP(Table1[[#This Row],[Stock]],[2]CUS030!$A$5:$BO$10000,44,0)/Table1[[#This Row],[Rate
(L/S)]],"")</f>
        <v>0</v>
      </c>
      <c r="AN530" s="7">
        <f>IFERROR(VLOOKUP(Table1[[#This Row],[Stock]],[2]CUS030!$A$5:$BO$10000,45,0)/Table1[[#This Row],[Rate
(L/S)]],"")</f>
        <v>0</v>
      </c>
      <c r="AO530" s="7">
        <f>IFERROR(VLOOKUP(Table1[[#This Row],[Stock]],[2]CUS030!$A$5:$BO$10000,46,0)/Table1[[#This Row],[Rate
(L/S)]],"")</f>
        <v>0</v>
      </c>
      <c r="AP530" s="7">
        <f>IFERROR(VLOOKUP(Table1[[#This Row],[Stock]],[2]CUS030!$A$5:$BO$10000,47,0)/Table1[[#This Row],[Rate
(L/S)]],"")</f>
        <v>0</v>
      </c>
      <c r="AQ530" s="7">
        <f>IFERROR(VLOOKUP(Table1[[#This Row],[Stock]],[2]CUS030!$A$5:$BO$10000,48,0)/Table1[[#This Row],[Rate
(L/S)]],"")</f>
        <v>0</v>
      </c>
      <c r="AR530" s="7">
        <f>IFERROR(VLOOKUP(Table1[[#This Row],[Stock]],[2]CUS030!$A$5:$BO$10000,49,0)/Table1[[#This Row],[Rate
(L/S)]],"")</f>
        <v>0</v>
      </c>
      <c r="AS530" s="7">
        <f>IFERROR(VLOOKUP(Table1[[#This Row],[Stock]],[2]CUS030!$A$5:$BO$10000,50,0)/Table1[[#This Row],[Rate
(L/S)]],"")</f>
        <v>0</v>
      </c>
      <c r="AT530" s="7">
        <f>IFERROR(VLOOKUP(Table1[[#This Row],[Stock]],[2]CUS030!$A$5:$BO$10000,51,0)/Table1[[#This Row],[Rate
(L/S)]],"")</f>
        <v>0</v>
      </c>
      <c r="AU530" s="7">
        <f>IFERROR(VLOOKUP(Table1[[#This Row],[Stock]],[2]CUS030!$A$5:$BO$10000,52,0)/Table1[[#This Row],[Rate
(L/S)]],"")</f>
        <v>0</v>
      </c>
      <c r="AV530" s="7">
        <f>IFERROR(VLOOKUP(Table1[[#This Row],[Stock]],[2]CUS030!$A$5:$BO$10000,53,0)/Table1[[#This Row],[Rate
(L/S)]],"")</f>
        <v>0</v>
      </c>
      <c r="AW530" s="7">
        <f>IFERROR(VLOOKUP(Table1[[#This Row],[Stock]],[2]CUS030!$A$5:$BO$10000,54,0)/Table1[[#This Row],[Rate
(L/S)]],"")</f>
        <v>0</v>
      </c>
      <c r="AX530" s="7">
        <f>IFERROR(VLOOKUP(Table1[[#This Row],[Stock]],[2]CUS030!$A$5:$BO$10000,55,0)/Table1[[#This Row],[Rate
(L/S)]],"")</f>
        <v>0</v>
      </c>
      <c r="AY530" s="7">
        <f>IFERROR(VLOOKUP(Table1[[#This Row],[Stock]],[2]CUS030!$A$5:$BO$10000,56,0)/Table1[[#This Row],[Rate
(L/S)]],"")</f>
        <v>0</v>
      </c>
      <c r="AZ530" s="7">
        <f>IFERROR(VLOOKUP(Table1[[#This Row],[Stock]],[2]CUS030!$A$5:$BO$10000,57,0)/Table1[[#This Row],[Rate
(L/S)]],"")</f>
        <v>0</v>
      </c>
      <c r="BA530" s="7">
        <f>IFERROR(VLOOKUP(Table1[[#This Row],[Stock]],[2]CUS030!$A$5:$BO$10000,58,0)/Table1[[#This Row],[Rate
(L/S)]],"")</f>
        <v>27.692307692307693</v>
      </c>
      <c r="BB530" s="7">
        <f>IFERROR(VLOOKUP(Table1[[#This Row],[Stock]],[2]CUS030!$A$5:$BO$10000,59,0)/Table1[[#This Row],[Rate
(L/S)]],"")</f>
        <v>0</v>
      </c>
      <c r="BC530" s="7">
        <f>IFERROR(VLOOKUP(Table1[[#This Row],[Stock]],[2]CUS030!$A$5:$BO$10000,60,0)/Table1[[#This Row],[Rate
(L/S)]],"")</f>
        <v>0</v>
      </c>
      <c r="BD530" s="7">
        <f>IFERROR(VLOOKUP(Table1[[#This Row],[Stock]],[2]CUS030!$A$5:$BO$10000,61,0)/Table1[[#This Row],[Rate
(L/S)]],"")</f>
        <v>0</v>
      </c>
      <c r="BE530" s="7">
        <f>IFERROR(VLOOKUP(Table1[[#This Row],[Stock]],[2]CUS030!$A$5:$BO$10000,62,0)/Table1[[#This Row],[Rate
(L/S)]],"")</f>
        <v>0</v>
      </c>
      <c r="BF530" s="7">
        <f>IFERROR(VLOOKUP(Table1[[#This Row],[Stock]],[2]CUS030!$A$5:$BO$10000,63,0)/Table1[[#This Row],[Rate
(L/S)]],"")</f>
        <v>0</v>
      </c>
      <c r="BG530" s="7">
        <f>IFERROR(VLOOKUP(Table1[[#This Row],[Stock]],[2]CUS030!$A$5:$BO$10000,64,0)/Table1[[#This Row],[Rate
(L/S)]],"")</f>
        <v>0</v>
      </c>
      <c r="BH530" s="7">
        <f>IFERROR(VLOOKUP(Table1[[#This Row],[Stock]],[2]CUS030!$A$5:$BO$10000,65,0)/Table1[[#This Row],[Rate
(L/S)]],"")</f>
        <v>0</v>
      </c>
      <c r="BI530" s="7" t="s">
        <v>1</v>
      </c>
      <c r="BJ530" s="15">
        <f>IFERROR(IF(Table1[[#This Row],[S.Material]]="S",(Table1[[#This Row],[Total Qty]]+Table1[[#This Row],[N+1]]+Table1[[#This Row],[N+2]]),Table1[[#This Row],[Total Qty]]+Table1[[#This Row],[N+1]]),)</f>
        <v>0</v>
      </c>
      <c r="BK530" s="7" t="str">
        <f>IFERROR(IF(((AVERAGE((Table1[[#This Row],[N+1]],Table1[[#This Row],[N+2]]),Table1[[#This Row],[N+3]])-(Table1[[#This Row],[Total Qty]])))&gt;500,"Fixed&gt;500pcs",""),"")</f>
        <v/>
      </c>
      <c r="BL530" s="7" t="str">
        <f>IF(AND(Table1[[#This Row],[Last Forcast]]=0,Table1[[#This Row],[Total Qty]]&gt;0,Table1[[#This Row],[N+1]]&gt;0),"Check PO again","")</f>
        <v/>
      </c>
    </row>
    <row r="531" spans="2:64" x14ac:dyDescent="0.3">
      <c r="B531">
        <v>529</v>
      </c>
      <c r="C531" t="s">
        <v>545</v>
      </c>
      <c r="D531">
        <f>IFERROR(ROUND((MID(Table1[[#This Row],[Production]],35,(LEN(Table1[[#This Row],[Production]]))-37)/(MID(Table1[[#This Row],[Stock]],35,(LEN(Table1[[#This Row],[Stock]]))-37))),0),"")</f>
        <v>19</v>
      </c>
      <c r="E531" t="s">
        <v>546</v>
      </c>
      <c r="F531" s="16">
        <f>VLOOKUP(LEFT(Table1[[#This Row],[Production]],LEN(Table1[[#This Row],[Production]])-7),Item!$A$5:$Z$1000,26,0)</f>
        <v>0.69</v>
      </c>
      <c r="H531" s="8" t="str">
        <f>IFERROR(VLOOKUP(MID(Table1[[#This Row],[Production]],10,2),Special!$B$2:$D$26,3,0),"")</f>
        <v>S</v>
      </c>
      <c r="J531" t="b">
        <f>EXACT(LEFT(Table1[[#This Row],[Stock]],12),LEFT(Table1[[#This Row],[Production]],12))</f>
        <v>1</v>
      </c>
      <c r="K531" t="b">
        <f>EXACT((RIGHT(Table1[[#This Row],[Stock]],3)),((RIGHT(Table1[[#This Row],[Production]],3))))</f>
        <v>1</v>
      </c>
      <c r="L531" s="14">
        <f>IFERROR(VLOOKUP(Table1[[#This Row],[Stock]],[1]Sheet1!$A$7:$N$10000,14,0),"")</f>
        <v>621</v>
      </c>
      <c r="M531" s="14">
        <f>IFERROR(ROUND((Table1[[#This Row],[Stock
(S&amp;L)]]/Table1[[#This Row],[Rate
(L/S)]]),0),"")</f>
        <v>33</v>
      </c>
      <c r="O531" t="str">
        <f>IF(Table1[[#This Row],[Rate
(L/S)]]=1,"P/E","C")</f>
        <v>C</v>
      </c>
      <c r="P531" s="7">
        <f>IFERROR(VLOOKUP(Table1[[#This Row],[Stock]],[2]CUS030!$A$5:$BO$10000,21,0)/Table1[[#This Row],[Rate
(L/S)]],"")</f>
        <v>0</v>
      </c>
      <c r="Q531" s="7">
        <f>IFERROR(VLOOKUP(Table1[[#This Row],[Stock]],[2]CUS030!$A$5:$BO$10000,22,0)/Table1[[#This Row],[Rate
(L/S)]],"")</f>
        <v>0</v>
      </c>
      <c r="R531" s="7">
        <f>IFERROR(VLOOKUP(Table1[[#This Row],[Stock]],[2]CUS030!$A$5:$BO$10000,23,0)/Table1[[#This Row],[Rate
(L/S)]],"")</f>
        <v>0</v>
      </c>
      <c r="S531" s="7">
        <f>IFERROR(VLOOKUP(Table1[[#This Row],[Stock]],[2]CUS030!$A$5:$BO$10000,24,0)/Table1[[#This Row],[Rate
(L/S)]],"")</f>
        <v>0</v>
      </c>
      <c r="T531" s="7">
        <f>IFERROR(VLOOKUP(Table1[[#This Row],[Stock]],[2]CUS030!$A$5:$BO$10000,25,0)/Table1[[#This Row],[Rate
(L/S)]],"")</f>
        <v>0</v>
      </c>
      <c r="U531" s="7">
        <f>IFERROR(VLOOKUP(Table1[[#This Row],[Stock]],[2]CUS030!$A$5:$BO$10000,26,0)/Table1[[#This Row],[Rate
(L/S)]],"")</f>
        <v>0</v>
      </c>
      <c r="V531" s="7">
        <f>IFERROR(VLOOKUP(Table1[[#This Row],[Stock]],[2]CUS030!$A$5:$BO$10000,27,0)/Table1[[#This Row],[Rate
(L/S)]],"")</f>
        <v>0</v>
      </c>
      <c r="W531" s="7">
        <f>IFERROR(VLOOKUP(Table1[[#This Row],[Stock]],[2]CUS030!$A$5:$BO$10000,28,0)/Table1[[#This Row],[Rate
(L/S)]],"")</f>
        <v>0</v>
      </c>
      <c r="X531" s="7">
        <f>IFERROR(VLOOKUP(Table1[[#This Row],[Stock]],[2]CUS030!$A$5:$BO$10000,29,0)/Table1[[#This Row],[Rate
(L/S)]],"")</f>
        <v>0</v>
      </c>
      <c r="Y531" s="7">
        <f>IFERROR(VLOOKUP(Table1[[#This Row],[Stock]],[2]CUS030!$A$5:$BO$10000,30,0)/Table1[[#This Row],[Rate
(L/S)]],"")</f>
        <v>0</v>
      </c>
      <c r="Z531" s="7">
        <f>IFERROR(VLOOKUP(Table1[[#This Row],[Stock]],[2]CUS030!$A$5:$BO$10000,31,0)/Table1[[#This Row],[Rate
(L/S)]],"")</f>
        <v>0</v>
      </c>
      <c r="AA531" s="7">
        <f>IFERROR(VLOOKUP(Table1[[#This Row],[Stock]],[2]CUS030!$A$5:$BO$10000,32,0)/Table1[[#This Row],[Rate
(L/S)]],"")</f>
        <v>0</v>
      </c>
      <c r="AB531" s="7">
        <f>IFERROR(VLOOKUP(Table1[[#This Row],[Stock]],[2]CUS030!$A$5:$BO$10000,33,0)/Table1[[#This Row],[Rate
(L/S)]],"")</f>
        <v>0</v>
      </c>
      <c r="AC531" s="7">
        <f>IFERROR(VLOOKUP(Table1[[#This Row],[Stock]],[2]CUS030!$A$5:$BO$10000,34,0)/Table1[[#This Row],[Rate
(L/S)]],"")</f>
        <v>0</v>
      </c>
      <c r="AD531" s="7">
        <f>IFERROR(VLOOKUP(Table1[[#This Row],[Stock]],[2]CUS030!$A$5:$BO$10000,35,0)/Table1[[#This Row],[Rate
(L/S)]],"")</f>
        <v>0</v>
      </c>
      <c r="AE531" s="7">
        <f>IFERROR(VLOOKUP(Table1[[#This Row],[Stock]],[2]CUS030!$A$5:$BO$10000,36,0)/Table1[[#This Row],[Rate
(L/S)]],"")</f>
        <v>0</v>
      </c>
      <c r="AF531" s="7">
        <f>IFERROR(VLOOKUP(Table1[[#This Row],[Stock]],[2]CUS030!$A$5:$BO$10000,37,0)/Table1[[#This Row],[Rate
(L/S)]],"")</f>
        <v>0</v>
      </c>
      <c r="AG531" s="7">
        <f>IFERROR(VLOOKUP(Table1[[#This Row],[Stock]],[2]CUS030!$A$5:$BO$10000,38,0)/Table1[[#This Row],[Rate
(L/S)]],"")</f>
        <v>0</v>
      </c>
      <c r="AH531" s="7">
        <f>IFERROR(VLOOKUP(Table1[[#This Row],[Stock]],[2]CUS030!$A$5:$BO$10000,39,0)/Table1[[#This Row],[Rate
(L/S)]],"")</f>
        <v>0</v>
      </c>
      <c r="AI531" s="7">
        <f>IFERROR(VLOOKUP(Table1[[#This Row],[Stock]],[2]CUS030!$A$5:$BO$10000,40,0)/Table1[[#This Row],[Rate
(L/S)]],"")</f>
        <v>0</v>
      </c>
      <c r="AJ531" s="7">
        <f>IFERROR(VLOOKUP(Table1[[#This Row],[Stock]],[2]CUS030!$A$5:$BO$10000,41,0)/Table1[[#This Row],[Rate
(L/S)]],"")</f>
        <v>0</v>
      </c>
      <c r="AK531" s="7">
        <f>IFERROR(VLOOKUP(Table1[[#This Row],[Stock]],[2]CUS030!$A$5:$BO$10000,42,0)/Table1[[#This Row],[Rate
(L/S)]],"")</f>
        <v>0</v>
      </c>
      <c r="AL531" s="7">
        <f>IFERROR(VLOOKUP(Table1[[#This Row],[Stock]],[2]CUS030!$A$5:$BO$10000,43,0)/Table1[[#This Row],[Rate
(L/S)]],"")</f>
        <v>0</v>
      </c>
      <c r="AM531" s="7">
        <f>IFERROR(VLOOKUP(Table1[[#This Row],[Stock]],[2]CUS030!$A$5:$BO$10000,44,0)/Table1[[#This Row],[Rate
(L/S)]],"")</f>
        <v>0</v>
      </c>
      <c r="AN531" s="7">
        <f>IFERROR(VLOOKUP(Table1[[#This Row],[Stock]],[2]CUS030!$A$5:$BO$10000,45,0)/Table1[[#This Row],[Rate
(L/S)]],"")</f>
        <v>0</v>
      </c>
      <c r="AO531" s="7">
        <f>IFERROR(VLOOKUP(Table1[[#This Row],[Stock]],[2]CUS030!$A$5:$BO$10000,46,0)/Table1[[#This Row],[Rate
(L/S)]],"")</f>
        <v>0</v>
      </c>
      <c r="AP531" s="7">
        <f>IFERROR(VLOOKUP(Table1[[#This Row],[Stock]],[2]CUS030!$A$5:$BO$10000,47,0)/Table1[[#This Row],[Rate
(L/S)]],"")</f>
        <v>0</v>
      </c>
      <c r="AQ531" s="7">
        <f>IFERROR(VLOOKUP(Table1[[#This Row],[Stock]],[2]CUS030!$A$5:$BO$10000,48,0)/Table1[[#This Row],[Rate
(L/S)]],"")</f>
        <v>0</v>
      </c>
      <c r="AR531" s="7">
        <f>IFERROR(VLOOKUP(Table1[[#This Row],[Stock]],[2]CUS030!$A$5:$BO$10000,49,0)/Table1[[#This Row],[Rate
(L/S)]],"")</f>
        <v>0</v>
      </c>
      <c r="AS531" s="7">
        <f>IFERROR(VLOOKUP(Table1[[#This Row],[Stock]],[2]CUS030!$A$5:$BO$10000,50,0)/Table1[[#This Row],[Rate
(L/S)]],"")</f>
        <v>0</v>
      </c>
      <c r="AT531" s="7">
        <f>IFERROR(VLOOKUP(Table1[[#This Row],[Stock]],[2]CUS030!$A$5:$BO$10000,51,0)/Table1[[#This Row],[Rate
(L/S)]],"")</f>
        <v>0</v>
      </c>
      <c r="AU531" s="7">
        <f>IFERROR(VLOOKUP(Table1[[#This Row],[Stock]],[2]CUS030!$A$5:$BO$10000,52,0)/Table1[[#This Row],[Rate
(L/S)]],"")</f>
        <v>0</v>
      </c>
      <c r="AV531" s="7">
        <f>IFERROR(VLOOKUP(Table1[[#This Row],[Stock]],[2]CUS030!$A$5:$BO$10000,53,0)/Table1[[#This Row],[Rate
(L/S)]],"")</f>
        <v>0</v>
      </c>
      <c r="AW531" s="7">
        <f>IFERROR(VLOOKUP(Table1[[#This Row],[Stock]],[2]CUS030!$A$5:$BO$10000,54,0)/Table1[[#This Row],[Rate
(L/S)]],"")</f>
        <v>0</v>
      </c>
      <c r="AX531" s="7">
        <f>IFERROR(VLOOKUP(Table1[[#This Row],[Stock]],[2]CUS030!$A$5:$BO$10000,55,0)/Table1[[#This Row],[Rate
(L/S)]],"")</f>
        <v>27.368421052631579</v>
      </c>
      <c r="AY531" s="7">
        <f>IFERROR(VLOOKUP(Table1[[#This Row],[Stock]],[2]CUS030!$A$5:$BO$10000,56,0)/Table1[[#This Row],[Rate
(L/S)]],"")</f>
        <v>100.42105263157895</v>
      </c>
      <c r="AZ531" s="7">
        <f>IFERROR(VLOOKUP(Table1[[#This Row],[Stock]],[2]CUS030!$A$5:$BO$10000,57,0)/Table1[[#This Row],[Rate
(L/S)]],"")</f>
        <v>0</v>
      </c>
      <c r="BA531" s="7">
        <f>IFERROR(VLOOKUP(Table1[[#This Row],[Stock]],[2]CUS030!$A$5:$BO$10000,58,0)/Table1[[#This Row],[Rate
(L/S)]],"")</f>
        <v>48.421052631578945</v>
      </c>
      <c r="BB531" s="7">
        <f>IFERROR(VLOOKUP(Table1[[#This Row],[Stock]],[2]CUS030!$A$5:$BO$10000,59,0)/Table1[[#This Row],[Rate
(L/S)]],"")</f>
        <v>0</v>
      </c>
      <c r="BC531" s="7">
        <f>IFERROR(VLOOKUP(Table1[[#This Row],[Stock]],[2]CUS030!$A$5:$BO$10000,60,0)/Table1[[#This Row],[Rate
(L/S)]],"")</f>
        <v>0</v>
      </c>
      <c r="BD531" s="7">
        <f>IFERROR(VLOOKUP(Table1[[#This Row],[Stock]],[2]CUS030!$A$5:$BO$10000,61,0)/Table1[[#This Row],[Rate
(L/S)]],"")</f>
        <v>0</v>
      </c>
      <c r="BE531" s="7">
        <f>IFERROR(VLOOKUP(Table1[[#This Row],[Stock]],[2]CUS030!$A$5:$BO$10000,62,0)/Table1[[#This Row],[Rate
(L/S)]],"")</f>
        <v>0</v>
      </c>
      <c r="BF531" s="7">
        <f>IFERROR(VLOOKUP(Table1[[#This Row],[Stock]],[2]CUS030!$A$5:$BO$10000,63,0)/Table1[[#This Row],[Rate
(L/S)]],"")</f>
        <v>0</v>
      </c>
      <c r="BG531" s="7">
        <f>IFERROR(VLOOKUP(Table1[[#This Row],[Stock]],[2]CUS030!$A$5:$BO$10000,64,0)/Table1[[#This Row],[Rate
(L/S)]],"")</f>
        <v>0</v>
      </c>
      <c r="BH531" s="7">
        <f>IFERROR(VLOOKUP(Table1[[#This Row],[Stock]],[2]CUS030!$A$5:$BO$10000,65,0)/Table1[[#This Row],[Rate
(L/S)]],"")</f>
        <v>0</v>
      </c>
      <c r="BI531" s="7" t="s">
        <v>1</v>
      </c>
      <c r="BJ531" s="15">
        <f>IFERROR(IF(Table1[[#This Row],[S.Material]]="S",(Table1[[#This Row],[Total Qty]]+Table1[[#This Row],[N+1]]+Table1[[#This Row],[N+2]]),Table1[[#This Row],[Total Qty]]+Table1[[#This Row],[N+1]]),)</f>
        <v>100.42105263157895</v>
      </c>
      <c r="BK531" s="7" t="str">
        <f>IFERROR(IF(((AVERAGE((Table1[[#This Row],[N+1]],Table1[[#This Row],[N+2]]),Table1[[#This Row],[N+3]])-(Table1[[#This Row],[Total Qty]])))&gt;500,"Fixed&gt;500pcs",""),"")</f>
        <v/>
      </c>
      <c r="BL531" s="7" t="str">
        <f>IF(AND(Table1[[#This Row],[Last Forcast]]=0,Table1[[#This Row],[Total Qty]]&gt;0,Table1[[#This Row],[N+1]]&gt;0),"Check PO again","")</f>
        <v/>
      </c>
    </row>
    <row r="532" spans="2:64" x14ac:dyDescent="0.3">
      <c r="B532">
        <v>530</v>
      </c>
      <c r="C532" t="s">
        <v>547</v>
      </c>
      <c r="D532">
        <f>IFERROR(ROUND((MID(Table1[[#This Row],[Production]],35,(LEN(Table1[[#This Row],[Production]]))-37)/(MID(Table1[[#This Row],[Stock]],35,(LEN(Table1[[#This Row],[Stock]]))-37))),0),"")</f>
        <v>19</v>
      </c>
      <c r="E532" t="s">
        <v>548</v>
      </c>
      <c r="F532" s="16">
        <f>VLOOKUP(LEFT(Table1[[#This Row],[Production]],LEN(Table1[[#This Row],[Production]])-7),Item!$A$5:$Z$1000,26,0)</f>
        <v>0.69</v>
      </c>
      <c r="H532" s="8" t="str">
        <f>IFERROR(VLOOKUP(MID(Table1[[#This Row],[Production]],10,2),Special!$B$2:$D$26,3,0),"")</f>
        <v>S</v>
      </c>
      <c r="J532" t="b">
        <f>EXACT(LEFT(Table1[[#This Row],[Stock]],12),LEFT(Table1[[#This Row],[Production]],12))</f>
        <v>1</v>
      </c>
      <c r="K532" t="b">
        <f>EXACT((RIGHT(Table1[[#This Row],[Stock]],3)),((RIGHT(Table1[[#This Row],[Production]],3))))</f>
        <v>1</v>
      </c>
      <c r="L532" s="14">
        <f>IFERROR(VLOOKUP(Table1[[#This Row],[Stock]],[1]Sheet1!$A$7:$N$10000,14,0),"")</f>
        <v>629</v>
      </c>
      <c r="M532" s="14">
        <f>IFERROR(ROUND((Table1[[#This Row],[Stock
(S&amp;L)]]/Table1[[#This Row],[Rate
(L/S)]]),0),"")</f>
        <v>33</v>
      </c>
      <c r="O532" t="str">
        <f>IF(Table1[[#This Row],[Rate
(L/S)]]=1,"P/E","C")</f>
        <v>C</v>
      </c>
      <c r="P532" s="7">
        <f>IFERROR(VLOOKUP(Table1[[#This Row],[Stock]],[2]CUS030!$A$5:$BO$10000,21,0)/Table1[[#This Row],[Rate
(L/S)]],"")</f>
        <v>0</v>
      </c>
      <c r="Q532" s="7">
        <f>IFERROR(VLOOKUP(Table1[[#This Row],[Stock]],[2]CUS030!$A$5:$BO$10000,22,0)/Table1[[#This Row],[Rate
(L/S)]],"")</f>
        <v>0</v>
      </c>
      <c r="R532" s="7">
        <f>IFERROR(VLOOKUP(Table1[[#This Row],[Stock]],[2]CUS030!$A$5:$BO$10000,23,0)/Table1[[#This Row],[Rate
(L/S)]],"")</f>
        <v>0</v>
      </c>
      <c r="S532" s="7">
        <f>IFERROR(VLOOKUP(Table1[[#This Row],[Stock]],[2]CUS030!$A$5:$BO$10000,24,0)/Table1[[#This Row],[Rate
(L/S)]],"")</f>
        <v>0</v>
      </c>
      <c r="T532" s="7">
        <f>IFERROR(VLOOKUP(Table1[[#This Row],[Stock]],[2]CUS030!$A$5:$BO$10000,25,0)/Table1[[#This Row],[Rate
(L/S)]],"")</f>
        <v>0</v>
      </c>
      <c r="U532" s="7">
        <f>IFERROR(VLOOKUP(Table1[[#This Row],[Stock]],[2]CUS030!$A$5:$BO$10000,26,0)/Table1[[#This Row],[Rate
(L/S)]],"")</f>
        <v>0</v>
      </c>
      <c r="V532" s="7">
        <f>IFERROR(VLOOKUP(Table1[[#This Row],[Stock]],[2]CUS030!$A$5:$BO$10000,27,0)/Table1[[#This Row],[Rate
(L/S)]],"")</f>
        <v>0</v>
      </c>
      <c r="W532" s="7">
        <f>IFERROR(VLOOKUP(Table1[[#This Row],[Stock]],[2]CUS030!$A$5:$BO$10000,28,0)/Table1[[#This Row],[Rate
(L/S)]],"")</f>
        <v>0</v>
      </c>
      <c r="X532" s="7">
        <f>IFERROR(VLOOKUP(Table1[[#This Row],[Stock]],[2]CUS030!$A$5:$BO$10000,29,0)/Table1[[#This Row],[Rate
(L/S)]],"")</f>
        <v>0</v>
      </c>
      <c r="Y532" s="7">
        <f>IFERROR(VLOOKUP(Table1[[#This Row],[Stock]],[2]CUS030!$A$5:$BO$10000,30,0)/Table1[[#This Row],[Rate
(L/S)]],"")</f>
        <v>0</v>
      </c>
      <c r="Z532" s="7">
        <f>IFERROR(VLOOKUP(Table1[[#This Row],[Stock]],[2]CUS030!$A$5:$BO$10000,31,0)/Table1[[#This Row],[Rate
(L/S)]],"")</f>
        <v>0</v>
      </c>
      <c r="AA532" s="7">
        <f>IFERROR(VLOOKUP(Table1[[#This Row],[Stock]],[2]CUS030!$A$5:$BO$10000,32,0)/Table1[[#This Row],[Rate
(L/S)]],"")</f>
        <v>0</v>
      </c>
      <c r="AB532" s="7">
        <f>IFERROR(VLOOKUP(Table1[[#This Row],[Stock]],[2]CUS030!$A$5:$BO$10000,33,0)/Table1[[#This Row],[Rate
(L/S)]],"")</f>
        <v>0</v>
      </c>
      <c r="AC532" s="7">
        <f>IFERROR(VLOOKUP(Table1[[#This Row],[Stock]],[2]CUS030!$A$5:$BO$10000,34,0)/Table1[[#This Row],[Rate
(L/S)]],"")</f>
        <v>0</v>
      </c>
      <c r="AD532" s="7">
        <f>IFERROR(VLOOKUP(Table1[[#This Row],[Stock]],[2]CUS030!$A$5:$BO$10000,35,0)/Table1[[#This Row],[Rate
(L/S)]],"")</f>
        <v>0</v>
      </c>
      <c r="AE532" s="7">
        <f>IFERROR(VLOOKUP(Table1[[#This Row],[Stock]],[2]CUS030!$A$5:$BO$10000,36,0)/Table1[[#This Row],[Rate
(L/S)]],"")</f>
        <v>0</v>
      </c>
      <c r="AF532" s="7">
        <f>IFERROR(VLOOKUP(Table1[[#This Row],[Stock]],[2]CUS030!$A$5:$BO$10000,37,0)/Table1[[#This Row],[Rate
(L/S)]],"")</f>
        <v>0</v>
      </c>
      <c r="AG532" s="7">
        <f>IFERROR(VLOOKUP(Table1[[#This Row],[Stock]],[2]CUS030!$A$5:$BO$10000,38,0)/Table1[[#This Row],[Rate
(L/S)]],"")</f>
        <v>0</v>
      </c>
      <c r="AH532" s="7">
        <f>IFERROR(VLOOKUP(Table1[[#This Row],[Stock]],[2]CUS030!$A$5:$BO$10000,39,0)/Table1[[#This Row],[Rate
(L/S)]],"")</f>
        <v>0</v>
      </c>
      <c r="AI532" s="7">
        <f>IFERROR(VLOOKUP(Table1[[#This Row],[Stock]],[2]CUS030!$A$5:$BO$10000,40,0)/Table1[[#This Row],[Rate
(L/S)]],"")</f>
        <v>0</v>
      </c>
      <c r="AJ532" s="7">
        <f>IFERROR(VLOOKUP(Table1[[#This Row],[Stock]],[2]CUS030!$A$5:$BO$10000,41,0)/Table1[[#This Row],[Rate
(L/S)]],"")</f>
        <v>0</v>
      </c>
      <c r="AK532" s="7">
        <f>IFERROR(VLOOKUP(Table1[[#This Row],[Stock]],[2]CUS030!$A$5:$BO$10000,42,0)/Table1[[#This Row],[Rate
(L/S)]],"")</f>
        <v>0</v>
      </c>
      <c r="AL532" s="7">
        <f>IFERROR(VLOOKUP(Table1[[#This Row],[Stock]],[2]CUS030!$A$5:$BO$10000,43,0)/Table1[[#This Row],[Rate
(L/S)]],"")</f>
        <v>0</v>
      </c>
      <c r="AM532" s="7">
        <f>IFERROR(VLOOKUP(Table1[[#This Row],[Stock]],[2]CUS030!$A$5:$BO$10000,44,0)/Table1[[#This Row],[Rate
(L/S)]],"")</f>
        <v>0</v>
      </c>
      <c r="AN532" s="7">
        <f>IFERROR(VLOOKUP(Table1[[#This Row],[Stock]],[2]CUS030!$A$5:$BO$10000,45,0)/Table1[[#This Row],[Rate
(L/S)]],"")</f>
        <v>0</v>
      </c>
      <c r="AO532" s="7">
        <f>IFERROR(VLOOKUP(Table1[[#This Row],[Stock]],[2]CUS030!$A$5:$BO$10000,46,0)/Table1[[#This Row],[Rate
(L/S)]],"")</f>
        <v>0</v>
      </c>
      <c r="AP532" s="7">
        <f>IFERROR(VLOOKUP(Table1[[#This Row],[Stock]],[2]CUS030!$A$5:$BO$10000,47,0)/Table1[[#This Row],[Rate
(L/S)]],"")</f>
        <v>0</v>
      </c>
      <c r="AQ532" s="7">
        <f>IFERROR(VLOOKUP(Table1[[#This Row],[Stock]],[2]CUS030!$A$5:$BO$10000,48,0)/Table1[[#This Row],[Rate
(L/S)]],"")</f>
        <v>0</v>
      </c>
      <c r="AR532" s="7">
        <f>IFERROR(VLOOKUP(Table1[[#This Row],[Stock]],[2]CUS030!$A$5:$BO$10000,49,0)/Table1[[#This Row],[Rate
(L/S)]],"")</f>
        <v>0</v>
      </c>
      <c r="AS532" s="7">
        <f>IFERROR(VLOOKUP(Table1[[#This Row],[Stock]],[2]CUS030!$A$5:$BO$10000,50,0)/Table1[[#This Row],[Rate
(L/S)]],"")</f>
        <v>0</v>
      </c>
      <c r="AT532" s="7">
        <f>IFERROR(VLOOKUP(Table1[[#This Row],[Stock]],[2]CUS030!$A$5:$BO$10000,51,0)/Table1[[#This Row],[Rate
(L/S)]],"")</f>
        <v>0</v>
      </c>
      <c r="AU532" s="7">
        <f>IFERROR(VLOOKUP(Table1[[#This Row],[Stock]],[2]CUS030!$A$5:$BO$10000,52,0)/Table1[[#This Row],[Rate
(L/S)]],"")</f>
        <v>0</v>
      </c>
      <c r="AV532" s="7">
        <f>IFERROR(VLOOKUP(Table1[[#This Row],[Stock]],[2]CUS030!$A$5:$BO$10000,53,0)/Table1[[#This Row],[Rate
(L/S)]],"")</f>
        <v>0</v>
      </c>
      <c r="AW532" s="7">
        <f>IFERROR(VLOOKUP(Table1[[#This Row],[Stock]],[2]CUS030!$A$5:$BO$10000,54,0)/Table1[[#This Row],[Rate
(L/S)]],"")</f>
        <v>0</v>
      </c>
      <c r="AX532" s="7">
        <f>IFERROR(VLOOKUP(Table1[[#This Row],[Stock]],[2]CUS030!$A$5:$BO$10000,55,0)/Table1[[#This Row],[Rate
(L/S)]],"")</f>
        <v>27.368421052631579</v>
      </c>
      <c r="AY532" s="7">
        <f>IFERROR(VLOOKUP(Table1[[#This Row],[Stock]],[2]CUS030!$A$5:$BO$10000,56,0)/Table1[[#This Row],[Rate
(L/S)]],"")</f>
        <v>100.05263157894737</v>
      </c>
      <c r="AZ532" s="7">
        <f>IFERROR(VLOOKUP(Table1[[#This Row],[Stock]],[2]CUS030!$A$5:$BO$10000,57,0)/Table1[[#This Row],[Rate
(L/S)]],"")</f>
        <v>0</v>
      </c>
      <c r="BA532" s="7">
        <f>IFERROR(VLOOKUP(Table1[[#This Row],[Stock]],[2]CUS030!$A$5:$BO$10000,58,0)/Table1[[#This Row],[Rate
(L/S)]],"")</f>
        <v>48.421052631578945</v>
      </c>
      <c r="BB532" s="7">
        <f>IFERROR(VLOOKUP(Table1[[#This Row],[Stock]],[2]CUS030!$A$5:$BO$10000,59,0)/Table1[[#This Row],[Rate
(L/S)]],"")</f>
        <v>0</v>
      </c>
      <c r="BC532" s="7">
        <f>IFERROR(VLOOKUP(Table1[[#This Row],[Stock]],[2]CUS030!$A$5:$BO$10000,60,0)/Table1[[#This Row],[Rate
(L/S)]],"")</f>
        <v>0</v>
      </c>
      <c r="BD532" s="7">
        <f>IFERROR(VLOOKUP(Table1[[#This Row],[Stock]],[2]CUS030!$A$5:$BO$10000,61,0)/Table1[[#This Row],[Rate
(L/S)]],"")</f>
        <v>0</v>
      </c>
      <c r="BE532" s="7">
        <f>IFERROR(VLOOKUP(Table1[[#This Row],[Stock]],[2]CUS030!$A$5:$BO$10000,62,0)/Table1[[#This Row],[Rate
(L/S)]],"")</f>
        <v>0</v>
      </c>
      <c r="BF532" s="7">
        <f>IFERROR(VLOOKUP(Table1[[#This Row],[Stock]],[2]CUS030!$A$5:$BO$10000,63,0)/Table1[[#This Row],[Rate
(L/S)]],"")</f>
        <v>0</v>
      </c>
      <c r="BG532" s="7">
        <f>IFERROR(VLOOKUP(Table1[[#This Row],[Stock]],[2]CUS030!$A$5:$BO$10000,64,0)/Table1[[#This Row],[Rate
(L/S)]],"")</f>
        <v>0</v>
      </c>
      <c r="BH532" s="7">
        <f>IFERROR(VLOOKUP(Table1[[#This Row],[Stock]],[2]CUS030!$A$5:$BO$10000,65,0)/Table1[[#This Row],[Rate
(L/S)]],"")</f>
        <v>0</v>
      </c>
      <c r="BI532" s="7" t="s">
        <v>1</v>
      </c>
      <c r="BJ532" s="15">
        <f>IFERROR(IF(Table1[[#This Row],[S.Material]]="S",(Table1[[#This Row],[Total Qty]]+Table1[[#This Row],[N+1]]+Table1[[#This Row],[N+2]]),Table1[[#This Row],[Total Qty]]+Table1[[#This Row],[N+1]]),)</f>
        <v>100.05263157894737</v>
      </c>
      <c r="BK532" s="7" t="str">
        <f>IFERROR(IF(((AVERAGE((Table1[[#This Row],[N+1]],Table1[[#This Row],[N+2]]),Table1[[#This Row],[N+3]])-(Table1[[#This Row],[Total Qty]])))&gt;500,"Fixed&gt;500pcs",""),"")</f>
        <v/>
      </c>
      <c r="BL532" s="7" t="str">
        <f>IF(AND(Table1[[#This Row],[Last Forcast]]=0,Table1[[#This Row],[Total Qty]]&gt;0,Table1[[#This Row],[N+1]]&gt;0),"Check PO again","")</f>
        <v/>
      </c>
    </row>
    <row r="533" spans="2:64" x14ac:dyDescent="0.3">
      <c r="B533">
        <v>531</v>
      </c>
      <c r="C533" t="s">
        <v>549</v>
      </c>
      <c r="D533">
        <f>IFERROR(ROUND((MID(Table1[[#This Row],[Production]],35,(LEN(Table1[[#This Row],[Production]]))-37)/(MID(Table1[[#This Row],[Stock]],35,(LEN(Table1[[#This Row],[Stock]]))-37))),0),"")</f>
        <v>16</v>
      </c>
      <c r="E533" t="s">
        <v>550</v>
      </c>
      <c r="F533" s="16">
        <f>VLOOKUP(LEFT(Table1[[#This Row],[Production]],LEN(Table1[[#This Row],[Production]])-7),Item!$A$5:$Z$1000,26,0)</f>
        <v>0.69</v>
      </c>
      <c r="H533" s="8" t="str">
        <f>IFERROR(VLOOKUP(MID(Table1[[#This Row],[Production]],10,2),Special!$B$2:$D$26,3,0),"")</f>
        <v>S</v>
      </c>
      <c r="J533" t="b">
        <f>EXACT(LEFT(Table1[[#This Row],[Stock]],12),LEFT(Table1[[#This Row],[Production]],12))</f>
        <v>1</v>
      </c>
      <c r="K533" t="b">
        <f>EXACT((RIGHT(Table1[[#This Row],[Stock]],3)),((RIGHT(Table1[[#This Row],[Production]],3))))</f>
        <v>1</v>
      </c>
      <c r="L533" s="14">
        <f>IFERROR(VLOOKUP(Table1[[#This Row],[Stock]],[1]Sheet1!$A$7:$N$10000,14,0),"")</f>
        <v>583</v>
      </c>
      <c r="M533" s="14">
        <f>IFERROR(ROUND((Table1[[#This Row],[Stock
(S&amp;L)]]/Table1[[#This Row],[Rate
(L/S)]]),0),"")</f>
        <v>36</v>
      </c>
      <c r="O533" t="str">
        <f>IF(Table1[[#This Row],[Rate
(L/S)]]=1,"P/E","C")</f>
        <v>C</v>
      </c>
      <c r="P533" s="7">
        <f>IFERROR(VLOOKUP(Table1[[#This Row],[Stock]],[2]CUS030!$A$5:$BO$10000,21,0)/Table1[[#This Row],[Rate
(L/S)]],"")</f>
        <v>27.5</v>
      </c>
      <c r="Q533" s="7">
        <f>IFERROR(VLOOKUP(Table1[[#This Row],[Stock]],[2]CUS030!$A$5:$BO$10000,22,0)/Table1[[#This Row],[Rate
(L/S)]],"")</f>
        <v>0</v>
      </c>
      <c r="R533" s="7">
        <f>IFERROR(VLOOKUP(Table1[[#This Row],[Stock]],[2]CUS030!$A$5:$BO$10000,23,0)/Table1[[#This Row],[Rate
(L/S)]],"")</f>
        <v>0</v>
      </c>
      <c r="S533" s="7">
        <f>IFERROR(VLOOKUP(Table1[[#This Row],[Stock]],[2]CUS030!$A$5:$BO$10000,24,0)/Table1[[#This Row],[Rate
(L/S)]],"")</f>
        <v>0</v>
      </c>
      <c r="T533" s="7">
        <f>IFERROR(VLOOKUP(Table1[[#This Row],[Stock]],[2]CUS030!$A$5:$BO$10000,25,0)/Table1[[#This Row],[Rate
(L/S)]],"")</f>
        <v>0</v>
      </c>
      <c r="U533" s="7">
        <f>IFERROR(VLOOKUP(Table1[[#This Row],[Stock]],[2]CUS030!$A$5:$BO$10000,26,0)/Table1[[#This Row],[Rate
(L/S)]],"")</f>
        <v>0</v>
      </c>
      <c r="V533" s="7">
        <f>IFERROR(VLOOKUP(Table1[[#This Row],[Stock]],[2]CUS030!$A$5:$BO$10000,27,0)/Table1[[#This Row],[Rate
(L/S)]],"")</f>
        <v>0</v>
      </c>
      <c r="W533" s="7">
        <f>IFERROR(VLOOKUP(Table1[[#This Row],[Stock]],[2]CUS030!$A$5:$BO$10000,28,0)/Table1[[#This Row],[Rate
(L/S)]],"")</f>
        <v>0</v>
      </c>
      <c r="X533" s="7">
        <f>IFERROR(VLOOKUP(Table1[[#This Row],[Stock]],[2]CUS030!$A$5:$BO$10000,29,0)/Table1[[#This Row],[Rate
(L/S)]],"")</f>
        <v>0</v>
      </c>
      <c r="Y533" s="7">
        <f>IFERROR(VLOOKUP(Table1[[#This Row],[Stock]],[2]CUS030!$A$5:$BO$10000,30,0)/Table1[[#This Row],[Rate
(L/S)]],"")</f>
        <v>0</v>
      </c>
      <c r="Z533" s="7">
        <f>IFERROR(VLOOKUP(Table1[[#This Row],[Stock]],[2]CUS030!$A$5:$BO$10000,31,0)/Table1[[#This Row],[Rate
(L/S)]],"")</f>
        <v>0</v>
      </c>
      <c r="AA533" s="7">
        <f>IFERROR(VLOOKUP(Table1[[#This Row],[Stock]],[2]CUS030!$A$5:$BO$10000,32,0)/Table1[[#This Row],[Rate
(L/S)]],"")</f>
        <v>0</v>
      </c>
      <c r="AB533" s="7">
        <f>IFERROR(VLOOKUP(Table1[[#This Row],[Stock]],[2]CUS030!$A$5:$BO$10000,33,0)/Table1[[#This Row],[Rate
(L/S)]],"")</f>
        <v>0</v>
      </c>
      <c r="AC533" s="7">
        <f>IFERROR(VLOOKUP(Table1[[#This Row],[Stock]],[2]CUS030!$A$5:$BO$10000,34,0)/Table1[[#This Row],[Rate
(L/S)]],"")</f>
        <v>0</v>
      </c>
      <c r="AD533" s="7">
        <f>IFERROR(VLOOKUP(Table1[[#This Row],[Stock]],[2]CUS030!$A$5:$BO$10000,35,0)/Table1[[#This Row],[Rate
(L/S)]],"")</f>
        <v>0</v>
      </c>
      <c r="AE533" s="7">
        <f>IFERROR(VLOOKUP(Table1[[#This Row],[Stock]],[2]CUS030!$A$5:$BO$10000,36,0)/Table1[[#This Row],[Rate
(L/S)]],"")</f>
        <v>0</v>
      </c>
      <c r="AF533" s="7">
        <f>IFERROR(VLOOKUP(Table1[[#This Row],[Stock]],[2]CUS030!$A$5:$BO$10000,37,0)/Table1[[#This Row],[Rate
(L/S)]],"")</f>
        <v>0</v>
      </c>
      <c r="AG533" s="7">
        <f>IFERROR(VLOOKUP(Table1[[#This Row],[Stock]],[2]CUS030!$A$5:$BO$10000,38,0)/Table1[[#This Row],[Rate
(L/S)]],"")</f>
        <v>0</v>
      </c>
      <c r="AH533" s="7">
        <f>IFERROR(VLOOKUP(Table1[[#This Row],[Stock]],[2]CUS030!$A$5:$BO$10000,39,0)/Table1[[#This Row],[Rate
(L/S)]],"")</f>
        <v>0</v>
      </c>
      <c r="AI533" s="7">
        <f>IFERROR(VLOOKUP(Table1[[#This Row],[Stock]],[2]CUS030!$A$5:$BO$10000,40,0)/Table1[[#This Row],[Rate
(L/S)]],"")</f>
        <v>0</v>
      </c>
      <c r="AJ533" s="7">
        <f>IFERROR(VLOOKUP(Table1[[#This Row],[Stock]],[2]CUS030!$A$5:$BO$10000,41,0)/Table1[[#This Row],[Rate
(L/S)]],"")</f>
        <v>0</v>
      </c>
      <c r="AK533" s="7">
        <f>IFERROR(VLOOKUP(Table1[[#This Row],[Stock]],[2]CUS030!$A$5:$BO$10000,42,0)/Table1[[#This Row],[Rate
(L/S)]],"")</f>
        <v>0</v>
      </c>
      <c r="AL533" s="7">
        <f>IFERROR(VLOOKUP(Table1[[#This Row],[Stock]],[2]CUS030!$A$5:$BO$10000,43,0)/Table1[[#This Row],[Rate
(L/S)]],"")</f>
        <v>0</v>
      </c>
      <c r="AM533" s="7">
        <f>IFERROR(VLOOKUP(Table1[[#This Row],[Stock]],[2]CUS030!$A$5:$BO$10000,44,0)/Table1[[#This Row],[Rate
(L/S)]],"")</f>
        <v>0</v>
      </c>
      <c r="AN533" s="7">
        <f>IFERROR(VLOOKUP(Table1[[#This Row],[Stock]],[2]CUS030!$A$5:$BO$10000,45,0)/Table1[[#This Row],[Rate
(L/S)]],"")</f>
        <v>0</v>
      </c>
      <c r="AO533" s="7">
        <f>IFERROR(VLOOKUP(Table1[[#This Row],[Stock]],[2]CUS030!$A$5:$BO$10000,46,0)/Table1[[#This Row],[Rate
(L/S)]],"")</f>
        <v>0</v>
      </c>
      <c r="AP533" s="7">
        <f>IFERROR(VLOOKUP(Table1[[#This Row],[Stock]],[2]CUS030!$A$5:$BO$10000,47,0)/Table1[[#This Row],[Rate
(L/S)]],"")</f>
        <v>0</v>
      </c>
      <c r="AQ533" s="7">
        <f>IFERROR(VLOOKUP(Table1[[#This Row],[Stock]],[2]CUS030!$A$5:$BO$10000,48,0)/Table1[[#This Row],[Rate
(L/S)]],"")</f>
        <v>0</v>
      </c>
      <c r="AR533" s="7">
        <f>IFERROR(VLOOKUP(Table1[[#This Row],[Stock]],[2]CUS030!$A$5:$BO$10000,49,0)/Table1[[#This Row],[Rate
(L/S)]],"")</f>
        <v>0</v>
      </c>
      <c r="AS533" s="7">
        <f>IFERROR(VLOOKUP(Table1[[#This Row],[Stock]],[2]CUS030!$A$5:$BO$10000,50,0)/Table1[[#This Row],[Rate
(L/S)]],"")</f>
        <v>0</v>
      </c>
      <c r="AT533" s="7">
        <f>IFERROR(VLOOKUP(Table1[[#This Row],[Stock]],[2]CUS030!$A$5:$BO$10000,51,0)/Table1[[#This Row],[Rate
(L/S)]],"")</f>
        <v>0</v>
      </c>
      <c r="AU533" s="7">
        <f>IFERROR(VLOOKUP(Table1[[#This Row],[Stock]],[2]CUS030!$A$5:$BO$10000,52,0)/Table1[[#This Row],[Rate
(L/S)]],"")</f>
        <v>0</v>
      </c>
      <c r="AV533" s="7">
        <f>IFERROR(VLOOKUP(Table1[[#This Row],[Stock]],[2]CUS030!$A$5:$BO$10000,53,0)/Table1[[#This Row],[Rate
(L/S)]],"")</f>
        <v>27.5</v>
      </c>
      <c r="AW533" s="7">
        <f>IFERROR(VLOOKUP(Table1[[#This Row],[Stock]],[2]CUS030!$A$5:$BO$10000,54,0)/Table1[[#This Row],[Rate
(L/S)]],"")</f>
        <v>0</v>
      </c>
      <c r="AX533" s="7">
        <f>IFERROR(VLOOKUP(Table1[[#This Row],[Stock]],[2]CUS030!$A$5:$BO$10000,55,0)/Table1[[#This Row],[Rate
(L/S)]],"")</f>
        <v>55.5625</v>
      </c>
      <c r="AY533" s="7">
        <f>IFERROR(VLOOKUP(Table1[[#This Row],[Stock]],[2]CUS030!$A$5:$BO$10000,56,0)/Table1[[#This Row],[Rate
(L/S)]],"")</f>
        <v>112.5</v>
      </c>
      <c r="AZ533" s="7">
        <f>IFERROR(VLOOKUP(Table1[[#This Row],[Stock]],[2]CUS030!$A$5:$BO$10000,57,0)/Table1[[#This Row],[Rate
(L/S)]],"")</f>
        <v>0</v>
      </c>
      <c r="BA533" s="7">
        <f>IFERROR(VLOOKUP(Table1[[#This Row],[Stock]],[2]CUS030!$A$5:$BO$10000,58,0)/Table1[[#This Row],[Rate
(L/S)]],"")</f>
        <v>28.125</v>
      </c>
      <c r="BB533" s="7">
        <f>IFERROR(VLOOKUP(Table1[[#This Row],[Stock]],[2]CUS030!$A$5:$BO$10000,59,0)/Table1[[#This Row],[Rate
(L/S)]],"")</f>
        <v>0</v>
      </c>
      <c r="BC533" s="7">
        <f>IFERROR(VLOOKUP(Table1[[#This Row],[Stock]],[2]CUS030!$A$5:$BO$10000,60,0)/Table1[[#This Row],[Rate
(L/S)]],"")</f>
        <v>0</v>
      </c>
      <c r="BD533" s="7">
        <f>IFERROR(VLOOKUP(Table1[[#This Row],[Stock]],[2]CUS030!$A$5:$BO$10000,61,0)/Table1[[#This Row],[Rate
(L/S)]],"")</f>
        <v>0</v>
      </c>
      <c r="BE533" s="7">
        <f>IFERROR(VLOOKUP(Table1[[#This Row],[Stock]],[2]CUS030!$A$5:$BO$10000,62,0)/Table1[[#This Row],[Rate
(L/S)]],"")</f>
        <v>0</v>
      </c>
      <c r="BF533" s="7">
        <f>IFERROR(VLOOKUP(Table1[[#This Row],[Stock]],[2]CUS030!$A$5:$BO$10000,63,0)/Table1[[#This Row],[Rate
(L/S)]],"")</f>
        <v>0</v>
      </c>
      <c r="BG533" s="7">
        <f>IFERROR(VLOOKUP(Table1[[#This Row],[Stock]],[2]CUS030!$A$5:$BO$10000,64,0)/Table1[[#This Row],[Rate
(L/S)]],"")</f>
        <v>0</v>
      </c>
      <c r="BH533" s="7">
        <f>IFERROR(VLOOKUP(Table1[[#This Row],[Stock]],[2]CUS030!$A$5:$BO$10000,65,0)/Table1[[#This Row],[Rate
(L/S)]],"")</f>
        <v>0</v>
      </c>
      <c r="BI533" s="7" t="s">
        <v>1</v>
      </c>
      <c r="BJ533" s="15">
        <f>IFERROR(IF(Table1[[#This Row],[S.Material]]="S",(Table1[[#This Row],[Total Qty]]+Table1[[#This Row],[N+1]]+Table1[[#This Row],[N+2]]),Table1[[#This Row],[Total Qty]]+Table1[[#This Row],[N+1]]),)</f>
        <v>140</v>
      </c>
      <c r="BK533" s="7" t="str">
        <f>IFERROR(IF(((AVERAGE((Table1[[#This Row],[N+1]],Table1[[#This Row],[N+2]]),Table1[[#This Row],[N+3]])-(Table1[[#This Row],[Total Qty]])))&gt;500,"Fixed&gt;500pcs",""),"")</f>
        <v/>
      </c>
      <c r="BL533" s="7" t="str">
        <f>IF(AND(Table1[[#This Row],[Last Forcast]]=0,Table1[[#This Row],[Total Qty]]&gt;0,Table1[[#This Row],[N+1]]&gt;0),"Check PO again","")</f>
        <v/>
      </c>
    </row>
    <row r="534" spans="2:64" x14ac:dyDescent="0.3">
      <c r="B534">
        <v>532</v>
      </c>
      <c r="C534" t="s">
        <v>551</v>
      </c>
      <c r="D534">
        <f>IFERROR(ROUND((MID(Table1[[#This Row],[Production]],35,(LEN(Table1[[#This Row],[Production]]))-37)/(MID(Table1[[#This Row],[Stock]],35,(LEN(Table1[[#This Row],[Stock]]))-37))),0),"")</f>
        <v>15</v>
      </c>
      <c r="E534" t="s">
        <v>552</v>
      </c>
      <c r="F534" s="16">
        <f>VLOOKUP(LEFT(Table1[[#This Row],[Production]],LEN(Table1[[#This Row],[Production]])-7),Item!$A$5:$Z$1000,26,0)</f>
        <v>0.69</v>
      </c>
      <c r="H534" s="8" t="str">
        <f>IFERROR(VLOOKUP(MID(Table1[[#This Row],[Production]],10,2),Special!$B$2:$D$26,3,0),"")</f>
        <v>S</v>
      </c>
      <c r="J534" t="b">
        <f>EXACT(LEFT(Table1[[#This Row],[Stock]],12),LEFT(Table1[[#This Row],[Production]],12))</f>
        <v>1</v>
      </c>
      <c r="K534" t="b">
        <f>EXACT((RIGHT(Table1[[#This Row],[Stock]],3)),((RIGHT(Table1[[#This Row],[Production]],3))))</f>
        <v>1</v>
      </c>
      <c r="L534" s="14">
        <f>IFERROR(VLOOKUP(Table1[[#This Row],[Stock]],[1]Sheet1!$A$7:$N$10000,14,0),"")</f>
        <v>532</v>
      </c>
      <c r="M534" s="14">
        <f>IFERROR(ROUND((Table1[[#This Row],[Stock
(S&amp;L)]]/Table1[[#This Row],[Rate
(L/S)]]),0),"")</f>
        <v>35</v>
      </c>
      <c r="O534" t="str">
        <f>IF(Table1[[#This Row],[Rate
(L/S)]]=1,"P/E","C")</f>
        <v>C</v>
      </c>
      <c r="P534" s="7">
        <f>IFERROR(VLOOKUP(Table1[[#This Row],[Stock]],[2]CUS030!$A$5:$BO$10000,21,0)/Table1[[#This Row],[Rate
(L/S)]],"")</f>
        <v>30</v>
      </c>
      <c r="Q534" s="7">
        <f>IFERROR(VLOOKUP(Table1[[#This Row],[Stock]],[2]CUS030!$A$5:$BO$10000,22,0)/Table1[[#This Row],[Rate
(L/S)]],"")</f>
        <v>0</v>
      </c>
      <c r="R534" s="7">
        <f>IFERROR(VLOOKUP(Table1[[#This Row],[Stock]],[2]CUS030!$A$5:$BO$10000,23,0)/Table1[[#This Row],[Rate
(L/S)]],"")</f>
        <v>0</v>
      </c>
      <c r="S534" s="7">
        <f>IFERROR(VLOOKUP(Table1[[#This Row],[Stock]],[2]CUS030!$A$5:$BO$10000,24,0)/Table1[[#This Row],[Rate
(L/S)]],"")</f>
        <v>0</v>
      </c>
      <c r="T534" s="7">
        <f>IFERROR(VLOOKUP(Table1[[#This Row],[Stock]],[2]CUS030!$A$5:$BO$10000,25,0)/Table1[[#This Row],[Rate
(L/S)]],"")</f>
        <v>0</v>
      </c>
      <c r="U534" s="7">
        <f>IFERROR(VLOOKUP(Table1[[#This Row],[Stock]],[2]CUS030!$A$5:$BO$10000,26,0)/Table1[[#This Row],[Rate
(L/S)]],"")</f>
        <v>0</v>
      </c>
      <c r="V534" s="7">
        <f>IFERROR(VLOOKUP(Table1[[#This Row],[Stock]],[2]CUS030!$A$5:$BO$10000,27,0)/Table1[[#This Row],[Rate
(L/S)]],"")</f>
        <v>0</v>
      </c>
      <c r="W534" s="7">
        <f>IFERROR(VLOOKUP(Table1[[#This Row],[Stock]],[2]CUS030!$A$5:$BO$10000,28,0)/Table1[[#This Row],[Rate
(L/S)]],"")</f>
        <v>0</v>
      </c>
      <c r="X534" s="7">
        <f>IFERROR(VLOOKUP(Table1[[#This Row],[Stock]],[2]CUS030!$A$5:$BO$10000,29,0)/Table1[[#This Row],[Rate
(L/S)]],"")</f>
        <v>0</v>
      </c>
      <c r="Y534" s="7">
        <f>IFERROR(VLOOKUP(Table1[[#This Row],[Stock]],[2]CUS030!$A$5:$BO$10000,30,0)/Table1[[#This Row],[Rate
(L/S)]],"")</f>
        <v>0</v>
      </c>
      <c r="Z534" s="7">
        <f>IFERROR(VLOOKUP(Table1[[#This Row],[Stock]],[2]CUS030!$A$5:$BO$10000,31,0)/Table1[[#This Row],[Rate
(L/S)]],"")</f>
        <v>0</v>
      </c>
      <c r="AA534" s="7">
        <f>IFERROR(VLOOKUP(Table1[[#This Row],[Stock]],[2]CUS030!$A$5:$BO$10000,32,0)/Table1[[#This Row],[Rate
(L/S)]],"")</f>
        <v>0</v>
      </c>
      <c r="AB534" s="7">
        <f>IFERROR(VLOOKUP(Table1[[#This Row],[Stock]],[2]CUS030!$A$5:$BO$10000,33,0)/Table1[[#This Row],[Rate
(L/S)]],"")</f>
        <v>0</v>
      </c>
      <c r="AC534" s="7">
        <f>IFERROR(VLOOKUP(Table1[[#This Row],[Stock]],[2]CUS030!$A$5:$BO$10000,34,0)/Table1[[#This Row],[Rate
(L/S)]],"")</f>
        <v>0</v>
      </c>
      <c r="AD534" s="7">
        <f>IFERROR(VLOOKUP(Table1[[#This Row],[Stock]],[2]CUS030!$A$5:$BO$10000,35,0)/Table1[[#This Row],[Rate
(L/S)]],"")</f>
        <v>0</v>
      </c>
      <c r="AE534" s="7">
        <f>IFERROR(VLOOKUP(Table1[[#This Row],[Stock]],[2]CUS030!$A$5:$BO$10000,36,0)/Table1[[#This Row],[Rate
(L/S)]],"")</f>
        <v>0</v>
      </c>
      <c r="AF534" s="7">
        <f>IFERROR(VLOOKUP(Table1[[#This Row],[Stock]],[2]CUS030!$A$5:$BO$10000,37,0)/Table1[[#This Row],[Rate
(L/S)]],"")</f>
        <v>0</v>
      </c>
      <c r="AG534" s="7">
        <f>IFERROR(VLOOKUP(Table1[[#This Row],[Stock]],[2]CUS030!$A$5:$BO$10000,38,0)/Table1[[#This Row],[Rate
(L/S)]],"")</f>
        <v>0</v>
      </c>
      <c r="AH534" s="7">
        <f>IFERROR(VLOOKUP(Table1[[#This Row],[Stock]],[2]CUS030!$A$5:$BO$10000,39,0)/Table1[[#This Row],[Rate
(L/S)]],"")</f>
        <v>0</v>
      </c>
      <c r="AI534" s="7">
        <f>IFERROR(VLOOKUP(Table1[[#This Row],[Stock]],[2]CUS030!$A$5:$BO$10000,40,0)/Table1[[#This Row],[Rate
(L/S)]],"")</f>
        <v>0</v>
      </c>
      <c r="AJ534" s="7">
        <f>IFERROR(VLOOKUP(Table1[[#This Row],[Stock]],[2]CUS030!$A$5:$BO$10000,41,0)/Table1[[#This Row],[Rate
(L/S)]],"")</f>
        <v>0</v>
      </c>
      <c r="AK534" s="7">
        <f>IFERROR(VLOOKUP(Table1[[#This Row],[Stock]],[2]CUS030!$A$5:$BO$10000,42,0)/Table1[[#This Row],[Rate
(L/S)]],"")</f>
        <v>0</v>
      </c>
      <c r="AL534" s="7">
        <f>IFERROR(VLOOKUP(Table1[[#This Row],[Stock]],[2]CUS030!$A$5:$BO$10000,43,0)/Table1[[#This Row],[Rate
(L/S)]],"")</f>
        <v>0</v>
      </c>
      <c r="AM534" s="7">
        <f>IFERROR(VLOOKUP(Table1[[#This Row],[Stock]],[2]CUS030!$A$5:$BO$10000,44,0)/Table1[[#This Row],[Rate
(L/S)]],"")</f>
        <v>0</v>
      </c>
      <c r="AN534" s="7">
        <f>IFERROR(VLOOKUP(Table1[[#This Row],[Stock]],[2]CUS030!$A$5:$BO$10000,45,0)/Table1[[#This Row],[Rate
(L/S)]],"")</f>
        <v>0</v>
      </c>
      <c r="AO534" s="7">
        <f>IFERROR(VLOOKUP(Table1[[#This Row],[Stock]],[2]CUS030!$A$5:$BO$10000,46,0)/Table1[[#This Row],[Rate
(L/S)]],"")</f>
        <v>0</v>
      </c>
      <c r="AP534" s="7">
        <f>IFERROR(VLOOKUP(Table1[[#This Row],[Stock]],[2]CUS030!$A$5:$BO$10000,47,0)/Table1[[#This Row],[Rate
(L/S)]],"")</f>
        <v>0</v>
      </c>
      <c r="AQ534" s="7">
        <f>IFERROR(VLOOKUP(Table1[[#This Row],[Stock]],[2]CUS030!$A$5:$BO$10000,48,0)/Table1[[#This Row],[Rate
(L/S)]],"")</f>
        <v>0</v>
      </c>
      <c r="AR534" s="7">
        <f>IFERROR(VLOOKUP(Table1[[#This Row],[Stock]],[2]CUS030!$A$5:$BO$10000,49,0)/Table1[[#This Row],[Rate
(L/S)]],"")</f>
        <v>0</v>
      </c>
      <c r="AS534" s="7">
        <f>IFERROR(VLOOKUP(Table1[[#This Row],[Stock]],[2]CUS030!$A$5:$BO$10000,50,0)/Table1[[#This Row],[Rate
(L/S)]],"")</f>
        <v>0</v>
      </c>
      <c r="AT534" s="7">
        <f>IFERROR(VLOOKUP(Table1[[#This Row],[Stock]],[2]CUS030!$A$5:$BO$10000,51,0)/Table1[[#This Row],[Rate
(L/S)]],"")</f>
        <v>0</v>
      </c>
      <c r="AU534" s="7">
        <f>IFERROR(VLOOKUP(Table1[[#This Row],[Stock]],[2]CUS030!$A$5:$BO$10000,52,0)/Table1[[#This Row],[Rate
(L/S)]],"")</f>
        <v>0</v>
      </c>
      <c r="AV534" s="7">
        <f>IFERROR(VLOOKUP(Table1[[#This Row],[Stock]],[2]CUS030!$A$5:$BO$10000,53,0)/Table1[[#This Row],[Rate
(L/S)]],"")</f>
        <v>30</v>
      </c>
      <c r="AW534" s="7">
        <f>IFERROR(VLOOKUP(Table1[[#This Row],[Stock]],[2]CUS030!$A$5:$BO$10000,54,0)/Table1[[#This Row],[Rate
(L/S)]],"")</f>
        <v>0</v>
      </c>
      <c r="AX534" s="7">
        <f>IFERROR(VLOOKUP(Table1[[#This Row],[Stock]],[2]CUS030!$A$5:$BO$10000,55,0)/Table1[[#This Row],[Rate
(L/S)]],"")</f>
        <v>59.266666666666666</v>
      </c>
      <c r="AY534" s="7">
        <f>IFERROR(VLOOKUP(Table1[[#This Row],[Stock]],[2]CUS030!$A$5:$BO$10000,56,0)/Table1[[#This Row],[Rate
(L/S)]],"")</f>
        <v>120</v>
      </c>
      <c r="AZ534" s="7">
        <f>IFERROR(VLOOKUP(Table1[[#This Row],[Stock]],[2]CUS030!$A$5:$BO$10000,57,0)/Table1[[#This Row],[Rate
(L/S)]],"")</f>
        <v>0</v>
      </c>
      <c r="BA534" s="7">
        <f>IFERROR(VLOOKUP(Table1[[#This Row],[Stock]],[2]CUS030!$A$5:$BO$10000,58,0)/Table1[[#This Row],[Rate
(L/S)]],"")</f>
        <v>30</v>
      </c>
      <c r="BB534" s="7">
        <f>IFERROR(VLOOKUP(Table1[[#This Row],[Stock]],[2]CUS030!$A$5:$BO$10000,59,0)/Table1[[#This Row],[Rate
(L/S)]],"")</f>
        <v>0</v>
      </c>
      <c r="BC534" s="7">
        <f>IFERROR(VLOOKUP(Table1[[#This Row],[Stock]],[2]CUS030!$A$5:$BO$10000,60,0)/Table1[[#This Row],[Rate
(L/S)]],"")</f>
        <v>0</v>
      </c>
      <c r="BD534" s="7">
        <f>IFERROR(VLOOKUP(Table1[[#This Row],[Stock]],[2]CUS030!$A$5:$BO$10000,61,0)/Table1[[#This Row],[Rate
(L/S)]],"")</f>
        <v>0</v>
      </c>
      <c r="BE534" s="7">
        <f>IFERROR(VLOOKUP(Table1[[#This Row],[Stock]],[2]CUS030!$A$5:$BO$10000,62,0)/Table1[[#This Row],[Rate
(L/S)]],"")</f>
        <v>0</v>
      </c>
      <c r="BF534" s="7">
        <f>IFERROR(VLOOKUP(Table1[[#This Row],[Stock]],[2]CUS030!$A$5:$BO$10000,63,0)/Table1[[#This Row],[Rate
(L/S)]],"")</f>
        <v>0</v>
      </c>
      <c r="BG534" s="7">
        <f>IFERROR(VLOOKUP(Table1[[#This Row],[Stock]],[2]CUS030!$A$5:$BO$10000,64,0)/Table1[[#This Row],[Rate
(L/S)]],"")</f>
        <v>0</v>
      </c>
      <c r="BH534" s="7">
        <f>IFERROR(VLOOKUP(Table1[[#This Row],[Stock]],[2]CUS030!$A$5:$BO$10000,65,0)/Table1[[#This Row],[Rate
(L/S)]],"")</f>
        <v>0</v>
      </c>
      <c r="BI534" s="7" t="s">
        <v>1</v>
      </c>
      <c r="BJ534" s="15">
        <f>IFERROR(IF(Table1[[#This Row],[S.Material]]="S",(Table1[[#This Row],[Total Qty]]+Table1[[#This Row],[N+1]]+Table1[[#This Row],[N+2]]),Table1[[#This Row],[Total Qty]]+Table1[[#This Row],[N+1]]),)</f>
        <v>150</v>
      </c>
      <c r="BK534" s="7" t="str">
        <f>IFERROR(IF(((AVERAGE((Table1[[#This Row],[N+1]],Table1[[#This Row],[N+2]]),Table1[[#This Row],[N+3]])-(Table1[[#This Row],[Total Qty]])))&gt;500,"Fixed&gt;500pcs",""),"")</f>
        <v/>
      </c>
      <c r="BL534" s="7" t="str">
        <f>IF(AND(Table1[[#This Row],[Last Forcast]]=0,Table1[[#This Row],[Total Qty]]&gt;0,Table1[[#This Row],[N+1]]&gt;0),"Check PO again","")</f>
        <v/>
      </c>
    </row>
    <row r="535" spans="2:64" x14ac:dyDescent="0.3">
      <c r="B535">
        <v>533</v>
      </c>
      <c r="C535" t="s">
        <v>546</v>
      </c>
      <c r="D535">
        <f>IFERROR(ROUND((MID(Table1[[#This Row],[Production]],35,(LEN(Table1[[#This Row],[Production]]))-37)/(MID(Table1[[#This Row],[Stock]],35,(LEN(Table1[[#This Row],[Stock]]))-37))),0),"")</f>
        <v>1</v>
      </c>
      <c r="E535" t="s">
        <v>546</v>
      </c>
      <c r="F535" s="16">
        <f>VLOOKUP(LEFT(Table1[[#This Row],[Production]],LEN(Table1[[#This Row],[Production]])-7),Item!$A$5:$Z$1000,26,0)</f>
        <v>0.69</v>
      </c>
      <c r="H535" s="8" t="str">
        <f>IFERROR(VLOOKUP(MID(Table1[[#This Row],[Production]],10,2),Special!$B$2:$D$26,3,0),"")</f>
        <v>S</v>
      </c>
      <c r="J535" t="b">
        <f>EXACT(LEFT(Table1[[#This Row],[Stock]],12),LEFT(Table1[[#This Row],[Production]],12))</f>
        <v>1</v>
      </c>
      <c r="K535" t="b">
        <f>EXACT((RIGHT(Table1[[#This Row],[Stock]],3)),((RIGHT(Table1[[#This Row],[Production]],3))))</f>
        <v>1</v>
      </c>
      <c r="L535" s="14">
        <f>IFERROR(VLOOKUP(Table1[[#This Row],[Stock]],[1]Sheet1!$A$7:$N$10000,14,0),"")</f>
        <v>249</v>
      </c>
      <c r="M535" s="14">
        <f>IFERROR(ROUND((Table1[[#This Row],[Stock
(S&amp;L)]]/Table1[[#This Row],[Rate
(L/S)]]),0),"")</f>
        <v>249</v>
      </c>
      <c r="O535" t="str">
        <f>IF(Table1[[#This Row],[Rate
(L/S)]]=1,"P/E","C")</f>
        <v>P/E</v>
      </c>
      <c r="P535" s="7" t="str">
        <f>IFERROR(VLOOKUP(Table1[[#This Row],[Stock]],[2]CUS030!$A$5:$BO$10000,21,0)/Table1[[#This Row],[Rate
(L/S)]],"")</f>
        <v/>
      </c>
      <c r="Q535" s="7" t="str">
        <f>IFERROR(VLOOKUP(Table1[[#This Row],[Stock]],[2]CUS030!$A$5:$BO$10000,22,0)/Table1[[#This Row],[Rate
(L/S)]],"")</f>
        <v/>
      </c>
      <c r="R535" s="7" t="str">
        <f>IFERROR(VLOOKUP(Table1[[#This Row],[Stock]],[2]CUS030!$A$5:$BO$10000,23,0)/Table1[[#This Row],[Rate
(L/S)]],"")</f>
        <v/>
      </c>
      <c r="S535" s="7" t="str">
        <f>IFERROR(VLOOKUP(Table1[[#This Row],[Stock]],[2]CUS030!$A$5:$BO$10000,24,0)/Table1[[#This Row],[Rate
(L/S)]],"")</f>
        <v/>
      </c>
      <c r="T535" s="7" t="str">
        <f>IFERROR(VLOOKUP(Table1[[#This Row],[Stock]],[2]CUS030!$A$5:$BO$10000,25,0)/Table1[[#This Row],[Rate
(L/S)]],"")</f>
        <v/>
      </c>
      <c r="U535" s="7" t="str">
        <f>IFERROR(VLOOKUP(Table1[[#This Row],[Stock]],[2]CUS030!$A$5:$BO$10000,26,0)/Table1[[#This Row],[Rate
(L/S)]],"")</f>
        <v/>
      </c>
      <c r="V535" s="7" t="str">
        <f>IFERROR(VLOOKUP(Table1[[#This Row],[Stock]],[2]CUS030!$A$5:$BO$10000,27,0)/Table1[[#This Row],[Rate
(L/S)]],"")</f>
        <v/>
      </c>
      <c r="W535" s="7" t="str">
        <f>IFERROR(VLOOKUP(Table1[[#This Row],[Stock]],[2]CUS030!$A$5:$BO$10000,28,0)/Table1[[#This Row],[Rate
(L/S)]],"")</f>
        <v/>
      </c>
      <c r="X535" s="7" t="str">
        <f>IFERROR(VLOOKUP(Table1[[#This Row],[Stock]],[2]CUS030!$A$5:$BO$10000,29,0)/Table1[[#This Row],[Rate
(L/S)]],"")</f>
        <v/>
      </c>
      <c r="Y535" s="7" t="str">
        <f>IFERROR(VLOOKUP(Table1[[#This Row],[Stock]],[2]CUS030!$A$5:$BO$10000,30,0)/Table1[[#This Row],[Rate
(L/S)]],"")</f>
        <v/>
      </c>
      <c r="Z535" s="7" t="str">
        <f>IFERROR(VLOOKUP(Table1[[#This Row],[Stock]],[2]CUS030!$A$5:$BO$10000,31,0)/Table1[[#This Row],[Rate
(L/S)]],"")</f>
        <v/>
      </c>
      <c r="AA535" s="7" t="str">
        <f>IFERROR(VLOOKUP(Table1[[#This Row],[Stock]],[2]CUS030!$A$5:$BO$10000,32,0)/Table1[[#This Row],[Rate
(L/S)]],"")</f>
        <v/>
      </c>
      <c r="AB535" s="7" t="str">
        <f>IFERROR(VLOOKUP(Table1[[#This Row],[Stock]],[2]CUS030!$A$5:$BO$10000,33,0)/Table1[[#This Row],[Rate
(L/S)]],"")</f>
        <v/>
      </c>
      <c r="AC535" s="7" t="str">
        <f>IFERROR(VLOOKUP(Table1[[#This Row],[Stock]],[2]CUS030!$A$5:$BO$10000,34,0)/Table1[[#This Row],[Rate
(L/S)]],"")</f>
        <v/>
      </c>
      <c r="AD535" s="7" t="str">
        <f>IFERROR(VLOOKUP(Table1[[#This Row],[Stock]],[2]CUS030!$A$5:$BO$10000,35,0)/Table1[[#This Row],[Rate
(L/S)]],"")</f>
        <v/>
      </c>
      <c r="AE535" s="7" t="str">
        <f>IFERROR(VLOOKUP(Table1[[#This Row],[Stock]],[2]CUS030!$A$5:$BO$10000,36,0)/Table1[[#This Row],[Rate
(L/S)]],"")</f>
        <v/>
      </c>
      <c r="AF535" s="7" t="str">
        <f>IFERROR(VLOOKUP(Table1[[#This Row],[Stock]],[2]CUS030!$A$5:$BO$10000,37,0)/Table1[[#This Row],[Rate
(L/S)]],"")</f>
        <v/>
      </c>
      <c r="AG535" s="7" t="str">
        <f>IFERROR(VLOOKUP(Table1[[#This Row],[Stock]],[2]CUS030!$A$5:$BO$10000,38,0)/Table1[[#This Row],[Rate
(L/S)]],"")</f>
        <v/>
      </c>
      <c r="AH535" s="7" t="str">
        <f>IFERROR(VLOOKUP(Table1[[#This Row],[Stock]],[2]CUS030!$A$5:$BO$10000,39,0)/Table1[[#This Row],[Rate
(L/S)]],"")</f>
        <v/>
      </c>
      <c r="AI535" s="7" t="str">
        <f>IFERROR(VLOOKUP(Table1[[#This Row],[Stock]],[2]CUS030!$A$5:$BO$10000,40,0)/Table1[[#This Row],[Rate
(L/S)]],"")</f>
        <v/>
      </c>
      <c r="AJ535" s="7" t="str">
        <f>IFERROR(VLOOKUP(Table1[[#This Row],[Stock]],[2]CUS030!$A$5:$BO$10000,41,0)/Table1[[#This Row],[Rate
(L/S)]],"")</f>
        <v/>
      </c>
      <c r="AK535" s="7" t="str">
        <f>IFERROR(VLOOKUP(Table1[[#This Row],[Stock]],[2]CUS030!$A$5:$BO$10000,42,0)/Table1[[#This Row],[Rate
(L/S)]],"")</f>
        <v/>
      </c>
      <c r="AL535" s="7" t="str">
        <f>IFERROR(VLOOKUP(Table1[[#This Row],[Stock]],[2]CUS030!$A$5:$BO$10000,43,0)/Table1[[#This Row],[Rate
(L/S)]],"")</f>
        <v/>
      </c>
      <c r="AM535" s="7" t="str">
        <f>IFERROR(VLOOKUP(Table1[[#This Row],[Stock]],[2]CUS030!$A$5:$BO$10000,44,0)/Table1[[#This Row],[Rate
(L/S)]],"")</f>
        <v/>
      </c>
      <c r="AN535" s="7" t="str">
        <f>IFERROR(VLOOKUP(Table1[[#This Row],[Stock]],[2]CUS030!$A$5:$BO$10000,45,0)/Table1[[#This Row],[Rate
(L/S)]],"")</f>
        <v/>
      </c>
      <c r="AO535" s="7" t="str">
        <f>IFERROR(VLOOKUP(Table1[[#This Row],[Stock]],[2]CUS030!$A$5:$BO$10000,46,0)/Table1[[#This Row],[Rate
(L/S)]],"")</f>
        <v/>
      </c>
      <c r="AP535" s="7" t="str">
        <f>IFERROR(VLOOKUP(Table1[[#This Row],[Stock]],[2]CUS030!$A$5:$BO$10000,47,0)/Table1[[#This Row],[Rate
(L/S)]],"")</f>
        <v/>
      </c>
      <c r="AQ535" s="7" t="str">
        <f>IFERROR(VLOOKUP(Table1[[#This Row],[Stock]],[2]CUS030!$A$5:$BO$10000,48,0)/Table1[[#This Row],[Rate
(L/S)]],"")</f>
        <v/>
      </c>
      <c r="AR535" s="7" t="str">
        <f>IFERROR(VLOOKUP(Table1[[#This Row],[Stock]],[2]CUS030!$A$5:$BO$10000,49,0)/Table1[[#This Row],[Rate
(L/S)]],"")</f>
        <v/>
      </c>
      <c r="AS535" s="7" t="str">
        <f>IFERROR(VLOOKUP(Table1[[#This Row],[Stock]],[2]CUS030!$A$5:$BO$10000,50,0)/Table1[[#This Row],[Rate
(L/S)]],"")</f>
        <v/>
      </c>
      <c r="AT535" s="7" t="str">
        <f>IFERROR(VLOOKUP(Table1[[#This Row],[Stock]],[2]CUS030!$A$5:$BO$10000,51,0)/Table1[[#This Row],[Rate
(L/S)]],"")</f>
        <v/>
      </c>
      <c r="AU535" s="7" t="str">
        <f>IFERROR(VLOOKUP(Table1[[#This Row],[Stock]],[2]CUS030!$A$5:$BO$10000,52,0)/Table1[[#This Row],[Rate
(L/S)]],"")</f>
        <v/>
      </c>
      <c r="AV535" s="7" t="str">
        <f>IFERROR(VLOOKUP(Table1[[#This Row],[Stock]],[2]CUS030!$A$5:$BO$10000,53,0)/Table1[[#This Row],[Rate
(L/S)]],"")</f>
        <v/>
      </c>
      <c r="AW535" s="7" t="str">
        <f>IFERROR(VLOOKUP(Table1[[#This Row],[Stock]],[2]CUS030!$A$5:$BO$10000,54,0)/Table1[[#This Row],[Rate
(L/S)]],"")</f>
        <v/>
      </c>
      <c r="AX535" s="7" t="str">
        <f>IFERROR(VLOOKUP(Table1[[#This Row],[Stock]],[2]CUS030!$A$5:$BO$10000,55,0)/Table1[[#This Row],[Rate
(L/S)]],"")</f>
        <v/>
      </c>
      <c r="AY535" s="7" t="str">
        <f>IFERROR(VLOOKUP(Table1[[#This Row],[Stock]],[2]CUS030!$A$5:$BO$10000,56,0)/Table1[[#This Row],[Rate
(L/S)]],"")</f>
        <v/>
      </c>
      <c r="AZ535" s="7" t="str">
        <f>IFERROR(VLOOKUP(Table1[[#This Row],[Stock]],[2]CUS030!$A$5:$BO$10000,57,0)/Table1[[#This Row],[Rate
(L/S)]],"")</f>
        <v/>
      </c>
      <c r="BA535" s="7" t="str">
        <f>IFERROR(VLOOKUP(Table1[[#This Row],[Stock]],[2]CUS030!$A$5:$BO$10000,58,0)/Table1[[#This Row],[Rate
(L/S)]],"")</f>
        <v/>
      </c>
      <c r="BB535" s="7" t="str">
        <f>IFERROR(VLOOKUP(Table1[[#This Row],[Stock]],[2]CUS030!$A$5:$BO$10000,59,0)/Table1[[#This Row],[Rate
(L/S)]],"")</f>
        <v/>
      </c>
      <c r="BC535" s="7" t="str">
        <f>IFERROR(VLOOKUP(Table1[[#This Row],[Stock]],[2]CUS030!$A$5:$BO$10000,60,0)/Table1[[#This Row],[Rate
(L/S)]],"")</f>
        <v/>
      </c>
      <c r="BD535" s="7" t="str">
        <f>IFERROR(VLOOKUP(Table1[[#This Row],[Stock]],[2]CUS030!$A$5:$BO$10000,61,0)/Table1[[#This Row],[Rate
(L/S)]],"")</f>
        <v/>
      </c>
      <c r="BE535" s="7" t="str">
        <f>IFERROR(VLOOKUP(Table1[[#This Row],[Stock]],[2]CUS030!$A$5:$BO$10000,62,0)/Table1[[#This Row],[Rate
(L/S)]],"")</f>
        <v/>
      </c>
      <c r="BF535" s="7" t="str">
        <f>IFERROR(VLOOKUP(Table1[[#This Row],[Stock]],[2]CUS030!$A$5:$BO$10000,63,0)/Table1[[#This Row],[Rate
(L/S)]],"")</f>
        <v/>
      </c>
      <c r="BG535" s="7" t="str">
        <f>IFERROR(VLOOKUP(Table1[[#This Row],[Stock]],[2]CUS030!$A$5:$BO$10000,64,0)/Table1[[#This Row],[Rate
(L/S)]],"")</f>
        <v/>
      </c>
      <c r="BH535" s="7" t="str">
        <f>IFERROR(VLOOKUP(Table1[[#This Row],[Stock]],[2]CUS030!$A$5:$BO$10000,65,0)/Table1[[#This Row],[Rate
(L/S)]],"")</f>
        <v/>
      </c>
      <c r="BI535" s="7" t="s">
        <v>1</v>
      </c>
      <c r="BJ535" s="15">
        <f>IFERROR(IF(Table1[[#This Row],[S.Material]]="S",(Table1[[#This Row],[Total Qty]]+Table1[[#This Row],[N+1]]+Table1[[#This Row],[N+2]]),Table1[[#This Row],[Total Qty]]+Table1[[#This Row],[N+1]]),)</f>
        <v>0</v>
      </c>
      <c r="BK535" s="7" t="str">
        <f>IFERROR(IF(((AVERAGE((Table1[[#This Row],[N+1]],Table1[[#This Row],[N+2]]),Table1[[#This Row],[N+3]])-(Table1[[#This Row],[Total Qty]])))&gt;500,"Fixed&gt;500pcs",""),"")</f>
        <v/>
      </c>
      <c r="BL535" s="7" t="str">
        <f>IF(AND(Table1[[#This Row],[Last Forcast]]=0,Table1[[#This Row],[Total Qty]]&gt;0,Table1[[#This Row],[N+1]]&gt;0),"Check PO again","")</f>
        <v/>
      </c>
    </row>
    <row r="536" spans="2:64" x14ac:dyDescent="0.3">
      <c r="B536">
        <v>534</v>
      </c>
      <c r="C536" t="s">
        <v>552</v>
      </c>
      <c r="D536">
        <f>IFERROR(ROUND((MID(Table1[[#This Row],[Production]],35,(LEN(Table1[[#This Row],[Production]]))-37)/(MID(Table1[[#This Row],[Stock]],35,(LEN(Table1[[#This Row],[Stock]]))-37))),0),"")</f>
        <v>1</v>
      </c>
      <c r="E536" t="s">
        <v>552</v>
      </c>
      <c r="F536" s="16">
        <f>VLOOKUP(LEFT(Table1[[#This Row],[Production]],LEN(Table1[[#This Row],[Production]])-7),Item!$A$5:$Z$1000,26,0)</f>
        <v>0.69</v>
      </c>
      <c r="H536" s="8" t="str">
        <f>IFERROR(VLOOKUP(MID(Table1[[#This Row],[Production]],10,2),Special!$B$2:$D$26,3,0),"")</f>
        <v>S</v>
      </c>
      <c r="J536" t="b">
        <f>EXACT(LEFT(Table1[[#This Row],[Stock]],12),LEFT(Table1[[#This Row],[Production]],12))</f>
        <v>1</v>
      </c>
      <c r="K536" t="b">
        <f>EXACT((RIGHT(Table1[[#This Row],[Stock]],3)),((RIGHT(Table1[[#This Row],[Production]],3))))</f>
        <v>1</v>
      </c>
      <c r="L536" s="14">
        <f>IFERROR(VLOOKUP(Table1[[#This Row],[Stock]],[1]Sheet1!$A$7:$N$10000,14,0),"")</f>
        <v>78</v>
      </c>
      <c r="M536" s="14">
        <f>IFERROR(ROUND((Table1[[#This Row],[Stock
(S&amp;L)]]/Table1[[#This Row],[Rate
(L/S)]]),0),"")</f>
        <v>78</v>
      </c>
      <c r="O536" t="str">
        <f>IF(Table1[[#This Row],[Rate
(L/S)]]=1,"P/E","C")</f>
        <v>P/E</v>
      </c>
      <c r="P536" s="7" t="str">
        <f>IFERROR(VLOOKUP(Table1[[#This Row],[Stock]],[2]CUS030!$A$5:$BO$10000,21,0)/Table1[[#This Row],[Rate
(L/S)]],"")</f>
        <v/>
      </c>
      <c r="Q536" s="7" t="str">
        <f>IFERROR(VLOOKUP(Table1[[#This Row],[Stock]],[2]CUS030!$A$5:$BO$10000,22,0)/Table1[[#This Row],[Rate
(L/S)]],"")</f>
        <v/>
      </c>
      <c r="R536" s="7" t="str">
        <f>IFERROR(VLOOKUP(Table1[[#This Row],[Stock]],[2]CUS030!$A$5:$BO$10000,23,0)/Table1[[#This Row],[Rate
(L/S)]],"")</f>
        <v/>
      </c>
      <c r="S536" s="7" t="str">
        <f>IFERROR(VLOOKUP(Table1[[#This Row],[Stock]],[2]CUS030!$A$5:$BO$10000,24,0)/Table1[[#This Row],[Rate
(L/S)]],"")</f>
        <v/>
      </c>
      <c r="T536" s="7" t="str">
        <f>IFERROR(VLOOKUP(Table1[[#This Row],[Stock]],[2]CUS030!$A$5:$BO$10000,25,0)/Table1[[#This Row],[Rate
(L/S)]],"")</f>
        <v/>
      </c>
      <c r="U536" s="7" t="str">
        <f>IFERROR(VLOOKUP(Table1[[#This Row],[Stock]],[2]CUS030!$A$5:$BO$10000,26,0)/Table1[[#This Row],[Rate
(L/S)]],"")</f>
        <v/>
      </c>
      <c r="V536" s="7" t="str">
        <f>IFERROR(VLOOKUP(Table1[[#This Row],[Stock]],[2]CUS030!$A$5:$BO$10000,27,0)/Table1[[#This Row],[Rate
(L/S)]],"")</f>
        <v/>
      </c>
      <c r="W536" s="7" t="str">
        <f>IFERROR(VLOOKUP(Table1[[#This Row],[Stock]],[2]CUS030!$A$5:$BO$10000,28,0)/Table1[[#This Row],[Rate
(L/S)]],"")</f>
        <v/>
      </c>
      <c r="X536" s="7" t="str">
        <f>IFERROR(VLOOKUP(Table1[[#This Row],[Stock]],[2]CUS030!$A$5:$BO$10000,29,0)/Table1[[#This Row],[Rate
(L/S)]],"")</f>
        <v/>
      </c>
      <c r="Y536" s="7" t="str">
        <f>IFERROR(VLOOKUP(Table1[[#This Row],[Stock]],[2]CUS030!$A$5:$BO$10000,30,0)/Table1[[#This Row],[Rate
(L/S)]],"")</f>
        <v/>
      </c>
      <c r="Z536" s="7" t="str">
        <f>IFERROR(VLOOKUP(Table1[[#This Row],[Stock]],[2]CUS030!$A$5:$BO$10000,31,0)/Table1[[#This Row],[Rate
(L/S)]],"")</f>
        <v/>
      </c>
      <c r="AA536" s="7" t="str">
        <f>IFERROR(VLOOKUP(Table1[[#This Row],[Stock]],[2]CUS030!$A$5:$BO$10000,32,0)/Table1[[#This Row],[Rate
(L/S)]],"")</f>
        <v/>
      </c>
      <c r="AB536" s="7" t="str">
        <f>IFERROR(VLOOKUP(Table1[[#This Row],[Stock]],[2]CUS030!$A$5:$BO$10000,33,0)/Table1[[#This Row],[Rate
(L/S)]],"")</f>
        <v/>
      </c>
      <c r="AC536" s="7" t="str">
        <f>IFERROR(VLOOKUP(Table1[[#This Row],[Stock]],[2]CUS030!$A$5:$BO$10000,34,0)/Table1[[#This Row],[Rate
(L/S)]],"")</f>
        <v/>
      </c>
      <c r="AD536" s="7" t="str">
        <f>IFERROR(VLOOKUP(Table1[[#This Row],[Stock]],[2]CUS030!$A$5:$BO$10000,35,0)/Table1[[#This Row],[Rate
(L/S)]],"")</f>
        <v/>
      </c>
      <c r="AE536" s="7" t="str">
        <f>IFERROR(VLOOKUP(Table1[[#This Row],[Stock]],[2]CUS030!$A$5:$BO$10000,36,0)/Table1[[#This Row],[Rate
(L/S)]],"")</f>
        <v/>
      </c>
      <c r="AF536" s="7" t="str">
        <f>IFERROR(VLOOKUP(Table1[[#This Row],[Stock]],[2]CUS030!$A$5:$BO$10000,37,0)/Table1[[#This Row],[Rate
(L/S)]],"")</f>
        <v/>
      </c>
      <c r="AG536" s="7" t="str">
        <f>IFERROR(VLOOKUP(Table1[[#This Row],[Stock]],[2]CUS030!$A$5:$BO$10000,38,0)/Table1[[#This Row],[Rate
(L/S)]],"")</f>
        <v/>
      </c>
      <c r="AH536" s="7" t="str">
        <f>IFERROR(VLOOKUP(Table1[[#This Row],[Stock]],[2]CUS030!$A$5:$BO$10000,39,0)/Table1[[#This Row],[Rate
(L/S)]],"")</f>
        <v/>
      </c>
      <c r="AI536" s="7" t="str">
        <f>IFERROR(VLOOKUP(Table1[[#This Row],[Stock]],[2]CUS030!$A$5:$BO$10000,40,0)/Table1[[#This Row],[Rate
(L/S)]],"")</f>
        <v/>
      </c>
      <c r="AJ536" s="7" t="str">
        <f>IFERROR(VLOOKUP(Table1[[#This Row],[Stock]],[2]CUS030!$A$5:$BO$10000,41,0)/Table1[[#This Row],[Rate
(L/S)]],"")</f>
        <v/>
      </c>
      <c r="AK536" s="7" t="str">
        <f>IFERROR(VLOOKUP(Table1[[#This Row],[Stock]],[2]CUS030!$A$5:$BO$10000,42,0)/Table1[[#This Row],[Rate
(L/S)]],"")</f>
        <v/>
      </c>
      <c r="AL536" s="7" t="str">
        <f>IFERROR(VLOOKUP(Table1[[#This Row],[Stock]],[2]CUS030!$A$5:$BO$10000,43,0)/Table1[[#This Row],[Rate
(L/S)]],"")</f>
        <v/>
      </c>
      <c r="AM536" s="7" t="str">
        <f>IFERROR(VLOOKUP(Table1[[#This Row],[Stock]],[2]CUS030!$A$5:$BO$10000,44,0)/Table1[[#This Row],[Rate
(L/S)]],"")</f>
        <v/>
      </c>
      <c r="AN536" s="7" t="str">
        <f>IFERROR(VLOOKUP(Table1[[#This Row],[Stock]],[2]CUS030!$A$5:$BO$10000,45,0)/Table1[[#This Row],[Rate
(L/S)]],"")</f>
        <v/>
      </c>
      <c r="AO536" s="7" t="str">
        <f>IFERROR(VLOOKUP(Table1[[#This Row],[Stock]],[2]CUS030!$A$5:$BO$10000,46,0)/Table1[[#This Row],[Rate
(L/S)]],"")</f>
        <v/>
      </c>
      <c r="AP536" s="7" t="str">
        <f>IFERROR(VLOOKUP(Table1[[#This Row],[Stock]],[2]CUS030!$A$5:$BO$10000,47,0)/Table1[[#This Row],[Rate
(L/S)]],"")</f>
        <v/>
      </c>
      <c r="AQ536" s="7" t="str">
        <f>IFERROR(VLOOKUP(Table1[[#This Row],[Stock]],[2]CUS030!$A$5:$BO$10000,48,0)/Table1[[#This Row],[Rate
(L/S)]],"")</f>
        <v/>
      </c>
      <c r="AR536" s="7" t="str">
        <f>IFERROR(VLOOKUP(Table1[[#This Row],[Stock]],[2]CUS030!$A$5:$BO$10000,49,0)/Table1[[#This Row],[Rate
(L/S)]],"")</f>
        <v/>
      </c>
      <c r="AS536" s="7" t="str">
        <f>IFERROR(VLOOKUP(Table1[[#This Row],[Stock]],[2]CUS030!$A$5:$BO$10000,50,0)/Table1[[#This Row],[Rate
(L/S)]],"")</f>
        <v/>
      </c>
      <c r="AT536" s="7" t="str">
        <f>IFERROR(VLOOKUP(Table1[[#This Row],[Stock]],[2]CUS030!$A$5:$BO$10000,51,0)/Table1[[#This Row],[Rate
(L/S)]],"")</f>
        <v/>
      </c>
      <c r="AU536" s="7" t="str">
        <f>IFERROR(VLOOKUP(Table1[[#This Row],[Stock]],[2]CUS030!$A$5:$BO$10000,52,0)/Table1[[#This Row],[Rate
(L/S)]],"")</f>
        <v/>
      </c>
      <c r="AV536" s="7" t="str">
        <f>IFERROR(VLOOKUP(Table1[[#This Row],[Stock]],[2]CUS030!$A$5:$BO$10000,53,0)/Table1[[#This Row],[Rate
(L/S)]],"")</f>
        <v/>
      </c>
      <c r="AW536" s="7" t="str">
        <f>IFERROR(VLOOKUP(Table1[[#This Row],[Stock]],[2]CUS030!$A$5:$BO$10000,54,0)/Table1[[#This Row],[Rate
(L/S)]],"")</f>
        <v/>
      </c>
      <c r="AX536" s="7" t="str">
        <f>IFERROR(VLOOKUP(Table1[[#This Row],[Stock]],[2]CUS030!$A$5:$BO$10000,55,0)/Table1[[#This Row],[Rate
(L/S)]],"")</f>
        <v/>
      </c>
      <c r="AY536" s="7" t="str">
        <f>IFERROR(VLOOKUP(Table1[[#This Row],[Stock]],[2]CUS030!$A$5:$BO$10000,56,0)/Table1[[#This Row],[Rate
(L/S)]],"")</f>
        <v/>
      </c>
      <c r="AZ536" s="7" t="str">
        <f>IFERROR(VLOOKUP(Table1[[#This Row],[Stock]],[2]CUS030!$A$5:$BO$10000,57,0)/Table1[[#This Row],[Rate
(L/S)]],"")</f>
        <v/>
      </c>
      <c r="BA536" s="7" t="str">
        <f>IFERROR(VLOOKUP(Table1[[#This Row],[Stock]],[2]CUS030!$A$5:$BO$10000,58,0)/Table1[[#This Row],[Rate
(L/S)]],"")</f>
        <v/>
      </c>
      <c r="BB536" s="7" t="str">
        <f>IFERROR(VLOOKUP(Table1[[#This Row],[Stock]],[2]CUS030!$A$5:$BO$10000,59,0)/Table1[[#This Row],[Rate
(L/S)]],"")</f>
        <v/>
      </c>
      <c r="BC536" s="7" t="str">
        <f>IFERROR(VLOOKUP(Table1[[#This Row],[Stock]],[2]CUS030!$A$5:$BO$10000,60,0)/Table1[[#This Row],[Rate
(L/S)]],"")</f>
        <v/>
      </c>
      <c r="BD536" s="7" t="str">
        <f>IFERROR(VLOOKUP(Table1[[#This Row],[Stock]],[2]CUS030!$A$5:$BO$10000,61,0)/Table1[[#This Row],[Rate
(L/S)]],"")</f>
        <v/>
      </c>
      <c r="BE536" s="7" t="str">
        <f>IFERROR(VLOOKUP(Table1[[#This Row],[Stock]],[2]CUS030!$A$5:$BO$10000,62,0)/Table1[[#This Row],[Rate
(L/S)]],"")</f>
        <v/>
      </c>
      <c r="BF536" s="7" t="str">
        <f>IFERROR(VLOOKUP(Table1[[#This Row],[Stock]],[2]CUS030!$A$5:$BO$10000,63,0)/Table1[[#This Row],[Rate
(L/S)]],"")</f>
        <v/>
      </c>
      <c r="BG536" s="7" t="str">
        <f>IFERROR(VLOOKUP(Table1[[#This Row],[Stock]],[2]CUS030!$A$5:$BO$10000,64,0)/Table1[[#This Row],[Rate
(L/S)]],"")</f>
        <v/>
      </c>
      <c r="BH536" s="7" t="str">
        <f>IFERROR(VLOOKUP(Table1[[#This Row],[Stock]],[2]CUS030!$A$5:$BO$10000,65,0)/Table1[[#This Row],[Rate
(L/S)]],"")</f>
        <v/>
      </c>
      <c r="BI536" s="7" t="s">
        <v>1</v>
      </c>
      <c r="BJ536" s="15">
        <f>IFERROR(IF(Table1[[#This Row],[S.Material]]="S",(Table1[[#This Row],[Total Qty]]+Table1[[#This Row],[N+1]]+Table1[[#This Row],[N+2]]),Table1[[#This Row],[Total Qty]]+Table1[[#This Row],[N+1]]),)</f>
        <v>0</v>
      </c>
      <c r="BK536" s="7" t="str">
        <f>IFERROR(IF(((AVERAGE((Table1[[#This Row],[N+1]],Table1[[#This Row],[N+2]]),Table1[[#This Row],[N+3]])-(Table1[[#This Row],[Total Qty]])))&gt;500,"Fixed&gt;500pcs",""),"")</f>
        <v/>
      </c>
      <c r="BL536" s="7" t="str">
        <f>IF(AND(Table1[[#This Row],[Last Forcast]]=0,Table1[[#This Row],[Total Qty]]&gt;0,Table1[[#This Row],[N+1]]&gt;0),"Check PO again","")</f>
        <v/>
      </c>
    </row>
    <row r="537" spans="2:64" x14ac:dyDescent="0.3">
      <c r="B537">
        <v>535</v>
      </c>
      <c r="C537" t="s">
        <v>550</v>
      </c>
      <c r="D537">
        <f>IFERROR(ROUND((MID(Table1[[#This Row],[Production]],35,(LEN(Table1[[#This Row],[Production]]))-37)/(MID(Table1[[#This Row],[Stock]],35,(LEN(Table1[[#This Row],[Stock]]))-37))),0),"")</f>
        <v>1</v>
      </c>
      <c r="E537" t="s">
        <v>550</v>
      </c>
      <c r="F537" s="16">
        <f>VLOOKUP(LEFT(Table1[[#This Row],[Production]],LEN(Table1[[#This Row],[Production]])-7),Item!$A$5:$Z$1000,26,0)</f>
        <v>0.69</v>
      </c>
      <c r="H537" s="8" t="str">
        <f>IFERROR(VLOOKUP(MID(Table1[[#This Row],[Production]],10,2),Special!$B$2:$D$26,3,0),"")</f>
        <v>S</v>
      </c>
      <c r="J537" t="b">
        <f>EXACT(LEFT(Table1[[#This Row],[Stock]],12),LEFT(Table1[[#This Row],[Production]],12))</f>
        <v>1</v>
      </c>
      <c r="K537" t="b">
        <f>EXACT((RIGHT(Table1[[#This Row],[Stock]],3)),((RIGHT(Table1[[#This Row],[Production]],3))))</f>
        <v>1</v>
      </c>
      <c r="L537" s="14">
        <f>IFERROR(VLOOKUP(Table1[[#This Row],[Stock]],[1]Sheet1!$A$7:$N$10000,14,0),"")</f>
        <v>83</v>
      </c>
      <c r="M537" s="14">
        <f>IFERROR(ROUND((Table1[[#This Row],[Stock
(S&amp;L)]]/Table1[[#This Row],[Rate
(L/S)]]),0),"")</f>
        <v>83</v>
      </c>
      <c r="O537" t="str">
        <f>IF(Table1[[#This Row],[Rate
(L/S)]]=1,"P/E","C")</f>
        <v>P/E</v>
      </c>
      <c r="P537" s="7" t="str">
        <f>IFERROR(VLOOKUP(Table1[[#This Row],[Stock]],[2]CUS030!$A$5:$BO$10000,21,0)/Table1[[#This Row],[Rate
(L/S)]],"")</f>
        <v/>
      </c>
      <c r="Q537" s="7" t="str">
        <f>IFERROR(VLOOKUP(Table1[[#This Row],[Stock]],[2]CUS030!$A$5:$BO$10000,22,0)/Table1[[#This Row],[Rate
(L/S)]],"")</f>
        <v/>
      </c>
      <c r="R537" s="7" t="str">
        <f>IFERROR(VLOOKUP(Table1[[#This Row],[Stock]],[2]CUS030!$A$5:$BO$10000,23,0)/Table1[[#This Row],[Rate
(L/S)]],"")</f>
        <v/>
      </c>
      <c r="S537" s="7" t="str">
        <f>IFERROR(VLOOKUP(Table1[[#This Row],[Stock]],[2]CUS030!$A$5:$BO$10000,24,0)/Table1[[#This Row],[Rate
(L/S)]],"")</f>
        <v/>
      </c>
      <c r="T537" s="7" t="str">
        <f>IFERROR(VLOOKUP(Table1[[#This Row],[Stock]],[2]CUS030!$A$5:$BO$10000,25,0)/Table1[[#This Row],[Rate
(L/S)]],"")</f>
        <v/>
      </c>
      <c r="U537" s="7" t="str">
        <f>IFERROR(VLOOKUP(Table1[[#This Row],[Stock]],[2]CUS030!$A$5:$BO$10000,26,0)/Table1[[#This Row],[Rate
(L/S)]],"")</f>
        <v/>
      </c>
      <c r="V537" s="7" t="str">
        <f>IFERROR(VLOOKUP(Table1[[#This Row],[Stock]],[2]CUS030!$A$5:$BO$10000,27,0)/Table1[[#This Row],[Rate
(L/S)]],"")</f>
        <v/>
      </c>
      <c r="W537" s="7" t="str">
        <f>IFERROR(VLOOKUP(Table1[[#This Row],[Stock]],[2]CUS030!$A$5:$BO$10000,28,0)/Table1[[#This Row],[Rate
(L/S)]],"")</f>
        <v/>
      </c>
      <c r="X537" s="7" t="str">
        <f>IFERROR(VLOOKUP(Table1[[#This Row],[Stock]],[2]CUS030!$A$5:$BO$10000,29,0)/Table1[[#This Row],[Rate
(L/S)]],"")</f>
        <v/>
      </c>
      <c r="Y537" s="7" t="str">
        <f>IFERROR(VLOOKUP(Table1[[#This Row],[Stock]],[2]CUS030!$A$5:$BO$10000,30,0)/Table1[[#This Row],[Rate
(L/S)]],"")</f>
        <v/>
      </c>
      <c r="Z537" s="7" t="str">
        <f>IFERROR(VLOOKUP(Table1[[#This Row],[Stock]],[2]CUS030!$A$5:$BO$10000,31,0)/Table1[[#This Row],[Rate
(L/S)]],"")</f>
        <v/>
      </c>
      <c r="AA537" s="7" t="str">
        <f>IFERROR(VLOOKUP(Table1[[#This Row],[Stock]],[2]CUS030!$A$5:$BO$10000,32,0)/Table1[[#This Row],[Rate
(L/S)]],"")</f>
        <v/>
      </c>
      <c r="AB537" s="7" t="str">
        <f>IFERROR(VLOOKUP(Table1[[#This Row],[Stock]],[2]CUS030!$A$5:$BO$10000,33,0)/Table1[[#This Row],[Rate
(L/S)]],"")</f>
        <v/>
      </c>
      <c r="AC537" s="7" t="str">
        <f>IFERROR(VLOOKUP(Table1[[#This Row],[Stock]],[2]CUS030!$A$5:$BO$10000,34,0)/Table1[[#This Row],[Rate
(L/S)]],"")</f>
        <v/>
      </c>
      <c r="AD537" s="7" t="str">
        <f>IFERROR(VLOOKUP(Table1[[#This Row],[Stock]],[2]CUS030!$A$5:$BO$10000,35,0)/Table1[[#This Row],[Rate
(L/S)]],"")</f>
        <v/>
      </c>
      <c r="AE537" s="7" t="str">
        <f>IFERROR(VLOOKUP(Table1[[#This Row],[Stock]],[2]CUS030!$A$5:$BO$10000,36,0)/Table1[[#This Row],[Rate
(L/S)]],"")</f>
        <v/>
      </c>
      <c r="AF537" s="7" t="str">
        <f>IFERROR(VLOOKUP(Table1[[#This Row],[Stock]],[2]CUS030!$A$5:$BO$10000,37,0)/Table1[[#This Row],[Rate
(L/S)]],"")</f>
        <v/>
      </c>
      <c r="AG537" s="7" t="str">
        <f>IFERROR(VLOOKUP(Table1[[#This Row],[Stock]],[2]CUS030!$A$5:$BO$10000,38,0)/Table1[[#This Row],[Rate
(L/S)]],"")</f>
        <v/>
      </c>
      <c r="AH537" s="7" t="str">
        <f>IFERROR(VLOOKUP(Table1[[#This Row],[Stock]],[2]CUS030!$A$5:$BO$10000,39,0)/Table1[[#This Row],[Rate
(L/S)]],"")</f>
        <v/>
      </c>
      <c r="AI537" s="7" t="str">
        <f>IFERROR(VLOOKUP(Table1[[#This Row],[Stock]],[2]CUS030!$A$5:$BO$10000,40,0)/Table1[[#This Row],[Rate
(L/S)]],"")</f>
        <v/>
      </c>
      <c r="AJ537" s="7" t="str">
        <f>IFERROR(VLOOKUP(Table1[[#This Row],[Stock]],[2]CUS030!$A$5:$BO$10000,41,0)/Table1[[#This Row],[Rate
(L/S)]],"")</f>
        <v/>
      </c>
      <c r="AK537" s="7" t="str">
        <f>IFERROR(VLOOKUP(Table1[[#This Row],[Stock]],[2]CUS030!$A$5:$BO$10000,42,0)/Table1[[#This Row],[Rate
(L/S)]],"")</f>
        <v/>
      </c>
      <c r="AL537" s="7" t="str">
        <f>IFERROR(VLOOKUP(Table1[[#This Row],[Stock]],[2]CUS030!$A$5:$BO$10000,43,0)/Table1[[#This Row],[Rate
(L/S)]],"")</f>
        <v/>
      </c>
      <c r="AM537" s="7" t="str">
        <f>IFERROR(VLOOKUP(Table1[[#This Row],[Stock]],[2]CUS030!$A$5:$BO$10000,44,0)/Table1[[#This Row],[Rate
(L/S)]],"")</f>
        <v/>
      </c>
      <c r="AN537" s="7" t="str">
        <f>IFERROR(VLOOKUP(Table1[[#This Row],[Stock]],[2]CUS030!$A$5:$BO$10000,45,0)/Table1[[#This Row],[Rate
(L/S)]],"")</f>
        <v/>
      </c>
      <c r="AO537" s="7" t="str">
        <f>IFERROR(VLOOKUP(Table1[[#This Row],[Stock]],[2]CUS030!$A$5:$BO$10000,46,0)/Table1[[#This Row],[Rate
(L/S)]],"")</f>
        <v/>
      </c>
      <c r="AP537" s="7" t="str">
        <f>IFERROR(VLOOKUP(Table1[[#This Row],[Stock]],[2]CUS030!$A$5:$BO$10000,47,0)/Table1[[#This Row],[Rate
(L/S)]],"")</f>
        <v/>
      </c>
      <c r="AQ537" s="7" t="str">
        <f>IFERROR(VLOOKUP(Table1[[#This Row],[Stock]],[2]CUS030!$A$5:$BO$10000,48,0)/Table1[[#This Row],[Rate
(L/S)]],"")</f>
        <v/>
      </c>
      <c r="AR537" s="7" t="str">
        <f>IFERROR(VLOOKUP(Table1[[#This Row],[Stock]],[2]CUS030!$A$5:$BO$10000,49,0)/Table1[[#This Row],[Rate
(L/S)]],"")</f>
        <v/>
      </c>
      <c r="AS537" s="7" t="str">
        <f>IFERROR(VLOOKUP(Table1[[#This Row],[Stock]],[2]CUS030!$A$5:$BO$10000,50,0)/Table1[[#This Row],[Rate
(L/S)]],"")</f>
        <v/>
      </c>
      <c r="AT537" s="7" t="str">
        <f>IFERROR(VLOOKUP(Table1[[#This Row],[Stock]],[2]CUS030!$A$5:$BO$10000,51,0)/Table1[[#This Row],[Rate
(L/S)]],"")</f>
        <v/>
      </c>
      <c r="AU537" s="7" t="str">
        <f>IFERROR(VLOOKUP(Table1[[#This Row],[Stock]],[2]CUS030!$A$5:$BO$10000,52,0)/Table1[[#This Row],[Rate
(L/S)]],"")</f>
        <v/>
      </c>
      <c r="AV537" s="7" t="str">
        <f>IFERROR(VLOOKUP(Table1[[#This Row],[Stock]],[2]CUS030!$A$5:$BO$10000,53,0)/Table1[[#This Row],[Rate
(L/S)]],"")</f>
        <v/>
      </c>
      <c r="AW537" s="7" t="str">
        <f>IFERROR(VLOOKUP(Table1[[#This Row],[Stock]],[2]CUS030!$A$5:$BO$10000,54,0)/Table1[[#This Row],[Rate
(L/S)]],"")</f>
        <v/>
      </c>
      <c r="AX537" s="7" t="str">
        <f>IFERROR(VLOOKUP(Table1[[#This Row],[Stock]],[2]CUS030!$A$5:$BO$10000,55,0)/Table1[[#This Row],[Rate
(L/S)]],"")</f>
        <v/>
      </c>
      <c r="AY537" s="7" t="str">
        <f>IFERROR(VLOOKUP(Table1[[#This Row],[Stock]],[2]CUS030!$A$5:$BO$10000,56,0)/Table1[[#This Row],[Rate
(L/S)]],"")</f>
        <v/>
      </c>
      <c r="AZ537" s="7" t="str">
        <f>IFERROR(VLOOKUP(Table1[[#This Row],[Stock]],[2]CUS030!$A$5:$BO$10000,57,0)/Table1[[#This Row],[Rate
(L/S)]],"")</f>
        <v/>
      </c>
      <c r="BA537" s="7" t="str">
        <f>IFERROR(VLOOKUP(Table1[[#This Row],[Stock]],[2]CUS030!$A$5:$BO$10000,58,0)/Table1[[#This Row],[Rate
(L/S)]],"")</f>
        <v/>
      </c>
      <c r="BB537" s="7" t="str">
        <f>IFERROR(VLOOKUP(Table1[[#This Row],[Stock]],[2]CUS030!$A$5:$BO$10000,59,0)/Table1[[#This Row],[Rate
(L/S)]],"")</f>
        <v/>
      </c>
      <c r="BC537" s="7" t="str">
        <f>IFERROR(VLOOKUP(Table1[[#This Row],[Stock]],[2]CUS030!$A$5:$BO$10000,60,0)/Table1[[#This Row],[Rate
(L/S)]],"")</f>
        <v/>
      </c>
      <c r="BD537" s="7" t="str">
        <f>IFERROR(VLOOKUP(Table1[[#This Row],[Stock]],[2]CUS030!$A$5:$BO$10000,61,0)/Table1[[#This Row],[Rate
(L/S)]],"")</f>
        <v/>
      </c>
      <c r="BE537" s="7" t="str">
        <f>IFERROR(VLOOKUP(Table1[[#This Row],[Stock]],[2]CUS030!$A$5:$BO$10000,62,0)/Table1[[#This Row],[Rate
(L/S)]],"")</f>
        <v/>
      </c>
      <c r="BF537" s="7" t="str">
        <f>IFERROR(VLOOKUP(Table1[[#This Row],[Stock]],[2]CUS030!$A$5:$BO$10000,63,0)/Table1[[#This Row],[Rate
(L/S)]],"")</f>
        <v/>
      </c>
      <c r="BG537" s="7" t="str">
        <f>IFERROR(VLOOKUP(Table1[[#This Row],[Stock]],[2]CUS030!$A$5:$BO$10000,64,0)/Table1[[#This Row],[Rate
(L/S)]],"")</f>
        <v/>
      </c>
      <c r="BH537" s="7" t="str">
        <f>IFERROR(VLOOKUP(Table1[[#This Row],[Stock]],[2]CUS030!$A$5:$BO$10000,65,0)/Table1[[#This Row],[Rate
(L/S)]],"")</f>
        <v/>
      </c>
      <c r="BI537" s="7" t="s">
        <v>1</v>
      </c>
      <c r="BJ537" s="15">
        <f>IFERROR(IF(Table1[[#This Row],[S.Material]]="S",(Table1[[#This Row],[Total Qty]]+Table1[[#This Row],[N+1]]+Table1[[#This Row],[N+2]]),Table1[[#This Row],[Total Qty]]+Table1[[#This Row],[N+1]]),)</f>
        <v>0</v>
      </c>
      <c r="BK537" s="7" t="str">
        <f>IFERROR(IF(((AVERAGE((Table1[[#This Row],[N+1]],Table1[[#This Row],[N+2]]),Table1[[#This Row],[N+3]])-(Table1[[#This Row],[Total Qty]])))&gt;500,"Fixed&gt;500pcs",""),"")</f>
        <v/>
      </c>
      <c r="BL537" s="7" t="str">
        <f>IF(AND(Table1[[#This Row],[Last Forcast]]=0,Table1[[#This Row],[Total Qty]]&gt;0,Table1[[#This Row],[N+1]]&gt;0),"Check PO again","")</f>
        <v/>
      </c>
    </row>
    <row r="538" spans="2:64" x14ac:dyDescent="0.3">
      <c r="B538">
        <v>536</v>
      </c>
      <c r="C538" t="s">
        <v>548</v>
      </c>
      <c r="D538">
        <f>IFERROR(ROUND((MID(Table1[[#This Row],[Production]],35,(LEN(Table1[[#This Row],[Production]]))-37)/(MID(Table1[[#This Row],[Stock]],35,(LEN(Table1[[#This Row],[Stock]]))-37))),0),"")</f>
        <v>1</v>
      </c>
      <c r="E538" t="s">
        <v>548</v>
      </c>
      <c r="F538" s="16">
        <f>VLOOKUP(LEFT(Table1[[#This Row],[Production]],LEN(Table1[[#This Row],[Production]])-7),Item!$A$5:$Z$1000,26,0)</f>
        <v>0.69</v>
      </c>
      <c r="H538" s="8" t="str">
        <f>IFERROR(VLOOKUP(MID(Table1[[#This Row],[Production]],10,2),Special!$B$2:$D$26,3,0),"")</f>
        <v>S</v>
      </c>
      <c r="J538" t="b">
        <f>EXACT(LEFT(Table1[[#This Row],[Stock]],12),LEFT(Table1[[#This Row],[Production]],12))</f>
        <v>1</v>
      </c>
      <c r="K538" t="b">
        <f>EXACT((RIGHT(Table1[[#This Row],[Stock]],3)),((RIGHT(Table1[[#This Row],[Production]],3))))</f>
        <v>1</v>
      </c>
      <c r="L538" s="14">
        <f>IFERROR(VLOOKUP(Table1[[#This Row],[Stock]],[1]Sheet1!$A$7:$N$10000,14,0),"")</f>
        <v>220</v>
      </c>
      <c r="M538" s="14">
        <f>IFERROR(ROUND((Table1[[#This Row],[Stock
(S&amp;L)]]/Table1[[#This Row],[Rate
(L/S)]]),0),"")</f>
        <v>220</v>
      </c>
      <c r="O538" t="str">
        <f>IF(Table1[[#This Row],[Rate
(L/S)]]=1,"P/E","C")</f>
        <v>P/E</v>
      </c>
      <c r="P538" s="7" t="str">
        <f>IFERROR(VLOOKUP(Table1[[#This Row],[Stock]],[2]CUS030!$A$5:$BO$10000,21,0)/Table1[[#This Row],[Rate
(L/S)]],"")</f>
        <v/>
      </c>
      <c r="Q538" s="7" t="str">
        <f>IFERROR(VLOOKUP(Table1[[#This Row],[Stock]],[2]CUS030!$A$5:$BO$10000,22,0)/Table1[[#This Row],[Rate
(L/S)]],"")</f>
        <v/>
      </c>
      <c r="R538" s="7" t="str">
        <f>IFERROR(VLOOKUP(Table1[[#This Row],[Stock]],[2]CUS030!$A$5:$BO$10000,23,0)/Table1[[#This Row],[Rate
(L/S)]],"")</f>
        <v/>
      </c>
      <c r="S538" s="7" t="str">
        <f>IFERROR(VLOOKUP(Table1[[#This Row],[Stock]],[2]CUS030!$A$5:$BO$10000,24,0)/Table1[[#This Row],[Rate
(L/S)]],"")</f>
        <v/>
      </c>
      <c r="T538" s="7" t="str">
        <f>IFERROR(VLOOKUP(Table1[[#This Row],[Stock]],[2]CUS030!$A$5:$BO$10000,25,0)/Table1[[#This Row],[Rate
(L/S)]],"")</f>
        <v/>
      </c>
      <c r="U538" s="7" t="str">
        <f>IFERROR(VLOOKUP(Table1[[#This Row],[Stock]],[2]CUS030!$A$5:$BO$10000,26,0)/Table1[[#This Row],[Rate
(L/S)]],"")</f>
        <v/>
      </c>
      <c r="V538" s="7" t="str">
        <f>IFERROR(VLOOKUP(Table1[[#This Row],[Stock]],[2]CUS030!$A$5:$BO$10000,27,0)/Table1[[#This Row],[Rate
(L/S)]],"")</f>
        <v/>
      </c>
      <c r="W538" s="7" t="str">
        <f>IFERROR(VLOOKUP(Table1[[#This Row],[Stock]],[2]CUS030!$A$5:$BO$10000,28,0)/Table1[[#This Row],[Rate
(L/S)]],"")</f>
        <v/>
      </c>
      <c r="X538" s="7" t="str">
        <f>IFERROR(VLOOKUP(Table1[[#This Row],[Stock]],[2]CUS030!$A$5:$BO$10000,29,0)/Table1[[#This Row],[Rate
(L/S)]],"")</f>
        <v/>
      </c>
      <c r="Y538" s="7" t="str">
        <f>IFERROR(VLOOKUP(Table1[[#This Row],[Stock]],[2]CUS030!$A$5:$BO$10000,30,0)/Table1[[#This Row],[Rate
(L/S)]],"")</f>
        <v/>
      </c>
      <c r="Z538" s="7" t="str">
        <f>IFERROR(VLOOKUP(Table1[[#This Row],[Stock]],[2]CUS030!$A$5:$BO$10000,31,0)/Table1[[#This Row],[Rate
(L/S)]],"")</f>
        <v/>
      </c>
      <c r="AA538" s="7" t="str">
        <f>IFERROR(VLOOKUP(Table1[[#This Row],[Stock]],[2]CUS030!$A$5:$BO$10000,32,0)/Table1[[#This Row],[Rate
(L/S)]],"")</f>
        <v/>
      </c>
      <c r="AB538" s="7" t="str">
        <f>IFERROR(VLOOKUP(Table1[[#This Row],[Stock]],[2]CUS030!$A$5:$BO$10000,33,0)/Table1[[#This Row],[Rate
(L/S)]],"")</f>
        <v/>
      </c>
      <c r="AC538" s="7" t="str">
        <f>IFERROR(VLOOKUP(Table1[[#This Row],[Stock]],[2]CUS030!$A$5:$BO$10000,34,0)/Table1[[#This Row],[Rate
(L/S)]],"")</f>
        <v/>
      </c>
      <c r="AD538" s="7" t="str">
        <f>IFERROR(VLOOKUP(Table1[[#This Row],[Stock]],[2]CUS030!$A$5:$BO$10000,35,0)/Table1[[#This Row],[Rate
(L/S)]],"")</f>
        <v/>
      </c>
      <c r="AE538" s="7" t="str">
        <f>IFERROR(VLOOKUP(Table1[[#This Row],[Stock]],[2]CUS030!$A$5:$BO$10000,36,0)/Table1[[#This Row],[Rate
(L/S)]],"")</f>
        <v/>
      </c>
      <c r="AF538" s="7" t="str">
        <f>IFERROR(VLOOKUP(Table1[[#This Row],[Stock]],[2]CUS030!$A$5:$BO$10000,37,0)/Table1[[#This Row],[Rate
(L/S)]],"")</f>
        <v/>
      </c>
      <c r="AG538" s="7" t="str">
        <f>IFERROR(VLOOKUP(Table1[[#This Row],[Stock]],[2]CUS030!$A$5:$BO$10000,38,0)/Table1[[#This Row],[Rate
(L/S)]],"")</f>
        <v/>
      </c>
      <c r="AH538" s="7" t="str">
        <f>IFERROR(VLOOKUP(Table1[[#This Row],[Stock]],[2]CUS030!$A$5:$BO$10000,39,0)/Table1[[#This Row],[Rate
(L/S)]],"")</f>
        <v/>
      </c>
      <c r="AI538" s="7" t="str">
        <f>IFERROR(VLOOKUP(Table1[[#This Row],[Stock]],[2]CUS030!$A$5:$BO$10000,40,0)/Table1[[#This Row],[Rate
(L/S)]],"")</f>
        <v/>
      </c>
      <c r="AJ538" s="7" t="str">
        <f>IFERROR(VLOOKUP(Table1[[#This Row],[Stock]],[2]CUS030!$A$5:$BO$10000,41,0)/Table1[[#This Row],[Rate
(L/S)]],"")</f>
        <v/>
      </c>
      <c r="AK538" s="7" t="str">
        <f>IFERROR(VLOOKUP(Table1[[#This Row],[Stock]],[2]CUS030!$A$5:$BO$10000,42,0)/Table1[[#This Row],[Rate
(L/S)]],"")</f>
        <v/>
      </c>
      <c r="AL538" s="7" t="str">
        <f>IFERROR(VLOOKUP(Table1[[#This Row],[Stock]],[2]CUS030!$A$5:$BO$10000,43,0)/Table1[[#This Row],[Rate
(L/S)]],"")</f>
        <v/>
      </c>
      <c r="AM538" s="7" t="str">
        <f>IFERROR(VLOOKUP(Table1[[#This Row],[Stock]],[2]CUS030!$A$5:$BO$10000,44,0)/Table1[[#This Row],[Rate
(L/S)]],"")</f>
        <v/>
      </c>
      <c r="AN538" s="7" t="str">
        <f>IFERROR(VLOOKUP(Table1[[#This Row],[Stock]],[2]CUS030!$A$5:$BO$10000,45,0)/Table1[[#This Row],[Rate
(L/S)]],"")</f>
        <v/>
      </c>
      <c r="AO538" s="7" t="str">
        <f>IFERROR(VLOOKUP(Table1[[#This Row],[Stock]],[2]CUS030!$A$5:$BO$10000,46,0)/Table1[[#This Row],[Rate
(L/S)]],"")</f>
        <v/>
      </c>
      <c r="AP538" s="7" t="str">
        <f>IFERROR(VLOOKUP(Table1[[#This Row],[Stock]],[2]CUS030!$A$5:$BO$10000,47,0)/Table1[[#This Row],[Rate
(L/S)]],"")</f>
        <v/>
      </c>
      <c r="AQ538" s="7" t="str">
        <f>IFERROR(VLOOKUP(Table1[[#This Row],[Stock]],[2]CUS030!$A$5:$BO$10000,48,0)/Table1[[#This Row],[Rate
(L/S)]],"")</f>
        <v/>
      </c>
      <c r="AR538" s="7" t="str">
        <f>IFERROR(VLOOKUP(Table1[[#This Row],[Stock]],[2]CUS030!$A$5:$BO$10000,49,0)/Table1[[#This Row],[Rate
(L/S)]],"")</f>
        <v/>
      </c>
      <c r="AS538" s="7" t="str">
        <f>IFERROR(VLOOKUP(Table1[[#This Row],[Stock]],[2]CUS030!$A$5:$BO$10000,50,0)/Table1[[#This Row],[Rate
(L/S)]],"")</f>
        <v/>
      </c>
      <c r="AT538" s="7" t="str">
        <f>IFERROR(VLOOKUP(Table1[[#This Row],[Stock]],[2]CUS030!$A$5:$BO$10000,51,0)/Table1[[#This Row],[Rate
(L/S)]],"")</f>
        <v/>
      </c>
      <c r="AU538" s="7" t="str">
        <f>IFERROR(VLOOKUP(Table1[[#This Row],[Stock]],[2]CUS030!$A$5:$BO$10000,52,0)/Table1[[#This Row],[Rate
(L/S)]],"")</f>
        <v/>
      </c>
      <c r="AV538" s="7" t="str">
        <f>IFERROR(VLOOKUP(Table1[[#This Row],[Stock]],[2]CUS030!$A$5:$BO$10000,53,0)/Table1[[#This Row],[Rate
(L/S)]],"")</f>
        <v/>
      </c>
      <c r="AW538" s="7" t="str">
        <f>IFERROR(VLOOKUP(Table1[[#This Row],[Stock]],[2]CUS030!$A$5:$BO$10000,54,0)/Table1[[#This Row],[Rate
(L/S)]],"")</f>
        <v/>
      </c>
      <c r="AX538" s="7" t="str">
        <f>IFERROR(VLOOKUP(Table1[[#This Row],[Stock]],[2]CUS030!$A$5:$BO$10000,55,0)/Table1[[#This Row],[Rate
(L/S)]],"")</f>
        <v/>
      </c>
      <c r="AY538" s="7" t="str">
        <f>IFERROR(VLOOKUP(Table1[[#This Row],[Stock]],[2]CUS030!$A$5:$BO$10000,56,0)/Table1[[#This Row],[Rate
(L/S)]],"")</f>
        <v/>
      </c>
      <c r="AZ538" s="7" t="str">
        <f>IFERROR(VLOOKUP(Table1[[#This Row],[Stock]],[2]CUS030!$A$5:$BO$10000,57,0)/Table1[[#This Row],[Rate
(L/S)]],"")</f>
        <v/>
      </c>
      <c r="BA538" s="7" t="str">
        <f>IFERROR(VLOOKUP(Table1[[#This Row],[Stock]],[2]CUS030!$A$5:$BO$10000,58,0)/Table1[[#This Row],[Rate
(L/S)]],"")</f>
        <v/>
      </c>
      <c r="BB538" s="7" t="str">
        <f>IFERROR(VLOOKUP(Table1[[#This Row],[Stock]],[2]CUS030!$A$5:$BO$10000,59,0)/Table1[[#This Row],[Rate
(L/S)]],"")</f>
        <v/>
      </c>
      <c r="BC538" s="7" t="str">
        <f>IFERROR(VLOOKUP(Table1[[#This Row],[Stock]],[2]CUS030!$A$5:$BO$10000,60,0)/Table1[[#This Row],[Rate
(L/S)]],"")</f>
        <v/>
      </c>
      <c r="BD538" s="7" t="str">
        <f>IFERROR(VLOOKUP(Table1[[#This Row],[Stock]],[2]CUS030!$A$5:$BO$10000,61,0)/Table1[[#This Row],[Rate
(L/S)]],"")</f>
        <v/>
      </c>
      <c r="BE538" s="7" t="str">
        <f>IFERROR(VLOOKUP(Table1[[#This Row],[Stock]],[2]CUS030!$A$5:$BO$10000,62,0)/Table1[[#This Row],[Rate
(L/S)]],"")</f>
        <v/>
      </c>
      <c r="BF538" s="7" t="str">
        <f>IFERROR(VLOOKUP(Table1[[#This Row],[Stock]],[2]CUS030!$A$5:$BO$10000,63,0)/Table1[[#This Row],[Rate
(L/S)]],"")</f>
        <v/>
      </c>
      <c r="BG538" s="7" t="str">
        <f>IFERROR(VLOOKUP(Table1[[#This Row],[Stock]],[2]CUS030!$A$5:$BO$10000,64,0)/Table1[[#This Row],[Rate
(L/S)]],"")</f>
        <v/>
      </c>
      <c r="BH538" s="7" t="str">
        <f>IFERROR(VLOOKUP(Table1[[#This Row],[Stock]],[2]CUS030!$A$5:$BO$10000,65,0)/Table1[[#This Row],[Rate
(L/S)]],"")</f>
        <v/>
      </c>
      <c r="BI538" s="7" t="s">
        <v>1</v>
      </c>
      <c r="BJ538" s="15">
        <f>IFERROR(IF(Table1[[#This Row],[S.Material]]="S",(Table1[[#This Row],[Total Qty]]+Table1[[#This Row],[N+1]]+Table1[[#This Row],[N+2]]),Table1[[#This Row],[Total Qty]]+Table1[[#This Row],[N+1]]),)</f>
        <v>0</v>
      </c>
      <c r="BK538" s="7" t="str">
        <f>IFERROR(IF(((AVERAGE((Table1[[#This Row],[N+1]],Table1[[#This Row],[N+2]]),Table1[[#This Row],[N+3]])-(Table1[[#This Row],[Total Qty]])))&gt;500,"Fixed&gt;500pcs",""),"")</f>
        <v/>
      </c>
      <c r="BL538" s="7" t="str">
        <f>IF(AND(Table1[[#This Row],[Last Forcast]]=0,Table1[[#This Row],[Total Qty]]&gt;0,Table1[[#This Row],[N+1]]&gt;0),"Check PO again","")</f>
        <v/>
      </c>
    </row>
    <row r="539" spans="2:64" x14ac:dyDescent="0.3">
      <c r="B539">
        <v>537</v>
      </c>
      <c r="C539" t="s">
        <v>544</v>
      </c>
      <c r="D539">
        <f>IFERROR(ROUND((MID(Table1[[#This Row],[Production]],35,(LEN(Table1[[#This Row],[Production]]))-37)/(MID(Table1[[#This Row],[Stock]],35,(LEN(Table1[[#This Row],[Stock]]))-37))),0),"")</f>
        <v>1</v>
      </c>
      <c r="E539" t="s">
        <v>544</v>
      </c>
      <c r="F539" s="16">
        <f>VLOOKUP(LEFT(Table1[[#This Row],[Production]],LEN(Table1[[#This Row],[Production]])-7),Item!$A$5:$Z$1000,26,0)</f>
        <v>0.69</v>
      </c>
      <c r="H539" s="8" t="str">
        <f>IFERROR(VLOOKUP(MID(Table1[[#This Row],[Production]],10,2),Special!$B$2:$D$26,3,0),"")</f>
        <v>S</v>
      </c>
      <c r="J539" t="b">
        <f>EXACT(LEFT(Table1[[#This Row],[Stock]],12),LEFT(Table1[[#This Row],[Production]],12))</f>
        <v>1</v>
      </c>
      <c r="K539" t="b">
        <f>EXACT((RIGHT(Table1[[#This Row],[Stock]],3)),((RIGHT(Table1[[#This Row],[Production]],3))))</f>
        <v>1</v>
      </c>
      <c r="L539" s="14">
        <f>IFERROR(VLOOKUP(Table1[[#This Row],[Stock]],[1]Sheet1!$A$7:$N$10000,14,0),"")</f>
        <v>94</v>
      </c>
      <c r="M539" s="14">
        <f>IFERROR(ROUND((Table1[[#This Row],[Stock
(S&amp;L)]]/Table1[[#This Row],[Rate
(L/S)]]),0),"")</f>
        <v>94</v>
      </c>
      <c r="O539" t="str">
        <f>IF(Table1[[#This Row],[Rate
(L/S)]]=1,"P/E","C")</f>
        <v>P/E</v>
      </c>
      <c r="P539" s="7" t="str">
        <f>IFERROR(VLOOKUP(Table1[[#This Row],[Stock]],[2]CUS030!$A$5:$BO$10000,21,0)/Table1[[#This Row],[Rate
(L/S)]],"")</f>
        <v/>
      </c>
      <c r="Q539" s="7" t="str">
        <f>IFERROR(VLOOKUP(Table1[[#This Row],[Stock]],[2]CUS030!$A$5:$BO$10000,22,0)/Table1[[#This Row],[Rate
(L/S)]],"")</f>
        <v/>
      </c>
      <c r="R539" s="7" t="str">
        <f>IFERROR(VLOOKUP(Table1[[#This Row],[Stock]],[2]CUS030!$A$5:$BO$10000,23,0)/Table1[[#This Row],[Rate
(L/S)]],"")</f>
        <v/>
      </c>
      <c r="S539" s="7" t="str">
        <f>IFERROR(VLOOKUP(Table1[[#This Row],[Stock]],[2]CUS030!$A$5:$BO$10000,24,0)/Table1[[#This Row],[Rate
(L/S)]],"")</f>
        <v/>
      </c>
      <c r="T539" s="7" t="str">
        <f>IFERROR(VLOOKUP(Table1[[#This Row],[Stock]],[2]CUS030!$A$5:$BO$10000,25,0)/Table1[[#This Row],[Rate
(L/S)]],"")</f>
        <v/>
      </c>
      <c r="U539" s="7" t="str">
        <f>IFERROR(VLOOKUP(Table1[[#This Row],[Stock]],[2]CUS030!$A$5:$BO$10000,26,0)/Table1[[#This Row],[Rate
(L/S)]],"")</f>
        <v/>
      </c>
      <c r="V539" s="7" t="str">
        <f>IFERROR(VLOOKUP(Table1[[#This Row],[Stock]],[2]CUS030!$A$5:$BO$10000,27,0)/Table1[[#This Row],[Rate
(L/S)]],"")</f>
        <v/>
      </c>
      <c r="W539" s="7" t="str">
        <f>IFERROR(VLOOKUP(Table1[[#This Row],[Stock]],[2]CUS030!$A$5:$BO$10000,28,0)/Table1[[#This Row],[Rate
(L/S)]],"")</f>
        <v/>
      </c>
      <c r="X539" s="7" t="str">
        <f>IFERROR(VLOOKUP(Table1[[#This Row],[Stock]],[2]CUS030!$A$5:$BO$10000,29,0)/Table1[[#This Row],[Rate
(L/S)]],"")</f>
        <v/>
      </c>
      <c r="Y539" s="7" t="str">
        <f>IFERROR(VLOOKUP(Table1[[#This Row],[Stock]],[2]CUS030!$A$5:$BO$10000,30,0)/Table1[[#This Row],[Rate
(L/S)]],"")</f>
        <v/>
      </c>
      <c r="Z539" s="7" t="str">
        <f>IFERROR(VLOOKUP(Table1[[#This Row],[Stock]],[2]CUS030!$A$5:$BO$10000,31,0)/Table1[[#This Row],[Rate
(L/S)]],"")</f>
        <v/>
      </c>
      <c r="AA539" s="7" t="str">
        <f>IFERROR(VLOOKUP(Table1[[#This Row],[Stock]],[2]CUS030!$A$5:$BO$10000,32,0)/Table1[[#This Row],[Rate
(L/S)]],"")</f>
        <v/>
      </c>
      <c r="AB539" s="7" t="str">
        <f>IFERROR(VLOOKUP(Table1[[#This Row],[Stock]],[2]CUS030!$A$5:$BO$10000,33,0)/Table1[[#This Row],[Rate
(L/S)]],"")</f>
        <v/>
      </c>
      <c r="AC539" s="7" t="str">
        <f>IFERROR(VLOOKUP(Table1[[#This Row],[Stock]],[2]CUS030!$A$5:$BO$10000,34,0)/Table1[[#This Row],[Rate
(L/S)]],"")</f>
        <v/>
      </c>
      <c r="AD539" s="7" t="str">
        <f>IFERROR(VLOOKUP(Table1[[#This Row],[Stock]],[2]CUS030!$A$5:$BO$10000,35,0)/Table1[[#This Row],[Rate
(L/S)]],"")</f>
        <v/>
      </c>
      <c r="AE539" s="7" t="str">
        <f>IFERROR(VLOOKUP(Table1[[#This Row],[Stock]],[2]CUS030!$A$5:$BO$10000,36,0)/Table1[[#This Row],[Rate
(L/S)]],"")</f>
        <v/>
      </c>
      <c r="AF539" s="7" t="str">
        <f>IFERROR(VLOOKUP(Table1[[#This Row],[Stock]],[2]CUS030!$A$5:$BO$10000,37,0)/Table1[[#This Row],[Rate
(L/S)]],"")</f>
        <v/>
      </c>
      <c r="AG539" s="7" t="str">
        <f>IFERROR(VLOOKUP(Table1[[#This Row],[Stock]],[2]CUS030!$A$5:$BO$10000,38,0)/Table1[[#This Row],[Rate
(L/S)]],"")</f>
        <v/>
      </c>
      <c r="AH539" s="7" t="str">
        <f>IFERROR(VLOOKUP(Table1[[#This Row],[Stock]],[2]CUS030!$A$5:$BO$10000,39,0)/Table1[[#This Row],[Rate
(L/S)]],"")</f>
        <v/>
      </c>
      <c r="AI539" s="7" t="str">
        <f>IFERROR(VLOOKUP(Table1[[#This Row],[Stock]],[2]CUS030!$A$5:$BO$10000,40,0)/Table1[[#This Row],[Rate
(L/S)]],"")</f>
        <v/>
      </c>
      <c r="AJ539" s="7" t="str">
        <f>IFERROR(VLOOKUP(Table1[[#This Row],[Stock]],[2]CUS030!$A$5:$BO$10000,41,0)/Table1[[#This Row],[Rate
(L/S)]],"")</f>
        <v/>
      </c>
      <c r="AK539" s="7" t="str">
        <f>IFERROR(VLOOKUP(Table1[[#This Row],[Stock]],[2]CUS030!$A$5:$BO$10000,42,0)/Table1[[#This Row],[Rate
(L/S)]],"")</f>
        <v/>
      </c>
      <c r="AL539" s="7" t="str">
        <f>IFERROR(VLOOKUP(Table1[[#This Row],[Stock]],[2]CUS030!$A$5:$BO$10000,43,0)/Table1[[#This Row],[Rate
(L/S)]],"")</f>
        <v/>
      </c>
      <c r="AM539" s="7" t="str">
        <f>IFERROR(VLOOKUP(Table1[[#This Row],[Stock]],[2]CUS030!$A$5:$BO$10000,44,0)/Table1[[#This Row],[Rate
(L/S)]],"")</f>
        <v/>
      </c>
      <c r="AN539" s="7" t="str">
        <f>IFERROR(VLOOKUP(Table1[[#This Row],[Stock]],[2]CUS030!$A$5:$BO$10000,45,0)/Table1[[#This Row],[Rate
(L/S)]],"")</f>
        <v/>
      </c>
      <c r="AO539" s="7" t="str">
        <f>IFERROR(VLOOKUP(Table1[[#This Row],[Stock]],[2]CUS030!$A$5:$BO$10000,46,0)/Table1[[#This Row],[Rate
(L/S)]],"")</f>
        <v/>
      </c>
      <c r="AP539" s="7" t="str">
        <f>IFERROR(VLOOKUP(Table1[[#This Row],[Stock]],[2]CUS030!$A$5:$BO$10000,47,0)/Table1[[#This Row],[Rate
(L/S)]],"")</f>
        <v/>
      </c>
      <c r="AQ539" s="7" t="str">
        <f>IFERROR(VLOOKUP(Table1[[#This Row],[Stock]],[2]CUS030!$A$5:$BO$10000,48,0)/Table1[[#This Row],[Rate
(L/S)]],"")</f>
        <v/>
      </c>
      <c r="AR539" s="7" t="str">
        <f>IFERROR(VLOOKUP(Table1[[#This Row],[Stock]],[2]CUS030!$A$5:$BO$10000,49,0)/Table1[[#This Row],[Rate
(L/S)]],"")</f>
        <v/>
      </c>
      <c r="AS539" s="7" t="str">
        <f>IFERROR(VLOOKUP(Table1[[#This Row],[Stock]],[2]CUS030!$A$5:$BO$10000,50,0)/Table1[[#This Row],[Rate
(L/S)]],"")</f>
        <v/>
      </c>
      <c r="AT539" s="7" t="str">
        <f>IFERROR(VLOOKUP(Table1[[#This Row],[Stock]],[2]CUS030!$A$5:$BO$10000,51,0)/Table1[[#This Row],[Rate
(L/S)]],"")</f>
        <v/>
      </c>
      <c r="AU539" s="7" t="str">
        <f>IFERROR(VLOOKUP(Table1[[#This Row],[Stock]],[2]CUS030!$A$5:$BO$10000,52,0)/Table1[[#This Row],[Rate
(L/S)]],"")</f>
        <v/>
      </c>
      <c r="AV539" s="7" t="str">
        <f>IFERROR(VLOOKUP(Table1[[#This Row],[Stock]],[2]CUS030!$A$5:$BO$10000,53,0)/Table1[[#This Row],[Rate
(L/S)]],"")</f>
        <v/>
      </c>
      <c r="AW539" s="7" t="str">
        <f>IFERROR(VLOOKUP(Table1[[#This Row],[Stock]],[2]CUS030!$A$5:$BO$10000,54,0)/Table1[[#This Row],[Rate
(L/S)]],"")</f>
        <v/>
      </c>
      <c r="AX539" s="7" t="str">
        <f>IFERROR(VLOOKUP(Table1[[#This Row],[Stock]],[2]CUS030!$A$5:$BO$10000,55,0)/Table1[[#This Row],[Rate
(L/S)]],"")</f>
        <v/>
      </c>
      <c r="AY539" s="7" t="str">
        <f>IFERROR(VLOOKUP(Table1[[#This Row],[Stock]],[2]CUS030!$A$5:$BO$10000,56,0)/Table1[[#This Row],[Rate
(L/S)]],"")</f>
        <v/>
      </c>
      <c r="AZ539" s="7" t="str">
        <f>IFERROR(VLOOKUP(Table1[[#This Row],[Stock]],[2]CUS030!$A$5:$BO$10000,57,0)/Table1[[#This Row],[Rate
(L/S)]],"")</f>
        <v/>
      </c>
      <c r="BA539" s="7" t="str">
        <f>IFERROR(VLOOKUP(Table1[[#This Row],[Stock]],[2]CUS030!$A$5:$BO$10000,58,0)/Table1[[#This Row],[Rate
(L/S)]],"")</f>
        <v/>
      </c>
      <c r="BB539" s="7" t="str">
        <f>IFERROR(VLOOKUP(Table1[[#This Row],[Stock]],[2]CUS030!$A$5:$BO$10000,59,0)/Table1[[#This Row],[Rate
(L/S)]],"")</f>
        <v/>
      </c>
      <c r="BC539" s="7" t="str">
        <f>IFERROR(VLOOKUP(Table1[[#This Row],[Stock]],[2]CUS030!$A$5:$BO$10000,60,0)/Table1[[#This Row],[Rate
(L/S)]],"")</f>
        <v/>
      </c>
      <c r="BD539" s="7" t="str">
        <f>IFERROR(VLOOKUP(Table1[[#This Row],[Stock]],[2]CUS030!$A$5:$BO$10000,61,0)/Table1[[#This Row],[Rate
(L/S)]],"")</f>
        <v/>
      </c>
      <c r="BE539" s="7" t="str">
        <f>IFERROR(VLOOKUP(Table1[[#This Row],[Stock]],[2]CUS030!$A$5:$BO$10000,62,0)/Table1[[#This Row],[Rate
(L/S)]],"")</f>
        <v/>
      </c>
      <c r="BF539" s="7" t="str">
        <f>IFERROR(VLOOKUP(Table1[[#This Row],[Stock]],[2]CUS030!$A$5:$BO$10000,63,0)/Table1[[#This Row],[Rate
(L/S)]],"")</f>
        <v/>
      </c>
      <c r="BG539" s="7" t="str">
        <f>IFERROR(VLOOKUP(Table1[[#This Row],[Stock]],[2]CUS030!$A$5:$BO$10000,64,0)/Table1[[#This Row],[Rate
(L/S)]],"")</f>
        <v/>
      </c>
      <c r="BH539" s="7" t="str">
        <f>IFERROR(VLOOKUP(Table1[[#This Row],[Stock]],[2]CUS030!$A$5:$BO$10000,65,0)/Table1[[#This Row],[Rate
(L/S)]],"")</f>
        <v/>
      </c>
      <c r="BI539" s="7" t="s">
        <v>1</v>
      </c>
      <c r="BJ539" s="15">
        <f>IFERROR(IF(Table1[[#This Row],[S.Material]]="S",(Table1[[#This Row],[Total Qty]]+Table1[[#This Row],[N+1]]+Table1[[#This Row],[N+2]]),Table1[[#This Row],[Total Qty]]+Table1[[#This Row],[N+1]]),)</f>
        <v>0</v>
      </c>
      <c r="BK539" s="7" t="str">
        <f>IFERROR(IF(((AVERAGE((Table1[[#This Row],[N+1]],Table1[[#This Row],[N+2]]),Table1[[#This Row],[N+3]])-(Table1[[#This Row],[Total Qty]])))&gt;500,"Fixed&gt;500pcs",""),"")</f>
        <v/>
      </c>
      <c r="BL539" s="7" t="str">
        <f>IF(AND(Table1[[#This Row],[Last Forcast]]=0,Table1[[#This Row],[Total Qty]]&gt;0,Table1[[#This Row],[N+1]]&gt;0),"Check PO again","")</f>
        <v/>
      </c>
    </row>
    <row r="540" spans="2:64" x14ac:dyDescent="0.3">
      <c r="B540">
        <v>538</v>
      </c>
      <c r="C540" t="s">
        <v>553</v>
      </c>
      <c r="D540">
        <f>IFERROR(ROUND((MID(Table1[[#This Row],[Production]],35,(LEN(Table1[[#This Row],[Production]]))-37)/(MID(Table1[[#This Row],[Stock]],35,(LEN(Table1[[#This Row],[Stock]]))-37))),0),"")</f>
        <v>21</v>
      </c>
      <c r="E540" t="s">
        <v>554</v>
      </c>
      <c r="F540" s="16">
        <f>VLOOKUP(LEFT(Table1[[#This Row],[Production]],LEN(Table1[[#This Row],[Production]])-7),Item!$A$5:$Z$1000,26,0)</f>
        <v>0.84299999999999997</v>
      </c>
      <c r="H540" s="8" t="str">
        <f>IFERROR(VLOOKUP(MID(Table1[[#This Row],[Production]],10,2),Special!$B$2:$D$26,3,0),"")</f>
        <v>S</v>
      </c>
      <c r="J540" t="b">
        <f>EXACT(LEFT(Table1[[#This Row],[Stock]],12),LEFT(Table1[[#This Row],[Production]],12))</f>
        <v>1</v>
      </c>
      <c r="K540" t="b">
        <f>EXACT((RIGHT(Table1[[#This Row],[Stock]],3)),((RIGHT(Table1[[#This Row],[Production]],3))))</f>
        <v>1</v>
      </c>
      <c r="L540" s="14">
        <f>IFERROR(VLOOKUP(Table1[[#This Row],[Stock]],[1]Sheet1!$A$7:$N$10000,14,0),"")</f>
        <v>587</v>
      </c>
      <c r="M540" s="14">
        <f>IFERROR(ROUND((Table1[[#This Row],[Stock
(S&amp;L)]]/Table1[[#This Row],[Rate
(L/S)]]),0),"")</f>
        <v>28</v>
      </c>
      <c r="O540" t="str">
        <f>IF(Table1[[#This Row],[Rate
(L/S)]]=1,"P/E","C")</f>
        <v>C</v>
      </c>
      <c r="P540" s="7">
        <f>IFERROR(VLOOKUP(Table1[[#This Row],[Stock]],[2]CUS030!$A$5:$BO$10000,21,0)/Table1[[#This Row],[Rate
(L/S)]],"")</f>
        <v>0</v>
      </c>
      <c r="Q540" s="7">
        <f>IFERROR(VLOOKUP(Table1[[#This Row],[Stock]],[2]CUS030!$A$5:$BO$10000,22,0)/Table1[[#This Row],[Rate
(L/S)]],"")</f>
        <v>0</v>
      </c>
      <c r="R540" s="7">
        <f>IFERROR(VLOOKUP(Table1[[#This Row],[Stock]],[2]CUS030!$A$5:$BO$10000,23,0)/Table1[[#This Row],[Rate
(L/S)]],"")</f>
        <v>0</v>
      </c>
      <c r="S540" s="7">
        <f>IFERROR(VLOOKUP(Table1[[#This Row],[Stock]],[2]CUS030!$A$5:$BO$10000,24,0)/Table1[[#This Row],[Rate
(L/S)]],"")</f>
        <v>0</v>
      </c>
      <c r="T540" s="7">
        <f>IFERROR(VLOOKUP(Table1[[#This Row],[Stock]],[2]CUS030!$A$5:$BO$10000,25,0)/Table1[[#This Row],[Rate
(L/S)]],"")</f>
        <v>0</v>
      </c>
      <c r="U540" s="7">
        <f>IFERROR(VLOOKUP(Table1[[#This Row],[Stock]],[2]CUS030!$A$5:$BO$10000,26,0)/Table1[[#This Row],[Rate
(L/S)]],"")</f>
        <v>0</v>
      </c>
      <c r="V540" s="7">
        <f>IFERROR(VLOOKUP(Table1[[#This Row],[Stock]],[2]CUS030!$A$5:$BO$10000,27,0)/Table1[[#This Row],[Rate
(L/S)]],"")</f>
        <v>0</v>
      </c>
      <c r="W540" s="7">
        <f>IFERROR(VLOOKUP(Table1[[#This Row],[Stock]],[2]CUS030!$A$5:$BO$10000,28,0)/Table1[[#This Row],[Rate
(L/S)]],"")</f>
        <v>0</v>
      </c>
      <c r="X540" s="7">
        <f>IFERROR(VLOOKUP(Table1[[#This Row],[Stock]],[2]CUS030!$A$5:$BO$10000,29,0)/Table1[[#This Row],[Rate
(L/S)]],"")</f>
        <v>0</v>
      </c>
      <c r="Y540" s="7">
        <f>IFERROR(VLOOKUP(Table1[[#This Row],[Stock]],[2]CUS030!$A$5:$BO$10000,30,0)/Table1[[#This Row],[Rate
(L/S)]],"")</f>
        <v>0</v>
      </c>
      <c r="Z540" s="7">
        <f>IFERROR(VLOOKUP(Table1[[#This Row],[Stock]],[2]CUS030!$A$5:$BO$10000,31,0)/Table1[[#This Row],[Rate
(L/S)]],"")</f>
        <v>0</v>
      </c>
      <c r="AA540" s="7">
        <f>IFERROR(VLOOKUP(Table1[[#This Row],[Stock]],[2]CUS030!$A$5:$BO$10000,32,0)/Table1[[#This Row],[Rate
(L/S)]],"")</f>
        <v>0</v>
      </c>
      <c r="AB540" s="7">
        <f>IFERROR(VLOOKUP(Table1[[#This Row],[Stock]],[2]CUS030!$A$5:$BO$10000,33,0)/Table1[[#This Row],[Rate
(L/S)]],"")</f>
        <v>0</v>
      </c>
      <c r="AC540" s="7">
        <f>IFERROR(VLOOKUP(Table1[[#This Row],[Stock]],[2]CUS030!$A$5:$BO$10000,34,0)/Table1[[#This Row],[Rate
(L/S)]],"")</f>
        <v>0</v>
      </c>
      <c r="AD540" s="7">
        <f>IFERROR(VLOOKUP(Table1[[#This Row],[Stock]],[2]CUS030!$A$5:$BO$10000,35,0)/Table1[[#This Row],[Rate
(L/S)]],"")</f>
        <v>0</v>
      </c>
      <c r="AE540" s="7">
        <f>IFERROR(VLOOKUP(Table1[[#This Row],[Stock]],[2]CUS030!$A$5:$BO$10000,36,0)/Table1[[#This Row],[Rate
(L/S)]],"")</f>
        <v>0</v>
      </c>
      <c r="AF540" s="7">
        <f>IFERROR(VLOOKUP(Table1[[#This Row],[Stock]],[2]CUS030!$A$5:$BO$10000,37,0)/Table1[[#This Row],[Rate
(L/S)]],"")</f>
        <v>0</v>
      </c>
      <c r="AG540" s="7">
        <f>IFERROR(VLOOKUP(Table1[[#This Row],[Stock]],[2]CUS030!$A$5:$BO$10000,38,0)/Table1[[#This Row],[Rate
(L/S)]],"")</f>
        <v>0</v>
      </c>
      <c r="AH540" s="7">
        <f>IFERROR(VLOOKUP(Table1[[#This Row],[Stock]],[2]CUS030!$A$5:$BO$10000,39,0)/Table1[[#This Row],[Rate
(L/S)]],"")</f>
        <v>0</v>
      </c>
      <c r="AI540" s="7">
        <f>IFERROR(VLOOKUP(Table1[[#This Row],[Stock]],[2]CUS030!$A$5:$BO$10000,40,0)/Table1[[#This Row],[Rate
(L/S)]],"")</f>
        <v>0</v>
      </c>
      <c r="AJ540" s="7">
        <f>IFERROR(VLOOKUP(Table1[[#This Row],[Stock]],[2]CUS030!$A$5:$BO$10000,41,0)/Table1[[#This Row],[Rate
(L/S)]],"")</f>
        <v>0</v>
      </c>
      <c r="AK540" s="7">
        <f>IFERROR(VLOOKUP(Table1[[#This Row],[Stock]],[2]CUS030!$A$5:$BO$10000,42,0)/Table1[[#This Row],[Rate
(L/S)]],"")</f>
        <v>0</v>
      </c>
      <c r="AL540" s="7">
        <f>IFERROR(VLOOKUP(Table1[[#This Row],[Stock]],[2]CUS030!$A$5:$BO$10000,43,0)/Table1[[#This Row],[Rate
(L/S)]],"")</f>
        <v>0</v>
      </c>
      <c r="AM540" s="7">
        <f>IFERROR(VLOOKUP(Table1[[#This Row],[Stock]],[2]CUS030!$A$5:$BO$10000,44,0)/Table1[[#This Row],[Rate
(L/S)]],"")</f>
        <v>0</v>
      </c>
      <c r="AN540" s="7">
        <f>IFERROR(VLOOKUP(Table1[[#This Row],[Stock]],[2]CUS030!$A$5:$BO$10000,45,0)/Table1[[#This Row],[Rate
(L/S)]],"")</f>
        <v>0</v>
      </c>
      <c r="AO540" s="7">
        <f>IFERROR(VLOOKUP(Table1[[#This Row],[Stock]],[2]CUS030!$A$5:$BO$10000,46,0)/Table1[[#This Row],[Rate
(L/S)]],"")</f>
        <v>0</v>
      </c>
      <c r="AP540" s="7">
        <f>IFERROR(VLOOKUP(Table1[[#This Row],[Stock]],[2]CUS030!$A$5:$BO$10000,47,0)/Table1[[#This Row],[Rate
(L/S)]],"")</f>
        <v>0</v>
      </c>
      <c r="AQ540" s="7">
        <f>IFERROR(VLOOKUP(Table1[[#This Row],[Stock]],[2]CUS030!$A$5:$BO$10000,48,0)/Table1[[#This Row],[Rate
(L/S)]],"")</f>
        <v>0</v>
      </c>
      <c r="AR540" s="7">
        <f>IFERROR(VLOOKUP(Table1[[#This Row],[Stock]],[2]CUS030!$A$5:$BO$10000,49,0)/Table1[[#This Row],[Rate
(L/S)]],"")</f>
        <v>0</v>
      </c>
      <c r="AS540" s="7">
        <f>IFERROR(VLOOKUP(Table1[[#This Row],[Stock]],[2]CUS030!$A$5:$BO$10000,50,0)/Table1[[#This Row],[Rate
(L/S)]],"")</f>
        <v>0</v>
      </c>
      <c r="AT540" s="7">
        <f>IFERROR(VLOOKUP(Table1[[#This Row],[Stock]],[2]CUS030!$A$5:$BO$10000,51,0)/Table1[[#This Row],[Rate
(L/S)]],"")</f>
        <v>0</v>
      </c>
      <c r="AU540" s="7">
        <f>IFERROR(VLOOKUP(Table1[[#This Row],[Stock]],[2]CUS030!$A$5:$BO$10000,52,0)/Table1[[#This Row],[Rate
(L/S)]],"")</f>
        <v>0</v>
      </c>
      <c r="AV540" s="7">
        <f>IFERROR(VLOOKUP(Table1[[#This Row],[Stock]],[2]CUS030!$A$5:$BO$10000,53,0)/Table1[[#This Row],[Rate
(L/S)]],"")</f>
        <v>0</v>
      </c>
      <c r="AW540" s="7">
        <f>IFERROR(VLOOKUP(Table1[[#This Row],[Stock]],[2]CUS030!$A$5:$BO$10000,54,0)/Table1[[#This Row],[Rate
(L/S)]],"")</f>
        <v>0</v>
      </c>
      <c r="AX540" s="7">
        <f>IFERROR(VLOOKUP(Table1[[#This Row],[Stock]],[2]CUS030!$A$5:$BO$10000,55,0)/Table1[[#This Row],[Rate
(L/S)]],"")</f>
        <v>53.333333333333336</v>
      </c>
      <c r="AY540" s="7">
        <f>IFERROR(VLOOKUP(Table1[[#This Row],[Stock]],[2]CUS030!$A$5:$BO$10000,56,0)/Table1[[#This Row],[Rate
(L/S)]],"")</f>
        <v>100.57142857142857</v>
      </c>
      <c r="AZ540" s="7">
        <f>IFERROR(VLOOKUP(Table1[[#This Row],[Stock]],[2]CUS030!$A$5:$BO$10000,57,0)/Table1[[#This Row],[Rate
(L/S)]],"")</f>
        <v>78.571428571428569</v>
      </c>
      <c r="BA540" s="7">
        <f>IFERROR(VLOOKUP(Table1[[#This Row],[Stock]],[2]CUS030!$A$5:$BO$10000,58,0)/Table1[[#This Row],[Rate
(L/S)]],"")</f>
        <v>78.571428571428569</v>
      </c>
      <c r="BB540" s="7">
        <f>IFERROR(VLOOKUP(Table1[[#This Row],[Stock]],[2]CUS030!$A$5:$BO$10000,59,0)/Table1[[#This Row],[Rate
(L/S)]],"")</f>
        <v>0</v>
      </c>
      <c r="BC540" s="7">
        <f>IFERROR(VLOOKUP(Table1[[#This Row],[Stock]],[2]CUS030!$A$5:$BO$10000,60,0)/Table1[[#This Row],[Rate
(L/S)]],"")</f>
        <v>0</v>
      </c>
      <c r="BD540" s="7">
        <f>IFERROR(VLOOKUP(Table1[[#This Row],[Stock]],[2]CUS030!$A$5:$BO$10000,61,0)/Table1[[#This Row],[Rate
(L/S)]],"")</f>
        <v>0</v>
      </c>
      <c r="BE540" s="7">
        <f>IFERROR(VLOOKUP(Table1[[#This Row],[Stock]],[2]CUS030!$A$5:$BO$10000,62,0)/Table1[[#This Row],[Rate
(L/S)]],"")</f>
        <v>0</v>
      </c>
      <c r="BF540" s="7">
        <f>IFERROR(VLOOKUP(Table1[[#This Row],[Stock]],[2]CUS030!$A$5:$BO$10000,63,0)/Table1[[#This Row],[Rate
(L/S)]],"")</f>
        <v>0</v>
      </c>
      <c r="BG540" s="7">
        <f>IFERROR(VLOOKUP(Table1[[#This Row],[Stock]],[2]CUS030!$A$5:$BO$10000,64,0)/Table1[[#This Row],[Rate
(L/S)]],"")</f>
        <v>0</v>
      </c>
      <c r="BH540" s="7">
        <f>IFERROR(VLOOKUP(Table1[[#This Row],[Stock]],[2]CUS030!$A$5:$BO$10000,65,0)/Table1[[#This Row],[Rate
(L/S)]],"")</f>
        <v>0</v>
      </c>
      <c r="BI540" s="7" t="s">
        <v>1</v>
      </c>
      <c r="BJ540" s="15">
        <f>IFERROR(IF(Table1[[#This Row],[S.Material]]="S",(Table1[[#This Row],[Total Qty]]+Table1[[#This Row],[N+1]]+Table1[[#This Row],[N+2]]),Table1[[#This Row],[Total Qty]]+Table1[[#This Row],[N+1]]),)</f>
        <v>179.14285714285714</v>
      </c>
      <c r="BK540" s="7" t="str">
        <f>IFERROR(IF(((AVERAGE((Table1[[#This Row],[N+1]],Table1[[#This Row],[N+2]]),Table1[[#This Row],[N+3]])-(Table1[[#This Row],[Total Qty]])))&gt;500,"Fixed&gt;500pcs",""),"")</f>
        <v/>
      </c>
      <c r="BL540" s="7" t="str">
        <f>IF(AND(Table1[[#This Row],[Last Forcast]]=0,Table1[[#This Row],[Total Qty]]&gt;0,Table1[[#This Row],[N+1]]&gt;0),"Check PO again","")</f>
        <v/>
      </c>
    </row>
    <row r="541" spans="2:64" x14ac:dyDescent="0.3">
      <c r="B541">
        <v>539</v>
      </c>
      <c r="C541" t="s">
        <v>555</v>
      </c>
      <c r="D541">
        <f>IFERROR(ROUND((MID(Table1[[#This Row],[Production]],35,(LEN(Table1[[#This Row],[Production]]))-37)/(MID(Table1[[#This Row],[Stock]],35,(LEN(Table1[[#This Row],[Stock]]))-37))),0),"")</f>
        <v>1</v>
      </c>
      <c r="E541" t="s">
        <v>555</v>
      </c>
      <c r="F541" s="16">
        <f>VLOOKUP(LEFT(Table1[[#This Row],[Production]],LEN(Table1[[#This Row],[Production]])-7),Item!$A$5:$Z$1000,26,0)</f>
        <v>0.84299999999999997</v>
      </c>
      <c r="H541" s="8" t="str">
        <f>IFERROR(VLOOKUP(MID(Table1[[#This Row],[Production]],10,2),Special!$B$2:$D$26,3,0),"")</f>
        <v>S</v>
      </c>
      <c r="J541" t="b">
        <f>EXACT(LEFT(Table1[[#This Row],[Stock]],12),LEFT(Table1[[#This Row],[Production]],12))</f>
        <v>1</v>
      </c>
      <c r="K541" t="b">
        <f>EXACT((RIGHT(Table1[[#This Row],[Stock]],3)),((RIGHT(Table1[[#This Row],[Production]],3))))</f>
        <v>1</v>
      </c>
      <c r="L541" s="14">
        <f>IFERROR(VLOOKUP(Table1[[#This Row],[Stock]],[1]Sheet1!$A$7:$N$10000,14,0),"")</f>
        <v>125</v>
      </c>
      <c r="M541" s="14">
        <f>IFERROR(ROUND((Table1[[#This Row],[Stock
(S&amp;L)]]/Table1[[#This Row],[Rate
(L/S)]]),0),"")</f>
        <v>125</v>
      </c>
      <c r="O541" t="str">
        <f>IF(Table1[[#This Row],[Rate
(L/S)]]=1,"P/E","C")</f>
        <v>P/E</v>
      </c>
      <c r="P541" s="7" t="str">
        <f>IFERROR(VLOOKUP(Table1[[#This Row],[Stock]],[2]CUS030!$A$5:$BO$10000,21,0)/Table1[[#This Row],[Rate
(L/S)]],"")</f>
        <v/>
      </c>
      <c r="Q541" s="7" t="str">
        <f>IFERROR(VLOOKUP(Table1[[#This Row],[Stock]],[2]CUS030!$A$5:$BO$10000,22,0)/Table1[[#This Row],[Rate
(L/S)]],"")</f>
        <v/>
      </c>
      <c r="R541" s="7" t="str">
        <f>IFERROR(VLOOKUP(Table1[[#This Row],[Stock]],[2]CUS030!$A$5:$BO$10000,23,0)/Table1[[#This Row],[Rate
(L/S)]],"")</f>
        <v/>
      </c>
      <c r="S541" s="7" t="str">
        <f>IFERROR(VLOOKUP(Table1[[#This Row],[Stock]],[2]CUS030!$A$5:$BO$10000,24,0)/Table1[[#This Row],[Rate
(L/S)]],"")</f>
        <v/>
      </c>
      <c r="T541" s="7" t="str">
        <f>IFERROR(VLOOKUP(Table1[[#This Row],[Stock]],[2]CUS030!$A$5:$BO$10000,25,0)/Table1[[#This Row],[Rate
(L/S)]],"")</f>
        <v/>
      </c>
      <c r="U541" s="7" t="str">
        <f>IFERROR(VLOOKUP(Table1[[#This Row],[Stock]],[2]CUS030!$A$5:$BO$10000,26,0)/Table1[[#This Row],[Rate
(L/S)]],"")</f>
        <v/>
      </c>
      <c r="V541" s="7" t="str">
        <f>IFERROR(VLOOKUP(Table1[[#This Row],[Stock]],[2]CUS030!$A$5:$BO$10000,27,0)/Table1[[#This Row],[Rate
(L/S)]],"")</f>
        <v/>
      </c>
      <c r="W541" s="7" t="str">
        <f>IFERROR(VLOOKUP(Table1[[#This Row],[Stock]],[2]CUS030!$A$5:$BO$10000,28,0)/Table1[[#This Row],[Rate
(L/S)]],"")</f>
        <v/>
      </c>
      <c r="X541" s="7" t="str">
        <f>IFERROR(VLOOKUP(Table1[[#This Row],[Stock]],[2]CUS030!$A$5:$BO$10000,29,0)/Table1[[#This Row],[Rate
(L/S)]],"")</f>
        <v/>
      </c>
      <c r="Y541" s="7" t="str">
        <f>IFERROR(VLOOKUP(Table1[[#This Row],[Stock]],[2]CUS030!$A$5:$BO$10000,30,0)/Table1[[#This Row],[Rate
(L/S)]],"")</f>
        <v/>
      </c>
      <c r="Z541" s="7" t="str">
        <f>IFERROR(VLOOKUP(Table1[[#This Row],[Stock]],[2]CUS030!$A$5:$BO$10000,31,0)/Table1[[#This Row],[Rate
(L/S)]],"")</f>
        <v/>
      </c>
      <c r="AA541" s="7" t="str">
        <f>IFERROR(VLOOKUP(Table1[[#This Row],[Stock]],[2]CUS030!$A$5:$BO$10000,32,0)/Table1[[#This Row],[Rate
(L/S)]],"")</f>
        <v/>
      </c>
      <c r="AB541" s="7" t="str">
        <f>IFERROR(VLOOKUP(Table1[[#This Row],[Stock]],[2]CUS030!$A$5:$BO$10000,33,0)/Table1[[#This Row],[Rate
(L/S)]],"")</f>
        <v/>
      </c>
      <c r="AC541" s="7" t="str">
        <f>IFERROR(VLOOKUP(Table1[[#This Row],[Stock]],[2]CUS030!$A$5:$BO$10000,34,0)/Table1[[#This Row],[Rate
(L/S)]],"")</f>
        <v/>
      </c>
      <c r="AD541" s="7" t="str">
        <f>IFERROR(VLOOKUP(Table1[[#This Row],[Stock]],[2]CUS030!$A$5:$BO$10000,35,0)/Table1[[#This Row],[Rate
(L/S)]],"")</f>
        <v/>
      </c>
      <c r="AE541" s="7" t="str">
        <f>IFERROR(VLOOKUP(Table1[[#This Row],[Stock]],[2]CUS030!$A$5:$BO$10000,36,0)/Table1[[#This Row],[Rate
(L/S)]],"")</f>
        <v/>
      </c>
      <c r="AF541" s="7" t="str">
        <f>IFERROR(VLOOKUP(Table1[[#This Row],[Stock]],[2]CUS030!$A$5:$BO$10000,37,0)/Table1[[#This Row],[Rate
(L/S)]],"")</f>
        <v/>
      </c>
      <c r="AG541" s="7" t="str">
        <f>IFERROR(VLOOKUP(Table1[[#This Row],[Stock]],[2]CUS030!$A$5:$BO$10000,38,0)/Table1[[#This Row],[Rate
(L/S)]],"")</f>
        <v/>
      </c>
      <c r="AH541" s="7" t="str">
        <f>IFERROR(VLOOKUP(Table1[[#This Row],[Stock]],[2]CUS030!$A$5:$BO$10000,39,0)/Table1[[#This Row],[Rate
(L/S)]],"")</f>
        <v/>
      </c>
      <c r="AI541" s="7" t="str">
        <f>IFERROR(VLOOKUP(Table1[[#This Row],[Stock]],[2]CUS030!$A$5:$BO$10000,40,0)/Table1[[#This Row],[Rate
(L/S)]],"")</f>
        <v/>
      </c>
      <c r="AJ541" s="7" t="str">
        <f>IFERROR(VLOOKUP(Table1[[#This Row],[Stock]],[2]CUS030!$A$5:$BO$10000,41,0)/Table1[[#This Row],[Rate
(L/S)]],"")</f>
        <v/>
      </c>
      <c r="AK541" s="7" t="str">
        <f>IFERROR(VLOOKUP(Table1[[#This Row],[Stock]],[2]CUS030!$A$5:$BO$10000,42,0)/Table1[[#This Row],[Rate
(L/S)]],"")</f>
        <v/>
      </c>
      <c r="AL541" s="7" t="str">
        <f>IFERROR(VLOOKUP(Table1[[#This Row],[Stock]],[2]CUS030!$A$5:$BO$10000,43,0)/Table1[[#This Row],[Rate
(L/S)]],"")</f>
        <v/>
      </c>
      <c r="AM541" s="7" t="str">
        <f>IFERROR(VLOOKUP(Table1[[#This Row],[Stock]],[2]CUS030!$A$5:$BO$10000,44,0)/Table1[[#This Row],[Rate
(L/S)]],"")</f>
        <v/>
      </c>
      <c r="AN541" s="7" t="str">
        <f>IFERROR(VLOOKUP(Table1[[#This Row],[Stock]],[2]CUS030!$A$5:$BO$10000,45,0)/Table1[[#This Row],[Rate
(L/S)]],"")</f>
        <v/>
      </c>
      <c r="AO541" s="7" t="str">
        <f>IFERROR(VLOOKUP(Table1[[#This Row],[Stock]],[2]CUS030!$A$5:$BO$10000,46,0)/Table1[[#This Row],[Rate
(L/S)]],"")</f>
        <v/>
      </c>
      <c r="AP541" s="7" t="str">
        <f>IFERROR(VLOOKUP(Table1[[#This Row],[Stock]],[2]CUS030!$A$5:$BO$10000,47,0)/Table1[[#This Row],[Rate
(L/S)]],"")</f>
        <v/>
      </c>
      <c r="AQ541" s="7" t="str">
        <f>IFERROR(VLOOKUP(Table1[[#This Row],[Stock]],[2]CUS030!$A$5:$BO$10000,48,0)/Table1[[#This Row],[Rate
(L/S)]],"")</f>
        <v/>
      </c>
      <c r="AR541" s="7" t="str">
        <f>IFERROR(VLOOKUP(Table1[[#This Row],[Stock]],[2]CUS030!$A$5:$BO$10000,49,0)/Table1[[#This Row],[Rate
(L/S)]],"")</f>
        <v/>
      </c>
      <c r="AS541" s="7" t="str">
        <f>IFERROR(VLOOKUP(Table1[[#This Row],[Stock]],[2]CUS030!$A$5:$BO$10000,50,0)/Table1[[#This Row],[Rate
(L/S)]],"")</f>
        <v/>
      </c>
      <c r="AT541" s="7" t="str">
        <f>IFERROR(VLOOKUP(Table1[[#This Row],[Stock]],[2]CUS030!$A$5:$BO$10000,51,0)/Table1[[#This Row],[Rate
(L/S)]],"")</f>
        <v/>
      </c>
      <c r="AU541" s="7" t="str">
        <f>IFERROR(VLOOKUP(Table1[[#This Row],[Stock]],[2]CUS030!$A$5:$BO$10000,52,0)/Table1[[#This Row],[Rate
(L/S)]],"")</f>
        <v/>
      </c>
      <c r="AV541" s="7" t="str">
        <f>IFERROR(VLOOKUP(Table1[[#This Row],[Stock]],[2]CUS030!$A$5:$BO$10000,53,0)/Table1[[#This Row],[Rate
(L/S)]],"")</f>
        <v/>
      </c>
      <c r="AW541" s="7" t="str">
        <f>IFERROR(VLOOKUP(Table1[[#This Row],[Stock]],[2]CUS030!$A$5:$BO$10000,54,0)/Table1[[#This Row],[Rate
(L/S)]],"")</f>
        <v/>
      </c>
      <c r="AX541" s="7" t="str">
        <f>IFERROR(VLOOKUP(Table1[[#This Row],[Stock]],[2]CUS030!$A$5:$BO$10000,55,0)/Table1[[#This Row],[Rate
(L/S)]],"")</f>
        <v/>
      </c>
      <c r="AY541" s="7" t="str">
        <f>IFERROR(VLOOKUP(Table1[[#This Row],[Stock]],[2]CUS030!$A$5:$BO$10000,56,0)/Table1[[#This Row],[Rate
(L/S)]],"")</f>
        <v/>
      </c>
      <c r="AZ541" s="7" t="str">
        <f>IFERROR(VLOOKUP(Table1[[#This Row],[Stock]],[2]CUS030!$A$5:$BO$10000,57,0)/Table1[[#This Row],[Rate
(L/S)]],"")</f>
        <v/>
      </c>
      <c r="BA541" s="7" t="str">
        <f>IFERROR(VLOOKUP(Table1[[#This Row],[Stock]],[2]CUS030!$A$5:$BO$10000,58,0)/Table1[[#This Row],[Rate
(L/S)]],"")</f>
        <v/>
      </c>
      <c r="BB541" s="7" t="str">
        <f>IFERROR(VLOOKUP(Table1[[#This Row],[Stock]],[2]CUS030!$A$5:$BO$10000,59,0)/Table1[[#This Row],[Rate
(L/S)]],"")</f>
        <v/>
      </c>
      <c r="BC541" s="7" t="str">
        <f>IFERROR(VLOOKUP(Table1[[#This Row],[Stock]],[2]CUS030!$A$5:$BO$10000,60,0)/Table1[[#This Row],[Rate
(L/S)]],"")</f>
        <v/>
      </c>
      <c r="BD541" s="7" t="str">
        <f>IFERROR(VLOOKUP(Table1[[#This Row],[Stock]],[2]CUS030!$A$5:$BO$10000,61,0)/Table1[[#This Row],[Rate
(L/S)]],"")</f>
        <v/>
      </c>
      <c r="BE541" s="7" t="str">
        <f>IFERROR(VLOOKUP(Table1[[#This Row],[Stock]],[2]CUS030!$A$5:$BO$10000,62,0)/Table1[[#This Row],[Rate
(L/S)]],"")</f>
        <v/>
      </c>
      <c r="BF541" s="7" t="str">
        <f>IFERROR(VLOOKUP(Table1[[#This Row],[Stock]],[2]CUS030!$A$5:$BO$10000,63,0)/Table1[[#This Row],[Rate
(L/S)]],"")</f>
        <v/>
      </c>
      <c r="BG541" s="7" t="str">
        <f>IFERROR(VLOOKUP(Table1[[#This Row],[Stock]],[2]CUS030!$A$5:$BO$10000,64,0)/Table1[[#This Row],[Rate
(L/S)]],"")</f>
        <v/>
      </c>
      <c r="BH541" s="7" t="str">
        <f>IFERROR(VLOOKUP(Table1[[#This Row],[Stock]],[2]CUS030!$A$5:$BO$10000,65,0)/Table1[[#This Row],[Rate
(L/S)]],"")</f>
        <v/>
      </c>
      <c r="BI541" s="7" t="s">
        <v>1</v>
      </c>
      <c r="BJ541" s="15">
        <f>IFERROR(IF(Table1[[#This Row],[S.Material]]="S",(Table1[[#This Row],[Total Qty]]+Table1[[#This Row],[N+1]]+Table1[[#This Row],[N+2]]),Table1[[#This Row],[Total Qty]]+Table1[[#This Row],[N+1]]),)</f>
        <v>0</v>
      </c>
      <c r="BK541" s="7" t="str">
        <f>IFERROR(IF(((AVERAGE((Table1[[#This Row],[N+1]],Table1[[#This Row],[N+2]]),Table1[[#This Row],[N+3]])-(Table1[[#This Row],[Total Qty]])))&gt;500,"Fixed&gt;500pcs",""),"")</f>
        <v/>
      </c>
      <c r="BL541" s="7" t="str">
        <f>IF(AND(Table1[[#This Row],[Last Forcast]]=0,Table1[[#This Row],[Total Qty]]&gt;0,Table1[[#This Row],[N+1]]&gt;0),"Check PO again","")</f>
        <v/>
      </c>
    </row>
    <row r="542" spans="2:64" x14ac:dyDescent="0.3">
      <c r="B542">
        <v>540</v>
      </c>
      <c r="C542" t="s">
        <v>554</v>
      </c>
      <c r="D542">
        <f>IFERROR(ROUND((MID(Table1[[#This Row],[Production]],35,(LEN(Table1[[#This Row],[Production]]))-37)/(MID(Table1[[#This Row],[Stock]],35,(LEN(Table1[[#This Row],[Stock]]))-37))),0),"")</f>
        <v>1</v>
      </c>
      <c r="E542" t="s">
        <v>554</v>
      </c>
      <c r="F542" s="16">
        <f>VLOOKUP(LEFT(Table1[[#This Row],[Production]],LEN(Table1[[#This Row],[Production]])-7),Item!$A$5:$Z$1000,26,0)</f>
        <v>0.84299999999999997</v>
      </c>
      <c r="H542" s="8" t="str">
        <f>IFERROR(VLOOKUP(MID(Table1[[#This Row],[Production]],10,2),Special!$B$2:$D$26,3,0),"")</f>
        <v>S</v>
      </c>
      <c r="J542" t="b">
        <f>EXACT(LEFT(Table1[[#This Row],[Stock]],12),LEFT(Table1[[#This Row],[Production]],12))</f>
        <v>1</v>
      </c>
      <c r="K542" t="b">
        <f>EXACT((RIGHT(Table1[[#This Row],[Stock]],3)),((RIGHT(Table1[[#This Row],[Production]],3))))</f>
        <v>1</v>
      </c>
      <c r="L542" s="14">
        <f>IFERROR(VLOOKUP(Table1[[#This Row],[Stock]],[1]Sheet1!$A$7:$N$10000,14,0),"")</f>
        <v>88</v>
      </c>
      <c r="M542" s="14">
        <f>IFERROR(ROUND((Table1[[#This Row],[Stock
(S&amp;L)]]/Table1[[#This Row],[Rate
(L/S)]]),0),"")</f>
        <v>88</v>
      </c>
      <c r="O542" t="str">
        <f>IF(Table1[[#This Row],[Rate
(L/S)]]=1,"P/E","C")</f>
        <v>P/E</v>
      </c>
      <c r="P542" s="7" t="str">
        <f>IFERROR(VLOOKUP(Table1[[#This Row],[Stock]],[2]CUS030!$A$5:$BO$10000,21,0)/Table1[[#This Row],[Rate
(L/S)]],"")</f>
        <v/>
      </c>
      <c r="Q542" s="7" t="str">
        <f>IFERROR(VLOOKUP(Table1[[#This Row],[Stock]],[2]CUS030!$A$5:$BO$10000,22,0)/Table1[[#This Row],[Rate
(L/S)]],"")</f>
        <v/>
      </c>
      <c r="R542" s="7" t="str">
        <f>IFERROR(VLOOKUP(Table1[[#This Row],[Stock]],[2]CUS030!$A$5:$BO$10000,23,0)/Table1[[#This Row],[Rate
(L/S)]],"")</f>
        <v/>
      </c>
      <c r="S542" s="7" t="str">
        <f>IFERROR(VLOOKUP(Table1[[#This Row],[Stock]],[2]CUS030!$A$5:$BO$10000,24,0)/Table1[[#This Row],[Rate
(L/S)]],"")</f>
        <v/>
      </c>
      <c r="T542" s="7" t="str">
        <f>IFERROR(VLOOKUP(Table1[[#This Row],[Stock]],[2]CUS030!$A$5:$BO$10000,25,0)/Table1[[#This Row],[Rate
(L/S)]],"")</f>
        <v/>
      </c>
      <c r="U542" s="7" t="str">
        <f>IFERROR(VLOOKUP(Table1[[#This Row],[Stock]],[2]CUS030!$A$5:$BO$10000,26,0)/Table1[[#This Row],[Rate
(L/S)]],"")</f>
        <v/>
      </c>
      <c r="V542" s="7" t="str">
        <f>IFERROR(VLOOKUP(Table1[[#This Row],[Stock]],[2]CUS030!$A$5:$BO$10000,27,0)/Table1[[#This Row],[Rate
(L/S)]],"")</f>
        <v/>
      </c>
      <c r="W542" s="7" t="str">
        <f>IFERROR(VLOOKUP(Table1[[#This Row],[Stock]],[2]CUS030!$A$5:$BO$10000,28,0)/Table1[[#This Row],[Rate
(L/S)]],"")</f>
        <v/>
      </c>
      <c r="X542" s="7" t="str">
        <f>IFERROR(VLOOKUP(Table1[[#This Row],[Stock]],[2]CUS030!$A$5:$BO$10000,29,0)/Table1[[#This Row],[Rate
(L/S)]],"")</f>
        <v/>
      </c>
      <c r="Y542" s="7" t="str">
        <f>IFERROR(VLOOKUP(Table1[[#This Row],[Stock]],[2]CUS030!$A$5:$BO$10000,30,0)/Table1[[#This Row],[Rate
(L/S)]],"")</f>
        <v/>
      </c>
      <c r="Z542" s="7" t="str">
        <f>IFERROR(VLOOKUP(Table1[[#This Row],[Stock]],[2]CUS030!$A$5:$BO$10000,31,0)/Table1[[#This Row],[Rate
(L/S)]],"")</f>
        <v/>
      </c>
      <c r="AA542" s="7" t="str">
        <f>IFERROR(VLOOKUP(Table1[[#This Row],[Stock]],[2]CUS030!$A$5:$BO$10000,32,0)/Table1[[#This Row],[Rate
(L/S)]],"")</f>
        <v/>
      </c>
      <c r="AB542" s="7" t="str">
        <f>IFERROR(VLOOKUP(Table1[[#This Row],[Stock]],[2]CUS030!$A$5:$BO$10000,33,0)/Table1[[#This Row],[Rate
(L/S)]],"")</f>
        <v/>
      </c>
      <c r="AC542" s="7" t="str">
        <f>IFERROR(VLOOKUP(Table1[[#This Row],[Stock]],[2]CUS030!$A$5:$BO$10000,34,0)/Table1[[#This Row],[Rate
(L/S)]],"")</f>
        <v/>
      </c>
      <c r="AD542" s="7" t="str">
        <f>IFERROR(VLOOKUP(Table1[[#This Row],[Stock]],[2]CUS030!$A$5:$BO$10000,35,0)/Table1[[#This Row],[Rate
(L/S)]],"")</f>
        <v/>
      </c>
      <c r="AE542" s="7" t="str">
        <f>IFERROR(VLOOKUP(Table1[[#This Row],[Stock]],[2]CUS030!$A$5:$BO$10000,36,0)/Table1[[#This Row],[Rate
(L/S)]],"")</f>
        <v/>
      </c>
      <c r="AF542" s="7" t="str">
        <f>IFERROR(VLOOKUP(Table1[[#This Row],[Stock]],[2]CUS030!$A$5:$BO$10000,37,0)/Table1[[#This Row],[Rate
(L/S)]],"")</f>
        <v/>
      </c>
      <c r="AG542" s="7" t="str">
        <f>IFERROR(VLOOKUP(Table1[[#This Row],[Stock]],[2]CUS030!$A$5:$BO$10000,38,0)/Table1[[#This Row],[Rate
(L/S)]],"")</f>
        <v/>
      </c>
      <c r="AH542" s="7" t="str">
        <f>IFERROR(VLOOKUP(Table1[[#This Row],[Stock]],[2]CUS030!$A$5:$BO$10000,39,0)/Table1[[#This Row],[Rate
(L/S)]],"")</f>
        <v/>
      </c>
      <c r="AI542" s="7" t="str">
        <f>IFERROR(VLOOKUP(Table1[[#This Row],[Stock]],[2]CUS030!$A$5:$BO$10000,40,0)/Table1[[#This Row],[Rate
(L/S)]],"")</f>
        <v/>
      </c>
      <c r="AJ542" s="7" t="str">
        <f>IFERROR(VLOOKUP(Table1[[#This Row],[Stock]],[2]CUS030!$A$5:$BO$10000,41,0)/Table1[[#This Row],[Rate
(L/S)]],"")</f>
        <v/>
      </c>
      <c r="AK542" s="7" t="str">
        <f>IFERROR(VLOOKUP(Table1[[#This Row],[Stock]],[2]CUS030!$A$5:$BO$10000,42,0)/Table1[[#This Row],[Rate
(L/S)]],"")</f>
        <v/>
      </c>
      <c r="AL542" s="7" t="str">
        <f>IFERROR(VLOOKUP(Table1[[#This Row],[Stock]],[2]CUS030!$A$5:$BO$10000,43,0)/Table1[[#This Row],[Rate
(L/S)]],"")</f>
        <v/>
      </c>
      <c r="AM542" s="7" t="str">
        <f>IFERROR(VLOOKUP(Table1[[#This Row],[Stock]],[2]CUS030!$A$5:$BO$10000,44,0)/Table1[[#This Row],[Rate
(L/S)]],"")</f>
        <v/>
      </c>
      <c r="AN542" s="7" t="str">
        <f>IFERROR(VLOOKUP(Table1[[#This Row],[Stock]],[2]CUS030!$A$5:$BO$10000,45,0)/Table1[[#This Row],[Rate
(L/S)]],"")</f>
        <v/>
      </c>
      <c r="AO542" s="7" t="str">
        <f>IFERROR(VLOOKUP(Table1[[#This Row],[Stock]],[2]CUS030!$A$5:$BO$10000,46,0)/Table1[[#This Row],[Rate
(L/S)]],"")</f>
        <v/>
      </c>
      <c r="AP542" s="7" t="str">
        <f>IFERROR(VLOOKUP(Table1[[#This Row],[Stock]],[2]CUS030!$A$5:$BO$10000,47,0)/Table1[[#This Row],[Rate
(L/S)]],"")</f>
        <v/>
      </c>
      <c r="AQ542" s="7" t="str">
        <f>IFERROR(VLOOKUP(Table1[[#This Row],[Stock]],[2]CUS030!$A$5:$BO$10000,48,0)/Table1[[#This Row],[Rate
(L/S)]],"")</f>
        <v/>
      </c>
      <c r="AR542" s="7" t="str">
        <f>IFERROR(VLOOKUP(Table1[[#This Row],[Stock]],[2]CUS030!$A$5:$BO$10000,49,0)/Table1[[#This Row],[Rate
(L/S)]],"")</f>
        <v/>
      </c>
      <c r="AS542" s="7" t="str">
        <f>IFERROR(VLOOKUP(Table1[[#This Row],[Stock]],[2]CUS030!$A$5:$BO$10000,50,0)/Table1[[#This Row],[Rate
(L/S)]],"")</f>
        <v/>
      </c>
      <c r="AT542" s="7" t="str">
        <f>IFERROR(VLOOKUP(Table1[[#This Row],[Stock]],[2]CUS030!$A$5:$BO$10000,51,0)/Table1[[#This Row],[Rate
(L/S)]],"")</f>
        <v/>
      </c>
      <c r="AU542" s="7" t="str">
        <f>IFERROR(VLOOKUP(Table1[[#This Row],[Stock]],[2]CUS030!$A$5:$BO$10000,52,0)/Table1[[#This Row],[Rate
(L/S)]],"")</f>
        <v/>
      </c>
      <c r="AV542" s="7" t="str">
        <f>IFERROR(VLOOKUP(Table1[[#This Row],[Stock]],[2]CUS030!$A$5:$BO$10000,53,0)/Table1[[#This Row],[Rate
(L/S)]],"")</f>
        <v/>
      </c>
      <c r="AW542" s="7" t="str">
        <f>IFERROR(VLOOKUP(Table1[[#This Row],[Stock]],[2]CUS030!$A$5:$BO$10000,54,0)/Table1[[#This Row],[Rate
(L/S)]],"")</f>
        <v/>
      </c>
      <c r="AX542" s="7" t="str">
        <f>IFERROR(VLOOKUP(Table1[[#This Row],[Stock]],[2]CUS030!$A$5:$BO$10000,55,0)/Table1[[#This Row],[Rate
(L/S)]],"")</f>
        <v/>
      </c>
      <c r="AY542" s="7" t="str">
        <f>IFERROR(VLOOKUP(Table1[[#This Row],[Stock]],[2]CUS030!$A$5:$BO$10000,56,0)/Table1[[#This Row],[Rate
(L/S)]],"")</f>
        <v/>
      </c>
      <c r="AZ542" s="7" t="str">
        <f>IFERROR(VLOOKUP(Table1[[#This Row],[Stock]],[2]CUS030!$A$5:$BO$10000,57,0)/Table1[[#This Row],[Rate
(L/S)]],"")</f>
        <v/>
      </c>
      <c r="BA542" s="7" t="str">
        <f>IFERROR(VLOOKUP(Table1[[#This Row],[Stock]],[2]CUS030!$A$5:$BO$10000,58,0)/Table1[[#This Row],[Rate
(L/S)]],"")</f>
        <v/>
      </c>
      <c r="BB542" s="7" t="str">
        <f>IFERROR(VLOOKUP(Table1[[#This Row],[Stock]],[2]CUS030!$A$5:$BO$10000,59,0)/Table1[[#This Row],[Rate
(L/S)]],"")</f>
        <v/>
      </c>
      <c r="BC542" s="7" t="str">
        <f>IFERROR(VLOOKUP(Table1[[#This Row],[Stock]],[2]CUS030!$A$5:$BO$10000,60,0)/Table1[[#This Row],[Rate
(L/S)]],"")</f>
        <v/>
      </c>
      <c r="BD542" s="7" t="str">
        <f>IFERROR(VLOOKUP(Table1[[#This Row],[Stock]],[2]CUS030!$A$5:$BO$10000,61,0)/Table1[[#This Row],[Rate
(L/S)]],"")</f>
        <v/>
      </c>
      <c r="BE542" s="7" t="str">
        <f>IFERROR(VLOOKUP(Table1[[#This Row],[Stock]],[2]CUS030!$A$5:$BO$10000,62,0)/Table1[[#This Row],[Rate
(L/S)]],"")</f>
        <v/>
      </c>
      <c r="BF542" s="7" t="str">
        <f>IFERROR(VLOOKUP(Table1[[#This Row],[Stock]],[2]CUS030!$A$5:$BO$10000,63,0)/Table1[[#This Row],[Rate
(L/S)]],"")</f>
        <v/>
      </c>
      <c r="BG542" s="7" t="str">
        <f>IFERROR(VLOOKUP(Table1[[#This Row],[Stock]],[2]CUS030!$A$5:$BO$10000,64,0)/Table1[[#This Row],[Rate
(L/S)]],"")</f>
        <v/>
      </c>
      <c r="BH542" s="7" t="str">
        <f>IFERROR(VLOOKUP(Table1[[#This Row],[Stock]],[2]CUS030!$A$5:$BO$10000,65,0)/Table1[[#This Row],[Rate
(L/S)]],"")</f>
        <v/>
      </c>
      <c r="BI542" s="7" t="s">
        <v>1</v>
      </c>
      <c r="BJ542" s="15">
        <f>IFERROR(IF(Table1[[#This Row],[S.Material]]="S",(Table1[[#This Row],[Total Qty]]+Table1[[#This Row],[N+1]]+Table1[[#This Row],[N+2]]),Table1[[#This Row],[Total Qty]]+Table1[[#This Row],[N+1]]),)</f>
        <v>0</v>
      </c>
      <c r="BK542" s="7" t="str">
        <f>IFERROR(IF(((AVERAGE((Table1[[#This Row],[N+1]],Table1[[#This Row],[N+2]]),Table1[[#This Row],[N+3]])-(Table1[[#This Row],[Total Qty]])))&gt;500,"Fixed&gt;500pcs",""),"")</f>
        <v/>
      </c>
      <c r="BL542" s="7" t="str">
        <f>IF(AND(Table1[[#This Row],[Last Forcast]]=0,Table1[[#This Row],[Total Qty]]&gt;0,Table1[[#This Row],[N+1]]&gt;0),"Check PO again","")</f>
        <v/>
      </c>
    </row>
    <row r="543" spans="2:64" x14ac:dyDescent="0.3">
      <c r="B543">
        <v>541</v>
      </c>
      <c r="C543" t="s">
        <v>556</v>
      </c>
      <c r="D543">
        <f>IFERROR(ROUND((MID(Table1[[#This Row],[Production]],35,(LEN(Table1[[#This Row],[Production]]))-37)/(MID(Table1[[#This Row],[Stock]],35,(LEN(Table1[[#This Row],[Stock]]))-37))),0),"")</f>
        <v>9</v>
      </c>
      <c r="E543" t="s">
        <v>555</v>
      </c>
      <c r="F543" s="16">
        <f>VLOOKUP(LEFT(Table1[[#This Row],[Production]],LEN(Table1[[#This Row],[Production]])-7),Item!$A$5:$Z$1000,26,0)</f>
        <v>0.84299999999999997</v>
      </c>
      <c r="H543" s="8" t="str">
        <f>IFERROR(VLOOKUP(MID(Table1[[#This Row],[Production]],10,2),Special!$B$2:$D$26,3,0),"")</f>
        <v>S</v>
      </c>
      <c r="J543" t="b">
        <f>EXACT(LEFT(Table1[[#This Row],[Stock]],12),LEFT(Table1[[#This Row],[Production]],12))</f>
        <v>1</v>
      </c>
      <c r="K543" t="b">
        <f>EXACT((RIGHT(Table1[[#This Row],[Stock]],3)),((RIGHT(Table1[[#This Row],[Production]],3))))</f>
        <v>1</v>
      </c>
      <c r="L543" s="14">
        <f>IFERROR(VLOOKUP(Table1[[#This Row],[Stock]],[1]Sheet1!$A$7:$N$10000,14,0),"")</f>
        <v>1645</v>
      </c>
      <c r="M543" s="14">
        <f>IFERROR(ROUND((Table1[[#This Row],[Stock
(S&amp;L)]]/Table1[[#This Row],[Rate
(L/S)]]),0),"")</f>
        <v>183</v>
      </c>
      <c r="O543" t="str">
        <f>IF(Table1[[#This Row],[Rate
(L/S)]]=1,"P/E","C")</f>
        <v>C</v>
      </c>
      <c r="P543" s="7">
        <f>IFERROR(VLOOKUP(Table1[[#This Row],[Stock]],[2]CUS030!$A$5:$BO$10000,21,0)/Table1[[#This Row],[Rate
(L/S)]],"")</f>
        <v>0</v>
      </c>
      <c r="Q543" s="7">
        <f>IFERROR(VLOOKUP(Table1[[#This Row],[Stock]],[2]CUS030!$A$5:$BO$10000,22,0)/Table1[[#This Row],[Rate
(L/S)]],"")</f>
        <v>0</v>
      </c>
      <c r="R543" s="7">
        <f>IFERROR(VLOOKUP(Table1[[#This Row],[Stock]],[2]CUS030!$A$5:$BO$10000,23,0)/Table1[[#This Row],[Rate
(L/S)]],"")</f>
        <v>0</v>
      </c>
      <c r="S543" s="7">
        <f>IFERROR(VLOOKUP(Table1[[#This Row],[Stock]],[2]CUS030!$A$5:$BO$10000,24,0)/Table1[[#This Row],[Rate
(L/S)]],"")</f>
        <v>0</v>
      </c>
      <c r="T543" s="7">
        <f>IFERROR(VLOOKUP(Table1[[#This Row],[Stock]],[2]CUS030!$A$5:$BO$10000,25,0)/Table1[[#This Row],[Rate
(L/S)]],"")</f>
        <v>0</v>
      </c>
      <c r="U543" s="7">
        <f>IFERROR(VLOOKUP(Table1[[#This Row],[Stock]],[2]CUS030!$A$5:$BO$10000,26,0)/Table1[[#This Row],[Rate
(L/S)]],"")</f>
        <v>0</v>
      </c>
      <c r="V543" s="7">
        <f>IFERROR(VLOOKUP(Table1[[#This Row],[Stock]],[2]CUS030!$A$5:$BO$10000,27,0)/Table1[[#This Row],[Rate
(L/S)]],"")</f>
        <v>0</v>
      </c>
      <c r="W543" s="7">
        <f>IFERROR(VLOOKUP(Table1[[#This Row],[Stock]],[2]CUS030!$A$5:$BO$10000,28,0)/Table1[[#This Row],[Rate
(L/S)]],"")</f>
        <v>0</v>
      </c>
      <c r="X543" s="7">
        <f>IFERROR(VLOOKUP(Table1[[#This Row],[Stock]],[2]CUS030!$A$5:$BO$10000,29,0)/Table1[[#This Row],[Rate
(L/S)]],"")</f>
        <v>0</v>
      </c>
      <c r="Y543" s="7">
        <f>IFERROR(VLOOKUP(Table1[[#This Row],[Stock]],[2]CUS030!$A$5:$BO$10000,30,0)/Table1[[#This Row],[Rate
(L/S)]],"")</f>
        <v>0</v>
      </c>
      <c r="Z543" s="7">
        <f>IFERROR(VLOOKUP(Table1[[#This Row],[Stock]],[2]CUS030!$A$5:$BO$10000,31,0)/Table1[[#This Row],[Rate
(L/S)]],"")</f>
        <v>0</v>
      </c>
      <c r="AA543" s="7">
        <f>IFERROR(VLOOKUP(Table1[[#This Row],[Stock]],[2]CUS030!$A$5:$BO$10000,32,0)/Table1[[#This Row],[Rate
(L/S)]],"")</f>
        <v>0</v>
      </c>
      <c r="AB543" s="7">
        <f>IFERROR(VLOOKUP(Table1[[#This Row],[Stock]],[2]CUS030!$A$5:$BO$10000,33,0)/Table1[[#This Row],[Rate
(L/S)]],"")</f>
        <v>0</v>
      </c>
      <c r="AC543" s="7">
        <f>IFERROR(VLOOKUP(Table1[[#This Row],[Stock]],[2]CUS030!$A$5:$BO$10000,34,0)/Table1[[#This Row],[Rate
(L/S)]],"")</f>
        <v>0</v>
      </c>
      <c r="AD543" s="7">
        <f>IFERROR(VLOOKUP(Table1[[#This Row],[Stock]],[2]CUS030!$A$5:$BO$10000,35,0)/Table1[[#This Row],[Rate
(L/S)]],"")</f>
        <v>0</v>
      </c>
      <c r="AE543" s="7">
        <f>IFERROR(VLOOKUP(Table1[[#This Row],[Stock]],[2]CUS030!$A$5:$BO$10000,36,0)/Table1[[#This Row],[Rate
(L/S)]],"")</f>
        <v>0</v>
      </c>
      <c r="AF543" s="7">
        <f>IFERROR(VLOOKUP(Table1[[#This Row],[Stock]],[2]CUS030!$A$5:$BO$10000,37,0)/Table1[[#This Row],[Rate
(L/S)]],"")</f>
        <v>0</v>
      </c>
      <c r="AG543" s="7">
        <f>IFERROR(VLOOKUP(Table1[[#This Row],[Stock]],[2]CUS030!$A$5:$BO$10000,38,0)/Table1[[#This Row],[Rate
(L/S)]],"")</f>
        <v>0</v>
      </c>
      <c r="AH543" s="7">
        <f>IFERROR(VLOOKUP(Table1[[#This Row],[Stock]],[2]CUS030!$A$5:$BO$10000,39,0)/Table1[[#This Row],[Rate
(L/S)]],"")</f>
        <v>0</v>
      </c>
      <c r="AI543" s="7">
        <f>IFERROR(VLOOKUP(Table1[[#This Row],[Stock]],[2]CUS030!$A$5:$BO$10000,40,0)/Table1[[#This Row],[Rate
(L/S)]],"")</f>
        <v>0</v>
      </c>
      <c r="AJ543" s="7">
        <f>IFERROR(VLOOKUP(Table1[[#This Row],[Stock]],[2]CUS030!$A$5:$BO$10000,41,0)/Table1[[#This Row],[Rate
(L/S)]],"")</f>
        <v>0</v>
      </c>
      <c r="AK543" s="7">
        <f>IFERROR(VLOOKUP(Table1[[#This Row],[Stock]],[2]CUS030!$A$5:$BO$10000,42,0)/Table1[[#This Row],[Rate
(L/S)]],"")</f>
        <v>0</v>
      </c>
      <c r="AL543" s="7">
        <f>IFERROR(VLOOKUP(Table1[[#This Row],[Stock]],[2]CUS030!$A$5:$BO$10000,43,0)/Table1[[#This Row],[Rate
(L/S)]],"")</f>
        <v>0</v>
      </c>
      <c r="AM543" s="7">
        <f>IFERROR(VLOOKUP(Table1[[#This Row],[Stock]],[2]CUS030!$A$5:$BO$10000,44,0)/Table1[[#This Row],[Rate
(L/S)]],"")</f>
        <v>0</v>
      </c>
      <c r="AN543" s="7">
        <f>IFERROR(VLOOKUP(Table1[[#This Row],[Stock]],[2]CUS030!$A$5:$BO$10000,45,0)/Table1[[#This Row],[Rate
(L/S)]],"")</f>
        <v>0</v>
      </c>
      <c r="AO543" s="7">
        <f>IFERROR(VLOOKUP(Table1[[#This Row],[Stock]],[2]CUS030!$A$5:$BO$10000,46,0)/Table1[[#This Row],[Rate
(L/S)]],"")</f>
        <v>0</v>
      </c>
      <c r="AP543" s="7">
        <f>IFERROR(VLOOKUP(Table1[[#This Row],[Stock]],[2]CUS030!$A$5:$BO$10000,47,0)/Table1[[#This Row],[Rate
(L/S)]],"")</f>
        <v>0</v>
      </c>
      <c r="AQ543" s="7">
        <f>IFERROR(VLOOKUP(Table1[[#This Row],[Stock]],[2]CUS030!$A$5:$BO$10000,48,0)/Table1[[#This Row],[Rate
(L/S)]],"")</f>
        <v>0</v>
      </c>
      <c r="AR543" s="7">
        <f>IFERROR(VLOOKUP(Table1[[#This Row],[Stock]],[2]CUS030!$A$5:$BO$10000,49,0)/Table1[[#This Row],[Rate
(L/S)]],"")</f>
        <v>0</v>
      </c>
      <c r="AS543" s="7">
        <f>IFERROR(VLOOKUP(Table1[[#This Row],[Stock]],[2]CUS030!$A$5:$BO$10000,50,0)/Table1[[#This Row],[Rate
(L/S)]],"")</f>
        <v>0</v>
      </c>
      <c r="AT543" s="7">
        <f>IFERROR(VLOOKUP(Table1[[#This Row],[Stock]],[2]CUS030!$A$5:$BO$10000,51,0)/Table1[[#This Row],[Rate
(L/S)]],"")</f>
        <v>0</v>
      </c>
      <c r="AU543" s="7">
        <f>IFERROR(VLOOKUP(Table1[[#This Row],[Stock]],[2]CUS030!$A$5:$BO$10000,52,0)/Table1[[#This Row],[Rate
(L/S)]],"")</f>
        <v>0</v>
      </c>
      <c r="AV543" s="7">
        <f>IFERROR(VLOOKUP(Table1[[#This Row],[Stock]],[2]CUS030!$A$5:$BO$10000,53,0)/Table1[[#This Row],[Rate
(L/S)]],"")</f>
        <v>0</v>
      </c>
      <c r="AW543" s="7">
        <f>IFERROR(VLOOKUP(Table1[[#This Row],[Stock]],[2]CUS030!$A$5:$BO$10000,54,0)/Table1[[#This Row],[Rate
(L/S)]],"")</f>
        <v>0</v>
      </c>
      <c r="AX543" s="7">
        <f>IFERROR(VLOOKUP(Table1[[#This Row],[Stock]],[2]CUS030!$A$5:$BO$10000,55,0)/Table1[[#This Row],[Rate
(L/S)]],"")</f>
        <v>177.77777777777777</v>
      </c>
      <c r="AY543" s="7">
        <f>IFERROR(VLOOKUP(Table1[[#This Row],[Stock]],[2]CUS030!$A$5:$BO$10000,56,0)/Table1[[#This Row],[Rate
(L/S)]],"")</f>
        <v>226.11111111111111</v>
      </c>
      <c r="AZ543" s="7">
        <f>IFERROR(VLOOKUP(Table1[[#This Row],[Stock]],[2]CUS030!$A$5:$BO$10000,57,0)/Table1[[#This Row],[Rate
(L/S)]],"")</f>
        <v>200</v>
      </c>
      <c r="BA543" s="7">
        <f>IFERROR(VLOOKUP(Table1[[#This Row],[Stock]],[2]CUS030!$A$5:$BO$10000,58,0)/Table1[[#This Row],[Rate
(L/S)]],"")</f>
        <v>150</v>
      </c>
      <c r="BB543" s="7">
        <f>IFERROR(VLOOKUP(Table1[[#This Row],[Stock]],[2]CUS030!$A$5:$BO$10000,59,0)/Table1[[#This Row],[Rate
(L/S)]],"")</f>
        <v>0</v>
      </c>
      <c r="BC543" s="7">
        <f>IFERROR(VLOOKUP(Table1[[#This Row],[Stock]],[2]CUS030!$A$5:$BO$10000,60,0)/Table1[[#This Row],[Rate
(L/S)]],"")</f>
        <v>0</v>
      </c>
      <c r="BD543" s="7">
        <f>IFERROR(VLOOKUP(Table1[[#This Row],[Stock]],[2]CUS030!$A$5:$BO$10000,61,0)/Table1[[#This Row],[Rate
(L/S)]],"")</f>
        <v>0</v>
      </c>
      <c r="BE543" s="7">
        <f>IFERROR(VLOOKUP(Table1[[#This Row],[Stock]],[2]CUS030!$A$5:$BO$10000,62,0)/Table1[[#This Row],[Rate
(L/S)]],"")</f>
        <v>0</v>
      </c>
      <c r="BF543" s="7">
        <f>IFERROR(VLOOKUP(Table1[[#This Row],[Stock]],[2]CUS030!$A$5:$BO$10000,63,0)/Table1[[#This Row],[Rate
(L/S)]],"")</f>
        <v>0</v>
      </c>
      <c r="BG543" s="7">
        <f>IFERROR(VLOOKUP(Table1[[#This Row],[Stock]],[2]CUS030!$A$5:$BO$10000,64,0)/Table1[[#This Row],[Rate
(L/S)]],"")</f>
        <v>0</v>
      </c>
      <c r="BH543" s="7">
        <f>IFERROR(VLOOKUP(Table1[[#This Row],[Stock]],[2]CUS030!$A$5:$BO$10000,65,0)/Table1[[#This Row],[Rate
(L/S)]],"")</f>
        <v>0</v>
      </c>
      <c r="BI543" s="7" t="s">
        <v>1</v>
      </c>
      <c r="BJ543" s="15">
        <f>IFERROR(IF(Table1[[#This Row],[S.Material]]="S",(Table1[[#This Row],[Total Qty]]+Table1[[#This Row],[N+1]]+Table1[[#This Row],[N+2]]),Table1[[#This Row],[Total Qty]]+Table1[[#This Row],[N+1]]),)</f>
        <v>426.11111111111109</v>
      </c>
      <c r="BK543" s="7" t="str">
        <f>IFERROR(IF(((AVERAGE((Table1[[#This Row],[N+1]],Table1[[#This Row],[N+2]]),Table1[[#This Row],[N+3]])-(Table1[[#This Row],[Total Qty]])))&gt;500,"Fixed&gt;500pcs",""),"")</f>
        <v/>
      </c>
      <c r="BL543" s="7" t="str">
        <f>IF(AND(Table1[[#This Row],[Last Forcast]]=0,Table1[[#This Row],[Total Qty]]&gt;0,Table1[[#This Row],[N+1]]&gt;0),"Check PO again","")</f>
        <v/>
      </c>
    </row>
    <row r="544" spans="2:64" x14ac:dyDescent="0.3">
      <c r="B544">
        <v>542</v>
      </c>
      <c r="C544" t="s">
        <v>557</v>
      </c>
      <c r="D544">
        <f>IFERROR(ROUND((MID(Table1[[#This Row],[Production]],35,(LEN(Table1[[#This Row],[Production]]))-37)/(MID(Table1[[#This Row],[Stock]],35,(LEN(Table1[[#This Row],[Stock]]))-37))),0),"")</f>
        <v>29</v>
      </c>
      <c r="E544" t="s">
        <v>558</v>
      </c>
      <c r="F544" s="16">
        <f>VLOOKUP(LEFT(Table1[[#This Row],[Production]],LEN(Table1[[#This Row],[Production]])-7),Item!$A$5:$Z$1000,26,0)</f>
        <v>0.81299999999999994</v>
      </c>
      <c r="H544" s="8" t="str">
        <f>IFERROR(VLOOKUP(MID(Table1[[#This Row],[Production]],10,2),Special!$B$2:$D$26,3,0),"")</f>
        <v>S</v>
      </c>
      <c r="J544" t="b">
        <f>EXACT(LEFT(Table1[[#This Row],[Stock]],12),LEFT(Table1[[#This Row],[Production]],12))</f>
        <v>1</v>
      </c>
      <c r="K544" t="b">
        <f>EXACT((RIGHT(Table1[[#This Row],[Stock]],3)),((RIGHT(Table1[[#This Row],[Production]],3))))</f>
        <v>1</v>
      </c>
      <c r="L544" s="14">
        <f>IFERROR(VLOOKUP(Table1[[#This Row],[Stock]],[1]Sheet1!$A$7:$N$10000,14,0),"")</f>
        <v>555</v>
      </c>
      <c r="M544" s="14">
        <f>IFERROR(ROUND((Table1[[#This Row],[Stock
(S&amp;L)]]/Table1[[#This Row],[Rate
(L/S)]]),0),"")</f>
        <v>19</v>
      </c>
      <c r="O544" t="str">
        <f>IF(Table1[[#This Row],[Rate
(L/S)]]=1,"P/E","C")</f>
        <v>C</v>
      </c>
      <c r="P544" s="7">
        <f>IFERROR(VLOOKUP(Table1[[#This Row],[Stock]],[2]CUS030!$A$5:$BO$10000,21,0)/Table1[[#This Row],[Rate
(L/S)]],"")</f>
        <v>0</v>
      </c>
      <c r="Q544" s="7">
        <f>IFERROR(VLOOKUP(Table1[[#This Row],[Stock]],[2]CUS030!$A$5:$BO$10000,22,0)/Table1[[#This Row],[Rate
(L/S)]],"")</f>
        <v>0</v>
      </c>
      <c r="R544" s="7">
        <f>IFERROR(VLOOKUP(Table1[[#This Row],[Stock]],[2]CUS030!$A$5:$BO$10000,23,0)/Table1[[#This Row],[Rate
(L/S)]],"")</f>
        <v>0</v>
      </c>
      <c r="S544" s="7">
        <f>IFERROR(VLOOKUP(Table1[[#This Row],[Stock]],[2]CUS030!$A$5:$BO$10000,24,0)/Table1[[#This Row],[Rate
(L/S)]],"")</f>
        <v>0</v>
      </c>
      <c r="T544" s="7">
        <f>IFERROR(VLOOKUP(Table1[[#This Row],[Stock]],[2]CUS030!$A$5:$BO$10000,25,0)/Table1[[#This Row],[Rate
(L/S)]],"")</f>
        <v>0</v>
      </c>
      <c r="U544" s="7">
        <f>IFERROR(VLOOKUP(Table1[[#This Row],[Stock]],[2]CUS030!$A$5:$BO$10000,26,0)/Table1[[#This Row],[Rate
(L/S)]],"")</f>
        <v>0</v>
      </c>
      <c r="V544" s="7">
        <f>IFERROR(VLOOKUP(Table1[[#This Row],[Stock]],[2]CUS030!$A$5:$BO$10000,27,0)/Table1[[#This Row],[Rate
(L/S)]],"")</f>
        <v>0</v>
      </c>
      <c r="W544" s="7">
        <f>IFERROR(VLOOKUP(Table1[[#This Row],[Stock]],[2]CUS030!$A$5:$BO$10000,28,0)/Table1[[#This Row],[Rate
(L/S)]],"")</f>
        <v>0</v>
      </c>
      <c r="X544" s="7">
        <f>IFERROR(VLOOKUP(Table1[[#This Row],[Stock]],[2]CUS030!$A$5:$BO$10000,29,0)/Table1[[#This Row],[Rate
(L/S)]],"")</f>
        <v>0</v>
      </c>
      <c r="Y544" s="7">
        <f>IFERROR(VLOOKUP(Table1[[#This Row],[Stock]],[2]CUS030!$A$5:$BO$10000,30,0)/Table1[[#This Row],[Rate
(L/S)]],"")</f>
        <v>0</v>
      </c>
      <c r="Z544" s="7">
        <f>IFERROR(VLOOKUP(Table1[[#This Row],[Stock]],[2]CUS030!$A$5:$BO$10000,31,0)/Table1[[#This Row],[Rate
(L/S)]],"")</f>
        <v>0</v>
      </c>
      <c r="AA544" s="7">
        <f>IFERROR(VLOOKUP(Table1[[#This Row],[Stock]],[2]CUS030!$A$5:$BO$10000,32,0)/Table1[[#This Row],[Rate
(L/S)]],"")</f>
        <v>0</v>
      </c>
      <c r="AB544" s="7">
        <f>IFERROR(VLOOKUP(Table1[[#This Row],[Stock]],[2]CUS030!$A$5:$BO$10000,33,0)/Table1[[#This Row],[Rate
(L/S)]],"")</f>
        <v>0</v>
      </c>
      <c r="AC544" s="7">
        <f>IFERROR(VLOOKUP(Table1[[#This Row],[Stock]],[2]CUS030!$A$5:$BO$10000,34,0)/Table1[[#This Row],[Rate
(L/S)]],"")</f>
        <v>0</v>
      </c>
      <c r="AD544" s="7">
        <f>IFERROR(VLOOKUP(Table1[[#This Row],[Stock]],[2]CUS030!$A$5:$BO$10000,35,0)/Table1[[#This Row],[Rate
(L/S)]],"")</f>
        <v>0</v>
      </c>
      <c r="AE544" s="7">
        <f>IFERROR(VLOOKUP(Table1[[#This Row],[Stock]],[2]CUS030!$A$5:$BO$10000,36,0)/Table1[[#This Row],[Rate
(L/S)]],"")</f>
        <v>0</v>
      </c>
      <c r="AF544" s="7">
        <f>IFERROR(VLOOKUP(Table1[[#This Row],[Stock]],[2]CUS030!$A$5:$BO$10000,37,0)/Table1[[#This Row],[Rate
(L/S)]],"")</f>
        <v>0</v>
      </c>
      <c r="AG544" s="7">
        <f>IFERROR(VLOOKUP(Table1[[#This Row],[Stock]],[2]CUS030!$A$5:$BO$10000,38,0)/Table1[[#This Row],[Rate
(L/S)]],"")</f>
        <v>0</v>
      </c>
      <c r="AH544" s="7">
        <f>IFERROR(VLOOKUP(Table1[[#This Row],[Stock]],[2]CUS030!$A$5:$BO$10000,39,0)/Table1[[#This Row],[Rate
(L/S)]],"")</f>
        <v>0</v>
      </c>
      <c r="AI544" s="7">
        <f>IFERROR(VLOOKUP(Table1[[#This Row],[Stock]],[2]CUS030!$A$5:$BO$10000,40,0)/Table1[[#This Row],[Rate
(L/S)]],"")</f>
        <v>0</v>
      </c>
      <c r="AJ544" s="7">
        <f>IFERROR(VLOOKUP(Table1[[#This Row],[Stock]],[2]CUS030!$A$5:$BO$10000,41,0)/Table1[[#This Row],[Rate
(L/S)]],"")</f>
        <v>0</v>
      </c>
      <c r="AK544" s="7">
        <f>IFERROR(VLOOKUP(Table1[[#This Row],[Stock]],[2]CUS030!$A$5:$BO$10000,42,0)/Table1[[#This Row],[Rate
(L/S)]],"")</f>
        <v>0</v>
      </c>
      <c r="AL544" s="7">
        <f>IFERROR(VLOOKUP(Table1[[#This Row],[Stock]],[2]CUS030!$A$5:$BO$10000,43,0)/Table1[[#This Row],[Rate
(L/S)]],"")</f>
        <v>0</v>
      </c>
      <c r="AM544" s="7">
        <f>IFERROR(VLOOKUP(Table1[[#This Row],[Stock]],[2]CUS030!$A$5:$BO$10000,44,0)/Table1[[#This Row],[Rate
(L/S)]],"")</f>
        <v>0</v>
      </c>
      <c r="AN544" s="7">
        <f>IFERROR(VLOOKUP(Table1[[#This Row],[Stock]],[2]CUS030!$A$5:$BO$10000,45,0)/Table1[[#This Row],[Rate
(L/S)]],"")</f>
        <v>0</v>
      </c>
      <c r="AO544" s="7">
        <f>IFERROR(VLOOKUP(Table1[[#This Row],[Stock]],[2]CUS030!$A$5:$BO$10000,46,0)/Table1[[#This Row],[Rate
(L/S)]],"")</f>
        <v>0</v>
      </c>
      <c r="AP544" s="7">
        <f>IFERROR(VLOOKUP(Table1[[#This Row],[Stock]],[2]CUS030!$A$5:$BO$10000,47,0)/Table1[[#This Row],[Rate
(L/S)]],"")</f>
        <v>0</v>
      </c>
      <c r="AQ544" s="7">
        <f>IFERROR(VLOOKUP(Table1[[#This Row],[Stock]],[2]CUS030!$A$5:$BO$10000,48,0)/Table1[[#This Row],[Rate
(L/S)]],"")</f>
        <v>0</v>
      </c>
      <c r="AR544" s="7">
        <f>IFERROR(VLOOKUP(Table1[[#This Row],[Stock]],[2]CUS030!$A$5:$BO$10000,49,0)/Table1[[#This Row],[Rate
(L/S)]],"")</f>
        <v>0</v>
      </c>
      <c r="AS544" s="7">
        <f>IFERROR(VLOOKUP(Table1[[#This Row],[Stock]],[2]CUS030!$A$5:$BO$10000,50,0)/Table1[[#This Row],[Rate
(L/S)]],"")</f>
        <v>0</v>
      </c>
      <c r="AT544" s="7">
        <f>IFERROR(VLOOKUP(Table1[[#This Row],[Stock]],[2]CUS030!$A$5:$BO$10000,51,0)/Table1[[#This Row],[Rate
(L/S)]],"")</f>
        <v>0</v>
      </c>
      <c r="AU544" s="7">
        <f>IFERROR(VLOOKUP(Table1[[#This Row],[Stock]],[2]CUS030!$A$5:$BO$10000,52,0)/Table1[[#This Row],[Rate
(L/S)]],"")</f>
        <v>0</v>
      </c>
      <c r="AV544" s="7">
        <f>IFERROR(VLOOKUP(Table1[[#This Row],[Stock]],[2]CUS030!$A$5:$BO$10000,53,0)/Table1[[#This Row],[Rate
(L/S)]],"")</f>
        <v>0</v>
      </c>
      <c r="AW544" s="7">
        <f>IFERROR(VLOOKUP(Table1[[#This Row],[Stock]],[2]CUS030!$A$5:$BO$10000,54,0)/Table1[[#This Row],[Rate
(L/S)]],"")</f>
        <v>0</v>
      </c>
      <c r="AX544" s="7">
        <f>IFERROR(VLOOKUP(Table1[[#This Row],[Stock]],[2]CUS030!$A$5:$BO$10000,55,0)/Table1[[#This Row],[Rate
(L/S)]],"")</f>
        <v>90</v>
      </c>
      <c r="AY544" s="7">
        <f>IFERROR(VLOOKUP(Table1[[#This Row],[Stock]],[2]CUS030!$A$5:$BO$10000,56,0)/Table1[[#This Row],[Rate
(L/S)]],"")</f>
        <v>54.551724137931032</v>
      </c>
      <c r="AZ544" s="7">
        <f>IFERROR(VLOOKUP(Table1[[#This Row],[Stock]],[2]CUS030!$A$5:$BO$10000,57,0)/Table1[[#This Row],[Rate
(L/S)]],"")</f>
        <v>55.172413793103445</v>
      </c>
      <c r="BA544" s="7">
        <f>IFERROR(VLOOKUP(Table1[[#This Row],[Stock]],[2]CUS030!$A$5:$BO$10000,58,0)/Table1[[#This Row],[Rate
(L/S)]],"")</f>
        <v>55.172413793103445</v>
      </c>
      <c r="BB544" s="7">
        <f>IFERROR(VLOOKUP(Table1[[#This Row],[Stock]],[2]CUS030!$A$5:$BO$10000,59,0)/Table1[[#This Row],[Rate
(L/S)]],"")</f>
        <v>0</v>
      </c>
      <c r="BC544" s="7">
        <f>IFERROR(VLOOKUP(Table1[[#This Row],[Stock]],[2]CUS030!$A$5:$BO$10000,60,0)/Table1[[#This Row],[Rate
(L/S)]],"")</f>
        <v>0</v>
      </c>
      <c r="BD544" s="7">
        <f>IFERROR(VLOOKUP(Table1[[#This Row],[Stock]],[2]CUS030!$A$5:$BO$10000,61,0)/Table1[[#This Row],[Rate
(L/S)]],"")</f>
        <v>0</v>
      </c>
      <c r="BE544" s="7">
        <f>IFERROR(VLOOKUP(Table1[[#This Row],[Stock]],[2]CUS030!$A$5:$BO$10000,62,0)/Table1[[#This Row],[Rate
(L/S)]],"")</f>
        <v>0</v>
      </c>
      <c r="BF544" s="7">
        <f>IFERROR(VLOOKUP(Table1[[#This Row],[Stock]],[2]CUS030!$A$5:$BO$10000,63,0)/Table1[[#This Row],[Rate
(L/S)]],"")</f>
        <v>0</v>
      </c>
      <c r="BG544" s="7">
        <f>IFERROR(VLOOKUP(Table1[[#This Row],[Stock]],[2]CUS030!$A$5:$BO$10000,64,0)/Table1[[#This Row],[Rate
(L/S)]],"")</f>
        <v>0</v>
      </c>
      <c r="BH544" s="7">
        <f>IFERROR(VLOOKUP(Table1[[#This Row],[Stock]],[2]CUS030!$A$5:$BO$10000,65,0)/Table1[[#This Row],[Rate
(L/S)]],"")</f>
        <v>0</v>
      </c>
      <c r="BI544" s="7" t="s">
        <v>1</v>
      </c>
      <c r="BJ544" s="15">
        <f>IFERROR(IF(Table1[[#This Row],[S.Material]]="S",(Table1[[#This Row],[Total Qty]]+Table1[[#This Row],[N+1]]+Table1[[#This Row],[N+2]]),Table1[[#This Row],[Total Qty]]+Table1[[#This Row],[N+1]]),)</f>
        <v>109.72413793103448</v>
      </c>
      <c r="BK544" s="7" t="str">
        <f>IFERROR(IF(((AVERAGE((Table1[[#This Row],[N+1]],Table1[[#This Row],[N+2]]),Table1[[#This Row],[N+3]])-(Table1[[#This Row],[Total Qty]])))&gt;500,"Fixed&gt;500pcs",""),"")</f>
        <v/>
      </c>
      <c r="BL544" s="7" t="str">
        <f>IF(AND(Table1[[#This Row],[Last Forcast]]=0,Table1[[#This Row],[Total Qty]]&gt;0,Table1[[#This Row],[N+1]]&gt;0),"Check PO again","")</f>
        <v/>
      </c>
    </row>
    <row r="545" spans="2:64" x14ac:dyDescent="0.3">
      <c r="B545">
        <v>543</v>
      </c>
      <c r="C545" t="s">
        <v>559</v>
      </c>
      <c r="D545">
        <f>IFERROR(ROUND((MID(Table1[[#This Row],[Production]],35,(LEN(Table1[[#This Row],[Production]]))-37)/(MID(Table1[[#This Row],[Stock]],35,(LEN(Table1[[#This Row],[Stock]]))-37))),0),"")</f>
        <v>17</v>
      </c>
      <c r="E545" t="s">
        <v>558</v>
      </c>
      <c r="F545" s="16">
        <f>VLOOKUP(LEFT(Table1[[#This Row],[Production]],LEN(Table1[[#This Row],[Production]])-7),Item!$A$5:$Z$1000,26,0)</f>
        <v>0.81299999999999994</v>
      </c>
      <c r="H545" s="8" t="str">
        <f>IFERROR(VLOOKUP(MID(Table1[[#This Row],[Production]],10,2),Special!$B$2:$D$26,3,0),"")</f>
        <v>S</v>
      </c>
      <c r="J545" t="b">
        <f>EXACT(LEFT(Table1[[#This Row],[Stock]],12),LEFT(Table1[[#This Row],[Production]],12))</f>
        <v>1</v>
      </c>
      <c r="K545" t="b">
        <f>EXACT((RIGHT(Table1[[#This Row],[Stock]],3)),((RIGHT(Table1[[#This Row],[Production]],3))))</f>
        <v>1</v>
      </c>
      <c r="L545" s="14">
        <f>IFERROR(VLOOKUP(Table1[[#This Row],[Stock]],[1]Sheet1!$A$7:$N$10000,14,0),"")</f>
        <v>1109</v>
      </c>
      <c r="M545" s="14">
        <f>IFERROR(ROUND((Table1[[#This Row],[Stock
(S&amp;L)]]/Table1[[#This Row],[Rate
(L/S)]]),0),"")</f>
        <v>65</v>
      </c>
      <c r="O545" t="str">
        <f>IF(Table1[[#This Row],[Rate
(L/S)]]=1,"P/E","C")</f>
        <v>C</v>
      </c>
      <c r="P545" s="7">
        <f>IFERROR(VLOOKUP(Table1[[#This Row],[Stock]],[2]CUS030!$A$5:$BO$10000,21,0)/Table1[[#This Row],[Rate
(L/S)]],"")</f>
        <v>0</v>
      </c>
      <c r="Q545" s="7">
        <f>IFERROR(VLOOKUP(Table1[[#This Row],[Stock]],[2]CUS030!$A$5:$BO$10000,22,0)/Table1[[#This Row],[Rate
(L/S)]],"")</f>
        <v>0</v>
      </c>
      <c r="R545" s="7">
        <f>IFERROR(VLOOKUP(Table1[[#This Row],[Stock]],[2]CUS030!$A$5:$BO$10000,23,0)/Table1[[#This Row],[Rate
(L/S)]],"")</f>
        <v>0</v>
      </c>
      <c r="S545" s="7">
        <f>IFERROR(VLOOKUP(Table1[[#This Row],[Stock]],[2]CUS030!$A$5:$BO$10000,24,0)/Table1[[#This Row],[Rate
(L/S)]],"")</f>
        <v>0</v>
      </c>
      <c r="T545" s="7">
        <f>IFERROR(VLOOKUP(Table1[[#This Row],[Stock]],[2]CUS030!$A$5:$BO$10000,25,0)/Table1[[#This Row],[Rate
(L/S)]],"")</f>
        <v>0</v>
      </c>
      <c r="U545" s="7">
        <f>IFERROR(VLOOKUP(Table1[[#This Row],[Stock]],[2]CUS030!$A$5:$BO$10000,26,0)/Table1[[#This Row],[Rate
(L/S)]],"")</f>
        <v>0</v>
      </c>
      <c r="V545" s="7">
        <f>IFERROR(VLOOKUP(Table1[[#This Row],[Stock]],[2]CUS030!$A$5:$BO$10000,27,0)/Table1[[#This Row],[Rate
(L/S)]],"")</f>
        <v>0</v>
      </c>
      <c r="W545" s="7">
        <f>IFERROR(VLOOKUP(Table1[[#This Row],[Stock]],[2]CUS030!$A$5:$BO$10000,28,0)/Table1[[#This Row],[Rate
(L/S)]],"")</f>
        <v>0</v>
      </c>
      <c r="X545" s="7">
        <f>IFERROR(VLOOKUP(Table1[[#This Row],[Stock]],[2]CUS030!$A$5:$BO$10000,29,0)/Table1[[#This Row],[Rate
(L/S)]],"")</f>
        <v>0</v>
      </c>
      <c r="Y545" s="7">
        <f>IFERROR(VLOOKUP(Table1[[#This Row],[Stock]],[2]CUS030!$A$5:$BO$10000,30,0)/Table1[[#This Row],[Rate
(L/S)]],"")</f>
        <v>0</v>
      </c>
      <c r="Z545" s="7">
        <f>IFERROR(VLOOKUP(Table1[[#This Row],[Stock]],[2]CUS030!$A$5:$BO$10000,31,0)/Table1[[#This Row],[Rate
(L/S)]],"")</f>
        <v>0</v>
      </c>
      <c r="AA545" s="7">
        <f>IFERROR(VLOOKUP(Table1[[#This Row],[Stock]],[2]CUS030!$A$5:$BO$10000,32,0)/Table1[[#This Row],[Rate
(L/S)]],"")</f>
        <v>0</v>
      </c>
      <c r="AB545" s="7">
        <f>IFERROR(VLOOKUP(Table1[[#This Row],[Stock]],[2]CUS030!$A$5:$BO$10000,33,0)/Table1[[#This Row],[Rate
(L/S)]],"")</f>
        <v>0</v>
      </c>
      <c r="AC545" s="7">
        <f>IFERROR(VLOOKUP(Table1[[#This Row],[Stock]],[2]CUS030!$A$5:$BO$10000,34,0)/Table1[[#This Row],[Rate
(L/S)]],"")</f>
        <v>0</v>
      </c>
      <c r="AD545" s="7">
        <f>IFERROR(VLOOKUP(Table1[[#This Row],[Stock]],[2]CUS030!$A$5:$BO$10000,35,0)/Table1[[#This Row],[Rate
(L/S)]],"")</f>
        <v>0</v>
      </c>
      <c r="AE545" s="7">
        <f>IFERROR(VLOOKUP(Table1[[#This Row],[Stock]],[2]CUS030!$A$5:$BO$10000,36,0)/Table1[[#This Row],[Rate
(L/S)]],"")</f>
        <v>0</v>
      </c>
      <c r="AF545" s="7">
        <f>IFERROR(VLOOKUP(Table1[[#This Row],[Stock]],[2]CUS030!$A$5:$BO$10000,37,0)/Table1[[#This Row],[Rate
(L/S)]],"")</f>
        <v>0</v>
      </c>
      <c r="AG545" s="7">
        <f>IFERROR(VLOOKUP(Table1[[#This Row],[Stock]],[2]CUS030!$A$5:$BO$10000,38,0)/Table1[[#This Row],[Rate
(L/S)]],"")</f>
        <v>0</v>
      </c>
      <c r="AH545" s="7">
        <f>IFERROR(VLOOKUP(Table1[[#This Row],[Stock]],[2]CUS030!$A$5:$BO$10000,39,0)/Table1[[#This Row],[Rate
(L/S)]],"")</f>
        <v>0</v>
      </c>
      <c r="AI545" s="7">
        <f>IFERROR(VLOOKUP(Table1[[#This Row],[Stock]],[2]CUS030!$A$5:$BO$10000,40,0)/Table1[[#This Row],[Rate
(L/S)]],"")</f>
        <v>0</v>
      </c>
      <c r="AJ545" s="7">
        <f>IFERROR(VLOOKUP(Table1[[#This Row],[Stock]],[2]CUS030!$A$5:$BO$10000,41,0)/Table1[[#This Row],[Rate
(L/S)]],"")</f>
        <v>0</v>
      </c>
      <c r="AK545" s="7">
        <f>IFERROR(VLOOKUP(Table1[[#This Row],[Stock]],[2]CUS030!$A$5:$BO$10000,42,0)/Table1[[#This Row],[Rate
(L/S)]],"")</f>
        <v>0</v>
      </c>
      <c r="AL545" s="7">
        <f>IFERROR(VLOOKUP(Table1[[#This Row],[Stock]],[2]CUS030!$A$5:$BO$10000,43,0)/Table1[[#This Row],[Rate
(L/S)]],"")</f>
        <v>0</v>
      </c>
      <c r="AM545" s="7">
        <f>IFERROR(VLOOKUP(Table1[[#This Row],[Stock]],[2]CUS030!$A$5:$BO$10000,44,0)/Table1[[#This Row],[Rate
(L/S)]],"")</f>
        <v>0</v>
      </c>
      <c r="AN545" s="7">
        <f>IFERROR(VLOOKUP(Table1[[#This Row],[Stock]],[2]CUS030!$A$5:$BO$10000,45,0)/Table1[[#This Row],[Rate
(L/S)]],"")</f>
        <v>0</v>
      </c>
      <c r="AO545" s="7">
        <f>IFERROR(VLOOKUP(Table1[[#This Row],[Stock]],[2]CUS030!$A$5:$BO$10000,46,0)/Table1[[#This Row],[Rate
(L/S)]],"")</f>
        <v>0</v>
      </c>
      <c r="AP545" s="7">
        <f>IFERROR(VLOOKUP(Table1[[#This Row],[Stock]],[2]CUS030!$A$5:$BO$10000,47,0)/Table1[[#This Row],[Rate
(L/S)]],"")</f>
        <v>0</v>
      </c>
      <c r="AQ545" s="7">
        <f>IFERROR(VLOOKUP(Table1[[#This Row],[Stock]],[2]CUS030!$A$5:$BO$10000,48,0)/Table1[[#This Row],[Rate
(L/S)]],"")</f>
        <v>0</v>
      </c>
      <c r="AR545" s="7">
        <f>IFERROR(VLOOKUP(Table1[[#This Row],[Stock]],[2]CUS030!$A$5:$BO$10000,49,0)/Table1[[#This Row],[Rate
(L/S)]],"")</f>
        <v>0</v>
      </c>
      <c r="AS545" s="7">
        <f>IFERROR(VLOOKUP(Table1[[#This Row],[Stock]],[2]CUS030!$A$5:$BO$10000,50,0)/Table1[[#This Row],[Rate
(L/S)]],"")</f>
        <v>0</v>
      </c>
      <c r="AT545" s="7">
        <f>IFERROR(VLOOKUP(Table1[[#This Row],[Stock]],[2]CUS030!$A$5:$BO$10000,51,0)/Table1[[#This Row],[Rate
(L/S)]],"")</f>
        <v>0</v>
      </c>
      <c r="AU545" s="7">
        <f>IFERROR(VLOOKUP(Table1[[#This Row],[Stock]],[2]CUS030!$A$5:$BO$10000,52,0)/Table1[[#This Row],[Rate
(L/S)]],"")</f>
        <v>0</v>
      </c>
      <c r="AV545" s="7">
        <f>IFERROR(VLOOKUP(Table1[[#This Row],[Stock]],[2]CUS030!$A$5:$BO$10000,53,0)/Table1[[#This Row],[Rate
(L/S)]],"")</f>
        <v>0</v>
      </c>
      <c r="AW545" s="7">
        <f>IFERROR(VLOOKUP(Table1[[#This Row],[Stock]],[2]CUS030!$A$5:$BO$10000,54,0)/Table1[[#This Row],[Rate
(L/S)]],"")</f>
        <v>0</v>
      </c>
      <c r="AX545" s="7">
        <f>IFERROR(VLOOKUP(Table1[[#This Row],[Stock]],[2]CUS030!$A$5:$BO$10000,55,0)/Table1[[#This Row],[Rate
(L/S)]],"")</f>
        <v>62.647058823529413</v>
      </c>
      <c r="AY545" s="7">
        <f>IFERROR(VLOOKUP(Table1[[#This Row],[Stock]],[2]CUS030!$A$5:$BO$10000,56,0)/Table1[[#This Row],[Rate
(L/S)]],"")</f>
        <v>155.64705882352942</v>
      </c>
      <c r="AZ545" s="7">
        <f>IFERROR(VLOOKUP(Table1[[#This Row],[Stock]],[2]CUS030!$A$5:$BO$10000,57,0)/Table1[[#This Row],[Rate
(L/S)]],"")</f>
        <v>95.294117647058826</v>
      </c>
      <c r="BA545" s="7">
        <f>IFERROR(VLOOKUP(Table1[[#This Row],[Stock]],[2]CUS030!$A$5:$BO$10000,58,0)/Table1[[#This Row],[Rate
(L/S)]],"")</f>
        <v>63.529411764705884</v>
      </c>
      <c r="BB545" s="7">
        <f>IFERROR(VLOOKUP(Table1[[#This Row],[Stock]],[2]CUS030!$A$5:$BO$10000,59,0)/Table1[[#This Row],[Rate
(L/S)]],"")</f>
        <v>0</v>
      </c>
      <c r="BC545" s="7">
        <f>IFERROR(VLOOKUP(Table1[[#This Row],[Stock]],[2]CUS030!$A$5:$BO$10000,60,0)/Table1[[#This Row],[Rate
(L/S)]],"")</f>
        <v>0</v>
      </c>
      <c r="BD545" s="7">
        <f>IFERROR(VLOOKUP(Table1[[#This Row],[Stock]],[2]CUS030!$A$5:$BO$10000,61,0)/Table1[[#This Row],[Rate
(L/S)]],"")</f>
        <v>0</v>
      </c>
      <c r="BE545" s="7">
        <f>IFERROR(VLOOKUP(Table1[[#This Row],[Stock]],[2]CUS030!$A$5:$BO$10000,62,0)/Table1[[#This Row],[Rate
(L/S)]],"")</f>
        <v>0</v>
      </c>
      <c r="BF545" s="7">
        <f>IFERROR(VLOOKUP(Table1[[#This Row],[Stock]],[2]CUS030!$A$5:$BO$10000,63,0)/Table1[[#This Row],[Rate
(L/S)]],"")</f>
        <v>0</v>
      </c>
      <c r="BG545" s="7">
        <f>IFERROR(VLOOKUP(Table1[[#This Row],[Stock]],[2]CUS030!$A$5:$BO$10000,64,0)/Table1[[#This Row],[Rate
(L/S)]],"")</f>
        <v>0</v>
      </c>
      <c r="BH545" s="7">
        <f>IFERROR(VLOOKUP(Table1[[#This Row],[Stock]],[2]CUS030!$A$5:$BO$10000,65,0)/Table1[[#This Row],[Rate
(L/S)]],"")</f>
        <v>0</v>
      </c>
      <c r="BI545" s="7" t="s">
        <v>1</v>
      </c>
      <c r="BJ545" s="15">
        <f>IFERROR(IF(Table1[[#This Row],[S.Material]]="S",(Table1[[#This Row],[Total Qty]]+Table1[[#This Row],[N+1]]+Table1[[#This Row],[N+2]]),Table1[[#This Row],[Total Qty]]+Table1[[#This Row],[N+1]]),)</f>
        <v>250.94117647058823</v>
      </c>
      <c r="BK545" s="7" t="str">
        <f>IFERROR(IF(((AVERAGE((Table1[[#This Row],[N+1]],Table1[[#This Row],[N+2]]),Table1[[#This Row],[N+3]])-(Table1[[#This Row],[Total Qty]])))&gt;500,"Fixed&gt;500pcs",""),"")</f>
        <v/>
      </c>
      <c r="BL545" s="7" t="str">
        <f>IF(AND(Table1[[#This Row],[Last Forcast]]=0,Table1[[#This Row],[Total Qty]]&gt;0,Table1[[#This Row],[N+1]]&gt;0),"Check PO again","")</f>
        <v/>
      </c>
    </row>
    <row r="546" spans="2:64" x14ac:dyDescent="0.3">
      <c r="B546">
        <v>544</v>
      </c>
      <c r="C546" t="s">
        <v>560</v>
      </c>
      <c r="D546">
        <f>IFERROR(ROUND((MID(Table1[[#This Row],[Production]],35,(LEN(Table1[[#This Row],[Production]]))-37)/(MID(Table1[[#This Row],[Stock]],35,(LEN(Table1[[#This Row],[Stock]]))-37))),0),"")</f>
        <v>1</v>
      </c>
      <c r="E546" t="s">
        <v>560</v>
      </c>
      <c r="F546" s="16">
        <f>VLOOKUP(LEFT(Table1[[#This Row],[Production]],LEN(Table1[[#This Row],[Production]])-7),Item!$A$5:$Z$1000,26,0)</f>
        <v>0.81299999999999994</v>
      </c>
      <c r="H546" s="8" t="str">
        <f>IFERROR(VLOOKUP(MID(Table1[[#This Row],[Production]],10,2),Special!$B$2:$D$26,3,0),"")</f>
        <v>S</v>
      </c>
      <c r="J546" t="b">
        <f>EXACT(LEFT(Table1[[#This Row],[Stock]],12),LEFT(Table1[[#This Row],[Production]],12))</f>
        <v>1</v>
      </c>
      <c r="K546" t="b">
        <f>EXACT((RIGHT(Table1[[#This Row],[Stock]],3)),((RIGHT(Table1[[#This Row],[Production]],3))))</f>
        <v>1</v>
      </c>
      <c r="L546" s="14">
        <f>IFERROR(VLOOKUP(Table1[[#This Row],[Stock]],[1]Sheet1!$A$7:$N$10000,14,0),"")</f>
        <v>221</v>
      </c>
      <c r="M546" s="14">
        <f>IFERROR(ROUND((Table1[[#This Row],[Stock
(S&amp;L)]]/Table1[[#This Row],[Rate
(L/S)]]),0),"")</f>
        <v>221</v>
      </c>
      <c r="O546" t="str">
        <f>IF(Table1[[#This Row],[Rate
(L/S)]]=1,"P/E","C")</f>
        <v>P/E</v>
      </c>
      <c r="P546" s="7">
        <f>IFERROR(VLOOKUP(Table1[[#This Row],[Stock]],[2]CUS030!$A$5:$BO$10000,21,0)/Table1[[#This Row],[Rate
(L/S)]],"")</f>
        <v>0</v>
      </c>
      <c r="Q546" s="7">
        <f>IFERROR(VLOOKUP(Table1[[#This Row],[Stock]],[2]CUS030!$A$5:$BO$10000,22,0)/Table1[[#This Row],[Rate
(L/S)]],"")</f>
        <v>0</v>
      </c>
      <c r="R546" s="7">
        <f>IFERROR(VLOOKUP(Table1[[#This Row],[Stock]],[2]CUS030!$A$5:$BO$10000,23,0)/Table1[[#This Row],[Rate
(L/S)]],"")</f>
        <v>0</v>
      </c>
      <c r="S546" s="7">
        <f>IFERROR(VLOOKUP(Table1[[#This Row],[Stock]],[2]CUS030!$A$5:$BO$10000,24,0)/Table1[[#This Row],[Rate
(L/S)]],"")</f>
        <v>0</v>
      </c>
      <c r="T546" s="7">
        <f>IFERROR(VLOOKUP(Table1[[#This Row],[Stock]],[2]CUS030!$A$5:$BO$10000,25,0)/Table1[[#This Row],[Rate
(L/S)]],"")</f>
        <v>0</v>
      </c>
      <c r="U546" s="7">
        <f>IFERROR(VLOOKUP(Table1[[#This Row],[Stock]],[2]CUS030!$A$5:$BO$10000,26,0)/Table1[[#This Row],[Rate
(L/S)]],"")</f>
        <v>0</v>
      </c>
      <c r="V546" s="7">
        <f>IFERROR(VLOOKUP(Table1[[#This Row],[Stock]],[2]CUS030!$A$5:$BO$10000,27,0)/Table1[[#This Row],[Rate
(L/S)]],"")</f>
        <v>0</v>
      </c>
      <c r="W546" s="7">
        <f>IFERROR(VLOOKUP(Table1[[#This Row],[Stock]],[2]CUS030!$A$5:$BO$10000,28,0)/Table1[[#This Row],[Rate
(L/S)]],"")</f>
        <v>0</v>
      </c>
      <c r="X546" s="7">
        <f>IFERROR(VLOOKUP(Table1[[#This Row],[Stock]],[2]CUS030!$A$5:$BO$10000,29,0)/Table1[[#This Row],[Rate
(L/S)]],"")</f>
        <v>0</v>
      </c>
      <c r="Y546" s="7">
        <f>IFERROR(VLOOKUP(Table1[[#This Row],[Stock]],[2]CUS030!$A$5:$BO$10000,30,0)/Table1[[#This Row],[Rate
(L/S)]],"")</f>
        <v>0</v>
      </c>
      <c r="Z546" s="7">
        <f>IFERROR(VLOOKUP(Table1[[#This Row],[Stock]],[2]CUS030!$A$5:$BO$10000,31,0)/Table1[[#This Row],[Rate
(L/S)]],"")</f>
        <v>0</v>
      </c>
      <c r="AA546" s="7">
        <f>IFERROR(VLOOKUP(Table1[[#This Row],[Stock]],[2]CUS030!$A$5:$BO$10000,32,0)/Table1[[#This Row],[Rate
(L/S)]],"")</f>
        <v>0</v>
      </c>
      <c r="AB546" s="7">
        <f>IFERROR(VLOOKUP(Table1[[#This Row],[Stock]],[2]CUS030!$A$5:$BO$10000,33,0)/Table1[[#This Row],[Rate
(L/S)]],"")</f>
        <v>0</v>
      </c>
      <c r="AC546" s="7">
        <f>IFERROR(VLOOKUP(Table1[[#This Row],[Stock]],[2]CUS030!$A$5:$BO$10000,34,0)/Table1[[#This Row],[Rate
(L/S)]],"")</f>
        <v>0</v>
      </c>
      <c r="AD546" s="7">
        <f>IFERROR(VLOOKUP(Table1[[#This Row],[Stock]],[2]CUS030!$A$5:$BO$10000,35,0)/Table1[[#This Row],[Rate
(L/S)]],"")</f>
        <v>0</v>
      </c>
      <c r="AE546" s="7">
        <f>IFERROR(VLOOKUP(Table1[[#This Row],[Stock]],[2]CUS030!$A$5:$BO$10000,36,0)/Table1[[#This Row],[Rate
(L/S)]],"")</f>
        <v>0</v>
      </c>
      <c r="AF546" s="7">
        <f>IFERROR(VLOOKUP(Table1[[#This Row],[Stock]],[2]CUS030!$A$5:$BO$10000,37,0)/Table1[[#This Row],[Rate
(L/S)]],"")</f>
        <v>0</v>
      </c>
      <c r="AG546" s="7">
        <f>IFERROR(VLOOKUP(Table1[[#This Row],[Stock]],[2]CUS030!$A$5:$BO$10000,38,0)/Table1[[#This Row],[Rate
(L/S)]],"")</f>
        <v>0</v>
      </c>
      <c r="AH546" s="7">
        <f>IFERROR(VLOOKUP(Table1[[#This Row],[Stock]],[2]CUS030!$A$5:$BO$10000,39,0)/Table1[[#This Row],[Rate
(L/S)]],"")</f>
        <v>0</v>
      </c>
      <c r="AI546" s="7">
        <f>IFERROR(VLOOKUP(Table1[[#This Row],[Stock]],[2]CUS030!$A$5:$BO$10000,40,0)/Table1[[#This Row],[Rate
(L/S)]],"")</f>
        <v>0</v>
      </c>
      <c r="AJ546" s="7">
        <f>IFERROR(VLOOKUP(Table1[[#This Row],[Stock]],[2]CUS030!$A$5:$BO$10000,41,0)/Table1[[#This Row],[Rate
(L/S)]],"")</f>
        <v>0</v>
      </c>
      <c r="AK546" s="7">
        <f>IFERROR(VLOOKUP(Table1[[#This Row],[Stock]],[2]CUS030!$A$5:$BO$10000,42,0)/Table1[[#This Row],[Rate
(L/S)]],"")</f>
        <v>0</v>
      </c>
      <c r="AL546" s="7">
        <f>IFERROR(VLOOKUP(Table1[[#This Row],[Stock]],[2]CUS030!$A$5:$BO$10000,43,0)/Table1[[#This Row],[Rate
(L/S)]],"")</f>
        <v>0</v>
      </c>
      <c r="AM546" s="7">
        <f>IFERROR(VLOOKUP(Table1[[#This Row],[Stock]],[2]CUS030!$A$5:$BO$10000,44,0)/Table1[[#This Row],[Rate
(L/S)]],"")</f>
        <v>0</v>
      </c>
      <c r="AN546" s="7">
        <f>IFERROR(VLOOKUP(Table1[[#This Row],[Stock]],[2]CUS030!$A$5:$BO$10000,45,0)/Table1[[#This Row],[Rate
(L/S)]],"")</f>
        <v>0</v>
      </c>
      <c r="AO546" s="7">
        <f>IFERROR(VLOOKUP(Table1[[#This Row],[Stock]],[2]CUS030!$A$5:$BO$10000,46,0)/Table1[[#This Row],[Rate
(L/S)]],"")</f>
        <v>0</v>
      </c>
      <c r="AP546" s="7">
        <f>IFERROR(VLOOKUP(Table1[[#This Row],[Stock]],[2]CUS030!$A$5:$BO$10000,47,0)/Table1[[#This Row],[Rate
(L/S)]],"")</f>
        <v>0</v>
      </c>
      <c r="AQ546" s="7">
        <f>IFERROR(VLOOKUP(Table1[[#This Row],[Stock]],[2]CUS030!$A$5:$BO$10000,48,0)/Table1[[#This Row],[Rate
(L/S)]],"")</f>
        <v>0</v>
      </c>
      <c r="AR546" s="7">
        <f>IFERROR(VLOOKUP(Table1[[#This Row],[Stock]],[2]CUS030!$A$5:$BO$10000,49,0)/Table1[[#This Row],[Rate
(L/S)]],"")</f>
        <v>0</v>
      </c>
      <c r="AS546" s="7">
        <f>IFERROR(VLOOKUP(Table1[[#This Row],[Stock]],[2]CUS030!$A$5:$BO$10000,50,0)/Table1[[#This Row],[Rate
(L/S)]],"")</f>
        <v>0</v>
      </c>
      <c r="AT546" s="7">
        <f>IFERROR(VLOOKUP(Table1[[#This Row],[Stock]],[2]CUS030!$A$5:$BO$10000,51,0)/Table1[[#This Row],[Rate
(L/S)]],"")</f>
        <v>0</v>
      </c>
      <c r="AU546" s="7">
        <f>IFERROR(VLOOKUP(Table1[[#This Row],[Stock]],[2]CUS030!$A$5:$BO$10000,52,0)/Table1[[#This Row],[Rate
(L/S)]],"")</f>
        <v>0</v>
      </c>
      <c r="AV546" s="7">
        <f>IFERROR(VLOOKUP(Table1[[#This Row],[Stock]],[2]CUS030!$A$5:$BO$10000,53,0)/Table1[[#This Row],[Rate
(L/S)]],"")</f>
        <v>0</v>
      </c>
      <c r="AW546" s="7">
        <f>IFERROR(VLOOKUP(Table1[[#This Row],[Stock]],[2]CUS030!$A$5:$BO$10000,54,0)/Table1[[#This Row],[Rate
(L/S)]],"")</f>
        <v>0</v>
      </c>
      <c r="AX546" s="7">
        <f>IFERROR(VLOOKUP(Table1[[#This Row],[Stock]],[2]CUS030!$A$5:$BO$10000,55,0)/Table1[[#This Row],[Rate
(L/S)]],"")</f>
        <v>143</v>
      </c>
      <c r="AY546" s="7">
        <f>IFERROR(VLOOKUP(Table1[[#This Row],[Stock]],[2]CUS030!$A$5:$BO$10000,56,0)/Table1[[#This Row],[Rate
(L/S)]],"")</f>
        <v>130</v>
      </c>
      <c r="AZ546" s="7">
        <f>IFERROR(VLOOKUP(Table1[[#This Row],[Stock]],[2]CUS030!$A$5:$BO$10000,57,0)/Table1[[#This Row],[Rate
(L/S)]],"")</f>
        <v>135</v>
      </c>
      <c r="BA546" s="7">
        <f>IFERROR(VLOOKUP(Table1[[#This Row],[Stock]],[2]CUS030!$A$5:$BO$10000,58,0)/Table1[[#This Row],[Rate
(L/S)]],"")</f>
        <v>131</v>
      </c>
      <c r="BB546" s="7">
        <f>IFERROR(VLOOKUP(Table1[[#This Row],[Stock]],[2]CUS030!$A$5:$BO$10000,59,0)/Table1[[#This Row],[Rate
(L/S)]],"")</f>
        <v>0</v>
      </c>
      <c r="BC546" s="7">
        <f>IFERROR(VLOOKUP(Table1[[#This Row],[Stock]],[2]CUS030!$A$5:$BO$10000,60,0)/Table1[[#This Row],[Rate
(L/S)]],"")</f>
        <v>0</v>
      </c>
      <c r="BD546" s="7">
        <f>IFERROR(VLOOKUP(Table1[[#This Row],[Stock]],[2]CUS030!$A$5:$BO$10000,61,0)/Table1[[#This Row],[Rate
(L/S)]],"")</f>
        <v>0</v>
      </c>
      <c r="BE546" s="7">
        <f>IFERROR(VLOOKUP(Table1[[#This Row],[Stock]],[2]CUS030!$A$5:$BO$10000,62,0)/Table1[[#This Row],[Rate
(L/S)]],"")</f>
        <v>0</v>
      </c>
      <c r="BF546" s="7">
        <f>IFERROR(VLOOKUP(Table1[[#This Row],[Stock]],[2]CUS030!$A$5:$BO$10000,63,0)/Table1[[#This Row],[Rate
(L/S)]],"")</f>
        <v>0</v>
      </c>
      <c r="BG546" s="7">
        <f>IFERROR(VLOOKUP(Table1[[#This Row],[Stock]],[2]CUS030!$A$5:$BO$10000,64,0)/Table1[[#This Row],[Rate
(L/S)]],"")</f>
        <v>0</v>
      </c>
      <c r="BH546" s="7">
        <f>IFERROR(VLOOKUP(Table1[[#This Row],[Stock]],[2]CUS030!$A$5:$BO$10000,65,0)/Table1[[#This Row],[Rate
(L/S)]],"")</f>
        <v>0</v>
      </c>
      <c r="BI546" s="7" t="s">
        <v>1</v>
      </c>
      <c r="BJ546" s="15">
        <f>IFERROR(IF(Table1[[#This Row],[S.Material]]="S",(Table1[[#This Row],[Total Qty]]+Table1[[#This Row],[N+1]]+Table1[[#This Row],[N+2]]),Table1[[#This Row],[Total Qty]]+Table1[[#This Row],[N+1]]),)</f>
        <v>265</v>
      </c>
      <c r="BK546" s="7" t="str">
        <f>IFERROR(IF(((AVERAGE((Table1[[#This Row],[N+1]],Table1[[#This Row],[N+2]]),Table1[[#This Row],[N+3]])-(Table1[[#This Row],[Total Qty]])))&gt;500,"Fixed&gt;500pcs",""),"")</f>
        <v/>
      </c>
      <c r="BL546" s="7" t="str">
        <f>IF(AND(Table1[[#This Row],[Last Forcast]]=0,Table1[[#This Row],[Total Qty]]&gt;0,Table1[[#This Row],[N+1]]&gt;0),"Check PO again","")</f>
        <v/>
      </c>
    </row>
    <row r="547" spans="2:64" x14ac:dyDescent="0.3">
      <c r="B547">
        <v>545</v>
      </c>
      <c r="C547" t="s">
        <v>558</v>
      </c>
      <c r="D547">
        <f>IFERROR(ROUND((MID(Table1[[#This Row],[Production]],35,(LEN(Table1[[#This Row],[Production]]))-37)/(MID(Table1[[#This Row],[Stock]],35,(LEN(Table1[[#This Row],[Stock]]))-37))),0),"")</f>
        <v>1</v>
      </c>
      <c r="E547" t="s">
        <v>558</v>
      </c>
      <c r="F547" s="16">
        <f>VLOOKUP(LEFT(Table1[[#This Row],[Production]],LEN(Table1[[#This Row],[Production]])-7),Item!$A$5:$Z$1000,26,0)</f>
        <v>0.81299999999999994</v>
      </c>
      <c r="H547" s="8" t="str">
        <f>IFERROR(VLOOKUP(MID(Table1[[#This Row],[Production]],10,2),Special!$B$2:$D$26,3,0),"")</f>
        <v>S</v>
      </c>
      <c r="J547" t="b">
        <f>EXACT(LEFT(Table1[[#This Row],[Stock]],12),LEFT(Table1[[#This Row],[Production]],12))</f>
        <v>1</v>
      </c>
      <c r="K547" t="b">
        <f>EXACT((RIGHT(Table1[[#This Row],[Stock]],3)),((RIGHT(Table1[[#This Row],[Production]],3))))</f>
        <v>1</v>
      </c>
      <c r="L547" s="14">
        <f>IFERROR(VLOOKUP(Table1[[#This Row],[Stock]],[1]Sheet1!$A$7:$N$10000,14,0),"")</f>
        <v>195</v>
      </c>
      <c r="M547" s="14">
        <f>IFERROR(ROUND((Table1[[#This Row],[Stock
(S&amp;L)]]/Table1[[#This Row],[Rate
(L/S)]]),0),"")</f>
        <v>195</v>
      </c>
      <c r="O547" t="str">
        <f>IF(Table1[[#This Row],[Rate
(L/S)]]=1,"P/E","C")</f>
        <v>P/E</v>
      </c>
      <c r="P547" s="7" t="str">
        <f>IFERROR(VLOOKUP(Table1[[#This Row],[Stock]],[2]CUS030!$A$5:$BO$10000,21,0)/Table1[[#This Row],[Rate
(L/S)]],"")</f>
        <v/>
      </c>
      <c r="Q547" s="7" t="str">
        <f>IFERROR(VLOOKUP(Table1[[#This Row],[Stock]],[2]CUS030!$A$5:$BO$10000,22,0)/Table1[[#This Row],[Rate
(L/S)]],"")</f>
        <v/>
      </c>
      <c r="R547" s="7" t="str">
        <f>IFERROR(VLOOKUP(Table1[[#This Row],[Stock]],[2]CUS030!$A$5:$BO$10000,23,0)/Table1[[#This Row],[Rate
(L/S)]],"")</f>
        <v/>
      </c>
      <c r="S547" s="7" t="str">
        <f>IFERROR(VLOOKUP(Table1[[#This Row],[Stock]],[2]CUS030!$A$5:$BO$10000,24,0)/Table1[[#This Row],[Rate
(L/S)]],"")</f>
        <v/>
      </c>
      <c r="T547" s="7" t="str">
        <f>IFERROR(VLOOKUP(Table1[[#This Row],[Stock]],[2]CUS030!$A$5:$BO$10000,25,0)/Table1[[#This Row],[Rate
(L/S)]],"")</f>
        <v/>
      </c>
      <c r="U547" s="7" t="str">
        <f>IFERROR(VLOOKUP(Table1[[#This Row],[Stock]],[2]CUS030!$A$5:$BO$10000,26,0)/Table1[[#This Row],[Rate
(L/S)]],"")</f>
        <v/>
      </c>
      <c r="V547" s="7" t="str">
        <f>IFERROR(VLOOKUP(Table1[[#This Row],[Stock]],[2]CUS030!$A$5:$BO$10000,27,0)/Table1[[#This Row],[Rate
(L/S)]],"")</f>
        <v/>
      </c>
      <c r="W547" s="7" t="str">
        <f>IFERROR(VLOOKUP(Table1[[#This Row],[Stock]],[2]CUS030!$A$5:$BO$10000,28,0)/Table1[[#This Row],[Rate
(L/S)]],"")</f>
        <v/>
      </c>
      <c r="X547" s="7" t="str">
        <f>IFERROR(VLOOKUP(Table1[[#This Row],[Stock]],[2]CUS030!$A$5:$BO$10000,29,0)/Table1[[#This Row],[Rate
(L/S)]],"")</f>
        <v/>
      </c>
      <c r="Y547" s="7" t="str">
        <f>IFERROR(VLOOKUP(Table1[[#This Row],[Stock]],[2]CUS030!$A$5:$BO$10000,30,0)/Table1[[#This Row],[Rate
(L/S)]],"")</f>
        <v/>
      </c>
      <c r="Z547" s="7" t="str">
        <f>IFERROR(VLOOKUP(Table1[[#This Row],[Stock]],[2]CUS030!$A$5:$BO$10000,31,0)/Table1[[#This Row],[Rate
(L/S)]],"")</f>
        <v/>
      </c>
      <c r="AA547" s="7" t="str">
        <f>IFERROR(VLOOKUP(Table1[[#This Row],[Stock]],[2]CUS030!$A$5:$BO$10000,32,0)/Table1[[#This Row],[Rate
(L/S)]],"")</f>
        <v/>
      </c>
      <c r="AB547" s="7" t="str">
        <f>IFERROR(VLOOKUP(Table1[[#This Row],[Stock]],[2]CUS030!$A$5:$BO$10000,33,0)/Table1[[#This Row],[Rate
(L/S)]],"")</f>
        <v/>
      </c>
      <c r="AC547" s="7" t="str">
        <f>IFERROR(VLOOKUP(Table1[[#This Row],[Stock]],[2]CUS030!$A$5:$BO$10000,34,0)/Table1[[#This Row],[Rate
(L/S)]],"")</f>
        <v/>
      </c>
      <c r="AD547" s="7" t="str">
        <f>IFERROR(VLOOKUP(Table1[[#This Row],[Stock]],[2]CUS030!$A$5:$BO$10000,35,0)/Table1[[#This Row],[Rate
(L/S)]],"")</f>
        <v/>
      </c>
      <c r="AE547" s="7" t="str">
        <f>IFERROR(VLOOKUP(Table1[[#This Row],[Stock]],[2]CUS030!$A$5:$BO$10000,36,0)/Table1[[#This Row],[Rate
(L/S)]],"")</f>
        <v/>
      </c>
      <c r="AF547" s="7" t="str">
        <f>IFERROR(VLOOKUP(Table1[[#This Row],[Stock]],[2]CUS030!$A$5:$BO$10000,37,0)/Table1[[#This Row],[Rate
(L/S)]],"")</f>
        <v/>
      </c>
      <c r="AG547" s="7" t="str">
        <f>IFERROR(VLOOKUP(Table1[[#This Row],[Stock]],[2]CUS030!$A$5:$BO$10000,38,0)/Table1[[#This Row],[Rate
(L/S)]],"")</f>
        <v/>
      </c>
      <c r="AH547" s="7" t="str">
        <f>IFERROR(VLOOKUP(Table1[[#This Row],[Stock]],[2]CUS030!$A$5:$BO$10000,39,0)/Table1[[#This Row],[Rate
(L/S)]],"")</f>
        <v/>
      </c>
      <c r="AI547" s="7" t="str">
        <f>IFERROR(VLOOKUP(Table1[[#This Row],[Stock]],[2]CUS030!$A$5:$BO$10000,40,0)/Table1[[#This Row],[Rate
(L/S)]],"")</f>
        <v/>
      </c>
      <c r="AJ547" s="7" t="str">
        <f>IFERROR(VLOOKUP(Table1[[#This Row],[Stock]],[2]CUS030!$A$5:$BO$10000,41,0)/Table1[[#This Row],[Rate
(L/S)]],"")</f>
        <v/>
      </c>
      <c r="AK547" s="7" t="str">
        <f>IFERROR(VLOOKUP(Table1[[#This Row],[Stock]],[2]CUS030!$A$5:$BO$10000,42,0)/Table1[[#This Row],[Rate
(L/S)]],"")</f>
        <v/>
      </c>
      <c r="AL547" s="7" t="str">
        <f>IFERROR(VLOOKUP(Table1[[#This Row],[Stock]],[2]CUS030!$A$5:$BO$10000,43,0)/Table1[[#This Row],[Rate
(L/S)]],"")</f>
        <v/>
      </c>
      <c r="AM547" s="7" t="str">
        <f>IFERROR(VLOOKUP(Table1[[#This Row],[Stock]],[2]CUS030!$A$5:$BO$10000,44,0)/Table1[[#This Row],[Rate
(L/S)]],"")</f>
        <v/>
      </c>
      <c r="AN547" s="7" t="str">
        <f>IFERROR(VLOOKUP(Table1[[#This Row],[Stock]],[2]CUS030!$A$5:$BO$10000,45,0)/Table1[[#This Row],[Rate
(L/S)]],"")</f>
        <v/>
      </c>
      <c r="AO547" s="7" t="str">
        <f>IFERROR(VLOOKUP(Table1[[#This Row],[Stock]],[2]CUS030!$A$5:$BO$10000,46,0)/Table1[[#This Row],[Rate
(L/S)]],"")</f>
        <v/>
      </c>
      <c r="AP547" s="7" t="str">
        <f>IFERROR(VLOOKUP(Table1[[#This Row],[Stock]],[2]CUS030!$A$5:$BO$10000,47,0)/Table1[[#This Row],[Rate
(L/S)]],"")</f>
        <v/>
      </c>
      <c r="AQ547" s="7" t="str">
        <f>IFERROR(VLOOKUP(Table1[[#This Row],[Stock]],[2]CUS030!$A$5:$BO$10000,48,0)/Table1[[#This Row],[Rate
(L/S)]],"")</f>
        <v/>
      </c>
      <c r="AR547" s="7" t="str">
        <f>IFERROR(VLOOKUP(Table1[[#This Row],[Stock]],[2]CUS030!$A$5:$BO$10000,49,0)/Table1[[#This Row],[Rate
(L/S)]],"")</f>
        <v/>
      </c>
      <c r="AS547" s="7" t="str">
        <f>IFERROR(VLOOKUP(Table1[[#This Row],[Stock]],[2]CUS030!$A$5:$BO$10000,50,0)/Table1[[#This Row],[Rate
(L/S)]],"")</f>
        <v/>
      </c>
      <c r="AT547" s="7" t="str">
        <f>IFERROR(VLOOKUP(Table1[[#This Row],[Stock]],[2]CUS030!$A$5:$BO$10000,51,0)/Table1[[#This Row],[Rate
(L/S)]],"")</f>
        <v/>
      </c>
      <c r="AU547" s="7" t="str">
        <f>IFERROR(VLOOKUP(Table1[[#This Row],[Stock]],[2]CUS030!$A$5:$BO$10000,52,0)/Table1[[#This Row],[Rate
(L/S)]],"")</f>
        <v/>
      </c>
      <c r="AV547" s="7" t="str">
        <f>IFERROR(VLOOKUP(Table1[[#This Row],[Stock]],[2]CUS030!$A$5:$BO$10000,53,0)/Table1[[#This Row],[Rate
(L/S)]],"")</f>
        <v/>
      </c>
      <c r="AW547" s="7" t="str">
        <f>IFERROR(VLOOKUP(Table1[[#This Row],[Stock]],[2]CUS030!$A$5:$BO$10000,54,0)/Table1[[#This Row],[Rate
(L/S)]],"")</f>
        <v/>
      </c>
      <c r="AX547" s="7" t="str">
        <f>IFERROR(VLOOKUP(Table1[[#This Row],[Stock]],[2]CUS030!$A$5:$BO$10000,55,0)/Table1[[#This Row],[Rate
(L/S)]],"")</f>
        <v/>
      </c>
      <c r="AY547" s="7" t="str">
        <f>IFERROR(VLOOKUP(Table1[[#This Row],[Stock]],[2]CUS030!$A$5:$BO$10000,56,0)/Table1[[#This Row],[Rate
(L/S)]],"")</f>
        <v/>
      </c>
      <c r="AZ547" s="7" t="str">
        <f>IFERROR(VLOOKUP(Table1[[#This Row],[Stock]],[2]CUS030!$A$5:$BO$10000,57,0)/Table1[[#This Row],[Rate
(L/S)]],"")</f>
        <v/>
      </c>
      <c r="BA547" s="7" t="str">
        <f>IFERROR(VLOOKUP(Table1[[#This Row],[Stock]],[2]CUS030!$A$5:$BO$10000,58,0)/Table1[[#This Row],[Rate
(L/S)]],"")</f>
        <v/>
      </c>
      <c r="BB547" s="7" t="str">
        <f>IFERROR(VLOOKUP(Table1[[#This Row],[Stock]],[2]CUS030!$A$5:$BO$10000,59,0)/Table1[[#This Row],[Rate
(L/S)]],"")</f>
        <v/>
      </c>
      <c r="BC547" s="7" t="str">
        <f>IFERROR(VLOOKUP(Table1[[#This Row],[Stock]],[2]CUS030!$A$5:$BO$10000,60,0)/Table1[[#This Row],[Rate
(L/S)]],"")</f>
        <v/>
      </c>
      <c r="BD547" s="7" t="str">
        <f>IFERROR(VLOOKUP(Table1[[#This Row],[Stock]],[2]CUS030!$A$5:$BO$10000,61,0)/Table1[[#This Row],[Rate
(L/S)]],"")</f>
        <v/>
      </c>
      <c r="BE547" s="7" t="str">
        <f>IFERROR(VLOOKUP(Table1[[#This Row],[Stock]],[2]CUS030!$A$5:$BO$10000,62,0)/Table1[[#This Row],[Rate
(L/S)]],"")</f>
        <v/>
      </c>
      <c r="BF547" s="7" t="str">
        <f>IFERROR(VLOOKUP(Table1[[#This Row],[Stock]],[2]CUS030!$A$5:$BO$10000,63,0)/Table1[[#This Row],[Rate
(L/S)]],"")</f>
        <v/>
      </c>
      <c r="BG547" s="7" t="str">
        <f>IFERROR(VLOOKUP(Table1[[#This Row],[Stock]],[2]CUS030!$A$5:$BO$10000,64,0)/Table1[[#This Row],[Rate
(L/S)]],"")</f>
        <v/>
      </c>
      <c r="BH547" s="7" t="str">
        <f>IFERROR(VLOOKUP(Table1[[#This Row],[Stock]],[2]CUS030!$A$5:$BO$10000,65,0)/Table1[[#This Row],[Rate
(L/S)]],"")</f>
        <v/>
      </c>
      <c r="BI547" s="7" t="s">
        <v>1</v>
      </c>
      <c r="BJ547" s="15">
        <f>IFERROR(IF(Table1[[#This Row],[S.Material]]="S",(Table1[[#This Row],[Total Qty]]+Table1[[#This Row],[N+1]]+Table1[[#This Row],[N+2]]),Table1[[#This Row],[Total Qty]]+Table1[[#This Row],[N+1]]),)</f>
        <v>0</v>
      </c>
      <c r="BK547" s="7" t="str">
        <f>IFERROR(IF(((AVERAGE((Table1[[#This Row],[N+1]],Table1[[#This Row],[N+2]]),Table1[[#This Row],[N+3]])-(Table1[[#This Row],[Total Qty]])))&gt;500,"Fixed&gt;500pcs",""),"")</f>
        <v/>
      </c>
      <c r="BL547" s="7" t="str">
        <f>IF(AND(Table1[[#This Row],[Last Forcast]]=0,Table1[[#This Row],[Total Qty]]&gt;0,Table1[[#This Row],[N+1]]&gt;0),"Check PO again","")</f>
        <v/>
      </c>
    </row>
    <row r="548" spans="2:64" x14ac:dyDescent="0.3">
      <c r="B548">
        <v>546</v>
      </c>
      <c r="C548" t="s">
        <v>561</v>
      </c>
      <c r="D548">
        <f>IFERROR(ROUND((MID(Table1[[#This Row],[Production]],35,(LEN(Table1[[#This Row],[Production]]))-37)/(MID(Table1[[#This Row],[Stock]],35,(LEN(Table1[[#This Row],[Stock]]))-37))),0),"")</f>
        <v>6</v>
      </c>
      <c r="E548" t="s">
        <v>563</v>
      </c>
      <c r="F548" s="16">
        <f>VLOOKUP(LEFT(Table1[[#This Row],[Production]],LEN(Table1[[#This Row],[Production]])-7),Item!$A$5:$Z$1000,26,0)</f>
        <v>1.129</v>
      </c>
      <c r="H548" s="8" t="str">
        <f>IFERROR(VLOOKUP(MID(Table1[[#This Row],[Production]],10,2),Special!$B$2:$D$26,3,0),"")</f>
        <v>S</v>
      </c>
      <c r="J548" t="b">
        <f>EXACT(LEFT(Table1[[#This Row],[Stock]],12),LEFT(Table1[[#This Row],[Production]],12))</f>
        <v>1</v>
      </c>
      <c r="K548" t="b">
        <f>EXACT((RIGHT(Table1[[#This Row],[Stock]],3)),((RIGHT(Table1[[#This Row],[Production]],3))))</f>
        <v>1</v>
      </c>
      <c r="L548" s="14">
        <f>IFERROR(VLOOKUP(Table1[[#This Row],[Stock]],[1]Sheet1!$A$7:$N$10000,14,0),"")</f>
        <v>120</v>
      </c>
      <c r="M548" s="14">
        <f>IFERROR(ROUND((Table1[[#This Row],[Stock
(S&amp;L)]]/Table1[[#This Row],[Rate
(L/S)]]),0),"")</f>
        <v>20</v>
      </c>
      <c r="O548" t="str">
        <f>IF(Table1[[#This Row],[Rate
(L/S)]]=1,"P/E","C")</f>
        <v>C</v>
      </c>
      <c r="P548" s="7">
        <f>IFERROR(VLOOKUP(Table1[[#This Row],[Stock]],[2]CUS030!$A$5:$BO$10000,21,0)/Table1[[#This Row],[Rate
(L/S)]],"")</f>
        <v>0</v>
      </c>
      <c r="Q548" s="7">
        <f>IFERROR(VLOOKUP(Table1[[#This Row],[Stock]],[2]CUS030!$A$5:$BO$10000,22,0)/Table1[[#This Row],[Rate
(L/S)]],"")</f>
        <v>0</v>
      </c>
      <c r="R548" s="7">
        <f>IFERROR(VLOOKUP(Table1[[#This Row],[Stock]],[2]CUS030!$A$5:$BO$10000,23,0)/Table1[[#This Row],[Rate
(L/S)]],"")</f>
        <v>0</v>
      </c>
      <c r="S548" s="7">
        <f>IFERROR(VLOOKUP(Table1[[#This Row],[Stock]],[2]CUS030!$A$5:$BO$10000,24,0)/Table1[[#This Row],[Rate
(L/S)]],"")</f>
        <v>0</v>
      </c>
      <c r="T548" s="7">
        <f>IFERROR(VLOOKUP(Table1[[#This Row],[Stock]],[2]CUS030!$A$5:$BO$10000,25,0)/Table1[[#This Row],[Rate
(L/S)]],"")</f>
        <v>0</v>
      </c>
      <c r="U548" s="7">
        <f>IFERROR(VLOOKUP(Table1[[#This Row],[Stock]],[2]CUS030!$A$5:$BO$10000,26,0)/Table1[[#This Row],[Rate
(L/S)]],"")</f>
        <v>0</v>
      </c>
      <c r="V548" s="7">
        <f>IFERROR(VLOOKUP(Table1[[#This Row],[Stock]],[2]CUS030!$A$5:$BO$10000,27,0)/Table1[[#This Row],[Rate
(L/S)]],"")</f>
        <v>0</v>
      </c>
      <c r="W548" s="7">
        <f>IFERROR(VLOOKUP(Table1[[#This Row],[Stock]],[2]CUS030!$A$5:$BO$10000,28,0)/Table1[[#This Row],[Rate
(L/S)]],"")</f>
        <v>0</v>
      </c>
      <c r="X548" s="7">
        <f>IFERROR(VLOOKUP(Table1[[#This Row],[Stock]],[2]CUS030!$A$5:$BO$10000,29,0)/Table1[[#This Row],[Rate
(L/S)]],"")</f>
        <v>0</v>
      </c>
      <c r="Y548" s="7">
        <f>IFERROR(VLOOKUP(Table1[[#This Row],[Stock]],[2]CUS030!$A$5:$BO$10000,30,0)/Table1[[#This Row],[Rate
(L/S)]],"")</f>
        <v>0</v>
      </c>
      <c r="Z548" s="7">
        <f>IFERROR(VLOOKUP(Table1[[#This Row],[Stock]],[2]CUS030!$A$5:$BO$10000,31,0)/Table1[[#This Row],[Rate
(L/S)]],"")</f>
        <v>0</v>
      </c>
      <c r="AA548" s="7">
        <f>IFERROR(VLOOKUP(Table1[[#This Row],[Stock]],[2]CUS030!$A$5:$BO$10000,32,0)/Table1[[#This Row],[Rate
(L/S)]],"")</f>
        <v>0</v>
      </c>
      <c r="AB548" s="7">
        <f>IFERROR(VLOOKUP(Table1[[#This Row],[Stock]],[2]CUS030!$A$5:$BO$10000,33,0)/Table1[[#This Row],[Rate
(L/S)]],"")</f>
        <v>0</v>
      </c>
      <c r="AC548" s="7">
        <f>IFERROR(VLOOKUP(Table1[[#This Row],[Stock]],[2]CUS030!$A$5:$BO$10000,34,0)/Table1[[#This Row],[Rate
(L/S)]],"")</f>
        <v>0</v>
      </c>
      <c r="AD548" s="7">
        <f>IFERROR(VLOOKUP(Table1[[#This Row],[Stock]],[2]CUS030!$A$5:$BO$10000,35,0)/Table1[[#This Row],[Rate
(L/S)]],"")</f>
        <v>0</v>
      </c>
      <c r="AE548" s="7">
        <f>IFERROR(VLOOKUP(Table1[[#This Row],[Stock]],[2]CUS030!$A$5:$BO$10000,36,0)/Table1[[#This Row],[Rate
(L/S)]],"")</f>
        <v>0</v>
      </c>
      <c r="AF548" s="7">
        <f>IFERROR(VLOOKUP(Table1[[#This Row],[Stock]],[2]CUS030!$A$5:$BO$10000,37,0)/Table1[[#This Row],[Rate
(L/S)]],"")</f>
        <v>0</v>
      </c>
      <c r="AG548" s="7">
        <f>IFERROR(VLOOKUP(Table1[[#This Row],[Stock]],[2]CUS030!$A$5:$BO$10000,38,0)/Table1[[#This Row],[Rate
(L/S)]],"")</f>
        <v>0</v>
      </c>
      <c r="AH548" s="7">
        <f>IFERROR(VLOOKUP(Table1[[#This Row],[Stock]],[2]CUS030!$A$5:$BO$10000,39,0)/Table1[[#This Row],[Rate
(L/S)]],"")</f>
        <v>0</v>
      </c>
      <c r="AI548" s="7">
        <f>IFERROR(VLOOKUP(Table1[[#This Row],[Stock]],[2]CUS030!$A$5:$BO$10000,40,0)/Table1[[#This Row],[Rate
(L/S)]],"")</f>
        <v>0</v>
      </c>
      <c r="AJ548" s="7">
        <f>IFERROR(VLOOKUP(Table1[[#This Row],[Stock]],[2]CUS030!$A$5:$BO$10000,41,0)/Table1[[#This Row],[Rate
(L/S)]],"")</f>
        <v>0</v>
      </c>
      <c r="AK548" s="7">
        <f>IFERROR(VLOOKUP(Table1[[#This Row],[Stock]],[2]CUS030!$A$5:$BO$10000,42,0)/Table1[[#This Row],[Rate
(L/S)]],"")</f>
        <v>0</v>
      </c>
      <c r="AL548" s="7">
        <f>IFERROR(VLOOKUP(Table1[[#This Row],[Stock]],[2]CUS030!$A$5:$BO$10000,43,0)/Table1[[#This Row],[Rate
(L/S)]],"")</f>
        <v>0</v>
      </c>
      <c r="AM548" s="7">
        <f>IFERROR(VLOOKUP(Table1[[#This Row],[Stock]],[2]CUS030!$A$5:$BO$10000,44,0)/Table1[[#This Row],[Rate
(L/S)]],"")</f>
        <v>0</v>
      </c>
      <c r="AN548" s="7">
        <f>IFERROR(VLOOKUP(Table1[[#This Row],[Stock]],[2]CUS030!$A$5:$BO$10000,45,0)/Table1[[#This Row],[Rate
(L/S)]],"")</f>
        <v>0</v>
      </c>
      <c r="AO548" s="7">
        <f>IFERROR(VLOOKUP(Table1[[#This Row],[Stock]],[2]CUS030!$A$5:$BO$10000,46,0)/Table1[[#This Row],[Rate
(L/S)]],"")</f>
        <v>0</v>
      </c>
      <c r="AP548" s="7">
        <f>IFERROR(VLOOKUP(Table1[[#This Row],[Stock]],[2]CUS030!$A$5:$BO$10000,47,0)/Table1[[#This Row],[Rate
(L/S)]],"")</f>
        <v>0</v>
      </c>
      <c r="AQ548" s="7">
        <f>IFERROR(VLOOKUP(Table1[[#This Row],[Stock]],[2]CUS030!$A$5:$BO$10000,48,0)/Table1[[#This Row],[Rate
(L/S)]],"")</f>
        <v>0</v>
      </c>
      <c r="AR548" s="7">
        <f>IFERROR(VLOOKUP(Table1[[#This Row],[Stock]],[2]CUS030!$A$5:$BO$10000,49,0)/Table1[[#This Row],[Rate
(L/S)]],"")</f>
        <v>0</v>
      </c>
      <c r="AS548" s="7">
        <f>IFERROR(VLOOKUP(Table1[[#This Row],[Stock]],[2]CUS030!$A$5:$BO$10000,50,0)/Table1[[#This Row],[Rate
(L/S)]],"")</f>
        <v>0</v>
      </c>
      <c r="AT548" s="7">
        <f>IFERROR(VLOOKUP(Table1[[#This Row],[Stock]],[2]CUS030!$A$5:$BO$10000,51,0)/Table1[[#This Row],[Rate
(L/S)]],"")</f>
        <v>0</v>
      </c>
      <c r="AU548" s="7">
        <f>IFERROR(VLOOKUP(Table1[[#This Row],[Stock]],[2]CUS030!$A$5:$BO$10000,52,0)/Table1[[#This Row],[Rate
(L/S)]],"")</f>
        <v>0</v>
      </c>
      <c r="AV548" s="7">
        <f>IFERROR(VLOOKUP(Table1[[#This Row],[Stock]],[2]CUS030!$A$5:$BO$10000,53,0)/Table1[[#This Row],[Rate
(L/S)]],"")</f>
        <v>0</v>
      </c>
      <c r="AW548" s="7">
        <f>IFERROR(VLOOKUP(Table1[[#This Row],[Stock]],[2]CUS030!$A$5:$BO$10000,54,0)/Table1[[#This Row],[Rate
(L/S)]],"")</f>
        <v>0</v>
      </c>
      <c r="AX548" s="7">
        <f>IFERROR(VLOOKUP(Table1[[#This Row],[Stock]],[2]CUS030!$A$5:$BO$10000,55,0)/Table1[[#This Row],[Rate
(L/S)]],"")</f>
        <v>0</v>
      </c>
      <c r="AY548" s="7">
        <f>IFERROR(VLOOKUP(Table1[[#This Row],[Stock]],[2]CUS030!$A$5:$BO$10000,56,0)/Table1[[#This Row],[Rate
(L/S)]],"")</f>
        <v>0</v>
      </c>
      <c r="AZ548" s="7">
        <f>IFERROR(VLOOKUP(Table1[[#This Row],[Stock]],[2]CUS030!$A$5:$BO$10000,57,0)/Table1[[#This Row],[Rate
(L/S)]],"")</f>
        <v>0</v>
      </c>
      <c r="BA548" s="7">
        <f>IFERROR(VLOOKUP(Table1[[#This Row],[Stock]],[2]CUS030!$A$5:$BO$10000,58,0)/Table1[[#This Row],[Rate
(L/S)]],"")</f>
        <v>33.333333333333336</v>
      </c>
      <c r="BB548" s="7">
        <f>IFERROR(VLOOKUP(Table1[[#This Row],[Stock]],[2]CUS030!$A$5:$BO$10000,59,0)/Table1[[#This Row],[Rate
(L/S)]],"")</f>
        <v>0</v>
      </c>
      <c r="BC548" s="7">
        <f>IFERROR(VLOOKUP(Table1[[#This Row],[Stock]],[2]CUS030!$A$5:$BO$10000,60,0)/Table1[[#This Row],[Rate
(L/S)]],"")</f>
        <v>0</v>
      </c>
      <c r="BD548" s="7">
        <f>IFERROR(VLOOKUP(Table1[[#This Row],[Stock]],[2]CUS030!$A$5:$BO$10000,61,0)/Table1[[#This Row],[Rate
(L/S)]],"")</f>
        <v>0</v>
      </c>
      <c r="BE548" s="7">
        <f>IFERROR(VLOOKUP(Table1[[#This Row],[Stock]],[2]CUS030!$A$5:$BO$10000,62,0)/Table1[[#This Row],[Rate
(L/S)]],"")</f>
        <v>0</v>
      </c>
      <c r="BF548" s="7">
        <f>IFERROR(VLOOKUP(Table1[[#This Row],[Stock]],[2]CUS030!$A$5:$BO$10000,63,0)/Table1[[#This Row],[Rate
(L/S)]],"")</f>
        <v>0</v>
      </c>
      <c r="BG548" s="7">
        <f>IFERROR(VLOOKUP(Table1[[#This Row],[Stock]],[2]CUS030!$A$5:$BO$10000,64,0)/Table1[[#This Row],[Rate
(L/S)]],"")</f>
        <v>0</v>
      </c>
      <c r="BH548" s="7">
        <f>IFERROR(VLOOKUP(Table1[[#This Row],[Stock]],[2]CUS030!$A$5:$BO$10000,65,0)/Table1[[#This Row],[Rate
(L/S)]],"")</f>
        <v>0</v>
      </c>
      <c r="BI548" s="7" t="s">
        <v>1</v>
      </c>
      <c r="BJ548" s="15">
        <f>IFERROR(IF(Table1[[#This Row],[S.Material]]="S",(Table1[[#This Row],[Total Qty]]+Table1[[#This Row],[N+1]]+Table1[[#This Row],[N+2]]),Table1[[#This Row],[Total Qty]]+Table1[[#This Row],[N+1]]),)</f>
        <v>0</v>
      </c>
      <c r="BK548" s="7" t="str">
        <f>IFERROR(IF(((AVERAGE((Table1[[#This Row],[N+1]],Table1[[#This Row],[N+2]]),Table1[[#This Row],[N+3]])-(Table1[[#This Row],[Total Qty]])))&gt;500,"Fixed&gt;500pcs",""),"")</f>
        <v/>
      </c>
      <c r="BL548" s="7" t="str">
        <f>IF(AND(Table1[[#This Row],[Last Forcast]]=0,Table1[[#This Row],[Total Qty]]&gt;0,Table1[[#This Row],[N+1]]&gt;0),"Check PO again","")</f>
        <v/>
      </c>
    </row>
    <row r="549" spans="2:64" x14ac:dyDescent="0.3">
      <c r="B549">
        <v>547</v>
      </c>
      <c r="C549" t="s">
        <v>562</v>
      </c>
      <c r="D549">
        <f>IFERROR(ROUND((MID(Table1[[#This Row],[Production]],35,(LEN(Table1[[#This Row],[Production]]))-37)/(MID(Table1[[#This Row],[Stock]],35,(LEN(Table1[[#This Row],[Stock]]))-37))),0),"")</f>
        <v>6</v>
      </c>
      <c r="E549" t="s">
        <v>563</v>
      </c>
      <c r="F549" s="16">
        <f>VLOOKUP(LEFT(Table1[[#This Row],[Production]],LEN(Table1[[#This Row],[Production]])-7),Item!$A$5:$Z$1000,26,0)</f>
        <v>1.129</v>
      </c>
      <c r="H549" s="8" t="str">
        <f>IFERROR(VLOOKUP(MID(Table1[[#This Row],[Production]],10,2),Special!$B$2:$D$26,3,0),"")</f>
        <v>S</v>
      </c>
      <c r="J549" t="b">
        <f>EXACT(LEFT(Table1[[#This Row],[Stock]],12),LEFT(Table1[[#This Row],[Production]],12))</f>
        <v>1</v>
      </c>
      <c r="K549" t="b">
        <f>EXACT((RIGHT(Table1[[#This Row],[Stock]],3)),((RIGHT(Table1[[#This Row],[Production]],3))))</f>
        <v>1</v>
      </c>
      <c r="L549" s="14">
        <f>IFERROR(VLOOKUP(Table1[[#This Row],[Stock]],[1]Sheet1!$A$7:$N$10000,14,0),"")</f>
        <v>0</v>
      </c>
      <c r="M549" s="14">
        <f>IFERROR(ROUND((Table1[[#This Row],[Stock
(S&amp;L)]]/Table1[[#This Row],[Rate
(L/S)]]),0),"")</f>
        <v>0</v>
      </c>
      <c r="O549" t="str">
        <f>IF(Table1[[#This Row],[Rate
(L/S)]]=1,"P/E","C")</f>
        <v>C</v>
      </c>
      <c r="P549" s="7" t="str">
        <f>IFERROR(VLOOKUP(Table1[[#This Row],[Stock]],[2]CUS030!$A$5:$BO$10000,21,0)/Table1[[#This Row],[Rate
(L/S)]],"")</f>
        <v/>
      </c>
      <c r="Q549" s="7" t="str">
        <f>IFERROR(VLOOKUP(Table1[[#This Row],[Stock]],[2]CUS030!$A$5:$BO$10000,22,0)/Table1[[#This Row],[Rate
(L/S)]],"")</f>
        <v/>
      </c>
      <c r="R549" s="7" t="str">
        <f>IFERROR(VLOOKUP(Table1[[#This Row],[Stock]],[2]CUS030!$A$5:$BO$10000,23,0)/Table1[[#This Row],[Rate
(L/S)]],"")</f>
        <v/>
      </c>
      <c r="S549" s="7" t="str">
        <f>IFERROR(VLOOKUP(Table1[[#This Row],[Stock]],[2]CUS030!$A$5:$BO$10000,24,0)/Table1[[#This Row],[Rate
(L/S)]],"")</f>
        <v/>
      </c>
      <c r="T549" s="7" t="str">
        <f>IFERROR(VLOOKUP(Table1[[#This Row],[Stock]],[2]CUS030!$A$5:$BO$10000,25,0)/Table1[[#This Row],[Rate
(L/S)]],"")</f>
        <v/>
      </c>
      <c r="U549" s="7" t="str">
        <f>IFERROR(VLOOKUP(Table1[[#This Row],[Stock]],[2]CUS030!$A$5:$BO$10000,26,0)/Table1[[#This Row],[Rate
(L/S)]],"")</f>
        <v/>
      </c>
      <c r="V549" s="7" t="str">
        <f>IFERROR(VLOOKUP(Table1[[#This Row],[Stock]],[2]CUS030!$A$5:$BO$10000,27,0)/Table1[[#This Row],[Rate
(L/S)]],"")</f>
        <v/>
      </c>
      <c r="W549" s="7" t="str">
        <f>IFERROR(VLOOKUP(Table1[[#This Row],[Stock]],[2]CUS030!$A$5:$BO$10000,28,0)/Table1[[#This Row],[Rate
(L/S)]],"")</f>
        <v/>
      </c>
      <c r="X549" s="7" t="str">
        <f>IFERROR(VLOOKUP(Table1[[#This Row],[Stock]],[2]CUS030!$A$5:$BO$10000,29,0)/Table1[[#This Row],[Rate
(L/S)]],"")</f>
        <v/>
      </c>
      <c r="Y549" s="7" t="str">
        <f>IFERROR(VLOOKUP(Table1[[#This Row],[Stock]],[2]CUS030!$A$5:$BO$10000,30,0)/Table1[[#This Row],[Rate
(L/S)]],"")</f>
        <v/>
      </c>
      <c r="Z549" s="7" t="str">
        <f>IFERROR(VLOOKUP(Table1[[#This Row],[Stock]],[2]CUS030!$A$5:$BO$10000,31,0)/Table1[[#This Row],[Rate
(L/S)]],"")</f>
        <v/>
      </c>
      <c r="AA549" s="7" t="str">
        <f>IFERROR(VLOOKUP(Table1[[#This Row],[Stock]],[2]CUS030!$A$5:$BO$10000,32,0)/Table1[[#This Row],[Rate
(L/S)]],"")</f>
        <v/>
      </c>
      <c r="AB549" s="7" t="str">
        <f>IFERROR(VLOOKUP(Table1[[#This Row],[Stock]],[2]CUS030!$A$5:$BO$10000,33,0)/Table1[[#This Row],[Rate
(L/S)]],"")</f>
        <v/>
      </c>
      <c r="AC549" s="7" t="str">
        <f>IFERROR(VLOOKUP(Table1[[#This Row],[Stock]],[2]CUS030!$A$5:$BO$10000,34,0)/Table1[[#This Row],[Rate
(L/S)]],"")</f>
        <v/>
      </c>
      <c r="AD549" s="7" t="str">
        <f>IFERROR(VLOOKUP(Table1[[#This Row],[Stock]],[2]CUS030!$A$5:$BO$10000,35,0)/Table1[[#This Row],[Rate
(L/S)]],"")</f>
        <v/>
      </c>
      <c r="AE549" s="7" t="str">
        <f>IFERROR(VLOOKUP(Table1[[#This Row],[Stock]],[2]CUS030!$A$5:$BO$10000,36,0)/Table1[[#This Row],[Rate
(L/S)]],"")</f>
        <v/>
      </c>
      <c r="AF549" s="7" t="str">
        <f>IFERROR(VLOOKUP(Table1[[#This Row],[Stock]],[2]CUS030!$A$5:$BO$10000,37,0)/Table1[[#This Row],[Rate
(L/S)]],"")</f>
        <v/>
      </c>
      <c r="AG549" s="7" t="str">
        <f>IFERROR(VLOOKUP(Table1[[#This Row],[Stock]],[2]CUS030!$A$5:$BO$10000,38,0)/Table1[[#This Row],[Rate
(L/S)]],"")</f>
        <v/>
      </c>
      <c r="AH549" s="7" t="str">
        <f>IFERROR(VLOOKUP(Table1[[#This Row],[Stock]],[2]CUS030!$A$5:$BO$10000,39,0)/Table1[[#This Row],[Rate
(L/S)]],"")</f>
        <v/>
      </c>
      <c r="AI549" s="7" t="str">
        <f>IFERROR(VLOOKUP(Table1[[#This Row],[Stock]],[2]CUS030!$A$5:$BO$10000,40,0)/Table1[[#This Row],[Rate
(L/S)]],"")</f>
        <v/>
      </c>
      <c r="AJ549" s="7" t="str">
        <f>IFERROR(VLOOKUP(Table1[[#This Row],[Stock]],[2]CUS030!$A$5:$BO$10000,41,0)/Table1[[#This Row],[Rate
(L/S)]],"")</f>
        <v/>
      </c>
      <c r="AK549" s="7" t="str">
        <f>IFERROR(VLOOKUP(Table1[[#This Row],[Stock]],[2]CUS030!$A$5:$BO$10000,42,0)/Table1[[#This Row],[Rate
(L/S)]],"")</f>
        <v/>
      </c>
      <c r="AL549" s="7" t="str">
        <f>IFERROR(VLOOKUP(Table1[[#This Row],[Stock]],[2]CUS030!$A$5:$BO$10000,43,0)/Table1[[#This Row],[Rate
(L/S)]],"")</f>
        <v/>
      </c>
      <c r="AM549" s="7" t="str">
        <f>IFERROR(VLOOKUP(Table1[[#This Row],[Stock]],[2]CUS030!$A$5:$BO$10000,44,0)/Table1[[#This Row],[Rate
(L/S)]],"")</f>
        <v/>
      </c>
      <c r="AN549" s="7" t="str">
        <f>IFERROR(VLOOKUP(Table1[[#This Row],[Stock]],[2]CUS030!$A$5:$BO$10000,45,0)/Table1[[#This Row],[Rate
(L/S)]],"")</f>
        <v/>
      </c>
      <c r="AO549" s="7" t="str">
        <f>IFERROR(VLOOKUP(Table1[[#This Row],[Stock]],[2]CUS030!$A$5:$BO$10000,46,0)/Table1[[#This Row],[Rate
(L/S)]],"")</f>
        <v/>
      </c>
      <c r="AP549" s="7" t="str">
        <f>IFERROR(VLOOKUP(Table1[[#This Row],[Stock]],[2]CUS030!$A$5:$BO$10000,47,0)/Table1[[#This Row],[Rate
(L/S)]],"")</f>
        <v/>
      </c>
      <c r="AQ549" s="7" t="str">
        <f>IFERROR(VLOOKUP(Table1[[#This Row],[Stock]],[2]CUS030!$A$5:$BO$10000,48,0)/Table1[[#This Row],[Rate
(L/S)]],"")</f>
        <v/>
      </c>
      <c r="AR549" s="7" t="str">
        <f>IFERROR(VLOOKUP(Table1[[#This Row],[Stock]],[2]CUS030!$A$5:$BO$10000,49,0)/Table1[[#This Row],[Rate
(L/S)]],"")</f>
        <v/>
      </c>
      <c r="AS549" s="7" t="str">
        <f>IFERROR(VLOOKUP(Table1[[#This Row],[Stock]],[2]CUS030!$A$5:$BO$10000,50,0)/Table1[[#This Row],[Rate
(L/S)]],"")</f>
        <v/>
      </c>
      <c r="AT549" s="7" t="str">
        <f>IFERROR(VLOOKUP(Table1[[#This Row],[Stock]],[2]CUS030!$A$5:$BO$10000,51,0)/Table1[[#This Row],[Rate
(L/S)]],"")</f>
        <v/>
      </c>
      <c r="AU549" s="7" t="str">
        <f>IFERROR(VLOOKUP(Table1[[#This Row],[Stock]],[2]CUS030!$A$5:$BO$10000,52,0)/Table1[[#This Row],[Rate
(L/S)]],"")</f>
        <v/>
      </c>
      <c r="AV549" s="7" t="str">
        <f>IFERROR(VLOOKUP(Table1[[#This Row],[Stock]],[2]CUS030!$A$5:$BO$10000,53,0)/Table1[[#This Row],[Rate
(L/S)]],"")</f>
        <v/>
      </c>
      <c r="AW549" s="7" t="str">
        <f>IFERROR(VLOOKUP(Table1[[#This Row],[Stock]],[2]CUS030!$A$5:$BO$10000,54,0)/Table1[[#This Row],[Rate
(L/S)]],"")</f>
        <v/>
      </c>
      <c r="AX549" s="7" t="str">
        <f>IFERROR(VLOOKUP(Table1[[#This Row],[Stock]],[2]CUS030!$A$5:$BO$10000,55,0)/Table1[[#This Row],[Rate
(L/S)]],"")</f>
        <v/>
      </c>
      <c r="AY549" s="7" t="str">
        <f>IFERROR(VLOOKUP(Table1[[#This Row],[Stock]],[2]CUS030!$A$5:$BO$10000,56,0)/Table1[[#This Row],[Rate
(L/S)]],"")</f>
        <v/>
      </c>
      <c r="AZ549" s="7" t="str">
        <f>IFERROR(VLOOKUP(Table1[[#This Row],[Stock]],[2]CUS030!$A$5:$BO$10000,57,0)/Table1[[#This Row],[Rate
(L/S)]],"")</f>
        <v/>
      </c>
      <c r="BA549" s="7" t="str">
        <f>IFERROR(VLOOKUP(Table1[[#This Row],[Stock]],[2]CUS030!$A$5:$BO$10000,58,0)/Table1[[#This Row],[Rate
(L/S)]],"")</f>
        <v/>
      </c>
      <c r="BB549" s="7" t="str">
        <f>IFERROR(VLOOKUP(Table1[[#This Row],[Stock]],[2]CUS030!$A$5:$BO$10000,59,0)/Table1[[#This Row],[Rate
(L/S)]],"")</f>
        <v/>
      </c>
      <c r="BC549" s="7" t="str">
        <f>IFERROR(VLOOKUP(Table1[[#This Row],[Stock]],[2]CUS030!$A$5:$BO$10000,60,0)/Table1[[#This Row],[Rate
(L/S)]],"")</f>
        <v/>
      </c>
      <c r="BD549" s="7" t="str">
        <f>IFERROR(VLOOKUP(Table1[[#This Row],[Stock]],[2]CUS030!$A$5:$BO$10000,61,0)/Table1[[#This Row],[Rate
(L/S)]],"")</f>
        <v/>
      </c>
      <c r="BE549" s="7" t="str">
        <f>IFERROR(VLOOKUP(Table1[[#This Row],[Stock]],[2]CUS030!$A$5:$BO$10000,62,0)/Table1[[#This Row],[Rate
(L/S)]],"")</f>
        <v/>
      </c>
      <c r="BF549" s="7" t="str">
        <f>IFERROR(VLOOKUP(Table1[[#This Row],[Stock]],[2]CUS030!$A$5:$BO$10000,63,0)/Table1[[#This Row],[Rate
(L/S)]],"")</f>
        <v/>
      </c>
      <c r="BG549" s="7" t="str">
        <f>IFERROR(VLOOKUP(Table1[[#This Row],[Stock]],[2]CUS030!$A$5:$BO$10000,64,0)/Table1[[#This Row],[Rate
(L/S)]],"")</f>
        <v/>
      </c>
      <c r="BH549" s="7" t="str">
        <f>IFERROR(VLOOKUP(Table1[[#This Row],[Stock]],[2]CUS030!$A$5:$BO$10000,65,0)/Table1[[#This Row],[Rate
(L/S)]],"")</f>
        <v/>
      </c>
      <c r="BI549" s="7" t="s">
        <v>1</v>
      </c>
      <c r="BJ549" s="15">
        <f>IFERROR(IF(Table1[[#This Row],[S.Material]]="S",(Table1[[#This Row],[Total Qty]]+Table1[[#This Row],[N+1]]+Table1[[#This Row],[N+2]]),Table1[[#This Row],[Total Qty]]+Table1[[#This Row],[N+1]]),)</f>
        <v>0</v>
      </c>
      <c r="BK549" s="7" t="str">
        <f>IFERROR(IF(((AVERAGE((Table1[[#This Row],[N+1]],Table1[[#This Row],[N+2]]),Table1[[#This Row],[N+3]])-(Table1[[#This Row],[Total Qty]])))&gt;500,"Fixed&gt;500pcs",""),"")</f>
        <v/>
      </c>
      <c r="BL549" s="7" t="str">
        <f>IF(AND(Table1[[#This Row],[Last Forcast]]=0,Table1[[#This Row],[Total Qty]]&gt;0,Table1[[#This Row],[N+1]]&gt;0),"Check PO again","")</f>
        <v/>
      </c>
    </row>
    <row r="550" spans="2:64" x14ac:dyDescent="0.3">
      <c r="B550">
        <v>548</v>
      </c>
      <c r="C550" t="s">
        <v>564</v>
      </c>
      <c r="D550">
        <f>IFERROR(ROUND((MID(Table1[[#This Row],[Production]],35,(LEN(Table1[[#This Row],[Production]]))-37)/(MID(Table1[[#This Row],[Stock]],35,(LEN(Table1[[#This Row],[Stock]]))-37))),0),"")</f>
        <v>33</v>
      </c>
      <c r="E550" t="s">
        <v>565</v>
      </c>
      <c r="F550" s="16">
        <f>VLOOKUP(LEFT(Table1[[#This Row],[Production]],LEN(Table1[[#This Row],[Production]])-7),Item!$A$5:$Z$1000,26,0)</f>
        <v>1.129</v>
      </c>
      <c r="H550" s="8" t="str">
        <f>IFERROR(VLOOKUP(MID(Table1[[#This Row],[Production]],10,2),Special!$B$2:$D$26,3,0),"")</f>
        <v>S</v>
      </c>
      <c r="J550" t="b">
        <f>EXACT(LEFT(Table1[[#This Row],[Stock]],12),LEFT(Table1[[#This Row],[Production]],12))</f>
        <v>1</v>
      </c>
      <c r="K550" t="b">
        <f>EXACT((RIGHT(Table1[[#This Row],[Stock]],3)),((RIGHT(Table1[[#This Row],[Production]],3))))</f>
        <v>1</v>
      </c>
      <c r="L550" s="14">
        <f>IFERROR(VLOOKUP(Table1[[#This Row],[Stock]],[1]Sheet1!$A$7:$N$10000,14,0),"")</f>
        <v>57</v>
      </c>
      <c r="M550" s="14">
        <f>IFERROR(ROUND((Table1[[#This Row],[Stock
(S&amp;L)]]/Table1[[#This Row],[Rate
(L/S)]]),0),"")</f>
        <v>2</v>
      </c>
      <c r="O550" t="str">
        <f>IF(Table1[[#This Row],[Rate
(L/S)]]=1,"P/E","C")</f>
        <v>C</v>
      </c>
      <c r="P550" s="7">
        <f>IFERROR(VLOOKUP(Table1[[#This Row],[Stock]],[2]CUS030!$A$5:$BO$10000,21,0)/Table1[[#This Row],[Rate
(L/S)]],"")</f>
        <v>0</v>
      </c>
      <c r="Q550" s="7">
        <f>IFERROR(VLOOKUP(Table1[[#This Row],[Stock]],[2]CUS030!$A$5:$BO$10000,22,0)/Table1[[#This Row],[Rate
(L/S)]],"")</f>
        <v>0</v>
      </c>
      <c r="R550" s="7">
        <f>IFERROR(VLOOKUP(Table1[[#This Row],[Stock]],[2]CUS030!$A$5:$BO$10000,23,0)/Table1[[#This Row],[Rate
(L/S)]],"")</f>
        <v>0</v>
      </c>
      <c r="S550" s="7">
        <f>IFERROR(VLOOKUP(Table1[[#This Row],[Stock]],[2]CUS030!$A$5:$BO$10000,24,0)/Table1[[#This Row],[Rate
(L/S)]],"")</f>
        <v>0</v>
      </c>
      <c r="T550" s="7">
        <f>IFERROR(VLOOKUP(Table1[[#This Row],[Stock]],[2]CUS030!$A$5:$BO$10000,25,0)/Table1[[#This Row],[Rate
(L/S)]],"")</f>
        <v>0</v>
      </c>
      <c r="U550" s="7">
        <f>IFERROR(VLOOKUP(Table1[[#This Row],[Stock]],[2]CUS030!$A$5:$BO$10000,26,0)/Table1[[#This Row],[Rate
(L/S)]],"")</f>
        <v>0</v>
      </c>
      <c r="V550" s="7">
        <f>IFERROR(VLOOKUP(Table1[[#This Row],[Stock]],[2]CUS030!$A$5:$BO$10000,27,0)/Table1[[#This Row],[Rate
(L/S)]],"")</f>
        <v>0</v>
      </c>
      <c r="W550" s="7">
        <f>IFERROR(VLOOKUP(Table1[[#This Row],[Stock]],[2]CUS030!$A$5:$BO$10000,28,0)/Table1[[#This Row],[Rate
(L/S)]],"")</f>
        <v>0</v>
      </c>
      <c r="X550" s="7">
        <f>IFERROR(VLOOKUP(Table1[[#This Row],[Stock]],[2]CUS030!$A$5:$BO$10000,29,0)/Table1[[#This Row],[Rate
(L/S)]],"")</f>
        <v>0</v>
      </c>
      <c r="Y550" s="7">
        <f>IFERROR(VLOOKUP(Table1[[#This Row],[Stock]],[2]CUS030!$A$5:$BO$10000,30,0)/Table1[[#This Row],[Rate
(L/S)]],"")</f>
        <v>0</v>
      </c>
      <c r="Z550" s="7">
        <f>IFERROR(VLOOKUP(Table1[[#This Row],[Stock]],[2]CUS030!$A$5:$BO$10000,31,0)/Table1[[#This Row],[Rate
(L/S)]],"")</f>
        <v>0</v>
      </c>
      <c r="AA550" s="7">
        <f>IFERROR(VLOOKUP(Table1[[#This Row],[Stock]],[2]CUS030!$A$5:$BO$10000,32,0)/Table1[[#This Row],[Rate
(L/S)]],"")</f>
        <v>0</v>
      </c>
      <c r="AB550" s="7">
        <f>IFERROR(VLOOKUP(Table1[[#This Row],[Stock]],[2]CUS030!$A$5:$BO$10000,33,0)/Table1[[#This Row],[Rate
(L/S)]],"")</f>
        <v>0</v>
      </c>
      <c r="AC550" s="7">
        <f>IFERROR(VLOOKUP(Table1[[#This Row],[Stock]],[2]CUS030!$A$5:$BO$10000,34,0)/Table1[[#This Row],[Rate
(L/S)]],"")</f>
        <v>0</v>
      </c>
      <c r="AD550" s="7">
        <f>IFERROR(VLOOKUP(Table1[[#This Row],[Stock]],[2]CUS030!$A$5:$BO$10000,35,0)/Table1[[#This Row],[Rate
(L/S)]],"")</f>
        <v>0</v>
      </c>
      <c r="AE550" s="7">
        <f>IFERROR(VLOOKUP(Table1[[#This Row],[Stock]],[2]CUS030!$A$5:$BO$10000,36,0)/Table1[[#This Row],[Rate
(L/S)]],"")</f>
        <v>0</v>
      </c>
      <c r="AF550" s="7">
        <f>IFERROR(VLOOKUP(Table1[[#This Row],[Stock]],[2]CUS030!$A$5:$BO$10000,37,0)/Table1[[#This Row],[Rate
(L/S)]],"")</f>
        <v>0</v>
      </c>
      <c r="AG550" s="7">
        <f>IFERROR(VLOOKUP(Table1[[#This Row],[Stock]],[2]CUS030!$A$5:$BO$10000,38,0)/Table1[[#This Row],[Rate
(L/S)]],"")</f>
        <v>0</v>
      </c>
      <c r="AH550" s="7">
        <f>IFERROR(VLOOKUP(Table1[[#This Row],[Stock]],[2]CUS030!$A$5:$BO$10000,39,0)/Table1[[#This Row],[Rate
(L/S)]],"")</f>
        <v>0</v>
      </c>
      <c r="AI550" s="7">
        <f>IFERROR(VLOOKUP(Table1[[#This Row],[Stock]],[2]CUS030!$A$5:$BO$10000,40,0)/Table1[[#This Row],[Rate
(L/S)]],"")</f>
        <v>0</v>
      </c>
      <c r="AJ550" s="7">
        <f>IFERROR(VLOOKUP(Table1[[#This Row],[Stock]],[2]CUS030!$A$5:$BO$10000,41,0)/Table1[[#This Row],[Rate
(L/S)]],"")</f>
        <v>0</v>
      </c>
      <c r="AK550" s="7">
        <f>IFERROR(VLOOKUP(Table1[[#This Row],[Stock]],[2]CUS030!$A$5:$BO$10000,42,0)/Table1[[#This Row],[Rate
(L/S)]],"")</f>
        <v>0</v>
      </c>
      <c r="AL550" s="7">
        <f>IFERROR(VLOOKUP(Table1[[#This Row],[Stock]],[2]CUS030!$A$5:$BO$10000,43,0)/Table1[[#This Row],[Rate
(L/S)]],"")</f>
        <v>0</v>
      </c>
      <c r="AM550" s="7">
        <f>IFERROR(VLOOKUP(Table1[[#This Row],[Stock]],[2]CUS030!$A$5:$BO$10000,44,0)/Table1[[#This Row],[Rate
(L/S)]],"")</f>
        <v>0</v>
      </c>
      <c r="AN550" s="7">
        <f>IFERROR(VLOOKUP(Table1[[#This Row],[Stock]],[2]CUS030!$A$5:$BO$10000,45,0)/Table1[[#This Row],[Rate
(L/S)]],"")</f>
        <v>0</v>
      </c>
      <c r="AO550" s="7">
        <f>IFERROR(VLOOKUP(Table1[[#This Row],[Stock]],[2]CUS030!$A$5:$BO$10000,46,0)/Table1[[#This Row],[Rate
(L/S)]],"")</f>
        <v>0</v>
      </c>
      <c r="AP550" s="7">
        <f>IFERROR(VLOOKUP(Table1[[#This Row],[Stock]],[2]CUS030!$A$5:$BO$10000,47,0)/Table1[[#This Row],[Rate
(L/S)]],"")</f>
        <v>0</v>
      </c>
      <c r="AQ550" s="7">
        <f>IFERROR(VLOOKUP(Table1[[#This Row],[Stock]],[2]CUS030!$A$5:$BO$10000,48,0)/Table1[[#This Row],[Rate
(L/S)]],"")</f>
        <v>0</v>
      </c>
      <c r="AR550" s="7">
        <f>IFERROR(VLOOKUP(Table1[[#This Row],[Stock]],[2]CUS030!$A$5:$BO$10000,49,0)/Table1[[#This Row],[Rate
(L/S)]],"")</f>
        <v>0</v>
      </c>
      <c r="AS550" s="7">
        <f>IFERROR(VLOOKUP(Table1[[#This Row],[Stock]],[2]CUS030!$A$5:$BO$10000,50,0)/Table1[[#This Row],[Rate
(L/S)]],"")</f>
        <v>0</v>
      </c>
      <c r="AT550" s="7">
        <f>IFERROR(VLOOKUP(Table1[[#This Row],[Stock]],[2]CUS030!$A$5:$BO$10000,51,0)/Table1[[#This Row],[Rate
(L/S)]],"")</f>
        <v>0</v>
      </c>
      <c r="AU550" s="7">
        <f>IFERROR(VLOOKUP(Table1[[#This Row],[Stock]],[2]CUS030!$A$5:$BO$10000,52,0)/Table1[[#This Row],[Rate
(L/S)]],"")</f>
        <v>0</v>
      </c>
      <c r="AV550" s="7">
        <f>IFERROR(VLOOKUP(Table1[[#This Row],[Stock]],[2]CUS030!$A$5:$BO$10000,53,0)/Table1[[#This Row],[Rate
(L/S)]],"")</f>
        <v>0</v>
      </c>
      <c r="AW550" s="7">
        <f>IFERROR(VLOOKUP(Table1[[#This Row],[Stock]],[2]CUS030!$A$5:$BO$10000,54,0)/Table1[[#This Row],[Rate
(L/S)]],"")</f>
        <v>0</v>
      </c>
      <c r="AX550" s="7">
        <f>IFERROR(VLOOKUP(Table1[[#This Row],[Stock]],[2]CUS030!$A$5:$BO$10000,55,0)/Table1[[#This Row],[Rate
(L/S)]],"")</f>
        <v>0</v>
      </c>
      <c r="AY550" s="7">
        <f>IFERROR(VLOOKUP(Table1[[#This Row],[Stock]],[2]CUS030!$A$5:$BO$10000,56,0)/Table1[[#This Row],[Rate
(L/S)]],"")</f>
        <v>0</v>
      </c>
      <c r="AZ550" s="7">
        <f>IFERROR(VLOOKUP(Table1[[#This Row],[Stock]],[2]CUS030!$A$5:$BO$10000,57,0)/Table1[[#This Row],[Rate
(L/S)]],"")</f>
        <v>13.666666666666666</v>
      </c>
      <c r="BA550" s="7">
        <f>IFERROR(VLOOKUP(Table1[[#This Row],[Stock]],[2]CUS030!$A$5:$BO$10000,58,0)/Table1[[#This Row],[Rate
(L/S)]],"")</f>
        <v>13.939393939393939</v>
      </c>
      <c r="BB550" s="7">
        <f>IFERROR(VLOOKUP(Table1[[#This Row],[Stock]],[2]CUS030!$A$5:$BO$10000,59,0)/Table1[[#This Row],[Rate
(L/S)]],"")</f>
        <v>0</v>
      </c>
      <c r="BC550" s="7">
        <f>IFERROR(VLOOKUP(Table1[[#This Row],[Stock]],[2]CUS030!$A$5:$BO$10000,60,0)/Table1[[#This Row],[Rate
(L/S)]],"")</f>
        <v>0</v>
      </c>
      <c r="BD550" s="7">
        <f>IFERROR(VLOOKUP(Table1[[#This Row],[Stock]],[2]CUS030!$A$5:$BO$10000,61,0)/Table1[[#This Row],[Rate
(L/S)]],"")</f>
        <v>0</v>
      </c>
      <c r="BE550" s="7">
        <f>IFERROR(VLOOKUP(Table1[[#This Row],[Stock]],[2]CUS030!$A$5:$BO$10000,62,0)/Table1[[#This Row],[Rate
(L/S)]],"")</f>
        <v>0</v>
      </c>
      <c r="BF550" s="7">
        <f>IFERROR(VLOOKUP(Table1[[#This Row],[Stock]],[2]CUS030!$A$5:$BO$10000,63,0)/Table1[[#This Row],[Rate
(L/S)]],"")</f>
        <v>0</v>
      </c>
      <c r="BG550" s="7">
        <f>IFERROR(VLOOKUP(Table1[[#This Row],[Stock]],[2]CUS030!$A$5:$BO$10000,64,0)/Table1[[#This Row],[Rate
(L/S)]],"")</f>
        <v>0</v>
      </c>
      <c r="BH550" s="7">
        <f>IFERROR(VLOOKUP(Table1[[#This Row],[Stock]],[2]CUS030!$A$5:$BO$10000,65,0)/Table1[[#This Row],[Rate
(L/S)]],"")</f>
        <v>0</v>
      </c>
      <c r="BI550" s="7" t="s">
        <v>1</v>
      </c>
      <c r="BJ550" s="15">
        <f>IFERROR(IF(Table1[[#This Row],[S.Material]]="S",(Table1[[#This Row],[Total Qty]]+Table1[[#This Row],[N+1]]+Table1[[#This Row],[N+2]]),Table1[[#This Row],[Total Qty]]+Table1[[#This Row],[N+1]]),)</f>
        <v>13.666666666666666</v>
      </c>
      <c r="BK550" s="7" t="str">
        <f>IFERROR(IF(((AVERAGE((Table1[[#This Row],[N+1]],Table1[[#This Row],[N+2]]),Table1[[#This Row],[N+3]])-(Table1[[#This Row],[Total Qty]])))&gt;500,"Fixed&gt;500pcs",""),"")</f>
        <v/>
      </c>
      <c r="BL550" s="7" t="str">
        <f>IF(AND(Table1[[#This Row],[Last Forcast]]=0,Table1[[#This Row],[Total Qty]]&gt;0,Table1[[#This Row],[N+1]]&gt;0),"Check PO again","")</f>
        <v/>
      </c>
    </row>
    <row r="551" spans="2:64" x14ac:dyDescent="0.3">
      <c r="B551">
        <v>549</v>
      </c>
      <c r="C551" t="s">
        <v>566</v>
      </c>
      <c r="D551">
        <f>IFERROR(ROUND((MID(Table1[[#This Row],[Production]],35,(LEN(Table1[[#This Row],[Production]]))-37)/(MID(Table1[[#This Row],[Stock]],35,(LEN(Table1[[#This Row],[Stock]]))-37))),0),"")</f>
        <v>10</v>
      </c>
      <c r="E551" t="s">
        <v>565</v>
      </c>
      <c r="F551" s="16">
        <f>VLOOKUP(LEFT(Table1[[#This Row],[Production]],LEN(Table1[[#This Row],[Production]])-7),Item!$A$5:$Z$1000,26,0)</f>
        <v>1.129</v>
      </c>
      <c r="H551" s="8" t="str">
        <f>IFERROR(VLOOKUP(MID(Table1[[#This Row],[Production]],10,2),Special!$B$2:$D$26,3,0),"")</f>
        <v>S</v>
      </c>
      <c r="J551" t="b">
        <f>EXACT(LEFT(Table1[[#This Row],[Stock]],12),LEFT(Table1[[#This Row],[Production]],12))</f>
        <v>1</v>
      </c>
      <c r="K551" t="b">
        <f>EXACT((RIGHT(Table1[[#This Row],[Stock]],3)),((RIGHT(Table1[[#This Row],[Production]],3))))</f>
        <v>1</v>
      </c>
      <c r="L551" s="14">
        <f>IFERROR(VLOOKUP(Table1[[#This Row],[Stock]],[1]Sheet1!$A$7:$N$10000,14,0),"")</f>
        <v>15</v>
      </c>
      <c r="M551" s="14">
        <f>IFERROR(ROUND((Table1[[#This Row],[Stock
(S&amp;L)]]/Table1[[#This Row],[Rate
(L/S)]]),0),"")</f>
        <v>2</v>
      </c>
      <c r="O551" t="str">
        <f>IF(Table1[[#This Row],[Rate
(L/S)]]=1,"P/E","C")</f>
        <v>C</v>
      </c>
      <c r="P551" s="7">
        <f>IFERROR(VLOOKUP(Table1[[#This Row],[Stock]],[2]CUS030!$A$5:$BO$10000,21,0)/Table1[[#This Row],[Rate
(L/S)]],"")</f>
        <v>0</v>
      </c>
      <c r="Q551" s="7">
        <f>IFERROR(VLOOKUP(Table1[[#This Row],[Stock]],[2]CUS030!$A$5:$BO$10000,22,0)/Table1[[#This Row],[Rate
(L/S)]],"")</f>
        <v>0</v>
      </c>
      <c r="R551" s="7">
        <f>IFERROR(VLOOKUP(Table1[[#This Row],[Stock]],[2]CUS030!$A$5:$BO$10000,23,0)/Table1[[#This Row],[Rate
(L/S)]],"")</f>
        <v>0</v>
      </c>
      <c r="S551" s="7">
        <f>IFERROR(VLOOKUP(Table1[[#This Row],[Stock]],[2]CUS030!$A$5:$BO$10000,24,0)/Table1[[#This Row],[Rate
(L/S)]],"")</f>
        <v>0</v>
      </c>
      <c r="T551" s="7">
        <f>IFERROR(VLOOKUP(Table1[[#This Row],[Stock]],[2]CUS030!$A$5:$BO$10000,25,0)/Table1[[#This Row],[Rate
(L/S)]],"")</f>
        <v>0</v>
      </c>
      <c r="U551" s="7">
        <f>IFERROR(VLOOKUP(Table1[[#This Row],[Stock]],[2]CUS030!$A$5:$BO$10000,26,0)/Table1[[#This Row],[Rate
(L/S)]],"")</f>
        <v>0</v>
      </c>
      <c r="V551" s="7">
        <f>IFERROR(VLOOKUP(Table1[[#This Row],[Stock]],[2]CUS030!$A$5:$BO$10000,27,0)/Table1[[#This Row],[Rate
(L/S)]],"")</f>
        <v>0</v>
      </c>
      <c r="W551" s="7">
        <f>IFERROR(VLOOKUP(Table1[[#This Row],[Stock]],[2]CUS030!$A$5:$BO$10000,28,0)/Table1[[#This Row],[Rate
(L/S)]],"")</f>
        <v>0</v>
      </c>
      <c r="X551" s="7">
        <f>IFERROR(VLOOKUP(Table1[[#This Row],[Stock]],[2]CUS030!$A$5:$BO$10000,29,0)/Table1[[#This Row],[Rate
(L/S)]],"")</f>
        <v>0</v>
      </c>
      <c r="Y551" s="7">
        <f>IFERROR(VLOOKUP(Table1[[#This Row],[Stock]],[2]CUS030!$A$5:$BO$10000,30,0)/Table1[[#This Row],[Rate
(L/S)]],"")</f>
        <v>0</v>
      </c>
      <c r="Z551" s="7">
        <f>IFERROR(VLOOKUP(Table1[[#This Row],[Stock]],[2]CUS030!$A$5:$BO$10000,31,0)/Table1[[#This Row],[Rate
(L/S)]],"")</f>
        <v>0</v>
      </c>
      <c r="AA551" s="7">
        <f>IFERROR(VLOOKUP(Table1[[#This Row],[Stock]],[2]CUS030!$A$5:$BO$10000,32,0)/Table1[[#This Row],[Rate
(L/S)]],"")</f>
        <v>0</v>
      </c>
      <c r="AB551" s="7">
        <f>IFERROR(VLOOKUP(Table1[[#This Row],[Stock]],[2]CUS030!$A$5:$BO$10000,33,0)/Table1[[#This Row],[Rate
(L/S)]],"")</f>
        <v>0</v>
      </c>
      <c r="AC551" s="7">
        <f>IFERROR(VLOOKUP(Table1[[#This Row],[Stock]],[2]CUS030!$A$5:$BO$10000,34,0)/Table1[[#This Row],[Rate
(L/S)]],"")</f>
        <v>0</v>
      </c>
      <c r="AD551" s="7">
        <f>IFERROR(VLOOKUP(Table1[[#This Row],[Stock]],[2]CUS030!$A$5:$BO$10000,35,0)/Table1[[#This Row],[Rate
(L/S)]],"")</f>
        <v>0</v>
      </c>
      <c r="AE551" s="7">
        <f>IFERROR(VLOOKUP(Table1[[#This Row],[Stock]],[2]CUS030!$A$5:$BO$10000,36,0)/Table1[[#This Row],[Rate
(L/S)]],"")</f>
        <v>0</v>
      </c>
      <c r="AF551" s="7">
        <f>IFERROR(VLOOKUP(Table1[[#This Row],[Stock]],[2]CUS030!$A$5:$BO$10000,37,0)/Table1[[#This Row],[Rate
(L/S)]],"")</f>
        <v>0</v>
      </c>
      <c r="AG551" s="7">
        <f>IFERROR(VLOOKUP(Table1[[#This Row],[Stock]],[2]CUS030!$A$5:$BO$10000,38,0)/Table1[[#This Row],[Rate
(L/S)]],"")</f>
        <v>0</v>
      </c>
      <c r="AH551" s="7">
        <f>IFERROR(VLOOKUP(Table1[[#This Row],[Stock]],[2]CUS030!$A$5:$BO$10000,39,0)/Table1[[#This Row],[Rate
(L/S)]],"")</f>
        <v>0</v>
      </c>
      <c r="AI551" s="7">
        <f>IFERROR(VLOOKUP(Table1[[#This Row],[Stock]],[2]CUS030!$A$5:$BO$10000,40,0)/Table1[[#This Row],[Rate
(L/S)]],"")</f>
        <v>0</v>
      </c>
      <c r="AJ551" s="7">
        <f>IFERROR(VLOOKUP(Table1[[#This Row],[Stock]],[2]CUS030!$A$5:$BO$10000,41,0)/Table1[[#This Row],[Rate
(L/S)]],"")</f>
        <v>0</v>
      </c>
      <c r="AK551" s="7">
        <f>IFERROR(VLOOKUP(Table1[[#This Row],[Stock]],[2]CUS030!$A$5:$BO$10000,42,0)/Table1[[#This Row],[Rate
(L/S)]],"")</f>
        <v>0</v>
      </c>
      <c r="AL551" s="7">
        <f>IFERROR(VLOOKUP(Table1[[#This Row],[Stock]],[2]CUS030!$A$5:$BO$10000,43,0)/Table1[[#This Row],[Rate
(L/S)]],"")</f>
        <v>0</v>
      </c>
      <c r="AM551" s="7">
        <f>IFERROR(VLOOKUP(Table1[[#This Row],[Stock]],[2]CUS030!$A$5:$BO$10000,44,0)/Table1[[#This Row],[Rate
(L/S)]],"")</f>
        <v>0</v>
      </c>
      <c r="AN551" s="7">
        <f>IFERROR(VLOOKUP(Table1[[#This Row],[Stock]],[2]CUS030!$A$5:$BO$10000,45,0)/Table1[[#This Row],[Rate
(L/S)]],"")</f>
        <v>0</v>
      </c>
      <c r="AO551" s="7">
        <f>IFERROR(VLOOKUP(Table1[[#This Row],[Stock]],[2]CUS030!$A$5:$BO$10000,46,0)/Table1[[#This Row],[Rate
(L/S)]],"")</f>
        <v>0</v>
      </c>
      <c r="AP551" s="7">
        <f>IFERROR(VLOOKUP(Table1[[#This Row],[Stock]],[2]CUS030!$A$5:$BO$10000,47,0)/Table1[[#This Row],[Rate
(L/S)]],"")</f>
        <v>0</v>
      </c>
      <c r="AQ551" s="7">
        <f>IFERROR(VLOOKUP(Table1[[#This Row],[Stock]],[2]CUS030!$A$5:$BO$10000,48,0)/Table1[[#This Row],[Rate
(L/S)]],"")</f>
        <v>0</v>
      </c>
      <c r="AR551" s="7">
        <f>IFERROR(VLOOKUP(Table1[[#This Row],[Stock]],[2]CUS030!$A$5:$BO$10000,49,0)/Table1[[#This Row],[Rate
(L/S)]],"")</f>
        <v>0</v>
      </c>
      <c r="AS551" s="7">
        <f>IFERROR(VLOOKUP(Table1[[#This Row],[Stock]],[2]CUS030!$A$5:$BO$10000,50,0)/Table1[[#This Row],[Rate
(L/S)]],"")</f>
        <v>0</v>
      </c>
      <c r="AT551" s="7">
        <f>IFERROR(VLOOKUP(Table1[[#This Row],[Stock]],[2]CUS030!$A$5:$BO$10000,51,0)/Table1[[#This Row],[Rate
(L/S)]],"")</f>
        <v>0</v>
      </c>
      <c r="AU551" s="7">
        <f>IFERROR(VLOOKUP(Table1[[#This Row],[Stock]],[2]CUS030!$A$5:$BO$10000,52,0)/Table1[[#This Row],[Rate
(L/S)]],"")</f>
        <v>0</v>
      </c>
      <c r="AV551" s="7">
        <f>IFERROR(VLOOKUP(Table1[[#This Row],[Stock]],[2]CUS030!$A$5:$BO$10000,53,0)/Table1[[#This Row],[Rate
(L/S)]],"")</f>
        <v>0</v>
      </c>
      <c r="AW551" s="7">
        <f>IFERROR(VLOOKUP(Table1[[#This Row],[Stock]],[2]CUS030!$A$5:$BO$10000,54,0)/Table1[[#This Row],[Rate
(L/S)]],"")</f>
        <v>0</v>
      </c>
      <c r="AX551" s="7">
        <f>IFERROR(VLOOKUP(Table1[[#This Row],[Stock]],[2]CUS030!$A$5:$BO$10000,55,0)/Table1[[#This Row],[Rate
(L/S)]],"")</f>
        <v>0</v>
      </c>
      <c r="AY551" s="7">
        <f>IFERROR(VLOOKUP(Table1[[#This Row],[Stock]],[2]CUS030!$A$5:$BO$10000,56,0)/Table1[[#This Row],[Rate
(L/S)]],"")</f>
        <v>0</v>
      </c>
      <c r="AZ551" s="7">
        <f>IFERROR(VLOOKUP(Table1[[#This Row],[Stock]],[2]CUS030!$A$5:$BO$10000,57,0)/Table1[[#This Row],[Rate
(L/S)]],"")</f>
        <v>43</v>
      </c>
      <c r="BA551" s="7">
        <f>IFERROR(VLOOKUP(Table1[[#This Row],[Stock]],[2]CUS030!$A$5:$BO$10000,58,0)/Table1[[#This Row],[Rate
(L/S)]],"")</f>
        <v>43</v>
      </c>
      <c r="BB551" s="7">
        <f>IFERROR(VLOOKUP(Table1[[#This Row],[Stock]],[2]CUS030!$A$5:$BO$10000,59,0)/Table1[[#This Row],[Rate
(L/S)]],"")</f>
        <v>0</v>
      </c>
      <c r="BC551" s="7">
        <f>IFERROR(VLOOKUP(Table1[[#This Row],[Stock]],[2]CUS030!$A$5:$BO$10000,60,0)/Table1[[#This Row],[Rate
(L/S)]],"")</f>
        <v>0</v>
      </c>
      <c r="BD551" s="7">
        <f>IFERROR(VLOOKUP(Table1[[#This Row],[Stock]],[2]CUS030!$A$5:$BO$10000,61,0)/Table1[[#This Row],[Rate
(L/S)]],"")</f>
        <v>0</v>
      </c>
      <c r="BE551" s="7">
        <f>IFERROR(VLOOKUP(Table1[[#This Row],[Stock]],[2]CUS030!$A$5:$BO$10000,62,0)/Table1[[#This Row],[Rate
(L/S)]],"")</f>
        <v>0</v>
      </c>
      <c r="BF551" s="7">
        <f>IFERROR(VLOOKUP(Table1[[#This Row],[Stock]],[2]CUS030!$A$5:$BO$10000,63,0)/Table1[[#This Row],[Rate
(L/S)]],"")</f>
        <v>0</v>
      </c>
      <c r="BG551" s="7">
        <f>IFERROR(VLOOKUP(Table1[[#This Row],[Stock]],[2]CUS030!$A$5:$BO$10000,64,0)/Table1[[#This Row],[Rate
(L/S)]],"")</f>
        <v>0</v>
      </c>
      <c r="BH551" s="7">
        <f>IFERROR(VLOOKUP(Table1[[#This Row],[Stock]],[2]CUS030!$A$5:$BO$10000,65,0)/Table1[[#This Row],[Rate
(L/S)]],"")</f>
        <v>0</v>
      </c>
      <c r="BI551" s="7" t="s">
        <v>1</v>
      </c>
      <c r="BJ551" s="15">
        <f>IFERROR(IF(Table1[[#This Row],[S.Material]]="S",(Table1[[#This Row],[Total Qty]]+Table1[[#This Row],[N+1]]+Table1[[#This Row],[N+2]]),Table1[[#This Row],[Total Qty]]+Table1[[#This Row],[N+1]]),)</f>
        <v>43</v>
      </c>
      <c r="BK551" s="7" t="str">
        <f>IFERROR(IF(((AVERAGE((Table1[[#This Row],[N+1]],Table1[[#This Row],[N+2]]),Table1[[#This Row],[N+3]])-(Table1[[#This Row],[Total Qty]])))&gt;500,"Fixed&gt;500pcs",""),"")</f>
        <v/>
      </c>
      <c r="BL551" s="7" t="str">
        <f>IF(AND(Table1[[#This Row],[Last Forcast]]=0,Table1[[#This Row],[Total Qty]]&gt;0,Table1[[#This Row],[N+1]]&gt;0),"Check PO again","")</f>
        <v/>
      </c>
    </row>
    <row r="552" spans="2:64" x14ac:dyDescent="0.3">
      <c r="B552">
        <v>550</v>
      </c>
      <c r="C552" t="s">
        <v>565</v>
      </c>
      <c r="D552">
        <f>IFERROR(ROUND((MID(Table1[[#This Row],[Production]],35,(LEN(Table1[[#This Row],[Production]]))-37)/(MID(Table1[[#This Row],[Stock]],35,(LEN(Table1[[#This Row],[Stock]]))-37))),0),"")</f>
        <v>1</v>
      </c>
      <c r="E552" t="s">
        <v>565</v>
      </c>
      <c r="F552" s="16">
        <f>VLOOKUP(LEFT(Table1[[#This Row],[Production]],LEN(Table1[[#This Row],[Production]])-7),Item!$A$5:$Z$1000,26,0)</f>
        <v>1.129</v>
      </c>
      <c r="H552" s="8" t="str">
        <f>IFERROR(VLOOKUP(MID(Table1[[#This Row],[Production]],10,2),Special!$B$2:$D$26,3,0),"")</f>
        <v>S</v>
      </c>
      <c r="J552" t="b">
        <f>EXACT(LEFT(Table1[[#This Row],[Stock]],12),LEFT(Table1[[#This Row],[Production]],12))</f>
        <v>1</v>
      </c>
      <c r="K552" t="b">
        <f>EXACT((RIGHT(Table1[[#This Row],[Stock]],3)),((RIGHT(Table1[[#This Row],[Production]],3))))</f>
        <v>1</v>
      </c>
      <c r="L552" s="14">
        <f>IFERROR(VLOOKUP(Table1[[#This Row],[Stock]],[1]Sheet1!$A$7:$N$10000,14,0),"")</f>
        <v>239</v>
      </c>
      <c r="M552" s="14">
        <f>IFERROR(ROUND((Table1[[#This Row],[Stock
(S&amp;L)]]/Table1[[#This Row],[Rate
(L/S)]]),0),"")</f>
        <v>239</v>
      </c>
      <c r="O552" t="str">
        <f>IF(Table1[[#This Row],[Rate
(L/S)]]=1,"P/E","C")</f>
        <v>P/E</v>
      </c>
      <c r="P552" s="7">
        <f>IFERROR(VLOOKUP(Table1[[#This Row],[Stock]],[2]CUS030!$A$5:$BO$10000,21,0)/Table1[[#This Row],[Rate
(L/S)]],"")</f>
        <v>0</v>
      </c>
      <c r="Q552" s="7">
        <f>IFERROR(VLOOKUP(Table1[[#This Row],[Stock]],[2]CUS030!$A$5:$BO$10000,22,0)/Table1[[#This Row],[Rate
(L/S)]],"")</f>
        <v>0</v>
      </c>
      <c r="R552" s="7">
        <f>IFERROR(VLOOKUP(Table1[[#This Row],[Stock]],[2]CUS030!$A$5:$BO$10000,23,0)/Table1[[#This Row],[Rate
(L/S)]],"")</f>
        <v>0</v>
      </c>
      <c r="S552" s="7">
        <f>IFERROR(VLOOKUP(Table1[[#This Row],[Stock]],[2]CUS030!$A$5:$BO$10000,24,0)/Table1[[#This Row],[Rate
(L/S)]],"")</f>
        <v>0</v>
      </c>
      <c r="T552" s="7">
        <f>IFERROR(VLOOKUP(Table1[[#This Row],[Stock]],[2]CUS030!$A$5:$BO$10000,25,0)/Table1[[#This Row],[Rate
(L/S)]],"")</f>
        <v>0</v>
      </c>
      <c r="U552" s="7">
        <f>IFERROR(VLOOKUP(Table1[[#This Row],[Stock]],[2]CUS030!$A$5:$BO$10000,26,0)/Table1[[#This Row],[Rate
(L/S)]],"")</f>
        <v>0</v>
      </c>
      <c r="V552" s="7">
        <f>IFERROR(VLOOKUP(Table1[[#This Row],[Stock]],[2]CUS030!$A$5:$BO$10000,27,0)/Table1[[#This Row],[Rate
(L/S)]],"")</f>
        <v>0</v>
      </c>
      <c r="W552" s="7">
        <f>IFERROR(VLOOKUP(Table1[[#This Row],[Stock]],[2]CUS030!$A$5:$BO$10000,28,0)/Table1[[#This Row],[Rate
(L/S)]],"")</f>
        <v>0</v>
      </c>
      <c r="X552" s="7">
        <f>IFERROR(VLOOKUP(Table1[[#This Row],[Stock]],[2]CUS030!$A$5:$BO$10000,29,0)/Table1[[#This Row],[Rate
(L/S)]],"")</f>
        <v>0</v>
      </c>
      <c r="Y552" s="7">
        <f>IFERROR(VLOOKUP(Table1[[#This Row],[Stock]],[2]CUS030!$A$5:$BO$10000,30,0)/Table1[[#This Row],[Rate
(L/S)]],"")</f>
        <v>0</v>
      </c>
      <c r="Z552" s="7">
        <f>IFERROR(VLOOKUP(Table1[[#This Row],[Stock]],[2]CUS030!$A$5:$BO$10000,31,0)/Table1[[#This Row],[Rate
(L/S)]],"")</f>
        <v>0</v>
      </c>
      <c r="AA552" s="7">
        <f>IFERROR(VLOOKUP(Table1[[#This Row],[Stock]],[2]CUS030!$A$5:$BO$10000,32,0)/Table1[[#This Row],[Rate
(L/S)]],"")</f>
        <v>0</v>
      </c>
      <c r="AB552" s="7">
        <f>IFERROR(VLOOKUP(Table1[[#This Row],[Stock]],[2]CUS030!$A$5:$BO$10000,33,0)/Table1[[#This Row],[Rate
(L/S)]],"")</f>
        <v>0</v>
      </c>
      <c r="AC552" s="7">
        <f>IFERROR(VLOOKUP(Table1[[#This Row],[Stock]],[2]CUS030!$A$5:$BO$10000,34,0)/Table1[[#This Row],[Rate
(L/S)]],"")</f>
        <v>0</v>
      </c>
      <c r="AD552" s="7">
        <f>IFERROR(VLOOKUP(Table1[[#This Row],[Stock]],[2]CUS030!$A$5:$BO$10000,35,0)/Table1[[#This Row],[Rate
(L/S)]],"")</f>
        <v>0</v>
      </c>
      <c r="AE552" s="7">
        <f>IFERROR(VLOOKUP(Table1[[#This Row],[Stock]],[2]CUS030!$A$5:$BO$10000,36,0)/Table1[[#This Row],[Rate
(L/S)]],"")</f>
        <v>0</v>
      </c>
      <c r="AF552" s="7">
        <f>IFERROR(VLOOKUP(Table1[[#This Row],[Stock]],[2]CUS030!$A$5:$BO$10000,37,0)/Table1[[#This Row],[Rate
(L/S)]],"")</f>
        <v>0</v>
      </c>
      <c r="AG552" s="7">
        <f>IFERROR(VLOOKUP(Table1[[#This Row],[Stock]],[2]CUS030!$A$5:$BO$10000,38,0)/Table1[[#This Row],[Rate
(L/S)]],"")</f>
        <v>0</v>
      </c>
      <c r="AH552" s="7">
        <f>IFERROR(VLOOKUP(Table1[[#This Row],[Stock]],[2]CUS030!$A$5:$BO$10000,39,0)/Table1[[#This Row],[Rate
(L/S)]],"")</f>
        <v>0</v>
      </c>
      <c r="AI552" s="7">
        <f>IFERROR(VLOOKUP(Table1[[#This Row],[Stock]],[2]CUS030!$A$5:$BO$10000,40,0)/Table1[[#This Row],[Rate
(L/S)]],"")</f>
        <v>0</v>
      </c>
      <c r="AJ552" s="7">
        <f>IFERROR(VLOOKUP(Table1[[#This Row],[Stock]],[2]CUS030!$A$5:$BO$10000,41,0)/Table1[[#This Row],[Rate
(L/S)]],"")</f>
        <v>0</v>
      </c>
      <c r="AK552" s="7">
        <f>IFERROR(VLOOKUP(Table1[[#This Row],[Stock]],[2]CUS030!$A$5:$BO$10000,42,0)/Table1[[#This Row],[Rate
(L/S)]],"")</f>
        <v>0</v>
      </c>
      <c r="AL552" s="7">
        <f>IFERROR(VLOOKUP(Table1[[#This Row],[Stock]],[2]CUS030!$A$5:$BO$10000,43,0)/Table1[[#This Row],[Rate
(L/S)]],"")</f>
        <v>0</v>
      </c>
      <c r="AM552" s="7">
        <f>IFERROR(VLOOKUP(Table1[[#This Row],[Stock]],[2]CUS030!$A$5:$BO$10000,44,0)/Table1[[#This Row],[Rate
(L/S)]],"")</f>
        <v>0</v>
      </c>
      <c r="AN552" s="7">
        <f>IFERROR(VLOOKUP(Table1[[#This Row],[Stock]],[2]CUS030!$A$5:$BO$10000,45,0)/Table1[[#This Row],[Rate
(L/S)]],"")</f>
        <v>0</v>
      </c>
      <c r="AO552" s="7">
        <f>IFERROR(VLOOKUP(Table1[[#This Row],[Stock]],[2]CUS030!$A$5:$BO$10000,46,0)/Table1[[#This Row],[Rate
(L/S)]],"")</f>
        <v>0</v>
      </c>
      <c r="AP552" s="7">
        <f>IFERROR(VLOOKUP(Table1[[#This Row],[Stock]],[2]CUS030!$A$5:$BO$10000,47,0)/Table1[[#This Row],[Rate
(L/S)]],"")</f>
        <v>0</v>
      </c>
      <c r="AQ552" s="7">
        <f>IFERROR(VLOOKUP(Table1[[#This Row],[Stock]],[2]CUS030!$A$5:$BO$10000,48,0)/Table1[[#This Row],[Rate
(L/S)]],"")</f>
        <v>0</v>
      </c>
      <c r="AR552" s="7">
        <f>IFERROR(VLOOKUP(Table1[[#This Row],[Stock]],[2]CUS030!$A$5:$BO$10000,49,0)/Table1[[#This Row],[Rate
(L/S)]],"")</f>
        <v>0</v>
      </c>
      <c r="AS552" s="7">
        <f>IFERROR(VLOOKUP(Table1[[#This Row],[Stock]],[2]CUS030!$A$5:$BO$10000,50,0)/Table1[[#This Row],[Rate
(L/S)]],"")</f>
        <v>0</v>
      </c>
      <c r="AT552" s="7">
        <f>IFERROR(VLOOKUP(Table1[[#This Row],[Stock]],[2]CUS030!$A$5:$BO$10000,51,0)/Table1[[#This Row],[Rate
(L/S)]],"")</f>
        <v>0</v>
      </c>
      <c r="AU552" s="7">
        <f>IFERROR(VLOOKUP(Table1[[#This Row],[Stock]],[2]CUS030!$A$5:$BO$10000,52,0)/Table1[[#This Row],[Rate
(L/S)]],"")</f>
        <v>0</v>
      </c>
      <c r="AV552" s="7">
        <f>IFERROR(VLOOKUP(Table1[[#This Row],[Stock]],[2]CUS030!$A$5:$BO$10000,53,0)/Table1[[#This Row],[Rate
(L/S)]],"")</f>
        <v>0</v>
      </c>
      <c r="AW552" s="7">
        <f>IFERROR(VLOOKUP(Table1[[#This Row],[Stock]],[2]CUS030!$A$5:$BO$10000,54,0)/Table1[[#This Row],[Rate
(L/S)]],"")</f>
        <v>0</v>
      </c>
      <c r="AX552" s="7">
        <f>IFERROR(VLOOKUP(Table1[[#This Row],[Stock]],[2]CUS030!$A$5:$BO$10000,55,0)/Table1[[#This Row],[Rate
(L/S)]],"")</f>
        <v>3</v>
      </c>
      <c r="AY552" s="7">
        <f>IFERROR(VLOOKUP(Table1[[#This Row],[Stock]],[2]CUS030!$A$5:$BO$10000,56,0)/Table1[[#This Row],[Rate
(L/S)]],"")</f>
        <v>16</v>
      </c>
      <c r="AZ552" s="7">
        <f>IFERROR(VLOOKUP(Table1[[#This Row],[Stock]],[2]CUS030!$A$5:$BO$10000,57,0)/Table1[[#This Row],[Rate
(L/S)]],"")</f>
        <v>3</v>
      </c>
      <c r="BA552" s="7">
        <f>IFERROR(VLOOKUP(Table1[[#This Row],[Stock]],[2]CUS030!$A$5:$BO$10000,58,0)/Table1[[#This Row],[Rate
(L/S)]],"")</f>
        <v>3</v>
      </c>
      <c r="BB552" s="7">
        <f>IFERROR(VLOOKUP(Table1[[#This Row],[Stock]],[2]CUS030!$A$5:$BO$10000,59,0)/Table1[[#This Row],[Rate
(L/S)]],"")</f>
        <v>0</v>
      </c>
      <c r="BC552" s="7">
        <f>IFERROR(VLOOKUP(Table1[[#This Row],[Stock]],[2]CUS030!$A$5:$BO$10000,60,0)/Table1[[#This Row],[Rate
(L/S)]],"")</f>
        <v>0</v>
      </c>
      <c r="BD552" s="7">
        <f>IFERROR(VLOOKUP(Table1[[#This Row],[Stock]],[2]CUS030!$A$5:$BO$10000,61,0)/Table1[[#This Row],[Rate
(L/S)]],"")</f>
        <v>0</v>
      </c>
      <c r="BE552" s="7">
        <f>IFERROR(VLOOKUP(Table1[[#This Row],[Stock]],[2]CUS030!$A$5:$BO$10000,62,0)/Table1[[#This Row],[Rate
(L/S)]],"")</f>
        <v>0</v>
      </c>
      <c r="BF552" s="7">
        <f>IFERROR(VLOOKUP(Table1[[#This Row],[Stock]],[2]CUS030!$A$5:$BO$10000,63,0)/Table1[[#This Row],[Rate
(L/S)]],"")</f>
        <v>0</v>
      </c>
      <c r="BG552" s="7">
        <f>IFERROR(VLOOKUP(Table1[[#This Row],[Stock]],[2]CUS030!$A$5:$BO$10000,64,0)/Table1[[#This Row],[Rate
(L/S)]],"")</f>
        <v>0</v>
      </c>
      <c r="BH552" s="7">
        <f>IFERROR(VLOOKUP(Table1[[#This Row],[Stock]],[2]CUS030!$A$5:$BO$10000,65,0)/Table1[[#This Row],[Rate
(L/S)]],"")</f>
        <v>0</v>
      </c>
      <c r="BI552" s="7" t="s">
        <v>1</v>
      </c>
      <c r="BJ552" s="15">
        <f>IFERROR(IF(Table1[[#This Row],[S.Material]]="S",(Table1[[#This Row],[Total Qty]]+Table1[[#This Row],[N+1]]+Table1[[#This Row],[N+2]]),Table1[[#This Row],[Total Qty]]+Table1[[#This Row],[N+1]]),)</f>
        <v>19</v>
      </c>
      <c r="BK552" s="7" t="str">
        <f>IFERROR(IF(((AVERAGE((Table1[[#This Row],[N+1]],Table1[[#This Row],[N+2]]),Table1[[#This Row],[N+3]])-(Table1[[#This Row],[Total Qty]])))&gt;500,"Fixed&gt;500pcs",""),"")</f>
        <v/>
      </c>
      <c r="BL552" s="7" t="str">
        <f>IF(AND(Table1[[#This Row],[Last Forcast]]=0,Table1[[#This Row],[Total Qty]]&gt;0,Table1[[#This Row],[N+1]]&gt;0),"Check PO again","")</f>
        <v/>
      </c>
    </row>
    <row r="553" spans="2:64" x14ac:dyDescent="0.3">
      <c r="B553">
        <v>551</v>
      </c>
      <c r="C553" t="s">
        <v>563</v>
      </c>
      <c r="D553">
        <f>IFERROR(ROUND((MID(Table1[[#This Row],[Production]],35,(LEN(Table1[[#This Row],[Production]]))-37)/(MID(Table1[[#This Row],[Stock]],35,(LEN(Table1[[#This Row],[Stock]]))-37))),0),"")</f>
        <v>1</v>
      </c>
      <c r="E553" t="s">
        <v>563</v>
      </c>
      <c r="F553" s="16">
        <f>VLOOKUP(LEFT(Table1[[#This Row],[Production]],LEN(Table1[[#This Row],[Production]])-7),Item!$A$5:$Z$1000,26,0)</f>
        <v>1.129</v>
      </c>
      <c r="H553" s="8" t="str">
        <f>IFERROR(VLOOKUP(MID(Table1[[#This Row],[Production]],10,2),Special!$B$2:$D$26,3,0),"")</f>
        <v>S</v>
      </c>
      <c r="J553" t="b">
        <f>EXACT(LEFT(Table1[[#This Row],[Stock]],12),LEFT(Table1[[#This Row],[Production]],12))</f>
        <v>1</v>
      </c>
      <c r="K553" t="b">
        <f>EXACT((RIGHT(Table1[[#This Row],[Stock]],3)),((RIGHT(Table1[[#This Row],[Production]],3))))</f>
        <v>1</v>
      </c>
      <c r="L553" s="14">
        <f>IFERROR(VLOOKUP(Table1[[#This Row],[Stock]],[1]Sheet1!$A$7:$N$10000,14,0),"")</f>
        <v>103</v>
      </c>
      <c r="M553" s="14">
        <f>IFERROR(ROUND((Table1[[#This Row],[Stock
(S&amp;L)]]/Table1[[#This Row],[Rate
(L/S)]]),0),"")</f>
        <v>103</v>
      </c>
      <c r="O553" t="str">
        <f>IF(Table1[[#This Row],[Rate
(L/S)]]=1,"P/E","C")</f>
        <v>P/E</v>
      </c>
      <c r="P553" s="7" t="str">
        <f>IFERROR(VLOOKUP(Table1[[#This Row],[Stock]],[2]CUS030!$A$5:$BO$10000,21,0)/Table1[[#This Row],[Rate
(L/S)]],"")</f>
        <v/>
      </c>
      <c r="Q553" s="7" t="str">
        <f>IFERROR(VLOOKUP(Table1[[#This Row],[Stock]],[2]CUS030!$A$5:$BO$10000,22,0)/Table1[[#This Row],[Rate
(L/S)]],"")</f>
        <v/>
      </c>
      <c r="R553" s="7" t="str">
        <f>IFERROR(VLOOKUP(Table1[[#This Row],[Stock]],[2]CUS030!$A$5:$BO$10000,23,0)/Table1[[#This Row],[Rate
(L/S)]],"")</f>
        <v/>
      </c>
      <c r="S553" s="7" t="str">
        <f>IFERROR(VLOOKUP(Table1[[#This Row],[Stock]],[2]CUS030!$A$5:$BO$10000,24,0)/Table1[[#This Row],[Rate
(L/S)]],"")</f>
        <v/>
      </c>
      <c r="T553" s="7" t="str">
        <f>IFERROR(VLOOKUP(Table1[[#This Row],[Stock]],[2]CUS030!$A$5:$BO$10000,25,0)/Table1[[#This Row],[Rate
(L/S)]],"")</f>
        <v/>
      </c>
      <c r="U553" s="7" t="str">
        <f>IFERROR(VLOOKUP(Table1[[#This Row],[Stock]],[2]CUS030!$A$5:$BO$10000,26,0)/Table1[[#This Row],[Rate
(L/S)]],"")</f>
        <v/>
      </c>
      <c r="V553" s="7" t="str">
        <f>IFERROR(VLOOKUP(Table1[[#This Row],[Stock]],[2]CUS030!$A$5:$BO$10000,27,0)/Table1[[#This Row],[Rate
(L/S)]],"")</f>
        <v/>
      </c>
      <c r="W553" s="7" t="str">
        <f>IFERROR(VLOOKUP(Table1[[#This Row],[Stock]],[2]CUS030!$A$5:$BO$10000,28,0)/Table1[[#This Row],[Rate
(L/S)]],"")</f>
        <v/>
      </c>
      <c r="X553" s="7" t="str">
        <f>IFERROR(VLOOKUP(Table1[[#This Row],[Stock]],[2]CUS030!$A$5:$BO$10000,29,0)/Table1[[#This Row],[Rate
(L/S)]],"")</f>
        <v/>
      </c>
      <c r="Y553" s="7" t="str">
        <f>IFERROR(VLOOKUP(Table1[[#This Row],[Stock]],[2]CUS030!$A$5:$BO$10000,30,0)/Table1[[#This Row],[Rate
(L/S)]],"")</f>
        <v/>
      </c>
      <c r="Z553" s="7" t="str">
        <f>IFERROR(VLOOKUP(Table1[[#This Row],[Stock]],[2]CUS030!$A$5:$BO$10000,31,0)/Table1[[#This Row],[Rate
(L/S)]],"")</f>
        <v/>
      </c>
      <c r="AA553" s="7" t="str">
        <f>IFERROR(VLOOKUP(Table1[[#This Row],[Stock]],[2]CUS030!$A$5:$BO$10000,32,0)/Table1[[#This Row],[Rate
(L/S)]],"")</f>
        <v/>
      </c>
      <c r="AB553" s="7" t="str">
        <f>IFERROR(VLOOKUP(Table1[[#This Row],[Stock]],[2]CUS030!$A$5:$BO$10000,33,0)/Table1[[#This Row],[Rate
(L/S)]],"")</f>
        <v/>
      </c>
      <c r="AC553" s="7" t="str">
        <f>IFERROR(VLOOKUP(Table1[[#This Row],[Stock]],[2]CUS030!$A$5:$BO$10000,34,0)/Table1[[#This Row],[Rate
(L/S)]],"")</f>
        <v/>
      </c>
      <c r="AD553" s="7" t="str">
        <f>IFERROR(VLOOKUP(Table1[[#This Row],[Stock]],[2]CUS030!$A$5:$BO$10000,35,0)/Table1[[#This Row],[Rate
(L/S)]],"")</f>
        <v/>
      </c>
      <c r="AE553" s="7" t="str">
        <f>IFERROR(VLOOKUP(Table1[[#This Row],[Stock]],[2]CUS030!$A$5:$BO$10000,36,0)/Table1[[#This Row],[Rate
(L/S)]],"")</f>
        <v/>
      </c>
      <c r="AF553" s="7" t="str">
        <f>IFERROR(VLOOKUP(Table1[[#This Row],[Stock]],[2]CUS030!$A$5:$BO$10000,37,0)/Table1[[#This Row],[Rate
(L/S)]],"")</f>
        <v/>
      </c>
      <c r="AG553" s="7" t="str">
        <f>IFERROR(VLOOKUP(Table1[[#This Row],[Stock]],[2]CUS030!$A$5:$BO$10000,38,0)/Table1[[#This Row],[Rate
(L/S)]],"")</f>
        <v/>
      </c>
      <c r="AH553" s="7" t="str">
        <f>IFERROR(VLOOKUP(Table1[[#This Row],[Stock]],[2]CUS030!$A$5:$BO$10000,39,0)/Table1[[#This Row],[Rate
(L/S)]],"")</f>
        <v/>
      </c>
      <c r="AI553" s="7" t="str">
        <f>IFERROR(VLOOKUP(Table1[[#This Row],[Stock]],[2]CUS030!$A$5:$BO$10000,40,0)/Table1[[#This Row],[Rate
(L/S)]],"")</f>
        <v/>
      </c>
      <c r="AJ553" s="7" t="str">
        <f>IFERROR(VLOOKUP(Table1[[#This Row],[Stock]],[2]CUS030!$A$5:$BO$10000,41,0)/Table1[[#This Row],[Rate
(L/S)]],"")</f>
        <v/>
      </c>
      <c r="AK553" s="7" t="str">
        <f>IFERROR(VLOOKUP(Table1[[#This Row],[Stock]],[2]CUS030!$A$5:$BO$10000,42,0)/Table1[[#This Row],[Rate
(L/S)]],"")</f>
        <v/>
      </c>
      <c r="AL553" s="7" t="str">
        <f>IFERROR(VLOOKUP(Table1[[#This Row],[Stock]],[2]CUS030!$A$5:$BO$10000,43,0)/Table1[[#This Row],[Rate
(L/S)]],"")</f>
        <v/>
      </c>
      <c r="AM553" s="7" t="str">
        <f>IFERROR(VLOOKUP(Table1[[#This Row],[Stock]],[2]CUS030!$A$5:$BO$10000,44,0)/Table1[[#This Row],[Rate
(L/S)]],"")</f>
        <v/>
      </c>
      <c r="AN553" s="7" t="str">
        <f>IFERROR(VLOOKUP(Table1[[#This Row],[Stock]],[2]CUS030!$A$5:$BO$10000,45,0)/Table1[[#This Row],[Rate
(L/S)]],"")</f>
        <v/>
      </c>
      <c r="AO553" s="7" t="str">
        <f>IFERROR(VLOOKUP(Table1[[#This Row],[Stock]],[2]CUS030!$A$5:$BO$10000,46,0)/Table1[[#This Row],[Rate
(L/S)]],"")</f>
        <v/>
      </c>
      <c r="AP553" s="7" t="str">
        <f>IFERROR(VLOOKUP(Table1[[#This Row],[Stock]],[2]CUS030!$A$5:$BO$10000,47,0)/Table1[[#This Row],[Rate
(L/S)]],"")</f>
        <v/>
      </c>
      <c r="AQ553" s="7" t="str">
        <f>IFERROR(VLOOKUP(Table1[[#This Row],[Stock]],[2]CUS030!$A$5:$BO$10000,48,0)/Table1[[#This Row],[Rate
(L/S)]],"")</f>
        <v/>
      </c>
      <c r="AR553" s="7" t="str">
        <f>IFERROR(VLOOKUP(Table1[[#This Row],[Stock]],[2]CUS030!$A$5:$BO$10000,49,0)/Table1[[#This Row],[Rate
(L/S)]],"")</f>
        <v/>
      </c>
      <c r="AS553" s="7" t="str">
        <f>IFERROR(VLOOKUP(Table1[[#This Row],[Stock]],[2]CUS030!$A$5:$BO$10000,50,0)/Table1[[#This Row],[Rate
(L/S)]],"")</f>
        <v/>
      </c>
      <c r="AT553" s="7" t="str">
        <f>IFERROR(VLOOKUP(Table1[[#This Row],[Stock]],[2]CUS030!$A$5:$BO$10000,51,0)/Table1[[#This Row],[Rate
(L/S)]],"")</f>
        <v/>
      </c>
      <c r="AU553" s="7" t="str">
        <f>IFERROR(VLOOKUP(Table1[[#This Row],[Stock]],[2]CUS030!$A$5:$BO$10000,52,0)/Table1[[#This Row],[Rate
(L/S)]],"")</f>
        <v/>
      </c>
      <c r="AV553" s="7" t="str">
        <f>IFERROR(VLOOKUP(Table1[[#This Row],[Stock]],[2]CUS030!$A$5:$BO$10000,53,0)/Table1[[#This Row],[Rate
(L/S)]],"")</f>
        <v/>
      </c>
      <c r="AW553" s="7" t="str">
        <f>IFERROR(VLOOKUP(Table1[[#This Row],[Stock]],[2]CUS030!$A$5:$BO$10000,54,0)/Table1[[#This Row],[Rate
(L/S)]],"")</f>
        <v/>
      </c>
      <c r="AX553" s="7" t="str">
        <f>IFERROR(VLOOKUP(Table1[[#This Row],[Stock]],[2]CUS030!$A$5:$BO$10000,55,0)/Table1[[#This Row],[Rate
(L/S)]],"")</f>
        <v/>
      </c>
      <c r="AY553" s="7" t="str">
        <f>IFERROR(VLOOKUP(Table1[[#This Row],[Stock]],[2]CUS030!$A$5:$BO$10000,56,0)/Table1[[#This Row],[Rate
(L/S)]],"")</f>
        <v/>
      </c>
      <c r="AZ553" s="7" t="str">
        <f>IFERROR(VLOOKUP(Table1[[#This Row],[Stock]],[2]CUS030!$A$5:$BO$10000,57,0)/Table1[[#This Row],[Rate
(L/S)]],"")</f>
        <v/>
      </c>
      <c r="BA553" s="7" t="str">
        <f>IFERROR(VLOOKUP(Table1[[#This Row],[Stock]],[2]CUS030!$A$5:$BO$10000,58,0)/Table1[[#This Row],[Rate
(L/S)]],"")</f>
        <v/>
      </c>
      <c r="BB553" s="7" t="str">
        <f>IFERROR(VLOOKUP(Table1[[#This Row],[Stock]],[2]CUS030!$A$5:$BO$10000,59,0)/Table1[[#This Row],[Rate
(L/S)]],"")</f>
        <v/>
      </c>
      <c r="BC553" s="7" t="str">
        <f>IFERROR(VLOOKUP(Table1[[#This Row],[Stock]],[2]CUS030!$A$5:$BO$10000,60,0)/Table1[[#This Row],[Rate
(L/S)]],"")</f>
        <v/>
      </c>
      <c r="BD553" s="7" t="str">
        <f>IFERROR(VLOOKUP(Table1[[#This Row],[Stock]],[2]CUS030!$A$5:$BO$10000,61,0)/Table1[[#This Row],[Rate
(L/S)]],"")</f>
        <v/>
      </c>
      <c r="BE553" s="7" t="str">
        <f>IFERROR(VLOOKUP(Table1[[#This Row],[Stock]],[2]CUS030!$A$5:$BO$10000,62,0)/Table1[[#This Row],[Rate
(L/S)]],"")</f>
        <v/>
      </c>
      <c r="BF553" s="7" t="str">
        <f>IFERROR(VLOOKUP(Table1[[#This Row],[Stock]],[2]CUS030!$A$5:$BO$10000,63,0)/Table1[[#This Row],[Rate
(L/S)]],"")</f>
        <v/>
      </c>
      <c r="BG553" s="7" t="str">
        <f>IFERROR(VLOOKUP(Table1[[#This Row],[Stock]],[2]CUS030!$A$5:$BO$10000,64,0)/Table1[[#This Row],[Rate
(L/S)]],"")</f>
        <v/>
      </c>
      <c r="BH553" s="7" t="str">
        <f>IFERROR(VLOOKUP(Table1[[#This Row],[Stock]],[2]CUS030!$A$5:$BO$10000,65,0)/Table1[[#This Row],[Rate
(L/S)]],"")</f>
        <v/>
      </c>
      <c r="BI553" s="7" t="s">
        <v>1</v>
      </c>
      <c r="BJ553" s="15">
        <f>IFERROR(IF(Table1[[#This Row],[S.Material]]="S",(Table1[[#This Row],[Total Qty]]+Table1[[#This Row],[N+1]]+Table1[[#This Row],[N+2]]),Table1[[#This Row],[Total Qty]]+Table1[[#This Row],[N+1]]),)</f>
        <v>0</v>
      </c>
      <c r="BK553" s="7" t="str">
        <f>IFERROR(IF(((AVERAGE((Table1[[#This Row],[N+1]],Table1[[#This Row],[N+2]]),Table1[[#This Row],[N+3]])-(Table1[[#This Row],[Total Qty]])))&gt;500,"Fixed&gt;500pcs",""),"")</f>
        <v/>
      </c>
      <c r="BL553" s="7" t="str">
        <f>IF(AND(Table1[[#This Row],[Last Forcast]]=0,Table1[[#This Row],[Total Qty]]&gt;0,Table1[[#This Row],[N+1]]&gt;0),"Check PO again","")</f>
        <v/>
      </c>
    </row>
    <row r="554" spans="2:64" x14ac:dyDescent="0.3">
      <c r="B554">
        <v>552</v>
      </c>
      <c r="C554" t="s">
        <v>567</v>
      </c>
      <c r="D554">
        <f>IFERROR(ROUND((MID(Table1[[#This Row],[Production]],35,(LEN(Table1[[#This Row],[Production]]))-37)/(MID(Table1[[#This Row],[Stock]],35,(LEN(Table1[[#This Row],[Stock]]))-37))),0),"")</f>
        <v>40</v>
      </c>
      <c r="E554" t="s">
        <v>568</v>
      </c>
      <c r="F554" s="16">
        <f>VLOOKUP(LEFT(Table1[[#This Row],[Production]],LEN(Table1[[#This Row],[Production]])-7),Item!$A$5:$Z$1000,26,0)</f>
        <v>0.996</v>
      </c>
      <c r="H554" s="8" t="str">
        <f>IFERROR(VLOOKUP(MID(Table1[[#This Row],[Production]],10,2),Special!$B$2:$D$26,3,0),"")</f>
        <v>S</v>
      </c>
      <c r="J554" t="b">
        <f>EXACT(LEFT(Table1[[#This Row],[Stock]],12),LEFT(Table1[[#This Row],[Production]],12))</f>
        <v>1</v>
      </c>
      <c r="K554" t="b">
        <f>EXACT((RIGHT(Table1[[#This Row],[Stock]],3)),((RIGHT(Table1[[#This Row],[Production]],3))))</f>
        <v>1</v>
      </c>
      <c r="L554" s="14">
        <f>IFERROR(VLOOKUP(Table1[[#This Row],[Stock]],[1]Sheet1!$A$7:$N$10000,14,0),"")</f>
        <v>403</v>
      </c>
      <c r="M554" s="14">
        <f>IFERROR(ROUND((Table1[[#This Row],[Stock
(S&amp;L)]]/Table1[[#This Row],[Rate
(L/S)]]),0),"")</f>
        <v>10</v>
      </c>
      <c r="O554" t="str">
        <f>IF(Table1[[#This Row],[Rate
(L/S)]]=1,"P/E","C")</f>
        <v>C</v>
      </c>
      <c r="P554" s="7">
        <f>IFERROR(VLOOKUP(Table1[[#This Row],[Stock]],[2]CUS030!$A$5:$BO$10000,21,0)/Table1[[#This Row],[Rate
(L/S)]],"")</f>
        <v>0</v>
      </c>
      <c r="Q554" s="7">
        <f>IFERROR(VLOOKUP(Table1[[#This Row],[Stock]],[2]CUS030!$A$5:$BO$10000,22,0)/Table1[[#This Row],[Rate
(L/S)]],"")</f>
        <v>0</v>
      </c>
      <c r="R554" s="7">
        <f>IFERROR(VLOOKUP(Table1[[#This Row],[Stock]],[2]CUS030!$A$5:$BO$10000,23,0)/Table1[[#This Row],[Rate
(L/S)]],"")</f>
        <v>0</v>
      </c>
      <c r="S554" s="7">
        <f>IFERROR(VLOOKUP(Table1[[#This Row],[Stock]],[2]CUS030!$A$5:$BO$10000,24,0)/Table1[[#This Row],[Rate
(L/S)]],"")</f>
        <v>0</v>
      </c>
      <c r="T554" s="7">
        <f>IFERROR(VLOOKUP(Table1[[#This Row],[Stock]],[2]CUS030!$A$5:$BO$10000,25,0)/Table1[[#This Row],[Rate
(L/S)]],"")</f>
        <v>0</v>
      </c>
      <c r="U554" s="7">
        <f>IFERROR(VLOOKUP(Table1[[#This Row],[Stock]],[2]CUS030!$A$5:$BO$10000,26,0)/Table1[[#This Row],[Rate
(L/S)]],"")</f>
        <v>0</v>
      </c>
      <c r="V554" s="7">
        <f>IFERROR(VLOOKUP(Table1[[#This Row],[Stock]],[2]CUS030!$A$5:$BO$10000,27,0)/Table1[[#This Row],[Rate
(L/S)]],"")</f>
        <v>0</v>
      </c>
      <c r="W554" s="7">
        <f>IFERROR(VLOOKUP(Table1[[#This Row],[Stock]],[2]CUS030!$A$5:$BO$10000,28,0)/Table1[[#This Row],[Rate
(L/S)]],"")</f>
        <v>0</v>
      </c>
      <c r="X554" s="7">
        <f>IFERROR(VLOOKUP(Table1[[#This Row],[Stock]],[2]CUS030!$A$5:$BO$10000,29,0)/Table1[[#This Row],[Rate
(L/S)]],"")</f>
        <v>0</v>
      </c>
      <c r="Y554" s="7">
        <f>IFERROR(VLOOKUP(Table1[[#This Row],[Stock]],[2]CUS030!$A$5:$BO$10000,30,0)/Table1[[#This Row],[Rate
(L/S)]],"")</f>
        <v>0</v>
      </c>
      <c r="Z554" s="7">
        <f>IFERROR(VLOOKUP(Table1[[#This Row],[Stock]],[2]CUS030!$A$5:$BO$10000,31,0)/Table1[[#This Row],[Rate
(L/S)]],"")</f>
        <v>0</v>
      </c>
      <c r="AA554" s="7">
        <f>IFERROR(VLOOKUP(Table1[[#This Row],[Stock]],[2]CUS030!$A$5:$BO$10000,32,0)/Table1[[#This Row],[Rate
(L/S)]],"")</f>
        <v>0</v>
      </c>
      <c r="AB554" s="7">
        <f>IFERROR(VLOOKUP(Table1[[#This Row],[Stock]],[2]CUS030!$A$5:$BO$10000,33,0)/Table1[[#This Row],[Rate
(L/S)]],"")</f>
        <v>0</v>
      </c>
      <c r="AC554" s="7">
        <f>IFERROR(VLOOKUP(Table1[[#This Row],[Stock]],[2]CUS030!$A$5:$BO$10000,34,0)/Table1[[#This Row],[Rate
(L/S)]],"")</f>
        <v>0</v>
      </c>
      <c r="AD554" s="7">
        <f>IFERROR(VLOOKUP(Table1[[#This Row],[Stock]],[2]CUS030!$A$5:$BO$10000,35,0)/Table1[[#This Row],[Rate
(L/S)]],"")</f>
        <v>0</v>
      </c>
      <c r="AE554" s="7">
        <f>IFERROR(VLOOKUP(Table1[[#This Row],[Stock]],[2]CUS030!$A$5:$BO$10000,36,0)/Table1[[#This Row],[Rate
(L/S)]],"")</f>
        <v>0</v>
      </c>
      <c r="AF554" s="7">
        <f>IFERROR(VLOOKUP(Table1[[#This Row],[Stock]],[2]CUS030!$A$5:$BO$10000,37,0)/Table1[[#This Row],[Rate
(L/S)]],"")</f>
        <v>0</v>
      </c>
      <c r="AG554" s="7">
        <f>IFERROR(VLOOKUP(Table1[[#This Row],[Stock]],[2]CUS030!$A$5:$BO$10000,38,0)/Table1[[#This Row],[Rate
(L/S)]],"")</f>
        <v>0</v>
      </c>
      <c r="AH554" s="7">
        <f>IFERROR(VLOOKUP(Table1[[#This Row],[Stock]],[2]CUS030!$A$5:$BO$10000,39,0)/Table1[[#This Row],[Rate
(L/S)]],"")</f>
        <v>0</v>
      </c>
      <c r="AI554" s="7">
        <f>IFERROR(VLOOKUP(Table1[[#This Row],[Stock]],[2]CUS030!$A$5:$BO$10000,40,0)/Table1[[#This Row],[Rate
(L/S)]],"")</f>
        <v>0</v>
      </c>
      <c r="AJ554" s="7">
        <f>IFERROR(VLOOKUP(Table1[[#This Row],[Stock]],[2]CUS030!$A$5:$BO$10000,41,0)/Table1[[#This Row],[Rate
(L/S)]],"")</f>
        <v>0</v>
      </c>
      <c r="AK554" s="7">
        <f>IFERROR(VLOOKUP(Table1[[#This Row],[Stock]],[2]CUS030!$A$5:$BO$10000,42,0)/Table1[[#This Row],[Rate
(L/S)]],"")</f>
        <v>0</v>
      </c>
      <c r="AL554" s="7">
        <f>IFERROR(VLOOKUP(Table1[[#This Row],[Stock]],[2]CUS030!$A$5:$BO$10000,43,0)/Table1[[#This Row],[Rate
(L/S)]],"")</f>
        <v>0</v>
      </c>
      <c r="AM554" s="7">
        <f>IFERROR(VLOOKUP(Table1[[#This Row],[Stock]],[2]CUS030!$A$5:$BO$10000,44,0)/Table1[[#This Row],[Rate
(L/S)]],"")</f>
        <v>0</v>
      </c>
      <c r="AN554" s="7">
        <f>IFERROR(VLOOKUP(Table1[[#This Row],[Stock]],[2]CUS030!$A$5:$BO$10000,45,0)/Table1[[#This Row],[Rate
(L/S)]],"")</f>
        <v>0</v>
      </c>
      <c r="AO554" s="7">
        <f>IFERROR(VLOOKUP(Table1[[#This Row],[Stock]],[2]CUS030!$A$5:$BO$10000,46,0)/Table1[[#This Row],[Rate
(L/S)]],"")</f>
        <v>0</v>
      </c>
      <c r="AP554" s="7">
        <f>IFERROR(VLOOKUP(Table1[[#This Row],[Stock]],[2]CUS030!$A$5:$BO$10000,47,0)/Table1[[#This Row],[Rate
(L/S)]],"")</f>
        <v>0</v>
      </c>
      <c r="AQ554" s="7">
        <f>IFERROR(VLOOKUP(Table1[[#This Row],[Stock]],[2]CUS030!$A$5:$BO$10000,48,0)/Table1[[#This Row],[Rate
(L/S)]],"")</f>
        <v>0</v>
      </c>
      <c r="AR554" s="7">
        <f>IFERROR(VLOOKUP(Table1[[#This Row],[Stock]],[2]CUS030!$A$5:$BO$10000,49,0)/Table1[[#This Row],[Rate
(L/S)]],"")</f>
        <v>0</v>
      </c>
      <c r="AS554" s="7">
        <f>IFERROR(VLOOKUP(Table1[[#This Row],[Stock]],[2]CUS030!$A$5:$BO$10000,50,0)/Table1[[#This Row],[Rate
(L/S)]],"")</f>
        <v>0</v>
      </c>
      <c r="AT554" s="7">
        <f>IFERROR(VLOOKUP(Table1[[#This Row],[Stock]],[2]CUS030!$A$5:$BO$10000,51,0)/Table1[[#This Row],[Rate
(L/S)]],"")</f>
        <v>0</v>
      </c>
      <c r="AU554" s="7">
        <f>IFERROR(VLOOKUP(Table1[[#This Row],[Stock]],[2]CUS030!$A$5:$BO$10000,52,0)/Table1[[#This Row],[Rate
(L/S)]],"")</f>
        <v>0</v>
      </c>
      <c r="AV554" s="7">
        <f>IFERROR(VLOOKUP(Table1[[#This Row],[Stock]],[2]CUS030!$A$5:$BO$10000,53,0)/Table1[[#This Row],[Rate
(L/S)]],"")</f>
        <v>0</v>
      </c>
      <c r="AW554" s="7">
        <f>IFERROR(VLOOKUP(Table1[[#This Row],[Stock]],[2]CUS030!$A$5:$BO$10000,54,0)/Table1[[#This Row],[Rate
(L/S)]],"")</f>
        <v>0</v>
      </c>
      <c r="AX554" s="7">
        <f>IFERROR(VLOOKUP(Table1[[#This Row],[Stock]],[2]CUS030!$A$5:$BO$10000,55,0)/Table1[[#This Row],[Rate
(L/S)]],"")</f>
        <v>7.2249999999999996</v>
      </c>
      <c r="AY554" s="7">
        <f>IFERROR(VLOOKUP(Table1[[#This Row],[Stock]],[2]CUS030!$A$5:$BO$10000,56,0)/Table1[[#This Row],[Rate
(L/S)]],"")</f>
        <v>13.9</v>
      </c>
      <c r="AZ554" s="7">
        <f>IFERROR(VLOOKUP(Table1[[#This Row],[Stock]],[2]CUS030!$A$5:$BO$10000,57,0)/Table1[[#This Row],[Rate
(L/S)]],"")</f>
        <v>15.675000000000001</v>
      </c>
      <c r="BA554" s="7">
        <f>IFERROR(VLOOKUP(Table1[[#This Row],[Stock]],[2]CUS030!$A$5:$BO$10000,58,0)/Table1[[#This Row],[Rate
(L/S)]],"")</f>
        <v>12.5</v>
      </c>
      <c r="BB554" s="7">
        <f>IFERROR(VLOOKUP(Table1[[#This Row],[Stock]],[2]CUS030!$A$5:$BO$10000,59,0)/Table1[[#This Row],[Rate
(L/S)]],"")</f>
        <v>0</v>
      </c>
      <c r="BC554" s="7">
        <f>IFERROR(VLOOKUP(Table1[[#This Row],[Stock]],[2]CUS030!$A$5:$BO$10000,60,0)/Table1[[#This Row],[Rate
(L/S)]],"")</f>
        <v>0</v>
      </c>
      <c r="BD554" s="7">
        <f>IFERROR(VLOOKUP(Table1[[#This Row],[Stock]],[2]CUS030!$A$5:$BO$10000,61,0)/Table1[[#This Row],[Rate
(L/S)]],"")</f>
        <v>0</v>
      </c>
      <c r="BE554" s="7">
        <f>IFERROR(VLOOKUP(Table1[[#This Row],[Stock]],[2]CUS030!$A$5:$BO$10000,62,0)/Table1[[#This Row],[Rate
(L/S)]],"")</f>
        <v>0</v>
      </c>
      <c r="BF554" s="7">
        <f>IFERROR(VLOOKUP(Table1[[#This Row],[Stock]],[2]CUS030!$A$5:$BO$10000,63,0)/Table1[[#This Row],[Rate
(L/S)]],"")</f>
        <v>0</v>
      </c>
      <c r="BG554" s="7">
        <f>IFERROR(VLOOKUP(Table1[[#This Row],[Stock]],[2]CUS030!$A$5:$BO$10000,64,0)/Table1[[#This Row],[Rate
(L/S)]],"")</f>
        <v>0</v>
      </c>
      <c r="BH554" s="7">
        <f>IFERROR(VLOOKUP(Table1[[#This Row],[Stock]],[2]CUS030!$A$5:$BO$10000,65,0)/Table1[[#This Row],[Rate
(L/S)]],"")</f>
        <v>0</v>
      </c>
      <c r="BI554" s="7" t="s">
        <v>1</v>
      </c>
      <c r="BJ554" s="15">
        <f>IFERROR(IF(Table1[[#This Row],[S.Material]]="S",(Table1[[#This Row],[Total Qty]]+Table1[[#This Row],[N+1]]+Table1[[#This Row],[N+2]]),Table1[[#This Row],[Total Qty]]+Table1[[#This Row],[N+1]]),)</f>
        <v>29.575000000000003</v>
      </c>
      <c r="BK554" s="7" t="str">
        <f>IFERROR(IF(((AVERAGE((Table1[[#This Row],[N+1]],Table1[[#This Row],[N+2]]),Table1[[#This Row],[N+3]])-(Table1[[#This Row],[Total Qty]])))&gt;500,"Fixed&gt;500pcs",""),"")</f>
        <v/>
      </c>
      <c r="BL554" s="7" t="str">
        <f>IF(AND(Table1[[#This Row],[Last Forcast]]=0,Table1[[#This Row],[Total Qty]]&gt;0,Table1[[#This Row],[N+1]]&gt;0),"Check PO again","")</f>
        <v/>
      </c>
    </row>
    <row r="555" spans="2:64" x14ac:dyDescent="0.3">
      <c r="B555">
        <v>553</v>
      </c>
      <c r="C555" t="s">
        <v>569</v>
      </c>
      <c r="D555">
        <f>IFERROR(ROUND((MID(Table1[[#This Row],[Production]],35,(LEN(Table1[[#This Row],[Production]]))-37)/(MID(Table1[[#This Row],[Stock]],35,(LEN(Table1[[#This Row],[Stock]]))-37))),0),"")</f>
        <v>39</v>
      </c>
      <c r="E555" t="s">
        <v>568</v>
      </c>
      <c r="F555" s="16">
        <f>VLOOKUP(LEFT(Table1[[#This Row],[Production]],LEN(Table1[[#This Row],[Production]])-7),Item!$A$5:$Z$1000,26,0)</f>
        <v>0.996</v>
      </c>
      <c r="H555" s="8" t="str">
        <f>IFERROR(VLOOKUP(MID(Table1[[#This Row],[Production]],10,2),Special!$B$2:$D$26,3,0),"")</f>
        <v>S</v>
      </c>
      <c r="J555" t="b">
        <f>EXACT(LEFT(Table1[[#This Row],[Stock]],12),LEFT(Table1[[#This Row],[Production]],12))</f>
        <v>1</v>
      </c>
      <c r="K555" t="b">
        <f>EXACT((RIGHT(Table1[[#This Row],[Stock]],3)),((RIGHT(Table1[[#This Row],[Production]],3))))</f>
        <v>1</v>
      </c>
      <c r="L555" s="14">
        <f>IFERROR(VLOOKUP(Table1[[#This Row],[Stock]],[1]Sheet1!$A$7:$N$10000,14,0),"")</f>
        <v>420</v>
      </c>
      <c r="M555" s="14">
        <f>IFERROR(ROUND((Table1[[#This Row],[Stock
(S&amp;L)]]/Table1[[#This Row],[Rate
(L/S)]]),0),"")</f>
        <v>11</v>
      </c>
      <c r="O555" t="str">
        <f>IF(Table1[[#This Row],[Rate
(L/S)]]=1,"P/E","C")</f>
        <v>C</v>
      </c>
      <c r="P555" s="7">
        <f>IFERROR(VLOOKUP(Table1[[#This Row],[Stock]],[2]CUS030!$A$5:$BO$10000,21,0)/Table1[[#This Row],[Rate
(L/S)]],"")</f>
        <v>0</v>
      </c>
      <c r="Q555" s="7">
        <f>IFERROR(VLOOKUP(Table1[[#This Row],[Stock]],[2]CUS030!$A$5:$BO$10000,22,0)/Table1[[#This Row],[Rate
(L/S)]],"")</f>
        <v>0</v>
      </c>
      <c r="R555" s="7">
        <f>IFERROR(VLOOKUP(Table1[[#This Row],[Stock]],[2]CUS030!$A$5:$BO$10000,23,0)/Table1[[#This Row],[Rate
(L/S)]],"")</f>
        <v>0</v>
      </c>
      <c r="S555" s="7">
        <f>IFERROR(VLOOKUP(Table1[[#This Row],[Stock]],[2]CUS030!$A$5:$BO$10000,24,0)/Table1[[#This Row],[Rate
(L/S)]],"")</f>
        <v>0</v>
      </c>
      <c r="T555" s="7">
        <f>IFERROR(VLOOKUP(Table1[[#This Row],[Stock]],[2]CUS030!$A$5:$BO$10000,25,0)/Table1[[#This Row],[Rate
(L/S)]],"")</f>
        <v>0</v>
      </c>
      <c r="U555" s="7">
        <f>IFERROR(VLOOKUP(Table1[[#This Row],[Stock]],[2]CUS030!$A$5:$BO$10000,26,0)/Table1[[#This Row],[Rate
(L/S)]],"")</f>
        <v>0</v>
      </c>
      <c r="V555" s="7">
        <f>IFERROR(VLOOKUP(Table1[[#This Row],[Stock]],[2]CUS030!$A$5:$BO$10000,27,0)/Table1[[#This Row],[Rate
(L/S)]],"")</f>
        <v>0</v>
      </c>
      <c r="W555" s="7">
        <f>IFERROR(VLOOKUP(Table1[[#This Row],[Stock]],[2]CUS030!$A$5:$BO$10000,28,0)/Table1[[#This Row],[Rate
(L/S)]],"")</f>
        <v>0</v>
      </c>
      <c r="X555" s="7">
        <f>IFERROR(VLOOKUP(Table1[[#This Row],[Stock]],[2]CUS030!$A$5:$BO$10000,29,0)/Table1[[#This Row],[Rate
(L/S)]],"")</f>
        <v>0</v>
      </c>
      <c r="Y555" s="7">
        <f>IFERROR(VLOOKUP(Table1[[#This Row],[Stock]],[2]CUS030!$A$5:$BO$10000,30,0)/Table1[[#This Row],[Rate
(L/S)]],"")</f>
        <v>0</v>
      </c>
      <c r="Z555" s="7">
        <f>IFERROR(VLOOKUP(Table1[[#This Row],[Stock]],[2]CUS030!$A$5:$BO$10000,31,0)/Table1[[#This Row],[Rate
(L/S)]],"")</f>
        <v>0</v>
      </c>
      <c r="AA555" s="7">
        <f>IFERROR(VLOOKUP(Table1[[#This Row],[Stock]],[2]CUS030!$A$5:$BO$10000,32,0)/Table1[[#This Row],[Rate
(L/S)]],"")</f>
        <v>0</v>
      </c>
      <c r="AB555" s="7">
        <f>IFERROR(VLOOKUP(Table1[[#This Row],[Stock]],[2]CUS030!$A$5:$BO$10000,33,0)/Table1[[#This Row],[Rate
(L/S)]],"")</f>
        <v>0</v>
      </c>
      <c r="AC555" s="7">
        <f>IFERROR(VLOOKUP(Table1[[#This Row],[Stock]],[2]CUS030!$A$5:$BO$10000,34,0)/Table1[[#This Row],[Rate
(L/S)]],"")</f>
        <v>0</v>
      </c>
      <c r="AD555" s="7">
        <f>IFERROR(VLOOKUP(Table1[[#This Row],[Stock]],[2]CUS030!$A$5:$BO$10000,35,0)/Table1[[#This Row],[Rate
(L/S)]],"")</f>
        <v>0</v>
      </c>
      <c r="AE555" s="7">
        <f>IFERROR(VLOOKUP(Table1[[#This Row],[Stock]],[2]CUS030!$A$5:$BO$10000,36,0)/Table1[[#This Row],[Rate
(L/S)]],"")</f>
        <v>0</v>
      </c>
      <c r="AF555" s="7">
        <f>IFERROR(VLOOKUP(Table1[[#This Row],[Stock]],[2]CUS030!$A$5:$BO$10000,37,0)/Table1[[#This Row],[Rate
(L/S)]],"")</f>
        <v>0</v>
      </c>
      <c r="AG555" s="7">
        <f>IFERROR(VLOOKUP(Table1[[#This Row],[Stock]],[2]CUS030!$A$5:$BO$10000,38,0)/Table1[[#This Row],[Rate
(L/S)]],"")</f>
        <v>0</v>
      </c>
      <c r="AH555" s="7">
        <f>IFERROR(VLOOKUP(Table1[[#This Row],[Stock]],[2]CUS030!$A$5:$BO$10000,39,0)/Table1[[#This Row],[Rate
(L/S)]],"")</f>
        <v>0</v>
      </c>
      <c r="AI555" s="7">
        <f>IFERROR(VLOOKUP(Table1[[#This Row],[Stock]],[2]CUS030!$A$5:$BO$10000,40,0)/Table1[[#This Row],[Rate
(L/S)]],"")</f>
        <v>0</v>
      </c>
      <c r="AJ555" s="7">
        <f>IFERROR(VLOOKUP(Table1[[#This Row],[Stock]],[2]CUS030!$A$5:$BO$10000,41,0)/Table1[[#This Row],[Rate
(L/S)]],"")</f>
        <v>0</v>
      </c>
      <c r="AK555" s="7">
        <f>IFERROR(VLOOKUP(Table1[[#This Row],[Stock]],[2]CUS030!$A$5:$BO$10000,42,0)/Table1[[#This Row],[Rate
(L/S)]],"")</f>
        <v>0</v>
      </c>
      <c r="AL555" s="7">
        <f>IFERROR(VLOOKUP(Table1[[#This Row],[Stock]],[2]CUS030!$A$5:$BO$10000,43,0)/Table1[[#This Row],[Rate
(L/S)]],"")</f>
        <v>0</v>
      </c>
      <c r="AM555" s="7">
        <f>IFERROR(VLOOKUP(Table1[[#This Row],[Stock]],[2]CUS030!$A$5:$BO$10000,44,0)/Table1[[#This Row],[Rate
(L/S)]],"")</f>
        <v>0</v>
      </c>
      <c r="AN555" s="7">
        <f>IFERROR(VLOOKUP(Table1[[#This Row],[Stock]],[2]CUS030!$A$5:$BO$10000,45,0)/Table1[[#This Row],[Rate
(L/S)]],"")</f>
        <v>0</v>
      </c>
      <c r="AO555" s="7">
        <f>IFERROR(VLOOKUP(Table1[[#This Row],[Stock]],[2]CUS030!$A$5:$BO$10000,46,0)/Table1[[#This Row],[Rate
(L/S)]],"")</f>
        <v>0</v>
      </c>
      <c r="AP555" s="7">
        <f>IFERROR(VLOOKUP(Table1[[#This Row],[Stock]],[2]CUS030!$A$5:$BO$10000,47,0)/Table1[[#This Row],[Rate
(L/S)]],"")</f>
        <v>0</v>
      </c>
      <c r="AQ555" s="7">
        <f>IFERROR(VLOOKUP(Table1[[#This Row],[Stock]],[2]CUS030!$A$5:$BO$10000,48,0)/Table1[[#This Row],[Rate
(L/S)]],"")</f>
        <v>0</v>
      </c>
      <c r="AR555" s="7">
        <f>IFERROR(VLOOKUP(Table1[[#This Row],[Stock]],[2]CUS030!$A$5:$BO$10000,49,0)/Table1[[#This Row],[Rate
(L/S)]],"")</f>
        <v>0</v>
      </c>
      <c r="AS555" s="7">
        <f>IFERROR(VLOOKUP(Table1[[#This Row],[Stock]],[2]CUS030!$A$5:$BO$10000,50,0)/Table1[[#This Row],[Rate
(L/S)]],"")</f>
        <v>0</v>
      </c>
      <c r="AT555" s="7">
        <f>IFERROR(VLOOKUP(Table1[[#This Row],[Stock]],[2]CUS030!$A$5:$BO$10000,51,0)/Table1[[#This Row],[Rate
(L/S)]],"")</f>
        <v>0</v>
      </c>
      <c r="AU555" s="7">
        <f>IFERROR(VLOOKUP(Table1[[#This Row],[Stock]],[2]CUS030!$A$5:$BO$10000,52,0)/Table1[[#This Row],[Rate
(L/S)]],"")</f>
        <v>0</v>
      </c>
      <c r="AV555" s="7">
        <f>IFERROR(VLOOKUP(Table1[[#This Row],[Stock]],[2]CUS030!$A$5:$BO$10000,53,0)/Table1[[#This Row],[Rate
(L/S)]],"")</f>
        <v>0</v>
      </c>
      <c r="AW555" s="7">
        <f>IFERROR(VLOOKUP(Table1[[#This Row],[Stock]],[2]CUS030!$A$5:$BO$10000,54,0)/Table1[[#This Row],[Rate
(L/S)]],"")</f>
        <v>0</v>
      </c>
      <c r="AX555" s="7">
        <f>IFERROR(VLOOKUP(Table1[[#This Row],[Stock]],[2]CUS030!$A$5:$BO$10000,55,0)/Table1[[#This Row],[Rate
(L/S)]],"")</f>
        <v>8.7948717948717956</v>
      </c>
      <c r="AY555" s="7">
        <f>IFERROR(VLOOKUP(Table1[[#This Row],[Stock]],[2]CUS030!$A$5:$BO$10000,56,0)/Table1[[#This Row],[Rate
(L/S)]],"")</f>
        <v>9.2564102564102573</v>
      </c>
      <c r="AZ555" s="7">
        <f>IFERROR(VLOOKUP(Table1[[#This Row],[Stock]],[2]CUS030!$A$5:$BO$10000,57,0)/Table1[[#This Row],[Rate
(L/S)]],"")</f>
        <v>8.7948717948717956</v>
      </c>
      <c r="BA555" s="7">
        <f>IFERROR(VLOOKUP(Table1[[#This Row],[Stock]],[2]CUS030!$A$5:$BO$10000,58,0)/Table1[[#This Row],[Rate
(L/S)]],"")</f>
        <v>9.2564102564102573</v>
      </c>
      <c r="BB555" s="7">
        <f>IFERROR(VLOOKUP(Table1[[#This Row],[Stock]],[2]CUS030!$A$5:$BO$10000,59,0)/Table1[[#This Row],[Rate
(L/S)]],"")</f>
        <v>0</v>
      </c>
      <c r="BC555" s="7">
        <f>IFERROR(VLOOKUP(Table1[[#This Row],[Stock]],[2]CUS030!$A$5:$BO$10000,60,0)/Table1[[#This Row],[Rate
(L/S)]],"")</f>
        <v>0</v>
      </c>
      <c r="BD555" s="7">
        <f>IFERROR(VLOOKUP(Table1[[#This Row],[Stock]],[2]CUS030!$A$5:$BO$10000,61,0)/Table1[[#This Row],[Rate
(L/S)]],"")</f>
        <v>0</v>
      </c>
      <c r="BE555" s="7">
        <f>IFERROR(VLOOKUP(Table1[[#This Row],[Stock]],[2]CUS030!$A$5:$BO$10000,62,0)/Table1[[#This Row],[Rate
(L/S)]],"")</f>
        <v>0</v>
      </c>
      <c r="BF555" s="7">
        <f>IFERROR(VLOOKUP(Table1[[#This Row],[Stock]],[2]CUS030!$A$5:$BO$10000,63,0)/Table1[[#This Row],[Rate
(L/S)]],"")</f>
        <v>0</v>
      </c>
      <c r="BG555" s="7">
        <f>IFERROR(VLOOKUP(Table1[[#This Row],[Stock]],[2]CUS030!$A$5:$BO$10000,64,0)/Table1[[#This Row],[Rate
(L/S)]],"")</f>
        <v>0</v>
      </c>
      <c r="BH555" s="7">
        <f>IFERROR(VLOOKUP(Table1[[#This Row],[Stock]],[2]CUS030!$A$5:$BO$10000,65,0)/Table1[[#This Row],[Rate
(L/S)]],"")</f>
        <v>0</v>
      </c>
      <c r="BI555" s="7" t="s">
        <v>1</v>
      </c>
      <c r="BJ555" s="15">
        <f>IFERROR(IF(Table1[[#This Row],[S.Material]]="S",(Table1[[#This Row],[Total Qty]]+Table1[[#This Row],[N+1]]+Table1[[#This Row],[N+2]]),Table1[[#This Row],[Total Qty]]+Table1[[#This Row],[N+1]]),)</f>
        <v>18.051282051282051</v>
      </c>
      <c r="BK555" s="7" t="str">
        <f>IFERROR(IF(((AVERAGE((Table1[[#This Row],[N+1]],Table1[[#This Row],[N+2]]),Table1[[#This Row],[N+3]])-(Table1[[#This Row],[Total Qty]])))&gt;500,"Fixed&gt;500pcs",""),"")</f>
        <v/>
      </c>
      <c r="BL555" s="7" t="str">
        <f>IF(AND(Table1[[#This Row],[Last Forcast]]=0,Table1[[#This Row],[Total Qty]]&gt;0,Table1[[#This Row],[N+1]]&gt;0),"Check PO again","")</f>
        <v/>
      </c>
    </row>
    <row r="556" spans="2:64" x14ac:dyDescent="0.3">
      <c r="B556">
        <v>554</v>
      </c>
      <c r="C556" t="s">
        <v>570</v>
      </c>
      <c r="D556">
        <f>IFERROR(ROUND((MID(Table1[[#This Row],[Production]],35,(LEN(Table1[[#This Row],[Production]]))-37)/(MID(Table1[[#This Row],[Stock]],35,(LEN(Table1[[#This Row],[Stock]]))-37))),0),"")</f>
        <v>27</v>
      </c>
      <c r="E556" t="s">
        <v>568</v>
      </c>
      <c r="F556" s="16">
        <f>VLOOKUP(LEFT(Table1[[#This Row],[Production]],LEN(Table1[[#This Row],[Production]])-7),Item!$A$5:$Z$1000,26,0)</f>
        <v>0.996</v>
      </c>
      <c r="H556" s="8" t="str">
        <f>IFERROR(VLOOKUP(MID(Table1[[#This Row],[Production]],10,2),Special!$B$2:$D$26,3,0),"")</f>
        <v>S</v>
      </c>
      <c r="J556" t="b">
        <f>EXACT(LEFT(Table1[[#This Row],[Stock]],12),LEFT(Table1[[#This Row],[Production]],12))</f>
        <v>1</v>
      </c>
      <c r="K556" t="b">
        <f>EXACT((RIGHT(Table1[[#This Row],[Stock]],3)),((RIGHT(Table1[[#This Row],[Production]],3))))</f>
        <v>1</v>
      </c>
      <c r="L556" s="14">
        <f>IFERROR(VLOOKUP(Table1[[#This Row],[Stock]],[1]Sheet1!$A$7:$N$10000,14,0),"")</f>
        <v>646</v>
      </c>
      <c r="M556" s="14">
        <f>IFERROR(ROUND((Table1[[#This Row],[Stock
(S&amp;L)]]/Table1[[#This Row],[Rate
(L/S)]]),0),"")</f>
        <v>24</v>
      </c>
      <c r="O556" t="str">
        <f>IF(Table1[[#This Row],[Rate
(L/S)]]=1,"P/E","C")</f>
        <v>C</v>
      </c>
      <c r="P556" s="7">
        <f>IFERROR(VLOOKUP(Table1[[#This Row],[Stock]],[2]CUS030!$A$5:$BO$10000,21,0)/Table1[[#This Row],[Rate
(L/S)]],"")</f>
        <v>0</v>
      </c>
      <c r="Q556" s="7">
        <f>IFERROR(VLOOKUP(Table1[[#This Row],[Stock]],[2]CUS030!$A$5:$BO$10000,22,0)/Table1[[#This Row],[Rate
(L/S)]],"")</f>
        <v>0</v>
      </c>
      <c r="R556" s="7">
        <f>IFERROR(VLOOKUP(Table1[[#This Row],[Stock]],[2]CUS030!$A$5:$BO$10000,23,0)/Table1[[#This Row],[Rate
(L/S)]],"")</f>
        <v>0</v>
      </c>
      <c r="S556" s="7">
        <f>IFERROR(VLOOKUP(Table1[[#This Row],[Stock]],[2]CUS030!$A$5:$BO$10000,24,0)/Table1[[#This Row],[Rate
(L/S)]],"")</f>
        <v>0</v>
      </c>
      <c r="T556" s="7">
        <f>IFERROR(VLOOKUP(Table1[[#This Row],[Stock]],[2]CUS030!$A$5:$BO$10000,25,0)/Table1[[#This Row],[Rate
(L/S)]],"")</f>
        <v>0</v>
      </c>
      <c r="U556" s="7">
        <f>IFERROR(VLOOKUP(Table1[[#This Row],[Stock]],[2]CUS030!$A$5:$BO$10000,26,0)/Table1[[#This Row],[Rate
(L/S)]],"")</f>
        <v>0</v>
      </c>
      <c r="V556" s="7">
        <f>IFERROR(VLOOKUP(Table1[[#This Row],[Stock]],[2]CUS030!$A$5:$BO$10000,27,0)/Table1[[#This Row],[Rate
(L/S)]],"")</f>
        <v>0</v>
      </c>
      <c r="W556" s="7">
        <f>IFERROR(VLOOKUP(Table1[[#This Row],[Stock]],[2]CUS030!$A$5:$BO$10000,28,0)/Table1[[#This Row],[Rate
(L/S)]],"")</f>
        <v>0</v>
      </c>
      <c r="X556" s="7">
        <f>IFERROR(VLOOKUP(Table1[[#This Row],[Stock]],[2]CUS030!$A$5:$BO$10000,29,0)/Table1[[#This Row],[Rate
(L/S)]],"")</f>
        <v>0</v>
      </c>
      <c r="Y556" s="7">
        <f>IFERROR(VLOOKUP(Table1[[#This Row],[Stock]],[2]CUS030!$A$5:$BO$10000,30,0)/Table1[[#This Row],[Rate
(L/S)]],"")</f>
        <v>0</v>
      </c>
      <c r="Z556" s="7">
        <f>IFERROR(VLOOKUP(Table1[[#This Row],[Stock]],[2]CUS030!$A$5:$BO$10000,31,0)/Table1[[#This Row],[Rate
(L/S)]],"")</f>
        <v>0</v>
      </c>
      <c r="AA556" s="7">
        <f>IFERROR(VLOOKUP(Table1[[#This Row],[Stock]],[2]CUS030!$A$5:$BO$10000,32,0)/Table1[[#This Row],[Rate
(L/S)]],"")</f>
        <v>0</v>
      </c>
      <c r="AB556" s="7">
        <f>IFERROR(VLOOKUP(Table1[[#This Row],[Stock]],[2]CUS030!$A$5:$BO$10000,33,0)/Table1[[#This Row],[Rate
(L/S)]],"")</f>
        <v>0</v>
      </c>
      <c r="AC556" s="7">
        <f>IFERROR(VLOOKUP(Table1[[#This Row],[Stock]],[2]CUS030!$A$5:$BO$10000,34,0)/Table1[[#This Row],[Rate
(L/S)]],"")</f>
        <v>0</v>
      </c>
      <c r="AD556" s="7">
        <f>IFERROR(VLOOKUP(Table1[[#This Row],[Stock]],[2]CUS030!$A$5:$BO$10000,35,0)/Table1[[#This Row],[Rate
(L/S)]],"")</f>
        <v>0</v>
      </c>
      <c r="AE556" s="7">
        <f>IFERROR(VLOOKUP(Table1[[#This Row],[Stock]],[2]CUS030!$A$5:$BO$10000,36,0)/Table1[[#This Row],[Rate
(L/S)]],"")</f>
        <v>0</v>
      </c>
      <c r="AF556" s="7">
        <f>IFERROR(VLOOKUP(Table1[[#This Row],[Stock]],[2]CUS030!$A$5:$BO$10000,37,0)/Table1[[#This Row],[Rate
(L/S)]],"")</f>
        <v>0</v>
      </c>
      <c r="AG556" s="7">
        <f>IFERROR(VLOOKUP(Table1[[#This Row],[Stock]],[2]CUS030!$A$5:$BO$10000,38,0)/Table1[[#This Row],[Rate
(L/S)]],"")</f>
        <v>0</v>
      </c>
      <c r="AH556" s="7">
        <f>IFERROR(VLOOKUP(Table1[[#This Row],[Stock]],[2]CUS030!$A$5:$BO$10000,39,0)/Table1[[#This Row],[Rate
(L/S)]],"")</f>
        <v>0</v>
      </c>
      <c r="AI556" s="7">
        <f>IFERROR(VLOOKUP(Table1[[#This Row],[Stock]],[2]CUS030!$A$5:$BO$10000,40,0)/Table1[[#This Row],[Rate
(L/S)]],"")</f>
        <v>0</v>
      </c>
      <c r="AJ556" s="7">
        <f>IFERROR(VLOOKUP(Table1[[#This Row],[Stock]],[2]CUS030!$A$5:$BO$10000,41,0)/Table1[[#This Row],[Rate
(L/S)]],"")</f>
        <v>0</v>
      </c>
      <c r="AK556" s="7">
        <f>IFERROR(VLOOKUP(Table1[[#This Row],[Stock]],[2]CUS030!$A$5:$BO$10000,42,0)/Table1[[#This Row],[Rate
(L/S)]],"")</f>
        <v>0</v>
      </c>
      <c r="AL556" s="7">
        <f>IFERROR(VLOOKUP(Table1[[#This Row],[Stock]],[2]CUS030!$A$5:$BO$10000,43,0)/Table1[[#This Row],[Rate
(L/S)]],"")</f>
        <v>0</v>
      </c>
      <c r="AM556" s="7">
        <f>IFERROR(VLOOKUP(Table1[[#This Row],[Stock]],[2]CUS030!$A$5:$BO$10000,44,0)/Table1[[#This Row],[Rate
(L/S)]],"")</f>
        <v>0</v>
      </c>
      <c r="AN556" s="7">
        <f>IFERROR(VLOOKUP(Table1[[#This Row],[Stock]],[2]CUS030!$A$5:$BO$10000,45,0)/Table1[[#This Row],[Rate
(L/S)]],"")</f>
        <v>0</v>
      </c>
      <c r="AO556" s="7">
        <f>IFERROR(VLOOKUP(Table1[[#This Row],[Stock]],[2]CUS030!$A$5:$BO$10000,46,0)/Table1[[#This Row],[Rate
(L/S)]],"")</f>
        <v>0</v>
      </c>
      <c r="AP556" s="7">
        <f>IFERROR(VLOOKUP(Table1[[#This Row],[Stock]],[2]CUS030!$A$5:$BO$10000,47,0)/Table1[[#This Row],[Rate
(L/S)]],"")</f>
        <v>0</v>
      </c>
      <c r="AQ556" s="7">
        <f>IFERROR(VLOOKUP(Table1[[#This Row],[Stock]],[2]CUS030!$A$5:$BO$10000,48,0)/Table1[[#This Row],[Rate
(L/S)]],"")</f>
        <v>0</v>
      </c>
      <c r="AR556" s="7">
        <f>IFERROR(VLOOKUP(Table1[[#This Row],[Stock]],[2]CUS030!$A$5:$BO$10000,49,0)/Table1[[#This Row],[Rate
(L/S)]],"")</f>
        <v>0</v>
      </c>
      <c r="AS556" s="7">
        <f>IFERROR(VLOOKUP(Table1[[#This Row],[Stock]],[2]CUS030!$A$5:$BO$10000,50,0)/Table1[[#This Row],[Rate
(L/S)]],"")</f>
        <v>0</v>
      </c>
      <c r="AT556" s="7">
        <f>IFERROR(VLOOKUP(Table1[[#This Row],[Stock]],[2]CUS030!$A$5:$BO$10000,51,0)/Table1[[#This Row],[Rate
(L/S)]],"")</f>
        <v>0</v>
      </c>
      <c r="AU556" s="7">
        <f>IFERROR(VLOOKUP(Table1[[#This Row],[Stock]],[2]CUS030!$A$5:$BO$10000,52,0)/Table1[[#This Row],[Rate
(L/S)]],"")</f>
        <v>0</v>
      </c>
      <c r="AV556" s="7">
        <f>IFERROR(VLOOKUP(Table1[[#This Row],[Stock]],[2]CUS030!$A$5:$BO$10000,53,0)/Table1[[#This Row],[Rate
(L/S)]],"")</f>
        <v>0</v>
      </c>
      <c r="AW556" s="7">
        <f>IFERROR(VLOOKUP(Table1[[#This Row],[Stock]],[2]CUS030!$A$5:$BO$10000,54,0)/Table1[[#This Row],[Rate
(L/S)]],"")</f>
        <v>0</v>
      </c>
      <c r="AX556" s="7">
        <f>IFERROR(VLOOKUP(Table1[[#This Row],[Stock]],[2]CUS030!$A$5:$BO$10000,55,0)/Table1[[#This Row],[Rate
(L/S)]],"")</f>
        <v>21.481481481481481</v>
      </c>
      <c r="AY556" s="7">
        <f>IFERROR(VLOOKUP(Table1[[#This Row],[Stock]],[2]CUS030!$A$5:$BO$10000,56,0)/Table1[[#This Row],[Rate
(L/S)]],"")</f>
        <v>42.111111111111114</v>
      </c>
      <c r="AZ556" s="7">
        <f>IFERROR(VLOOKUP(Table1[[#This Row],[Stock]],[2]CUS030!$A$5:$BO$10000,57,0)/Table1[[#This Row],[Rate
(L/S)]],"")</f>
        <v>46.444444444444443</v>
      </c>
      <c r="BA556" s="7">
        <f>IFERROR(VLOOKUP(Table1[[#This Row],[Stock]],[2]CUS030!$A$5:$BO$10000,58,0)/Table1[[#This Row],[Rate
(L/S)]],"")</f>
        <v>37.037037037037038</v>
      </c>
      <c r="BB556" s="7">
        <f>IFERROR(VLOOKUP(Table1[[#This Row],[Stock]],[2]CUS030!$A$5:$BO$10000,59,0)/Table1[[#This Row],[Rate
(L/S)]],"")</f>
        <v>0</v>
      </c>
      <c r="BC556" s="7">
        <f>IFERROR(VLOOKUP(Table1[[#This Row],[Stock]],[2]CUS030!$A$5:$BO$10000,60,0)/Table1[[#This Row],[Rate
(L/S)]],"")</f>
        <v>0</v>
      </c>
      <c r="BD556" s="7">
        <f>IFERROR(VLOOKUP(Table1[[#This Row],[Stock]],[2]CUS030!$A$5:$BO$10000,61,0)/Table1[[#This Row],[Rate
(L/S)]],"")</f>
        <v>0</v>
      </c>
      <c r="BE556" s="7">
        <f>IFERROR(VLOOKUP(Table1[[#This Row],[Stock]],[2]CUS030!$A$5:$BO$10000,62,0)/Table1[[#This Row],[Rate
(L/S)]],"")</f>
        <v>0</v>
      </c>
      <c r="BF556" s="7">
        <f>IFERROR(VLOOKUP(Table1[[#This Row],[Stock]],[2]CUS030!$A$5:$BO$10000,63,0)/Table1[[#This Row],[Rate
(L/S)]],"")</f>
        <v>0</v>
      </c>
      <c r="BG556" s="7">
        <f>IFERROR(VLOOKUP(Table1[[#This Row],[Stock]],[2]CUS030!$A$5:$BO$10000,64,0)/Table1[[#This Row],[Rate
(L/S)]],"")</f>
        <v>0</v>
      </c>
      <c r="BH556" s="7">
        <f>IFERROR(VLOOKUP(Table1[[#This Row],[Stock]],[2]CUS030!$A$5:$BO$10000,65,0)/Table1[[#This Row],[Rate
(L/S)]],"")</f>
        <v>0</v>
      </c>
      <c r="BI556" s="7" t="s">
        <v>1</v>
      </c>
      <c r="BJ556" s="15">
        <f>IFERROR(IF(Table1[[#This Row],[S.Material]]="S",(Table1[[#This Row],[Total Qty]]+Table1[[#This Row],[N+1]]+Table1[[#This Row],[N+2]]),Table1[[#This Row],[Total Qty]]+Table1[[#This Row],[N+1]]),)</f>
        <v>88.555555555555557</v>
      </c>
      <c r="BK556" s="7" t="str">
        <f>IFERROR(IF(((AVERAGE((Table1[[#This Row],[N+1]],Table1[[#This Row],[N+2]]),Table1[[#This Row],[N+3]])-(Table1[[#This Row],[Total Qty]])))&gt;500,"Fixed&gt;500pcs",""),"")</f>
        <v/>
      </c>
      <c r="BL556" s="7" t="str">
        <f>IF(AND(Table1[[#This Row],[Last Forcast]]=0,Table1[[#This Row],[Total Qty]]&gt;0,Table1[[#This Row],[N+1]]&gt;0),"Check PO again","")</f>
        <v/>
      </c>
    </row>
    <row r="557" spans="2:64" x14ac:dyDescent="0.3">
      <c r="B557">
        <v>555</v>
      </c>
      <c r="C557" t="s">
        <v>571</v>
      </c>
      <c r="D557">
        <f>IFERROR(ROUND((MID(Table1[[#This Row],[Production]],35,(LEN(Table1[[#This Row],[Production]]))-37)/(MID(Table1[[#This Row],[Stock]],35,(LEN(Table1[[#This Row],[Stock]]))-37))),0),"")</f>
        <v>26</v>
      </c>
      <c r="E557" t="s">
        <v>568</v>
      </c>
      <c r="F557" s="16">
        <f>VLOOKUP(LEFT(Table1[[#This Row],[Production]],LEN(Table1[[#This Row],[Production]])-7),Item!$A$5:$Z$1000,26,0)</f>
        <v>0.996</v>
      </c>
      <c r="H557" s="8" t="str">
        <f>IFERROR(VLOOKUP(MID(Table1[[#This Row],[Production]],10,2),Special!$B$2:$D$26,3,0),"")</f>
        <v>S</v>
      </c>
      <c r="J557" t="b">
        <f>EXACT(LEFT(Table1[[#This Row],[Stock]],12),LEFT(Table1[[#This Row],[Production]],12))</f>
        <v>1</v>
      </c>
      <c r="K557" t="b">
        <f>EXACT((RIGHT(Table1[[#This Row],[Stock]],3)),((RIGHT(Table1[[#This Row],[Production]],3))))</f>
        <v>1</v>
      </c>
      <c r="L557" s="14">
        <f>IFERROR(VLOOKUP(Table1[[#This Row],[Stock]],[1]Sheet1!$A$7:$N$10000,14,0),"")</f>
        <v>738</v>
      </c>
      <c r="M557" s="14">
        <f>IFERROR(ROUND((Table1[[#This Row],[Stock
(S&amp;L)]]/Table1[[#This Row],[Rate
(L/S)]]),0),"")</f>
        <v>28</v>
      </c>
      <c r="O557" t="str">
        <f>IF(Table1[[#This Row],[Rate
(L/S)]]=1,"P/E","C")</f>
        <v>C</v>
      </c>
      <c r="P557" s="7">
        <f>IFERROR(VLOOKUP(Table1[[#This Row],[Stock]],[2]CUS030!$A$5:$BO$10000,21,0)/Table1[[#This Row],[Rate
(L/S)]],"")</f>
        <v>0</v>
      </c>
      <c r="Q557" s="7">
        <f>IFERROR(VLOOKUP(Table1[[#This Row],[Stock]],[2]CUS030!$A$5:$BO$10000,22,0)/Table1[[#This Row],[Rate
(L/S)]],"")</f>
        <v>0</v>
      </c>
      <c r="R557" s="7">
        <f>IFERROR(VLOOKUP(Table1[[#This Row],[Stock]],[2]CUS030!$A$5:$BO$10000,23,0)/Table1[[#This Row],[Rate
(L/S)]],"")</f>
        <v>0</v>
      </c>
      <c r="S557" s="7">
        <f>IFERROR(VLOOKUP(Table1[[#This Row],[Stock]],[2]CUS030!$A$5:$BO$10000,24,0)/Table1[[#This Row],[Rate
(L/S)]],"")</f>
        <v>0</v>
      </c>
      <c r="T557" s="7">
        <f>IFERROR(VLOOKUP(Table1[[#This Row],[Stock]],[2]CUS030!$A$5:$BO$10000,25,0)/Table1[[#This Row],[Rate
(L/S)]],"")</f>
        <v>0</v>
      </c>
      <c r="U557" s="7">
        <f>IFERROR(VLOOKUP(Table1[[#This Row],[Stock]],[2]CUS030!$A$5:$BO$10000,26,0)/Table1[[#This Row],[Rate
(L/S)]],"")</f>
        <v>0</v>
      </c>
      <c r="V557" s="7">
        <f>IFERROR(VLOOKUP(Table1[[#This Row],[Stock]],[2]CUS030!$A$5:$BO$10000,27,0)/Table1[[#This Row],[Rate
(L/S)]],"")</f>
        <v>0</v>
      </c>
      <c r="W557" s="7">
        <f>IFERROR(VLOOKUP(Table1[[#This Row],[Stock]],[2]CUS030!$A$5:$BO$10000,28,0)/Table1[[#This Row],[Rate
(L/S)]],"")</f>
        <v>0</v>
      </c>
      <c r="X557" s="7">
        <f>IFERROR(VLOOKUP(Table1[[#This Row],[Stock]],[2]CUS030!$A$5:$BO$10000,29,0)/Table1[[#This Row],[Rate
(L/S)]],"")</f>
        <v>0</v>
      </c>
      <c r="Y557" s="7">
        <f>IFERROR(VLOOKUP(Table1[[#This Row],[Stock]],[2]CUS030!$A$5:$BO$10000,30,0)/Table1[[#This Row],[Rate
(L/S)]],"")</f>
        <v>0</v>
      </c>
      <c r="Z557" s="7">
        <f>IFERROR(VLOOKUP(Table1[[#This Row],[Stock]],[2]CUS030!$A$5:$BO$10000,31,0)/Table1[[#This Row],[Rate
(L/S)]],"")</f>
        <v>0</v>
      </c>
      <c r="AA557" s="7">
        <f>IFERROR(VLOOKUP(Table1[[#This Row],[Stock]],[2]CUS030!$A$5:$BO$10000,32,0)/Table1[[#This Row],[Rate
(L/S)]],"")</f>
        <v>0</v>
      </c>
      <c r="AB557" s="7">
        <f>IFERROR(VLOOKUP(Table1[[#This Row],[Stock]],[2]CUS030!$A$5:$BO$10000,33,0)/Table1[[#This Row],[Rate
(L/S)]],"")</f>
        <v>0</v>
      </c>
      <c r="AC557" s="7">
        <f>IFERROR(VLOOKUP(Table1[[#This Row],[Stock]],[2]CUS030!$A$5:$BO$10000,34,0)/Table1[[#This Row],[Rate
(L/S)]],"")</f>
        <v>0</v>
      </c>
      <c r="AD557" s="7">
        <f>IFERROR(VLOOKUP(Table1[[#This Row],[Stock]],[2]CUS030!$A$5:$BO$10000,35,0)/Table1[[#This Row],[Rate
(L/S)]],"")</f>
        <v>0</v>
      </c>
      <c r="AE557" s="7">
        <f>IFERROR(VLOOKUP(Table1[[#This Row],[Stock]],[2]CUS030!$A$5:$BO$10000,36,0)/Table1[[#This Row],[Rate
(L/S)]],"")</f>
        <v>0</v>
      </c>
      <c r="AF557" s="7">
        <f>IFERROR(VLOOKUP(Table1[[#This Row],[Stock]],[2]CUS030!$A$5:$BO$10000,37,0)/Table1[[#This Row],[Rate
(L/S)]],"")</f>
        <v>0</v>
      </c>
      <c r="AG557" s="7">
        <f>IFERROR(VLOOKUP(Table1[[#This Row],[Stock]],[2]CUS030!$A$5:$BO$10000,38,0)/Table1[[#This Row],[Rate
(L/S)]],"")</f>
        <v>0</v>
      </c>
      <c r="AH557" s="7">
        <f>IFERROR(VLOOKUP(Table1[[#This Row],[Stock]],[2]CUS030!$A$5:$BO$10000,39,0)/Table1[[#This Row],[Rate
(L/S)]],"")</f>
        <v>0</v>
      </c>
      <c r="AI557" s="7">
        <f>IFERROR(VLOOKUP(Table1[[#This Row],[Stock]],[2]CUS030!$A$5:$BO$10000,40,0)/Table1[[#This Row],[Rate
(L/S)]],"")</f>
        <v>0</v>
      </c>
      <c r="AJ557" s="7">
        <f>IFERROR(VLOOKUP(Table1[[#This Row],[Stock]],[2]CUS030!$A$5:$BO$10000,41,0)/Table1[[#This Row],[Rate
(L/S)]],"")</f>
        <v>0</v>
      </c>
      <c r="AK557" s="7">
        <f>IFERROR(VLOOKUP(Table1[[#This Row],[Stock]],[2]CUS030!$A$5:$BO$10000,42,0)/Table1[[#This Row],[Rate
(L/S)]],"")</f>
        <v>0</v>
      </c>
      <c r="AL557" s="7">
        <f>IFERROR(VLOOKUP(Table1[[#This Row],[Stock]],[2]CUS030!$A$5:$BO$10000,43,0)/Table1[[#This Row],[Rate
(L/S)]],"")</f>
        <v>0</v>
      </c>
      <c r="AM557" s="7">
        <f>IFERROR(VLOOKUP(Table1[[#This Row],[Stock]],[2]CUS030!$A$5:$BO$10000,44,0)/Table1[[#This Row],[Rate
(L/S)]],"")</f>
        <v>0</v>
      </c>
      <c r="AN557" s="7">
        <f>IFERROR(VLOOKUP(Table1[[#This Row],[Stock]],[2]CUS030!$A$5:$BO$10000,45,0)/Table1[[#This Row],[Rate
(L/S)]],"")</f>
        <v>0</v>
      </c>
      <c r="AO557" s="7">
        <f>IFERROR(VLOOKUP(Table1[[#This Row],[Stock]],[2]CUS030!$A$5:$BO$10000,46,0)/Table1[[#This Row],[Rate
(L/S)]],"")</f>
        <v>0</v>
      </c>
      <c r="AP557" s="7">
        <f>IFERROR(VLOOKUP(Table1[[#This Row],[Stock]],[2]CUS030!$A$5:$BO$10000,47,0)/Table1[[#This Row],[Rate
(L/S)]],"")</f>
        <v>0</v>
      </c>
      <c r="AQ557" s="7">
        <f>IFERROR(VLOOKUP(Table1[[#This Row],[Stock]],[2]CUS030!$A$5:$BO$10000,48,0)/Table1[[#This Row],[Rate
(L/S)]],"")</f>
        <v>0</v>
      </c>
      <c r="AR557" s="7">
        <f>IFERROR(VLOOKUP(Table1[[#This Row],[Stock]],[2]CUS030!$A$5:$BO$10000,49,0)/Table1[[#This Row],[Rate
(L/S)]],"")</f>
        <v>0</v>
      </c>
      <c r="AS557" s="7">
        <f>IFERROR(VLOOKUP(Table1[[#This Row],[Stock]],[2]CUS030!$A$5:$BO$10000,50,0)/Table1[[#This Row],[Rate
(L/S)]],"")</f>
        <v>0</v>
      </c>
      <c r="AT557" s="7">
        <f>IFERROR(VLOOKUP(Table1[[#This Row],[Stock]],[2]CUS030!$A$5:$BO$10000,51,0)/Table1[[#This Row],[Rate
(L/S)]],"")</f>
        <v>0</v>
      </c>
      <c r="AU557" s="7">
        <f>IFERROR(VLOOKUP(Table1[[#This Row],[Stock]],[2]CUS030!$A$5:$BO$10000,52,0)/Table1[[#This Row],[Rate
(L/S)]],"")</f>
        <v>0</v>
      </c>
      <c r="AV557" s="7">
        <f>IFERROR(VLOOKUP(Table1[[#This Row],[Stock]],[2]CUS030!$A$5:$BO$10000,53,0)/Table1[[#This Row],[Rate
(L/S)]],"")</f>
        <v>0</v>
      </c>
      <c r="AW557" s="7">
        <f>IFERROR(VLOOKUP(Table1[[#This Row],[Stock]],[2]CUS030!$A$5:$BO$10000,54,0)/Table1[[#This Row],[Rate
(L/S)]],"")</f>
        <v>0</v>
      </c>
      <c r="AX557" s="7">
        <f>IFERROR(VLOOKUP(Table1[[#This Row],[Stock]],[2]CUS030!$A$5:$BO$10000,55,0)/Table1[[#This Row],[Rate
(L/S)]],"")</f>
        <v>26.807692307692307</v>
      </c>
      <c r="AY557" s="7">
        <f>IFERROR(VLOOKUP(Table1[[#This Row],[Stock]],[2]CUS030!$A$5:$BO$10000,56,0)/Table1[[#This Row],[Rate
(L/S)]],"")</f>
        <v>27.76923076923077</v>
      </c>
      <c r="AZ557" s="7">
        <f>IFERROR(VLOOKUP(Table1[[#This Row],[Stock]],[2]CUS030!$A$5:$BO$10000,57,0)/Table1[[#This Row],[Rate
(L/S)]],"")</f>
        <v>26.384615384615383</v>
      </c>
      <c r="BA557" s="7">
        <f>IFERROR(VLOOKUP(Table1[[#This Row],[Stock]],[2]CUS030!$A$5:$BO$10000,58,0)/Table1[[#This Row],[Rate
(L/S)]],"")</f>
        <v>27.76923076923077</v>
      </c>
      <c r="BB557" s="7">
        <f>IFERROR(VLOOKUP(Table1[[#This Row],[Stock]],[2]CUS030!$A$5:$BO$10000,59,0)/Table1[[#This Row],[Rate
(L/S)]],"")</f>
        <v>0</v>
      </c>
      <c r="BC557" s="7">
        <f>IFERROR(VLOOKUP(Table1[[#This Row],[Stock]],[2]CUS030!$A$5:$BO$10000,60,0)/Table1[[#This Row],[Rate
(L/S)]],"")</f>
        <v>0</v>
      </c>
      <c r="BD557" s="7">
        <f>IFERROR(VLOOKUP(Table1[[#This Row],[Stock]],[2]CUS030!$A$5:$BO$10000,61,0)/Table1[[#This Row],[Rate
(L/S)]],"")</f>
        <v>0</v>
      </c>
      <c r="BE557" s="7">
        <f>IFERROR(VLOOKUP(Table1[[#This Row],[Stock]],[2]CUS030!$A$5:$BO$10000,62,0)/Table1[[#This Row],[Rate
(L/S)]],"")</f>
        <v>0</v>
      </c>
      <c r="BF557" s="7">
        <f>IFERROR(VLOOKUP(Table1[[#This Row],[Stock]],[2]CUS030!$A$5:$BO$10000,63,0)/Table1[[#This Row],[Rate
(L/S)]],"")</f>
        <v>0</v>
      </c>
      <c r="BG557" s="7">
        <f>IFERROR(VLOOKUP(Table1[[#This Row],[Stock]],[2]CUS030!$A$5:$BO$10000,64,0)/Table1[[#This Row],[Rate
(L/S)]],"")</f>
        <v>0</v>
      </c>
      <c r="BH557" s="7">
        <f>IFERROR(VLOOKUP(Table1[[#This Row],[Stock]],[2]CUS030!$A$5:$BO$10000,65,0)/Table1[[#This Row],[Rate
(L/S)]],"")</f>
        <v>0</v>
      </c>
      <c r="BI557" s="7" t="s">
        <v>1</v>
      </c>
      <c r="BJ557" s="15">
        <f>IFERROR(IF(Table1[[#This Row],[S.Material]]="S",(Table1[[#This Row],[Total Qty]]+Table1[[#This Row],[N+1]]+Table1[[#This Row],[N+2]]),Table1[[#This Row],[Total Qty]]+Table1[[#This Row],[N+1]]),)</f>
        <v>54.153846153846153</v>
      </c>
      <c r="BK557" s="7" t="str">
        <f>IFERROR(IF(((AVERAGE((Table1[[#This Row],[N+1]],Table1[[#This Row],[N+2]]),Table1[[#This Row],[N+3]])-(Table1[[#This Row],[Total Qty]])))&gt;500,"Fixed&gt;500pcs",""),"")</f>
        <v/>
      </c>
      <c r="BL557" s="7" t="str">
        <f>IF(AND(Table1[[#This Row],[Last Forcast]]=0,Table1[[#This Row],[Total Qty]]&gt;0,Table1[[#This Row],[N+1]]&gt;0),"Check PO again","")</f>
        <v/>
      </c>
    </row>
    <row r="558" spans="2:64" x14ac:dyDescent="0.3">
      <c r="B558">
        <v>556</v>
      </c>
      <c r="C558" t="s">
        <v>572</v>
      </c>
      <c r="D558">
        <f>IFERROR(ROUND((MID(Table1[[#This Row],[Production]],35,(LEN(Table1[[#This Row],[Production]]))-37)/(MID(Table1[[#This Row],[Stock]],35,(LEN(Table1[[#This Row],[Stock]]))-37))),0),"")</f>
        <v>21</v>
      </c>
      <c r="E558" t="s">
        <v>573</v>
      </c>
      <c r="F558" s="16">
        <f>VLOOKUP(LEFT(Table1[[#This Row],[Production]],LEN(Table1[[#This Row],[Production]])-7),Item!$A$5:$Z$1000,26,0)</f>
        <v>0.996</v>
      </c>
      <c r="H558" s="8" t="str">
        <f>IFERROR(VLOOKUP(MID(Table1[[#This Row],[Production]],10,2),Special!$B$2:$D$26,3,0),"")</f>
        <v>S</v>
      </c>
      <c r="J558" t="b">
        <f>EXACT(LEFT(Table1[[#This Row],[Stock]],12),LEFT(Table1[[#This Row],[Production]],12))</f>
        <v>1</v>
      </c>
      <c r="K558" t="b">
        <f>EXACT((RIGHT(Table1[[#This Row],[Stock]],3)),((RIGHT(Table1[[#This Row],[Production]],3))))</f>
        <v>1</v>
      </c>
      <c r="L558" s="14">
        <f>IFERROR(VLOOKUP(Table1[[#This Row],[Stock]],[1]Sheet1!$A$7:$N$10000,14,0),"")</f>
        <v>5324</v>
      </c>
      <c r="M558" s="14">
        <f>IFERROR(ROUND((Table1[[#This Row],[Stock
(S&amp;L)]]/Table1[[#This Row],[Rate
(L/S)]]),0),"")</f>
        <v>254</v>
      </c>
      <c r="O558" t="str">
        <f>IF(Table1[[#This Row],[Rate
(L/S)]]=1,"P/E","C")</f>
        <v>C</v>
      </c>
      <c r="P558" s="7">
        <f>IFERROR(VLOOKUP(Table1[[#This Row],[Stock]],[2]CUS030!$A$5:$BO$10000,21,0)/Table1[[#This Row],[Rate
(L/S)]],"")</f>
        <v>27.142857142857142</v>
      </c>
      <c r="Q558" s="7">
        <f>IFERROR(VLOOKUP(Table1[[#This Row],[Stock]],[2]CUS030!$A$5:$BO$10000,22,0)/Table1[[#This Row],[Rate
(L/S)]],"")</f>
        <v>35.047619047619051</v>
      </c>
      <c r="R558" s="7">
        <f>IFERROR(VLOOKUP(Table1[[#This Row],[Stock]],[2]CUS030!$A$5:$BO$10000,23,0)/Table1[[#This Row],[Rate
(L/S)]],"")</f>
        <v>0</v>
      </c>
      <c r="S558" s="7">
        <f>IFERROR(VLOOKUP(Table1[[#This Row],[Stock]],[2]CUS030!$A$5:$BO$10000,24,0)/Table1[[#This Row],[Rate
(L/S)]],"")</f>
        <v>0</v>
      </c>
      <c r="T558" s="7">
        <f>IFERROR(VLOOKUP(Table1[[#This Row],[Stock]],[2]CUS030!$A$5:$BO$10000,25,0)/Table1[[#This Row],[Rate
(L/S)]],"")</f>
        <v>0</v>
      </c>
      <c r="U558" s="7">
        <f>IFERROR(VLOOKUP(Table1[[#This Row],[Stock]],[2]CUS030!$A$5:$BO$10000,26,0)/Table1[[#This Row],[Rate
(L/S)]],"")</f>
        <v>0</v>
      </c>
      <c r="V558" s="7">
        <f>IFERROR(VLOOKUP(Table1[[#This Row],[Stock]],[2]CUS030!$A$5:$BO$10000,27,0)/Table1[[#This Row],[Rate
(L/S)]],"")</f>
        <v>0</v>
      </c>
      <c r="W558" s="7">
        <f>IFERROR(VLOOKUP(Table1[[#This Row],[Stock]],[2]CUS030!$A$5:$BO$10000,28,0)/Table1[[#This Row],[Rate
(L/S)]],"")</f>
        <v>0</v>
      </c>
      <c r="X558" s="7">
        <f>IFERROR(VLOOKUP(Table1[[#This Row],[Stock]],[2]CUS030!$A$5:$BO$10000,29,0)/Table1[[#This Row],[Rate
(L/S)]],"")</f>
        <v>0</v>
      </c>
      <c r="Y558" s="7">
        <f>IFERROR(VLOOKUP(Table1[[#This Row],[Stock]],[2]CUS030!$A$5:$BO$10000,30,0)/Table1[[#This Row],[Rate
(L/S)]],"")</f>
        <v>0</v>
      </c>
      <c r="Z558" s="7">
        <f>IFERROR(VLOOKUP(Table1[[#This Row],[Stock]],[2]CUS030!$A$5:$BO$10000,31,0)/Table1[[#This Row],[Rate
(L/S)]],"")</f>
        <v>0</v>
      </c>
      <c r="AA558" s="7">
        <f>IFERROR(VLOOKUP(Table1[[#This Row],[Stock]],[2]CUS030!$A$5:$BO$10000,32,0)/Table1[[#This Row],[Rate
(L/S)]],"")</f>
        <v>0</v>
      </c>
      <c r="AB558" s="7">
        <f>IFERROR(VLOOKUP(Table1[[#This Row],[Stock]],[2]CUS030!$A$5:$BO$10000,33,0)/Table1[[#This Row],[Rate
(L/S)]],"")</f>
        <v>0</v>
      </c>
      <c r="AC558" s="7">
        <f>IFERROR(VLOOKUP(Table1[[#This Row],[Stock]],[2]CUS030!$A$5:$BO$10000,34,0)/Table1[[#This Row],[Rate
(L/S)]],"")</f>
        <v>0</v>
      </c>
      <c r="AD558" s="7">
        <f>IFERROR(VLOOKUP(Table1[[#This Row],[Stock]],[2]CUS030!$A$5:$BO$10000,35,0)/Table1[[#This Row],[Rate
(L/S)]],"")</f>
        <v>0</v>
      </c>
      <c r="AE558" s="7">
        <f>IFERROR(VLOOKUP(Table1[[#This Row],[Stock]],[2]CUS030!$A$5:$BO$10000,36,0)/Table1[[#This Row],[Rate
(L/S)]],"")</f>
        <v>0</v>
      </c>
      <c r="AF558" s="7">
        <f>IFERROR(VLOOKUP(Table1[[#This Row],[Stock]],[2]CUS030!$A$5:$BO$10000,37,0)/Table1[[#This Row],[Rate
(L/S)]],"")</f>
        <v>0</v>
      </c>
      <c r="AG558" s="7">
        <f>IFERROR(VLOOKUP(Table1[[#This Row],[Stock]],[2]CUS030!$A$5:$BO$10000,38,0)/Table1[[#This Row],[Rate
(L/S)]],"")</f>
        <v>0</v>
      </c>
      <c r="AH558" s="7">
        <f>IFERROR(VLOOKUP(Table1[[#This Row],[Stock]],[2]CUS030!$A$5:$BO$10000,39,0)/Table1[[#This Row],[Rate
(L/S)]],"")</f>
        <v>0</v>
      </c>
      <c r="AI558" s="7">
        <f>IFERROR(VLOOKUP(Table1[[#This Row],[Stock]],[2]CUS030!$A$5:$BO$10000,40,0)/Table1[[#This Row],[Rate
(L/S)]],"")</f>
        <v>0</v>
      </c>
      <c r="AJ558" s="7">
        <f>IFERROR(VLOOKUP(Table1[[#This Row],[Stock]],[2]CUS030!$A$5:$BO$10000,41,0)/Table1[[#This Row],[Rate
(L/S)]],"")</f>
        <v>0</v>
      </c>
      <c r="AK558" s="7">
        <f>IFERROR(VLOOKUP(Table1[[#This Row],[Stock]],[2]CUS030!$A$5:$BO$10000,42,0)/Table1[[#This Row],[Rate
(L/S)]],"")</f>
        <v>0</v>
      </c>
      <c r="AL558" s="7">
        <f>IFERROR(VLOOKUP(Table1[[#This Row],[Stock]],[2]CUS030!$A$5:$BO$10000,43,0)/Table1[[#This Row],[Rate
(L/S)]],"")</f>
        <v>0</v>
      </c>
      <c r="AM558" s="7">
        <f>IFERROR(VLOOKUP(Table1[[#This Row],[Stock]],[2]CUS030!$A$5:$BO$10000,44,0)/Table1[[#This Row],[Rate
(L/S)]],"")</f>
        <v>0</v>
      </c>
      <c r="AN558" s="7">
        <f>IFERROR(VLOOKUP(Table1[[#This Row],[Stock]],[2]CUS030!$A$5:$BO$10000,45,0)/Table1[[#This Row],[Rate
(L/S)]],"")</f>
        <v>0</v>
      </c>
      <c r="AO558" s="7">
        <f>IFERROR(VLOOKUP(Table1[[#This Row],[Stock]],[2]CUS030!$A$5:$BO$10000,46,0)/Table1[[#This Row],[Rate
(L/S)]],"")</f>
        <v>0</v>
      </c>
      <c r="AP558" s="7">
        <f>IFERROR(VLOOKUP(Table1[[#This Row],[Stock]],[2]CUS030!$A$5:$BO$10000,47,0)/Table1[[#This Row],[Rate
(L/S)]],"")</f>
        <v>0</v>
      </c>
      <c r="AQ558" s="7">
        <f>IFERROR(VLOOKUP(Table1[[#This Row],[Stock]],[2]CUS030!$A$5:$BO$10000,48,0)/Table1[[#This Row],[Rate
(L/S)]],"")</f>
        <v>0</v>
      </c>
      <c r="AR558" s="7">
        <f>IFERROR(VLOOKUP(Table1[[#This Row],[Stock]],[2]CUS030!$A$5:$BO$10000,49,0)/Table1[[#This Row],[Rate
(L/S)]],"")</f>
        <v>0</v>
      </c>
      <c r="AS558" s="7">
        <f>IFERROR(VLOOKUP(Table1[[#This Row],[Stock]],[2]CUS030!$A$5:$BO$10000,50,0)/Table1[[#This Row],[Rate
(L/S)]],"")</f>
        <v>0</v>
      </c>
      <c r="AT558" s="7">
        <f>IFERROR(VLOOKUP(Table1[[#This Row],[Stock]],[2]CUS030!$A$5:$BO$10000,51,0)/Table1[[#This Row],[Rate
(L/S)]],"")</f>
        <v>0</v>
      </c>
      <c r="AU558" s="7">
        <f>IFERROR(VLOOKUP(Table1[[#This Row],[Stock]],[2]CUS030!$A$5:$BO$10000,52,0)/Table1[[#This Row],[Rate
(L/S)]],"")</f>
        <v>0</v>
      </c>
      <c r="AV558" s="7">
        <f>IFERROR(VLOOKUP(Table1[[#This Row],[Stock]],[2]CUS030!$A$5:$BO$10000,53,0)/Table1[[#This Row],[Rate
(L/S)]],"")</f>
        <v>62.19047619047619</v>
      </c>
      <c r="AW558" s="7">
        <f>IFERROR(VLOOKUP(Table1[[#This Row],[Stock]],[2]CUS030!$A$5:$BO$10000,54,0)/Table1[[#This Row],[Rate
(L/S)]],"")</f>
        <v>0</v>
      </c>
      <c r="AX558" s="7">
        <f>IFERROR(VLOOKUP(Table1[[#This Row],[Stock]],[2]CUS030!$A$5:$BO$10000,55,0)/Table1[[#This Row],[Rate
(L/S)]],"")</f>
        <v>389.14285714285717</v>
      </c>
      <c r="AY558" s="7">
        <f>IFERROR(VLOOKUP(Table1[[#This Row],[Stock]],[2]CUS030!$A$5:$BO$10000,56,0)/Table1[[#This Row],[Rate
(L/S)]],"")</f>
        <v>175.33333333333334</v>
      </c>
      <c r="AZ558" s="7">
        <f>IFERROR(VLOOKUP(Table1[[#This Row],[Stock]],[2]CUS030!$A$5:$BO$10000,57,0)/Table1[[#This Row],[Rate
(L/S)]],"")</f>
        <v>215.42857142857142</v>
      </c>
      <c r="BA558" s="7">
        <f>IFERROR(VLOOKUP(Table1[[#This Row],[Stock]],[2]CUS030!$A$5:$BO$10000,58,0)/Table1[[#This Row],[Rate
(L/S)]],"")</f>
        <v>244.0952380952381</v>
      </c>
      <c r="BB558" s="7">
        <f>IFERROR(VLOOKUP(Table1[[#This Row],[Stock]],[2]CUS030!$A$5:$BO$10000,59,0)/Table1[[#This Row],[Rate
(L/S)]],"")</f>
        <v>0</v>
      </c>
      <c r="BC558" s="7">
        <f>IFERROR(VLOOKUP(Table1[[#This Row],[Stock]],[2]CUS030!$A$5:$BO$10000,60,0)/Table1[[#This Row],[Rate
(L/S)]],"")</f>
        <v>0</v>
      </c>
      <c r="BD558" s="7">
        <f>IFERROR(VLOOKUP(Table1[[#This Row],[Stock]],[2]CUS030!$A$5:$BO$10000,61,0)/Table1[[#This Row],[Rate
(L/S)]],"")</f>
        <v>0</v>
      </c>
      <c r="BE558" s="7">
        <f>IFERROR(VLOOKUP(Table1[[#This Row],[Stock]],[2]CUS030!$A$5:$BO$10000,62,0)/Table1[[#This Row],[Rate
(L/S)]],"")</f>
        <v>0</v>
      </c>
      <c r="BF558" s="7">
        <f>IFERROR(VLOOKUP(Table1[[#This Row],[Stock]],[2]CUS030!$A$5:$BO$10000,63,0)/Table1[[#This Row],[Rate
(L/S)]],"")</f>
        <v>0</v>
      </c>
      <c r="BG558" s="7">
        <f>IFERROR(VLOOKUP(Table1[[#This Row],[Stock]],[2]CUS030!$A$5:$BO$10000,64,0)/Table1[[#This Row],[Rate
(L/S)]],"")</f>
        <v>0</v>
      </c>
      <c r="BH558" s="7">
        <f>IFERROR(VLOOKUP(Table1[[#This Row],[Stock]],[2]CUS030!$A$5:$BO$10000,65,0)/Table1[[#This Row],[Rate
(L/S)]],"")</f>
        <v>0</v>
      </c>
      <c r="BI558" s="7" t="s">
        <v>1</v>
      </c>
      <c r="BJ558" s="15">
        <f>IFERROR(IF(Table1[[#This Row],[S.Material]]="S",(Table1[[#This Row],[Total Qty]]+Table1[[#This Row],[N+1]]+Table1[[#This Row],[N+2]]),Table1[[#This Row],[Total Qty]]+Table1[[#This Row],[N+1]]),)</f>
        <v>452.95238095238096</v>
      </c>
      <c r="BK558" s="7" t="str">
        <f>IFERROR(IF(((AVERAGE((Table1[[#This Row],[N+1]],Table1[[#This Row],[N+2]]),Table1[[#This Row],[N+3]])-(Table1[[#This Row],[Total Qty]])))&gt;500,"Fixed&gt;500pcs",""),"")</f>
        <v/>
      </c>
      <c r="BL558" s="7" t="str">
        <f>IF(AND(Table1[[#This Row],[Last Forcast]]=0,Table1[[#This Row],[Total Qty]]&gt;0,Table1[[#This Row],[N+1]]&gt;0),"Check PO again","")</f>
        <v/>
      </c>
    </row>
    <row r="559" spans="2:64" x14ac:dyDescent="0.3">
      <c r="B559">
        <v>557</v>
      </c>
      <c r="C559" t="s">
        <v>574</v>
      </c>
      <c r="D559">
        <f>IFERROR(ROUND((MID(Table1[[#This Row],[Production]],35,(LEN(Table1[[#This Row],[Production]]))-37)/(MID(Table1[[#This Row],[Stock]],35,(LEN(Table1[[#This Row],[Stock]]))-37))),0),"")</f>
        <v>21</v>
      </c>
      <c r="E559" t="s">
        <v>576</v>
      </c>
      <c r="F559" s="16">
        <f>VLOOKUP(LEFT(Table1[[#This Row],[Production]],LEN(Table1[[#This Row],[Production]])-7),Item!$A$5:$Z$1000,26,0)</f>
        <v>0.996</v>
      </c>
      <c r="H559" s="8" t="str">
        <f>IFERROR(VLOOKUP(MID(Table1[[#This Row],[Production]],10,2),Special!$B$2:$D$26,3,0),"")</f>
        <v>S</v>
      </c>
      <c r="J559" t="b">
        <f>EXACT(LEFT(Table1[[#This Row],[Stock]],12),LEFT(Table1[[#This Row],[Production]],12))</f>
        <v>1</v>
      </c>
      <c r="K559" t="b">
        <f>EXACT((RIGHT(Table1[[#This Row],[Stock]],3)),((RIGHT(Table1[[#This Row],[Production]],3))))</f>
        <v>1</v>
      </c>
      <c r="L559" s="14">
        <f>IFERROR(VLOOKUP(Table1[[#This Row],[Stock]],[1]Sheet1!$A$7:$N$10000,14,0),"")</f>
        <v>5456</v>
      </c>
      <c r="M559" s="14">
        <f>IFERROR(ROUND((Table1[[#This Row],[Stock
(S&amp;L)]]/Table1[[#This Row],[Rate
(L/S)]]),0),"")</f>
        <v>260</v>
      </c>
      <c r="O559" t="str">
        <f>IF(Table1[[#This Row],[Rate
(L/S)]]=1,"P/E","C")</f>
        <v>C</v>
      </c>
      <c r="P559" s="7">
        <f>IFERROR(VLOOKUP(Table1[[#This Row],[Stock]],[2]CUS030!$A$5:$BO$10000,21,0)/Table1[[#This Row],[Rate
(L/S)]],"")</f>
        <v>19.047619047619047</v>
      </c>
      <c r="Q559" s="7">
        <f>IFERROR(VLOOKUP(Table1[[#This Row],[Stock]],[2]CUS030!$A$5:$BO$10000,22,0)/Table1[[#This Row],[Rate
(L/S)]],"")</f>
        <v>35.238095238095241</v>
      </c>
      <c r="R559" s="7">
        <f>IFERROR(VLOOKUP(Table1[[#This Row],[Stock]],[2]CUS030!$A$5:$BO$10000,23,0)/Table1[[#This Row],[Rate
(L/S)]],"")</f>
        <v>0</v>
      </c>
      <c r="S559" s="7">
        <f>IFERROR(VLOOKUP(Table1[[#This Row],[Stock]],[2]CUS030!$A$5:$BO$10000,24,0)/Table1[[#This Row],[Rate
(L/S)]],"")</f>
        <v>0</v>
      </c>
      <c r="T559" s="7">
        <f>IFERROR(VLOOKUP(Table1[[#This Row],[Stock]],[2]CUS030!$A$5:$BO$10000,25,0)/Table1[[#This Row],[Rate
(L/S)]],"")</f>
        <v>0</v>
      </c>
      <c r="U559" s="7">
        <f>IFERROR(VLOOKUP(Table1[[#This Row],[Stock]],[2]CUS030!$A$5:$BO$10000,26,0)/Table1[[#This Row],[Rate
(L/S)]],"")</f>
        <v>0</v>
      </c>
      <c r="V559" s="7">
        <f>IFERROR(VLOOKUP(Table1[[#This Row],[Stock]],[2]CUS030!$A$5:$BO$10000,27,0)/Table1[[#This Row],[Rate
(L/S)]],"")</f>
        <v>0</v>
      </c>
      <c r="W559" s="7">
        <f>IFERROR(VLOOKUP(Table1[[#This Row],[Stock]],[2]CUS030!$A$5:$BO$10000,28,0)/Table1[[#This Row],[Rate
(L/S)]],"")</f>
        <v>0</v>
      </c>
      <c r="X559" s="7">
        <f>IFERROR(VLOOKUP(Table1[[#This Row],[Stock]],[2]CUS030!$A$5:$BO$10000,29,0)/Table1[[#This Row],[Rate
(L/S)]],"")</f>
        <v>0</v>
      </c>
      <c r="Y559" s="7">
        <f>IFERROR(VLOOKUP(Table1[[#This Row],[Stock]],[2]CUS030!$A$5:$BO$10000,30,0)/Table1[[#This Row],[Rate
(L/S)]],"")</f>
        <v>0</v>
      </c>
      <c r="Z559" s="7">
        <f>IFERROR(VLOOKUP(Table1[[#This Row],[Stock]],[2]CUS030!$A$5:$BO$10000,31,0)/Table1[[#This Row],[Rate
(L/S)]],"")</f>
        <v>0</v>
      </c>
      <c r="AA559" s="7">
        <f>IFERROR(VLOOKUP(Table1[[#This Row],[Stock]],[2]CUS030!$A$5:$BO$10000,32,0)/Table1[[#This Row],[Rate
(L/S)]],"")</f>
        <v>0</v>
      </c>
      <c r="AB559" s="7">
        <f>IFERROR(VLOOKUP(Table1[[#This Row],[Stock]],[2]CUS030!$A$5:$BO$10000,33,0)/Table1[[#This Row],[Rate
(L/S)]],"")</f>
        <v>0</v>
      </c>
      <c r="AC559" s="7">
        <f>IFERROR(VLOOKUP(Table1[[#This Row],[Stock]],[2]CUS030!$A$5:$BO$10000,34,0)/Table1[[#This Row],[Rate
(L/S)]],"")</f>
        <v>0</v>
      </c>
      <c r="AD559" s="7">
        <f>IFERROR(VLOOKUP(Table1[[#This Row],[Stock]],[2]CUS030!$A$5:$BO$10000,35,0)/Table1[[#This Row],[Rate
(L/S)]],"")</f>
        <v>0</v>
      </c>
      <c r="AE559" s="7">
        <f>IFERROR(VLOOKUP(Table1[[#This Row],[Stock]],[2]CUS030!$A$5:$BO$10000,36,0)/Table1[[#This Row],[Rate
(L/S)]],"")</f>
        <v>0</v>
      </c>
      <c r="AF559" s="7">
        <f>IFERROR(VLOOKUP(Table1[[#This Row],[Stock]],[2]CUS030!$A$5:$BO$10000,37,0)/Table1[[#This Row],[Rate
(L/S)]],"")</f>
        <v>0</v>
      </c>
      <c r="AG559" s="7">
        <f>IFERROR(VLOOKUP(Table1[[#This Row],[Stock]],[2]CUS030!$A$5:$BO$10000,38,0)/Table1[[#This Row],[Rate
(L/S)]],"")</f>
        <v>0</v>
      </c>
      <c r="AH559" s="7">
        <f>IFERROR(VLOOKUP(Table1[[#This Row],[Stock]],[2]CUS030!$A$5:$BO$10000,39,0)/Table1[[#This Row],[Rate
(L/S)]],"")</f>
        <v>0</v>
      </c>
      <c r="AI559" s="7">
        <f>IFERROR(VLOOKUP(Table1[[#This Row],[Stock]],[2]CUS030!$A$5:$BO$10000,40,0)/Table1[[#This Row],[Rate
(L/S)]],"")</f>
        <v>0</v>
      </c>
      <c r="AJ559" s="7">
        <f>IFERROR(VLOOKUP(Table1[[#This Row],[Stock]],[2]CUS030!$A$5:$BO$10000,41,0)/Table1[[#This Row],[Rate
(L/S)]],"")</f>
        <v>0</v>
      </c>
      <c r="AK559" s="7">
        <f>IFERROR(VLOOKUP(Table1[[#This Row],[Stock]],[2]CUS030!$A$5:$BO$10000,42,0)/Table1[[#This Row],[Rate
(L/S)]],"")</f>
        <v>0</v>
      </c>
      <c r="AL559" s="7">
        <f>IFERROR(VLOOKUP(Table1[[#This Row],[Stock]],[2]CUS030!$A$5:$BO$10000,43,0)/Table1[[#This Row],[Rate
(L/S)]],"")</f>
        <v>0</v>
      </c>
      <c r="AM559" s="7">
        <f>IFERROR(VLOOKUP(Table1[[#This Row],[Stock]],[2]CUS030!$A$5:$BO$10000,44,0)/Table1[[#This Row],[Rate
(L/S)]],"")</f>
        <v>0</v>
      </c>
      <c r="AN559" s="7">
        <f>IFERROR(VLOOKUP(Table1[[#This Row],[Stock]],[2]CUS030!$A$5:$BO$10000,45,0)/Table1[[#This Row],[Rate
(L/S)]],"")</f>
        <v>0</v>
      </c>
      <c r="AO559" s="7">
        <f>IFERROR(VLOOKUP(Table1[[#This Row],[Stock]],[2]CUS030!$A$5:$BO$10000,46,0)/Table1[[#This Row],[Rate
(L/S)]],"")</f>
        <v>0</v>
      </c>
      <c r="AP559" s="7">
        <f>IFERROR(VLOOKUP(Table1[[#This Row],[Stock]],[2]CUS030!$A$5:$BO$10000,47,0)/Table1[[#This Row],[Rate
(L/S)]],"")</f>
        <v>0</v>
      </c>
      <c r="AQ559" s="7">
        <f>IFERROR(VLOOKUP(Table1[[#This Row],[Stock]],[2]CUS030!$A$5:$BO$10000,48,0)/Table1[[#This Row],[Rate
(L/S)]],"")</f>
        <v>0</v>
      </c>
      <c r="AR559" s="7">
        <f>IFERROR(VLOOKUP(Table1[[#This Row],[Stock]],[2]CUS030!$A$5:$BO$10000,49,0)/Table1[[#This Row],[Rate
(L/S)]],"")</f>
        <v>0</v>
      </c>
      <c r="AS559" s="7">
        <f>IFERROR(VLOOKUP(Table1[[#This Row],[Stock]],[2]CUS030!$A$5:$BO$10000,50,0)/Table1[[#This Row],[Rate
(L/S)]],"")</f>
        <v>0</v>
      </c>
      <c r="AT559" s="7">
        <f>IFERROR(VLOOKUP(Table1[[#This Row],[Stock]],[2]CUS030!$A$5:$BO$10000,51,0)/Table1[[#This Row],[Rate
(L/S)]],"")</f>
        <v>0</v>
      </c>
      <c r="AU559" s="7">
        <f>IFERROR(VLOOKUP(Table1[[#This Row],[Stock]],[2]CUS030!$A$5:$BO$10000,52,0)/Table1[[#This Row],[Rate
(L/S)]],"")</f>
        <v>0</v>
      </c>
      <c r="AV559" s="7">
        <f>IFERROR(VLOOKUP(Table1[[#This Row],[Stock]],[2]CUS030!$A$5:$BO$10000,53,0)/Table1[[#This Row],[Rate
(L/S)]],"")</f>
        <v>54.285714285714285</v>
      </c>
      <c r="AW559" s="7">
        <f>IFERROR(VLOOKUP(Table1[[#This Row],[Stock]],[2]CUS030!$A$5:$BO$10000,54,0)/Table1[[#This Row],[Rate
(L/S)]],"")</f>
        <v>0</v>
      </c>
      <c r="AX559" s="7">
        <f>IFERROR(VLOOKUP(Table1[[#This Row],[Stock]],[2]CUS030!$A$5:$BO$10000,55,0)/Table1[[#This Row],[Rate
(L/S)]],"")</f>
        <v>388</v>
      </c>
      <c r="AY559" s="7">
        <f>IFERROR(VLOOKUP(Table1[[#This Row],[Stock]],[2]CUS030!$A$5:$BO$10000,56,0)/Table1[[#This Row],[Rate
(L/S)]],"")</f>
        <v>210.0952380952381</v>
      </c>
      <c r="AZ559" s="7">
        <f>IFERROR(VLOOKUP(Table1[[#This Row],[Stock]],[2]CUS030!$A$5:$BO$10000,57,0)/Table1[[#This Row],[Rate
(L/S)]],"")</f>
        <v>215.42857142857142</v>
      </c>
      <c r="BA559" s="7">
        <f>IFERROR(VLOOKUP(Table1[[#This Row],[Stock]],[2]CUS030!$A$5:$BO$10000,58,0)/Table1[[#This Row],[Rate
(L/S)]],"")</f>
        <v>278.85714285714283</v>
      </c>
      <c r="BB559" s="7">
        <f>IFERROR(VLOOKUP(Table1[[#This Row],[Stock]],[2]CUS030!$A$5:$BO$10000,59,0)/Table1[[#This Row],[Rate
(L/S)]],"")</f>
        <v>0</v>
      </c>
      <c r="BC559" s="7">
        <f>IFERROR(VLOOKUP(Table1[[#This Row],[Stock]],[2]CUS030!$A$5:$BO$10000,60,0)/Table1[[#This Row],[Rate
(L/S)]],"")</f>
        <v>0</v>
      </c>
      <c r="BD559" s="7">
        <f>IFERROR(VLOOKUP(Table1[[#This Row],[Stock]],[2]CUS030!$A$5:$BO$10000,61,0)/Table1[[#This Row],[Rate
(L/S)]],"")</f>
        <v>0</v>
      </c>
      <c r="BE559" s="7">
        <f>IFERROR(VLOOKUP(Table1[[#This Row],[Stock]],[2]CUS030!$A$5:$BO$10000,62,0)/Table1[[#This Row],[Rate
(L/S)]],"")</f>
        <v>0</v>
      </c>
      <c r="BF559" s="7">
        <f>IFERROR(VLOOKUP(Table1[[#This Row],[Stock]],[2]CUS030!$A$5:$BO$10000,63,0)/Table1[[#This Row],[Rate
(L/S)]],"")</f>
        <v>0</v>
      </c>
      <c r="BG559" s="7">
        <f>IFERROR(VLOOKUP(Table1[[#This Row],[Stock]],[2]CUS030!$A$5:$BO$10000,64,0)/Table1[[#This Row],[Rate
(L/S)]],"")</f>
        <v>0</v>
      </c>
      <c r="BH559" s="7">
        <f>IFERROR(VLOOKUP(Table1[[#This Row],[Stock]],[2]CUS030!$A$5:$BO$10000,65,0)/Table1[[#This Row],[Rate
(L/S)]],"")</f>
        <v>0</v>
      </c>
      <c r="BI559" s="7" t="s">
        <v>1</v>
      </c>
      <c r="BJ559" s="15">
        <f>IFERROR(IF(Table1[[#This Row],[S.Material]]="S",(Table1[[#This Row],[Total Qty]]+Table1[[#This Row],[N+1]]+Table1[[#This Row],[N+2]]),Table1[[#This Row],[Total Qty]]+Table1[[#This Row],[N+1]]),)</f>
        <v>479.80952380952385</v>
      </c>
      <c r="BK559" s="7" t="str">
        <f>IFERROR(IF(((AVERAGE((Table1[[#This Row],[N+1]],Table1[[#This Row],[N+2]]),Table1[[#This Row],[N+3]])-(Table1[[#This Row],[Total Qty]])))&gt;500,"Fixed&gt;500pcs",""),"")</f>
        <v/>
      </c>
      <c r="BL559" s="7" t="str">
        <f>IF(AND(Table1[[#This Row],[Last Forcast]]=0,Table1[[#This Row],[Total Qty]]&gt;0,Table1[[#This Row],[N+1]]&gt;0),"Check PO again","")</f>
        <v/>
      </c>
    </row>
    <row r="560" spans="2:64" x14ac:dyDescent="0.3">
      <c r="B560">
        <v>558</v>
      </c>
      <c r="C560" t="s">
        <v>575</v>
      </c>
      <c r="D560">
        <f>IFERROR(ROUND((MID(Table1[[#This Row],[Production]],35,(LEN(Table1[[#This Row],[Production]]))-37)/(MID(Table1[[#This Row],[Stock]],35,(LEN(Table1[[#This Row],[Stock]]))-37))),0),"")</f>
        <v>20</v>
      </c>
      <c r="E560" t="s">
        <v>576</v>
      </c>
      <c r="F560" s="16">
        <f>VLOOKUP(LEFT(Table1[[#This Row],[Production]],LEN(Table1[[#This Row],[Production]])-7),Item!$A$5:$Z$1000,26,0)</f>
        <v>0.996</v>
      </c>
      <c r="H560" s="8" t="str">
        <f>IFERROR(VLOOKUP(MID(Table1[[#This Row],[Production]],10,2),Special!$B$2:$D$26,3,0),"")</f>
        <v>S</v>
      </c>
      <c r="J560" t="b">
        <f>EXACT(LEFT(Table1[[#This Row],[Stock]],12),LEFT(Table1[[#This Row],[Production]],12))</f>
        <v>1</v>
      </c>
      <c r="K560" t="b">
        <f>EXACT((RIGHT(Table1[[#This Row],[Stock]],3)),((RIGHT(Table1[[#This Row],[Production]],3))))</f>
        <v>1</v>
      </c>
      <c r="L560" s="14">
        <f>IFERROR(VLOOKUP(Table1[[#This Row],[Stock]],[1]Sheet1!$A$7:$N$10000,14,0),"")</f>
        <v>29</v>
      </c>
      <c r="M560" s="14">
        <f>IFERROR(ROUND((Table1[[#This Row],[Stock
(S&amp;L)]]/Table1[[#This Row],[Rate
(L/S)]]),0),"")</f>
        <v>1</v>
      </c>
      <c r="O560" t="str">
        <f>IF(Table1[[#This Row],[Rate
(L/S)]]=1,"P/E","C")</f>
        <v>C</v>
      </c>
      <c r="P560" s="7">
        <f>IFERROR(VLOOKUP(Table1[[#This Row],[Stock]],[2]CUS030!$A$5:$BO$10000,21,0)/Table1[[#This Row],[Rate
(L/S)]],"")</f>
        <v>0</v>
      </c>
      <c r="Q560" s="7">
        <f>IFERROR(VLOOKUP(Table1[[#This Row],[Stock]],[2]CUS030!$A$5:$BO$10000,22,0)/Table1[[#This Row],[Rate
(L/S)]],"")</f>
        <v>0</v>
      </c>
      <c r="R560" s="7">
        <f>IFERROR(VLOOKUP(Table1[[#This Row],[Stock]],[2]CUS030!$A$5:$BO$10000,23,0)/Table1[[#This Row],[Rate
(L/S)]],"")</f>
        <v>0</v>
      </c>
      <c r="S560" s="7">
        <f>IFERROR(VLOOKUP(Table1[[#This Row],[Stock]],[2]CUS030!$A$5:$BO$10000,24,0)/Table1[[#This Row],[Rate
(L/S)]],"")</f>
        <v>0</v>
      </c>
      <c r="T560" s="7">
        <f>IFERROR(VLOOKUP(Table1[[#This Row],[Stock]],[2]CUS030!$A$5:$BO$10000,25,0)/Table1[[#This Row],[Rate
(L/S)]],"")</f>
        <v>0</v>
      </c>
      <c r="U560" s="7">
        <f>IFERROR(VLOOKUP(Table1[[#This Row],[Stock]],[2]CUS030!$A$5:$BO$10000,26,0)/Table1[[#This Row],[Rate
(L/S)]],"")</f>
        <v>0</v>
      </c>
      <c r="V560" s="7">
        <f>IFERROR(VLOOKUP(Table1[[#This Row],[Stock]],[2]CUS030!$A$5:$BO$10000,27,0)/Table1[[#This Row],[Rate
(L/S)]],"")</f>
        <v>0</v>
      </c>
      <c r="W560" s="7">
        <f>IFERROR(VLOOKUP(Table1[[#This Row],[Stock]],[2]CUS030!$A$5:$BO$10000,28,0)/Table1[[#This Row],[Rate
(L/S)]],"")</f>
        <v>0</v>
      </c>
      <c r="X560" s="7">
        <f>IFERROR(VLOOKUP(Table1[[#This Row],[Stock]],[2]CUS030!$A$5:$BO$10000,29,0)/Table1[[#This Row],[Rate
(L/S)]],"")</f>
        <v>0</v>
      </c>
      <c r="Y560" s="7">
        <f>IFERROR(VLOOKUP(Table1[[#This Row],[Stock]],[2]CUS030!$A$5:$BO$10000,30,0)/Table1[[#This Row],[Rate
(L/S)]],"")</f>
        <v>0</v>
      </c>
      <c r="Z560" s="7">
        <f>IFERROR(VLOOKUP(Table1[[#This Row],[Stock]],[2]CUS030!$A$5:$BO$10000,31,0)/Table1[[#This Row],[Rate
(L/S)]],"")</f>
        <v>0</v>
      </c>
      <c r="AA560" s="7">
        <f>IFERROR(VLOOKUP(Table1[[#This Row],[Stock]],[2]CUS030!$A$5:$BO$10000,32,0)/Table1[[#This Row],[Rate
(L/S)]],"")</f>
        <v>0</v>
      </c>
      <c r="AB560" s="7">
        <f>IFERROR(VLOOKUP(Table1[[#This Row],[Stock]],[2]CUS030!$A$5:$BO$10000,33,0)/Table1[[#This Row],[Rate
(L/S)]],"")</f>
        <v>0</v>
      </c>
      <c r="AC560" s="7">
        <f>IFERROR(VLOOKUP(Table1[[#This Row],[Stock]],[2]CUS030!$A$5:$BO$10000,34,0)/Table1[[#This Row],[Rate
(L/S)]],"")</f>
        <v>0</v>
      </c>
      <c r="AD560" s="7">
        <f>IFERROR(VLOOKUP(Table1[[#This Row],[Stock]],[2]CUS030!$A$5:$BO$10000,35,0)/Table1[[#This Row],[Rate
(L/S)]],"")</f>
        <v>0</v>
      </c>
      <c r="AE560" s="7">
        <f>IFERROR(VLOOKUP(Table1[[#This Row],[Stock]],[2]CUS030!$A$5:$BO$10000,36,0)/Table1[[#This Row],[Rate
(L/S)]],"")</f>
        <v>0</v>
      </c>
      <c r="AF560" s="7">
        <f>IFERROR(VLOOKUP(Table1[[#This Row],[Stock]],[2]CUS030!$A$5:$BO$10000,37,0)/Table1[[#This Row],[Rate
(L/S)]],"")</f>
        <v>0</v>
      </c>
      <c r="AG560" s="7">
        <f>IFERROR(VLOOKUP(Table1[[#This Row],[Stock]],[2]CUS030!$A$5:$BO$10000,38,0)/Table1[[#This Row],[Rate
(L/S)]],"")</f>
        <v>0</v>
      </c>
      <c r="AH560" s="7">
        <f>IFERROR(VLOOKUP(Table1[[#This Row],[Stock]],[2]CUS030!$A$5:$BO$10000,39,0)/Table1[[#This Row],[Rate
(L/S)]],"")</f>
        <v>0</v>
      </c>
      <c r="AI560" s="7">
        <f>IFERROR(VLOOKUP(Table1[[#This Row],[Stock]],[2]CUS030!$A$5:$BO$10000,40,0)/Table1[[#This Row],[Rate
(L/S)]],"")</f>
        <v>0</v>
      </c>
      <c r="AJ560" s="7">
        <f>IFERROR(VLOOKUP(Table1[[#This Row],[Stock]],[2]CUS030!$A$5:$BO$10000,41,0)/Table1[[#This Row],[Rate
(L/S)]],"")</f>
        <v>0</v>
      </c>
      <c r="AK560" s="7">
        <f>IFERROR(VLOOKUP(Table1[[#This Row],[Stock]],[2]CUS030!$A$5:$BO$10000,42,0)/Table1[[#This Row],[Rate
(L/S)]],"")</f>
        <v>0</v>
      </c>
      <c r="AL560" s="7">
        <f>IFERROR(VLOOKUP(Table1[[#This Row],[Stock]],[2]CUS030!$A$5:$BO$10000,43,0)/Table1[[#This Row],[Rate
(L/S)]],"")</f>
        <v>0</v>
      </c>
      <c r="AM560" s="7">
        <f>IFERROR(VLOOKUP(Table1[[#This Row],[Stock]],[2]CUS030!$A$5:$BO$10000,44,0)/Table1[[#This Row],[Rate
(L/S)]],"")</f>
        <v>0</v>
      </c>
      <c r="AN560" s="7">
        <f>IFERROR(VLOOKUP(Table1[[#This Row],[Stock]],[2]CUS030!$A$5:$BO$10000,45,0)/Table1[[#This Row],[Rate
(L/S)]],"")</f>
        <v>0</v>
      </c>
      <c r="AO560" s="7">
        <f>IFERROR(VLOOKUP(Table1[[#This Row],[Stock]],[2]CUS030!$A$5:$BO$10000,46,0)/Table1[[#This Row],[Rate
(L/S)]],"")</f>
        <v>0</v>
      </c>
      <c r="AP560" s="7">
        <f>IFERROR(VLOOKUP(Table1[[#This Row],[Stock]],[2]CUS030!$A$5:$BO$10000,47,0)/Table1[[#This Row],[Rate
(L/S)]],"")</f>
        <v>0</v>
      </c>
      <c r="AQ560" s="7">
        <f>IFERROR(VLOOKUP(Table1[[#This Row],[Stock]],[2]CUS030!$A$5:$BO$10000,48,0)/Table1[[#This Row],[Rate
(L/S)]],"")</f>
        <v>0</v>
      </c>
      <c r="AR560" s="7">
        <f>IFERROR(VLOOKUP(Table1[[#This Row],[Stock]],[2]CUS030!$A$5:$BO$10000,49,0)/Table1[[#This Row],[Rate
(L/S)]],"")</f>
        <v>0</v>
      </c>
      <c r="AS560" s="7">
        <f>IFERROR(VLOOKUP(Table1[[#This Row],[Stock]],[2]CUS030!$A$5:$BO$10000,50,0)/Table1[[#This Row],[Rate
(L/S)]],"")</f>
        <v>0</v>
      </c>
      <c r="AT560" s="7">
        <f>IFERROR(VLOOKUP(Table1[[#This Row],[Stock]],[2]CUS030!$A$5:$BO$10000,51,0)/Table1[[#This Row],[Rate
(L/S)]],"")</f>
        <v>0</v>
      </c>
      <c r="AU560" s="7">
        <f>IFERROR(VLOOKUP(Table1[[#This Row],[Stock]],[2]CUS030!$A$5:$BO$10000,52,0)/Table1[[#This Row],[Rate
(L/S)]],"")</f>
        <v>0</v>
      </c>
      <c r="AV560" s="7">
        <f>IFERROR(VLOOKUP(Table1[[#This Row],[Stock]],[2]CUS030!$A$5:$BO$10000,53,0)/Table1[[#This Row],[Rate
(L/S)]],"")</f>
        <v>0</v>
      </c>
      <c r="AW560" s="7">
        <f>IFERROR(VLOOKUP(Table1[[#This Row],[Stock]],[2]CUS030!$A$5:$BO$10000,54,0)/Table1[[#This Row],[Rate
(L/S)]],"")</f>
        <v>0</v>
      </c>
      <c r="AX560" s="7">
        <f>IFERROR(VLOOKUP(Table1[[#This Row],[Stock]],[2]CUS030!$A$5:$BO$10000,55,0)/Table1[[#This Row],[Rate
(L/S)]],"")</f>
        <v>0</v>
      </c>
      <c r="AY560" s="7">
        <f>IFERROR(VLOOKUP(Table1[[#This Row],[Stock]],[2]CUS030!$A$5:$BO$10000,56,0)/Table1[[#This Row],[Rate
(L/S)]],"")</f>
        <v>36</v>
      </c>
      <c r="AZ560" s="7">
        <f>IFERROR(VLOOKUP(Table1[[#This Row],[Stock]],[2]CUS030!$A$5:$BO$10000,57,0)/Table1[[#This Row],[Rate
(L/S)]],"")</f>
        <v>0</v>
      </c>
      <c r="BA560" s="7">
        <f>IFERROR(VLOOKUP(Table1[[#This Row],[Stock]],[2]CUS030!$A$5:$BO$10000,58,0)/Table1[[#This Row],[Rate
(L/S)]],"")</f>
        <v>36</v>
      </c>
      <c r="BB560" s="7">
        <f>IFERROR(VLOOKUP(Table1[[#This Row],[Stock]],[2]CUS030!$A$5:$BO$10000,59,0)/Table1[[#This Row],[Rate
(L/S)]],"")</f>
        <v>0</v>
      </c>
      <c r="BC560" s="7">
        <f>IFERROR(VLOOKUP(Table1[[#This Row],[Stock]],[2]CUS030!$A$5:$BO$10000,60,0)/Table1[[#This Row],[Rate
(L/S)]],"")</f>
        <v>0</v>
      </c>
      <c r="BD560" s="7">
        <f>IFERROR(VLOOKUP(Table1[[#This Row],[Stock]],[2]CUS030!$A$5:$BO$10000,61,0)/Table1[[#This Row],[Rate
(L/S)]],"")</f>
        <v>0</v>
      </c>
      <c r="BE560" s="7">
        <f>IFERROR(VLOOKUP(Table1[[#This Row],[Stock]],[2]CUS030!$A$5:$BO$10000,62,0)/Table1[[#This Row],[Rate
(L/S)]],"")</f>
        <v>0</v>
      </c>
      <c r="BF560" s="7">
        <f>IFERROR(VLOOKUP(Table1[[#This Row],[Stock]],[2]CUS030!$A$5:$BO$10000,63,0)/Table1[[#This Row],[Rate
(L/S)]],"")</f>
        <v>0</v>
      </c>
      <c r="BG560" s="7">
        <f>IFERROR(VLOOKUP(Table1[[#This Row],[Stock]],[2]CUS030!$A$5:$BO$10000,64,0)/Table1[[#This Row],[Rate
(L/S)]],"")</f>
        <v>0</v>
      </c>
      <c r="BH560" s="7">
        <f>IFERROR(VLOOKUP(Table1[[#This Row],[Stock]],[2]CUS030!$A$5:$BO$10000,65,0)/Table1[[#This Row],[Rate
(L/S)]],"")</f>
        <v>0</v>
      </c>
      <c r="BI560" s="7" t="s">
        <v>1</v>
      </c>
      <c r="BJ560" s="15">
        <f>IFERROR(IF(Table1[[#This Row],[S.Material]]="S",(Table1[[#This Row],[Total Qty]]+Table1[[#This Row],[N+1]]+Table1[[#This Row],[N+2]]),Table1[[#This Row],[Total Qty]]+Table1[[#This Row],[N+1]]),)</f>
        <v>36</v>
      </c>
      <c r="BK560" s="7" t="str">
        <f>IFERROR(IF(((AVERAGE((Table1[[#This Row],[N+1]],Table1[[#This Row],[N+2]]),Table1[[#This Row],[N+3]])-(Table1[[#This Row],[Total Qty]])))&gt;500,"Fixed&gt;500pcs",""),"")</f>
        <v/>
      </c>
      <c r="BL560" s="7" t="str">
        <f>IF(AND(Table1[[#This Row],[Last Forcast]]=0,Table1[[#This Row],[Total Qty]]&gt;0,Table1[[#This Row],[N+1]]&gt;0),"Check PO again","")</f>
        <v/>
      </c>
    </row>
    <row r="561" spans="2:64" x14ac:dyDescent="0.3">
      <c r="B561">
        <v>559</v>
      </c>
      <c r="C561" t="s">
        <v>577</v>
      </c>
      <c r="D561">
        <f>IFERROR(ROUND((MID(Table1[[#This Row],[Production]],35,(LEN(Table1[[#This Row],[Production]]))-37)/(MID(Table1[[#This Row],[Stock]],35,(LEN(Table1[[#This Row],[Stock]]))-37))),0),"")</f>
        <v>19</v>
      </c>
      <c r="E561" t="s">
        <v>578</v>
      </c>
      <c r="F561" s="16">
        <f>VLOOKUP(LEFT(Table1[[#This Row],[Production]],LEN(Table1[[#This Row],[Production]])-7),Item!$A$5:$Z$1000,26,0)</f>
        <v>0.996</v>
      </c>
      <c r="H561" s="8" t="str">
        <f>IFERROR(VLOOKUP(MID(Table1[[#This Row],[Production]],10,2),Special!$B$2:$D$26,3,0),"")</f>
        <v>S</v>
      </c>
      <c r="J561" t="b">
        <f>EXACT(LEFT(Table1[[#This Row],[Stock]],12),LEFT(Table1[[#This Row],[Production]],12))</f>
        <v>1</v>
      </c>
      <c r="K561" t="b">
        <f>EXACT((RIGHT(Table1[[#This Row],[Stock]],3)),((RIGHT(Table1[[#This Row],[Production]],3))))</f>
        <v>1</v>
      </c>
      <c r="L561" s="14">
        <f>IFERROR(VLOOKUP(Table1[[#This Row],[Stock]],[1]Sheet1!$A$7:$N$10000,14,0),"")</f>
        <v>1648</v>
      </c>
      <c r="M561" s="14">
        <f>IFERROR(ROUND((Table1[[#This Row],[Stock
(S&amp;L)]]/Table1[[#This Row],[Rate
(L/S)]]),0),"")</f>
        <v>87</v>
      </c>
      <c r="O561" t="str">
        <f>IF(Table1[[#This Row],[Rate
(L/S)]]=1,"P/E","C")</f>
        <v>C</v>
      </c>
      <c r="P561" s="7">
        <f>IFERROR(VLOOKUP(Table1[[#This Row],[Stock]],[2]CUS030!$A$5:$BO$10000,21,0)/Table1[[#This Row],[Rate
(L/S)]],"")</f>
        <v>42.210526315789473</v>
      </c>
      <c r="Q561" s="7">
        <f>IFERROR(VLOOKUP(Table1[[#This Row],[Stock]],[2]CUS030!$A$5:$BO$10000,22,0)/Table1[[#This Row],[Rate
(L/S)]],"")</f>
        <v>41.10526315789474</v>
      </c>
      <c r="R561" s="7">
        <f>IFERROR(VLOOKUP(Table1[[#This Row],[Stock]],[2]CUS030!$A$5:$BO$10000,23,0)/Table1[[#This Row],[Rate
(L/S)]],"")</f>
        <v>0</v>
      </c>
      <c r="S561" s="7">
        <f>IFERROR(VLOOKUP(Table1[[#This Row],[Stock]],[2]CUS030!$A$5:$BO$10000,24,0)/Table1[[#This Row],[Rate
(L/S)]],"")</f>
        <v>0</v>
      </c>
      <c r="T561" s="7">
        <f>IFERROR(VLOOKUP(Table1[[#This Row],[Stock]],[2]CUS030!$A$5:$BO$10000,25,0)/Table1[[#This Row],[Rate
(L/S)]],"")</f>
        <v>0</v>
      </c>
      <c r="U561" s="7">
        <f>IFERROR(VLOOKUP(Table1[[#This Row],[Stock]],[2]CUS030!$A$5:$BO$10000,26,0)/Table1[[#This Row],[Rate
(L/S)]],"")</f>
        <v>0</v>
      </c>
      <c r="V561" s="7">
        <f>IFERROR(VLOOKUP(Table1[[#This Row],[Stock]],[2]CUS030!$A$5:$BO$10000,27,0)/Table1[[#This Row],[Rate
(L/S)]],"")</f>
        <v>0</v>
      </c>
      <c r="W561" s="7">
        <f>IFERROR(VLOOKUP(Table1[[#This Row],[Stock]],[2]CUS030!$A$5:$BO$10000,28,0)/Table1[[#This Row],[Rate
(L/S)]],"")</f>
        <v>0</v>
      </c>
      <c r="X561" s="7">
        <f>IFERROR(VLOOKUP(Table1[[#This Row],[Stock]],[2]CUS030!$A$5:$BO$10000,29,0)/Table1[[#This Row],[Rate
(L/S)]],"")</f>
        <v>0</v>
      </c>
      <c r="Y561" s="7">
        <f>IFERROR(VLOOKUP(Table1[[#This Row],[Stock]],[2]CUS030!$A$5:$BO$10000,30,0)/Table1[[#This Row],[Rate
(L/S)]],"")</f>
        <v>0</v>
      </c>
      <c r="Z561" s="7">
        <f>IFERROR(VLOOKUP(Table1[[#This Row],[Stock]],[2]CUS030!$A$5:$BO$10000,31,0)/Table1[[#This Row],[Rate
(L/S)]],"")</f>
        <v>0</v>
      </c>
      <c r="AA561" s="7">
        <f>IFERROR(VLOOKUP(Table1[[#This Row],[Stock]],[2]CUS030!$A$5:$BO$10000,32,0)/Table1[[#This Row],[Rate
(L/S)]],"")</f>
        <v>0</v>
      </c>
      <c r="AB561" s="7">
        <f>IFERROR(VLOOKUP(Table1[[#This Row],[Stock]],[2]CUS030!$A$5:$BO$10000,33,0)/Table1[[#This Row],[Rate
(L/S)]],"")</f>
        <v>0</v>
      </c>
      <c r="AC561" s="7">
        <f>IFERROR(VLOOKUP(Table1[[#This Row],[Stock]],[2]CUS030!$A$5:$BO$10000,34,0)/Table1[[#This Row],[Rate
(L/S)]],"")</f>
        <v>0</v>
      </c>
      <c r="AD561" s="7">
        <f>IFERROR(VLOOKUP(Table1[[#This Row],[Stock]],[2]CUS030!$A$5:$BO$10000,35,0)/Table1[[#This Row],[Rate
(L/S)]],"")</f>
        <v>0</v>
      </c>
      <c r="AE561" s="7">
        <f>IFERROR(VLOOKUP(Table1[[#This Row],[Stock]],[2]CUS030!$A$5:$BO$10000,36,0)/Table1[[#This Row],[Rate
(L/S)]],"")</f>
        <v>0</v>
      </c>
      <c r="AF561" s="7">
        <f>IFERROR(VLOOKUP(Table1[[#This Row],[Stock]],[2]CUS030!$A$5:$BO$10000,37,0)/Table1[[#This Row],[Rate
(L/S)]],"")</f>
        <v>0</v>
      </c>
      <c r="AG561" s="7">
        <f>IFERROR(VLOOKUP(Table1[[#This Row],[Stock]],[2]CUS030!$A$5:$BO$10000,38,0)/Table1[[#This Row],[Rate
(L/S)]],"")</f>
        <v>0</v>
      </c>
      <c r="AH561" s="7">
        <f>IFERROR(VLOOKUP(Table1[[#This Row],[Stock]],[2]CUS030!$A$5:$BO$10000,39,0)/Table1[[#This Row],[Rate
(L/S)]],"")</f>
        <v>0</v>
      </c>
      <c r="AI561" s="7">
        <f>IFERROR(VLOOKUP(Table1[[#This Row],[Stock]],[2]CUS030!$A$5:$BO$10000,40,0)/Table1[[#This Row],[Rate
(L/S)]],"")</f>
        <v>0</v>
      </c>
      <c r="AJ561" s="7">
        <f>IFERROR(VLOOKUP(Table1[[#This Row],[Stock]],[2]CUS030!$A$5:$BO$10000,41,0)/Table1[[#This Row],[Rate
(L/S)]],"")</f>
        <v>0</v>
      </c>
      <c r="AK561" s="7">
        <f>IFERROR(VLOOKUP(Table1[[#This Row],[Stock]],[2]CUS030!$A$5:$BO$10000,42,0)/Table1[[#This Row],[Rate
(L/S)]],"")</f>
        <v>0</v>
      </c>
      <c r="AL561" s="7">
        <f>IFERROR(VLOOKUP(Table1[[#This Row],[Stock]],[2]CUS030!$A$5:$BO$10000,43,0)/Table1[[#This Row],[Rate
(L/S)]],"")</f>
        <v>0</v>
      </c>
      <c r="AM561" s="7">
        <f>IFERROR(VLOOKUP(Table1[[#This Row],[Stock]],[2]CUS030!$A$5:$BO$10000,44,0)/Table1[[#This Row],[Rate
(L/S)]],"")</f>
        <v>0</v>
      </c>
      <c r="AN561" s="7">
        <f>IFERROR(VLOOKUP(Table1[[#This Row],[Stock]],[2]CUS030!$A$5:$BO$10000,45,0)/Table1[[#This Row],[Rate
(L/S)]],"")</f>
        <v>0</v>
      </c>
      <c r="AO561" s="7">
        <f>IFERROR(VLOOKUP(Table1[[#This Row],[Stock]],[2]CUS030!$A$5:$BO$10000,46,0)/Table1[[#This Row],[Rate
(L/S)]],"")</f>
        <v>0</v>
      </c>
      <c r="AP561" s="7">
        <f>IFERROR(VLOOKUP(Table1[[#This Row],[Stock]],[2]CUS030!$A$5:$BO$10000,47,0)/Table1[[#This Row],[Rate
(L/S)]],"")</f>
        <v>0</v>
      </c>
      <c r="AQ561" s="7">
        <f>IFERROR(VLOOKUP(Table1[[#This Row],[Stock]],[2]CUS030!$A$5:$BO$10000,48,0)/Table1[[#This Row],[Rate
(L/S)]],"")</f>
        <v>0</v>
      </c>
      <c r="AR561" s="7">
        <f>IFERROR(VLOOKUP(Table1[[#This Row],[Stock]],[2]CUS030!$A$5:$BO$10000,49,0)/Table1[[#This Row],[Rate
(L/S)]],"")</f>
        <v>0</v>
      </c>
      <c r="AS561" s="7">
        <f>IFERROR(VLOOKUP(Table1[[#This Row],[Stock]],[2]CUS030!$A$5:$BO$10000,50,0)/Table1[[#This Row],[Rate
(L/S)]],"")</f>
        <v>0</v>
      </c>
      <c r="AT561" s="7">
        <f>IFERROR(VLOOKUP(Table1[[#This Row],[Stock]],[2]CUS030!$A$5:$BO$10000,51,0)/Table1[[#This Row],[Rate
(L/S)]],"")</f>
        <v>0</v>
      </c>
      <c r="AU561" s="7">
        <f>IFERROR(VLOOKUP(Table1[[#This Row],[Stock]],[2]CUS030!$A$5:$BO$10000,52,0)/Table1[[#This Row],[Rate
(L/S)]],"")</f>
        <v>0</v>
      </c>
      <c r="AV561" s="7">
        <f>IFERROR(VLOOKUP(Table1[[#This Row],[Stock]],[2]CUS030!$A$5:$BO$10000,53,0)/Table1[[#This Row],[Rate
(L/S)]],"")</f>
        <v>83.315789473684205</v>
      </c>
      <c r="AW561" s="7">
        <f>IFERROR(VLOOKUP(Table1[[#This Row],[Stock]],[2]CUS030!$A$5:$BO$10000,54,0)/Table1[[#This Row],[Rate
(L/S)]],"")</f>
        <v>0</v>
      </c>
      <c r="AX561" s="7">
        <f>IFERROR(VLOOKUP(Table1[[#This Row],[Stock]],[2]CUS030!$A$5:$BO$10000,55,0)/Table1[[#This Row],[Rate
(L/S)]],"")</f>
        <v>339.4736842105263</v>
      </c>
      <c r="AY561" s="7">
        <f>IFERROR(VLOOKUP(Table1[[#This Row],[Stock]],[2]CUS030!$A$5:$BO$10000,56,0)/Table1[[#This Row],[Rate
(L/S)]],"")</f>
        <v>387.84210526315792</v>
      </c>
      <c r="AZ561" s="7">
        <f>IFERROR(VLOOKUP(Table1[[#This Row],[Stock]],[2]CUS030!$A$5:$BO$10000,57,0)/Table1[[#This Row],[Rate
(L/S)]],"")</f>
        <v>198.21052631578948</v>
      </c>
      <c r="BA561" s="7">
        <f>IFERROR(VLOOKUP(Table1[[#This Row],[Stock]],[2]CUS030!$A$5:$BO$10000,58,0)/Table1[[#This Row],[Rate
(L/S)]],"")</f>
        <v>261.36842105263156</v>
      </c>
      <c r="BB561" s="7">
        <f>IFERROR(VLOOKUP(Table1[[#This Row],[Stock]],[2]CUS030!$A$5:$BO$10000,59,0)/Table1[[#This Row],[Rate
(L/S)]],"")</f>
        <v>0</v>
      </c>
      <c r="BC561" s="7">
        <f>IFERROR(VLOOKUP(Table1[[#This Row],[Stock]],[2]CUS030!$A$5:$BO$10000,60,0)/Table1[[#This Row],[Rate
(L/S)]],"")</f>
        <v>0</v>
      </c>
      <c r="BD561" s="7">
        <f>IFERROR(VLOOKUP(Table1[[#This Row],[Stock]],[2]CUS030!$A$5:$BO$10000,61,0)/Table1[[#This Row],[Rate
(L/S)]],"")</f>
        <v>0</v>
      </c>
      <c r="BE561" s="7">
        <f>IFERROR(VLOOKUP(Table1[[#This Row],[Stock]],[2]CUS030!$A$5:$BO$10000,62,0)/Table1[[#This Row],[Rate
(L/S)]],"")</f>
        <v>0</v>
      </c>
      <c r="BF561" s="7">
        <f>IFERROR(VLOOKUP(Table1[[#This Row],[Stock]],[2]CUS030!$A$5:$BO$10000,63,0)/Table1[[#This Row],[Rate
(L/S)]],"")</f>
        <v>0</v>
      </c>
      <c r="BG561" s="7">
        <f>IFERROR(VLOOKUP(Table1[[#This Row],[Stock]],[2]CUS030!$A$5:$BO$10000,64,0)/Table1[[#This Row],[Rate
(L/S)]],"")</f>
        <v>0</v>
      </c>
      <c r="BH561" s="7">
        <f>IFERROR(VLOOKUP(Table1[[#This Row],[Stock]],[2]CUS030!$A$5:$BO$10000,65,0)/Table1[[#This Row],[Rate
(L/S)]],"")</f>
        <v>0</v>
      </c>
      <c r="BI561" s="7" t="s">
        <v>1</v>
      </c>
      <c r="BJ561" s="15">
        <f>IFERROR(IF(Table1[[#This Row],[S.Material]]="S",(Table1[[#This Row],[Total Qty]]+Table1[[#This Row],[N+1]]+Table1[[#This Row],[N+2]]),Table1[[#This Row],[Total Qty]]+Table1[[#This Row],[N+1]]),)</f>
        <v>669.36842105263167</v>
      </c>
      <c r="BK561" s="7" t="str">
        <f>IFERROR(IF(((AVERAGE((Table1[[#This Row],[N+1]],Table1[[#This Row],[N+2]]),Table1[[#This Row],[N+3]])-(Table1[[#This Row],[Total Qty]])))&gt;500,"Fixed&gt;500pcs",""),"")</f>
        <v/>
      </c>
      <c r="BL561" s="7" t="str">
        <f>IF(AND(Table1[[#This Row],[Last Forcast]]=0,Table1[[#This Row],[Total Qty]]&gt;0,Table1[[#This Row],[N+1]]&gt;0),"Check PO again","")</f>
        <v/>
      </c>
    </row>
    <row r="562" spans="2:64" x14ac:dyDescent="0.3">
      <c r="B562">
        <v>560</v>
      </c>
      <c r="C562" t="s">
        <v>579</v>
      </c>
      <c r="D562">
        <f>IFERROR(ROUND((MID(Table1[[#This Row],[Production]],35,(LEN(Table1[[#This Row],[Production]]))-37)/(MID(Table1[[#This Row],[Stock]],35,(LEN(Table1[[#This Row],[Stock]]))-37))),0),"")</f>
        <v>19</v>
      </c>
      <c r="E562" t="s">
        <v>580</v>
      </c>
      <c r="F562" s="16">
        <f>VLOOKUP(LEFT(Table1[[#This Row],[Production]],LEN(Table1[[#This Row],[Production]])-7),Item!$A$5:$Z$1000,26,0)</f>
        <v>0.996</v>
      </c>
      <c r="H562" s="8" t="str">
        <f>IFERROR(VLOOKUP(MID(Table1[[#This Row],[Production]],10,2),Special!$B$2:$D$26,3,0),"")</f>
        <v>S</v>
      </c>
      <c r="J562" t="b">
        <f>EXACT(LEFT(Table1[[#This Row],[Stock]],12),LEFT(Table1[[#This Row],[Production]],12))</f>
        <v>1</v>
      </c>
      <c r="K562" t="b">
        <f>EXACT((RIGHT(Table1[[#This Row],[Stock]],3)),((RIGHT(Table1[[#This Row],[Production]],3))))</f>
        <v>1</v>
      </c>
      <c r="L562" s="14">
        <f>IFERROR(VLOOKUP(Table1[[#This Row],[Stock]],[1]Sheet1!$A$7:$N$10000,14,0),"")</f>
        <v>1678</v>
      </c>
      <c r="M562" s="14">
        <f>IFERROR(ROUND((Table1[[#This Row],[Stock
(S&amp;L)]]/Table1[[#This Row],[Rate
(L/S)]]),0),"")</f>
        <v>88</v>
      </c>
      <c r="O562" t="str">
        <f>IF(Table1[[#This Row],[Rate
(L/S)]]=1,"P/E","C")</f>
        <v>C</v>
      </c>
      <c r="P562" s="7">
        <f>IFERROR(VLOOKUP(Table1[[#This Row],[Stock]],[2]CUS030!$A$5:$BO$10000,21,0)/Table1[[#This Row],[Rate
(L/S)]],"")</f>
        <v>42.210526315789473</v>
      </c>
      <c r="Q562" s="7">
        <f>IFERROR(VLOOKUP(Table1[[#This Row],[Stock]],[2]CUS030!$A$5:$BO$10000,22,0)/Table1[[#This Row],[Rate
(L/S)]],"")</f>
        <v>41.10526315789474</v>
      </c>
      <c r="R562" s="7">
        <f>IFERROR(VLOOKUP(Table1[[#This Row],[Stock]],[2]CUS030!$A$5:$BO$10000,23,0)/Table1[[#This Row],[Rate
(L/S)]],"")</f>
        <v>0</v>
      </c>
      <c r="S562" s="7">
        <f>IFERROR(VLOOKUP(Table1[[#This Row],[Stock]],[2]CUS030!$A$5:$BO$10000,24,0)/Table1[[#This Row],[Rate
(L/S)]],"")</f>
        <v>0</v>
      </c>
      <c r="T562" s="7">
        <f>IFERROR(VLOOKUP(Table1[[#This Row],[Stock]],[2]CUS030!$A$5:$BO$10000,25,0)/Table1[[#This Row],[Rate
(L/S)]],"")</f>
        <v>0</v>
      </c>
      <c r="U562" s="7">
        <f>IFERROR(VLOOKUP(Table1[[#This Row],[Stock]],[2]CUS030!$A$5:$BO$10000,26,0)/Table1[[#This Row],[Rate
(L/S)]],"")</f>
        <v>0</v>
      </c>
      <c r="V562" s="7">
        <f>IFERROR(VLOOKUP(Table1[[#This Row],[Stock]],[2]CUS030!$A$5:$BO$10000,27,0)/Table1[[#This Row],[Rate
(L/S)]],"")</f>
        <v>0</v>
      </c>
      <c r="W562" s="7">
        <f>IFERROR(VLOOKUP(Table1[[#This Row],[Stock]],[2]CUS030!$A$5:$BO$10000,28,0)/Table1[[#This Row],[Rate
(L/S)]],"")</f>
        <v>0</v>
      </c>
      <c r="X562" s="7">
        <f>IFERROR(VLOOKUP(Table1[[#This Row],[Stock]],[2]CUS030!$A$5:$BO$10000,29,0)/Table1[[#This Row],[Rate
(L/S)]],"")</f>
        <v>0</v>
      </c>
      <c r="Y562" s="7">
        <f>IFERROR(VLOOKUP(Table1[[#This Row],[Stock]],[2]CUS030!$A$5:$BO$10000,30,0)/Table1[[#This Row],[Rate
(L/S)]],"")</f>
        <v>0</v>
      </c>
      <c r="Z562" s="7">
        <f>IFERROR(VLOOKUP(Table1[[#This Row],[Stock]],[2]CUS030!$A$5:$BO$10000,31,0)/Table1[[#This Row],[Rate
(L/S)]],"")</f>
        <v>0</v>
      </c>
      <c r="AA562" s="7">
        <f>IFERROR(VLOOKUP(Table1[[#This Row],[Stock]],[2]CUS030!$A$5:$BO$10000,32,0)/Table1[[#This Row],[Rate
(L/S)]],"")</f>
        <v>0</v>
      </c>
      <c r="AB562" s="7">
        <f>IFERROR(VLOOKUP(Table1[[#This Row],[Stock]],[2]CUS030!$A$5:$BO$10000,33,0)/Table1[[#This Row],[Rate
(L/S)]],"")</f>
        <v>0</v>
      </c>
      <c r="AC562" s="7">
        <f>IFERROR(VLOOKUP(Table1[[#This Row],[Stock]],[2]CUS030!$A$5:$BO$10000,34,0)/Table1[[#This Row],[Rate
(L/S)]],"")</f>
        <v>0</v>
      </c>
      <c r="AD562" s="7">
        <f>IFERROR(VLOOKUP(Table1[[#This Row],[Stock]],[2]CUS030!$A$5:$BO$10000,35,0)/Table1[[#This Row],[Rate
(L/S)]],"")</f>
        <v>0</v>
      </c>
      <c r="AE562" s="7">
        <f>IFERROR(VLOOKUP(Table1[[#This Row],[Stock]],[2]CUS030!$A$5:$BO$10000,36,0)/Table1[[#This Row],[Rate
(L/S)]],"")</f>
        <v>0</v>
      </c>
      <c r="AF562" s="7">
        <f>IFERROR(VLOOKUP(Table1[[#This Row],[Stock]],[2]CUS030!$A$5:$BO$10000,37,0)/Table1[[#This Row],[Rate
(L/S)]],"")</f>
        <v>0</v>
      </c>
      <c r="AG562" s="7">
        <f>IFERROR(VLOOKUP(Table1[[#This Row],[Stock]],[2]CUS030!$A$5:$BO$10000,38,0)/Table1[[#This Row],[Rate
(L/S)]],"")</f>
        <v>0</v>
      </c>
      <c r="AH562" s="7">
        <f>IFERROR(VLOOKUP(Table1[[#This Row],[Stock]],[2]CUS030!$A$5:$BO$10000,39,0)/Table1[[#This Row],[Rate
(L/S)]],"")</f>
        <v>0</v>
      </c>
      <c r="AI562" s="7">
        <f>IFERROR(VLOOKUP(Table1[[#This Row],[Stock]],[2]CUS030!$A$5:$BO$10000,40,0)/Table1[[#This Row],[Rate
(L/S)]],"")</f>
        <v>0</v>
      </c>
      <c r="AJ562" s="7">
        <f>IFERROR(VLOOKUP(Table1[[#This Row],[Stock]],[2]CUS030!$A$5:$BO$10000,41,0)/Table1[[#This Row],[Rate
(L/S)]],"")</f>
        <v>0</v>
      </c>
      <c r="AK562" s="7">
        <f>IFERROR(VLOOKUP(Table1[[#This Row],[Stock]],[2]CUS030!$A$5:$BO$10000,42,0)/Table1[[#This Row],[Rate
(L/S)]],"")</f>
        <v>0</v>
      </c>
      <c r="AL562" s="7">
        <f>IFERROR(VLOOKUP(Table1[[#This Row],[Stock]],[2]CUS030!$A$5:$BO$10000,43,0)/Table1[[#This Row],[Rate
(L/S)]],"")</f>
        <v>0</v>
      </c>
      <c r="AM562" s="7">
        <f>IFERROR(VLOOKUP(Table1[[#This Row],[Stock]],[2]CUS030!$A$5:$BO$10000,44,0)/Table1[[#This Row],[Rate
(L/S)]],"")</f>
        <v>0</v>
      </c>
      <c r="AN562" s="7">
        <f>IFERROR(VLOOKUP(Table1[[#This Row],[Stock]],[2]CUS030!$A$5:$BO$10000,45,0)/Table1[[#This Row],[Rate
(L/S)]],"")</f>
        <v>0</v>
      </c>
      <c r="AO562" s="7">
        <f>IFERROR(VLOOKUP(Table1[[#This Row],[Stock]],[2]CUS030!$A$5:$BO$10000,46,0)/Table1[[#This Row],[Rate
(L/S)]],"")</f>
        <v>0</v>
      </c>
      <c r="AP562" s="7">
        <f>IFERROR(VLOOKUP(Table1[[#This Row],[Stock]],[2]CUS030!$A$5:$BO$10000,47,0)/Table1[[#This Row],[Rate
(L/S)]],"")</f>
        <v>0</v>
      </c>
      <c r="AQ562" s="7">
        <f>IFERROR(VLOOKUP(Table1[[#This Row],[Stock]],[2]CUS030!$A$5:$BO$10000,48,0)/Table1[[#This Row],[Rate
(L/S)]],"")</f>
        <v>0</v>
      </c>
      <c r="AR562" s="7">
        <f>IFERROR(VLOOKUP(Table1[[#This Row],[Stock]],[2]CUS030!$A$5:$BO$10000,49,0)/Table1[[#This Row],[Rate
(L/S)]],"")</f>
        <v>0</v>
      </c>
      <c r="AS562" s="7">
        <f>IFERROR(VLOOKUP(Table1[[#This Row],[Stock]],[2]CUS030!$A$5:$BO$10000,50,0)/Table1[[#This Row],[Rate
(L/S)]],"")</f>
        <v>0</v>
      </c>
      <c r="AT562" s="7">
        <f>IFERROR(VLOOKUP(Table1[[#This Row],[Stock]],[2]CUS030!$A$5:$BO$10000,51,0)/Table1[[#This Row],[Rate
(L/S)]],"")</f>
        <v>0</v>
      </c>
      <c r="AU562" s="7">
        <f>IFERROR(VLOOKUP(Table1[[#This Row],[Stock]],[2]CUS030!$A$5:$BO$10000,52,0)/Table1[[#This Row],[Rate
(L/S)]],"")</f>
        <v>0</v>
      </c>
      <c r="AV562" s="7">
        <f>IFERROR(VLOOKUP(Table1[[#This Row],[Stock]],[2]CUS030!$A$5:$BO$10000,53,0)/Table1[[#This Row],[Rate
(L/S)]],"")</f>
        <v>83.315789473684205</v>
      </c>
      <c r="AW562" s="7">
        <f>IFERROR(VLOOKUP(Table1[[#This Row],[Stock]],[2]CUS030!$A$5:$BO$10000,54,0)/Table1[[#This Row],[Rate
(L/S)]],"")</f>
        <v>0</v>
      </c>
      <c r="AX562" s="7">
        <f>IFERROR(VLOOKUP(Table1[[#This Row],[Stock]],[2]CUS030!$A$5:$BO$10000,55,0)/Table1[[#This Row],[Rate
(L/S)]],"")</f>
        <v>339.4736842105263</v>
      </c>
      <c r="AY562" s="7">
        <f>IFERROR(VLOOKUP(Table1[[#This Row],[Stock]],[2]CUS030!$A$5:$BO$10000,56,0)/Table1[[#This Row],[Rate
(L/S)]],"")</f>
        <v>387.84210526315792</v>
      </c>
      <c r="AZ562" s="7">
        <f>IFERROR(VLOOKUP(Table1[[#This Row],[Stock]],[2]CUS030!$A$5:$BO$10000,57,0)/Table1[[#This Row],[Rate
(L/S)]],"")</f>
        <v>198.21052631578948</v>
      </c>
      <c r="BA562" s="7">
        <f>IFERROR(VLOOKUP(Table1[[#This Row],[Stock]],[2]CUS030!$A$5:$BO$10000,58,0)/Table1[[#This Row],[Rate
(L/S)]],"")</f>
        <v>261.36842105263156</v>
      </c>
      <c r="BB562" s="7">
        <f>IFERROR(VLOOKUP(Table1[[#This Row],[Stock]],[2]CUS030!$A$5:$BO$10000,59,0)/Table1[[#This Row],[Rate
(L/S)]],"")</f>
        <v>0</v>
      </c>
      <c r="BC562" s="7">
        <f>IFERROR(VLOOKUP(Table1[[#This Row],[Stock]],[2]CUS030!$A$5:$BO$10000,60,0)/Table1[[#This Row],[Rate
(L/S)]],"")</f>
        <v>0</v>
      </c>
      <c r="BD562" s="7">
        <f>IFERROR(VLOOKUP(Table1[[#This Row],[Stock]],[2]CUS030!$A$5:$BO$10000,61,0)/Table1[[#This Row],[Rate
(L/S)]],"")</f>
        <v>0</v>
      </c>
      <c r="BE562" s="7">
        <f>IFERROR(VLOOKUP(Table1[[#This Row],[Stock]],[2]CUS030!$A$5:$BO$10000,62,0)/Table1[[#This Row],[Rate
(L/S)]],"")</f>
        <v>0</v>
      </c>
      <c r="BF562" s="7">
        <f>IFERROR(VLOOKUP(Table1[[#This Row],[Stock]],[2]CUS030!$A$5:$BO$10000,63,0)/Table1[[#This Row],[Rate
(L/S)]],"")</f>
        <v>0</v>
      </c>
      <c r="BG562" s="7">
        <f>IFERROR(VLOOKUP(Table1[[#This Row],[Stock]],[2]CUS030!$A$5:$BO$10000,64,0)/Table1[[#This Row],[Rate
(L/S)]],"")</f>
        <v>0</v>
      </c>
      <c r="BH562" s="7">
        <f>IFERROR(VLOOKUP(Table1[[#This Row],[Stock]],[2]CUS030!$A$5:$BO$10000,65,0)/Table1[[#This Row],[Rate
(L/S)]],"")</f>
        <v>0</v>
      </c>
      <c r="BI562" s="7" t="s">
        <v>1</v>
      </c>
      <c r="BJ562" s="15">
        <f>IFERROR(IF(Table1[[#This Row],[S.Material]]="S",(Table1[[#This Row],[Total Qty]]+Table1[[#This Row],[N+1]]+Table1[[#This Row],[N+2]]),Table1[[#This Row],[Total Qty]]+Table1[[#This Row],[N+1]]),)</f>
        <v>669.36842105263167</v>
      </c>
      <c r="BK562" s="7" t="str">
        <f>IFERROR(IF(((AVERAGE((Table1[[#This Row],[N+1]],Table1[[#This Row],[N+2]]),Table1[[#This Row],[N+3]])-(Table1[[#This Row],[Total Qty]])))&gt;500,"Fixed&gt;500pcs",""),"")</f>
        <v/>
      </c>
      <c r="BL562" s="7" t="str">
        <f>IF(AND(Table1[[#This Row],[Last Forcast]]=0,Table1[[#This Row],[Total Qty]]&gt;0,Table1[[#This Row],[N+1]]&gt;0),"Check PO again","")</f>
        <v/>
      </c>
    </row>
    <row r="563" spans="2:64" x14ac:dyDescent="0.3">
      <c r="B563">
        <v>561</v>
      </c>
      <c r="C563" t="s">
        <v>581</v>
      </c>
      <c r="D563">
        <f>IFERROR(ROUND((MID(Table1[[#This Row],[Production]],35,(LEN(Table1[[#This Row],[Production]]))-37)/(MID(Table1[[#This Row],[Stock]],35,(LEN(Table1[[#This Row],[Stock]]))-37))),0),"")</f>
        <v>1</v>
      </c>
      <c r="E563" t="s">
        <v>581</v>
      </c>
      <c r="F563" s="16">
        <f>VLOOKUP(LEFT(Table1[[#This Row],[Production]],LEN(Table1[[#This Row],[Production]])-7),Item!$A$5:$Z$1000,26,0)</f>
        <v>0.996</v>
      </c>
      <c r="H563" s="8" t="str">
        <f>IFERROR(VLOOKUP(MID(Table1[[#This Row],[Production]],10,2),Special!$B$2:$D$26,3,0),"")</f>
        <v>S</v>
      </c>
      <c r="J563" t="b">
        <f>EXACT(LEFT(Table1[[#This Row],[Stock]],12),LEFT(Table1[[#This Row],[Production]],12))</f>
        <v>1</v>
      </c>
      <c r="K563" t="b">
        <f>EXACT((RIGHT(Table1[[#This Row],[Stock]],3)),((RIGHT(Table1[[#This Row],[Production]],3))))</f>
        <v>1</v>
      </c>
      <c r="L563" s="14">
        <f>IFERROR(VLOOKUP(Table1[[#This Row],[Stock]],[1]Sheet1!$A$7:$N$10000,14,0),"")</f>
        <v>127</v>
      </c>
      <c r="M563" s="14">
        <f>IFERROR(ROUND((Table1[[#This Row],[Stock
(S&amp;L)]]/Table1[[#This Row],[Rate
(L/S)]]),0),"")</f>
        <v>127</v>
      </c>
      <c r="O563" t="str">
        <f>IF(Table1[[#This Row],[Rate
(L/S)]]=1,"P/E","C")</f>
        <v>P/E</v>
      </c>
      <c r="P563" s="7">
        <f>IFERROR(VLOOKUP(Table1[[#This Row],[Stock]],[2]CUS030!$A$5:$BO$10000,21,0)/Table1[[#This Row],[Rate
(L/S)]],"")</f>
        <v>0</v>
      </c>
      <c r="Q563" s="7">
        <f>IFERROR(VLOOKUP(Table1[[#This Row],[Stock]],[2]CUS030!$A$5:$BO$10000,22,0)/Table1[[#This Row],[Rate
(L/S)]],"")</f>
        <v>0</v>
      </c>
      <c r="R563" s="7">
        <f>IFERROR(VLOOKUP(Table1[[#This Row],[Stock]],[2]CUS030!$A$5:$BO$10000,23,0)/Table1[[#This Row],[Rate
(L/S)]],"")</f>
        <v>0</v>
      </c>
      <c r="S563" s="7">
        <f>IFERROR(VLOOKUP(Table1[[#This Row],[Stock]],[2]CUS030!$A$5:$BO$10000,24,0)/Table1[[#This Row],[Rate
(L/S)]],"")</f>
        <v>0</v>
      </c>
      <c r="T563" s="7">
        <f>IFERROR(VLOOKUP(Table1[[#This Row],[Stock]],[2]CUS030!$A$5:$BO$10000,25,0)/Table1[[#This Row],[Rate
(L/S)]],"")</f>
        <v>0</v>
      </c>
      <c r="U563" s="7">
        <f>IFERROR(VLOOKUP(Table1[[#This Row],[Stock]],[2]CUS030!$A$5:$BO$10000,26,0)/Table1[[#This Row],[Rate
(L/S)]],"")</f>
        <v>0</v>
      </c>
      <c r="V563" s="7">
        <f>IFERROR(VLOOKUP(Table1[[#This Row],[Stock]],[2]CUS030!$A$5:$BO$10000,27,0)/Table1[[#This Row],[Rate
(L/S)]],"")</f>
        <v>0</v>
      </c>
      <c r="W563" s="7">
        <f>IFERROR(VLOOKUP(Table1[[#This Row],[Stock]],[2]CUS030!$A$5:$BO$10000,28,0)/Table1[[#This Row],[Rate
(L/S)]],"")</f>
        <v>0</v>
      </c>
      <c r="X563" s="7">
        <f>IFERROR(VLOOKUP(Table1[[#This Row],[Stock]],[2]CUS030!$A$5:$BO$10000,29,0)/Table1[[#This Row],[Rate
(L/S)]],"")</f>
        <v>0</v>
      </c>
      <c r="Y563" s="7">
        <f>IFERROR(VLOOKUP(Table1[[#This Row],[Stock]],[2]CUS030!$A$5:$BO$10000,30,0)/Table1[[#This Row],[Rate
(L/S)]],"")</f>
        <v>0</v>
      </c>
      <c r="Z563" s="7">
        <f>IFERROR(VLOOKUP(Table1[[#This Row],[Stock]],[2]CUS030!$A$5:$BO$10000,31,0)/Table1[[#This Row],[Rate
(L/S)]],"")</f>
        <v>0</v>
      </c>
      <c r="AA563" s="7">
        <f>IFERROR(VLOOKUP(Table1[[#This Row],[Stock]],[2]CUS030!$A$5:$BO$10000,32,0)/Table1[[#This Row],[Rate
(L/S)]],"")</f>
        <v>0</v>
      </c>
      <c r="AB563" s="7">
        <f>IFERROR(VLOOKUP(Table1[[#This Row],[Stock]],[2]CUS030!$A$5:$BO$10000,33,0)/Table1[[#This Row],[Rate
(L/S)]],"")</f>
        <v>0</v>
      </c>
      <c r="AC563" s="7">
        <f>IFERROR(VLOOKUP(Table1[[#This Row],[Stock]],[2]CUS030!$A$5:$BO$10000,34,0)/Table1[[#This Row],[Rate
(L/S)]],"")</f>
        <v>0</v>
      </c>
      <c r="AD563" s="7">
        <f>IFERROR(VLOOKUP(Table1[[#This Row],[Stock]],[2]CUS030!$A$5:$BO$10000,35,0)/Table1[[#This Row],[Rate
(L/S)]],"")</f>
        <v>0</v>
      </c>
      <c r="AE563" s="7">
        <f>IFERROR(VLOOKUP(Table1[[#This Row],[Stock]],[2]CUS030!$A$5:$BO$10000,36,0)/Table1[[#This Row],[Rate
(L/S)]],"")</f>
        <v>0</v>
      </c>
      <c r="AF563" s="7">
        <f>IFERROR(VLOOKUP(Table1[[#This Row],[Stock]],[2]CUS030!$A$5:$BO$10000,37,0)/Table1[[#This Row],[Rate
(L/S)]],"")</f>
        <v>0</v>
      </c>
      <c r="AG563" s="7">
        <f>IFERROR(VLOOKUP(Table1[[#This Row],[Stock]],[2]CUS030!$A$5:$BO$10000,38,0)/Table1[[#This Row],[Rate
(L/S)]],"")</f>
        <v>0</v>
      </c>
      <c r="AH563" s="7">
        <f>IFERROR(VLOOKUP(Table1[[#This Row],[Stock]],[2]CUS030!$A$5:$BO$10000,39,0)/Table1[[#This Row],[Rate
(L/S)]],"")</f>
        <v>0</v>
      </c>
      <c r="AI563" s="7">
        <f>IFERROR(VLOOKUP(Table1[[#This Row],[Stock]],[2]CUS030!$A$5:$BO$10000,40,0)/Table1[[#This Row],[Rate
(L/S)]],"")</f>
        <v>0</v>
      </c>
      <c r="AJ563" s="7">
        <f>IFERROR(VLOOKUP(Table1[[#This Row],[Stock]],[2]CUS030!$A$5:$BO$10000,41,0)/Table1[[#This Row],[Rate
(L/S)]],"")</f>
        <v>0</v>
      </c>
      <c r="AK563" s="7">
        <f>IFERROR(VLOOKUP(Table1[[#This Row],[Stock]],[2]CUS030!$A$5:$BO$10000,42,0)/Table1[[#This Row],[Rate
(L/S)]],"")</f>
        <v>0</v>
      </c>
      <c r="AL563" s="7">
        <f>IFERROR(VLOOKUP(Table1[[#This Row],[Stock]],[2]CUS030!$A$5:$BO$10000,43,0)/Table1[[#This Row],[Rate
(L/S)]],"")</f>
        <v>0</v>
      </c>
      <c r="AM563" s="7">
        <f>IFERROR(VLOOKUP(Table1[[#This Row],[Stock]],[2]CUS030!$A$5:$BO$10000,44,0)/Table1[[#This Row],[Rate
(L/S)]],"")</f>
        <v>0</v>
      </c>
      <c r="AN563" s="7">
        <f>IFERROR(VLOOKUP(Table1[[#This Row],[Stock]],[2]CUS030!$A$5:$BO$10000,45,0)/Table1[[#This Row],[Rate
(L/S)]],"")</f>
        <v>0</v>
      </c>
      <c r="AO563" s="7">
        <f>IFERROR(VLOOKUP(Table1[[#This Row],[Stock]],[2]CUS030!$A$5:$BO$10000,46,0)/Table1[[#This Row],[Rate
(L/S)]],"")</f>
        <v>0</v>
      </c>
      <c r="AP563" s="7">
        <f>IFERROR(VLOOKUP(Table1[[#This Row],[Stock]],[2]CUS030!$A$5:$BO$10000,47,0)/Table1[[#This Row],[Rate
(L/S)]],"")</f>
        <v>0</v>
      </c>
      <c r="AQ563" s="7">
        <f>IFERROR(VLOOKUP(Table1[[#This Row],[Stock]],[2]CUS030!$A$5:$BO$10000,48,0)/Table1[[#This Row],[Rate
(L/S)]],"")</f>
        <v>0</v>
      </c>
      <c r="AR563" s="7">
        <f>IFERROR(VLOOKUP(Table1[[#This Row],[Stock]],[2]CUS030!$A$5:$BO$10000,49,0)/Table1[[#This Row],[Rate
(L/S)]],"")</f>
        <v>0</v>
      </c>
      <c r="AS563" s="7">
        <f>IFERROR(VLOOKUP(Table1[[#This Row],[Stock]],[2]CUS030!$A$5:$BO$10000,50,0)/Table1[[#This Row],[Rate
(L/S)]],"")</f>
        <v>0</v>
      </c>
      <c r="AT563" s="7">
        <f>IFERROR(VLOOKUP(Table1[[#This Row],[Stock]],[2]CUS030!$A$5:$BO$10000,51,0)/Table1[[#This Row],[Rate
(L/S)]],"")</f>
        <v>0</v>
      </c>
      <c r="AU563" s="7">
        <f>IFERROR(VLOOKUP(Table1[[#This Row],[Stock]],[2]CUS030!$A$5:$BO$10000,52,0)/Table1[[#This Row],[Rate
(L/S)]],"")</f>
        <v>0</v>
      </c>
      <c r="AV563" s="7">
        <f>IFERROR(VLOOKUP(Table1[[#This Row],[Stock]],[2]CUS030!$A$5:$BO$10000,53,0)/Table1[[#This Row],[Rate
(L/S)]],"")</f>
        <v>0</v>
      </c>
      <c r="AW563" s="7">
        <f>IFERROR(VLOOKUP(Table1[[#This Row],[Stock]],[2]CUS030!$A$5:$BO$10000,54,0)/Table1[[#This Row],[Rate
(L/S)]],"")</f>
        <v>0</v>
      </c>
      <c r="AX563" s="7">
        <f>IFERROR(VLOOKUP(Table1[[#This Row],[Stock]],[2]CUS030!$A$5:$BO$10000,55,0)/Table1[[#This Row],[Rate
(L/S)]],"")</f>
        <v>213</v>
      </c>
      <c r="AY563" s="7">
        <f>IFERROR(VLOOKUP(Table1[[#This Row],[Stock]],[2]CUS030!$A$5:$BO$10000,56,0)/Table1[[#This Row],[Rate
(L/S)]],"")</f>
        <v>200</v>
      </c>
      <c r="AZ563" s="7">
        <f>IFERROR(VLOOKUP(Table1[[#This Row],[Stock]],[2]CUS030!$A$5:$BO$10000,57,0)/Table1[[#This Row],[Rate
(L/S)]],"")</f>
        <v>193</v>
      </c>
      <c r="BA563" s="7">
        <f>IFERROR(VLOOKUP(Table1[[#This Row],[Stock]],[2]CUS030!$A$5:$BO$10000,58,0)/Table1[[#This Row],[Rate
(L/S)]],"")</f>
        <v>195</v>
      </c>
      <c r="BB563" s="7">
        <f>IFERROR(VLOOKUP(Table1[[#This Row],[Stock]],[2]CUS030!$A$5:$BO$10000,59,0)/Table1[[#This Row],[Rate
(L/S)]],"")</f>
        <v>0</v>
      </c>
      <c r="BC563" s="7">
        <f>IFERROR(VLOOKUP(Table1[[#This Row],[Stock]],[2]CUS030!$A$5:$BO$10000,60,0)/Table1[[#This Row],[Rate
(L/S)]],"")</f>
        <v>0</v>
      </c>
      <c r="BD563" s="7">
        <f>IFERROR(VLOOKUP(Table1[[#This Row],[Stock]],[2]CUS030!$A$5:$BO$10000,61,0)/Table1[[#This Row],[Rate
(L/S)]],"")</f>
        <v>0</v>
      </c>
      <c r="BE563" s="7">
        <f>IFERROR(VLOOKUP(Table1[[#This Row],[Stock]],[2]CUS030!$A$5:$BO$10000,62,0)/Table1[[#This Row],[Rate
(L/S)]],"")</f>
        <v>0</v>
      </c>
      <c r="BF563" s="7">
        <f>IFERROR(VLOOKUP(Table1[[#This Row],[Stock]],[2]CUS030!$A$5:$BO$10000,63,0)/Table1[[#This Row],[Rate
(L/S)]],"")</f>
        <v>0</v>
      </c>
      <c r="BG563" s="7">
        <f>IFERROR(VLOOKUP(Table1[[#This Row],[Stock]],[2]CUS030!$A$5:$BO$10000,64,0)/Table1[[#This Row],[Rate
(L/S)]],"")</f>
        <v>0</v>
      </c>
      <c r="BH563" s="7">
        <f>IFERROR(VLOOKUP(Table1[[#This Row],[Stock]],[2]CUS030!$A$5:$BO$10000,65,0)/Table1[[#This Row],[Rate
(L/S)]],"")</f>
        <v>0</v>
      </c>
      <c r="BI563" s="7" t="s">
        <v>1</v>
      </c>
      <c r="BJ563" s="15">
        <f>IFERROR(IF(Table1[[#This Row],[S.Material]]="S",(Table1[[#This Row],[Total Qty]]+Table1[[#This Row],[N+1]]+Table1[[#This Row],[N+2]]),Table1[[#This Row],[Total Qty]]+Table1[[#This Row],[N+1]]),)</f>
        <v>393</v>
      </c>
      <c r="BK563" s="7" t="str">
        <f>IFERROR(IF(((AVERAGE((Table1[[#This Row],[N+1]],Table1[[#This Row],[N+2]]),Table1[[#This Row],[N+3]])-(Table1[[#This Row],[Total Qty]])))&gt;500,"Fixed&gt;500pcs",""),"")</f>
        <v/>
      </c>
      <c r="BL563" s="7" t="str">
        <f>IF(AND(Table1[[#This Row],[Last Forcast]]=0,Table1[[#This Row],[Total Qty]]&gt;0,Table1[[#This Row],[N+1]]&gt;0),"Check PO again","")</f>
        <v/>
      </c>
    </row>
    <row r="564" spans="2:64" x14ac:dyDescent="0.3">
      <c r="B564">
        <v>562</v>
      </c>
      <c r="C564" t="s">
        <v>582</v>
      </c>
      <c r="D564">
        <f>IFERROR(ROUND((MID(Table1[[#This Row],[Production]],35,(LEN(Table1[[#This Row],[Production]]))-37)/(MID(Table1[[#This Row],[Stock]],35,(LEN(Table1[[#This Row],[Stock]]))-37))),0),"")</f>
        <v>10</v>
      </c>
      <c r="E564" t="s">
        <v>578</v>
      </c>
      <c r="F564" s="16">
        <f>VLOOKUP(LEFT(Table1[[#This Row],[Production]],LEN(Table1[[#This Row],[Production]])-7),Item!$A$5:$Z$1000,26,0)</f>
        <v>0.996</v>
      </c>
      <c r="H564" s="8" t="str">
        <f>IFERROR(VLOOKUP(MID(Table1[[#This Row],[Production]],10,2),Special!$B$2:$D$26,3,0),"")</f>
        <v>S</v>
      </c>
      <c r="J564" t="b">
        <f>EXACT(LEFT(Table1[[#This Row],[Stock]],12),LEFT(Table1[[#This Row],[Production]],12))</f>
        <v>1</v>
      </c>
      <c r="K564" t="b">
        <f>EXACT((RIGHT(Table1[[#This Row],[Stock]],3)),((RIGHT(Table1[[#This Row],[Production]],3))))</f>
        <v>1</v>
      </c>
      <c r="L564" s="14">
        <f>IFERROR(VLOOKUP(Table1[[#This Row],[Stock]],[1]Sheet1!$A$7:$N$10000,14,0),"")</f>
        <v>1454</v>
      </c>
      <c r="M564" s="14">
        <f>IFERROR(ROUND((Table1[[#This Row],[Stock
(S&amp;L)]]/Table1[[#This Row],[Rate
(L/S)]]),0),"")</f>
        <v>145</v>
      </c>
      <c r="O564" t="str">
        <f>IF(Table1[[#This Row],[Rate
(L/S)]]=1,"P/E","C")</f>
        <v>C</v>
      </c>
      <c r="P564" s="7">
        <f>IFERROR(VLOOKUP(Table1[[#This Row],[Stock]],[2]CUS030!$A$5:$BO$10000,21,0)/Table1[[#This Row],[Rate
(L/S)]],"")</f>
        <v>0</v>
      </c>
      <c r="Q564" s="7">
        <f>IFERROR(VLOOKUP(Table1[[#This Row],[Stock]],[2]CUS030!$A$5:$BO$10000,22,0)/Table1[[#This Row],[Rate
(L/S)]],"")</f>
        <v>0</v>
      </c>
      <c r="R564" s="7">
        <f>IFERROR(VLOOKUP(Table1[[#This Row],[Stock]],[2]CUS030!$A$5:$BO$10000,23,0)/Table1[[#This Row],[Rate
(L/S)]],"")</f>
        <v>0</v>
      </c>
      <c r="S564" s="7">
        <f>IFERROR(VLOOKUP(Table1[[#This Row],[Stock]],[2]CUS030!$A$5:$BO$10000,24,0)/Table1[[#This Row],[Rate
(L/S)]],"")</f>
        <v>0</v>
      </c>
      <c r="T564" s="7">
        <f>IFERROR(VLOOKUP(Table1[[#This Row],[Stock]],[2]CUS030!$A$5:$BO$10000,25,0)/Table1[[#This Row],[Rate
(L/S)]],"")</f>
        <v>0</v>
      </c>
      <c r="U564" s="7">
        <f>IFERROR(VLOOKUP(Table1[[#This Row],[Stock]],[2]CUS030!$A$5:$BO$10000,26,0)/Table1[[#This Row],[Rate
(L/S)]],"")</f>
        <v>0</v>
      </c>
      <c r="V564" s="7">
        <f>IFERROR(VLOOKUP(Table1[[#This Row],[Stock]],[2]CUS030!$A$5:$BO$10000,27,0)/Table1[[#This Row],[Rate
(L/S)]],"")</f>
        <v>0</v>
      </c>
      <c r="W564" s="7">
        <f>IFERROR(VLOOKUP(Table1[[#This Row],[Stock]],[2]CUS030!$A$5:$BO$10000,28,0)/Table1[[#This Row],[Rate
(L/S)]],"")</f>
        <v>0</v>
      </c>
      <c r="X564" s="7">
        <f>IFERROR(VLOOKUP(Table1[[#This Row],[Stock]],[2]CUS030!$A$5:$BO$10000,29,0)/Table1[[#This Row],[Rate
(L/S)]],"")</f>
        <v>0</v>
      </c>
      <c r="Y564" s="7">
        <f>IFERROR(VLOOKUP(Table1[[#This Row],[Stock]],[2]CUS030!$A$5:$BO$10000,30,0)/Table1[[#This Row],[Rate
(L/S)]],"")</f>
        <v>0</v>
      </c>
      <c r="Z564" s="7">
        <f>IFERROR(VLOOKUP(Table1[[#This Row],[Stock]],[2]CUS030!$A$5:$BO$10000,31,0)/Table1[[#This Row],[Rate
(L/S)]],"")</f>
        <v>0</v>
      </c>
      <c r="AA564" s="7">
        <f>IFERROR(VLOOKUP(Table1[[#This Row],[Stock]],[2]CUS030!$A$5:$BO$10000,32,0)/Table1[[#This Row],[Rate
(L/S)]],"")</f>
        <v>0</v>
      </c>
      <c r="AB564" s="7">
        <f>IFERROR(VLOOKUP(Table1[[#This Row],[Stock]],[2]CUS030!$A$5:$BO$10000,33,0)/Table1[[#This Row],[Rate
(L/S)]],"")</f>
        <v>0</v>
      </c>
      <c r="AC564" s="7">
        <f>IFERROR(VLOOKUP(Table1[[#This Row],[Stock]],[2]CUS030!$A$5:$BO$10000,34,0)/Table1[[#This Row],[Rate
(L/S)]],"")</f>
        <v>0</v>
      </c>
      <c r="AD564" s="7">
        <f>IFERROR(VLOOKUP(Table1[[#This Row],[Stock]],[2]CUS030!$A$5:$BO$10000,35,0)/Table1[[#This Row],[Rate
(L/S)]],"")</f>
        <v>0</v>
      </c>
      <c r="AE564" s="7">
        <f>IFERROR(VLOOKUP(Table1[[#This Row],[Stock]],[2]CUS030!$A$5:$BO$10000,36,0)/Table1[[#This Row],[Rate
(L/S)]],"")</f>
        <v>0</v>
      </c>
      <c r="AF564" s="7">
        <f>IFERROR(VLOOKUP(Table1[[#This Row],[Stock]],[2]CUS030!$A$5:$BO$10000,37,0)/Table1[[#This Row],[Rate
(L/S)]],"")</f>
        <v>0</v>
      </c>
      <c r="AG564" s="7">
        <f>IFERROR(VLOOKUP(Table1[[#This Row],[Stock]],[2]CUS030!$A$5:$BO$10000,38,0)/Table1[[#This Row],[Rate
(L/S)]],"")</f>
        <v>0</v>
      </c>
      <c r="AH564" s="7">
        <f>IFERROR(VLOOKUP(Table1[[#This Row],[Stock]],[2]CUS030!$A$5:$BO$10000,39,0)/Table1[[#This Row],[Rate
(L/S)]],"")</f>
        <v>0</v>
      </c>
      <c r="AI564" s="7">
        <f>IFERROR(VLOOKUP(Table1[[#This Row],[Stock]],[2]CUS030!$A$5:$BO$10000,40,0)/Table1[[#This Row],[Rate
(L/S)]],"")</f>
        <v>0</v>
      </c>
      <c r="AJ564" s="7">
        <f>IFERROR(VLOOKUP(Table1[[#This Row],[Stock]],[2]CUS030!$A$5:$BO$10000,41,0)/Table1[[#This Row],[Rate
(L/S)]],"")</f>
        <v>0</v>
      </c>
      <c r="AK564" s="7">
        <f>IFERROR(VLOOKUP(Table1[[#This Row],[Stock]],[2]CUS030!$A$5:$BO$10000,42,0)/Table1[[#This Row],[Rate
(L/S)]],"")</f>
        <v>0</v>
      </c>
      <c r="AL564" s="7">
        <f>IFERROR(VLOOKUP(Table1[[#This Row],[Stock]],[2]CUS030!$A$5:$BO$10000,43,0)/Table1[[#This Row],[Rate
(L/S)]],"")</f>
        <v>0</v>
      </c>
      <c r="AM564" s="7">
        <f>IFERROR(VLOOKUP(Table1[[#This Row],[Stock]],[2]CUS030!$A$5:$BO$10000,44,0)/Table1[[#This Row],[Rate
(L/S)]],"")</f>
        <v>0</v>
      </c>
      <c r="AN564" s="7">
        <f>IFERROR(VLOOKUP(Table1[[#This Row],[Stock]],[2]CUS030!$A$5:$BO$10000,45,0)/Table1[[#This Row],[Rate
(L/S)]],"")</f>
        <v>0</v>
      </c>
      <c r="AO564" s="7">
        <f>IFERROR(VLOOKUP(Table1[[#This Row],[Stock]],[2]CUS030!$A$5:$BO$10000,46,0)/Table1[[#This Row],[Rate
(L/S)]],"")</f>
        <v>0</v>
      </c>
      <c r="AP564" s="7">
        <f>IFERROR(VLOOKUP(Table1[[#This Row],[Stock]],[2]CUS030!$A$5:$BO$10000,47,0)/Table1[[#This Row],[Rate
(L/S)]],"")</f>
        <v>0</v>
      </c>
      <c r="AQ564" s="7">
        <f>IFERROR(VLOOKUP(Table1[[#This Row],[Stock]],[2]CUS030!$A$5:$BO$10000,48,0)/Table1[[#This Row],[Rate
(L/S)]],"")</f>
        <v>0</v>
      </c>
      <c r="AR564" s="7">
        <f>IFERROR(VLOOKUP(Table1[[#This Row],[Stock]],[2]CUS030!$A$5:$BO$10000,49,0)/Table1[[#This Row],[Rate
(L/S)]],"")</f>
        <v>0</v>
      </c>
      <c r="AS564" s="7">
        <f>IFERROR(VLOOKUP(Table1[[#This Row],[Stock]],[2]CUS030!$A$5:$BO$10000,50,0)/Table1[[#This Row],[Rate
(L/S)]],"")</f>
        <v>0</v>
      </c>
      <c r="AT564" s="7">
        <f>IFERROR(VLOOKUP(Table1[[#This Row],[Stock]],[2]CUS030!$A$5:$BO$10000,51,0)/Table1[[#This Row],[Rate
(L/S)]],"")</f>
        <v>0</v>
      </c>
      <c r="AU564" s="7">
        <f>IFERROR(VLOOKUP(Table1[[#This Row],[Stock]],[2]CUS030!$A$5:$BO$10000,52,0)/Table1[[#This Row],[Rate
(L/S)]],"")</f>
        <v>0</v>
      </c>
      <c r="AV564" s="7">
        <f>IFERROR(VLOOKUP(Table1[[#This Row],[Stock]],[2]CUS030!$A$5:$BO$10000,53,0)/Table1[[#This Row],[Rate
(L/S)]],"")</f>
        <v>0</v>
      </c>
      <c r="AW564" s="7">
        <f>IFERROR(VLOOKUP(Table1[[#This Row],[Stock]],[2]CUS030!$A$5:$BO$10000,54,0)/Table1[[#This Row],[Rate
(L/S)]],"")</f>
        <v>0</v>
      </c>
      <c r="AX564" s="7">
        <f>IFERROR(VLOOKUP(Table1[[#This Row],[Stock]],[2]CUS030!$A$5:$BO$10000,55,0)/Table1[[#This Row],[Rate
(L/S)]],"")</f>
        <v>240</v>
      </c>
      <c r="AY564" s="7">
        <f>IFERROR(VLOOKUP(Table1[[#This Row],[Stock]],[2]CUS030!$A$5:$BO$10000,56,0)/Table1[[#This Row],[Rate
(L/S)]],"")</f>
        <v>160</v>
      </c>
      <c r="AZ564" s="7">
        <f>IFERROR(VLOOKUP(Table1[[#This Row],[Stock]],[2]CUS030!$A$5:$BO$10000,57,0)/Table1[[#This Row],[Rate
(L/S)]],"")</f>
        <v>160</v>
      </c>
      <c r="BA564" s="7">
        <f>IFERROR(VLOOKUP(Table1[[#This Row],[Stock]],[2]CUS030!$A$5:$BO$10000,58,0)/Table1[[#This Row],[Rate
(L/S)]],"")</f>
        <v>160</v>
      </c>
      <c r="BB564" s="7">
        <f>IFERROR(VLOOKUP(Table1[[#This Row],[Stock]],[2]CUS030!$A$5:$BO$10000,59,0)/Table1[[#This Row],[Rate
(L/S)]],"")</f>
        <v>0</v>
      </c>
      <c r="BC564" s="7">
        <f>IFERROR(VLOOKUP(Table1[[#This Row],[Stock]],[2]CUS030!$A$5:$BO$10000,60,0)/Table1[[#This Row],[Rate
(L/S)]],"")</f>
        <v>0</v>
      </c>
      <c r="BD564" s="7">
        <f>IFERROR(VLOOKUP(Table1[[#This Row],[Stock]],[2]CUS030!$A$5:$BO$10000,61,0)/Table1[[#This Row],[Rate
(L/S)]],"")</f>
        <v>0</v>
      </c>
      <c r="BE564" s="7">
        <f>IFERROR(VLOOKUP(Table1[[#This Row],[Stock]],[2]CUS030!$A$5:$BO$10000,62,0)/Table1[[#This Row],[Rate
(L/S)]],"")</f>
        <v>0</v>
      </c>
      <c r="BF564" s="7">
        <f>IFERROR(VLOOKUP(Table1[[#This Row],[Stock]],[2]CUS030!$A$5:$BO$10000,63,0)/Table1[[#This Row],[Rate
(L/S)]],"")</f>
        <v>0</v>
      </c>
      <c r="BG564" s="7">
        <f>IFERROR(VLOOKUP(Table1[[#This Row],[Stock]],[2]CUS030!$A$5:$BO$10000,64,0)/Table1[[#This Row],[Rate
(L/S)]],"")</f>
        <v>0</v>
      </c>
      <c r="BH564" s="7">
        <f>IFERROR(VLOOKUP(Table1[[#This Row],[Stock]],[2]CUS030!$A$5:$BO$10000,65,0)/Table1[[#This Row],[Rate
(L/S)]],"")</f>
        <v>0</v>
      </c>
      <c r="BI564" s="7" t="s">
        <v>1</v>
      </c>
      <c r="BJ564" s="15">
        <f>IFERROR(IF(Table1[[#This Row],[S.Material]]="S",(Table1[[#This Row],[Total Qty]]+Table1[[#This Row],[N+1]]+Table1[[#This Row],[N+2]]),Table1[[#This Row],[Total Qty]]+Table1[[#This Row],[N+1]]),)</f>
        <v>320</v>
      </c>
      <c r="BK564" s="7" t="str">
        <f>IFERROR(IF(((AVERAGE((Table1[[#This Row],[N+1]],Table1[[#This Row],[N+2]]),Table1[[#This Row],[N+3]])-(Table1[[#This Row],[Total Qty]])))&gt;500,"Fixed&gt;500pcs",""),"")</f>
        <v/>
      </c>
      <c r="BL564" s="7" t="str">
        <f>IF(AND(Table1[[#This Row],[Last Forcast]]=0,Table1[[#This Row],[Total Qty]]&gt;0,Table1[[#This Row],[N+1]]&gt;0),"Check PO again","")</f>
        <v/>
      </c>
    </row>
    <row r="565" spans="2:64" x14ac:dyDescent="0.3">
      <c r="B565">
        <v>563</v>
      </c>
      <c r="C565" t="s">
        <v>583</v>
      </c>
      <c r="D565">
        <f>IFERROR(ROUND((MID(Table1[[#This Row],[Production]],35,(LEN(Table1[[#This Row],[Production]]))-37)/(MID(Table1[[#This Row],[Stock]],35,(LEN(Table1[[#This Row],[Stock]]))-37))),0),"")</f>
        <v>1</v>
      </c>
      <c r="E565" t="s">
        <v>583</v>
      </c>
      <c r="F565" s="16">
        <f>VLOOKUP(LEFT(Table1[[#This Row],[Production]],LEN(Table1[[#This Row],[Production]])-7),Item!$A$5:$Z$1000,26,0)</f>
        <v>0.996</v>
      </c>
      <c r="H565" s="8" t="str">
        <f>IFERROR(VLOOKUP(MID(Table1[[#This Row],[Production]],10,2),Special!$B$2:$D$26,3,0),"")</f>
        <v>S</v>
      </c>
      <c r="J565" t="b">
        <f>EXACT(LEFT(Table1[[#This Row],[Stock]],12),LEFT(Table1[[#This Row],[Production]],12))</f>
        <v>1</v>
      </c>
      <c r="K565" t="b">
        <f>EXACT((RIGHT(Table1[[#This Row],[Stock]],3)),((RIGHT(Table1[[#This Row],[Production]],3))))</f>
        <v>1</v>
      </c>
      <c r="L565" s="14">
        <f>IFERROR(VLOOKUP(Table1[[#This Row],[Stock]],[1]Sheet1!$A$7:$N$10000,14,0),"")</f>
        <v>302</v>
      </c>
      <c r="M565" s="14">
        <f>IFERROR(ROUND((Table1[[#This Row],[Stock
(S&amp;L)]]/Table1[[#This Row],[Rate
(L/S)]]),0),"")</f>
        <v>302</v>
      </c>
      <c r="O565" t="str">
        <f>IF(Table1[[#This Row],[Rate
(L/S)]]=1,"P/E","C")</f>
        <v>P/E</v>
      </c>
      <c r="P565" s="7">
        <f>IFERROR(VLOOKUP(Table1[[#This Row],[Stock]],[2]CUS030!$A$5:$BO$10000,21,0)/Table1[[#This Row],[Rate
(L/S)]],"")</f>
        <v>0</v>
      </c>
      <c r="Q565" s="7">
        <f>IFERROR(VLOOKUP(Table1[[#This Row],[Stock]],[2]CUS030!$A$5:$BO$10000,22,0)/Table1[[#This Row],[Rate
(L/S)]],"")</f>
        <v>0</v>
      </c>
      <c r="R565" s="7">
        <f>IFERROR(VLOOKUP(Table1[[#This Row],[Stock]],[2]CUS030!$A$5:$BO$10000,23,0)/Table1[[#This Row],[Rate
(L/S)]],"")</f>
        <v>0</v>
      </c>
      <c r="S565" s="7">
        <f>IFERROR(VLOOKUP(Table1[[#This Row],[Stock]],[2]CUS030!$A$5:$BO$10000,24,0)/Table1[[#This Row],[Rate
(L/S)]],"")</f>
        <v>0</v>
      </c>
      <c r="T565" s="7">
        <f>IFERROR(VLOOKUP(Table1[[#This Row],[Stock]],[2]CUS030!$A$5:$BO$10000,25,0)/Table1[[#This Row],[Rate
(L/S)]],"")</f>
        <v>254</v>
      </c>
      <c r="U565" s="7">
        <f>IFERROR(VLOOKUP(Table1[[#This Row],[Stock]],[2]CUS030!$A$5:$BO$10000,26,0)/Table1[[#This Row],[Rate
(L/S)]],"")</f>
        <v>0</v>
      </c>
      <c r="V565" s="7">
        <f>IFERROR(VLOOKUP(Table1[[#This Row],[Stock]],[2]CUS030!$A$5:$BO$10000,27,0)/Table1[[#This Row],[Rate
(L/S)]],"")</f>
        <v>0</v>
      </c>
      <c r="W565" s="7">
        <f>IFERROR(VLOOKUP(Table1[[#This Row],[Stock]],[2]CUS030!$A$5:$BO$10000,28,0)/Table1[[#This Row],[Rate
(L/S)]],"")</f>
        <v>0</v>
      </c>
      <c r="X565" s="7">
        <f>IFERROR(VLOOKUP(Table1[[#This Row],[Stock]],[2]CUS030!$A$5:$BO$10000,29,0)/Table1[[#This Row],[Rate
(L/S)]],"")</f>
        <v>0</v>
      </c>
      <c r="Y565" s="7">
        <f>IFERROR(VLOOKUP(Table1[[#This Row],[Stock]],[2]CUS030!$A$5:$BO$10000,30,0)/Table1[[#This Row],[Rate
(L/S)]],"")</f>
        <v>0</v>
      </c>
      <c r="Z565" s="7">
        <f>IFERROR(VLOOKUP(Table1[[#This Row],[Stock]],[2]CUS030!$A$5:$BO$10000,31,0)/Table1[[#This Row],[Rate
(L/S)]],"")</f>
        <v>0</v>
      </c>
      <c r="AA565" s="7">
        <f>IFERROR(VLOOKUP(Table1[[#This Row],[Stock]],[2]CUS030!$A$5:$BO$10000,32,0)/Table1[[#This Row],[Rate
(L/S)]],"")</f>
        <v>0</v>
      </c>
      <c r="AB565" s="7">
        <f>IFERROR(VLOOKUP(Table1[[#This Row],[Stock]],[2]CUS030!$A$5:$BO$10000,33,0)/Table1[[#This Row],[Rate
(L/S)]],"")</f>
        <v>0</v>
      </c>
      <c r="AC565" s="7">
        <f>IFERROR(VLOOKUP(Table1[[#This Row],[Stock]],[2]CUS030!$A$5:$BO$10000,34,0)/Table1[[#This Row],[Rate
(L/S)]],"")</f>
        <v>0</v>
      </c>
      <c r="AD565" s="7">
        <f>IFERROR(VLOOKUP(Table1[[#This Row],[Stock]],[2]CUS030!$A$5:$BO$10000,35,0)/Table1[[#This Row],[Rate
(L/S)]],"")</f>
        <v>0</v>
      </c>
      <c r="AE565" s="7">
        <f>IFERROR(VLOOKUP(Table1[[#This Row],[Stock]],[2]CUS030!$A$5:$BO$10000,36,0)/Table1[[#This Row],[Rate
(L/S)]],"")</f>
        <v>0</v>
      </c>
      <c r="AF565" s="7">
        <f>IFERROR(VLOOKUP(Table1[[#This Row],[Stock]],[2]CUS030!$A$5:$BO$10000,37,0)/Table1[[#This Row],[Rate
(L/S)]],"")</f>
        <v>0</v>
      </c>
      <c r="AG565" s="7">
        <f>IFERROR(VLOOKUP(Table1[[#This Row],[Stock]],[2]CUS030!$A$5:$BO$10000,38,0)/Table1[[#This Row],[Rate
(L/S)]],"")</f>
        <v>0</v>
      </c>
      <c r="AH565" s="7">
        <f>IFERROR(VLOOKUP(Table1[[#This Row],[Stock]],[2]CUS030!$A$5:$BO$10000,39,0)/Table1[[#This Row],[Rate
(L/S)]],"")</f>
        <v>0</v>
      </c>
      <c r="AI565" s="7">
        <f>IFERROR(VLOOKUP(Table1[[#This Row],[Stock]],[2]CUS030!$A$5:$BO$10000,40,0)/Table1[[#This Row],[Rate
(L/S)]],"")</f>
        <v>0</v>
      </c>
      <c r="AJ565" s="7">
        <f>IFERROR(VLOOKUP(Table1[[#This Row],[Stock]],[2]CUS030!$A$5:$BO$10000,41,0)/Table1[[#This Row],[Rate
(L/S)]],"")</f>
        <v>0</v>
      </c>
      <c r="AK565" s="7">
        <f>IFERROR(VLOOKUP(Table1[[#This Row],[Stock]],[2]CUS030!$A$5:$BO$10000,42,0)/Table1[[#This Row],[Rate
(L/S)]],"")</f>
        <v>0</v>
      </c>
      <c r="AL565" s="7">
        <f>IFERROR(VLOOKUP(Table1[[#This Row],[Stock]],[2]CUS030!$A$5:$BO$10000,43,0)/Table1[[#This Row],[Rate
(L/S)]],"")</f>
        <v>0</v>
      </c>
      <c r="AM565" s="7">
        <f>IFERROR(VLOOKUP(Table1[[#This Row],[Stock]],[2]CUS030!$A$5:$BO$10000,44,0)/Table1[[#This Row],[Rate
(L/S)]],"")</f>
        <v>0</v>
      </c>
      <c r="AN565" s="7">
        <f>IFERROR(VLOOKUP(Table1[[#This Row],[Stock]],[2]CUS030!$A$5:$BO$10000,45,0)/Table1[[#This Row],[Rate
(L/S)]],"")</f>
        <v>0</v>
      </c>
      <c r="AO565" s="7">
        <f>IFERROR(VLOOKUP(Table1[[#This Row],[Stock]],[2]CUS030!$A$5:$BO$10000,46,0)/Table1[[#This Row],[Rate
(L/S)]],"")</f>
        <v>0</v>
      </c>
      <c r="AP565" s="7">
        <f>IFERROR(VLOOKUP(Table1[[#This Row],[Stock]],[2]CUS030!$A$5:$BO$10000,47,0)/Table1[[#This Row],[Rate
(L/S)]],"")</f>
        <v>0</v>
      </c>
      <c r="AQ565" s="7">
        <f>IFERROR(VLOOKUP(Table1[[#This Row],[Stock]],[2]CUS030!$A$5:$BO$10000,48,0)/Table1[[#This Row],[Rate
(L/S)]],"")</f>
        <v>0</v>
      </c>
      <c r="AR565" s="7">
        <f>IFERROR(VLOOKUP(Table1[[#This Row],[Stock]],[2]CUS030!$A$5:$BO$10000,49,0)/Table1[[#This Row],[Rate
(L/S)]],"")</f>
        <v>0</v>
      </c>
      <c r="AS565" s="7">
        <f>IFERROR(VLOOKUP(Table1[[#This Row],[Stock]],[2]CUS030!$A$5:$BO$10000,50,0)/Table1[[#This Row],[Rate
(L/S)]],"")</f>
        <v>0</v>
      </c>
      <c r="AT565" s="7">
        <f>IFERROR(VLOOKUP(Table1[[#This Row],[Stock]],[2]CUS030!$A$5:$BO$10000,51,0)/Table1[[#This Row],[Rate
(L/S)]],"")</f>
        <v>0</v>
      </c>
      <c r="AU565" s="7">
        <f>IFERROR(VLOOKUP(Table1[[#This Row],[Stock]],[2]CUS030!$A$5:$BO$10000,52,0)/Table1[[#This Row],[Rate
(L/S)]],"")</f>
        <v>0</v>
      </c>
      <c r="AV565" s="7">
        <f>IFERROR(VLOOKUP(Table1[[#This Row],[Stock]],[2]CUS030!$A$5:$BO$10000,53,0)/Table1[[#This Row],[Rate
(L/S)]],"")</f>
        <v>254</v>
      </c>
      <c r="AW565" s="7">
        <f>IFERROR(VLOOKUP(Table1[[#This Row],[Stock]],[2]CUS030!$A$5:$BO$10000,54,0)/Table1[[#This Row],[Rate
(L/S)]],"")</f>
        <v>0</v>
      </c>
      <c r="AX565" s="7">
        <f>IFERROR(VLOOKUP(Table1[[#This Row],[Stock]],[2]CUS030!$A$5:$BO$10000,55,0)/Table1[[#This Row],[Rate
(L/S)]],"")</f>
        <v>477</v>
      </c>
      <c r="AY565" s="7">
        <f>IFERROR(VLOOKUP(Table1[[#This Row],[Stock]],[2]CUS030!$A$5:$BO$10000,56,0)/Table1[[#This Row],[Rate
(L/S)]],"")</f>
        <v>542</v>
      </c>
      <c r="AZ565" s="7">
        <f>IFERROR(VLOOKUP(Table1[[#This Row],[Stock]],[2]CUS030!$A$5:$BO$10000,57,0)/Table1[[#This Row],[Rate
(L/S)]],"")</f>
        <v>577</v>
      </c>
      <c r="BA565" s="7">
        <f>IFERROR(VLOOKUP(Table1[[#This Row],[Stock]],[2]CUS030!$A$5:$BO$10000,58,0)/Table1[[#This Row],[Rate
(L/S)]],"")</f>
        <v>583</v>
      </c>
      <c r="BB565" s="7">
        <f>IFERROR(VLOOKUP(Table1[[#This Row],[Stock]],[2]CUS030!$A$5:$BO$10000,59,0)/Table1[[#This Row],[Rate
(L/S)]],"")</f>
        <v>0</v>
      </c>
      <c r="BC565" s="7">
        <f>IFERROR(VLOOKUP(Table1[[#This Row],[Stock]],[2]CUS030!$A$5:$BO$10000,60,0)/Table1[[#This Row],[Rate
(L/S)]],"")</f>
        <v>0</v>
      </c>
      <c r="BD565" s="7">
        <f>IFERROR(VLOOKUP(Table1[[#This Row],[Stock]],[2]CUS030!$A$5:$BO$10000,61,0)/Table1[[#This Row],[Rate
(L/S)]],"")</f>
        <v>0</v>
      </c>
      <c r="BE565" s="7">
        <f>IFERROR(VLOOKUP(Table1[[#This Row],[Stock]],[2]CUS030!$A$5:$BO$10000,62,0)/Table1[[#This Row],[Rate
(L/S)]],"")</f>
        <v>0</v>
      </c>
      <c r="BF565" s="7">
        <f>IFERROR(VLOOKUP(Table1[[#This Row],[Stock]],[2]CUS030!$A$5:$BO$10000,63,0)/Table1[[#This Row],[Rate
(L/S)]],"")</f>
        <v>0</v>
      </c>
      <c r="BG565" s="7">
        <f>IFERROR(VLOOKUP(Table1[[#This Row],[Stock]],[2]CUS030!$A$5:$BO$10000,64,0)/Table1[[#This Row],[Rate
(L/S)]],"")</f>
        <v>0</v>
      </c>
      <c r="BH565" s="7">
        <f>IFERROR(VLOOKUP(Table1[[#This Row],[Stock]],[2]CUS030!$A$5:$BO$10000,65,0)/Table1[[#This Row],[Rate
(L/S)]],"")</f>
        <v>0</v>
      </c>
      <c r="BI565" s="7" t="s">
        <v>1</v>
      </c>
      <c r="BJ565" s="15">
        <f>IFERROR(IF(Table1[[#This Row],[S.Material]]="S",(Table1[[#This Row],[Total Qty]]+Table1[[#This Row],[N+1]]+Table1[[#This Row],[N+2]]),Table1[[#This Row],[Total Qty]]+Table1[[#This Row],[N+1]]),)</f>
        <v>1373</v>
      </c>
      <c r="BK565" s="7" t="str">
        <f>IFERROR(IF(((AVERAGE((Table1[[#This Row],[N+1]],Table1[[#This Row],[N+2]]),Table1[[#This Row],[N+3]])-(Table1[[#This Row],[Total Qty]])))&gt;500,"Fixed&gt;500pcs",""),"")</f>
        <v/>
      </c>
      <c r="BL565" s="7" t="str">
        <f>IF(AND(Table1[[#This Row],[Last Forcast]]=0,Table1[[#This Row],[Total Qty]]&gt;0,Table1[[#This Row],[N+1]]&gt;0),"Check PO again","")</f>
        <v/>
      </c>
    </row>
    <row r="566" spans="2:64" x14ac:dyDescent="0.3">
      <c r="B566">
        <v>564</v>
      </c>
      <c r="C566" t="s">
        <v>578</v>
      </c>
      <c r="D566">
        <f>IFERROR(ROUND((MID(Table1[[#This Row],[Production]],35,(LEN(Table1[[#This Row],[Production]]))-37)/(MID(Table1[[#This Row],[Stock]],35,(LEN(Table1[[#This Row],[Stock]]))-37))),0),"")</f>
        <v>1</v>
      </c>
      <c r="E566" t="s">
        <v>578</v>
      </c>
      <c r="F566" s="16">
        <f>VLOOKUP(LEFT(Table1[[#This Row],[Production]],LEN(Table1[[#This Row],[Production]])-7),Item!$A$5:$Z$1000,26,0)</f>
        <v>0.996</v>
      </c>
      <c r="H566" s="8" t="str">
        <f>IFERROR(VLOOKUP(MID(Table1[[#This Row],[Production]],10,2),Special!$B$2:$D$26,3,0),"")</f>
        <v>S</v>
      </c>
      <c r="J566" t="b">
        <f>EXACT(LEFT(Table1[[#This Row],[Stock]],12),LEFT(Table1[[#This Row],[Production]],12))</f>
        <v>1</v>
      </c>
      <c r="K566" t="b">
        <f>EXACT((RIGHT(Table1[[#This Row],[Stock]],3)),((RIGHT(Table1[[#This Row],[Production]],3))))</f>
        <v>1</v>
      </c>
      <c r="L566" s="14">
        <f>IFERROR(VLOOKUP(Table1[[#This Row],[Stock]],[1]Sheet1!$A$7:$N$10000,14,0),"")</f>
        <v>0</v>
      </c>
      <c r="M566" s="14">
        <f>IFERROR(ROUND((Table1[[#This Row],[Stock
(S&amp;L)]]/Table1[[#This Row],[Rate
(L/S)]]),0),"")</f>
        <v>0</v>
      </c>
      <c r="O566" t="str">
        <f>IF(Table1[[#This Row],[Rate
(L/S)]]=1,"P/E","C")</f>
        <v>P/E</v>
      </c>
      <c r="P566" s="7" t="str">
        <f>IFERROR(VLOOKUP(Table1[[#This Row],[Stock]],[2]CUS030!$A$5:$BO$10000,21,0)/Table1[[#This Row],[Rate
(L/S)]],"")</f>
        <v/>
      </c>
      <c r="Q566" s="7" t="str">
        <f>IFERROR(VLOOKUP(Table1[[#This Row],[Stock]],[2]CUS030!$A$5:$BO$10000,22,0)/Table1[[#This Row],[Rate
(L/S)]],"")</f>
        <v/>
      </c>
      <c r="R566" s="7" t="str">
        <f>IFERROR(VLOOKUP(Table1[[#This Row],[Stock]],[2]CUS030!$A$5:$BO$10000,23,0)/Table1[[#This Row],[Rate
(L/S)]],"")</f>
        <v/>
      </c>
      <c r="S566" s="7" t="str">
        <f>IFERROR(VLOOKUP(Table1[[#This Row],[Stock]],[2]CUS030!$A$5:$BO$10000,24,0)/Table1[[#This Row],[Rate
(L/S)]],"")</f>
        <v/>
      </c>
      <c r="T566" s="7" t="str">
        <f>IFERROR(VLOOKUP(Table1[[#This Row],[Stock]],[2]CUS030!$A$5:$BO$10000,25,0)/Table1[[#This Row],[Rate
(L/S)]],"")</f>
        <v/>
      </c>
      <c r="U566" s="7" t="str">
        <f>IFERROR(VLOOKUP(Table1[[#This Row],[Stock]],[2]CUS030!$A$5:$BO$10000,26,0)/Table1[[#This Row],[Rate
(L/S)]],"")</f>
        <v/>
      </c>
      <c r="V566" s="7" t="str">
        <f>IFERROR(VLOOKUP(Table1[[#This Row],[Stock]],[2]CUS030!$A$5:$BO$10000,27,0)/Table1[[#This Row],[Rate
(L/S)]],"")</f>
        <v/>
      </c>
      <c r="W566" s="7" t="str">
        <f>IFERROR(VLOOKUP(Table1[[#This Row],[Stock]],[2]CUS030!$A$5:$BO$10000,28,0)/Table1[[#This Row],[Rate
(L/S)]],"")</f>
        <v/>
      </c>
      <c r="X566" s="7" t="str">
        <f>IFERROR(VLOOKUP(Table1[[#This Row],[Stock]],[2]CUS030!$A$5:$BO$10000,29,0)/Table1[[#This Row],[Rate
(L/S)]],"")</f>
        <v/>
      </c>
      <c r="Y566" s="7" t="str">
        <f>IFERROR(VLOOKUP(Table1[[#This Row],[Stock]],[2]CUS030!$A$5:$BO$10000,30,0)/Table1[[#This Row],[Rate
(L/S)]],"")</f>
        <v/>
      </c>
      <c r="Z566" s="7" t="str">
        <f>IFERROR(VLOOKUP(Table1[[#This Row],[Stock]],[2]CUS030!$A$5:$BO$10000,31,0)/Table1[[#This Row],[Rate
(L/S)]],"")</f>
        <v/>
      </c>
      <c r="AA566" s="7" t="str">
        <f>IFERROR(VLOOKUP(Table1[[#This Row],[Stock]],[2]CUS030!$A$5:$BO$10000,32,0)/Table1[[#This Row],[Rate
(L/S)]],"")</f>
        <v/>
      </c>
      <c r="AB566" s="7" t="str">
        <f>IFERROR(VLOOKUP(Table1[[#This Row],[Stock]],[2]CUS030!$A$5:$BO$10000,33,0)/Table1[[#This Row],[Rate
(L/S)]],"")</f>
        <v/>
      </c>
      <c r="AC566" s="7" t="str">
        <f>IFERROR(VLOOKUP(Table1[[#This Row],[Stock]],[2]CUS030!$A$5:$BO$10000,34,0)/Table1[[#This Row],[Rate
(L/S)]],"")</f>
        <v/>
      </c>
      <c r="AD566" s="7" t="str">
        <f>IFERROR(VLOOKUP(Table1[[#This Row],[Stock]],[2]CUS030!$A$5:$BO$10000,35,0)/Table1[[#This Row],[Rate
(L/S)]],"")</f>
        <v/>
      </c>
      <c r="AE566" s="7" t="str">
        <f>IFERROR(VLOOKUP(Table1[[#This Row],[Stock]],[2]CUS030!$A$5:$BO$10000,36,0)/Table1[[#This Row],[Rate
(L/S)]],"")</f>
        <v/>
      </c>
      <c r="AF566" s="7" t="str">
        <f>IFERROR(VLOOKUP(Table1[[#This Row],[Stock]],[2]CUS030!$A$5:$BO$10000,37,0)/Table1[[#This Row],[Rate
(L/S)]],"")</f>
        <v/>
      </c>
      <c r="AG566" s="7" t="str">
        <f>IFERROR(VLOOKUP(Table1[[#This Row],[Stock]],[2]CUS030!$A$5:$BO$10000,38,0)/Table1[[#This Row],[Rate
(L/S)]],"")</f>
        <v/>
      </c>
      <c r="AH566" s="7" t="str">
        <f>IFERROR(VLOOKUP(Table1[[#This Row],[Stock]],[2]CUS030!$A$5:$BO$10000,39,0)/Table1[[#This Row],[Rate
(L/S)]],"")</f>
        <v/>
      </c>
      <c r="AI566" s="7" t="str">
        <f>IFERROR(VLOOKUP(Table1[[#This Row],[Stock]],[2]CUS030!$A$5:$BO$10000,40,0)/Table1[[#This Row],[Rate
(L/S)]],"")</f>
        <v/>
      </c>
      <c r="AJ566" s="7" t="str">
        <f>IFERROR(VLOOKUP(Table1[[#This Row],[Stock]],[2]CUS030!$A$5:$BO$10000,41,0)/Table1[[#This Row],[Rate
(L/S)]],"")</f>
        <v/>
      </c>
      <c r="AK566" s="7" t="str">
        <f>IFERROR(VLOOKUP(Table1[[#This Row],[Stock]],[2]CUS030!$A$5:$BO$10000,42,0)/Table1[[#This Row],[Rate
(L/S)]],"")</f>
        <v/>
      </c>
      <c r="AL566" s="7" t="str">
        <f>IFERROR(VLOOKUP(Table1[[#This Row],[Stock]],[2]CUS030!$A$5:$BO$10000,43,0)/Table1[[#This Row],[Rate
(L/S)]],"")</f>
        <v/>
      </c>
      <c r="AM566" s="7" t="str">
        <f>IFERROR(VLOOKUP(Table1[[#This Row],[Stock]],[2]CUS030!$A$5:$BO$10000,44,0)/Table1[[#This Row],[Rate
(L/S)]],"")</f>
        <v/>
      </c>
      <c r="AN566" s="7" t="str">
        <f>IFERROR(VLOOKUP(Table1[[#This Row],[Stock]],[2]CUS030!$A$5:$BO$10000,45,0)/Table1[[#This Row],[Rate
(L/S)]],"")</f>
        <v/>
      </c>
      <c r="AO566" s="7" t="str">
        <f>IFERROR(VLOOKUP(Table1[[#This Row],[Stock]],[2]CUS030!$A$5:$BO$10000,46,0)/Table1[[#This Row],[Rate
(L/S)]],"")</f>
        <v/>
      </c>
      <c r="AP566" s="7" t="str">
        <f>IFERROR(VLOOKUP(Table1[[#This Row],[Stock]],[2]CUS030!$A$5:$BO$10000,47,0)/Table1[[#This Row],[Rate
(L/S)]],"")</f>
        <v/>
      </c>
      <c r="AQ566" s="7" t="str">
        <f>IFERROR(VLOOKUP(Table1[[#This Row],[Stock]],[2]CUS030!$A$5:$BO$10000,48,0)/Table1[[#This Row],[Rate
(L/S)]],"")</f>
        <v/>
      </c>
      <c r="AR566" s="7" t="str">
        <f>IFERROR(VLOOKUP(Table1[[#This Row],[Stock]],[2]CUS030!$A$5:$BO$10000,49,0)/Table1[[#This Row],[Rate
(L/S)]],"")</f>
        <v/>
      </c>
      <c r="AS566" s="7" t="str">
        <f>IFERROR(VLOOKUP(Table1[[#This Row],[Stock]],[2]CUS030!$A$5:$BO$10000,50,0)/Table1[[#This Row],[Rate
(L/S)]],"")</f>
        <v/>
      </c>
      <c r="AT566" s="7" t="str">
        <f>IFERROR(VLOOKUP(Table1[[#This Row],[Stock]],[2]CUS030!$A$5:$BO$10000,51,0)/Table1[[#This Row],[Rate
(L/S)]],"")</f>
        <v/>
      </c>
      <c r="AU566" s="7" t="str">
        <f>IFERROR(VLOOKUP(Table1[[#This Row],[Stock]],[2]CUS030!$A$5:$BO$10000,52,0)/Table1[[#This Row],[Rate
(L/S)]],"")</f>
        <v/>
      </c>
      <c r="AV566" s="7" t="str">
        <f>IFERROR(VLOOKUP(Table1[[#This Row],[Stock]],[2]CUS030!$A$5:$BO$10000,53,0)/Table1[[#This Row],[Rate
(L/S)]],"")</f>
        <v/>
      </c>
      <c r="AW566" s="7" t="str">
        <f>IFERROR(VLOOKUP(Table1[[#This Row],[Stock]],[2]CUS030!$A$5:$BO$10000,54,0)/Table1[[#This Row],[Rate
(L/S)]],"")</f>
        <v/>
      </c>
      <c r="AX566" s="7" t="str">
        <f>IFERROR(VLOOKUP(Table1[[#This Row],[Stock]],[2]CUS030!$A$5:$BO$10000,55,0)/Table1[[#This Row],[Rate
(L/S)]],"")</f>
        <v/>
      </c>
      <c r="AY566" s="7" t="str">
        <f>IFERROR(VLOOKUP(Table1[[#This Row],[Stock]],[2]CUS030!$A$5:$BO$10000,56,0)/Table1[[#This Row],[Rate
(L/S)]],"")</f>
        <v/>
      </c>
      <c r="AZ566" s="7" t="str">
        <f>IFERROR(VLOOKUP(Table1[[#This Row],[Stock]],[2]CUS030!$A$5:$BO$10000,57,0)/Table1[[#This Row],[Rate
(L/S)]],"")</f>
        <v/>
      </c>
      <c r="BA566" s="7" t="str">
        <f>IFERROR(VLOOKUP(Table1[[#This Row],[Stock]],[2]CUS030!$A$5:$BO$10000,58,0)/Table1[[#This Row],[Rate
(L/S)]],"")</f>
        <v/>
      </c>
      <c r="BB566" s="7" t="str">
        <f>IFERROR(VLOOKUP(Table1[[#This Row],[Stock]],[2]CUS030!$A$5:$BO$10000,59,0)/Table1[[#This Row],[Rate
(L/S)]],"")</f>
        <v/>
      </c>
      <c r="BC566" s="7" t="str">
        <f>IFERROR(VLOOKUP(Table1[[#This Row],[Stock]],[2]CUS030!$A$5:$BO$10000,60,0)/Table1[[#This Row],[Rate
(L/S)]],"")</f>
        <v/>
      </c>
      <c r="BD566" s="7" t="str">
        <f>IFERROR(VLOOKUP(Table1[[#This Row],[Stock]],[2]CUS030!$A$5:$BO$10000,61,0)/Table1[[#This Row],[Rate
(L/S)]],"")</f>
        <v/>
      </c>
      <c r="BE566" s="7" t="str">
        <f>IFERROR(VLOOKUP(Table1[[#This Row],[Stock]],[2]CUS030!$A$5:$BO$10000,62,0)/Table1[[#This Row],[Rate
(L/S)]],"")</f>
        <v/>
      </c>
      <c r="BF566" s="7" t="str">
        <f>IFERROR(VLOOKUP(Table1[[#This Row],[Stock]],[2]CUS030!$A$5:$BO$10000,63,0)/Table1[[#This Row],[Rate
(L/S)]],"")</f>
        <v/>
      </c>
      <c r="BG566" s="7" t="str">
        <f>IFERROR(VLOOKUP(Table1[[#This Row],[Stock]],[2]CUS030!$A$5:$BO$10000,64,0)/Table1[[#This Row],[Rate
(L/S)]],"")</f>
        <v/>
      </c>
      <c r="BH566" s="7" t="str">
        <f>IFERROR(VLOOKUP(Table1[[#This Row],[Stock]],[2]CUS030!$A$5:$BO$10000,65,0)/Table1[[#This Row],[Rate
(L/S)]],"")</f>
        <v/>
      </c>
      <c r="BI566" s="7" t="s">
        <v>1</v>
      </c>
      <c r="BJ566" s="15">
        <f>IFERROR(IF(Table1[[#This Row],[S.Material]]="S",(Table1[[#This Row],[Total Qty]]+Table1[[#This Row],[N+1]]+Table1[[#This Row],[N+2]]),Table1[[#This Row],[Total Qty]]+Table1[[#This Row],[N+1]]),)</f>
        <v>0</v>
      </c>
      <c r="BK566" s="7" t="str">
        <f>IFERROR(IF(((AVERAGE((Table1[[#This Row],[N+1]],Table1[[#This Row],[N+2]]),Table1[[#This Row],[N+3]])-(Table1[[#This Row],[Total Qty]])))&gt;500,"Fixed&gt;500pcs",""),"")</f>
        <v/>
      </c>
      <c r="BL566" s="7" t="str">
        <f>IF(AND(Table1[[#This Row],[Last Forcast]]=0,Table1[[#This Row],[Total Qty]]&gt;0,Table1[[#This Row],[N+1]]&gt;0),"Check PO again","")</f>
        <v/>
      </c>
    </row>
    <row r="567" spans="2:64" x14ac:dyDescent="0.3">
      <c r="B567">
        <v>565</v>
      </c>
      <c r="C567" t="s">
        <v>573</v>
      </c>
      <c r="D567">
        <f>IFERROR(ROUND((MID(Table1[[#This Row],[Production]],35,(LEN(Table1[[#This Row],[Production]]))-37)/(MID(Table1[[#This Row],[Stock]],35,(LEN(Table1[[#This Row],[Stock]]))-37))),0),"")</f>
        <v>1</v>
      </c>
      <c r="E567" t="s">
        <v>573</v>
      </c>
      <c r="F567" s="16">
        <f>VLOOKUP(LEFT(Table1[[#This Row],[Production]],LEN(Table1[[#This Row],[Production]])-7),Item!$A$5:$Z$1000,26,0)</f>
        <v>0.996</v>
      </c>
      <c r="H567" s="8" t="str">
        <f>IFERROR(VLOOKUP(MID(Table1[[#This Row],[Production]],10,2),Special!$B$2:$D$26,3,0),"")</f>
        <v>S</v>
      </c>
      <c r="J567" t="b">
        <f>EXACT(LEFT(Table1[[#This Row],[Stock]],12),LEFT(Table1[[#This Row],[Production]],12))</f>
        <v>1</v>
      </c>
      <c r="K567" t="b">
        <f>EXACT((RIGHT(Table1[[#This Row],[Stock]],3)),((RIGHT(Table1[[#This Row],[Production]],3))))</f>
        <v>1</v>
      </c>
      <c r="L567" s="14">
        <f>IFERROR(VLOOKUP(Table1[[#This Row],[Stock]],[1]Sheet1!$A$7:$N$10000,14,0),"")</f>
        <v>0</v>
      </c>
      <c r="M567" s="14">
        <f>IFERROR(ROUND((Table1[[#This Row],[Stock
(S&amp;L)]]/Table1[[#This Row],[Rate
(L/S)]]),0),"")</f>
        <v>0</v>
      </c>
      <c r="O567" t="str">
        <f>IF(Table1[[#This Row],[Rate
(L/S)]]=1,"P/E","C")</f>
        <v>P/E</v>
      </c>
      <c r="P567" s="7" t="str">
        <f>IFERROR(VLOOKUP(Table1[[#This Row],[Stock]],[2]CUS030!$A$5:$BO$10000,21,0)/Table1[[#This Row],[Rate
(L/S)]],"")</f>
        <v/>
      </c>
      <c r="Q567" s="7" t="str">
        <f>IFERROR(VLOOKUP(Table1[[#This Row],[Stock]],[2]CUS030!$A$5:$BO$10000,22,0)/Table1[[#This Row],[Rate
(L/S)]],"")</f>
        <v/>
      </c>
      <c r="R567" s="7" t="str">
        <f>IFERROR(VLOOKUP(Table1[[#This Row],[Stock]],[2]CUS030!$A$5:$BO$10000,23,0)/Table1[[#This Row],[Rate
(L/S)]],"")</f>
        <v/>
      </c>
      <c r="S567" s="7" t="str">
        <f>IFERROR(VLOOKUP(Table1[[#This Row],[Stock]],[2]CUS030!$A$5:$BO$10000,24,0)/Table1[[#This Row],[Rate
(L/S)]],"")</f>
        <v/>
      </c>
      <c r="T567" s="7" t="str">
        <f>IFERROR(VLOOKUP(Table1[[#This Row],[Stock]],[2]CUS030!$A$5:$BO$10000,25,0)/Table1[[#This Row],[Rate
(L/S)]],"")</f>
        <v/>
      </c>
      <c r="U567" s="7" t="str">
        <f>IFERROR(VLOOKUP(Table1[[#This Row],[Stock]],[2]CUS030!$A$5:$BO$10000,26,0)/Table1[[#This Row],[Rate
(L/S)]],"")</f>
        <v/>
      </c>
      <c r="V567" s="7" t="str">
        <f>IFERROR(VLOOKUP(Table1[[#This Row],[Stock]],[2]CUS030!$A$5:$BO$10000,27,0)/Table1[[#This Row],[Rate
(L/S)]],"")</f>
        <v/>
      </c>
      <c r="W567" s="7" t="str">
        <f>IFERROR(VLOOKUP(Table1[[#This Row],[Stock]],[2]CUS030!$A$5:$BO$10000,28,0)/Table1[[#This Row],[Rate
(L/S)]],"")</f>
        <v/>
      </c>
      <c r="X567" s="7" t="str">
        <f>IFERROR(VLOOKUP(Table1[[#This Row],[Stock]],[2]CUS030!$A$5:$BO$10000,29,0)/Table1[[#This Row],[Rate
(L/S)]],"")</f>
        <v/>
      </c>
      <c r="Y567" s="7" t="str">
        <f>IFERROR(VLOOKUP(Table1[[#This Row],[Stock]],[2]CUS030!$A$5:$BO$10000,30,0)/Table1[[#This Row],[Rate
(L/S)]],"")</f>
        <v/>
      </c>
      <c r="Z567" s="7" t="str">
        <f>IFERROR(VLOOKUP(Table1[[#This Row],[Stock]],[2]CUS030!$A$5:$BO$10000,31,0)/Table1[[#This Row],[Rate
(L/S)]],"")</f>
        <v/>
      </c>
      <c r="AA567" s="7" t="str">
        <f>IFERROR(VLOOKUP(Table1[[#This Row],[Stock]],[2]CUS030!$A$5:$BO$10000,32,0)/Table1[[#This Row],[Rate
(L/S)]],"")</f>
        <v/>
      </c>
      <c r="AB567" s="7" t="str">
        <f>IFERROR(VLOOKUP(Table1[[#This Row],[Stock]],[2]CUS030!$A$5:$BO$10000,33,0)/Table1[[#This Row],[Rate
(L/S)]],"")</f>
        <v/>
      </c>
      <c r="AC567" s="7" t="str">
        <f>IFERROR(VLOOKUP(Table1[[#This Row],[Stock]],[2]CUS030!$A$5:$BO$10000,34,0)/Table1[[#This Row],[Rate
(L/S)]],"")</f>
        <v/>
      </c>
      <c r="AD567" s="7" t="str">
        <f>IFERROR(VLOOKUP(Table1[[#This Row],[Stock]],[2]CUS030!$A$5:$BO$10000,35,0)/Table1[[#This Row],[Rate
(L/S)]],"")</f>
        <v/>
      </c>
      <c r="AE567" s="7" t="str">
        <f>IFERROR(VLOOKUP(Table1[[#This Row],[Stock]],[2]CUS030!$A$5:$BO$10000,36,0)/Table1[[#This Row],[Rate
(L/S)]],"")</f>
        <v/>
      </c>
      <c r="AF567" s="7" t="str">
        <f>IFERROR(VLOOKUP(Table1[[#This Row],[Stock]],[2]CUS030!$A$5:$BO$10000,37,0)/Table1[[#This Row],[Rate
(L/S)]],"")</f>
        <v/>
      </c>
      <c r="AG567" s="7" t="str">
        <f>IFERROR(VLOOKUP(Table1[[#This Row],[Stock]],[2]CUS030!$A$5:$BO$10000,38,0)/Table1[[#This Row],[Rate
(L/S)]],"")</f>
        <v/>
      </c>
      <c r="AH567" s="7" t="str">
        <f>IFERROR(VLOOKUP(Table1[[#This Row],[Stock]],[2]CUS030!$A$5:$BO$10000,39,0)/Table1[[#This Row],[Rate
(L/S)]],"")</f>
        <v/>
      </c>
      <c r="AI567" s="7" t="str">
        <f>IFERROR(VLOOKUP(Table1[[#This Row],[Stock]],[2]CUS030!$A$5:$BO$10000,40,0)/Table1[[#This Row],[Rate
(L/S)]],"")</f>
        <v/>
      </c>
      <c r="AJ567" s="7" t="str">
        <f>IFERROR(VLOOKUP(Table1[[#This Row],[Stock]],[2]CUS030!$A$5:$BO$10000,41,0)/Table1[[#This Row],[Rate
(L/S)]],"")</f>
        <v/>
      </c>
      <c r="AK567" s="7" t="str">
        <f>IFERROR(VLOOKUP(Table1[[#This Row],[Stock]],[2]CUS030!$A$5:$BO$10000,42,0)/Table1[[#This Row],[Rate
(L/S)]],"")</f>
        <v/>
      </c>
      <c r="AL567" s="7" t="str">
        <f>IFERROR(VLOOKUP(Table1[[#This Row],[Stock]],[2]CUS030!$A$5:$BO$10000,43,0)/Table1[[#This Row],[Rate
(L/S)]],"")</f>
        <v/>
      </c>
      <c r="AM567" s="7" t="str">
        <f>IFERROR(VLOOKUP(Table1[[#This Row],[Stock]],[2]CUS030!$A$5:$BO$10000,44,0)/Table1[[#This Row],[Rate
(L/S)]],"")</f>
        <v/>
      </c>
      <c r="AN567" s="7" t="str">
        <f>IFERROR(VLOOKUP(Table1[[#This Row],[Stock]],[2]CUS030!$A$5:$BO$10000,45,0)/Table1[[#This Row],[Rate
(L/S)]],"")</f>
        <v/>
      </c>
      <c r="AO567" s="7" t="str">
        <f>IFERROR(VLOOKUP(Table1[[#This Row],[Stock]],[2]CUS030!$A$5:$BO$10000,46,0)/Table1[[#This Row],[Rate
(L/S)]],"")</f>
        <v/>
      </c>
      <c r="AP567" s="7" t="str">
        <f>IFERROR(VLOOKUP(Table1[[#This Row],[Stock]],[2]CUS030!$A$5:$BO$10000,47,0)/Table1[[#This Row],[Rate
(L/S)]],"")</f>
        <v/>
      </c>
      <c r="AQ567" s="7" t="str">
        <f>IFERROR(VLOOKUP(Table1[[#This Row],[Stock]],[2]CUS030!$A$5:$BO$10000,48,0)/Table1[[#This Row],[Rate
(L/S)]],"")</f>
        <v/>
      </c>
      <c r="AR567" s="7" t="str">
        <f>IFERROR(VLOOKUP(Table1[[#This Row],[Stock]],[2]CUS030!$A$5:$BO$10000,49,0)/Table1[[#This Row],[Rate
(L/S)]],"")</f>
        <v/>
      </c>
      <c r="AS567" s="7" t="str">
        <f>IFERROR(VLOOKUP(Table1[[#This Row],[Stock]],[2]CUS030!$A$5:$BO$10000,50,0)/Table1[[#This Row],[Rate
(L/S)]],"")</f>
        <v/>
      </c>
      <c r="AT567" s="7" t="str">
        <f>IFERROR(VLOOKUP(Table1[[#This Row],[Stock]],[2]CUS030!$A$5:$BO$10000,51,0)/Table1[[#This Row],[Rate
(L/S)]],"")</f>
        <v/>
      </c>
      <c r="AU567" s="7" t="str">
        <f>IFERROR(VLOOKUP(Table1[[#This Row],[Stock]],[2]CUS030!$A$5:$BO$10000,52,0)/Table1[[#This Row],[Rate
(L/S)]],"")</f>
        <v/>
      </c>
      <c r="AV567" s="7" t="str">
        <f>IFERROR(VLOOKUP(Table1[[#This Row],[Stock]],[2]CUS030!$A$5:$BO$10000,53,0)/Table1[[#This Row],[Rate
(L/S)]],"")</f>
        <v/>
      </c>
      <c r="AW567" s="7" t="str">
        <f>IFERROR(VLOOKUP(Table1[[#This Row],[Stock]],[2]CUS030!$A$5:$BO$10000,54,0)/Table1[[#This Row],[Rate
(L/S)]],"")</f>
        <v/>
      </c>
      <c r="AX567" s="7" t="str">
        <f>IFERROR(VLOOKUP(Table1[[#This Row],[Stock]],[2]CUS030!$A$5:$BO$10000,55,0)/Table1[[#This Row],[Rate
(L/S)]],"")</f>
        <v/>
      </c>
      <c r="AY567" s="7" t="str">
        <f>IFERROR(VLOOKUP(Table1[[#This Row],[Stock]],[2]CUS030!$A$5:$BO$10000,56,0)/Table1[[#This Row],[Rate
(L/S)]],"")</f>
        <v/>
      </c>
      <c r="AZ567" s="7" t="str">
        <f>IFERROR(VLOOKUP(Table1[[#This Row],[Stock]],[2]CUS030!$A$5:$BO$10000,57,0)/Table1[[#This Row],[Rate
(L/S)]],"")</f>
        <v/>
      </c>
      <c r="BA567" s="7" t="str">
        <f>IFERROR(VLOOKUP(Table1[[#This Row],[Stock]],[2]CUS030!$A$5:$BO$10000,58,0)/Table1[[#This Row],[Rate
(L/S)]],"")</f>
        <v/>
      </c>
      <c r="BB567" s="7" t="str">
        <f>IFERROR(VLOOKUP(Table1[[#This Row],[Stock]],[2]CUS030!$A$5:$BO$10000,59,0)/Table1[[#This Row],[Rate
(L/S)]],"")</f>
        <v/>
      </c>
      <c r="BC567" s="7" t="str">
        <f>IFERROR(VLOOKUP(Table1[[#This Row],[Stock]],[2]CUS030!$A$5:$BO$10000,60,0)/Table1[[#This Row],[Rate
(L/S)]],"")</f>
        <v/>
      </c>
      <c r="BD567" s="7" t="str">
        <f>IFERROR(VLOOKUP(Table1[[#This Row],[Stock]],[2]CUS030!$A$5:$BO$10000,61,0)/Table1[[#This Row],[Rate
(L/S)]],"")</f>
        <v/>
      </c>
      <c r="BE567" s="7" t="str">
        <f>IFERROR(VLOOKUP(Table1[[#This Row],[Stock]],[2]CUS030!$A$5:$BO$10000,62,0)/Table1[[#This Row],[Rate
(L/S)]],"")</f>
        <v/>
      </c>
      <c r="BF567" s="7" t="str">
        <f>IFERROR(VLOOKUP(Table1[[#This Row],[Stock]],[2]CUS030!$A$5:$BO$10000,63,0)/Table1[[#This Row],[Rate
(L/S)]],"")</f>
        <v/>
      </c>
      <c r="BG567" s="7" t="str">
        <f>IFERROR(VLOOKUP(Table1[[#This Row],[Stock]],[2]CUS030!$A$5:$BO$10000,64,0)/Table1[[#This Row],[Rate
(L/S)]],"")</f>
        <v/>
      </c>
      <c r="BH567" s="7" t="str">
        <f>IFERROR(VLOOKUP(Table1[[#This Row],[Stock]],[2]CUS030!$A$5:$BO$10000,65,0)/Table1[[#This Row],[Rate
(L/S)]],"")</f>
        <v/>
      </c>
      <c r="BI567" s="7" t="s">
        <v>1</v>
      </c>
      <c r="BJ567" s="15">
        <f>IFERROR(IF(Table1[[#This Row],[S.Material]]="S",(Table1[[#This Row],[Total Qty]]+Table1[[#This Row],[N+1]]+Table1[[#This Row],[N+2]]),Table1[[#This Row],[Total Qty]]+Table1[[#This Row],[N+1]]),)</f>
        <v>0</v>
      </c>
      <c r="BK567" s="7" t="str">
        <f>IFERROR(IF(((AVERAGE((Table1[[#This Row],[N+1]],Table1[[#This Row],[N+2]]),Table1[[#This Row],[N+3]])-(Table1[[#This Row],[Total Qty]])))&gt;500,"Fixed&gt;500pcs",""),"")</f>
        <v/>
      </c>
      <c r="BL567" s="7" t="str">
        <f>IF(AND(Table1[[#This Row],[Last Forcast]]=0,Table1[[#This Row],[Total Qty]]&gt;0,Table1[[#This Row],[N+1]]&gt;0),"Check PO again","")</f>
        <v/>
      </c>
    </row>
    <row r="568" spans="2:64" x14ac:dyDescent="0.3">
      <c r="B568">
        <v>566</v>
      </c>
      <c r="C568" t="s">
        <v>580</v>
      </c>
      <c r="D568">
        <f>IFERROR(ROUND((MID(Table1[[#This Row],[Production]],35,(LEN(Table1[[#This Row],[Production]]))-37)/(MID(Table1[[#This Row],[Stock]],35,(LEN(Table1[[#This Row],[Stock]]))-37))),0),"")</f>
        <v>1</v>
      </c>
      <c r="E568" t="s">
        <v>580</v>
      </c>
      <c r="F568" s="16">
        <f>VLOOKUP(LEFT(Table1[[#This Row],[Production]],LEN(Table1[[#This Row],[Production]])-7),Item!$A$5:$Z$1000,26,0)</f>
        <v>0.996</v>
      </c>
      <c r="H568" s="8" t="str">
        <f>IFERROR(VLOOKUP(MID(Table1[[#This Row],[Production]],10,2),Special!$B$2:$D$26,3,0),"")</f>
        <v>S</v>
      </c>
      <c r="J568" t="b">
        <f>EXACT(LEFT(Table1[[#This Row],[Stock]],12),LEFT(Table1[[#This Row],[Production]],12))</f>
        <v>1</v>
      </c>
      <c r="K568" t="b">
        <f>EXACT((RIGHT(Table1[[#This Row],[Stock]],3)),((RIGHT(Table1[[#This Row],[Production]],3))))</f>
        <v>1</v>
      </c>
      <c r="L568" s="14">
        <f>IFERROR(VLOOKUP(Table1[[#This Row],[Stock]],[1]Sheet1!$A$7:$N$10000,14,0),"")</f>
        <v>41</v>
      </c>
      <c r="M568" s="14">
        <f>IFERROR(ROUND((Table1[[#This Row],[Stock
(S&amp;L)]]/Table1[[#This Row],[Rate
(L/S)]]),0),"")</f>
        <v>41</v>
      </c>
      <c r="O568" t="str">
        <f>IF(Table1[[#This Row],[Rate
(L/S)]]=1,"P/E","C")</f>
        <v>P/E</v>
      </c>
      <c r="P568" s="7" t="str">
        <f>IFERROR(VLOOKUP(Table1[[#This Row],[Stock]],[2]CUS030!$A$5:$BO$10000,21,0)/Table1[[#This Row],[Rate
(L/S)]],"")</f>
        <v/>
      </c>
      <c r="Q568" s="7" t="str">
        <f>IFERROR(VLOOKUP(Table1[[#This Row],[Stock]],[2]CUS030!$A$5:$BO$10000,22,0)/Table1[[#This Row],[Rate
(L/S)]],"")</f>
        <v/>
      </c>
      <c r="R568" s="7" t="str">
        <f>IFERROR(VLOOKUP(Table1[[#This Row],[Stock]],[2]CUS030!$A$5:$BO$10000,23,0)/Table1[[#This Row],[Rate
(L/S)]],"")</f>
        <v/>
      </c>
      <c r="S568" s="7" t="str">
        <f>IFERROR(VLOOKUP(Table1[[#This Row],[Stock]],[2]CUS030!$A$5:$BO$10000,24,0)/Table1[[#This Row],[Rate
(L/S)]],"")</f>
        <v/>
      </c>
      <c r="T568" s="7" t="str">
        <f>IFERROR(VLOOKUP(Table1[[#This Row],[Stock]],[2]CUS030!$A$5:$BO$10000,25,0)/Table1[[#This Row],[Rate
(L/S)]],"")</f>
        <v/>
      </c>
      <c r="U568" s="7" t="str">
        <f>IFERROR(VLOOKUP(Table1[[#This Row],[Stock]],[2]CUS030!$A$5:$BO$10000,26,0)/Table1[[#This Row],[Rate
(L/S)]],"")</f>
        <v/>
      </c>
      <c r="V568" s="7" t="str">
        <f>IFERROR(VLOOKUP(Table1[[#This Row],[Stock]],[2]CUS030!$A$5:$BO$10000,27,0)/Table1[[#This Row],[Rate
(L/S)]],"")</f>
        <v/>
      </c>
      <c r="W568" s="7" t="str">
        <f>IFERROR(VLOOKUP(Table1[[#This Row],[Stock]],[2]CUS030!$A$5:$BO$10000,28,0)/Table1[[#This Row],[Rate
(L/S)]],"")</f>
        <v/>
      </c>
      <c r="X568" s="7" t="str">
        <f>IFERROR(VLOOKUP(Table1[[#This Row],[Stock]],[2]CUS030!$A$5:$BO$10000,29,0)/Table1[[#This Row],[Rate
(L/S)]],"")</f>
        <v/>
      </c>
      <c r="Y568" s="7" t="str">
        <f>IFERROR(VLOOKUP(Table1[[#This Row],[Stock]],[2]CUS030!$A$5:$BO$10000,30,0)/Table1[[#This Row],[Rate
(L/S)]],"")</f>
        <v/>
      </c>
      <c r="Z568" s="7" t="str">
        <f>IFERROR(VLOOKUP(Table1[[#This Row],[Stock]],[2]CUS030!$A$5:$BO$10000,31,0)/Table1[[#This Row],[Rate
(L/S)]],"")</f>
        <v/>
      </c>
      <c r="AA568" s="7" t="str">
        <f>IFERROR(VLOOKUP(Table1[[#This Row],[Stock]],[2]CUS030!$A$5:$BO$10000,32,0)/Table1[[#This Row],[Rate
(L/S)]],"")</f>
        <v/>
      </c>
      <c r="AB568" s="7" t="str">
        <f>IFERROR(VLOOKUP(Table1[[#This Row],[Stock]],[2]CUS030!$A$5:$BO$10000,33,0)/Table1[[#This Row],[Rate
(L/S)]],"")</f>
        <v/>
      </c>
      <c r="AC568" s="7" t="str">
        <f>IFERROR(VLOOKUP(Table1[[#This Row],[Stock]],[2]CUS030!$A$5:$BO$10000,34,0)/Table1[[#This Row],[Rate
(L/S)]],"")</f>
        <v/>
      </c>
      <c r="AD568" s="7" t="str">
        <f>IFERROR(VLOOKUP(Table1[[#This Row],[Stock]],[2]CUS030!$A$5:$BO$10000,35,0)/Table1[[#This Row],[Rate
(L/S)]],"")</f>
        <v/>
      </c>
      <c r="AE568" s="7" t="str">
        <f>IFERROR(VLOOKUP(Table1[[#This Row],[Stock]],[2]CUS030!$A$5:$BO$10000,36,0)/Table1[[#This Row],[Rate
(L/S)]],"")</f>
        <v/>
      </c>
      <c r="AF568" s="7" t="str">
        <f>IFERROR(VLOOKUP(Table1[[#This Row],[Stock]],[2]CUS030!$A$5:$BO$10000,37,0)/Table1[[#This Row],[Rate
(L/S)]],"")</f>
        <v/>
      </c>
      <c r="AG568" s="7" t="str">
        <f>IFERROR(VLOOKUP(Table1[[#This Row],[Stock]],[2]CUS030!$A$5:$BO$10000,38,0)/Table1[[#This Row],[Rate
(L/S)]],"")</f>
        <v/>
      </c>
      <c r="AH568" s="7" t="str">
        <f>IFERROR(VLOOKUP(Table1[[#This Row],[Stock]],[2]CUS030!$A$5:$BO$10000,39,0)/Table1[[#This Row],[Rate
(L/S)]],"")</f>
        <v/>
      </c>
      <c r="AI568" s="7" t="str">
        <f>IFERROR(VLOOKUP(Table1[[#This Row],[Stock]],[2]CUS030!$A$5:$BO$10000,40,0)/Table1[[#This Row],[Rate
(L/S)]],"")</f>
        <v/>
      </c>
      <c r="AJ568" s="7" t="str">
        <f>IFERROR(VLOOKUP(Table1[[#This Row],[Stock]],[2]CUS030!$A$5:$BO$10000,41,0)/Table1[[#This Row],[Rate
(L/S)]],"")</f>
        <v/>
      </c>
      <c r="AK568" s="7" t="str">
        <f>IFERROR(VLOOKUP(Table1[[#This Row],[Stock]],[2]CUS030!$A$5:$BO$10000,42,0)/Table1[[#This Row],[Rate
(L/S)]],"")</f>
        <v/>
      </c>
      <c r="AL568" s="7" t="str">
        <f>IFERROR(VLOOKUP(Table1[[#This Row],[Stock]],[2]CUS030!$A$5:$BO$10000,43,0)/Table1[[#This Row],[Rate
(L/S)]],"")</f>
        <v/>
      </c>
      <c r="AM568" s="7" t="str">
        <f>IFERROR(VLOOKUP(Table1[[#This Row],[Stock]],[2]CUS030!$A$5:$BO$10000,44,0)/Table1[[#This Row],[Rate
(L/S)]],"")</f>
        <v/>
      </c>
      <c r="AN568" s="7" t="str">
        <f>IFERROR(VLOOKUP(Table1[[#This Row],[Stock]],[2]CUS030!$A$5:$BO$10000,45,0)/Table1[[#This Row],[Rate
(L/S)]],"")</f>
        <v/>
      </c>
      <c r="AO568" s="7" t="str">
        <f>IFERROR(VLOOKUP(Table1[[#This Row],[Stock]],[2]CUS030!$A$5:$BO$10000,46,0)/Table1[[#This Row],[Rate
(L/S)]],"")</f>
        <v/>
      </c>
      <c r="AP568" s="7" t="str">
        <f>IFERROR(VLOOKUP(Table1[[#This Row],[Stock]],[2]CUS030!$A$5:$BO$10000,47,0)/Table1[[#This Row],[Rate
(L/S)]],"")</f>
        <v/>
      </c>
      <c r="AQ568" s="7" t="str">
        <f>IFERROR(VLOOKUP(Table1[[#This Row],[Stock]],[2]CUS030!$A$5:$BO$10000,48,0)/Table1[[#This Row],[Rate
(L/S)]],"")</f>
        <v/>
      </c>
      <c r="AR568" s="7" t="str">
        <f>IFERROR(VLOOKUP(Table1[[#This Row],[Stock]],[2]CUS030!$A$5:$BO$10000,49,0)/Table1[[#This Row],[Rate
(L/S)]],"")</f>
        <v/>
      </c>
      <c r="AS568" s="7" t="str">
        <f>IFERROR(VLOOKUP(Table1[[#This Row],[Stock]],[2]CUS030!$A$5:$BO$10000,50,0)/Table1[[#This Row],[Rate
(L/S)]],"")</f>
        <v/>
      </c>
      <c r="AT568" s="7" t="str">
        <f>IFERROR(VLOOKUP(Table1[[#This Row],[Stock]],[2]CUS030!$A$5:$BO$10000,51,0)/Table1[[#This Row],[Rate
(L/S)]],"")</f>
        <v/>
      </c>
      <c r="AU568" s="7" t="str">
        <f>IFERROR(VLOOKUP(Table1[[#This Row],[Stock]],[2]CUS030!$A$5:$BO$10000,52,0)/Table1[[#This Row],[Rate
(L/S)]],"")</f>
        <v/>
      </c>
      <c r="AV568" s="7" t="str">
        <f>IFERROR(VLOOKUP(Table1[[#This Row],[Stock]],[2]CUS030!$A$5:$BO$10000,53,0)/Table1[[#This Row],[Rate
(L/S)]],"")</f>
        <v/>
      </c>
      <c r="AW568" s="7" t="str">
        <f>IFERROR(VLOOKUP(Table1[[#This Row],[Stock]],[2]CUS030!$A$5:$BO$10000,54,0)/Table1[[#This Row],[Rate
(L/S)]],"")</f>
        <v/>
      </c>
      <c r="AX568" s="7" t="str">
        <f>IFERROR(VLOOKUP(Table1[[#This Row],[Stock]],[2]CUS030!$A$5:$BO$10000,55,0)/Table1[[#This Row],[Rate
(L/S)]],"")</f>
        <v/>
      </c>
      <c r="AY568" s="7" t="str">
        <f>IFERROR(VLOOKUP(Table1[[#This Row],[Stock]],[2]CUS030!$A$5:$BO$10000,56,0)/Table1[[#This Row],[Rate
(L/S)]],"")</f>
        <v/>
      </c>
      <c r="AZ568" s="7" t="str">
        <f>IFERROR(VLOOKUP(Table1[[#This Row],[Stock]],[2]CUS030!$A$5:$BO$10000,57,0)/Table1[[#This Row],[Rate
(L/S)]],"")</f>
        <v/>
      </c>
      <c r="BA568" s="7" t="str">
        <f>IFERROR(VLOOKUP(Table1[[#This Row],[Stock]],[2]CUS030!$A$5:$BO$10000,58,0)/Table1[[#This Row],[Rate
(L/S)]],"")</f>
        <v/>
      </c>
      <c r="BB568" s="7" t="str">
        <f>IFERROR(VLOOKUP(Table1[[#This Row],[Stock]],[2]CUS030!$A$5:$BO$10000,59,0)/Table1[[#This Row],[Rate
(L/S)]],"")</f>
        <v/>
      </c>
      <c r="BC568" s="7" t="str">
        <f>IFERROR(VLOOKUP(Table1[[#This Row],[Stock]],[2]CUS030!$A$5:$BO$10000,60,0)/Table1[[#This Row],[Rate
(L/S)]],"")</f>
        <v/>
      </c>
      <c r="BD568" s="7" t="str">
        <f>IFERROR(VLOOKUP(Table1[[#This Row],[Stock]],[2]CUS030!$A$5:$BO$10000,61,0)/Table1[[#This Row],[Rate
(L/S)]],"")</f>
        <v/>
      </c>
      <c r="BE568" s="7" t="str">
        <f>IFERROR(VLOOKUP(Table1[[#This Row],[Stock]],[2]CUS030!$A$5:$BO$10000,62,0)/Table1[[#This Row],[Rate
(L/S)]],"")</f>
        <v/>
      </c>
      <c r="BF568" s="7" t="str">
        <f>IFERROR(VLOOKUP(Table1[[#This Row],[Stock]],[2]CUS030!$A$5:$BO$10000,63,0)/Table1[[#This Row],[Rate
(L/S)]],"")</f>
        <v/>
      </c>
      <c r="BG568" s="7" t="str">
        <f>IFERROR(VLOOKUP(Table1[[#This Row],[Stock]],[2]CUS030!$A$5:$BO$10000,64,0)/Table1[[#This Row],[Rate
(L/S)]],"")</f>
        <v/>
      </c>
      <c r="BH568" s="7" t="str">
        <f>IFERROR(VLOOKUP(Table1[[#This Row],[Stock]],[2]CUS030!$A$5:$BO$10000,65,0)/Table1[[#This Row],[Rate
(L/S)]],"")</f>
        <v/>
      </c>
      <c r="BI568" s="7" t="s">
        <v>1</v>
      </c>
      <c r="BJ568" s="15">
        <f>IFERROR(IF(Table1[[#This Row],[S.Material]]="S",(Table1[[#This Row],[Total Qty]]+Table1[[#This Row],[N+1]]+Table1[[#This Row],[N+2]]),Table1[[#This Row],[Total Qty]]+Table1[[#This Row],[N+1]]),)</f>
        <v>0</v>
      </c>
      <c r="BK568" s="7" t="str">
        <f>IFERROR(IF(((AVERAGE((Table1[[#This Row],[N+1]],Table1[[#This Row],[N+2]]),Table1[[#This Row],[N+3]])-(Table1[[#This Row],[Total Qty]])))&gt;500,"Fixed&gt;500pcs",""),"")</f>
        <v/>
      </c>
      <c r="BL568" s="7" t="str">
        <f>IF(AND(Table1[[#This Row],[Last Forcast]]=0,Table1[[#This Row],[Total Qty]]&gt;0,Table1[[#This Row],[N+1]]&gt;0),"Check PO again","")</f>
        <v/>
      </c>
    </row>
    <row r="569" spans="2:64" x14ac:dyDescent="0.3">
      <c r="B569">
        <v>567</v>
      </c>
      <c r="C569" t="s">
        <v>576</v>
      </c>
      <c r="D569">
        <f>IFERROR(ROUND((MID(Table1[[#This Row],[Production]],35,(LEN(Table1[[#This Row],[Production]]))-37)/(MID(Table1[[#This Row],[Stock]],35,(LEN(Table1[[#This Row],[Stock]]))-37))),0),"")</f>
        <v>1</v>
      </c>
      <c r="E569" t="s">
        <v>576</v>
      </c>
      <c r="F569" s="16">
        <f>VLOOKUP(LEFT(Table1[[#This Row],[Production]],LEN(Table1[[#This Row],[Production]])-7),Item!$A$5:$Z$1000,26,0)</f>
        <v>0.996</v>
      </c>
      <c r="H569" s="8" t="str">
        <f>IFERROR(VLOOKUP(MID(Table1[[#This Row],[Production]],10,2),Special!$B$2:$D$26,3,0),"")</f>
        <v>S</v>
      </c>
      <c r="J569" t="b">
        <f>EXACT(LEFT(Table1[[#This Row],[Stock]],12),LEFT(Table1[[#This Row],[Production]],12))</f>
        <v>1</v>
      </c>
      <c r="K569" t="b">
        <f>EXACT((RIGHT(Table1[[#This Row],[Stock]],3)),((RIGHT(Table1[[#This Row],[Production]],3))))</f>
        <v>1</v>
      </c>
      <c r="L569" s="14">
        <f>IFERROR(VLOOKUP(Table1[[#This Row],[Stock]],[1]Sheet1!$A$7:$N$10000,14,0),"")</f>
        <v>0</v>
      </c>
      <c r="M569" s="14">
        <f>IFERROR(ROUND((Table1[[#This Row],[Stock
(S&amp;L)]]/Table1[[#This Row],[Rate
(L/S)]]),0),"")</f>
        <v>0</v>
      </c>
      <c r="O569" t="str">
        <f>IF(Table1[[#This Row],[Rate
(L/S)]]=1,"P/E","C")</f>
        <v>P/E</v>
      </c>
      <c r="P569" s="7" t="str">
        <f>IFERROR(VLOOKUP(Table1[[#This Row],[Stock]],[2]CUS030!$A$5:$BO$10000,21,0)/Table1[[#This Row],[Rate
(L/S)]],"")</f>
        <v/>
      </c>
      <c r="Q569" s="7" t="str">
        <f>IFERROR(VLOOKUP(Table1[[#This Row],[Stock]],[2]CUS030!$A$5:$BO$10000,22,0)/Table1[[#This Row],[Rate
(L/S)]],"")</f>
        <v/>
      </c>
      <c r="R569" s="7" t="str">
        <f>IFERROR(VLOOKUP(Table1[[#This Row],[Stock]],[2]CUS030!$A$5:$BO$10000,23,0)/Table1[[#This Row],[Rate
(L/S)]],"")</f>
        <v/>
      </c>
      <c r="S569" s="7" t="str">
        <f>IFERROR(VLOOKUP(Table1[[#This Row],[Stock]],[2]CUS030!$A$5:$BO$10000,24,0)/Table1[[#This Row],[Rate
(L/S)]],"")</f>
        <v/>
      </c>
      <c r="T569" s="7" t="str">
        <f>IFERROR(VLOOKUP(Table1[[#This Row],[Stock]],[2]CUS030!$A$5:$BO$10000,25,0)/Table1[[#This Row],[Rate
(L/S)]],"")</f>
        <v/>
      </c>
      <c r="U569" s="7" t="str">
        <f>IFERROR(VLOOKUP(Table1[[#This Row],[Stock]],[2]CUS030!$A$5:$BO$10000,26,0)/Table1[[#This Row],[Rate
(L/S)]],"")</f>
        <v/>
      </c>
      <c r="V569" s="7" t="str">
        <f>IFERROR(VLOOKUP(Table1[[#This Row],[Stock]],[2]CUS030!$A$5:$BO$10000,27,0)/Table1[[#This Row],[Rate
(L/S)]],"")</f>
        <v/>
      </c>
      <c r="W569" s="7" t="str">
        <f>IFERROR(VLOOKUP(Table1[[#This Row],[Stock]],[2]CUS030!$A$5:$BO$10000,28,0)/Table1[[#This Row],[Rate
(L/S)]],"")</f>
        <v/>
      </c>
      <c r="X569" s="7" t="str">
        <f>IFERROR(VLOOKUP(Table1[[#This Row],[Stock]],[2]CUS030!$A$5:$BO$10000,29,0)/Table1[[#This Row],[Rate
(L/S)]],"")</f>
        <v/>
      </c>
      <c r="Y569" s="7" t="str">
        <f>IFERROR(VLOOKUP(Table1[[#This Row],[Stock]],[2]CUS030!$A$5:$BO$10000,30,0)/Table1[[#This Row],[Rate
(L/S)]],"")</f>
        <v/>
      </c>
      <c r="Z569" s="7" t="str">
        <f>IFERROR(VLOOKUP(Table1[[#This Row],[Stock]],[2]CUS030!$A$5:$BO$10000,31,0)/Table1[[#This Row],[Rate
(L/S)]],"")</f>
        <v/>
      </c>
      <c r="AA569" s="7" t="str">
        <f>IFERROR(VLOOKUP(Table1[[#This Row],[Stock]],[2]CUS030!$A$5:$BO$10000,32,0)/Table1[[#This Row],[Rate
(L/S)]],"")</f>
        <v/>
      </c>
      <c r="AB569" s="7" t="str">
        <f>IFERROR(VLOOKUP(Table1[[#This Row],[Stock]],[2]CUS030!$A$5:$BO$10000,33,0)/Table1[[#This Row],[Rate
(L/S)]],"")</f>
        <v/>
      </c>
      <c r="AC569" s="7" t="str">
        <f>IFERROR(VLOOKUP(Table1[[#This Row],[Stock]],[2]CUS030!$A$5:$BO$10000,34,0)/Table1[[#This Row],[Rate
(L/S)]],"")</f>
        <v/>
      </c>
      <c r="AD569" s="7" t="str">
        <f>IFERROR(VLOOKUP(Table1[[#This Row],[Stock]],[2]CUS030!$A$5:$BO$10000,35,0)/Table1[[#This Row],[Rate
(L/S)]],"")</f>
        <v/>
      </c>
      <c r="AE569" s="7" t="str">
        <f>IFERROR(VLOOKUP(Table1[[#This Row],[Stock]],[2]CUS030!$A$5:$BO$10000,36,0)/Table1[[#This Row],[Rate
(L/S)]],"")</f>
        <v/>
      </c>
      <c r="AF569" s="7" t="str">
        <f>IFERROR(VLOOKUP(Table1[[#This Row],[Stock]],[2]CUS030!$A$5:$BO$10000,37,0)/Table1[[#This Row],[Rate
(L/S)]],"")</f>
        <v/>
      </c>
      <c r="AG569" s="7" t="str">
        <f>IFERROR(VLOOKUP(Table1[[#This Row],[Stock]],[2]CUS030!$A$5:$BO$10000,38,0)/Table1[[#This Row],[Rate
(L/S)]],"")</f>
        <v/>
      </c>
      <c r="AH569" s="7" t="str">
        <f>IFERROR(VLOOKUP(Table1[[#This Row],[Stock]],[2]CUS030!$A$5:$BO$10000,39,0)/Table1[[#This Row],[Rate
(L/S)]],"")</f>
        <v/>
      </c>
      <c r="AI569" s="7" t="str">
        <f>IFERROR(VLOOKUP(Table1[[#This Row],[Stock]],[2]CUS030!$A$5:$BO$10000,40,0)/Table1[[#This Row],[Rate
(L/S)]],"")</f>
        <v/>
      </c>
      <c r="AJ569" s="7" t="str">
        <f>IFERROR(VLOOKUP(Table1[[#This Row],[Stock]],[2]CUS030!$A$5:$BO$10000,41,0)/Table1[[#This Row],[Rate
(L/S)]],"")</f>
        <v/>
      </c>
      <c r="AK569" s="7" t="str">
        <f>IFERROR(VLOOKUP(Table1[[#This Row],[Stock]],[2]CUS030!$A$5:$BO$10000,42,0)/Table1[[#This Row],[Rate
(L/S)]],"")</f>
        <v/>
      </c>
      <c r="AL569" s="7" t="str">
        <f>IFERROR(VLOOKUP(Table1[[#This Row],[Stock]],[2]CUS030!$A$5:$BO$10000,43,0)/Table1[[#This Row],[Rate
(L/S)]],"")</f>
        <v/>
      </c>
      <c r="AM569" s="7" t="str">
        <f>IFERROR(VLOOKUP(Table1[[#This Row],[Stock]],[2]CUS030!$A$5:$BO$10000,44,0)/Table1[[#This Row],[Rate
(L/S)]],"")</f>
        <v/>
      </c>
      <c r="AN569" s="7" t="str">
        <f>IFERROR(VLOOKUP(Table1[[#This Row],[Stock]],[2]CUS030!$A$5:$BO$10000,45,0)/Table1[[#This Row],[Rate
(L/S)]],"")</f>
        <v/>
      </c>
      <c r="AO569" s="7" t="str">
        <f>IFERROR(VLOOKUP(Table1[[#This Row],[Stock]],[2]CUS030!$A$5:$BO$10000,46,0)/Table1[[#This Row],[Rate
(L/S)]],"")</f>
        <v/>
      </c>
      <c r="AP569" s="7" t="str">
        <f>IFERROR(VLOOKUP(Table1[[#This Row],[Stock]],[2]CUS030!$A$5:$BO$10000,47,0)/Table1[[#This Row],[Rate
(L/S)]],"")</f>
        <v/>
      </c>
      <c r="AQ569" s="7" t="str">
        <f>IFERROR(VLOOKUP(Table1[[#This Row],[Stock]],[2]CUS030!$A$5:$BO$10000,48,0)/Table1[[#This Row],[Rate
(L/S)]],"")</f>
        <v/>
      </c>
      <c r="AR569" s="7" t="str">
        <f>IFERROR(VLOOKUP(Table1[[#This Row],[Stock]],[2]CUS030!$A$5:$BO$10000,49,0)/Table1[[#This Row],[Rate
(L/S)]],"")</f>
        <v/>
      </c>
      <c r="AS569" s="7" t="str">
        <f>IFERROR(VLOOKUP(Table1[[#This Row],[Stock]],[2]CUS030!$A$5:$BO$10000,50,0)/Table1[[#This Row],[Rate
(L/S)]],"")</f>
        <v/>
      </c>
      <c r="AT569" s="7" t="str">
        <f>IFERROR(VLOOKUP(Table1[[#This Row],[Stock]],[2]CUS030!$A$5:$BO$10000,51,0)/Table1[[#This Row],[Rate
(L/S)]],"")</f>
        <v/>
      </c>
      <c r="AU569" s="7" t="str">
        <f>IFERROR(VLOOKUP(Table1[[#This Row],[Stock]],[2]CUS030!$A$5:$BO$10000,52,0)/Table1[[#This Row],[Rate
(L/S)]],"")</f>
        <v/>
      </c>
      <c r="AV569" s="7" t="str">
        <f>IFERROR(VLOOKUP(Table1[[#This Row],[Stock]],[2]CUS030!$A$5:$BO$10000,53,0)/Table1[[#This Row],[Rate
(L/S)]],"")</f>
        <v/>
      </c>
      <c r="AW569" s="7" t="str">
        <f>IFERROR(VLOOKUP(Table1[[#This Row],[Stock]],[2]CUS030!$A$5:$BO$10000,54,0)/Table1[[#This Row],[Rate
(L/S)]],"")</f>
        <v/>
      </c>
      <c r="AX569" s="7" t="str">
        <f>IFERROR(VLOOKUP(Table1[[#This Row],[Stock]],[2]CUS030!$A$5:$BO$10000,55,0)/Table1[[#This Row],[Rate
(L/S)]],"")</f>
        <v/>
      </c>
      <c r="AY569" s="7" t="str">
        <f>IFERROR(VLOOKUP(Table1[[#This Row],[Stock]],[2]CUS030!$A$5:$BO$10000,56,0)/Table1[[#This Row],[Rate
(L/S)]],"")</f>
        <v/>
      </c>
      <c r="AZ569" s="7" t="str">
        <f>IFERROR(VLOOKUP(Table1[[#This Row],[Stock]],[2]CUS030!$A$5:$BO$10000,57,0)/Table1[[#This Row],[Rate
(L/S)]],"")</f>
        <v/>
      </c>
      <c r="BA569" s="7" t="str">
        <f>IFERROR(VLOOKUP(Table1[[#This Row],[Stock]],[2]CUS030!$A$5:$BO$10000,58,0)/Table1[[#This Row],[Rate
(L/S)]],"")</f>
        <v/>
      </c>
      <c r="BB569" s="7" t="str">
        <f>IFERROR(VLOOKUP(Table1[[#This Row],[Stock]],[2]CUS030!$A$5:$BO$10000,59,0)/Table1[[#This Row],[Rate
(L/S)]],"")</f>
        <v/>
      </c>
      <c r="BC569" s="7" t="str">
        <f>IFERROR(VLOOKUP(Table1[[#This Row],[Stock]],[2]CUS030!$A$5:$BO$10000,60,0)/Table1[[#This Row],[Rate
(L/S)]],"")</f>
        <v/>
      </c>
      <c r="BD569" s="7" t="str">
        <f>IFERROR(VLOOKUP(Table1[[#This Row],[Stock]],[2]CUS030!$A$5:$BO$10000,61,0)/Table1[[#This Row],[Rate
(L/S)]],"")</f>
        <v/>
      </c>
      <c r="BE569" s="7" t="str">
        <f>IFERROR(VLOOKUP(Table1[[#This Row],[Stock]],[2]CUS030!$A$5:$BO$10000,62,0)/Table1[[#This Row],[Rate
(L/S)]],"")</f>
        <v/>
      </c>
      <c r="BF569" s="7" t="str">
        <f>IFERROR(VLOOKUP(Table1[[#This Row],[Stock]],[2]CUS030!$A$5:$BO$10000,63,0)/Table1[[#This Row],[Rate
(L/S)]],"")</f>
        <v/>
      </c>
      <c r="BG569" s="7" t="str">
        <f>IFERROR(VLOOKUP(Table1[[#This Row],[Stock]],[2]CUS030!$A$5:$BO$10000,64,0)/Table1[[#This Row],[Rate
(L/S)]],"")</f>
        <v/>
      </c>
      <c r="BH569" s="7" t="str">
        <f>IFERROR(VLOOKUP(Table1[[#This Row],[Stock]],[2]CUS030!$A$5:$BO$10000,65,0)/Table1[[#This Row],[Rate
(L/S)]],"")</f>
        <v/>
      </c>
      <c r="BI569" s="7" t="s">
        <v>1</v>
      </c>
      <c r="BJ569" s="15">
        <f>IFERROR(IF(Table1[[#This Row],[S.Material]]="S",(Table1[[#This Row],[Total Qty]]+Table1[[#This Row],[N+1]]+Table1[[#This Row],[N+2]]),Table1[[#This Row],[Total Qty]]+Table1[[#This Row],[N+1]]),)</f>
        <v>0</v>
      </c>
      <c r="BK569" s="7" t="str">
        <f>IFERROR(IF(((AVERAGE((Table1[[#This Row],[N+1]],Table1[[#This Row],[N+2]]),Table1[[#This Row],[N+3]])-(Table1[[#This Row],[Total Qty]])))&gt;500,"Fixed&gt;500pcs",""),"")</f>
        <v/>
      </c>
      <c r="BL569" s="7" t="str">
        <f>IF(AND(Table1[[#This Row],[Last Forcast]]=0,Table1[[#This Row],[Total Qty]]&gt;0,Table1[[#This Row],[N+1]]&gt;0),"Check PO again","")</f>
        <v/>
      </c>
    </row>
    <row r="570" spans="2:64" x14ac:dyDescent="0.3">
      <c r="B570">
        <v>568</v>
      </c>
      <c r="C570" t="s">
        <v>568</v>
      </c>
      <c r="D570">
        <f>IFERROR(ROUND((MID(Table1[[#This Row],[Production]],35,(LEN(Table1[[#This Row],[Production]]))-37)/(MID(Table1[[#This Row],[Stock]],35,(LEN(Table1[[#This Row],[Stock]]))-37))),0),"")</f>
        <v>1</v>
      </c>
      <c r="E570" t="s">
        <v>568</v>
      </c>
      <c r="F570" s="16">
        <f>VLOOKUP(LEFT(Table1[[#This Row],[Production]],LEN(Table1[[#This Row],[Production]])-7),Item!$A$5:$Z$1000,26,0)</f>
        <v>0.996</v>
      </c>
      <c r="H570" s="8" t="str">
        <f>IFERROR(VLOOKUP(MID(Table1[[#This Row],[Production]],10,2),Special!$B$2:$D$26,3,0),"")</f>
        <v>S</v>
      </c>
      <c r="J570" t="b">
        <f>EXACT(LEFT(Table1[[#This Row],[Stock]],12),LEFT(Table1[[#This Row],[Production]],12))</f>
        <v>1</v>
      </c>
      <c r="K570" t="b">
        <f>EXACT((RIGHT(Table1[[#This Row],[Stock]],3)),((RIGHT(Table1[[#This Row],[Production]],3))))</f>
        <v>1</v>
      </c>
      <c r="L570" s="14">
        <f>IFERROR(VLOOKUP(Table1[[#This Row],[Stock]],[1]Sheet1!$A$7:$N$10000,14,0),"")</f>
        <v>113</v>
      </c>
      <c r="M570" s="14">
        <f>IFERROR(ROUND((Table1[[#This Row],[Stock
(S&amp;L)]]/Table1[[#This Row],[Rate
(L/S)]]),0),"")</f>
        <v>113</v>
      </c>
      <c r="O570" t="str">
        <f>IF(Table1[[#This Row],[Rate
(L/S)]]=1,"P/E","C")</f>
        <v>P/E</v>
      </c>
      <c r="P570" s="7" t="str">
        <f>IFERROR(VLOOKUP(Table1[[#This Row],[Stock]],[2]CUS030!$A$5:$BO$10000,21,0)/Table1[[#This Row],[Rate
(L/S)]],"")</f>
        <v/>
      </c>
      <c r="Q570" s="7" t="str">
        <f>IFERROR(VLOOKUP(Table1[[#This Row],[Stock]],[2]CUS030!$A$5:$BO$10000,22,0)/Table1[[#This Row],[Rate
(L/S)]],"")</f>
        <v/>
      </c>
      <c r="R570" s="7" t="str">
        <f>IFERROR(VLOOKUP(Table1[[#This Row],[Stock]],[2]CUS030!$A$5:$BO$10000,23,0)/Table1[[#This Row],[Rate
(L/S)]],"")</f>
        <v/>
      </c>
      <c r="S570" s="7" t="str">
        <f>IFERROR(VLOOKUP(Table1[[#This Row],[Stock]],[2]CUS030!$A$5:$BO$10000,24,0)/Table1[[#This Row],[Rate
(L/S)]],"")</f>
        <v/>
      </c>
      <c r="T570" s="7" t="str">
        <f>IFERROR(VLOOKUP(Table1[[#This Row],[Stock]],[2]CUS030!$A$5:$BO$10000,25,0)/Table1[[#This Row],[Rate
(L/S)]],"")</f>
        <v/>
      </c>
      <c r="U570" s="7" t="str">
        <f>IFERROR(VLOOKUP(Table1[[#This Row],[Stock]],[2]CUS030!$A$5:$BO$10000,26,0)/Table1[[#This Row],[Rate
(L/S)]],"")</f>
        <v/>
      </c>
      <c r="V570" s="7" t="str">
        <f>IFERROR(VLOOKUP(Table1[[#This Row],[Stock]],[2]CUS030!$A$5:$BO$10000,27,0)/Table1[[#This Row],[Rate
(L/S)]],"")</f>
        <v/>
      </c>
      <c r="W570" s="7" t="str">
        <f>IFERROR(VLOOKUP(Table1[[#This Row],[Stock]],[2]CUS030!$A$5:$BO$10000,28,0)/Table1[[#This Row],[Rate
(L/S)]],"")</f>
        <v/>
      </c>
      <c r="X570" s="7" t="str">
        <f>IFERROR(VLOOKUP(Table1[[#This Row],[Stock]],[2]CUS030!$A$5:$BO$10000,29,0)/Table1[[#This Row],[Rate
(L/S)]],"")</f>
        <v/>
      </c>
      <c r="Y570" s="7" t="str">
        <f>IFERROR(VLOOKUP(Table1[[#This Row],[Stock]],[2]CUS030!$A$5:$BO$10000,30,0)/Table1[[#This Row],[Rate
(L/S)]],"")</f>
        <v/>
      </c>
      <c r="Z570" s="7" t="str">
        <f>IFERROR(VLOOKUP(Table1[[#This Row],[Stock]],[2]CUS030!$A$5:$BO$10000,31,0)/Table1[[#This Row],[Rate
(L/S)]],"")</f>
        <v/>
      </c>
      <c r="AA570" s="7" t="str">
        <f>IFERROR(VLOOKUP(Table1[[#This Row],[Stock]],[2]CUS030!$A$5:$BO$10000,32,0)/Table1[[#This Row],[Rate
(L/S)]],"")</f>
        <v/>
      </c>
      <c r="AB570" s="7" t="str">
        <f>IFERROR(VLOOKUP(Table1[[#This Row],[Stock]],[2]CUS030!$A$5:$BO$10000,33,0)/Table1[[#This Row],[Rate
(L/S)]],"")</f>
        <v/>
      </c>
      <c r="AC570" s="7" t="str">
        <f>IFERROR(VLOOKUP(Table1[[#This Row],[Stock]],[2]CUS030!$A$5:$BO$10000,34,0)/Table1[[#This Row],[Rate
(L/S)]],"")</f>
        <v/>
      </c>
      <c r="AD570" s="7" t="str">
        <f>IFERROR(VLOOKUP(Table1[[#This Row],[Stock]],[2]CUS030!$A$5:$BO$10000,35,0)/Table1[[#This Row],[Rate
(L/S)]],"")</f>
        <v/>
      </c>
      <c r="AE570" s="7" t="str">
        <f>IFERROR(VLOOKUP(Table1[[#This Row],[Stock]],[2]CUS030!$A$5:$BO$10000,36,0)/Table1[[#This Row],[Rate
(L/S)]],"")</f>
        <v/>
      </c>
      <c r="AF570" s="7" t="str">
        <f>IFERROR(VLOOKUP(Table1[[#This Row],[Stock]],[2]CUS030!$A$5:$BO$10000,37,0)/Table1[[#This Row],[Rate
(L/S)]],"")</f>
        <v/>
      </c>
      <c r="AG570" s="7" t="str">
        <f>IFERROR(VLOOKUP(Table1[[#This Row],[Stock]],[2]CUS030!$A$5:$BO$10000,38,0)/Table1[[#This Row],[Rate
(L/S)]],"")</f>
        <v/>
      </c>
      <c r="AH570" s="7" t="str">
        <f>IFERROR(VLOOKUP(Table1[[#This Row],[Stock]],[2]CUS030!$A$5:$BO$10000,39,0)/Table1[[#This Row],[Rate
(L/S)]],"")</f>
        <v/>
      </c>
      <c r="AI570" s="7" t="str">
        <f>IFERROR(VLOOKUP(Table1[[#This Row],[Stock]],[2]CUS030!$A$5:$BO$10000,40,0)/Table1[[#This Row],[Rate
(L/S)]],"")</f>
        <v/>
      </c>
      <c r="AJ570" s="7" t="str">
        <f>IFERROR(VLOOKUP(Table1[[#This Row],[Stock]],[2]CUS030!$A$5:$BO$10000,41,0)/Table1[[#This Row],[Rate
(L/S)]],"")</f>
        <v/>
      </c>
      <c r="AK570" s="7" t="str">
        <f>IFERROR(VLOOKUP(Table1[[#This Row],[Stock]],[2]CUS030!$A$5:$BO$10000,42,0)/Table1[[#This Row],[Rate
(L/S)]],"")</f>
        <v/>
      </c>
      <c r="AL570" s="7" t="str">
        <f>IFERROR(VLOOKUP(Table1[[#This Row],[Stock]],[2]CUS030!$A$5:$BO$10000,43,0)/Table1[[#This Row],[Rate
(L/S)]],"")</f>
        <v/>
      </c>
      <c r="AM570" s="7" t="str">
        <f>IFERROR(VLOOKUP(Table1[[#This Row],[Stock]],[2]CUS030!$A$5:$BO$10000,44,0)/Table1[[#This Row],[Rate
(L/S)]],"")</f>
        <v/>
      </c>
      <c r="AN570" s="7" t="str">
        <f>IFERROR(VLOOKUP(Table1[[#This Row],[Stock]],[2]CUS030!$A$5:$BO$10000,45,0)/Table1[[#This Row],[Rate
(L/S)]],"")</f>
        <v/>
      </c>
      <c r="AO570" s="7" t="str">
        <f>IFERROR(VLOOKUP(Table1[[#This Row],[Stock]],[2]CUS030!$A$5:$BO$10000,46,0)/Table1[[#This Row],[Rate
(L/S)]],"")</f>
        <v/>
      </c>
      <c r="AP570" s="7" t="str">
        <f>IFERROR(VLOOKUP(Table1[[#This Row],[Stock]],[2]CUS030!$A$5:$BO$10000,47,0)/Table1[[#This Row],[Rate
(L/S)]],"")</f>
        <v/>
      </c>
      <c r="AQ570" s="7" t="str">
        <f>IFERROR(VLOOKUP(Table1[[#This Row],[Stock]],[2]CUS030!$A$5:$BO$10000,48,0)/Table1[[#This Row],[Rate
(L/S)]],"")</f>
        <v/>
      </c>
      <c r="AR570" s="7" t="str">
        <f>IFERROR(VLOOKUP(Table1[[#This Row],[Stock]],[2]CUS030!$A$5:$BO$10000,49,0)/Table1[[#This Row],[Rate
(L/S)]],"")</f>
        <v/>
      </c>
      <c r="AS570" s="7" t="str">
        <f>IFERROR(VLOOKUP(Table1[[#This Row],[Stock]],[2]CUS030!$A$5:$BO$10000,50,0)/Table1[[#This Row],[Rate
(L/S)]],"")</f>
        <v/>
      </c>
      <c r="AT570" s="7" t="str">
        <f>IFERROR(VLOOKUP(Table1[[#This Row],[Stock]],[2]CUS030!$A$5:$BO$10000,51,0)/Table1[[#This Row],[Rate
(L/S)]],"")</f>
        <v/>
      </c>
      <c r="AU570" s="7" t="str">
        <f>IFERROR(VLOOKUP(Table1[[#This Row],[Stock]],[2]CUS030!$A$5:$BO$10000,52,0)/Table1[[#This Row],[Rate
(L/S)]],"")</f>
        <v/>
      </c>
      <c r="AV570" s="7" t="str">
        <f>IFERROR(VLOOKUP(Table1[[#This Row],[Stock]],[2]CUS030!$A$5:$BO$10000,53,0)/Table1[[#This Row],[Rate
(L/S)]],"")</f>
        <v/>
      </c>
      <c r="AW570" s="7" t="str">
        <f>IFERROR(VLOOKUP(Table1[[#This Row],[Stock]],[2]CUS030!$A$5:$BO$10000,54,0)/Table1[[#This Row],[Rate
(L/S)]],"")</f>
        <v/>
      </c>
      <c r="AX570" s="7" t="str">
        <f>IFERROR(VLOOKUP(Table1[[#This Row],[Stock]],[2]CUS030!$A$5:$BO$10000,55,0)/Table1[[#This Row],[Rate
(L/S)]],"")</f>
        <v/>
      </c>
      <c r="AY570" s="7" t="str">
        <f>IFERROR(VLOOKUP(Table1[[#This Row],[Stock]],[2]CUS030!$A$5:$BO$10000,56,0)/Table1[[#This Row],[Rate
(L/S)]],"")</f>
        <v/>
      </c>
      <c r="AZ570" s="7" t="str">
        <f>IFERROR(VLOOKUP(Table1[[#This Row],[Stock]],[2]CUS030!$A$5:$BO$10000,57,0)/Table1[[#This Row],[Rate
(L/S)]],"")</f>
        <v/>
      </c>
      <c r="BA570" s="7" t="str">
        <f>IFERROR(VLOOKUP(Table1[[#This Row],[Stock]],[2]CUS030!$A$5:$BO$10000,58,0)/Table1[[#This Row],[Rate
(L/S)]],"")</f>
        <v/>
      </c>
      <c r="BB570" s="7" t="str">
        <f>IFERROR(VLOOKUP(Table1[[#This Row],[Stock]],[2]CUS030!$A$5:$BO$10000,59,0)/Table1[[#This Row],[Rate
(L/S)]],"")</f>
        <v/>
      </c>
      <c r="BC570" s="7" t="str">
        <f>IFERROR(VLOOKUP(Table1[[#This Row],[Stock]],[2]CUS030!$A$5:$BO$10000,60,0)/Table1[[#This Row],[Rate
(L/S)]],"")</f>
        <v/>
      </c>
      <c r="BD570" s="7" t="str">
        <f>IFERROR(VLOOKUP(Table1[[#This Row],[Stock]],[2]CUS030!$A$5:$BO$10000,61,0)/Table1[[#This Row],[Rate
(L/S)]],"")</f>
        <v/>
      </c>
      <c r="BE570" s="7" t="str">
        <f>IFERROR(VLOOKUP(Table1[[#This Row],[Stock]],[2]CUS030!$A$5:$BO$10000,62,0)/Table1[[#This Row],[Rate
(L/S)]],"")</f>
        <v/>
      </c>
      <c r="BF570" s="7" t="str">
        <f>IFERROR(VLOOKUP(Table1[[#This Row],[Stock]],[2]CUS030!$A$5:$BO$10000,63,0)/Table1[[#This Row],[Rate
(L/S)]],"")</f>
        <v/>
      </c>
      <c r="BG570" s="7" t="str">
        <f>IFERROR(VLOOKUP(Table1[[#This Row],[Stock]],[2]CUS030!$A$5:$BO$10000,64,0)/Table1[[#This Row],[Rate
(L/S)]],"")</f>
        <v/>
      </c>
      <c r="BH570" s="7" t="str">
        <f>IFERROR(VLOOKUP(Table1[[#This Row],[Stock]],[2]CUS030!$A$5:$BO$10000,65,0)/Table1[[#This Row],[Rate
(L/S)]],"")</f>
        <v/>
      </c>
      <c r="BI570" s="7" t="s">
        <v>1</v>
      </c>
      <c r="BJ570" s="15">
        <f>IFERROR(IF(Table1[[#This Row],[S.Material]]="S",(Table1[[#This Row],[Total Qty]]+Table1[[#This Row],[N+1]]+Table1[[#This Row],[N+2]]),Table1[[#This Row],[Total Qty]]+Table1[[#This Row],[N+1]]),)</f>
        <v>0</v>
      </c>
      <c r="BK570" s="7" t="str">
        <f>IFERROR(IF(((AVERAGE((Table1[[#This Row],[N+1]],Table1[[#This Row],[N+2]]),Table1[[#This Row],[N+3]])-(Table1[[#This Row],[Total Qty]])))&gt;500,"Fixed&gt;500pcs",""),"")</f>
        <v/>
      </c>
      <c r="BL570" s="7" t="str">
        <f>IF(AND(Table1[[#This Row],[Last Forcast]]=0,Table1[[#This Row],[Total Qty]]&gt;0,Table1[[#This Row],[N+1]]&gt;0),"Check PO again","")</f>
        <v/>
      </c>
    </row>
    <row r="571" spans="2:64" x14ac:dyDescent="0.3">
      <c r="B571">
        <v>569</v>
      </c>
      <c r="C571" t="s">
        <v>584</v>
      </c>
      <c r="D571">
        <f>IFERROR(ROUND((MID(Table1[[#This Row],[Production]],35,(LEN(Table1[[#This Row],[Production]]))-37)/(MID(Table1[[#This Row],[Stock]],35,(LEN(Table1[[#This Row],[Stock]]))-37))),0),"")</f>
        <v>27</v>
      </c>
      <c r="E571" t="s">
        <v>585</v>
      </c>
      <c r="F571" s="16">
        <f>VLOOKUP(LEFT(Table1[[#This Row],[Production]],LEN(Table1[[#This Row],[Production]])-7),Item!$A$5:$Z$1000,26,0)</f>
        <v>0.93899999999999995</v>
      </c>
      <c r="H571" s="8" t="str">
        <f>IFERROR(VLOOKUP(MID(Table1[[#This Row],[Production]],10,2),Special!$B$2:$D$26,3,0),"")</f>
        <v>S</v>
      </c>
      <c r="J571" t="b">
        <f>EXACT(LEFT(Table1[[#This Row],[Stock]],12),LEFT(Table1[[#This Row],[Production]],12))</f>
        <v>1</v>
      </c>
      <c r="K571" t="b">
        <f>EXACT((RIGHT(Table1[[#This Row],[Stock]],3)),((RIGHT(Table1[[#This Row],[Production]],3))))</f>
        <v>1</v>
      </c>
      <c r="L571" s="14">
        <f>IFERROR(VLOOKUP(Table1[[#This Row],[Stock]],[1]Sheet1!$A$7:$N$10000,14,0),"")</f>
        <v>48</v>
      </c>
      <c r="M571" s="14">
        <f>IFERROR(ROUND((Table1[[#This Row],[Stock
(S&amp;L)]]/Table1[[#This Row],[Rate
(L/S)]]),0),"")</f>
        <v>2</v>
      </c>
      <c r="O571" t="str">
        <f>IF(Table1[[#This Row],[Rate
(L/S)]]=1,"P/E","C")</f>
        <v>C</v>
      </c>
      <c r="P571" s="7">
        <f>IFERROR(VLOOKUP(Table1[[#This Row],[Stock]],[2]CUS030!$A$5:$BO$10000,21,0)/Table1[[#This Row],[Rate
(L/S)]],"")</f>
        <v>0</v>
      </c>
      <c r="Q571" s="7">
        <f>IFERROR(VLOOKUP(Table1[[#This Row],[Stock]],[2]CUS030!$A$5:$BO$10000,22,0)/Table1[[#This Row],[Rate
(L/S)]],"")</f>
        <v>0</v>
      </c>
      <c r="R571" s="7">
        <f>IFERROR(VLOOKUP(Table1[[#This Row],[Stock]],[2]CUS030!$A$5:$BO$10000,23,0)/Table1[[#This Row],[Rate
(L/S)]],"")</f>
        <v>0</v>
      </c>
      <c r="S571" s="7">
        <f>IFERROR(VLOOKUP(Table1[[#This Row],[Stock]],[2]CUS030!$A$5:$BO$10000,24,0)/Table1[[#This Row],[Rate
(L/S)]],"")</f>
        <v>0</v>
      </c>
      <c r="T571" s="7">
        <f>IFERROR(VLOOKUP(Table1[[#This Row],[Stock]],[2]CUS030!$A$5:$BO$10000,25,0)/Table1[[#This Row],[Rate
(L/S)]],"")</f>
        <v>0</v>
      </c>
      <c r="U571" s="7">
        <f>IFERROR(VLOOKUP(Table1[[#This Row],[Stock]],[2]CUS030!$A$5:$BO$10000,26,0)/Table1[[#This Row],[Rate
(L/S)]],"")</f>
        <v>0</v>
      </c>
      <c r="V571" s="7">
        <f>IFERROR(VLOOKUP(Table1[[#This Row],[Stock]],[2]CUS030!$A$5:$BO$10000,27,0)/Table1[[#This Row],[Rate
(L/S)]],"")</f>
        <v>0</v>
      </c>
      <c r="W571" s="7">
        <f>IFERROR(VLOOKUP(Table1[[#This Row],[Stock]],[2]CUS030!$A$5:$BO$10000,28,0)/Table1[[#This Row],[Rate
(L/S)]],"")</f>
        <v>0</v>
      </c>
      <c r="X571" s="7">
        <f>IFERROR(VLOOKUP(Table1[[#This Row],[Stock]],[2]CUS030!$A$5:$BO$10000,29,0)/Table1[[#This Row],[Rate
(L/S)]],"")</f>
        <v>0</v>
      </c>
      <c r="Y571" s="7">
        <f>IFERROR(VLOOKUP(Table1[[#This Row],[Stock]],[2]CUS030!$A$5:$BO$10000,30,0)/Table1[[#This Row],[Rate
(L/S)]],"")</f>
        <v>0</v>
      </c>
      <c r="Z571" s="7">
        <f>IFERROR(VLOOKUP(Table1[[#This Row],[Stock]],[2]CUS030!$A$5:$BO$10000,31,0)/Table1[[#This Row],[Rate
(L/S)]],"")</f>
        <v>0</v>
      </c>
      <c r="AA571" s="7">
        <f>IFERROR(VLOOKUP(Table1[[#This Row],[Stock]],[2]CUS030!$A$5:$BO$10000,32,0)/Table1[[#This Row],[Rate
(L/S)]],"")</f>
        <v>0</v>
      </c>
      <c r="AB571" s="7">
        <f>IFERROR(VLOOKUP(Table1[[#This Row],[Stock]],[2]CUS030!$A$5:$BO$10000,33,0)/Table1[[#This Row],[Rate
(L/S)]],"")</f>
        <v>0</v>
      </c>
      <c r="AC571" s="7">
        <f>IFERROR(VLOOKUP(Table1[[#This Row],[Stock]],[2]CUS030!$A$5:$BO$10000,34,0)/Table1[[#This Row],[Rate
(L/S)]],"")</f>
        <v>0</v>
      </c>
      <c r="AD571" s="7">
        <f>IFERROR(VLOOKUP(Table1[[#This Row],[Stock]],[2]CUS030!$A$5:$BO$10000,35,0)/Table1[[#This Row],[Rate
(L/S)]],"")</f>
        <v>0</v>
      </c>
      <c r="AE571" s="7">
        <f>IFERROR(VLOOKUP(Table1[[#This Row],[Stock]],[2]CUS030!$A$5:$BO$10000,36,0)/Table1[[#This Row],[Rate
(L/S)]],"")</f>
        <v>0</v>
      </c>
      <c r="AF571" s="7">
        <f>IFERROR(VLOOKUP(Table1[[#This Row],[Stock]],[2]CUS030!$A$5:$BO$10000,37,0)/Table1[[#This Row],[Rate
(L/S)]],"")</f>
        <v>0</v>
      </c>
      <c r="AG571" s="7">
        <f>IFERROR(VLOOKUP(Table1[[#This Row],[Stock]],[2]CUS030!$A$5:$BO$10000,38,0)/Table1[[#This Row],[Rate
(L/S)]],"")</f>
        <v>0</v>
      </c>
      <c r="AH571" s="7">
        <f>IFERROR(VLOOKUP(Table1[[#This Row],[Stock]],[2]CUS030!$A$5:$BO$10000,39,0)/Table1[[#This Row],[Rate
(L/S)]],"")</f>
        <v>0</v>
      </c>
      <c r="AI571" s="7">
        <f>IFERROR(VLOOKUP(Table1[[#This Row],[Stock]],[2]CUS030!$A$5:$BO$10000,40,0)/Table1[[#This Row],[Rate
(L/S)]],"")</f>
        <v>0</v>
      </c>
      <c r="AJ571" s="7">
        <f>IFERROR(VLOOKUP(Table1[[#This Row],[Stock]],[2]CUS030!$A$5:$BO$10000,41,0)/Table1[[#This Row],[Rate
(L/S)]],"")</f>
        <v>0</v>
      </c>
      <c r="AK571" s="7">
        <f>IFERROR(VLOOKUP(Table1[[#This Row],[Stock]],[2]CUS030!$A$5:$BO$10000,42,0)/Table1[[#This Row],[Rate
(L/S)]],"")</f>
        <v>0</v>
      </c>
      <c r="AL571" s="7">
        <f>IFERROR(VLOOKUP(Table1[[#This Row],[Stock]],[2]CUS030!$A$5:$BO$10000,43,0)/Table1[[#This Row],[Rate
(L/S)]],"")</f>
        <v>0</v>
      </c>
      <c r="AM571" s="7">
        <f>IFERROR(VLOOKUP(Table1[[#This Row],[Stock]],[2]CUS030!$A$5:$BO$10000,44,0)/Table1[[#This Row],[Rate
(L/S)]],"")</f>
        <v>0</v>
      </c>
      <c r="AN571" s="7">
        <f>IFERROR(VLOOKUP(Table1[[#This Row],[Stock]],[2]CUS030!$A$5:$BO$10000,45,0)/Table1[[#This Row],[Rate
(L/S)]],"")</f>
        <v>0</v>
      </c>
      <c r="AO571" s="7">
        <f>IFERROR(VLOOKUP(Table1[[#This Row],[Stock]],[2]CUS030!$A$5:$BO$10000,46,0)/Table1[[#This Row],[Rate
(L/S)]],"")</f>
        <v>0</v>
      </c>
      <c r="AP571" s="7">
        <f>IFERROR(VLOOKUP(Table1[[#This Row],[Stock]],[2]CUS030!$A$5:$BO$10000,47,0)/Table1[[#This Row],[Rate
(L/S)]],"")</f>
        <v>0</v>
      </c>
      <c r="AQ571" s="7">
        <f>IFERROR(VLOOKUP(Table1[[#This Row],[Stock]],[2]CUS030!$A$5:$BO$10000,48,0)/Table1[[#This Row],[Rate
(L/S)]],"")</f>
        <v>0</v>
      </c>
      <c r="AR571" s="7">
        <f>IFERROR(VLOOKUP(Table1[[#This Row],[Stock]],[2]CUS030!$A$5:$BO$10000,49,0)/Table1[[#This Row],[Rate
(L/S)]],"")</f>
        <v>0</v>
      </c>
      <c r="AS571" s="7">
        <f>IFERROR(VLOOKUP(Table1[[#This Row],[Stock]],[2]CUS030!$A$5:$BO$10000,50,0)/Table1[[#This Row],[Rate
(L/S)]],"")</f>
        <v>0</v>
      </c>
      <c r="AT571" s="7">
        <f>IFERROR(VLOOKUP(Table1[[#This Row],[Stock]],[2]CUS030!$A$5:$BO$10000,51,0)/Table1[[#This Row],[Rate
(L/S)]],"")</f>
        <v>0</v>
      </c>
      <c r="AU571" s="7">
        <f>IFERROR(VLOOKUP(Table1[[#This Row],[Stock]],[2]CUS030!$A$5:$BO$10000,52,0)/Table1[[#This Row],[Rate
(L/S)]],"")</f>
        <v>0</v>
      </c>
      <c r="AV571" s="7">
        <f>IFERROR(VLOOKUP(Table1[[#This Row],[Stock]],[2]CUS030!$A$5:$BO$10000,53,0)/Table1[[#This Row],[Rate
(L/S)]],"")</f>
        <v>0</v>
      </c>
      <c r="AW571" s="7">
        <f>IFERROR(VLOOKUP(Table1[[#This Row],[Stock]],[2]CUS030!$A$5:$BO$10000,54,0)/Table1[[#This Row],[Rate
(L/S)]],"")</f>
        <v>0</v>
      </c>
      <c r="AX571" s="7">
        <f>IFERROR(VLOOKUP(Table1[[#This Row],[Stock]],[2]CUS030!$A$5:$BO$10000,55,0)/Table1[[#This Row],[Rate
(L/S)]],"")</f>
        <v>0</v>
      </c>
      <c r="AY571" s="7">
        <f>IFERROR(VLOOKUP(Table1[[#This Row],[Stock]],[2]CUS030!$A$5:$BO$10000,56,0)/Table1[[#This Row],[Rate
(L/S)]],"")</f>
        <v>0</v>
      </c>
      <c r="AZ571" s="7">
        <f>IFERROR(VLOOKUP(Table1[[#This Row],[Stock]],[2]CUS030!$A$5:$BO$10000,57,0)/Table1[[#This Row],[Rate
(L/S)]],"")</f>
        <v>0</v>
      </c>
      <c r="BA571" s="7">
        <f>IFERROR(VLOOKUP(Table1[[#This Row],[Stock]],[2]CUS030!$A$5:$BO$10000,58,0)/Table1[[#This Row],[Rate
(L/S)]],"")</f>
        <v>26.666666666666668</v>
      </c>
      <c r="BB571" s="7">
        <f>IFERROR(VLOOKUP(Table1[[#This Row],[Stock]],[2]CUS030!$A$5:$BO$10000,59,0)/Table1[[#This Row],[Rate
(L/S)]],"")</f>
        <v>0</v>
      </c>
      <c r="BC571" s="7">
        <f>IFERROR(VLOOKUP(Table1[[#This Row],[Stock]],[2]CUS030!$A$5:$BO$10000,60,0)/Table1[[#This Row],[Rate
(L/S)]],"")</f>
        <v>0</v>
      </c>
      <c r="BD571" s="7">
        <f>IFERROR(VLOOKUP(Table1[[#This Row],[Stock]],[2]CUS030!$A$5:$BO$10000,61,0)/Table1[[#This Row],[Rate
(L/S)]],"")</f>
        <v>0</v>
      </c>
      <c r="BE571" s="7">
        <f>IFERROR(VLOOKUP(Table1[[#This Row],[Stock]],[2]CUS030!$A$5:$BO$10000,62,0)/Table1[[#This Row],[Rate
(L/S)]],"")</f>
        <v>0</v>
      </c>
      <c r="BF571" s="7">
        <f>IFERROR(VLOOKUP(Table1[[#This Row],[Stock]],[2]CUS030!$A$5:$BO$10000,63,0)/Table1[[#This Row],[Rate
(L/S)]],"")</f>
        <v>0</v>
      </c>
      <c r="BG571" s="7">
        <f>IFERROR(VLOOKUP(Table1[[#This Row],[Stock]],[2]CUS030!$A$5:$BO$10000,64,0)/Table1[[#This Row],[Rate
(L/S)]],"")</f>
        <v>0</v>
      </c>
      <c r="BH571" s="7">
        <f>IFERROR(VLOOKUP(Table1[[#This Row],[Stock]],[2]CUS030!$A$5:$BO$10000,65,0)/Table1[[#This Row],[Rate
(L/S)]],"")</f>
        <v>0</v>
      </c>
      <c r="BI571" s="7" t="s">
        <v>1</v>
      </c>
      <c r="BJ571" s="15">
        <f>IFERROR(IF(Table1[[#This Row],[S.Material]]="S",(Table1[[#This Row],[Total Qty]]+Table1[[#This Row],[N+1]]+Table1[[#This Row],[N+2]]),Table1[[#This Row],[Total Qty]]+Table1[[#This Row],[N+1]]),)</f>
        <v>0</v>
      </c>
      <c r="BK571" s="7" t="str">
        <f>IFERROR(IF(((AVERAGE((Table1[[#This Row],[N+1]],Table1[[#This Row],[N+2]]),Table1[[#This Row],[N+3]])-(Table1[[#This Row],[Total Qty]])))&gt;500,"Fixed&gt;500pcs",""),"")</f>
        <v/>
      </c>
      <c r="BL571" s="7" t="str">
        <f>IF(AND(Table1[[#This Row],[Last Forcast]]=0,Table1[[#This Row],[Total Qty]]&gt;0,Table1[[#This Row],[N+1]]&gt;0),"Check PO again","")</f>
        <v/>
      </c>
    </row>
    <row r="572" spans="2:64" x14ac:dyDescent="0.3">
      <c r="B572">
        <v>570</v>
      </c>
      <c r="C572" t="s">
        <v>586</v>
      </c>
      <c r="D572">
        <f>IFERROR(ROUND((MID(Table1[[#This Row],[Production]],35,(LEN(Table1[[#This Row],[Production]]))-37)/(MID(Table1[[#This Row],[Stock]],35,(LEN(Table1[[#This Row],[Stock]]))-37))),0),"")</f>
        <v>22</v>
      </c>
      <c r="E572" t="s">
        <v>585</v>
      </c>
      <c r="F572" s="16">
        <f>VLOOKUP(LEFT(Table1[[#This Row],[Production]],LEN(Table1[[#This Row],[Production]])-7),Item!$A$5:$Z$1000,26,0)</f>
        <v>0.93899999999999995</v>
      </c>
      <c r="H572" s="8" t="str">
        <f>IFERROR(VLOOKUP(MID(Table1[[#This Row],[Production]],10,2),Special!$B$2:$D$26,3,0),"")</f>
        <v>S</v>
      </c>
      <c r="J572" t="b">
        <f>EXACT(LEFT(Table1[[#This Row],[Stock]],12),LEFT(Table1[[#This Row],[Production]],12))</f>
        <v>1</v>
      </c>
      <c r="K572" t="b">
        <f>EXACT((RIGHT(Table1[[#This Row],[Stock]],3)),((RIGHT(Table1[[#This Row],[Production]],3))))</f>
        <v>1</v>
      </c>
      <c r="L572" s="14">
        <f>IFERROR(VLOOKUP(Table1[[#This Row],[Stock]],[1]Sheet1!$A$7:$N$10000,14,0),"")</f>
        <v>2307</v>
      </c>
      <c r="M572" s="14">
        <f>IFERROR(ROUND((Table1[[#This Row],[Stock
(S&amp;L)]]/Table1[[#This Row],[Rate
(L/S)]]),0),"")</f>
        <v>105</v>
      </c>
      <c r="O572" t="str">
        <f>IF(Table1[[#This Row],[Rate
(L/S)]]=1,"P/E","C")</f>
        <v>C</v>
      </c>
      <c r="P572" s="7">
        <f>IFERROR(VLOOKUP(Table1[[#This Row],[Stock]],[2]CUS030!$A$5:$BO$10000,21,0)/Table1[[#This Row],[Rate
(L/S)]],"")</f>
        <v>0</v>
      </c>
      <c r="Q572" s="7">
        <f>IFERROR(VLOOKUP(Table1[[#This Row],[Stock]],[2]CUS030!$A$5:$BO$10000,22,0)/Table1[[#This Row],[Rate
(L/S)]],"")</f>
        <v>0</v>
      </c>
      <c r="R572" s="7">
        <f>IFERROR(VLOOKUP(Table1[[#This Row],[Stock]],[2]CUS030!$A$5:$BO$10000,23,0)/Table1[[#This Row],[Rate
(L/S)]],"")</f>
        <v>0</v>
      </c>
      <c r="S572" s="7">
        <f>IFERROR(VLOOKUP(Table1[[#This Row],[Stock]],[2]CUS030!$A$5:$BO$10000,24,0)/Table1[[#This Row],[Rate
(L/S)]],"")</f>
        <v>0</v>
      </c>
      <c r="T572" s="7">
        <f>IFERROR(VLOOKUP(Table1[[#This Row],[Stock]],[2]CUS030!$A$5:$BO$10000,25,0)/Table1[[#This Row],[Rate
(L/S)]],"")</f>
        <v>0</v>
      </c>
      <c r="U572" s="7">
        <f>IFERROR(VLOOKUP(Table1[[#This Row],[Stock]],[2]CUS030!$A$5:$BO$10000,26,0)/Table1[[#This Row],[Rate
(L/S)]],"")</f>
        <v>0</v>
      </c>
      <c r="V572" s="7">
        <f>IFERROR(VLOOKUP(Table1[[#This Row],[Stock]],[2]CUS030!$A$5:$BO$10000,27,0)/Table1[[#This Row],[Rate
(L/S)]],"")</f>
        <v>0</v>
      </c>
      <c r="W572" s="7">
        <f>IFERROR(VLOOKUP(Table1[[#This Row],[Stock]],[2]CUS030!$A$5:$BO$10000,28,0)/Table1[[#This Row],[Rate
(L/S)]],"")</f>
        <v>0</v>
      </c>
      <c r="X572" s="7">
        <f>IFERROR(VLOOKUP(Table1[[#This Row],[Stock]],[2]CUS030!$A$5:$BO$10000,29,0)/Table1[[#This Row],[Rate
(L/S)]],"")</f>
        <v>0</v>
      </c>
      <c r="Y572" s="7">
        <f>IFERROR(VLOOKUP(Table1[[#This Row],[Stock]],[2]CUS030!$A$5:$BO$10000,30,0)/Table1[[#This Row],[Rate
(L/S)]],"")</f>
        <v>0</v>
      </c>
      <c r="Z572" s="7">
        <f>IFERROR(VLOOKUP(Table1[[#This Row],[Stock]],[2]CUS030!$A$5:$BO$10000,31,0)/Table1[[#This Row],[Rate
(L/S)]],"")</f>
        <v>0</v>
      </c>
      <c r="AA572" s="7">
        <f>IFERROR(VLOOKUP(Table1[[#This Row],[Stock]],[2]CUS030!$A$5:$BO$10000,32,0)/Table1[[#This Row],[Rate
(L/S)]],"")</f>
        <v>0</v>
      </c>
      <c r="AB572" s="7">
        <f>IFERROR(VLOOKUP(Table1[[#This Row],[Stock]],[2]CUS030!$A$5:$BO$10000,33,0)/Table1[[#This Row],[Rate
(L/S)]],"")</f>
        <v>0</v>
      </c>
      <c r="AC572" s="7">
        <f>IFERROR(VLOOKUP(Table1[[#This Row],[Stock]],[2]CUS030!$A$5:$BO$10000,34,0)/Table1[[#This Row],[Rate
(L/S)]],"")</f>
        <v>0</v>
      </c>
      <c r="AD572" s="7">
        <f>IFERROR(VLOOKUP(Table1[[#This Row],[Stock]],[2]CUS030!$A$5:$BO$10000,35,0)/Table1[[#This Row],[Rate
(L/S)]],"")</f>
        <v>0</v>
      </c>
      <c r="AE572" s="7">
        <f>IFERROR(VLOOKUP(Table1[[#This Row],[Stock]],[2]CUS030!$A$5:$BO$10000,36,0)/Table1[[#This Row],[Rate
(L/S)]],"")</f>
        <v>0</v>
      </c>
      <c r="AF572" s="7">
        <f>IFERROR(VLOOKUP(Table1[[#This Row],[Stock]],[2]CUS030!$A$5:$BO$10000,37,0)/Table1[[#This Row],[Rate
(L/S)]],"")</f>
        <v>0</v>
      </c>
      <c r="AG572" s="7">
        <f>IFERROR(VLOOKUP(Table1[[#This Row],[Stock]],[2]CUS030!$A$5:$BO$10000,38,0)/Table1[[#This Row],[Rate
(L/S)]],"")</f>
        <v>0</v>
      </c>
      <c r="AH572" s="7">
        <f>IFERROR(VLOOKUP(Table1[[#This Row],[Stock]],[2]CUS030!$A$5:$BO$10000,39,0)/Table1[[#This Row],[Rate
(L/S)]],"")</f>
        <v>0</v>
      </c>
      <c r="AI572" s="7">
        <f>IFERROR(VLOOKUP(Table1[[#This Row],[Stock]],[2]CUS030!$A$5:$BO$10000,40,0)/Table1[[#This Row],[Rate
(L/S)]],"")</f>
        <v>0</v>
      </c>
      <c r="AJ572" s="7">
        <f>IFERROR(VLOOKUP(Table1[[#This Row],[Stock]],[2]CUS030!$A$5:$BO$10000,41,0)/Table1[[#This Row],[Rate
(L/S)]],"")</f>
        <v>0</v>
      </c>
      <c r="AK572" s="7">
        <f>IFERROR(VLOOKUP(Table1[[#This Row],[Stock]],[2]CUS030!$A$5:$BO$10000,42,0)/Table1[[#This Row],[Rate
(L/S)]],"")</f>
        <v>0</v>
      </c>
      <c r="AL572" s="7">
        <f>IFERROR(VLOOKUP(Table1[[#This Row],[Stock]],[2]CUS030!$A$5:$BO$10000,43,0)/Table1[[#This Row],[Rate
(L/S)]],"")</f>
        <v>0</v>
      </c>
      <c r="AM572" s="7">
        <f>IFERROR(VLOOKUP(Table1[[#This Row],[Stock]],[2]CUS030!$A$5:$BO$10000,44,0)/Table1[[#This Row],[Rate
(L/S)]],"")</f>
        <v>0</v>
      </c>
      <c r="AN572" s="7">
        <f>IFERROR(VLOOKUP(Table1[[#This Row],[Stock]],[2]CUS030!$A$5:$BO$10000,45,0)/Table1[[#This Row],[Rate
(L/S)]],"")</f>
        <v>0</v>
      </c>
      <c r="AO572" s="7">
        <f>IFERROR(VLOOKUP(Table1[[#This Row],[Stock]],[2]CUS030!$A$5:$BO$10000,46,0)/Table1[[#This Row],[Rate
(L/S)]],"")</f>
        <v>0</v>
      </c>
      <c r="AP572" s="7">
        <f>IFERROR(VLOOKUP(Table1[[#This Row],[Stock]],[2]CUS030!$A$5:$BO$10000,47,0)/Table1[[#This Row],[Rate
(L/S)]],"")</f>
        <v>0</v>
      </c>
      <c r="AQ572" s="7">
        <f>IFERROR(VLOOKUP(Table1[[#This Row],[Stock]],[2]CUS030!$A$5:$BO$10000,48,0)/Table1[[#This Row],[Rate
(L/S)]],"")</f>
        <v>0</v>
      </c>
      <c r="AR572" s="7">
        <f>IFERROR(VLOOKUP(Table1[[#This Row],[Stock]],[2]CUS030!$A$5:$BO$10000,49,0)/Table1[[#This Row],[Rate
(L/S)]],"")</f>
        <v>0</v>
      </c>
      <c r="AS572" s="7">
        <f>IFERROR(VLOOKUP(Table1[[#This Row],[Stock]],[2]CUS030!$A$5:$BO$10000,50,0)/Table1[[#This Row],[Rate
(L/S)]],"")</f>
        <v>0</v>
      </c>
      <c r="AT572" s="7">
        <f>IFERROR(VLOOKUP(Table1[[#This Row],[Stock]],[2]CUS030!$A$5:$BO$10000,51,0)/Table1[[#This Row],[Rate
(L/S)]],"")</f>
        <v>0</v>
      </c>
      <c r="AU572" s="7">
        <f>IFERROR(VLOOKUP(Table1[[#This Row],[Stock]],[2]CUS030!$A$5:$BO$10000,52,0)/Table1[[#This Row],[Rate
(L/S)]],"")</f>
        <v>0</v>
      </c>
      <c r="AV572" s="7">
        <f>IFERROR(VLOOKUP(Table1[[#This Row],[Stock]],[2]CUS030!$A$5:$BO$10000,53,0)/Table1[[#This Row],[Rate
(L/S)]],"")</f>
        <v>0</v>
      </c>
      <c r="AW572" s="7">
        <f>IFERROR(VLOOKUP(Table1[[#This Row],[Stock]],[2]CUS030!$A$5:$BO$10000,54,0)/Table1[[#This Row],[Rate
(L/S)]],"")</f>
        <v>0</v>
      </c>
      <c r="AX572" s="7">
        <f>IFERROR(VLOOKUP(Table1[[#This Row],[Stock]],[2]CUS030!$A$5:$BO$10000,55,0)/Table1[[#This Row],[Rate
(L/S)]],"")</f>
        <v>50</v>
      </c>
      <c r="AY572" s="7">
        <f>IFERROR(VLOOKUP(Table1[[#This Row],[Stock]],[2]CUS030!$A$5:$BO$10000,56,0)/Table1[[#This Row],[Rate
(L/S)]],"")</f>
        <v>97.13636363636364</v>
      </c>
      <c r="AZ572" s="7">
        <f>IFERROR(VLOOKUP(Table1[[#This Row],[Stock]],[2]CUS030!$A$5:$BO$10000,57,0)/Table1[[#This Row],[Rate
(L/S)]],"")</f>
        <v>75</v>
      </c>
      <c r="BA572" s="7">
        <f>IFERROR(VLOOKUP(Table1[[#This Row],[Stock]],[2]CUS030!$A$5:$BO$10000,58,0)/Table1[[#This Row],[Rate
(L/S)]],"")</f>
        <v>75</v>
      </c>
      <c r="BB572" s="7">
        <f>IFERROR(VLOOKUP(Table1[[#This Row],[Stock]],[2]CUS030!$A$5:$BO$10000,59,0)/Table1[[#This Row],[Rate
(L/S)]],"")</f>
        <v>0</v>
      </c>
      <c r="BC572" s="7">
        <f>IFERROR(VLOOKUP(Table1[[#This Row],[Stock]],[2]CUS030!$A$5:$BO$10000,60,0)/Table1[[#This Row],[Rate
(L/S)]],"")</f>
        <v>0</v>
      </c>
      <c r="BD572" s="7">
        <f>IFERROR(VLOOKUP(Table1[[#This Row],[Stock]],[2]CUS030!$A$5:$BO$10000,61,0)/Table1[[#This Row],[Rate
(L/S)]],"")</f>
        <v>0</v>
      </c>
      <c r="BE572" s="7">
        <f>IFERROR(VLOOKUP(Table1[[#This Row],[Stock]],[2]CUS030!$A$5:$BO$10000,62,0)/Table1[[#This Row],[Rate
(L/S)]],"")</f>
        <v>0</v>
      </c>
      <c r="BF572" s="7">
        <f>IFERROR(VLOOKUP(Table1[[#This Row],[Stock]],[2]CUS030!$A$5:$BO$10000,63,0)/Table1[[#This Row],[Rate
(L/S)]],"")</f>
        <v>0</v>
      </c>
      <c r="BG572" s="7">
        <f>IFERROR(VLOOKUP(Table1[[#This Row],[Stock]],[2]CUS030!$A$5:$BO$10000,64,0)/Table1[[#This Row],[Rate
(L/S)]],"")</f>
        <v>0</v>
      </c>
      <c r="BH572" s="7">
        <f>IFERROR(VLOOKUP(Table1[[#This Row],[Stock]],[2]CUS030!$A$5:$BO$10000,65,0)/Table1[[#This Row],[Rate
(L/S)]],"")</f>
        <v>0</v>
      </c>
      <c r="BI572" s="7" t="s">
        <v>1</v>
      </c>
      <c r="BJ572" s="15">
        <f>IFERROR(IF(Table1[[#This Row],[S.Material]]="S",(Table1[[#This Row],[Total Qty]]+Table1[[#This Row],[N+1]]+Table1[[#This Row],[N+2]]),Table1[[#This Row],[Total Qty]]+Table1[[#This Row],[N+1]]),)</f>
        <v>172.13636363636363</v>
      </c>
      <c r="BK572" s="7" t="str">
        <f>IFERROR(IF(((AVERAGE((Table1[[#This Row],[N+1]],Table1[[#This Row],[N+2]]),Table1[[#This Row],[N+3]])-(Table1[[#This Row],[Total Qty]])))&gt;500,"Fixed&gt;500pcs",""),"")</f>
        <v/>
      </c>
      <c r="BL572" s="7" t="str">
        <f>IF(AND(Table1[[#This Row],[Last Forcast]]=0,Table1[[#This Row],[Total Qty]]&gt;0,Table1[[#This Row],[N+1]]&gt;0),"Check PO again","")</f>
        <v/>
      </c>
    </row>
    <row r="573" spans="2:64" x14ac:dyDescent="0.3">
      <c r="B573">
        <v>571</v>
      </c>
      <c r="C573" t="s">
        <v>587</v>
      </c>
      <c r="D573">
        <f>IFERROR(ROUND((MID(Table1[[#This Row],[Production]],35,(LEN(Table1[[#This Row],[Production]]))-37)/(MID(Table1[[#This Row],[Stock]],35,(LEN(Table1[[#This Row],[Stock]]))-37))),0),"")</f>
        <v>14</v>
      </c>
      <c r="E573" t="s">
        <v>588</v>
      </c>
      <c r="F573" s="16">
        <f>VLOOKUP(LEFT(Table1[[#This Row],[Production]],LEN(Table1[[#This Row],[Production]])-7),Item!$A$5:$Z$1000,26,0)</f>
        <v>0.93899999999999995</v>
      </c>
      <c r="H573" s="8" t="str">
        <f>IFERROR(VLOOKUP(MID(Table1[[#This Row],[Production]],10,2),Special!$B$2:$D$26,3,0),"")</f>
        <v>S</v>
      </c>
      <c r="J573" t="b">
        <f>EXACT(LEFT(Table1[[#This Row],[Stock]],12),LEFT(Table1[[#This Row],[Production]],12))</f>
        <v>1</v>
      </c>
      <c r="K573" t="b">
        <f>EXACT((RIGHT(Table1[[#This Row],[Stock]],3)),((RIGHT(Table1[[#This Row],[Production]],3))))</f>
        <v>1</v>
      </c>
      <c r="L573" s="14">
        <f>IFERROR(VLOOKUP(Table1[[#This Row],[Stock]],[1]Sheet1!$A$7:$N$10000,14,0),"")</f>
        <v>1384</v>
      </c>
      <c r="M573" s="14">
        <f>IFERROR(ROUND((Table1[[#This Row],[Stock
(S&amp;L)]]/Table1[[#This Row],[Rate
(L/S)]]),0),"")</f>
        <v>99</v>
      </c>
      <c r="O573" t="str">
        <f>IF(Table1[[#This Row],[Rate
(L/S)]]=1,"P/E","C")</f>
        <v>C</v>
      </c>
      <c r="P573" s="7">
        <f>IFERROR(VLOOKUP(Table1[[#This Row],[Stock]],[2]CUS030!$A$5:$BO$10000,21,0)/Table1[[#This Row],[Rate
(L/S)]],"")</f>
        <v>0</v>
      </c>
      <c r="Q573" s="7">
        <f>IFERROR(VLOOKUP(Table1[[#This Row],[Stock]],[2]CUS030!$A$5:$BO$10000,22,0)/Table1[[#This Row],[Rate
(L/S)]],"")</f>
        <v>0</v>
      </c>
      <c r="R573" s="7">
        <f>IFERROR(VLOOKUP(Table1[[#This Row],[Stock]],[2]CUS030!$A$5:$BO$10000,23,0)/Table1[[#This Row],[Rate
(L/S)]],"")</f>
        <v>0</v>
      </c>
      <c r="S573" s="7">
        <f>IFERROR(VLOOKUP(Table1[[#This Row],[Stock]],[2]CUS030!$A$5:$BO$10000,24,0)/Table1[[#This Row],[Rate
(L/S)]],"")</f>
        <v>0</v>
      </c>
      <c r="T573" s="7">
        <f>IFERROR(VLOOKUP(Table1[[#This Row],[Stock]],[2]CUS030!$A$5:$BO$10000,25,0)/Table1[[#This Row],[Rate
(L/S)]],"")</f>
        <v>0</v>
      </c>
      <c r="U573" s="7">
        <f>IFERROR(VLOOKUP(Table1[[#This Row],[Stock]],[2]CUS030!$A$5:$BO$10000,26,0)/Table1[[#This Row],[Rate
(L/S)]],"")</f>
        <v>0</v>
      </c>
      <c r="V573" s="7">
        <f>IFERROR(VLOOKUP(Table1[[#This Row],[Stock]],[2]CUS030!$A$5:$BO$10000,27,0)/Table1[[#This Row],[Rate
(L/S)]],"")</f>
        <v>0</v>
      </c>
      <c r="W573" s="7">
        <f>IFERROR(VLOOKUP(Table1[[#This Row],[Stock]],[2]CUS030!$A$5:$BO$10000,28,0)/Table1[[#This Row],[Rate
(L/S)]],"")</f>
        <v>0</v>
      </c>
      <c r="X573" s="7">
        <f>IFERROR(VLOOKUP(Table1[[#This Row],[Stock]],[2]CUS030!$A$5:$BO$10000,29,0)/Table1[[#This Row],[Rate
(L/S)]],"")</f>
        <v>0</v>
      </c>
      <c r="Y573" s="7">
        <f>IFERROR(VLOOKUP(Table1[[#This Row],[Stock]],[2]CUS030!$A$5:$BO$10000,30,0)/Table1[[#This Row],[Rate
(L/S)]],"")</f>
        <v>0</v>
      </c>
      <c r="Z573" s="7">
        <f>IFERROR(VLOOKUP(Table1[[#This Row],[Stock]],[2]CUS030!$A$5:$BO$10000,31,0)/Table1[[#This Row],[Rate
(L/S)]],"")</f>
        <v>0</v>
      </c>
      <c r="AA573" s="7">
        <f>IFERROR(VLOOKUP(Table1[[#This Row],[Stock]],[2]CUS030!$A$5:$BO$10000,32,0)/Table1[[#This Row],[Rate
(L/S)]],"")</f>
        <v>0</v>
      </c>
      <c r="AB573" s="7">
        <f>IFERROR(VLOOKUP(Table1[[#This Row],[Stock]],[2]CUS030!$A$5:$BO$10000,33,0)/Table1[[#This Row],[Rate
(L/S)]],"")</f>
        <v>0</v>
      </c>
      <c r="AC573" s="7">
        <f>IFERROR(VLOOKUP(Table1[[#This Row],[Stock]],[2]CUS030!$A$5:$BO$10000,34,0)/Table1[[#This Row],[Rate
(L/S)]],"")</f>
        <v>0</v>
      </c>
      <c r="AD573" s="7">
        <f>IFERROR(VLOOKUP(Table1[[#This Row],[Stock]],[2]CUS030!$A$5:$BO$10000,35,0)/Table1[[#This Row],[Rate
(L/S)]],"")</f>
        <v>0</v>
      </c>
      <c r="AE573" s="7">
        <f>IFERROR(VLOOKUP(Table1[[#This Row],[Stock]],[2]CUS030!$A$5:$BO$10000,36,0)/Table1[[#This Row],[Rate
(L/S)]],"")</f>
        <v>0</v>
      </c>
      <c r="AF573" s="7">
        <f>IFERROR(VLOOKUP(Table1[[#This Row],[Stock]],[2]CUS030!$A$5:$BO$10000,37,0)/Table1[[#This Row],[Rate
(L/S)]],"")</f>
        <v>0</v>
      </c>
      <c r="AG573" s="7">
        <f>IFERROR(VLOOKUP(Table1[[#This Row],[Stock]],[2]CUS030!$A$5:$BO$10000,38,0)/Table1[[#This Row],[Rate
(L/S)]],"")</f>
        <v>0</v>
      </c>
      <c r="AH573" s="7">
        <f>IFERROR(VLOOKUP(Table1[[#This Row],[Stock]],[2]CUS030!$A$5:$BO$10000,39,0)/Table1[[#This Row],[Rate
(L/S)]],"")</f>
        <v>0</v>
      </c>
      <c r="AI573" s="7">
        <f>IFERROR(VLOOKUP(Table1[[#This Row],[Stock]],[2]CUS030!$A$5:$BO$10000,40,0)/Table1[[#This Row],[Rate
(L/S)]],"")</f>
        <v>0</v>
      </c>
      <c r="AJ573" s="7">
        <f>IFERROR(VLOOKUP(Table1[[#This Row],[Stock]],[2]CUS030!$A$5:$BO$10000,41,0)/Table1[[#This Row],[Rate
(L/S)]],"")</f>
        <v>0</v>
      </c>
      <c r="AK573" s="7">
        <f>IFERROR(VLOOKUP(Table1[[#This Row],[Stock]],[2]CUS030!$A$5:$BO$10000,42,0)/Table1[[#This Row],[Rate
(L/S)]],"")</f>
        <v>0</v>
      </c>
      <c r="AL573" s="7">
        <f>IFERROR(VLOOKUP(Table1[[#This Row],[Stock]],[2]CUS030!$A$5:$BO$10000,43,0)/Table1[[#This Row],[Rate
(L/S)]],"")</f>
        <v>0</v>
      </c>
      <c r="AM573" s="7">
        <f>IFERROR(VLOOKUP(Table1[[#This Row],[Stock]],[2]CUS030!$A$5:$BO$10000,44,0)/Table1[[#This Row],[Rate
(L/S)]],"")</f>
        <v>0</v>
      </c>
      <c r="AN573" s="7">
        <f>IFERROR(VLOOKUP(Table1[[#This Row],[Stock]],[2]CUS030!$A$5:$BO$10000,45,0)/Table1[[#This Row],[Rate
(L/S)]],"")</f>
        <v>0</v>
      </c>
      <c r="AO573" s="7">
        <f>IFERROR(VLOOKUP(Table1[[#This Row],[Stock]],[2]CUS030!$A$5:$BO$10000,46,0)/Table1[[#This Row],[Rate
(L/S)]],"")</f>
        <v>0</v>
      </c>
      <c r="AP573" s="7">
        <f>IFERROR(VLOOKUP(Table1[[#This Row],[Stock]],[2]CUS030!$A$5:$BO$10000,47,0)/Table1[[#This Row],[Rate
(L/S)]],"")</f>
        <v>0</v>
      </c>
      <c r="AQ573" s="7">
        <f>IFERROR(VLOOKUP(Table1[[#This Row],[Stock]],[2]CUS030!$A$5:$BO$10000,48,0)/Table1[[#This Row],[Rate
(L/S)]],"")</f>
        <v>0</v>
      </c>
      <c r="AR573" s="7">
        <f>IFERROR(VLOOKUP(Table1[[#This Row],[Stock]],[2]CUS030!$A$5:$BO$10000,49,0)/Table1[[#This Row],[Rate
(L/S)]],"")</f>
        <v>0</v>
      </c>
      <c r="AS573" s="7">
        <f>IFERROR(VLOOKUP(Table1[[#This Row],[Stock]],[2]CUS030!$A$5:$BO$10000,50,0)/Table1[[#This Row],[Rate
(L/S)]],"")</f>
        <v>0</v>
      </c>
      <c r="AT573" s="7">
        <f>IFERROR(VLOOKUP(Table1[[#This Row],[Stock]],[2]CUS030!$A$5:$BO$10000,51,0)/Table1[[#This Row],[Rate
(L/S)]],"")</f>
        <v>0</v>
      </c>
      <c r="AU573" s="7">
        <f>IFERROR(VLOOKUP(Table1[[#This Row],[Stock]],[2]CUS030!$A$5:$BO$10000,52,0)/Table1[[#This Row],[Rate
(L/S)]],"")</f>
        <v>0</v>
      </c>
      <c r="AV573" s="7">
        <f>IFERROR(VLOOKUP(Table1[[#This Row],[Stock]],[2]CUS030!$A$5:$BO$10000,53,0)/Table1[[#This Row],[Rate
(L/S)]],"")</f>
        <v>0</v>
      </c>
      <c r="AW573" s="7">
        <f>IFERROR(VLOOKUP(Table1[[#This Row],[Stock]],[2]CUS030!$A$5:$BO$10000,54,0)/Table1[[#This Row],[Rate
(L/S)]],"")</f>
        <v>0</v>
      </c>
      <c r="AX573" s="7">
        <f>IFERROR(VLOOKUP(Table1[[#This Row],[Stock]],[2]CUS030!$A$5:$BO$10000,55,0)/Table1[[#This Row],[Rate
(L/S)]],"")</f>
        <v>93.142857142857139</v>
      </c>
      <c r="AY573" s="7">
        <f>IFERROR(VLOOKUP(Table1[[#This Row],[Stock]],[2]CUS030!$A$5:$BO$10000,56,0)/Table1[[#This Row],[Rate
(L/S)]],"")</f>
        <v>161.42857142857142</v>
      </c>
      <c r="AZ573" s="7">
        <f>IFERROR(VLOOKUP(Table1[[#This Row],[Stock]],[2]CUS030!$A$5:$BO$10000,57,0)/Table1[[#This Row],[Rate
(L/S)]],"")</f>
        <v>125.71428571428571</v>
      </c>
      <c r="BA573" s="7">
        <f>IFERROR(VLOOKUP(Table1[[#This Row],[Stock]],[2]CUS030!$A$5:$BO$10000,58,0)/Table1[[#This Row],[Rate
(L/S)]],"")</f>
        <v>94.285714285714292</v>
      </c>
      <c r="BB573" s="7">
        <f>IFERROR(VLOOKUP(Table1[[#This Row],[Stock]],[2]CUS030!$A$5:$BO$10000,59,0)/Table1[[#This Row],[Rate
(L/S)]],"")</f>
        <v>0</v>
      </c>
      <c r="BC573" s="7">
        <f>IFERROR(VLOOKUP(Table1[[#This Row],[Stock]],[2]CUS030!$A$5:$BO$10000,60,0)/Table1[[#This Row],[Rate
(L/S)]],"")</f>
        <v>0</v>
      </c>
      <c r="BD573" s="7">
        <f>IFERROR(VLOOKUP(Table1[[#This Row],[Stock]],[2]CUS030!$A$5:$BO$10000,61,0)/Table1[[#This Row],[Rate
(L/S)]],"")</f>
        <v>0</v>
      </c>
      <c r="BE573" s="7">
        <f>IFERROR(VLOOKUP(Table1[[#This Row],[Stock]],[2]CUS030!$A$5:$BO$10000,62,0)/Table1[[#This Row],[Rate
(L/S)]],"")</f>
        <v>0</v>
      </c>
      <c r="BF573" s="7">
        <f>IFERROR(VLOOKUP(Table1[[#This Row],[Stock]],[2]CUS030!$A$5:$BO$10000,63,0)/Table1[[#This Row],[Rate
(L/S)]],"")</f>
        <v>0</v>
      </c>
      <c r="BG573" s="7">
        <f>IFERROR(VLOOKUP(Table1[[#This Row],[Stock]],[2]CUS030!$A$5:$BO$10000,64,0)/Table1[[#This Row],[Rate
(L/S)]],"")</f>
        <v>0</v>
      </c>
      <c r="BH573" s="7">
        <f>IFERROR(VLOOKUP(Table1[[#This Row],[Stock]],[2]CUS030!$A$5:$BO$10000,65,0)/Table1[[#This Row],[Rate
(L/S)]],"")</f>
        <v>0</v>
      </c>
      <c r="BI573" s="7" t="s">
        <v>1</v>
      </c>
      <c r="BJ573" s="15">
        <f>IFERROR(IF(Table1[[#This Row],[S.Material]]="S",(Table1[[#This Row],[Total Qty]]+Table1[[#This Row],[N+1]]+Table1[[#This Row],[N+2]]),Table1[[#This Row],[Total Qty]]+Table1[[#This Row],[N+1]]),)</f>
        <v>287.14285714285711</v>
      </c>
      <c r="BK573" s="7" t="str">
        <f>IFERROR(IF(((AVERAGE((Table1[[#This Row],[N+1]],Table1[[#This Row],[N+2]]),Table1[[#This Row],[N+3]])-(Table1[[#This Row],[Total Qty]])))&gt;500,"Fixed&gt;500pcs",""),"")</f>
        <v/>
      </c>
      <c r="BL573" s="7" t="str">
        <f>IF(AND(Table1[[#This Row],[Last Forcast]]=0,Table1[[#This Row],[Total Qty]]&gt;0,Table1[[#This Row],[N+1]]&gt;0),"Check PO again","")</f>
        <v/>
      </c>
    </row>
    <row r="574" spans="2:64" x14ac:dyDescent="0.3">
      <c r="B574">
        <v>572</v>
      </c>
      <c r="C574" t="s">
        <v>589</v>
      </c>
      <c r="D574">
        <f>IFERROR(ROUND((MID(Table1[[#This Row],[Production]],35,(LEN(Table1[[#This Row],[Production]]))-37)/(MID(Table1[[#This Row],[Stock]],35,(LEN(Table1[[#This Row],[Stock]]))-37))),0),"")</f>
        <v>1</v>
      </c>
      <c r="E574" t="s">
        <v>589</v>
      </c>
      <c r="F574" s="16">
        <f>VLOOKUP(LEFT(Table1[[#This Row],[Production]],LEN(Table1[[#This Row],[Production]])-7),Item!$A$5:$Z$1000,26,0)</f>
        <v>0.93899999999999995</v>
      </c>
      <c r="H574" s="8" t="str">
        <f>IFERROR(VLOOKUP(MID(Table1[[#This Row],[Production]],10,2),Special!$B$2:$D$26,3,0),"")</f>
        <v>S</v>
      </c>
      <c r="J574" t="b">
        <f>EXACT(LEFT(Table1[[#This Row],[Stock]],12),LEFT(Table1[[#This Row],[Production]],12))</f>
        <v>1</v>
      </c>
      <c r="K574" t="b">
        <f>EXACT((RIGHT(Table1[[#This Row],[Stock]],3)),((RIGHT(Table1[[#This Row],[Production]],3))))</f>
        <v>1</v>
      </c>
      <c r="L574" s="14">
        <f>IFERROR(VLOOKUP(Table1[[#This Row],[Stock]],[1]Sheet1!$A$7:$N$10000,14,0),"")</f>
        <v>95</v>
      </c>
      <c r="M574" s="14">
        <f>IFERROR(ROUND((Table1[[#This Row],[Stock
(S&amp;L)]]/Table1[[#This Row],[Rate
(L/S)]]),0),"")</f>
        <v>95</v>
      </c>
      <c r="O574" t="str">
        <f>IF(Table1[[#This Row],[Rate
(L/S)]]=1,"P/E","C")</f>
        <v>P/E</v>
      </c>
      <c r="P574" s="7">
        <f>IFERROR(VLOOKUP(Table1[[#This Row],[Stock]],[2]CUS030!$A$5:$BO$10000,21,0)/Table1[[#This Row],[Rate
(L/S)]],"")</f>
        <v>0</v>
      </c>
      <c r="Q574" s="7">
        <f>IFERROR(VLOOKUP(Table1[[#This Row],[Stock]],[2]CUS030!$A$5:$BO$10000,22,0)/Table1[[#This Row],[Rate
(L/S)]],"")</f>
        <v>0</v>
      </c>
      <c r="R574" s="7">
        <f>IFERROR(VLOOKUP(Table1[[#This Row],[Stock]],[2]CUS030!$A$5:$BO$10000,23,0)/Table1[[#This Row],[Rate
(L/S)]],"")</f>
        <v>0</v>
      </c>
      <c r="S574" s="7">
        <f>IFERROR(VLOOKUP(Table1[[#This Row],[Stock]],[2]CUS030!$A$5:$BO$10000,24,0)/Table1[[#This Row],[Rate
(L/S)]],"")</f>
        <v>0</v>
      </c>
      <c r="T574" s="7">
        <f>IFERROR(VLOOKUP(Table1[[#This Row],[Stock]],[2]CUS030!$A$5:$BO$10000,25,0)/Table1[[#This Row],[Rate
(L/S)]],"")</f>
        <v>0</v>
      </c>
      <c r="U574" s="7">
        <f>IFERROR(VLOOKUP(Table1[[#This Row],[Stock]],[2]CUS030!$A$5:$BO$10000,26,0)/Table1[[#This Row],[Rate
(L/S)]],"")</f>
        <v>0</v>
      </c>
      <c r="V574" s="7">
        <f>IFERROR(VLOOKUP(Table1[[#This Row],[Stock]],[2]CUS030!$A$5:$BO$10000,27,0)/Table1[[#This Row],[Rate
(L/S)]],"")</f>
        <v>0</v>
      </c>
      <c r="W574" s="7">
        <f>IFERROR(VLOOKUP(Table1[[#This Row],[Stock]],[2]CUS030!$A$5:$BO$10000,28,0)/Table1[[#This Row],[Rate
(L/S)]],"")</f>
        <v>0</v>
      </c>
      <c r="X574" s="7">
        <f>IFERROR(VLOOKUP(Table1[[#This Row],[Stock]],[2]CUS030!$A$5:$BO$10000,29,0)/Table1[[#This Row],[Rate
(L/S)]],"")</f>
        <v>0</v>
      </c>
      <c r="Y574" s="7">
        <f>IFERROR(VLOOKUP(Table1[[#This Row],[Stock]],[2]CUS030!$A$5:$BO$10000,30,0)/Table1[[#This Row],[Rate
(L/S)]],"")</f>
        <v>0</v>
      </c>
      <c r="Z574" s="7">
        <f>IFERROR(VLOOKUP(Table1[[#This Row],[Stock]],[2]CUS030!$A$5:$BO$10000,31,0)/Table1[[#This Row],[Rate
(L/S)]],"")</f>
        <v>0</v>
      </c>
      <c r="AA574" s="7">
        <f>IFERROR(VLOOKUP(Table1[[#This Row],[Stock]],[2]CUS030!$A$5:$BO$10000,32,0)/Table1[[#This Row],[Rate
(L/S)]],"")</f>
        <v>0</v>
      </c>
      <c r="AB574" s="7">
        <f>IFERROR(VLOOKUP(Table1[[#This Row],[Stock]],[2]CUS030!$A$5:$BO$10000,33,0)/Table1[[#This Row],[Rate
(L/S)]],"")</f>
        <v>0</v>
      </c>
      <c r="AC574" s="7">
        <f>IFERROR(VLOOKUP(Table1[[#This Row],[Stock]],[2]CUS030!$A$5:$BO$10000,34,0)/Table1[[#This Row],[Rate
(L/S)]],"")</f>
        <v>0</v>
      </c>
      <c r="AD574" s="7">
        <f>IFERROR(VLOOKUP(Table1[[#This Row],[Stock]],[2]CUS030!$A$5:$BO$10000,35,0)/Table1[[#This Row],[Rate
(L/S)]],"")</f>
        <v>0</v>
      </c>
      <c r="AE574" s="7">
        <f>IFERROR(VLOOKUP(Table1[[#This Row],[Stock]],[2]CUS030!$A$5:$BO$10000,36,0)/Table1[[#This Row],[Rate
(L/S)]],"")</f>
        <v>0</v>
      </c>
      <c r="AF574" s="7">
        <f>IFERROR(VLOOKUP(Table1[[#This Row],[Stock]],[2]CUS030!$A$5:$BO$10000,37,0)/Table1[[#This Row],[Rate
(L/S)]],"")</f>
        <v>0</v>
      </c>
      <c r="AG574" s="7">
        <f>IFERROR(VLOOKUP(Table1[[#This Row],[Stock]],[2]CUS030!$A$5:$BO$10000,38,0)/Table1[[#This Row],[Rate
(L/S)]],"")</f>
        <v>0</v>
      </c>
      <c r="AH574" s="7">
        <f>IFERROR(VLOOKUP(Table1[[#This Row],[Stock]],[2]CUS030!$A$5:$BO$10000,39,0)/Table1[[#This Row],[Rate
(L/S)]],"")</f>
        <v>0</v>
      </c>
      <c r="AI574" s="7">
        <f>IFERROR(VLOOKUP(Table1[[#This Row],[Stock]],[2]CUS030!$A$5:$BO$10000,40,0)/Table1[[#This Row],[Rate
(L/S)]],"")</f>
        <v>0</v>
      </c>
      <c r="AJ574" s="7">
        <f>IFERROR(VLOOKUP(Table1[[#This Row],[Stock]],[2]CUS030!$A$5:$BO$10000,41,0)/Table1[[#This Row],[Rate
(L/S)]],"")</f>
        <v>0</v>
      </c>
      <c r="AK574" s="7">
        <f>IFERROR(VLOOKUP(Table1[[#This Row],[Stock]],[2]CUS030!$A$5:$BO$10000,42,0)/Table1[[#This Row],[Rate
(L/S)]],"")</f>
        <v>0</v>
      </c>
      <c r="AL574" s="7">
        <f>IFERROR(VLOOKUP(Table1[[#This Row],[Stock]],[2]CUS030!$A$5:$BO$10000,43,0)/Table1[[#This Row],[Rate
(L/S)]],"")</f>
        <v>0</v>
      </c>
      <c r="AM574" s="7">
        <f>IFERROR(VLOOKUP(Table1[[#This Row],[Stock]],[2]CUS030!$A$5:$BO$10000,44,0)/Table1[[#This Row],[Rate
(L/S)]],"")</f>
        <v>0</v>
      </c>
      <c r="AN574" s="7">
        <f>IFERROR(VLOOKUP(Table1[[#This Row],[Stock]],[2]CUS030!$A$5:$BO$10000,45,0)/Table1[[#This Row],[Rate
(L/S)]],"")</f>
        <v>0</v>
      </c>
      <c r="AO574" s="7">
        <f>IFERROR(VLOOKUP(Table1[[#This Row],[Stock]],[2]CUS030!$A$5:$BO$10000,46,0)/Table1[[#This Row],[Rate
(L/S)]],"")</f>
        <v>0</v>
      </c>
      <c r="AP574" s="7">
        <f>IFERROR(VLOOKUP(Table1[[#This Row],[Stock]],[2]CUS030!$A$5:$BO$10000,47,0)/Table1[[#This Row],[Rate
(L/S)]],"")</f>
        <v>0</v>
      </c>
      <c r="AQ574" s="7">
        <f>IFERROR(VLOOKUP(Table1[[#This Row],[Stock]],[2]CUS030!$A$5:$BO$10000,48,0)/Table1[[#This Row],[Rate
(L/S)]],"")</f>
        <v>0</v>
      </c>
      <c r="AR574" s="7">
        <f>IFERROR(VLOOKUP(Table1[[#This Row],[Stock]],[2]CUS030!$A$5:$BO$10000,49,0)/Table1[[#This Row],[Rate
(L/S)]],"")</f>
        <v>0</v>
      </c>
      <c r="AS574" s="7">
        <f>IFERROR(VLOOKUP(Table1[[#This Row],[Stock]],[2]CUS030!$A$5:$BO$10000,50,0)/Table1[[#This Row],[Rate
(L/S)]],"")</f>
        <v>0</v>
      </c>
      <c r="AT574" s="7">
        <f>IFERROR(VLOOKUP(Table1[[#This Row],[Stock]],[2]CUS030!$A$5:$BO$10000,51,0)/Table1[[#This Row],[Rate
(L/S)]],"")</f>
        <v>30</v>
      </c>
      <c r="AU574" s="7">
        <f>IFERROR(VLOOKUP(Table1[[#This Row],[Stock]],[2]CUS030!$A$5:$BO$10000,52,0)/Table1[[#This Row],[Rate
(L/S)]],"")</f>
        <v>0</v>
      </c>
      <c r="AV574" s="7">
        <f>IFERROR(VLOOKUP(Table1[[#This Row],[Stock]],[2]CUS030!$A$5:$BO$10000,53,0)/Table1[[#This Row],[Rate
(L/S)]],"")</f>
        <v>30</v>
      </c>
      <c r="AW574" s="7">
        <f>IFERROR(VLOOKUP(Table1[[#This Row],[Stock]],[2]CUS030!$A$5:$BO$10000,54,0)/Table1[[#This Row],[Rate
(L/S)]],"")</f>
        <v>0</v>
      </c>
      <c r="AX574" s="7">
        <f>IFERROR(VLOOKUP(Table1[[#This Row],[Stock]],[2]CUS030!$A$5:$BO$10000,55,0)/Table1[[#This Row],[Rate
(L/S)]],"")</f>
        <v>35</v>
      </c>
      <c r="AY574" s="7">
        <f>IFERROR(VLOOKUP(Table1[[#This Row],[Stock]],[2]CUS030!$A$5:$BO$10000,56,0)/Table1[[#This Row],[Rate
(L/S)]],"")</f>
        <v>41</v>
      </c>
      <c r="AZ574" s="7">
        <f>IFERROR(VLOOKUP(Table1[[#This Row],[Stock]],[2]CUS030!$A$5:$BO$10000,57,0)/Table1[[#This Row],[Rate
(L/S)]],"")</f>
        <v>47</v>
      </c>
      <c r="BA574" s="7">
        <f>IFERROR(VLOOKUP(Table1[[#This Row],[Stock]],[2]CUS030!$A$5:$BO$10000,58,0)/Table1[[#This Row],[Rate
(L/S)]],"")</f>
        <v>28</v>
      </c>
      <c r="BB574" s="7">
        <f>IFERROR(VLOOKUP(Table1[[#This Row],[Stock]],[2]CUS030!$A$5:$BO$10000,59,0)/Table1[[#This Row],[Rate
(L/S)]],"")</f>
        <v>0</v>
      </c>
      <c r="BC574" s="7">
        <f>IFERROR(VLOOKUP(Table1[[#This Row],[Stock]],[2]CUS030!$A$5:$BO$10000,60,0)/Table1[[#This Row],[Rate
(L/S)]],"")</f>
        <v>0</v>
      </c>
      <c r="BD574" s="7">
        <f>IFERROR(VLOOKUP(Table1[[#This Row],[Stock]],[2]CUS030!$A$5:$BO$10000,61,0)/Table1[[#This Row],[Rate
(L/S)]],"")</f>
        <v>0</v>
      </c>
      <c r="BE574" s="7">
        <f>IFERROR(VLOOKUP(Table1[[#This Row],[Stock]],[2]CUS030!$A$5:$BO$10000,62,0)/Table1[[#This Row],[Rate
(L/S)]],"")</f>
        <v>0</v>
      </c>
      <c r="BF574" s="7">
        <f>IFERROR(VLOOKUP(Table1[[#This Row],[Stock]],[2]CUS030!$A$5:$BO$10000,63,0)/Table1[[#This Row],[Rate
(L/S)]],"")</f>
        <v>0</v>
      </c>
      <c r="BG574" s="7">
        <f>IFERROR(VLOOKUP(Table1[[#This Row],[Stock]],[2]CUS030!$A$5:$BO$10000,64,0)/Table1[[#This Row],[Rate
(L/S)]],"")</f>
        <v>0</v>
      </c>
      <c r="BH574" s="7">
        <f>IFERROR(VLOOKUP(Table1[[#This Row],[Stock]],[2]CUS030!$A$5:$BO$10000,65,0)/Table1[[#This Row],[Rate
(L/S)]],"")</f>
        <v>0</v>
      </c>
      <c r="BI574" s="7" t="s">
        <v>1</v>
      </c>
      <c r="BJ574" s="15">
        <f>IFERROR(IF(Table1[[#This Row],[S.Material]]="S",(Table1[[#This Row],[Total Qty]]+Table1[[#This Row],[N+1]]+Table1[[#This Row],[N+2]]),Table1[[#This Row],[Total Qty]]+Table1[[#This Row],[N+1]]),)</f>
        <v>118</v>
      </c>
      <c r="BK574" s="7" t="str">
        <f>IFERROR(IF(((AVERAGE((Table1[[#This Row],[N+1]],Table1[[#This Row],[N+2]]),Table1[[#This Row],[N+3]])-(Table1[[#This Row],[Total Qty]])))&gt;500,"Fixed&gt;500pcs",""),"")</f>
        <v/>
      </c>
      <c r="BL574" s="7" t="str">
        <f>IF(AND(Table1[[#This Row],[Last Forcast]]=0,Table1[[#This Row],[Total Qty]]&gt;0,Table1[[#This Row],[N+1]]&gt;0),"Check PO again","")</f>
        <v/>
      </c>
    </row>
    <row r="575" spans="2:64" x14ac:dyDescent="0.3">
      <c r="B575">
        <v>573</v>
      </c>
      <c r="C575" t="s">
        <v>588</v>
      </c>
      <c r="D575">
        <f>IFERROR(ROUND((MID(Table1[[#This Row],[Production]],35,(LEN(Table1[[#This Row],[Production]]))-37)/(MID(Table1[[#This Row],[Stock]],35,(LEN(Table1[[#This Row],[Stock]]))-37))),0),"")</f>
        <v>1</v>
      </c>
      <c r="E575" t="s">
        <v>588</v>
      </c>
      <c r="F575" s="16">
        <f>VLOOKUP(LEFT(Table1[[#This Row],[Production]],LEN(Table1[[#This Row],[Production]])-7),Item!$A$5:$Z$1000,26,0)</f>
        <v>0.93899999999999995</v>
      </c>
      <c r="H575" s="8" t="str">
        <f>IFERROR(VLOOKUP(MID(Table1[[#This Row],[Production]],10,2),Special!$B$2:$D$26,3,0),"")</f>
        <v>S</v>
      </c>
      <c r="J575" t="b">
        <f>EXACT(LEFT(Table1[[#This Row],[Stock]],12),LEFT(Table1[[#This Row],[Production]],12))</f>
        <v>1</v>
      </c>
      <c r="K575" t="b">
        <f>EXACT((RIGHT(Table1[[#This Row],[Stock]],3)),((RIGHT(Table1[[#This Row],[Production]],3))))</f>
        <v>1</v>
      </c>
      <c r="L575" s="14">
        <f>IFERROR(VLOOKUP(Table1[[#This Row],[Stock]],[1]Sheet1!$A$7:$N$10000,14,0),"")</f>
        <v>297</v>
      </c>
      <c r="M575" s="14">
        <f>IFERROR(ROUND((Table1[[#This Row],[Stock
(S&amp;L)]]/Table1[[#This Row],[Rate
(L/S)]]),0),"")</f>
        <v>297</v>
      </c>
      <c r="O575" t="str">
        <f>IF(Table1[[#This Row],[Rate
(L/S)]]=1,"P/E","C")</f>
        <v>P/E</v>
      </c>
      <c r="P575" s="7" t="str">
        <f>IFERROR(VLOOKUP(Table1[[#This Row],[Stock]],[2]CUS030!$A$5:$BO$10000,21,0)/Table1[[#This Row],[Rate
(L/S)]],"")</f>
        <v/>
      </c>
      <c r="Q575" s="7" t="str">
        <f>IFERROR(VLOOKUP(Table1[[#This Row],[Stock]],[2]CUS030!$A$5:$BO$10000,22,0)/Table1[[#This Row],[Rate
(L/S)]],"")</f>
        <v/>
      </c>
      <c r="R575" s="7" t="str">
        <f>IFERROR(VLOOKUP(Table1[[#This Row],[Stock]],[2]CUS030!$A$5:$BO$10000,23,0)/Table1[[#This Row],[Rate
(L/S)]],"")</f>
        <v/>
      </c>
      <c r="S575" s="7" t="str">
        <f>IFERROR(VLOOKUP(Table1[[#This Row],[Stock]],[2]CUS030!$A$5:$BO$10000,24,0)/Table1[[#This Row],[Rate
(L/S)]],"")</f>
        <v/>
      </c>
      <c r="T575" s="7" t="str">
        <f>IFERROR(VLOOKUP(Table1[[#This Row],[Stock]],[2]CUS030!$A$5:$BO$10000,25,0)/Table1[[#This Row],[Rate
(L/S)]],"")</f>
        <v/>
      </c>
      <c r="U575" s="7" t="str">
        <f>IFERROR(VLOOKUP(Table1[[#This Row],[Stock]],[2]CUS030!$A$5:$BO$10000,26,0)/Table1[[#This Row],[Rate
(L/S)]],"")</f>
        <v/>
      </c>
      <c r="V575" s="7" t="str">
        <f>IFERROR(VLOOKUP(Table1[[#This Row],[Stock]],[2]CUS030!$A$5:$BO$10000,27,0)/Table1[[#This Row],[Rate
(L/S)]],"")</f>
        <v/>
      </c>
      <c r="W575" s="7" t="str">
        <f>IFERROR(VLOOKUP(Table1[[#This Row],[Stock]],[2]CUS030!$A$5:$BO$10000,28,0)/Table1[[#This Row],[Rate
(L/S)]],"")</f>
        <v/>
      </c>
      <c r="X575" s="7" t="str">
        <f>IFERROR(VLOOKUP(Table1[[#This Row],[Stock]],[2]CUS030!$A$5:$BO$10000,29,0)/Table1[[#This Row],[Rate
(L/S)]],"")</f>
        <v/>
      </c>
      <c r="Y575" s="7" t="str">
        <f>IFERROR(VLOOKUP(Table1[[#This Row],[Stock]],[2]CUS030!$A$5:$BO$10000,30,0)/Table1[[#This Row],[Rate
(L/S)]],"")</f>
        <v/>
      </c>
      <c r="Z575" s="7" t="str">
        <f>IFERROR(VLOOKUP(Table1[[#This Row],[Stock]],[2]CUS030!$A$5:$BO$10000,31,0)/Table1[[#This Row],[Rate
(L/S)]],"")</f>
        <v/>
      </c>
      <c r="AA575" s="7" t="str">
        <f>IFERROR(VLOOKUP(Table1[[#This Row],[Stock]],[2]CUS030!$A$5:$BO$10000,32,0)/Table1[[#This Row],[Rate
(L/S)]],"")</f>
        <v/>
      </c>
      <c r="AB575" s="7" t="str">
        <f>IFERROR(VLOOKUP(Table1[[#This Row],[Stock]],[2]CUS030!$A$5:$BO$10000,33,0)/Table1[[#This Row],[Rate
(L/S)]],"")</f>
        <v/>
      </c>
      <c r="AC575" s="7" t="str">
        <f>IFERROR(VLOOKUP(Table1[[#This Row],[Stock]],[2]CUS030!$A$5:$BO$10000,34,0)/Table1[[#This Row],[Rate
(L/S)]],"")</f>
        <v/>
      </c>
      <c r="AD575" s="7" t="str">
        <f>IFERROR(VLOOKUP(Table1[[#This Row],[Stock]],[2]CUS030!$A$5:$BO$10000,35,0)/Table1[[#This Row],[Rate
(L/S)]],"")</f>
        <v/>
      </c>
      <c r="AE575" s="7" t="str">
        <f>IFERROR(VLOOKUP(Table1[[#This Row],[Stock]],[2]CUS030!$A$5:$BO$10000,36,0)/Table1[[#This Row],[Rate
(L/S)]],"")</f>
        <v/>
      </c>
      <c r="AF575" s="7" t="str">
        <f>IFERROR(VLOOKUP(Table1[[#This Row],[Stock]],[2]CUS030!$A$5:$BO$10000,37,0)/Table1[[#This Row],[Rate
(L/S)]],"")</f>
        <v/>
      </c>
      <c r="AG575" s="7" t="str">
        <f>IFERROR(VLOOKUP(Table1[[#This Row],[Stock]],[2]CUS030!$A$5:$BO$10000,38,0)/Table1[[#This Row],[Rate
(L/S)]],"")</f>
        <v/>
      </c>
      <c r="AH575" s="7" t="str">
        <f>IFERROR(VLOOKUP(Table1[[#This Row],[Stock]],[2]CUS030!$A$5:$BO$10000,39,0)/Table1[[#This Row],[Rate
(L/S)]],"")</f>
        <v/>
      </c>
      <c r="AI575" s="7" t="str">
        <f>IFERROR(VLOOKUP(Table1[[#This Row],[Stock]],[2]CUS030!$A$5:$BO$10000,40,0)/Table1[[#This Row],[Rate
(L/S)]],"")</f>
        <v/>
      </c>
      <c r="AJ575" s="7" t="str">
        <f>IFERROR(VLOOKUP(Table1[[#This Row],[Stock]],[2]CUS030!$A$5:$BO$10000,41,0)/Table1[[#This Row],[Rate
(L/S)]],"")</f>
        <v/>
      </c>
      <c r="AK575" s="7" t="str">
        <f>IFERROR(VLOOKUP(Table1[[#This Row],[Stock]],[2]CUS030!$A$5:$BO$10000,42,0)/Table1[[#This Row],[Rate
(L/S)]],"")</f>
        <v/>
      </c>
      <c r="AL575" s="7" t="str">
        <f>IFERROR(VLOOKUP(Table1[[#This Row],[Stock]],[2]CUS030!$A$5:$BO$10000,43,0)/Table1[[#This Row],[Rate
(L/S)]],"")</f>
        <v/>
      </c>
      <c r="AM575" s="7" t="str">
        <f>IFERROR(VLOOKUP(Table1[[#This Row],[Stock]],[2]CUS030!$A$5:$BO$10000,44,0)/Table1[[#This Row],[Rate
(L/S)]],"")</f>
        <v/>
      </c>
      <c r="AN575" s="7" t="str">
        <f>IFERROR(VLOOKUP(Table1[[#This Row],[Stock]],[2]CUS030!$A$5:$BO$10000,45,0)/Table1[[#This Row],[Rate
(L/S)]],"")</f>
        <v/>
      </c>
      <c r="AO575" s="7" t="str">
        <f>IFERROR(VLOOKUP(Table1[[#This Row],[Stock]],[2]CUS030!$A$5:$BO$10000,46,0)/Table1[[#This Row],[Rate
(L/S)]],"")</f>
        <v/>
      </c>
      <c r="AP575" s="7" t="str">
        <f>IFERROR(VLOOKUP(Table1[[#This Row],[Stock]],[2]CUS030!$A$5:$BO$10000,47,0)/Table1[[#This Row],[Rate
(L/S)]],"")</f>
        <v/>
      </c>
      <c r="AQ575" s="7" t="str">
        <f>IFERROR(VLOOKUP(Table1[[#This Row],[Stock]],[2]CUS030!$A$5:$BO$10000,48,0)/Table1[[#This Row],[Rate
(L/S)]],"")</f>
        <v/>
      </c>
      <c r="AR575" s="7" t="str">
        <f>IFERROR(VLOOKUP(Table1[[#This Row],[Stock]],[2]CUS030!$A$5:$BO$10000,49,0)/Table1[[#This Row],[Rate
(L/S)]],"")</f>
        <v/>
      </c>
      <c r="AS575" s="7" t="str">
        <f>IFERROR(VLOOKUP(Table1[[#This Row],[Stock]],[2]CUS030!$A$5:$BO$10000,50,0)/Table1[[#This Row],[Rate
(L/S)]],"")</f>
        <v/>
      </c>
      <c r="AT575" s="7" t="str">
        <f>IFERROR(VLOOKUP(Table1[[#This Row],[Stock]],[2]CUS030!$A$5:$BO$10000,51,0)/Table1[[#This Row],[Rate
(L/S)]],"")</f>
        <v/>
      </c>
      <c r="AU575" s="7" t="str">
        <f>IFERROR(VLOOKUP(Table1[[#This Row],[Stock]],[2]CUS030!$A$5:$BO$10000,52,0)/Table1[[#This Row],[Rate
(L/S)]],"")</f>
        <v/>
      </c>
      <c r="AV575" s="7" t="str">
        <f>IFERROR(VLOOKUP(Table1[[#This Row],[Stock]],[2]CUS030!$A$5:$BO$10000,53,0)/Table1[[#This Row],[Rate
(L/S)]],"")</f>
        <v/>
      </c>
      <c r="AW575" s="7" t="str">
        <f>IFERROR(VLOOKUP(Table1[[#This Row],[Stock]],[2]CUS030!$A$5:$BO$10000,54,0)/Table1[[#This Row],[Rate
(L/S)]],"")</f>
        <v/>
      </c>
      <c r="AX575" s="7" t="str">
        <f>IFERROR(VLOOKUP(Table1[[#This Row],[Stock]],[2]CUS030!$A$5:$BO$10000,55,0)/Table1[[#This Row],[Rate
(L/S)]],"")</f>
        <v/>
      </c>
      <c r="AY575" s="7" t="str">
        <f>IFERROR(VLOOKUP(Table1[[#This Row],[Stock]],[2]CUS030!$A$5:$BO$10000,56,0)/Table1[[#This Row],[Rate
(L/S)]],"")</f>
        <v/>
      </c>
      <c r="AZ575" s="7" t="str">
        <f>IFERROR(VLOOKUP(Table1[[#This Row],[Stock]],[2]CUS030!$A$5:$BO$10000,57,0)/Table1[[#This Row],[Rate
(L/S)]],"")</f>
        <v/>
      </c>
      <c r="BA575" s="7" t="str">
        <f>IFERROR(VLOOKUP(Table1[[#This Row],[Stock]],[2]CUS030!$A$5:$BO$10000,58,0)/Table1[[#This Row],[Rate
(L/S)]],"")</f>
        <v/>
      </c>
      <c r="BB575" s="7" t="str">
        <f>IFERROR(VLOOKUP(Table1[[#This Row],[Stock]],[2]CUS030!$A$5:$BO$10000,59,0)/Table1[[#This Row],[Rate
(L/S)]],"")</f>
        <v/>
      </c>
      <c r="BC575" s="7" t="str">
        <f>IFERROR(VLOOKUP(Table1[[#This Row],[Stock]],[2]CUS030!$A$5:$BO$10000,60,0)/Table1[[#This Row],[Rate
(L/S)]],"")</f>
        <v/>
      </c>
      <c r="BD575" s="7" t="str">
        <f>IFERROR(VLOOKUP(Table1[[#This Row],[Stock]],[2]CUS030!$A$5:$BO$10000,61,0)/Table1[[#This Row],[Rate
(L/S)]],"")</f>
        <v/>
      </c>
      <c r="BE575" s="7" t="str">
        <f>IFERROR(VLOOKUP(Table1[[#This Row],[Stock]],[2]CUS030!$A$5:$BO$10000,62,0)/Table1[[#This Row],[Rate
(L/S)]],"")</f>
        <v/>
      </c>
      <c r="BF575" s="7" t="str">
        <f>IFERROR(VLOOKUP(Table1[[#This Row],[Stock]],[2]CUS030!$A$5:$BO$10000,63,0)/Table1[[#This Row],[Rate
(L/S)]],"")</f>
        <v/>
      </c>
      <c r="BG575" s="7" t="str">
        <f>IFERROR(VLOOKUP(Table1[[#This Row],[Stock]],[2]CUS030!$A$5:$BO$10000,64,0)/Table1[[#This Row],[Rate
(L/S)]],"")</f>
        <v/>
      </c>
      <c r="BH575" s="7" t="str">
        <f>IFERROR(VLOOKUP(Table1[[#This Row],[Stock]],[2]CUS030!$A$5:$BO$10000,65,0)/Table1[[#This Row],[Rate
(L/S)]],"")</f>
        <v/>
      </c>
      <c r="BI575" s="7" t="s">
        <v>1</v>
      </c>
      <c r="BJ575" s="15">
        <f>IFERROR(IF(Table1[[#This Row],[S.Material]]="S",(Table1[[#This Row],[Total Qty]]+Table1[[#This Row],[N+1]]+Table1[[#This Row],[N+2]]),Table1[[#This Row],[Total Qty]]+Table1[[#This Row],[N+1]]),)</f>
        <v>0</v>
      </c>
      <c r="BK575" s="7" t="str">
        <f>IFERROR(IF(((AVERAGE((Table1[[#This Row],[N+1]],Table1[[#This Row],[N+2]]),Table1[[#This Row],[N+3]])-(Table1[[#This Row],[Total Qty]])))&gt;500,"Fixed&gt;500pcs",""),"")</f>
        <v/>
      </c>
      <c r="BL575" s="7" t="str">
        <f>IF(AND(Table1[[#This Row],[Last Forcast]]=0,Table1[[#This Row],[Total Qty]]&gt;0,Table1[[#This Row],[N+1]]&gt;0),"Check PO again","")</f>
        <v/>
      </c>
    </row>
    <row r="576" spans="2:64" x14ac:dyDescent="0.3">
      <c r="B576">
        <v>574</v>
      </c>
      <c r="C576" t="s">
        <v>585</v>
      </c>
      <c r="D576">
        <f>IFERROR(ROUND((MID(Table1[[#This Row],[Production]],35,(LEN(Table1[[#This Row],[Production]]))-37)/(MID(Table1[[#This Row],[Stock]],35,(LEN(Table1[[#This Row],[Stock]]))-37))),0),"")</f>
        <v>1</v>
      </c>
      <c r="E576" t="s">
        <v>585</v>
      </c>
      <c r="F576" s="16">
        <f>VLOOKUP(LEFT(Table1[[#This Row],[Production]],LEN(Table1[[#This Row],[Production]])-7),Item!$A$5:$Z$1000,26,0)</f>
        <v>0.93899999999999995</v>
      </c>
      <c r="H576" s="8" t="str">
        <f>IFERROR(VLOOKUP(MID(Table1[[#This Row],[Production]],10,2),Special!$B$2:$D$26,3,0),"")</f>
        <v>S</v>
      </c>
      <c r="J576" t="b">
        <f>EXACT(LEFT(Table1[[#This Row],[Stock]],12),LEFT(Table1[[#This Row],[Production]],12))</f>
        <v>1</v>
      </c>
      <c r="K576" t="b">
        <f>EXACT((RIGHT(Table1[[#This Row],[Stock]],3)),((RIGHT(Table1[[#This Row],[Production]],3))))</f>
        <v>1</v>
      </c>
      <c r="L576" s="14">
        <f>IFERROR(VLOOKUP(Table1[[#This Row],[Stock]],[1]Sheet1!$A$7:$N$10000,14,0),"")</f>
        <v>196</v>
      </c>
      <c r="M576" s="14">
        <f>IFERROR(ROUND((Table1[[#This Row],[Stock
(S&amp;L)]]/Table1[[#This Row],[Rate
(L/S)]]),0),"")</f>
        <v>196</v>
      </c>
      <c r="O576" t="str">
        <f>IF(Table1[[#This Row],[Rate
(L/S)]]=1,"P/E","C")</f>
        <v>P/E</v>
      </c>
      <c r="P576" s="7" t="str">
        <f>IFERROR(VLOOKUP(Table1[[#This Row],[Stock]],[2]CUS030!$A$5:$BO$10000,21,0)/Table1[[#This Row],[Rate
(L/S)]],"")</f>
        <v/>
      </c>
      <c r="Q576" s="7" t="str">
        <f>IFERROR(VLOOKUP(Table1[[#This Row],[Stock]],[2]CUS030!$A$5:$BO$10000,22,0)/Table1[[#This Row],[Rate
(L/S)]],"")</f>
        <v/>
      </c>
      <c r="R576" s="7" t="str">
        <f>IFERROR(VLOOKUP(Table1[[#This Row],[Stock]],[2]CUS030!$A$5:$BO$10000,23,0)/Table1[[#This Row],[Rate
(L/S)]],"")</f>
        <v/>
      </c>
      <c r="S576" s="7" t="str">
        <f>IFERROR(VLOOKUP(Table1[[#This Row],[Stock]],[2]CUS030!$A$5:$BO$10000,24,0)/Table1[[#This Row],[Rate
(L/S)]],"")</f>
        <v/>
      </c>
      <c r="T576" s="7" t="str">
        <f>IFERROR(VLOOKUP(Table1[[#This Row],[Stock]],[2]CUS030!$A$5:$BO$10000,25,0)/Table1[[#This Row],[Rate
(L/S)]],"")</f>
        <v/>
      </c>
      <c r="U576" s="7" t="str">
        <f>IFERROR(VLOOKUP(Table1[[#This Row],[Stock]],[2]CUS030!$A$5:$BO$10000,26,0)/Table1[[#This Row],[Rate
(L/S)]],"")</f>
        <v/>
      </c>
      <c r="V576" s="7" t="str">
        <f>IFERROR(VLOOKUP(Table1[[#This Row],[Stock]],[2]CUS030!$A$5:$BO$10000,27,0)/Table1[[#This Row],[Rate
(L/S)]],"")</f>
        <v/>
      </c>
      <c r="W576" s="7" t="str">
        <f>IFERROR(VLOOKUP(Table1[[#This Row],[Stock]],[2]CUS030!$A$5:$BO$10000,28,0)/Table1[[#This Row],[Rate
(L/S)]],"")</f>
        <v/>
      </c>
      <c r="X576" s="7" t="str">
        <f>IFERROR(VLOOKUP(Table1[[#This Row],[Stock]],[2]CUS030!$A$5:$BO$10000,29,0)/Table1[[#This Row],[Rate
(L/S)]],"")</f>
        <v/>
      </c>
      <c r="Y576" s="7" t="str">
        <f>IFERROR(VLOOKUP(Table1[[#This Row],[Stock]],[2]CUS030!$A$5:$BO$10000,30,0)/Table1[[#This Row],[Rate
(L/S)]],"")</f>
        <v/>
      </c>
      <c r="Z576" s="7" t="str">
        <f>IFERROR(VLOOKUP(Table1[[#This Row],[Stock]],[2]CUS030!$A$5:$BO$10000,31,0)/Table1[[#This Row],[Rate
(L/S)]],"")</f>
        <v/>
      </c>
      <c r="AA576" s="7" t="str">
        <f>IFERROR(VLOOKUP(Table1[[#This Row],[Stock]],[2]CUS030!$A$5:$BO$10000,32,0)/Table1[[#This Row],[Rate
(L/S)]],"")</f>
        <v/>
      </c>
      <c r="AB576" s="7" t="str">
        <f>IFERROR(VLOOKUP(Table1[[#This Row],[Stock]],[2]CUS030!$A$5:$BO$10000,33,0)/Table1[[#This Row],[Rate
(L/S)]],"")</f>
        <v/>
      </c>
      <c r="AC576" s="7" t="str">
        <f>IFERROR(VLOOKUP(Table1[[#This Row],[Stock]],[2]CUS030!$A$5:$BO$10000,34,0)/Table1[[#This Row],[Rate
(L/S)]],"")</f>
        <v/>
      </c>
      <c r="AD576" s="7" t="str">
        <f>IFERROR(VLOOKUP(Table1[[#This Row],[Stock]],[2]CUS030!$A$5:$BO$10000,35,0)/Table1[[#This Row],[Rate
(L/S)]],"")</f>
        <v/>
      </c>
      <c r="AE576" s="7" t="str">
        <f>IFERROR(VLOOKUP(Table1[[#This Row],[Stock]],[2]CUS030!$A$5:$BO$10000,36,0)/Table1[[#This Row],[Rate
(L/S)]],"")</f>
        <v/>
      </c>
      <c r="AF576" s="7" t="str">
        <f>IFERROR(VLOOKUP(Table1[[#This Row],[Stock]],[2]CUS030!$A$5:$BO$10000,37,0)/Table1[[#This Row],[Rate
(L/S)]],"")</f>
        <v/>
      </c>
      <c r="AG576" s="7" t="str">
        <f>IFERROR(VLOOKUP(Table1[[#This Row],[Stock]],[2]CUS030!$A$5:$BO$10000,38,0)/Table1[[#This Row],[Rate
(L/S)]],"")</f>
        <v/>
      </c>
      <c r="AH576" s="7" t="str">
        <f>IFERROR(VLOOKUP(Table1[[#This Row],[Stock]],[2]CUS030!$A$5:$BO$10000,39,0)/Table1[[#This Row],[Rate
(L/S)]],"")</f>
        <v/>
      </c>
      <c r="AI576" s="7" t="str">
        <f>IFERROR(VLOOKUP(Table1[[#This Row],[Stock]],[2]CUS030!$A$5:$BO$10000,40,0)/Table1[[#This Row],[Rate
(L/S)]],"")</f>
        <v/>
      </c>
      <c r="AJ576" s="7" t="str">
        <f>IFERROR(VLOOKUP(Table1[[#This Row],[Stock]],[2]CUS030!$A$5:$BO$10000,41,0)/Table1[[#This Row],[Rate
(L/S)]],"")</f>
        <v/>
      </c>
      <c r="AK576" s="7" t="str">
        <f>IFERROR(VLOOKUP(Table1[[#This Row],[Stock]],[2]CUS030!$A$5:$BO$10000,42,0)/Table1[[#This Row],[Rate
(L/S)]],"")</f>
        <v/>
      </c>
      <c r="AL576" s="7" t="str">
        <f>IFERROR(VLOOKUP(Table1[[#This Row],[Stock]],[2]CUS030!$A$5:$BO$10000,43,0)/Table1[[#This Row],[Rate
(L/S)]],"")</f>
        <v/>
      </c>
      <c r="AM576" s="7" t="str">
        <f>IFERROR(VLOOKUP(Table1[[#This Row],[Stock]],[2]CUS030!$A$5:$BO$10000,44,0)/Table1[[#This Row],[Rate
(L/S)]],"")</f>
        <v/>
      </c>
      <c r="AN576" s="7" t="str">
        <f>IFERROR(VLOOKUP(Table1[[#This Row],[Stock]],[2]CUS030!$A$5:$BO$10000,45,0)/Table1[[#This Row],[Rate
(L/S)]],"")</f>
        <v/>
      </c>
      <c r="AO576" s="7" t="str">
        <f>IFERROR(VLOOKUP(Table1[[#This Row],[Stock]],[2]CUS030!$A$5:$BO$10000,46,0)/Table1[[#This Row],[Rate
(L/S)]],"")</f>
        <v/>
      </c>
      <c r="AP576" s="7" t="str">
        <f>IFERROR(VLOOKUP(Table1[[#This Row],[Stock]],[2]CUS030!$A$5:$BO$10000,47,0)/Table1[[#This Row],[Rate
(L/S)]],"")</f>
        <v/>
      </c>
      <c r="AQ576" s="7" t="str">
        <f>IFERROR(VLOOKUP(Table1[[#This Row],[Stock]],[2]CUS030!$A$5:$BO$10000,48,0)/Table1[[#This Row],[Rate
(L/S)]],"")</f>
        <v/>
      </c>
      <c r="AR576" s="7" t="str">
        <f>IFERROR(VLOOKUP(Table1[[#This Row],[Stock]],[2]CUS030!$A$5:$BO$10000,49,0)/Table1[[#This Row],[Rate
(L/S)]],"")</f>
        <v/>
      </c>
      <c r="AS576" s="7" t="str">
        <f>IFERROR(VLOOKUP(Table1[[#This Row],[Stock]],[2]CUS030!$A$5:$BO$10000,50,0)/Table1[[#This Row],[Rate
(L/S)]],"")</f>
        <v/>
      </c>
      <c r="AT576" s="7" t="str">
        <f>IFERROR(VLOOKUP(Table1[[#This Row],[Stock]],[2]CUS030!$A$5:$BO$10000,51,0)/Table1[[#This Row],[Rate
(L/S)]],"")</f>
        <v/>
      </c>
      <c r="AU576" s="7" t="str">
        <f>IFERROR(VLOOKUP(Table1[[#This Row],[Stock]],[2]CUS030!$A$5:$BO$10000,52,0)/Table1[[#This Row],[Rate
(L/S)]],"")</f>
        <v/>
      </c>
      <c r="AV576" s="7" t="str">
        <f>IFERROR(VLOOKUP(Table1[[#This Row],[Stock]],[2]CUS030!$A$5:$BO$10000,53,0)/Table1[[#This Row],[Rate
(L/S)]],"")</f>
        <v/>
      </c>
      <c r="AW576" s="7" t="str">
        <f>IFERROR(VLOOKUP(Table1[[#This Row],[Stock]],[2]CUS030!$A$5:$BO$10000,54,0)/Table1[[#This Row],[Rate
(L/S)]],"")</f>
        <v/>
      </c>
      <c r="AX576" s="7" t="str">
        <f>IFERROR(VLOOKUP(Table1[[#This Row],[Stock]],[2]CUS030!$A$5:$BO$10000,55,0)/Table1[[#This Row],[Rate
(L/S)]],"")</f>
        <v/>
      </c>
      <c r="AY576" s="7" t="str">
        <f>IFERROR(VLOOKUP(Table1[[#This Row],[Stock]],[2]CUS030!$A$5:$BO$10000,56,0)/Table1[[#This Row],[Rate
(L/S)]],"")</f>
        <v/>
      </c>
      <c r="AZ576" s="7" t="str">
        <f>IFERROR(VLOOKUP(Table1[[#This Row],[Stock]],[2]CUS030!$A$5:$BO$10000,57,0)/Table1[[#This Row],[Rate
(L/S)]],"")</f>
        <v/>
      </c>
      <c r="BA576" s="7" t="str">
        <f>IFERROR(VLOOKUP(Table1[[#This Row],[Stock]],[2]CUS030!$A$5:$BO$10000,58,0)/Table1[[#This Row],[Rate
(L/S)]],"")</f>
        <v/>
      </c>
      <c r="BB576" s="7" t="str">
        <f>IFERROR(VLOOKUP(Table1[[#This Row],[Stock]],[2]CUS030!$A$5:$BO$10000,59,0)/Table1[[#This Row],[Rate
(L/S)]],"")</f>
        <v/>
      </c>
      <c r="BC576" s="7" t="str">
        <f>IFERROR(VLOOKUP(Table1[[#This Row],[Stock]],[2]CUS030!$A$5:$BO$10000,60,0)/Table1[[#This Row],[Rate
(L/S)]],"")</f>
        <v/>
      </c>
      <c r="BD576" s="7" t="str">
        <f>IFERROR(VLOOKUP(Table1[[#This Row],[Stock]],[2]CUS030!$A$5:$BO$10000,61,0)/Table1[[#This Row],[Rate
(L/S)]],"")</f>
        <v/>
      </c>
      <c r="BE576" s="7" t="str">
        <f>IFERROR(VLOOKUP(Table1[[#This Row],[Stock]],[2]CUS030!$A$5:$BO$10000,62,0)/Table1[[#This Row],[Rate
(L/S)]],"")</f>
        <v/>
      </c>
      <c r="BF576" s="7" t="str">
        <f>IFERROR(VLOOKUP(Table1[[#This Row],[Stock]],[2]CUS030!$A$5:$BO$10000,63,0)/Table1[[#This Row],[Rate
(L/S)]],"")</f>
        <v/>
      </c>
      <c r="BG576" s="7" t="str">
        <f>IFERROR(VLOOKUP(Table1[[#This Row],[Stock]],[2]CUS030!$A$5:$BO$10000,64,0)/Table1[[#This Row],[Rate
(L/S)]],"")</f>
        <v/>
      </c>
      <c r="BH576" s="7" t="str">
        <f>IFERROR(VLOOKUP(Table1[[#This Row],[Stock]],[2]CUS030!$A$5:$BO$10000,65,0)/Table1[[#This Row],[Rate
(L/S)]],"")</f>
        <v/>
      </c>
      <c r="BI576" s="7" t="s">
        <v>1</v>
      </c>
      <c r="BJ576" s="15">
        <f>IFERROR(IF(Table1[[#This Row],[S.Material]]="S",(Table1[[#This Row],[Total Qty]]+Table1[[#This Row],[N+1]]+Table1[[#This Row],[N+2]]),Table1[[#This Row],[Total Qty]]+Table1[[#This Row],[N+1]]),)</f>
        <v>0</v>
      </c>
      <c r="BK576" s="7" t="str">
        <f>IFERROR(IF(((AVERAGE((Table1[[#This Row],[N+1]],Table1[[#This Row],[N+2]]),Table1[[#This Row],[N+3]])-(Table1[[#This Row],[Total Qty]])))&gt;500,"Fixed&gt;500pcs",""),"")</f>
        <v/>
      </c>
      <c r="BL576" s="7" t="str">
        <f>IF(AND(Table1[[#This Row],[Last Forcast]]=0,Table1[[#This Row],[Total Qty]]&gt;0,Table1[[#This Row],[N+1]]&gt;0),"Check PO again","")</f>
        <v/>
      </c>
    </row>
    <row r="577" spans="2:64" x14ac:dyDescent="0.3">
      <c r="B577">
        <v>575</v>
      </c>
      <c r="C577" t="s">
        <v>590</v>
      </c>
      <c r="D577">
        <f>IFERROR(ROUND((MID(Table1[[#This Row],[Production]],35,(LEN(Table1[[#This Row],[Production]]))-37)/(MID(Table1[[#This Row],[Stock]],35,(LEN(Table1[[#This Row],[Stock]]))-37))),0),"")</f>
        <v>33</v>
      </c>
      <c r="E577" t="s">
        <v>591</v>
      </c>
      <c r="F577" s="16">
        <f>VLOOKUP(LEFT(Table1[[#This Row],[Production]],LEN(Table1[[#This Row],[Production]])-7),Item!$A$5:$Z$1000,26,0)</f>
        <v>1.31</v>
      </c>
      <c r="H577" s="8" t="str">
        <f>IFERROR(VLOOKUP(MID(Table1[[#This Row],[Production]],10,2),Special!$B$2:$D$26,3,0),"")</f>
        <v>S</v>
      </c>
      <c r="J577" t="b">
        <f>EXACT(LEFT(Table1[[#This Row],[Stock]],12),LEFT(Table1[[#This Row],[Production]],12))</f>
        <v>1</v>
      </c>
      <c r="K577" t="b">
        <f>EXACT((RIGHT(Table1[[#This Row],[Stock]],3)),((RIGHT(Table1[[#This Row],[Production]],3))))</f>
        <v>1</v>
      </c>
      <c r="L577" s="14">
        <f>IFERROR(VLOOKUP(Table1[[#This Row],[Stock]],[1]Sheet1!$A$7:$N$10000,14,0),"")</f>
        <v>454</v>
      </c>
      <c r="M577" s="14">
        <f>IFERROR(ROUND((Table1[[#This Row],[Stock
(S&amp;L)]]/Table1[[#This Row],[Rate
(L/S)]]),0),"")</f>
        <v>14</v>
      </c>
      <c r="O577" t="str">
        <f>IF(Table1[[#This Row],[Rate
(L/S)]]=1,"P/E","C")</f>
        <v>C</v>
      </c>
      <c r="P577" s="7">
        <f>IFERROR(VLOOKUP(Table1[[#This Row],[Stock]],[2]CUS030!$A$5:$BO$10000,21,0)/Table1[[#This Row],[Rate
(L/S)]],"")</f>
        <v>0</v>
      </c>
      <c r="Q577" s="7">
        <f>IFERROR(VLOOKUP(Table1[[#This Row],[Stock]],[2]CUS030!$A$5:$BO$10000,22,0)/Table1[[#This Row],[Rate
(L/S)]],"")</f>
        <v>0</v>
      </c>
      <c r="R577" s="7">
        <f>IFERROR(VLOOKUP(Table1[[#This Row],[Stock]],[2]CUS030!$A$5:$BO$10000,23,0)/Table1[[#This Row],[Rate
(L/S)]],"")</f>
        <v>0</v>
      </c>
      <c r="S577" s="7">
        <f>IFERROR(VLOOKUP(Table1[[#This Row],[Stock]],[2]CUS030!$A$5:$BO$10000,24,0)/Table1[[#This Row],[Rate
(L/S)]],"")</f>
        <v>0</v>
      </c>
      <c r="T577" s="7">
        <f>IFERROR(VLOOKUP(Table1[[#This Row],[Stock]],[2]CUS030!$A$5:$BO$10000,25,0)/Table1[[#This Row],[Rate
(L/S)]],"")</f>
        <v>0</v>
      </c>
      <c r="U577" s="7">
        <f>IFERROR(VLOOKUP(Table1[[#This Row],[Stock]],[2]CUS030!$A$5:$BO$10000,26,0)/Table1[[#This Row],[Rate
(L/S)]],"")</f>
        <v>0</v>
      </c>
      <c r="V577" s="7">
        <f>IFERROR(VLOOKUP(Table1[[#This Row],[Stock]],[2]CUS030!$A$5:$BO$10000,27,0)/Table1[[#This Row],[Rate
(L/S)]],"")</f>
        <v>0</v>
      </c>
      <c r="W577" s="7">
        <f>IFERROR(VLOOKUP(Table1[[#This Row],[Stock]],[2]CUS030!$A$5:$BO$10000,28,0)/Table1[[#This Row],[Rate
(L/S)]],"")</f>
        <v>0</v>
      </c>
      <c r="X577" s="7">
        <f>IFERROR(VLOOKUP(Table1[[#This Row],[Stock]],[2]CUS030!$A$5:$BO$10000,29,0)/Table1[[#This Row],[Rate
(L/S)]],"")</f>
        <v>0</v>
      </c>
      <c r="Y577" s="7">
        <f>IFERROR(VLOOKUP(Table1[[#This Row],[Stock]],[2]CUS030!$A$5:$BO$10000,30,0)/Table1[[#This Row],[Rate
(L/S)]],"")</f>
        <v>0</v>
      </c>
      <c r="Z577" s="7">
        <f>IFERROR(VLOOKUP(Table1[[#This Row],[Stock]],[2]CUS030!$A$5:$BO$10000,31,0)/Table1[[#This Row],[Rate
(L/S)]],"")</f>
        <v>0</v>
      </c>
      <c r="AA577" s="7">
        <f>IFERROR(VLOOKUP(Table1[[#This Row],[Stock]],[2]CUS030!$A$5:$BO$10000,32,0)/Table1[[#This Row],[Rate
(L/S)]],"")</f>
        <v>0</v>
      </c>
      <c r="AB577" s="7">
        <f>IFERROR(VLOOKUP(Table1[[#This Row],[Stock]],[2]CUS030!$A$5:$BO$10000,33,0)/Table1[[#This Row],[Rate
(L/S)]],"")</f>
        <v>0</v>
      </c>
      <c r="AC577" s="7">
        <f>IFERROR(VLOOKUP(Table1[[#This Row],[Stock]],[2]CUS030!$A$5:$BO$10000,34,0)/Table1[[#This Row],[Rate
(L/S)]],"")</f>
        <v>0</v>
      </c>
      <c r="AD577" s="7">
        <f>IFERROR(VLOOKUP(Table1[[#This Row],[Stock]],[2]CUS030!$A$5:$BO$10000,35,0)/Table1[[#This Row],[Rate
(L/S)]],"")</f>
        <v>0</v>
      </c>
      <c r="AE577" s="7">
        <f>IFERROR(VLOOKUP(Table1[[#This Row],[Stock]],[2]CUS030!$A$5:$BO$10000,36,0)/Table1[[#This Row],[Rate
(L/S)]],"")</f>
        <v>0</v>
      </c>
      <c r="AF577" s="7">
        <f>IFERROR(VLOOKUP(Table1[[#This Row],[Stock]],[2]CUS030!$A$5:$BO$10000,37,0)/Table1[[#This Row],[Rate
(L/S)]],"")</f>
        <v>0</v>
      </c>
      <c r="AG577" s="7">
        <f>IFERROR(VLOOKUP(Table1[[#This Row],[Stock]],[2]CUS030!$A$5:$BO$10000,38,0)/Table1[[#This Row],[Rate
(L/S)]],"")</f>
        <v>0</v>
      </c>
      <c r="AH577" s="7">
        <f>IFERROR(VLOOKUP(Table1[[#This Row],[Stock]],[2]CUS030!$A$5:$BO$10000,39,0)/Table1[[#This Row],[Rate
(L/S)]],"")</f>
        <v>0</v>
      </c>
      <c r="AI577" s="7">
        <f>IFERROR(VLOOKUP(Table1[[#This Row],[Stock]],[2]CUS030!$A$5:$BO$10000,40,0)/Table1[[#This Row],[Rate
(L/S)]],"")</f>
        <v>0</v>
      </c>
      <c r="AJ577" s="7">
        <f>IFERROR(VLOOKUP(Table1[[#This Row],[Stock]],[2]CUS030!$A$5:$BO$10000,41,0)/Table1[[#This Row],[Rate
(L/S)]],"")</f>
        <v>0</v>
      </c>
      <c r="AK577" s="7">
        <f>IFERROR(VLOOKUP(Table1[[#This Row],[Stock]],[2]CUS030!$A$5:$BO$10000,42,0)/Table1[[#This Row],[Rate
(L/S)]],"")</f>
        <v>0</v>
      </c>
      <c r="AL577" s="7">
        <f>IFERROR(VLOOKUP(Table1[[#This Row],[Stock]],[2]CUS030!$A$5:$BO$10000,43,0)/Table1[[#This Row],[Rate
(L/S)]],"")</f>
        <v>0</v>
      </c>
      <c r="AM577" s="7">
        <f>IFERROR(VLOOKUP(Table1[[#This Row],[Stock]],[2]CUS030!$A$5:$BO$10000,44,0)/Table1[[#This Row],[Rate
(L/S)]],"")</f>
        <v>0</v>
      </c>
      <c r="AN577" s="7">
        <f>IFERROR(VLOOKUP(Table1[[#This Row],[Stock]],[2]CUS030!$A$5:$BO$10000,45,0)/Table1[[#This Row],[Rate
(L/S)]],"")</f>
        <v>0</v>
      </c>
      <c r="AO577" s="7">
        <f>IFERROR(VLOOKUP(Table1[[#This Row],[Stock]],[2]CUS030!$A$5:$BO$10000,46,0)/Table1[[#This Row],[Rate
(L/S)]],"")</f>
        <v>0</v>
      </c>
      <c r="AP577" s="7">
        <f>IFERROR(VLOOKUP(Table1[[#This Row],[Stock]],[2]CUS030!$A$5:$BO$10000,47,0)/Table1[[#This Row],[Rate
(L/S)]],"")</f>
        <v>0</v>
      </c>
      <c r="AQ577" s="7">
        <f>IFERROR(VLOOKUP(Table1[[#This Row],[Stock]],[2]CUS030!$A$5:$BO$10000,48,0)/Table1[[#This Row],[Rate
(L/S)]],"")</f>
        <v>0</v>
      </c>
      <c r="AR577" s="7">
        <f>IFERROR(VLOOKUP(Table1[[#This Row],[Stock]],[2]CUS030!$A$5:$BO$10000,49,0)/Table1[[#This Row],[Rate
(L/S)]],"")</f>
        <v>0</v>
      </c>
      <c r="AS577" s="7">
        <f>IFERROR(VLOOKUP(Table1[[#This Row],[Stock]],[2]CUS030!$A$5:$BO$10000,50,0)/Table1[[#This Row],[Rate
(L/S)]],"")</f>
        <v>0</v>
      </c>
      <c r="AT577" s="7">
        <f>IFERROR(VLOOKUP(Table1[[#This Row],[Stock]],[2]CUS030!$A$5:$BO$10000,51,0)/Table1[[#This Row],[Rate
(L/S)]],"")</f>
        <v>0</v>
      </c>
      <c r="AU577" s="7">
        <f>IFERROR(VLOOKUP(Table1[[#This Row],[Stock]],[2]CUS030!$A$5:$BO$10000,52,0)/Table1[[#This Row],[Rate
(L/S)]],"")</f>
        <v>0</v>
      </c>
      <c r="AV577" s="7">
        <f>IFERROR(VLOOKUP(Table1[[#This Row],[Stock]],[2]CUS030!$A$5:$BO$10000,53,0)/Table1[[#This Row],[Rate
(L/S)]],"")</f>
        <v>0</v>
      </c>
      <c r="AW577" s="7">
        <f>IFERROR(VLOOKUP(Table1[[#This Row],[Stock]],[2]CUS030!$A$5:$BO$10000,54,0)/Table1[[#This Row],[Rate
(L/S)]],"")</f>
        <v>0</v>
      </c>
      <c r="AX577" s="7">
        <f>IFERROR(VLOOKUP(Table1[[#This Row],[Stock]],[2]CUS030!$A$5:$BO$10000,55,0)/Table1[[#This Row],[Rate
(L/S)]],"")</f>
        <v>11.818181818181818</v>
      </c>
      <c r="AY577" s="7">
        <f>IFERROR(VLOOKUP(Table1[[#This Row],[Stock]],[2]CUS030!$A$5:$BO$10000,56,0)/Table1[[#This Row],[Rate
(L/S)]],"")</f>
        <v>11.818181818181818</v>
      </c>
      <c r="AZ577" s="7">
        <f>IFERROR(VLOOKUP(Table1[[#This Row],[Stock]],[2]CUS030!$A$5:$BO$10000,57,0)/Table1[[#This Row],[Rate
(L/S)]],"")</f>
        <v>11.818181818181818</v>
      </c>
      <c r="BA577" s="7">
        <f>IFERROR(VLOOKUP(Table1[[#This Row],[Stock]],[2]CUS030!$A$5:$BO$10000,58,0)/Table1[[#This Row],[Rate
(L/S)]],"")</f>
        <v>11.818181818181818</v>
      </c>
      <c r="BB577" s="7">
        <f>IFERROR(VLOOKUP(Table1[[#This Row],[Stock]],[2]CUS030!$A$5:$BO$10000,59,0)/Table1[[#This Row],[Rate
(L/S)]],"")</f>
        <v>0</v>
      </c>
      <c r="BC577" s="7">
        <f>IFERROR(VLOOKUP(Table1[[#This Row],[Stock]],[2]CUS030!$A$5:$BO$10000,60,0)/Table1[[#This Row],[Rate
(L/S)]],"")</f>
        <v>0</v>
      </c>
      <c r="BD577" s="7">
        <f>IFERROR(VLOOKUP(Table1[[#This Row],[Stock]],[2]CUS030!$A$5:$BO$10000,61,0)/Table1[[#This Row],[Rate
(L/S)]],"")</f>
        <v>0</v>
      </c>
      <c r="BE577" s="7">
        <f>IFERROR(VLOOKUP(Table1[[#This Row],[Stock]],[2]CUS030!$A$5:$BO$10000,62,0)/Table1[[#This Row],[Rate
(L/S)]],"")</f>
        <v>0</v>
      </c>
      <c r="BF577" s="7">
        <f>IFERROR(VLOOKUP(Table1[[#This Row],[Stock]],[2]CUS030!$A$5:$BO$10000,63,0)/Table1[[#This Row],[Rate
(L/S)]],"")</f>
        <v>0</v>
      </c>
      <c r="BG577" s="7">
        <f>IFERROR(VLOOKUP(Table1[[#This Row],[Stock]],[2]CUS030!$A$5:$BO$10000,64,0)/Table1[[#This Row],[Rate
(L/S)]],"")</f>
        <v>0</v>
      </c>
      <c r="BH577" s="7">
        <f>IFERROR(VLOOKUP(Table1[[#This Row],[Stock]],[2]CUS030!$A$5:$BO$10000,65,0)/Table1[[#This Row],[Rate
(L/S)]],"")</f>
        <v>0</v>
      </c>
      <c r="BI577" s="7" t="s">
        <v>1</v>
      </c>
      <c r="BJ577" s="15">
        <f>IFERROR(IF(Table1[[#This Row],[S.Material]]="S",(Table1[[#This Row],[Total Qty]]+Table1[[#This Row],[N+1]]+Table1[[#This Row],[N+2]]),Table1[[#This Row],[Total Qty]]+Table1[[#This Row],[N+1]]),)</f>
        <v>23.636363636363637</v>
      </c>
      <c r="BK577" s="7" t="str">
        <f>IFERROR(IF(((AVERAGE((Table1[[#This Row],[N+1]],Table1[[#This Row],[N+2]]),Table1[[#This Row],[N+3]])-(Table1[[#This Row],[Total Qty]])))&gt;500,"Fixed&gt;500pcs",""),"")</f>
        <v/>
      </c>
      <c r="BL577" s="7" t="str">
        <f>IF(AND(Table1[[#This Row],[Last Forcast]]=0,Table1[[#This Row],[Total Qty]]&gt;0,Table1[[#This Row],[N+1]]&gt;0),"Check PO again","")</f>
        <v/>
      </c>
    </row>
    <row r="578" spans="2:64" x14ac:dyDescent="0.3">
      <c r="B578">
        <v>576</v>
      </c>
      <c r="C578" t="s">
        <v>592</v>
      </c>
      <c r="D578">
        <f>IFERROR(ROUND((MID(Table1[[#This Row],[Production]],35,(LEN(Table1[[#This Row],[Production]]))-37)/(MID(Table1[[#This Row],[Stock]],35,(LEN(Table1[[#This Row],[Stock]]))-37))),0),"")</f>
        <v>20</v>
      </c>
      <c r="E578" t="s">
        <v>591</v>
      </c>
      <c r="F578" s="16">
        <f>VLOOKUP(LEFT(Table1[[#This Row],[Production]],LEN(Table1[[#This Row],[Production]])-7),Item!$A$5:$Z$1000,26,0)</f>
        <v>1.31</v>
      </c>
      <c r="H578" s="8" t="str">
        <f>IFERROR(VLOOKUP(MID(Table1[[#This Row],[Production]],10,2),Special!$B$2:$D$26,3,0),"")</f>
        <v>S</v>
      </c>
      <c r="J578" t="b">
        <f>EXACT(LEFT(Table1[[#This Row],[Stock]],12),LEFT(Table1[[#This Row],[Production]],12))</f>
        <v>1</v>
      </c>
      <c r="K578" t="b">
        <f>EXACT((RIGHT(Table1[[#This Row],[Stock]],3)),((RIGHT(Table1[[#This Row],[Production]],3))))</f>
        <v>1</v>
      </c>
      <c r="L578" s="14">
        <f>IFERROR(VLOOKUP(Table1[[#This Row],[Stock]],[1]Sheet1!$A$7:$N$10000,14,0),"")</f>
        <v>159</v>
      </c>
      <c r="M578" s="14">
        <f>IFERROR(ROUND((Table1[[#This Row],[Stock
(S&amp;L)]]/Table1[[#This Row],[Rate
(L/S)]]),0),"")</f>
        <v>8</v>
      </c>
      <c r="O578" t="str">
        <f>IF(Table1[[#This Row],[Rate
(L/S)]]=1,"P/E","C")</f>
        <v>C</v>
      </c>
      <c r="P578" s="7">
        <f>IFERROR(VLOOKUP(Table1[[#This Row],[Stock]],[2]CUS030!$A$5:$BO$10000,21,0)/Table1[[#This Row],[Rate
(L/S)]],"")</f>
        <v>0</v>
      </c>
      <c r="Q578" s="7">
        <f>IFERROR(VLOOKUP(Table1[[#This Row],[Stock]],[2]CUS030!$A$5:$BO$10000,22,0)/Table1[[#This Row],[Rate
(L/S)]],"")</f>
        <v>0</v>
      </c>
      <c r="R578" s="7">
        <f>IFERROR(VLOOKUP(Table1[[#This Row],[Stock]],[2]CUS030!$A$5:$BO$10000,23,0)/Table1[[#This Row],[Rate
(L/S)]],"")</f>
        <v>0</v>
      </c>
      <c r="S578" s="7">
        <f>IFERROR(VLOOKUP(Table1[[#This Row],[Stock]],[2]CUS030!$A$5:$BO$10000,24,0)/Table1[[#This Row],[Rate
(L/S)]],"")</f>
        <v>0</v>
      </c>
      <c r="T578" s="7">
        <f>IFERROR(VLOOKUP(Table1[[#This Row],[Stock]],[2]CUS030!$A$5:$BO$10000,25,0)/Table1[[#This Row],[Rate
(L/S)]],"")</f>
        <v>0</v>
      </c>
      <c r="U578" s="7">
        <f>IFERROR(VLOOKUP(Table1[[#This Row],[Stock]],[2]CUS030!$A$5:$BO$10000,26,0)/Table1[[#This Row],[Rate
(L/S)]],"")</f>
        <v>0</v>
      </c>
      <c r="V578" s="7">
        <f>IFERROR(VLOOKUP(Table1[[#This Row],[Stock]],[2]CUS030!$A$5:$BO$10000,27,0)/Table1[[#This Row],[Rate
(L/S)]],"")</f>
        <v>0</v>
      </c>
      <c r="W578" s="7">
        <f>IFERROR(VLOOKUP(Table1[[#This Row],[Stock]],[2]CUS030!$A$5:$BO$10000,28,0)/Table1[[#This Row],[Rate
(L/S)]],"")</f>
        <v>0</v>
      </c>
      <c r="X578" s="7">
        <f>IFERROR(VLOOKUP(Table1[[#This Row],[Stock]],[2]CUS030!$A$5:$BO$10000,29,0)/Table1[[#This Row],[Rate
(L/S)]],"")</f>
        <v>0</v>
      </c>
      <c r="Y578" s="7">
        <f>IFERROR(VLOOKUP(Table1[[#This Row],[Stock]],[2]CUS030!$A$5:$BO$10000,30,0)/Table1[[#This Row],[Rate
(L/S)]],"")</f>
        <v>0</v>
      </c>
      <c r="Z578" s="7">
        <f>IFERROR(VLOOKUP(Table1[[#This Row],[Stock]],[2]CUS030!$A$5:$BO$10000,31,0)/Table1[[#This Row],[Rate
(L/S)]],"")</f>
        <v>0</v>
      </c>
      <c r="AA578" s="7">
        <f>IFERROR(VLOOKUP(Table1[[#This Row],[Stock]],[2]CUS030!$A$5:$BO$10000,32,0)/Table1[[#This Row],[Rate
(L/S)]],"")</f>
        <v>0</v>
      </c>
      <c r="AB578" s="7">
        <f>IFERROR(VLOOKUP(Table1[[#This Row],[Stock]],[2]CUS030!$A$5:$BO$10000,33,0)/Table1[[#This Row],[Rate
(L/S)]],"")</f>
        <v>0</v>
      </c>
      <c r="AC578" s="7">
        <f>IFERROR(VLOOKUP(Table1[[#This Row],[Stock]],[2]CUS030!$A$5:$BO$10000,34,0)/Table1[[#This Row],[Rate
(L/S)]],"")</f>
        <v>0</v>
      </c>
      <c r="AD578" s="7">
        <f>IFERROR(VLOOKUP(Table1[[#This Row],[Stock]],[2]CUS030!$A$5:$BO$10000,35,0)/Table1[[#This Row],[Rate
(L/S)]],"")</f>
        <v>0</v>
      </c>
      <c r="AE578" s="7">
        <f>IFERROR(VLOOKUP(Table1[[#This Row],[Stock]],[2]CUS030!$A$5:$BO$10000,36,0)/Table1[[#This Row],[Rate
(L/S)]],"")</f>
        <v>0</v>
      </c>
      <c r="AF578" s="7">
        <f>IFERROR(VLOOKUP(Table1[[#This Row],[Stock]],[2]CUS030!$A$5:$BO$10000,37,0)/Table1[[#This Row],[Rate
(L/S)]],"")</f>
        <v>0</v>
      </c>
      <c r="AG578" s="7">
        <f>IFERROR(VLOOKUP(Table1[[#This Row],[Stock]],[2]CUS030!$A$5:$BO$10000,38,0)/Table1[[#This Row],[Rate
(L/S)]],"")</f>
        <v>0</v>
      </c>
      <c r="AH578" s="7">
        <f>IFERROR(VLOOKUP(Table1[[#This Row],[Stock]],[2]CUS030!$A$5:$BO$10000,39,0)/Table1[[#This Row],[Rate
(L/S)]],"")</f>
        <v>0</v>
      </c>
      <c r="AI578" s="7">
        <f>IFERROR(VLOOKUP(Table1[[#This Row],[Stock]],[2]CUS030!$A$5:$BO$10000,40,0)/Table1[[#This Row],[Rate
(L/S)]],"")</f>
        <v>0</v>
      </c>
      <c r="AJ578" s="7">
        <f>IFERROR(VLOOKUP(Table1[[#This Row],[Stock]],[2]CUS030!$A$5:$BO$10000,41,0)/Table1[[#This Row],[Rate
(L/S)]],"")</f>
        <v>0</v>
      </c>
      <c r="AK578" s="7">
        <f>IFERROR(VLOOKUP(Table1[[#This Row],[Stock]],[2]CUS030!$A$5:$BO$10000,42,0)/Table1[[#This Row],[Rate
(L/S)]],"")</f>
        <v>0</v>
      </c>
      <c r="AL578" s="7">
        <f>IFERROR(VLOOKUP(Table1[[#This Row],[Stock]],[2]CUS030!$A$5:$BO$10000,43,0)/Table1[[#This Row],[Rate
(L/S)]],"")</f>
        <v>0</v>
      </c>
      <c r="AM578" s="7">
        <f>IFERROR(VLOOKUP(Table1[[#This Row],[Stock]],[2]CUS030!$A$5:$BO$10000,44,0)/Table1[[#This Row],[Rate
(L/S)]],"")</f>
        <v>0</v>
      </c>
      <c r="AN578" s="7">
        <f>IFERROR(VLOOKUP(Table1[[#This Row],[Stock]],[2]CUS030!$A$5:$BO$10000,45,0)/Table1[[#This Row],[Rate
(L/S)]],"")</f>
        <v>0</v>
      </c>
      <c r="AO578" s="7">
        <f>IFERROR(VLOOKUP(Table1[[#This Row],[Stock]],[2]CUS030!$A$5:$BO$10000,46,0)/Table1[[#This Row],[Rate
(L/S)]],"")</f>
        <v>0</v>
      </c>
      <c r="AP578" s="7">
        <f>IFERROR(VLOOKUP(Table1[[#This Row],[Stock]],[2]CUS030!$A$5:$BO$10000,47,0)/Table1[[#This Row],[Rate
(L/S)]],"")</f>
        <v>0</v>
      </c>
      <c r="AQ578" s="7">
        <f>IFERROR(VLOOKUP(Table1[[#This Row],[Stock]],[2]CUS030!$A$5:$BO$10000,48,0)/Table1[[#This Row],[Rate
(L/S)]],"")</f>
        <v>0</v>
      </c>
      <c r="AR578" s="7">
        <f>IFERROR(VLOOKUP(Table1[[#This Row],[Stock]],[2]CUS030!$A$5:$BO$10000,49,0)/Table1[[#This Row],[Rate
(L/S)]],"")</f>
        <v>0</v>
      </c>
      <c r="AS578" s="7">
        <f>IFERROR(VLOOKUP(Table1[[#This Row],[Stock]],[2]CUS030!$A$5:$BO$10000,50,0)/Table1[[#This Row],[Rate
(L/S)]],"")</f>
        <v>0</v>
      </c>
      <c r="AT578" s="7">
        <f>IFERROR(VLOOKUP(Table1[[#This Row],[Stock]],[2]CUS030!$A$5:$BO$10000,51,0)/Table1[[#This Row],[Rate
(L/S)]],"")</f>
        <v>0</v>
      </c>
      <c r="AU578" s="7">
        <f>IFERROR(VLOOKUP(Table1[[#This Row],[Stock]],[2]CUS030!$A$5:$BO$10000,52,0)/Table1[[#This Row],[Rate
(L/S)]],"")</f>
        <v>0</v>
      </c>
      <c r="AV578" s="7">
        <f>IFERROR(VLOOKUP(Table1[[#This Row],[Stock]],[2]CUS030!$A$5:$BO$10000,53,0)/Table1[[#This Row],[Rate
(L/S)]],"")</f>
        <v>0</v>
      </c>
      <c r="AW578" s="7">
        <f>IFERROR(VLOOKUP(Table1[[#This Row],[Stock]],[2]CUS030!$A$5:$BO$10000,54,0)/Table1[[#This Row],[Rate
(L/S)]],"")</f>
        <v>0</v>
      </c>
      <c r="AX578" s="7">
        <f>IFERROR(VLOOKUP(Table1[[#This Row],[Stock]],[2]CUS030!$A$5:$BO$10000,55,0)/Table1[[#This Row],[Rate
(L/S)]],"")</f>
        <v>0</v>
      </c>
      <c r="AY578" s="7">
        <f>IFERROR(VLOOKUP(Table1[[#This Row],[Stock]],[2]CUS030!$A$5:$BO$10000,56,0)/Table1[[#This Row],[Rate
(L/S)]],"")</f>
        <v>0</v>
      </c>
      <c r="AZ578" s="7">
        <f>IFERROR(VLOOKUP(Table1[[#This Row],[Stock]],[2]CUS030!$A$5:$BO$10000,57,0)/Table1[[#This Row],[Rate
(L/S)]],"")</f>
        <v>0</v>
      </c>
      <c r="BA578" s="7">
        <f>IFERROR(VLOOKUP(Table1[[#This Row],[Stock]],[2]CUS030!$A$5:$BO$10000,58,0)/Table1[[#This Row],[Rate
(L/S)]],"")</f>
        <v>36</v>
      </c>
      <c r="BB578" s="7">
        <f>IFERROR(VLOOKUP(Table1[[#This Row],[Stock]],[2]CUS030!$A$5:$BO$10000,59,0)/Table1[[#This Row],[Rate
(L/S)]],"")</f>
        <v>0</v>
      </c>
      <c r="BC578" s="7">
        <f>IFERROR(VLOOKUP(Table1[[#This Row],[Stock]],[2]CUS030!$A$5:$BO$10000,60,0)/Table1[[#This Row],[Rate
(L/S)]],"")</f>
        <v>0</v>
      </c>
      <c r="BD578" s="7">
        <f>IFERROR(VLOOKUP(Table1[[#This Row],[Stock]],[2]CUS030!$A$5:$BO$10000,61,0)/Table1[[#This Row],[Rate
(L/S)]],"")</f>
        <v>0</v>
      </c>
      <c r="BE578" s="7">
        <f>IFERROR(VLOOKUP(Table1[[#This Row],[Stock]],[2]CUS030!$A$5:$BO$10000,62,0)/Table1[[#This Row],[Rate
(L/S)]],"")</f>
        <v>0</v>
      </c>
      <c r="BF578" s="7">
        <f>IFERROR(VLOOKUP(Table1[[#This Row],[Stock]],[2]CUS030!$A$5:$BO$10000,63,0)/Table1[[#This Row],[Rate
(L/S)]],"")</f>
        <v>0</v>
      </c>
      <c r="BG578" s="7">
        <f>IFERROR(VLOOKUP(Table1[[#This Row],[Stock]],[2]CUS030!$A$5:$BO$10000,64,0)/Table1[[#This Row],[Rate
(L/S)]],"")</f>
        <v>0</v>
      </c>
      <c r="BH578" s="7">
        <f>IFERROR(VLOOKUP(Table1[[#This Row],[Stock]],[2]CUS030!$A$5:$BO$10000,65,0)/Table1[[#This Row],[Rate
(L/S)]],"")</f>
        <v>0</v>
      </c>
      <c r="BI578" s="7" t="s">
        <v>1</v>
      </c>
      <c r="BJ578" s="15">
        <f>IFERROR(IF(Table1[[#This Row],[S.Material]]="S",(Table1[[#This Row],[Total Qty]]+Table1[[#This Row],[N+1]]+Table1[[#This Row],[N+2]]),Table1[[#This Row],[Total Qty]]+Table1[[#This Row],[N+1]]),)</f>
        <v>0</v>
      </c>
      <c r="BK578" s="7" t="str">
        <f>IFERROR(IF(((AVERAGE((Table1[[#This Row],[N+1]],Table1[[#This Row],[N+2]]),Table1[[#This Row],[N+3]])-(Table1[[#This Row],[Total Qty]])))&gt;500,"Fixed&gt;500pcs",""),"")</f>
        <v/>
      </c>
      <c r="BL578" s="7" t="str">
        <f>IF(AND(Table1[[#This Row],[Last Forcast]]=0,Table1[[#This Row],[Total Qty]]&gt;0,Table1[[#This Row],[N+1]]&gt;0),"Check PO again","")</f>
        <v/>
      </c>
    </row>
    <row r="579" spans="2:64" x14ac:dyDescent="0.3">
      <c r="B579">
        <v>577</v>
      </c>
      <c r="C579" t="s">
        <v>593</v>
      </c>
      <c r="D579">
        <f>IFERROR(ROUND((MID(Table1[[#This Row],[Production]],35,(LEN(Table1[[#This Row],[Production]]))-37)/(MID(Table1[[#This Row],[Stock]],35,(LEN(Table1[[#This Row],[Stock]]))-37))),0),"")</f>
        <v>18</v>
      </c>
      <c r="E579" t="s">
        <v>594</v>
      </c>
      <c r="F579" s="16">
        <f>VLOOKUP(LEFT(Table1[[#This Row],[Production]],LEN(Table1[[#This Row],[Production]])-7),Item!$A$5:$Z$1000,26,0)</f>
        <v>1.31</v>
      </c>
      <c r="H579" s="8" t="str">
        <f>IFERROR(VLOOKUP(MID(Table1[[#This Row],[Production]],10,2),Special!$B$2:$D$26,3,0),"")</f>
        <v>S</v>
      </c>
      <c r="J579" t="b">
        <f>EXACT(LEFT(Table1[[#This Row],[Stock]],12),LEFT(Table1[[#This Row],[Production]],12))</f>
        <v>1</v>
      </c>
      <c r="K579" t="b">
        <f>EXACT((RIGHT(Table1[[#This Row],[Stock]],3)),((RIGHT(Table1[[#This Row],[Production]],3))))</f>
        <v>1</v>
      </c>
      <c r="L579" s="14">
        <f>IFERROR(VLOOKUP(Table1[[#This Row],[Stock]],[1]Sheet1!$A$7:$N$10000,14,0),"")</f>
        <v>201</v>
      </c>
      <c r="M579" s="14">
        <f>IFERROR(ROUND((Table1[[#This Row],[Stock
(S&amp;L)]]/Table1[[#This Row],[Rate
(L/S)]]),0),"")</f>
        <v>11</v>
      </c>
      <c r="O579" t="str">
        <f>IF(Table1[[#This Row],[Rate
(L/S)]]=1,"P/E","C")</f>
        <v>C</v>
      </c>
      <c r="P579" s="7">
        <f>IFERROR(VLOOKUP(Table1[[#This Row],[Stock]],[2]CUS030!$A$5:$BO$10000,21,0)/Table1[[#This Row],[Rate
(L/S)]],"")</f>
        <v>0</v>
      </c>
      <c r="Q579" s="7">
        <f>IFERROR(VLOOKUP(Table1[[#This Row],[Stock]],[2]CUS030!$A$5:$BO$10000,22,0)/Table1[[#This Row],[Rate
(L/S)]],"")</f>
        <v>0</v>
      </c>
      <c r="R579" s="7">
        <f>IFERROR(VLOOKUP(Table1[[#This Row],[Stock]],[2]CUS030!$A$5:$BO$10000,23,0)/Table1[[#This Row],[Rate
(L/S)]],"")</f>
        <v>0</v>
      </c>
      <c r="S579" s="7">
        <f>IFERROR(VLOOKUP(Table1[[#This Row],[Stock]],[2]CUS030!$A$5:$BO$10000,24,0)/Table1[[#This Row],[Rate
(L/S)]],"")</f>
        <v>0</v>
      </c>
      <c r="T579" s="7">
        <f>IFERROR(VLOOKUP(Table1[[#This Row],[Stock]],[2]CUS030!$A$5:$BO$10000,25,0)/Table1[[#This Row],[Rate
(L/S)]],"")</f>
        <v>0</v>
      </c>
      <c r="U579" s="7">
        <f>IFERROR(VLOOKUP(Table1[[#This Row],[Stock]],[2]CUS030!$A$5:$BO$10000,26,0)/Table1[[#This Row],[Rate
(L/S)]],"")</f>
        <v>0</v>
      </c>
      <c r="V579" s="7">
        <f>IFERROR(VLOOKUP(Table1[[#This Row],[Stock]],[2]CUS030!$A$5:$BO$10000,27,0)/Table1[[#This Row],[Rate
(L/S)]],"")</f>
        <v>0</v>
      </c>
      <c r="W579" s="7">
        <f>IFERROR(VLOOKUP(Table1[[#This Row],[Stock]],[2]CUS030!$A$5:$BO$10000,28,0)/Table1[[#This Row],[Rate
(L/S)]],"")</f>
        <v>0</v>
      </c>
      <c r="X579" s="7">
        <f>IFERROR(VLOOKUP(Table1[[#This Row],[Stock]],[2]CUS030!$A$5:$BO$10000,29,0)/Table1[[#This Row],[Rate
(L/S)]],"")</f>
        <v>0</v>
      </c>
      <c r="Y579" s="7">
        <f>IFERROR(VLOOKUP(Table1[[#This Row],[Stock]],[2]CUS030!$A$5:$BO$10000,30,0)/Table1[[#This Row],[Rate
(L/S)]],"")</f>
        <v>0</v>
      </c>
      <c r="Z579" s="7">
        <f>IFERROR(VLOOKUP(Table1[[#This Row],[Stock]],[2]CUS030!$A$5:$BO$10000,31,0)/Table1[[#This Row],[Rate
(L/S)]],"")</f>
        <v>0</v>
      </c>
      <c r="AA579" s="7">
        <f>IFERROR(VLOOKUP(Table1[[#This Row],[Stock]],[2]CUS030!$A$5:$BO$10000,32,0)/Table1[[#This Row],[Rate
(L/S)]],"")</f>
        <v>0</v>
      </c>
      <c r="AB579" s="7">
        <f>IFERROR(VLOOKUP(Table1[[#This Row],[Stock]],[2]CUS030!$A$5:$BO$10000,33,0)/Table1[[#This Row],[Rate
(L/S)]],"")</f>
        <v>0</v>
      </c>
      <c r="AC579" s="7">
        <f>IFERROR(VLOOKUP(Table1[[#This Row],[Stock]],[2]CUS030!$A$5:$BO$10000,34,0)/Table1[[#This Row],[Rate
(L/S)]],"")</f>
        <v>0</v>
      </c>
      <c r="AD579" s="7">
        <f>IFERROR(VLOOKUP(Table1[[#This Row],[Stock]],[2]CUS030!$A$5:$BO$10000,35,0)/Table1[[#This Row],[Rate
(L/S)]],"")</f>
        <v>0</v>
      </c>
      <c r="AE579" s="7">
        <f>IFERROR(VLOOKUP(Table1[[#This Row],[Stock]],[2]CUS030!$A$5:$BO$10000,36,0)/Table1[[#This Row],[Rate
(L/S)]],"")</f>
        <v>0</v>
      </c>
      <c r="AF579" s="7">
        <f>IFERROR(VLOOKUP(Table1[[#This Row],[Stock]],[2]CUS030!$A$5:$BO$10000,37,0)/Table1[[#This Row],[Rate
(L/S)]],"")</f>
        <v>0</v>
      </c>
      <c r="AG579" s="7">
        <f>IFERROR(VLOOKUP(Table1[[#This Row],[Stock]],[2]CUS030!$A$5:$BO$10000,38,0)/Table1[[#This Row],[Rate
(L/S)]],"")</f>
        <v>0</v>
      </c>
      <c r="AH579" s="7">
        <f>IFERROR(VLOOKUP(Table1[[#This Row],[Stock]],[2]CUS030!$A$5:$BO$10000,39,0)/Table1[[#This Row],[Rate
(L/S)]],"")</f>
        <v>0</v>
      </c>
      <c r="AI579" s="7">
        <f>IFERROR(VLOOKUP(Table1[[#This Row],[Stock]],[2]CUS030!$A$5:$BO$10000,40,0)/Table1[[#This Row],[Rate
(L/S)]],"")</f>
        <v>0</v>
      </c>
      <c r="AJ579" s="7">
        <f>IFERROR(VLOOKUP(Table1[[#This Row],[Stock]],[2]CUS030!$A$5:$BO$10000,41,0)/Table1[[#This Row],[Rate
(L/S)]],"")</f>
        <v>0</v>
      </c>
      <c r="AK579" s="7">
        <f>IFERROR(VLOOKUP(Table1[[#This Row],[Stock]],[2]CUS030!$A$5:$BO$10000,42,0)/Table1[[#This Row],[Rate
(L/S)]],"")</f>
        <v>0</v>
      </c>
      <c r="AL579" s="7">
        <f>IFERROR(VLOOKUP(Table1[[#This Row],[Stock]],[2]CUS030!$A$5:$BO$10000,43,0)/Table1[[#This Row],[Rate
(L/S)]],"")</f>
        <v>0</v>
      </c>
      <c r="AM579" s="7">
        <f>IFERROR(VLOOKUP(Table1[[#This Row],[Stock]],[2]CUS030!$A$5:$BO$10000,44,0)/Table1[[#This Row],[Rate
(L/S)]],"")</f>
        <v>0</v>
      </c>
      <c r="AN579" s="7">
        <f>IFERROR(VLOOKUP(Table1[[#This Row],[Stock]],[2]CUS030!$A$5:$BO$10000,45,0)/Table1[[#This Row],[Rate
(L/S)]],"")</f>
        <v>0</v>
      </c>
      <c r="AO579" s="7">
        <f>IFERROR(VLOOKUP(Table1[[#This Row],[Stock]],[2]CUS030!$A$5:$BO$10000,46,0)/Table1[[#This Row],[Rate
(L/S)]],"")</f>
        <v>0</v>
      </c>
      <c r="AP579" s="7">
        <f>IFERROR(VLOOKUP(Table1[[#This Row],[Stock]],[2]CUS030!$A$5:$BO$10000,47,0)/Table1[[#This Row],[Rate
(L/S)]],"")</f>
        <v>0</v>
      </c>
      <c r="AQ579" s="7">
        <f>IFERROR(VLOOKUP(Table1[[#This Row],[Stock]],[2]CUS030!$A$5:$BO$10000,48,0)/Table1[[#This Row],[Rate
(L/S)]],"")</f>
        <v>0</v>
      </c>
      <c r="AR579" s="7">
        <f>IFERROR(VLOOKUP(Table1[[#This Row],[Stock]],[2]CUS030!$A$5:$BO$10000,49,0)/Table1[[#This Row],[Rate
(L/S)]],"")</f>
        <v>0</v>
      </c>
      <c r="AS579" s="7">
        <f>IFERROR(VLOOKUP(Table1[[#This Row],[Stock]],[2]CUS030!$A$5:$BO$10000,50,0)/Table1[[#This Row],[Rate
(L/S)]],"")</f>
        <v>0</v>
      </c>
      <c r="AT579" s="7">
        <f>IFERROR(VLOOKUP(Table1[[#This Row],[Stock]],[2]CUS030!$A$5:$BO$10000,51,0)/Table1[[#This Row],[Rate
(L/S)]],"")</f>
        <v>0</v>
      </c>
      <c r="AU579" s="7">
        <f>IFERROR(VLOOKUP(Table1[[#This Row],[Stock]],[2]CUS030!$A$5:$BO$10000,52,0)/Table1[[#This Row],[Rate
(L/S)]],"")</f>
        <v>0</v>
      </c>
      <c r="AV579" s="7">
        <f>IFERROR(VLOOKUP(Table1[[#This Row],[Stock]],[2]CUS030!$A$5:$BO$10000,53,0)/Table1[[#This Row],[Rate
(L/S)]],"")</f>
        <v>0</v>
      </c>
      <c r="AW579" s="7">
        <f>IFERROR(VLOOKUP(Table1[[#This Row],[Stock]],[2]CUS030!$A$5:$BO$10000,54,0)/Table1[[#This Row],[Rate
(L/S)]],"")</f>
        <v>0</v>
      </c>
      <c r="AX579" s="7">
        <f>IFERROR(VLOOKUP(Table1[[#This Row],[Stock]],[2]CUS030!$A$5:$BO$10000,55,0)/Table1[[#This Row],[Rate
(L/S)]],"")</f>
        <v>0</v>
      </c>
      <c r="AY579" s="7">
        <f>IFERROR(VLOOKUP(Table1[[#This Row],[Stock]],[2]CUS030!$A$5:$BO$10000,56,0)/Table1[[#This Row],[Rate
(L/S)]],"")</f>
        <v>15.833333333333334</v>
      </c>
      <c r="AZ579" s="7">
        <f>IFERROR(VLOOKUP(Table1[[#This Row],[Stock]],[2]CUS030!$A$5:$BO$10000,57,0)/Table1[[#This Row],[Rate
(L/S)]],"")</f>
        <v>15.833333333333334</v>
      </c>
      <c r="BA579" s="7">
        <f>IFERROR(VLOOKUP(Table1[[#This Row],[Stock]],[2]CUS030!$A$5:$BO$10000,58,0)/Table1[[#This Row],[Rate
(L/S)]],"")</f>
        <v>16.666666666666668</v>
      </c>
      <c r="BB579" s="7">
        <f>IFERROR(VLOOKUP(Table1[[#This Row],[Stock]],[2]CUS030!$A$5:$BO$10000,59,0)/Table1[[#This Row],[Rate
(L/S)]],"")</f>
        <v>0</v>
      </c>
      <c r="BC579" s="7">
        <f>IFERROR(VLOOKUP(Table1[[#This Row],[Stock]],[2]CUS030!$A$5:$BO$10000,60,0)/Table1[[#This Row],[Rate
(L/S)]],"")</f>
        <v>0</v>
      </c>
      <c r="BD579" s="7">
        <f>IFERROR(VLOOKUP(Table1[[#This Row],[Stock]],[2]CUS030!$A$5:$BO$10000,61,0)/Table1[[#This Row],[Rate
(L/S)]],"")</f>
        <v>0</v>
      </c>
      <c r="BE579" s="7">
        <f>IFERROR(VLOOKUP(Table1[[#This Row],[Stock]],[2]CUS030!$A$5:$BO$10000,62,0)/Table1[[#This Row],[Rate
(L/S)]],"")</f>
        <v>0</v>
      </c>
      <c r="BF579" s="7">
        <f>IFERROR(VLOOKUP(Table1[[#This Row],[Stock]],[2]CUS030!$A$5:$BO$10000,63,0)/Table1[[#This Row],[Rate
(L/S)]],"")</f>
        <v>0</v>
      </c>
      <c r="BG579" s="7">
        <f>IFERROR(VLOOKUP(Table1[[#This Row],[Stock]],[2]CUS030!$A$5:$BO$10000,64,0)/Table1[[#This Row],[Rate
(L/S)]],"")</f>
        <v>0</v>
      </c>
      <c r="BH579" s="7">
        <f>IFERROR(VLOOKUP(Table1[[#This Row],[Stock]],[2]CUS030!$A$5:$BO$10000,65,0)/Table1[[#This Row],[Rate
(L/S)]],"")</f>
        <v>0</v>
      </c>
      <c r="BI579" s="7" t="s">
        <v>1</v>
      </c>
      <c r="BJ579" s="15">
        <f>IFERROR(IF(Table1[[#This Row],[S.Material]]="S",(Table1[[#This Row],[Total Qty]]+Table1[[#This Row],[N+1]]+Table1[[#This Row],[N+2]]),Table1[[#This Row],[Total Qty]]+Table1[[#This Row],[N+1]]),)</f>
        <v>31.666666666666668</v>
      </c>
      <c r="BK579" s="7" t="str">
        <f>IFERROR(IF(((AVERAGE((Table1[[#This Row],[N+1]],Table1[[#This Row],[N+2]]),Table1[[#This Row],[N+3]])-(Table1[[#This Row],[Total Qty]])))&gt;500,"Fixed&gt;500pcs",""),"")</f>
        <v/>
      </c>
      <c r="BL579" s="7" t="str">
        <f>IF(AND(Table1[[#This Row],[Last Forcast]]=0,Table1[[#This Row],[Total Qty]]&gt;0,Table1[[#This Row],[N+1]]&gt;0),"Check PO again","")</f>
        <v/>
      </c>
    </row>
    <row r="580" spans="2:64" x14ac:dyDescent="0.3">
      <c r="B580">
        <v>578</v>
      </c>
      <c r="C580" t="s">
        <v>595</v>
      </c>
      <c r="D580">
        <f>IFERROR(ROUND((MID(Table1[[#This Row],[Production]],35,(LEN(Table1[[#This Row],[Production]]))-37)/(MID(Table1[[#This Row],[Stock]],35,(LEN(Table1[[#This Row],[Stock]]))-37))),0),"")</f>
        <v>15</v>
      </c>
      <c r="E580" t="s">
        <v>596</v>
      </c>
      <c r="F580" s="16">
        <f>VLOOKUP(LEFT(Table1[[#This Row],[Production]],LEN(Table1[[#This Row],[Production]])-7),Item!$A$5:$Z$1000,26,0)</f>
        <v>1.31</v>
      </c>
      <c r="H580" s="8" t="str">
        <f>IFERROR(VLOOKUP(MID(Table1[[#This Row],[Production]],10,2),Special!$B$2:$D$26,3,0),"")</f>
        <v>S</v>
      </c>
      <c r="J580" t="b">
        <f>EXACT(LEFT(Table1[[#This Row],[Stock]],12),LEFT(Table1[[#This Row],[Production]],12))</f>
        <v>1</v>
      </c>
      <c r="K580" t="b">
        <f>EXACT((RIGHT(Table1[[#This Row],[Stock]],3)),((RIGHT(Table1[[#This Row],[Production]],3))))</f>
        <v>1</v>
      </c>
      <c r="L580" s="14">
        <f>IFERROR(VLOOKUP(Table1[[#This Row],[Stock]],[1]Sheet1!$A$7:$N$10000,14,0),"")</f>
        <v>1184</v>
      </c>
      <c r="M580" s="14">
        <f>IFERROR(ROUND((Table1[[#This Row],[Stock
(S&amp;L)]]/Table1[[#This Row],[Rate
(L/S)]]),0),"")</f>
        <v>79</v>
      </c>
      <c r="O580" t="str">
        <f>IF(Table1[[#This Row],[Rate
(L/S)]]=1,"P/E","C")</f>
        <v>C</v>
      </c>
      <c r="P580" s="7">
        <f>IFERROR(VLOOKUP(Table1[[#This Row],[Stock]],[2]CUS030!$A$5:$BO$10000,21,0)/Table1[[#This Row],[Rate
(L/S)]],"")</f>
        <v>0</v>
      </c>
      <c r="Q580" s="7">
        <f>IFERROR(VLOOKUP(Table1[[#This Row],[Stock]],[2]CUS030!$A$5:$BO$10000,22,0)/Table1[[#This Row],[Rate
(L/S)]],"")</f>
        <v>0</v>
      </c>
      <c r="R580" s="7">
        <f>IFERROR(VLOOKUP(Table1[[#This Row],[Stock]],[2]CUS030!$A$5:$BO$10000,23,0)/Table1[[#This Row],[Rate
(L/S)]],"")</f>
        <v>0</v>
      </c>
      <c r="S580" s="7">
        <f>IFERROR(VLOOKUP(Table1[[#This Row],[Stock]],[2]CUS030!$A$5:$BO$10000,24,0)/Table1[[#This Row],[Rate
(L/S)]],"")</f>
        <v>0</v>
      </c>
      <c r="T580" s="7">
        <f>IFERROR(VLOOKUP(Table1[[#This Row],[Stock]],[2]CUS030!$A$5:$BO$10000,25,0)/Table1[[#This Row],[Rate
(L/S)]],"")</f>
        <v>0</v>
      </c>
      <c r="U580" s="7">
        <f>IFERROR(VLOOKUP(Table1[[#This Row],[Stock]],[2]CUS030!$A$5:$BO$10000,26,0)/Table1[[#This Row],[Rate
(L/S)]],"")</f>
        <v>0</v>
      </c>
      <c r="V580" s="7">
        <f>IFERROR(VLOOKUP(Table1[[#This Row],[Stock]],[2]CUS030!$A$5:$BO$10000,27,0)/Table1[[#This Row],[Rate
(L/S)]],"")</f>
        <v>0</v>
      </c>
      <c r="W580" s="7">
        <f>IFERROR(VLOOKUP(Table1[[#This Row],[Stock]],[2]CUS030!$A$5:$BO$10000,28,0)/Table1[[#This Row],[Rate
(L/S)]],"")</f>
        <v>0</v>
      </c>
      <c r="X580" s="7">
        <f>IFERROR(VLOOKUP(Table1[[#This Row],[Stock]],[2]CUS030!$A$5:$BO$10000,29,0)/Table1[[#This Row],[Rate
(L/S)]],"")</f>
        <v>0</v>
      </c>
      <c r="Y580" s="7">
        <f>IFERROR(VLOOKUP(Table1[[#This Row],[Stock]],[2]CUS030!$A$5:$BO$10000,30,0)/Table1[[#This Row],[Rate
(L/S)]],"")</f>
        <v>0</v>
      </c>
      <c r="Z580" s="7">
        <f>IFERROR(VLOOKUP(Table1[[#This Row],[Stock]],[2]CUS030!$A$5:$BO$10000,31,0)/Table1[[#This Row],[Rate
(L/S)]],"")</f>
        <v>0</v>
      </c>
      <c r="AA580" s="7">
        <f>IFERROR(VLOOKUP(Table1[[#This Row],[Stock]],[2]CUS030!$A$5:$BO$10000,32,0)/Table1[[#This Row],[Rate
(L/S)]],"")</f>
        <v>0</v>
      </c>
      <c r="AB580" s="7">
        <f>IFERROR(VLOOKUP(Table1[[#This Row],[Stock]],[2]CUS030!$A$5:$BO$10000,33,0)/Table1[[#This Row],[Rate
(L/S)]],"")</f>
        <v>0</v>
      </c>
      <c r="AC580" s="7">
        <f>IFERROR(VLOOKUP(Table1[[#This Row],[Stock]],[2]CUS030!$A$5:$BO$10000,34,0)/Table1[[#This Row],[Rate
(L/S)]],"")</f>
        <v>0</v>
      </c>
      <c r="AD580" s="7">
        <f>IFERROR(VLOOKUP(Table1[[#This Row],[Stock]],[2]CUS030!$A$5:$BO$10000,35,0)/Table1[[#This Row],[Rate
(L/S)]],"")</f>
        <v>0</v>
      </c>
      <c r="AE580" s="7">
        <f>IFERROR(VLOOKUP(Table1[[#This Row],[Stock]],[2]CUS030!$A$5:$BO$10000,36,0)/Table1[[#This Row],[Rate
(L/S)]],"")</f>
        <v>0</v>
      </c>
      <c r="AF580" s="7">
        <f>IFERROR(VLOOKUP(Table1[[#This Row],[Stock]],[2]CUS030!$A$5:$BO$10000,37,0)/Table1[[#This Row],[Rate
(L/S)]],"")</f>
        <v>0</v>
      </c>
      <c r="AG580" s="7">
        <f>IFERROR(VLOOKUP(Table1[[#This Row],[Stock]],[2]CUS030!$A$5:$BO$10000,38,0)/Table1[[#This Row],[Rate
(L/S)]],"")</f>
        <v>0</v>
      </c>
      <c r="AH580" s="7">
        <f>IFERROR(VLOOKUP(Table1[[#This Row],[Stock]],[2]CUS030!$A$5:$BO$10000,39,0)/Table1[[#This Row],[Rate
(L/S)]],"")</f>
        <v>0</v>
      </c>
      <c r="AI580" s="7">
        <f>IFERROR(VLOOKUP(Table1[[#This Row],[Stock]],[2]CUS030!$A$5:$BO$10000,40,0)/Table1[[#This Row],[Rate
(L/S)]],"")</f>
        <v>0</v>
      </c>
      <c r="AJ580" s="7">
        <f>IFERROR(VLOOKUP(Table1[[#This Row],[Stock]],[2]CUS030!$A$5:$BO$10000,41,0)/Table1[[#This Row],[Rate
(L/S)]],"")</f>
        <v>0</v>
      </c>
      <c r="AK580" s="7">
        <f>IFERROR(VLOOKUP(Table1[[#This Row],[Stock]],[2]CUS030!$A$5:$BO$10000,42,0)/Table1[[#This Row],[Rate
(L/S)]],"")</f>
        <v>0</v>
      </c>
      <c r="AL580" s="7">
        <f>IFERROR(VLOOKUP(Table1[[#This Row],[Stock]],[2]CUS030!$A$5:$BO$10000,43,0)/Table1[[#This Row],[Rate
(L/S)]],"")</f>
        <v>0</v>
      </c>
      <c r="AM580" s="7">
        <f>IFERROR(VLOOKUP(Table1[[#This Row],[Stock]],[2]CUS030!$A$5:$BO$10000,44,0)/Table1[[#This Row],[Rate
(L/S)]],"")</f>
        <v>0</v>
      </c>
      <c r="AN580" s="7">
        <f>IFERROR(VLOOKUP(Table1[[#This Row],[Stock]],[2]CUS030!$A$5:$BO$10000,45,0)/Table1[[#This Row],[Rate
(L/S)]],"")</f>
        <v>0</v>
      </c>
      <c r="AO580" s="7">
        <f>IFERROR(VLOOKUP(Table1[[#This Row],[Stock]],[2]CUS030!$A$5:$BO$10000,46,0)/Table1[[#This Row],[Rate
(L/S)]],"")</f>
        <v>0</v>
      </c>
      <c r="AP580" s="7">
        <f>IFERROR(VLOOKUP(Table1[[#This Row],[Stock]],[2]CUS030!$A$5:$BO$10000,47,0)/Table1[[#This Row],[Rate
(L/S)]],"")</f>
        <v>0</v>
      </c>
      <c r="AQ580" s="7">
        <f>IFERROR(VLOOKUP(Table1[[#This Row],[Stock]],[2]CUS030!$A$5:$BO$10000,48,0)/Table1[[#This Row],[Rate
(L/S)]],"")</f>
        <v>0</v>
      </c>
      <c r="AR580" s="7">
        <f>IFERROR(VLOOKUP(Table1[[#This Row],[Stock]],[2]CUS030!$A$5:$BO$10000,49,0)/Table1[[#This Row],[Rate
(L/S)]],"")</f>
        <v>0</v>
      </c>
      <c r="AS580" s="7">
        <f>IFERROR(VLOOKUP(Table1[[#This Row],[Stock]],[2]CUS030!$A$5:$BO$10000,50,0)/Table1[[#This Row],[Rate
(L/S)]],"")</f>
        <v>0</v>
      </c>
      <c r="AT580" s="7">
        <f>IFERROR(VLOOKUP(Table1[[#This Row],[Stock]],[2]CUS030!$A$5:$BO$10000,51,0)/Table1[[#This Row],[Rate
(L/S)]],"")</f>
        <v>0</v>
      </c>
      <c r="AU580" s="7">
        <f>IFERROR(VLOOKUP(Table1[[#This Row],[Stock]],[2]CUS030!$A$5:$BO$10000,52,0)/Table1[[#This Row],[Rate
(L/S)]],"")</f>
        <v>0</v>
      </c>
      <c r="AV580" s="7">
        <f>IFERROR(VLOOKUP(Table1[[#This Row],[Stock]],[2]CUS030!$A$5:$BO$10000,53,0)/Table1[[#This Row],[Rate
(L/S)]],"")</f>
        <v>0</v>
      </c>
      <c r="AW580" s="7">
        <f>IFERROR(VLOOKUP(Table1[[#This Row],[Stock]],[2]CUS030!$A$5:$BO$10000,54,0)/Table1[[#This Row],[Rate
(L/S)]],"")</f>
        <v>0</v>
      </c>
      <c r="AX580" s="7">
        <f>IFERROR(VLOOKUP(Table1[[#This Row],[Stock]],[2]CUS030!$A$5:$BO$10000,55,0)/Table1[[#This Row],[Rate
(L/S)]],"")</f>
        <v>106.66666666666667</v>
      </c>
      <c r="AY580" s="7">
        <f>IFERROR(VLOOKUP(Table1[[#This Row],[Stock]],[2]CUS030!$A$5:$BO$10000,56,0)/Table1[[#This Row],[Rate
(L/S)]],"")</f>
        <v>66</v>
      </c>
      <c r="AZ580" s="7">
        <f>IFERROR(VLOOKUP(Table1[[#This Row],[Stock]],[2]CUS030!$A$5:$BO$10000,57,0)/Table1[[#This Row],[Rate
(L/S)]],"")</f>
        <v>53.333333333333336</v>
      </c>
      <c r="BA580" s="7">
        <f>IFERROR(VLOOKUP(Table1[[#This Row],[Stock]],[2]CUS030!$A$5:$BO$10000,58,0)/Table1[[#This Row],[Rate
(L/S)]],"")</f>
        <v>93.333333333333329</v>
      </c>
      <c r="BB580" s="7">
        <f>IFERROR(VLOOKUP(Table1[[#This Row],[Stock]],[2]CUS030!$A$5:$BO$10000,59,0)/Table1[[#This Row],[Rate
(L/S)]],"")</f>
        <v>0</v>
      </c>
      <c r="BC580" s="7">
        <f>IFERROR(VLOOKUP(Table1[[#This Row],[Stock]],[2]CUS030!$A$5:$BO$10000,60,0)/Table1[[#This Row],[Rate
(L/S)]],"")</f>
        <v>0</v>
      </c>
      <c r="BD580" s="7">
        <f>IFERROR(VLOOKUP(Table1[[#This Row],[Stock]],[2]CUS030!$A$5:$BO$10000,61,0)/Table1[[#This Row],[Rate
(L/S)]],"")</f>
        <v>0</v>
      </c>
      <c r="BE580" s="7">
        <f>IFERROR(VLOOKUP(Table1[[#This Row],[Stock]],[2]CUS030!$A$5:$BO$10000,62,0)/Table1[[#This Row],[Rate
(L/S)]],"")</f>
        <v>0</v>
      </c>
      <c r="BF580" s="7">
        <f>IFERROR(VLOOKUP(Table1[[#This Row],[Stock]],[2]CUS030!$A$5:$BO$10000,63,0)/Table1[[#This Row],[Rate
(L/S)]],"")</f>
        <v>0</v>
      </c>
      <c r="BG580" s="7">
        <f>IFERROR(VLOOKUP(Table1[[#This Row],[Stock]],[2]CUS030!$A$5:$BO$10000,64,0)/Table1[[#This Row],[Rate
(L/S)]],"")</f>
        <v>0</v>
      </c>
      <c r="BH580" s="7">
        <f>IFERROR(VLOOKUP(Table1[[#This Row],[Stock]],[2]CUS030!$A$5:$BO$10000,65,0)/Table1[[#This Row],[Rate
(L/S)]],"")</f>
        <v>0</v>
      </c>
      <c r="BI580" s="7" t="s">
        <v>1</v>
      </c>
      <c r="BJ580" s="15">
        <f>IFERROR(IF(Table1[[#This Row],[S.Material]]="S",(Table1[[#This Row],[Total Qty]]+Table1[[#This Row],[N+1]]+Table1[[#This Row],[N+2]]),Table1[[#This Row],[Total Qty]]+Table1[[#This Row],[N+1]]),)</f>
        <v>119.33333333333334</v>
      </c>
      <c r="BK580" s="7" t="str">
        <f>IFERROR(IF(((AVERAGE((Table1[[#This Row],[N+1]],Table1[[#This Row],[N+2]]),Table1[[#This Row],[N+3]])-(Table1[[#This Row],[Total Qty]])))&gt;500,"Fixed&gt;500pcs",""),"")</f>
        <v/>
      </c>
      <c r="BL580" s="7" t="str">
        <f>IF(AND(Table1[[#This Row],[Last Forcast]]=0,Table1[[#This Row],[Total Qty]]&gt;0,Table1[[#This Row],[N+1]]&gt;0),"Check PO again","")</f>
        <v/>
      </c>
    </row>
    <row r="581" spans="2:64" x14ac:dyDescent="0.3">
      <c r="B581">
        <v>579</v>
      </c>
      <c r="C581" t="s">
        <v>597</v>
      </c>
      <c r="D581">
        <f>IFERROR(ROUND((MID(Table1[[#This Row],[Production]],35,(LEN(Table1[[#This Row],[Production]]))-37)/(MID(Table1[[#This Row],[Stock]],35,(LEN(Table1[[#This Row],[Stock]]))-37))),0),"")</f>
        <v>14</v>
      </c>
      <c r="E581" t="s">
        <v>598</v>
      </c>
      <c r="F581" s="16">
        <f>VLOOKUP(LEFT(Table1[[#This Row],[Production]],LEN(Table1[[#This Row],[Production]])-7),Item!$A$5:$Z$1000,26,0)</f>
        <v>1.31</v>
      </c>
      <c r="H581" s="8" t="str">
        <f>IFERROR(VLOOKUP(MID(Table1[[#This Row],[Production]],10,2),Special!$B$2:$D$26,3,0),"")</f>
        <v>S</v>
      </c>
      <c r="J581" t="b">
        <f>EXACT(LEFT(Table1[[#This Row],[Stock]],12),LEFT(Table1[[#This Row],[Production]],12))</f>
        <v>1</v>
      </c>
      <c r="K581" t="b">
        <f>EXACT((RIGHT(Table1[[#This Row],[Stock]],3)),((RIGHT(Table1[[#This Row],[Production]],3))))</f>
        <v>1</v>
      </c>
      <c r="L581" s="14">
        <f>IFERROR(VLOOKUP(Table1[[#This Row],[Stock]],[1]Sheet1!$A$7:$N$10000,14,0),"")</f>
        <v>582</v>
      </c>
      <c r="M581" s="14">
        <f>IFERROR(ROUND((Table1[[#This Row],[Stock
(S&amp;L)]]/Table1[[#This Row],[Rate
(L/S)]]),0),"")</f>
        <v>42</v>
      </c>
      <c r="O581" t="str">
        <f>IF(Table1[[#This Row],[Rate
(L/S)]]=1,"P/E","C")</f>
        <v>C</v>
      </c>
      <c r="P581" s="7">
        <f>IFERROR(VLOOKUP(Table1[[#This Row],[Stock]],[2]CUS030!$A$5:$BO$10000,21,0)/Table1[[#This Row],[Rate
(L/S)]],"")</f>
        <v>0</v>
      </c>
      <c r="Q581" s="7">
        <f>IFERROR(VLOOKUP(Table1[[#This Row],[Stock]],[2]CUS030!$A$5:$BO$10000,22,0)/Table1[[#This Row],[Rate
(L/S)]],"")</f>
        <v>0</v>
      </c>
      <c r="R581" s="7">
        <f>IFERROR(VLOOKUP(Table1[[#This Row],[Stock]],[2]CUS030!$A$5:$BO$10000,23,0)/Table1[[#This Row],[Rate
(L/S)]],"")</f>
        <v>0</v>
      </c>
      <c r="S581" s="7">
        <f>IFERROR(VLOOKUP(Table1[[#This Row],[Stock]],[2]CUS030!$A$5:$BO$10000,24,0)/Table1[[#This Row],[Rate
(L/S)]],"")</f>
        <v>0</v>
      </c>
      <c r="T581" s="7">
        <f>IFERROR(VLOOKUP(Table1[[#This Row],[Stock]],[2]CUS030!$A$5:$BO$10000,25,0)/Table1[[#This Row],[Rate
(L/S)]],"")</f>
        <v>0</v>
      </c>
      <c r="U581" s="7">
        <f>IFERROR(VLOOKUP(Table1[[#This Row],[Stock]],[2]CUS030!$A$5:$BO$10000,26,0)/Table1[[#This Row],[Rate
(L/S)]],"")</f>
        <v>0</v>
      </c>
      <c r="V581" s="7">
        <f>IFERROR(VLOOKUP(Table1[[#This Row],[Stock]],[2]CUS030!$A$5:$BO$10000,27,0)/Table1[[#This Row],[Rate
(L/S)]],"")</f>
        <v>0</v>
      </c>
      <c r="W581" s="7">
        <f>IFERROR(VLOOKUP(Table1[[#This Row],[Stock]],[2]CUS030!$A$5:$BO$10000,28,0)/Table1[[#This Row],[Rate
(L/S)]],"")</f>
        <v>0</v>
      </c>
      <c r="X581" s="7">
        <f>IFERROR(VLOOKUP(Table1[[#This Row],[Stock]],[2]CUS030!$A$5:$BO$10000,29,0)/Table1[[#This Row],[Rate
(L/S)]],"")</f>
        <v>0</v>
      </c>
      <c r="Y581" s="7">
        <f>IFERROR(VLOOKUP(Table1[[#This Row],[Stock]],[2]CUS030!$A$5:$BO$10000,30,0)/Table1[[#This Row],[Rate
(L/S)]],"")</f>
        <v>0</v>
      </c>
      <c r="Z581" s="7">
        <f>IFERROR(VLOOKUP(Table1[[#This Row],[Stock]],[2]CUS030!$A$5:$BO$10000,31,0)/Table1[[#This Row],[Rate
(L/S)]],"")</f>
        <v>0</v>
      </c>
      <c r="AA581" s="7">
        <f>IFERROR(VLOOKUP(Table1[[#This Row],[Stock]],[2]CUS030!$A$5:$BO$10000,32,0)/Table1[[#This Row],[Rate
(L/S)]],"")</f>
        <v>0</v>
      </c>
      <c r="AB581" s="7">
        <f>IFERROR(VLOOKUP(Table1[[#This Row],[Stock]],[2]CUS030!$A$5:$BO$10000,33,0)/Table1[[#This Row],[Rate
(L/S)]],"")</f>
        <v>0</v>
      </c>
      <c r="AC581" s="7">
        <f>IFERROR(VLOOKUP(Table1[[#This Row],[Stock]],[2]CUS030!$A$5:$BO$10000,34,0)/Table1[[#This Row],[Rate
(L/S)]],"")</f>
        <v>0</v>
      </c>
      <c r="AD581" s="7">
        <f>IFERROR(VLOOKUP(Table1[[#This Row],[Stock]],[2]CUS030!$A$5:$BO$10000,35,0)/Table1[[#This Row],[Rate
(L/S)]],"")</f>
        <v>0</v>
      </c>
      <c r="AE581" s="7">
        <f>IFERROR(VLOOKUP(Table1[[#This Row],[Stock]],[2]CUS030!$A$5:$BO$10000,36,0)/Table1[[#This Row],[Rate
(L/S)]],"")</f>
        <v>0</v>
      </c>
      <c r="AF581" s="7">
        <f>IFERROR(VLOOKUP(Table1[[#This Row],[Stock]],[2]CUS030!$A$5:$BO$10000,37,0)/Table1[[#This Row],[Rate
(L/S)]],"")</f>
        <v>0</v>
      </c>
      <c r="AG581" s="7">
        <f>IFERROR(VLOOKUP(Table1[[#This Row],[Stock]],[2]CUS030!$A$5:$BO$10000,38,0)/Table1[[#This Row],[Rate
(L/S)]],"")</f>
        <v>0</v>
      </c>
      <c r="AH581" s="7">
        <f>IFERROR(VLOOKUP(Table1[[#This Row],[Stock]],[2]CUS030!$A$5:$BO$10000,39,0)/Table1[[#This Row],[Rate
(L/S)]],"")</f>
        <v>0</v>
      </c>
      <c r="AI581" s="7">
        <f>IFERROR(VLOOKUP(Table1[[#This Row],[Stock]],[2]CUS030!$A$5:$BO$10000,40,0)/Table1[[#This Row],[Rate
(L/S)]],"")</f>
        <v>0</v>
      </c>
      <c r="AJ581" s="7">
        <f>IFERROR(VLOOKUP(Table1[[#This Row],[Stock]],[2]CUS030!$A$5:$BO$10000,41,0)/Table1[[#This Row],[Rate
(L/S)]],"")</f>
        <v>0</v>
      </c>
      <c r="AK581" s="7">
        <f>IFERROR(VLOOKUP(Table1[[#This Row],[Stock]],[2]CUS030!$A$5:$BO$10000,42,0)/Table1[[#This Row],[Rate
(L/S)]],"")</f>
        <v>0</v>
      </c>
      <c r="AL581" s="7">
        <f>IFERROR(VLOOKUP(Table1[[#This Row],[Stock]],[2]CUS030!$A$5:$BO$10000,43,0)/Table1[[#This Row],[Rate
(L/S)]],"")</f>
        <v>0</v>
      </c>
      <c r="AM581" s="7">
        <f>IFERROR(VLOOKUP(Table1[[#This Row],[Stock]],[2]CUS030!$A$5:$BO$10000,44,0)/Table1[[#This Row],[Rate
(L/S)]],"")</f>
        <v>0</v>
      </c>
      <c r="AN581" s="7">
        <f>IFERROR(VLOOKUP(Table1[[#This Row],[Stock]],[2]CUS030!$A$5:$BO$10000,45,0)/Table1[[#This Row],[Rate
(L/S)]],"")</f>
        <v>0</v>
      </c>
      <c r="AO581" s="7">
        <f>IFERROR(VLOOKUP(Table1[[#This Row],[Stock]],[2]CUS030!$A$5:$BO$10000,46,0)/Table1[[#This Row],[Rate
(L/S)]],"")</f>
        <v>0</v>
      </c>
      <c r="AP581" s="7">
        <f>IFERROR(VLOOKUP(Table1[[#This Row],[Stock]],[2]CUS030!$A$5:$BO$10000,47,0)/Table1[[#This Row],[Rate
(L/S)]],"")</f>
        <v>0</v>
      </c>
      <c r="AQ581" s="7">
        <f>IFERROR(VLOOKUP(Table1[[#This Row],[Stock]],[2]CUS030!$A$5:$BO$10000,48,0)/Table1[[#This Row],[Rate
(L/S)]],"")</f>
        <v>0</v>
      </c>
      <c r="AR581" s="7">
        <f>IFERROR(VLOOKUP(Table1[[#This Row],[Stock]],[2]CUS030!$A$5:$BO$10000,49,0)/Table1[[#This Row],[Rate
(L/S)]],"")</f>
        <v>0</v>
      </c>
      <c r="AS581" s="7">
        <f>IFERROR(VLOOKUP(Table1[[#This Row],[Stock]],[2]CUS030!$A$5:$BO$10000,50,0)/Table1[[#This Row],[Rate
(L/S)]],"")</f>
        <v>0</v>
      </c>
      <c r="AT581" s="7">
        <f>IFERROR(VLOOKUP(Table1[[#This Row],[Stock]],[2]CUS030!$A$5:$BO$10000,51,0)/Table1[[#This Row],[Rate
(L/S)]],"")</f>
        <v>0</v>
      </c>
      <c r="AU581" s="7">
        <f>IFERROR(VLOOKUP(Table1[[#This Row],[Stock]],[2]CUS030!$A$5:$BO$10000,52,0)/Table1[[#This Row],[Rate
(L/S)]],"")</f>
        <v>0</v>
      </c>
      <c r="AV581" s="7">
        <f>IFERROR(VLOOKUP(Table1[[#This Row],[Stock]],[2]CUS030!$A$5:$BO$10000,53,0)/Table1[[#This Row],[Rate
(L/S)]],"")</f>
        <v>0</v>
      </c>
      <c r="AW581" s="7">
        <f>IFERROR(VLOOKUP(Table1[[#This Row],[Stock]],[2]CUS030!$A$5:$BO$10000,54,0)/Table1[[#This Row],[Rate
(L/S)]],"")</f>
        <v>0</v>
      </c>
      <c r="AX581" s="7">
        <f>IFERROR(VLOOKUP(Table1[[#This Row],[Stock]],[2]CUS030!$A$5:$BO$10000,55,0)/Table1[[#This Row],[Rate
(L/S)]],"")</f>
        <v>130</v>
      </c>
      <c r="AY581" s="7">
        <f>IFERROR(VLOOKUP(Table1[[#This Row],[Stock]],[2]CUS030!$A$5:$BO$10000,56,0)/Table1[[#This Row],[Rate
(L/S)]],"")</f>
        <v>245.71428571428572</v>
      </c>
      <c r="AZ581" s="7">
        <f>IFERROR(VLOOKUP(Table1[[#This Row],[Stock]],[2]CUS030!$A$5:$BO$10000,57,0)/Table1[[#This Row],[Rate
(L/S)]],"")</f>
        <v>565.71428571428567</v>
      </c>
      <c r="BA581" s="7">
        <f>IFERROR(VLOOKUP(Table1[[#This Row],[Stock]],[2]CUS030!$A$5:$BO$10000,58,0)/Table1[[#This Row],[Rate
(L/S)]],"")</f>
        <v>334.28571428571428</v>
      </c>
      <c r="BB581" s="7">
        <f>IFERROR(VLOOKUP(Table1[[#This Row],[Stock]],[2]CUS030!$A$5:$BO$10000,59,0)/Table1[[#This Row],[Rate
(L/S)]],"")</f>
        <v>0</v>
      </c>
      <c r="BC581" s="7">
        <f>IFERROR(VLOOKUP(Table1[[#This Row],[Stock]],[2]CUS030!$A$5:$BO$10000,60,0)/Table1[[#This Row],[Rate
(L/S)]],"")</f>
        <v>0</v>
      </c>
      <c r="BD581" s="7">
        <f>IFERROR(VLOOKUP(Table1[[#This Row],[Stock]],[2]CUS030!$A$5:$BO$10000,61,0)/Table1[[#This Row],[Rate
(L/S)]],"")</f>
        <v>0</v>
      </c>
      <c r="BE581" s="7">
        <f>IFERROR(VLOOKUP(Table1[[#This Row],[Stock]],[2]CUS030!$A$5:$BO$10000,62,0)/Table1[[#This Row],[Rate
(L/S)]],"")</f>
        <v>0</v>
      </c>
      <c r="BF581" s="7">
        <f>IFERROR(VLOOKUP(Table1[[#This Row],[Stock]],[2]CUS030!$A$5:$BO$10000,63,0)/Table1[[#This Row],[Rate
(L/S)]],"")</f>
        <v>0</v>
      </c>
      <c r="BG581" s="7">
        <f>IFERROR(VLOOKUP(Table1[[#This Row],[Stock]],[2]CUS030!$A$5:$BO$10000,64,0)/Table1[[#This Row],[Rate
(L/S)]],"")</f>
        <v>0</v>
      </c>
      <c r="BH581" s="7">
        <f>IFERROR(VLOOKUP(Table1[[#This Row],[Stock]],[2]CUS030!$A$5:$BO$10000,65,0)/Table1[[#This Row],[Rate
(L/S)]],"")</f>
        <v>0</v>
      </c>
      <c r="BI581" s="7" t="s">
        <v>1</v>
      </c>
      <c r="BJ581" s="15">
        <f>IFERROR(IF(Table1[[#This Row],[S.Material]]="S",(Table1[[#This Row],[Total Qty]]+Table1[[#This Row],[N+1]]+Table1[[#This Row],[N+2]]),Table1[[#This Row],[Total Qty]]+Table1[[#This Row],[N+1]]),)</f>
        <v>811.42857142857133</v>
      </c>
      <c r="BK581" s="7" t="str">
        <f>IFERROR(IF(((AVERAGE((Table1[[#This Row],[N+1]],Table1[[#This Row],[N+2]]),Table1[[#This Row],[N+3]])-(Table1[[#This Row],[Total Qty]])))&gt;500,"Fixed&gt;500pcs",""),"")</f>
        <v/>
      </c>
      <c r="BL581" s="7" t="str">
        <f>IF(AND(Table1[[#This Row],[Last Forcast]]=0,Table1[[#This Row],[Total Qty]]&gt;0,Table1[[#This Row],[N+1]]&gt;0),"Check PO again","")</f>
        <v/>
      </c>
    </row>
    <row r="582" spans="2:64" x14ac:dyDescent="0.3">
      <c r="B582">
        <v>580</v>
      </c>
      <c r="C582" t="s">
        <v>599</v>
      </c>
      <c r="D582">
        <f>IFERROR(ROUND((MID(Table1[[#This Row],[Production]],35,(LEN(Table1[[#This Row],[Production]]))-37)/(MID(Table1[[#This Row],[Stock]],35,(LEN(Table1[[#This Row],[Stock]]))-37))),0),"")</f>
        <v>13</v>
      </c>
      <c r="E582" t="s">
        <v>591</v>
      </c>
      <c r="F582" s="16">
        <f>VLOOKUP(LEFT(Table1[[#This Row],[Production]],LEN(Table1[[#This Row],[Production]])-7),Item!$A$5:$Z$1000,26,0)</f>
        <v>1.31</v>
      </c>
      <c r="H582" s="8" t="str">
        <f>IFERROR(VLOOKUP(MID(Table1[[#This Row],[Production]],10,2),Special!$B$2:$D$26,3,0),"")</f>
        <v>S</v>
      </c>
      <c r="J582" t="b">
        <f>EXACT(LEFT(Table1[[#This Row],[Stock]],12),LEFT(Table1[[#This Row],[Production]],12))</f>
        <v>1</v>
      </c>
      <c r="K582" t="b">
        <f>EXACT((RIGHT(Table1[[#This Row],[Stock]],3)),((RIGHT(Table1[[#This Row],[Production]],3))))</f>
        <v>1</v>
      </c>
      <c r="L582" s="14">
        <f>IFERROR(VLOOKUP(Table1[[#This Row],[Stock]],[1]Sheet1!$A$7:$N$10000,14,0),"")</f>
        <v>257</v>
      </c>
      <c r="M582" s="14">
        <f>IFERROR(ROUND((Table1[[#This Row],[Stock
(S&amp;L)]]/Table1[[#This Row],[Rate
(L/S)]]),0),"")</f>
        <v>20</v>
      </c>
      <c r="O582" t="str">
        <f>IF(Table1[[#This Row],[Rate
(L/S)]]=1,"P/E","C")</f>
        <v>C</v>
      </c>
      <c r="P582" s="7">
        <f>IFERROR(VLOOKUP(Table1[[#This Row],[Stock]],[2]CUS030!$A$5:$BO$10000,21,0)/Table1[[#This Row],[Rate
(L/S)]],"")</f>
        <v>0</v>
      </c>
      <c r="Q582" s="7">
        <f>IFERROR(VLOOKUP(Table1[[#This Row],[Stock]],[2]CUS030!$A$5:$BO$10000,22,0)/Table1[[#This Row],[Rate
(L/S)]],"")</f>
        <v>0</v>
      </c>
      <c r="R582" s="7">
        <f>IFERROR(VLOOKUP(Table1[[#This Row],[Stock]],[2]CUS030!$A$5:$BO$10000,23,0)/Table1[[#This Row],[Rate
(L/S)]],"")</f>
        <v>0</v>
      </c>
      <c r="S582" s="7">
        <f>IFERROR(VLOOKUP(Table1[[#This Row],[Stock]],[2]CUS030!$A$5:$BO$10000,24,0)/Table1[[#This Row],[Rate
(L/S)]],"")</f>
        <v>0</v>
      </c>
      <c r="T582" s="7">
        <f>IFERROR(VLOOKUP(Table1[[#This Row],[Stock]],[2]CUS030!$A$5:$BO$10000,25,0)/Table1[[#This Row],[Rate
(L/S)]],"")</f>
        <v>0</v>
      </c>
      <c r="U582" s="7">
        <f>IFERROR(VLOOKUP(Table1[[#This Row],[Stock]],[2]CUS030!$A$5:$BO$10000,26,0)/Table1[[#This Row],[Rate
(L/S)]],"")</f>
        <v>0</v>
      </c>
      <c r="V582" s="7">
        <f>IFERROR(VLOOKUP(Table1[[#This Row],[Stock]],[2]CUS030!$A$5:$BO$10000,27,0)/Table1[[#This Row],[Rate
(L/S)]],"")</f>
        <v>0</v>
      </c>
      <c r="W582" s="7">
        <f>IFERROR(VLOOKUP(Table1[[#This Row],[Stock]],[2]CUS030!$A$5:$BO$10000,28,0)/Table1[[#This Row],[Rate
(L/S)]],"")</f>
        <v>0</v>
      </c>
      <c r="X582" s="7">
        <f>IFERROR(VLOOKUP(Table1[[#This Row],[Stock]],[2]CUS030!$A$5:$BO$10000,29,0)/Table1[[#This Row],[Rate
(L/S)]],"")</f>
        <v>0</v>
      </c>
      <c r="Y582" s="7">
        <f>IFERROR(VLOOKUP(Table1[[#This Row],[Stock]],[2]CUS030!$A$5:$BO$10000,30,0)/Table1[[#This Row],[Rate
(L/S)]],"")</f>
        <v>0</v>
      </c>
      <c r="Z582" s="7">
        <f>IFERROR(VLOOKUP(Table1[[#This Row],[Stock]],[2]CUS030!$A$5:$BO$10000,31,0)/Table1[[#This Row],[Rate
(L/S)]],"")</f>
        <v>0</v>
      </c>
      <c r="AA582" s="7">
        <f>IFERROR(VLOOKUP(Table1[[#This Row],[Stock]],[2]CUS030!$A$5:$BO$10000,32,0)/Table1[[#This Row],[Rate
(L/S)]],"")</f>
        <v>0</v>
      </c>
      <c r="AB582" s="7">
        <f>IFERROR(VLOOKUP(Table1[[#This Row],[Stock]],[2]CUS030!$A$5:$BO$10000,33,0)/Table1[[#This Row],[Rate
(L/S)]],"")</f>
        <v>0</v>
      </c>
      <c r="AC582" s="7">
        <f>IFERROR(VLOOKUP(Table1[[#This Row],[Stock]],[2]CUS030!$A$5:$BO$10000,34,0)/Table1[[#This Row],[Rate
(L/S)]],"")</f>
        <v>0</v>
      </c>
      <c r="AD582" s="7">
        <f>IFERROR(VLOOKUP(Table1[[#This Row],[Stock]],[2]CUS030!$A$5:$BO$10000,35,0)/Table1[[#This Row],[Rate
(L/S)]],"")</f>
        <v>0</v>
      </c>
      <c r="AE582" s="7">
        <f>IFERROR(VLOOKUP(Table1[[#This Row],[Stock]],[2]CUS030!$A$5:$BO$10000,36,0)/Table1[[#This Row],[Rate
(L/S)]],"")</f>
        <v>0</v>
      </c>
      <c r="AF582" s="7">
        <f>IFERROR(VLOOKUP(Table1[[#This Row],[Stock]],[2]CUS030!$A$5:$BO$10000,37,0)/Table1[[#This Row],[Rate
(L/S)]],"")</f>
        <v>0</v>
      </c>
      <c r="AG582" s="7">
        <f>IFERROR(VLOOKUP(Table1[[#This Row],[Stock]],[2]CUS030!$A$5:$BO$10000,38,0)/Table1[[#This Row],[Rate
(L/S)]],"")</f>
        <v>0</v>
      </c>
      <c r="AH582" s="7">
        <f>IFERROR(VLOOKUP(Table1[[#This Row],[Stock]],[2]CUS030!$A$5:$BO$10000,39,0)/Table1[[#This Row],[Rate
(L/S)]],"")</f>
        <v>0</v>
      </c>
      <c r="AI582" s="7">
        <f>IFERROR(VLOOKUP(Table1[[#This Row],[Stock]],[2]CUS030!$A$5:$BO$10000,40,0)/Table1[[#This Row],[Rate
(L/S)]],"")</f>
        <v>0</v>
      </c>
      <c r="AJ582" s="7">
        <f>IFERROR(VLOOKUP(Table1[[#This Row],[Stock]],[2]CUS030!$A$5:$BO$10000,41,0)/Table1[[#This Row],[Rate
(L/S)]],"")</f>
        <v>0</v>
      </c>
      <c r="AK582" s="7">
        <f>IFERROR(VLOOKUP(Table1[[#This Row],[Stock]],[2]CUS030!$A$5:$BO$10000,42,0)/Table1[[#This Row],[Rate
(L/S)]],"")</f>
        <v>0</v>
      </c>
      <c r="AL582" s="7">
        <f>IFERROR(VLOOKUP(Table1[[#This Row],[Stock]],[2]CUS030!$A$5:$BO$10000,43,0)/Table1[[#This Row],[Rate
(L/S)]],"")</f>
        <v>0</v>
      </c>
      <c r="AM582" s="7">
        <f>IFERROR(VLOOKUP(Table1[[#This Row],[Stock]],[2]CUS030!$A$5:$BO$10000,44,0)/Table1[[#This Row],[Rate
(L/S)]],"")</f>
        <v>0</v>
      </c>
      <c r="AN582" s="7">
        <f>IFERROR(VLOOKUP(Table1[[#This Row],[Stock]],[2]CUS030!$A$5:$BO$10000,45,0)/Table1[[#This Row],[Rate
(L/S)]],"")</f>
        <v>0</v>
      </c>
      <c r="AO582" s="7">
        <f>IFERROR(VLOOKUP(Table1[[#This Row],[Stock]],[2]CUS030!$A$5:$BO$10000,46,0)/Table1[[#This Row],[Rate
(L/S)]],"")</f>
        <v>0</v>
      </c>
      <c r="AP582" s="7">
        <f>IFERROR(VLOOKUP(Table1[[#This Row],[Stock]],[2]CUS030!$A$5:$BO$10000,47,0)/Table1[[#This Row],[Rate
(L/S)]],"")</f>
        <v>0</v>
      </c>
      <c r="AQ582" s="7">
        <f>IFERROR(VLOOKUP(Table1[[#This Row],[Stock]],[2]CUS030!$A$5:$BO$10000,48,0)/Table1[[#This Row],[Rate
(L/S)]],"")</f>
        <v>0</v>
      </c>
      <c r="AR582" s="7">
        <f>IFERROR(VLOOKUP(Table1[[#This Row],[Stock]],[2]CUS030!$A$5:$BO$10000,49,0)/Table1[[#This Row],[Rate
(L/S)]],"")</f>
        <v>0</v>
      </c>
      <c r="AS582" s="7">
        <f>IFERROR(VLOOKUP(Table1[[#This Row],[Stock]],[2]CUS030!$A$5:$BO$10000,50,0)/Table1[[#This Row],[Rate
(L/S)]],"")</f>
        <v>0</v>
      </c>
      <c r="AT582" s="7">
        <f>IFERROR(VLOOKUP(Table1[[#This Row],[Stock]],[2]CUS030!$A$5:$BO$10000,51,0)/Table1[[#This Row],[Rate
(L/S)]],"")</f>
        <v>0</v>
      </c>
      <c r="AU582" s="7">
        <f>IFERROR(VLOOKUP(Table1[[#This Row],[Stock]],[2]CUS030!$A$5:$BO$10000,52,0)/Table1[[#This Row],[Rate
(L/S)]],"")</f>
        <v>0</v>
      </c>
      <c r="AV582" s="7">
        <f>IFERROR(VLOOKUP(Table1[[#This Row],[Stock]],[2]CUS030!$A$5:$BO$10000,53,0)/Table1[[#This Row],[Rate
(L/S)]],"")</f>
        <v>0</v>
      </c>
      <c r="AW582" s="7">
        <f>IFERROR(VLOOKUP(Table1[[#This Row],[Stock]],[2]CUS030!$A$5:$BO$10000,54,0)/Table1[[#This Row],[Rate
(L/S)]],"")</f>
        <v>0</v>
      </c>
      <c r="AX582" s="7">
        <f>IFERROR(VLOOKUP(Table1[[#This Row],[Stock]],[2]CUS030!$A$5:$BO$10000,55,0)/Table1[[#This Row],[Rate
(L/S)]],"")</f>
        <v>14.615384615384615</v>
      </c>
      <c r="AY582" s="7">
        <f>IFERROR(VLOOKUP(Table1[[#This Row],[Stock]],[2]CUS030!$A$5:$BO$10000,56,0)/Table1[[#This Row],[Rate
(L/S)]],"")</f>
        <v>14.615384615384615</v>
      </c>
      <c r="AZ582" s="7">
        <f>IFERROR(VLOOKUP(Table1[[#This Row],[Stock]],[2]CUS030!$A$5:$BO$10000,57,0)/Table1[[#This Row],[Rate
(L/S)]],"")</f>
        <v>14.615384615384615</v>
      </c>
      <c r="BA582" s="7">
        <f>IFERROR(VLOOKUP(Table1[[#This Row],[Stock]],[2]CUS030!$A$5:$BO$10000,58,0)/Table1[[#This Row],[Rate
(L/S)]],"")</f>
        <v>14.615384615384615</v>
      </c>
      <c r="BB582" s="7">
        <f>IFERROR(VLOOKUP(Table1[[#This Row],[Stock]],[2]CUS030!$A$5:$BO$10000,59,0)/Table1[[#This Row],[Rate
(L/S)]],"")</f>
        <v>0</v>
      </c>
      <c r="BC582" s="7">
        <f>IFERROR(VLOOKUP(Table1[[#This Row],[Stock]],[2]CUS030!$A$5:$BO$10000,60,0)/Table1[[#This Row],[Rate
(L/S)]],"")</f>
        <v>0</v>
      </c>
      <c r="BD582" s="7">
        <f>IFERROR(VLOOKUP(Table1[[#This Row],[Stock]],[2]CUS030!$A$5:$BO$10000,61,0)/Table1[[#This Row],[Rate
(L/S)]],"")</f>
        <v>0</v>
      </c>
      <c r="BE582" s="7">
        <f>IFERROR(VLOOKUP(Table1[[#This Row],[Stock]],[2]CUS030!$A$5:$BO$10000,62,0)/Table1[[#This Row],[Rate
(L/S)]],"")</f>
        <v>0</v>
      </c>
      <c r="BF582" s="7">
        <f>IFERROR(VLOOKUP(Table1[[#This Row],[Stock]],[2]CUS030!$A$5:$BO$10000,63,0)/Table1[[#This Row],[Rate
(L/S)]],"")</f>
        <v>0</v>
      </c>
      <c r="BG582" s="7">
        <f>IFERROR(VLOOKUP(Table1[[#This Row],[Stock]],[2]CUS030!$A$5:$BO$10000,64,0)/Table1[[#This Row],[Rate
(L/S)]],"")</f>
        <v>0</v>
      </c>
      <c r="BH582" s="7">
        <f>IFERROR(VLOOKUP(Table1[[#This Row],[Stock]],[2]CUS030!$A$5:$BO$10000,65,0)/Table1[[#This Row],[Rate
(L/S)]],"")</f>
        <v>0</v>
      </c>
      <c r="BI582" s="7" t="s">
        <v>1</v>
      </c>
      <c r="BJ582" s="15">
        <f>IFERROR(IF(Table1[[#This Row],[S.Material]]="S",(Table1[[#This Row],[Total Qty]]+Table1[[#This Row],[N+1]]+Table1[[#This Row],[N+2]]),Table1[[#This Row],[Total Qty]]+Table1[[#This Row],[N+1]]),)</f>
        <v>29.23076923076923</v>
      </c>
      <c r="BK582" s="7" t="str">
        <f>IFERROR(IF(((AVERAGE((Table1[[#This Row],[N+1]],Table1[[#This Row],[N+2]]),Table1[[#This Row],[N+3]])-(Table1[[#This Row],[Total Qty]])))&gt;500,"Fixed&gt;500pcs",""),"")</f>
        <v/>
      </c>
      <c r="BL582" s="7" t="str">
        <f>IF(AND(Table1[[#This Row],[Last Forcast]]=0,Table1[[#This Row],[Total Qty]]&gt;0,Table1[[#This Row],[N+1]]&gt;0),"Check PO again","")</f>
        <v/>
      </c>
    </row>
    <row r="583" spans="2:64" x14ac:dyDescent="0.3">
      <c r="B583">
        <v>581</v>
      </c>
      <c r="C583" t="s">
        <v>600</v>
      </c>
      <c r="D583">
        <f>IFERROR(ROUND((MID(Table1[[#This Row],[Production]],35,(LEN(Table1[[#This Row],[Production]]))-37)/(MID(Table1[[#This Row],[Stock]],35,(LEN(Table1[[#This Row],[Stock]]))-37))),0),"")</f>
        <v>13</v>
      </c>
      <c r="E583" t="s">
        <v>601</v>
      </c>
      <c r="F583" s="16">
        <f>VLOOKUP(LEFT(Table1[[#This Row],[Production]],LEN(Table1[[#This Row],[Production]])-7),Item!$A$5:$Z$1000,26,0)</f>
        <v>1.31</v>
      </c>
      <c r="H583" s="8" t="str">
        <f>IFERROR(VLOOKUP(MID(Table1[[#This Row],[Production]],10,2),Special!$B$2:$D$26,3,0),"")</f>
        <v>S</v>
      </c>
      <c r="J583" t="b">
        <f>EXACT(LEFT(Table1[[#This Row],[Stock]],12),LEFT(Table1[[#This Row],[Production]],12))</f>
        <v>1</v>
      </c>
      <c r="K583" t="b">
        <f>EXACT((RIGHT(Table1[[#This Row],[Stock]],3)),((RIGHT(Table1[[#This Row],[Production]],3))))</f>
        <v>1</v>
      </c>
      <c r="L583" s="14">
        <f>IFERROR(VLOOKUP(Table1[[#This Row],[Stock]],[1]Sheet1!$A$7:$N$10000,14,0),"")</f>
        <v>19</v>
      </c>
      <c r="M583" s="14">
        <f>IFERROR(ROUND((Table1[[#This Row],[Stock
(S&amp;L)]]/Table1[[#This Row],[Rate
(L/S)]]),0),"")</f>
        <v>1</v>
      </c>
      <c r="O583" t="str">
        <f>IF(Table1[[#This Row],[Rate
(L/S)]]=1,"P/E","C")</f>
        <v>C</v>
      </c>
      <c r="P583" s="7">
        <f>IFERROR(VLOOKUP(Table1[[#This Row],[Stock]],[2]CUS030!$A$5:$BO$10000,21,0)/Table1[[#This Row],[Rate
(L/S)]],"")</f>
        <v>0</v>
      </c>
      <c r="Q583" s="7">
        <f>IFERROR(VLOOKUP(Table1[[#This Row],[Stock]],[2]CUS030!$A$5:$BO$10000,22,0)/Table1[[#This Row],[Rate
(L/S)]],"")</f>
        <v>0</v>
      </c>
      <c r="R583" s="7">
        <f>IFERROR(VLOOKUP(Table1[[#This Row],[Stock]],[2]CUS030!$A$5:$BO$10000,23,0)/Table1[[#This Row],[Rate
(L/S)]],"")</f>
        <v>0</v>
      </c>
      <c r="S583" s="7">
        <f>IFERROR(VLOOKUP(Table1[[#This Row],[Stock]],[2]CUS030!$A$5:$BO$10000,24,0)/Table1[[#This Row],[Rate
(L/S)]],"")</f>
        <v>0</v>
      </c>
      <c r="T583" s="7">
        <f>IFERROR(VLOOKUP(Table1[[#This Row],[Stock]],[2]CUS030!$A$5:$BO$10000,25,0)/Table1[[#This Row],[Rate
(L/S)]],"")</f>
        <v>0</v>
      </c>
      <c r="U583" s="7">
        <f>IFERROR(VLOOKUP(Table1[[#This Row],[Stock]],[2]CUS030!$A$5:$BO$10000,26,0)/Table1[[#This Row],[Rate
(L/S)]],"")</f>
        <v>0</v>
      </c>
      <c r="V583" s="7">
        <f>IFERROR(VLOOKUP(Table1[[#This Row],[Stock]],[2]CUS030!$A$5:$BO$10000,27,0)/Table1[[#This Row],[Rate
(L/S)]],"")</f>
        <v>0</v>
      </c>
      <c r="W583" s="7">
        <f>IFERROR(VLOOKUP(Table1[[#This Row],[Stock]],[2]CUS030!$A$5:$BO$10000,28,0)/Table1[[#This Row],[Rate
(L/S)]],"")</f>
        <v>0</v>
      </c>
      <c r="X583" s="7">
        <f>IFERROR(VLOOKUP(Table1[[#This Row],[Stock]],[2]CUS030!$A$5:$BO$10000,29,0)/Table1[[#This Row],[Rate
(L/S)]],"")</f>
        <v>0</v>
      </c>
      <c r="Y583" s="7">
        <f>IFERROR(VLOOKUP(Table1[[#This Row],[Stock]],[2]CUS030!$A$5:$BO$10000,30,0)/Table1[[#This Row],[Rate
(L/S)]],"")</f>
        <v>0</v>
      </c>
      <c r="Z583" s="7">
        <f>IFERROR(VLOOKUP(Table1[[#This Row],[Stock]],[2]CUS030!$A$5:$BO$10000,31,0)/Table1[[#This Row],[Rate
(L/S)]],"")</f>
        <v>0</v>
      </c>
      <c r="AA583" s="7">
        <f>IFERROR(VLOOKUP(Table1[[#This Row],[Stock]],[2]CUS030!$A$5:$BO$10000,32,0)/Table1[[#This Row],[Rate
(L/S)]],"")</f>
        <v>0</v>
      </c>
      <c r="AB583" s="7">
        <f>IFERROR(VLOOKUP(Table1[[#This Row],[Stock]],[2]CUS030!$A$5:$BO$10000,33,0)/Table1[[#This Row],[Rate
(L/S)]],"")</f>
        <v>0</v>
      </c>
      <c r="AC583" s="7">
        <f>IFERROR(VLOOKUP(Table1[[#This Row],[Stock]],[2]CUS030!$A$5:$BO$10000,34,0)/Table1[[#This Row],[Rate
(L/S)]],"")</f>
        <v>0</v>
      </c>
      <c r="AD583" s="7">
        <f>IFERROR(VLOOKUP(Table1[[#This Row],[Stock]],[2]CUS030!$A$5:$BO$10000,35,0)/Table1[[#This Row],[Rate
(L/S)]],"")</f>
        <v>0</v>
      </c>
      <c r="AE583" s="7">
        <f>IFERROR(VLOOKUP(Table1[[#This Row],[Stock]],[2]CUS030!$A$5:$BO$10000,36,0)/Table1[[#This Row],[Rate
(L/S)]],"")</f>
        <v>0</v>
      </c>
      <c r="AF583" s="7">
        <f>IFERROR(VLOOKUP(Table1[[#This Row],[Stock]],[2]CUS030!$A$5:$BO$10000,37,0)/Table1[[#This Row],[Rate
(L/S)]],"")</f>
        <v>0</v>
      </c>
      <c r="AG583" s="7">
        <f>IFERROR(VLOOKUP(Table1[[#This Row],[Stock]],[2]CUS030!$A$5:$BO$10000,38,0)/Table1[[#This Row],[Rate
(L/S)]],"")</f>
        <v>0</v>
      </c>
      <c r="AH583" s="7">
        <f>IFERROR(VLOOKUP(Table1[[#This Row],[Stock]],[2]CUS030!$A$5:$BO$10000,39,0)/Table1[[#This Row],[Rate
(L/S)]],"")</f>
        <v>0</v>
      </c>
      <c r="AI583" s="7">
        <f>IFERROR(VLOOKUP(Table1[[#This Row],[Stock]],[2]CUS030!$A$5:$BO$10000,40,0)/Table1[[#This Row],[Rate
(L/S)]],"")</f>
        <v>0</v>
      </c>
      <c r="AJ583" s="7">
        <f>IFERROR(VLOOKUP(Table1[[#This Row],[Stock]],[2]CUS030!$A$5:$BO$10000,41,0)/Table1[[#This Row],[Rate
(L/S)]],"")</f>
        <v>0</v>
      </c>
      <c r="AK583" s="7">
        <f>IFERROR(VLOOKUP(Table1[[#This Row],[Stock]],[2]CUS030!$A$5:$BO$10000,42,0)/Table1[[#This Row],[Rate
(L/S)]],"")</f>
        <v>0</v>
      </c>
      <c r="AL583" s="7">
        <f>IFERROR(VLOOKUP(Table1[[#This Row],[Stock]],[2]CUS030!$A$5:$BO$10000,43,0)/Table1[[#This Row],[Rate
(L/S)]],"")</f>
        <v>0</v>
      </c>
      <c r="AM583" s="7">
        <f>IFERROR(VLOOKUP(Table1[[#This Row],[Stock]],[2]CUS030!$A$5:$BO$10000,44,0)/Table1[[#This Row],[Rate
(L/S)]],"")</f>
        <v>0</v>
      </c>
      <c r="AN583" s="7">
        <f>IFERROR(VLOOKUP(Table1[[#This Row],[Stock]],[2]CUS030!$A$5:$BO$10000,45,0)/Table1[[#This Row],[Rate
(L/S)]],"")</f>
        <v>0</v>
      </c>
      <c r="AO583" s="7">
        <f>IFERROR(VLOOKUP(Table1[[#This Row],[Stock]],[2]CUS030!$A$5:$BO$10000,46,0)/Table1[[#This Row],[Rate
(L/S)]],"")</f>
        <v>0</v>
      </c>
      <c r="AP583" s="7">
        <f>IFERROR(VLOOKUP(Table1[[#This Row],[Stock]],[2]CUS030!$A$5:$BO$10000,47,0)/Table1[[#This Row],[Rate
(L/S)]],"")</f>
        <v>0</v>
      </c>
      <c r="AQ583" s="7">
        <f>IFERROR(VLOOKUP(Table1[[#This Row],[Stock]],[2]CUS030!$A$5:$BO$10000,48,0)/Table1[[#This Row],[Rate
(L/S)]],"")</f>
        <v>0</v>
      </c>
      <c r="AR583" s="7">
        <f>IFERROR(VLOOKUP(Table1[[#This Row],[Stock]],[2]CUS030!$A$5:$BO$10000,49,0)/Table1[[#This Row],[Rate
(L/S)]],"")</f>
        <v>0</v>
      </c>
      <c r="AS583" s="7">
        <f>IFERROR(VLOOKUP(Table1[[#This Row],[Stock]],[2]CUS030!$A$5:$BO$10000,50,0)/Table1[[#This Row],[Rate
(L/S)]],"")</f>
        <v>0</v>
      </c>
      <c r="AT583" s="7">
        <f>IFERROR(VLOOKUP(Table1[[#This Row],[Stock]],[2]CUS030!$A$5:$BO$10000,51,0)/Table1[[#This Row],[Rate
(L/S)]],"")</f>
        <v>0</v>
      </c>
      <c r="AU583" s="7">
        <f>IFERROR(VLOOKUP(Table1[[#This Row],[Stock]],[2]CUS030!$A$5:$BO$10000,52,0)/Table1[[#This Row],[Rate
(L/S)]],"")</f>
        <v>0</v>
      </c>
      <c r="AV583" s="7">
        <f>IFERROR(VLOOKUP(Table1[[#This Row],[Stock]],[2]CUS030!$A$5:$BO$10000,53,0)/Table1[[#This Row],[Rate
(L/S)]],"")</f>
        <v>0</v>
      </c>
      <c r="AW583" s="7">
        <f>IFERROR(VLOOKUP(Table1[[#This Row],[Stock]],[2]CUS030!$A$5:$BO$10000,54,0)/Table1[[#This Row],[Rate
(L/S)]],"")</f>
        <v>0</v>
      </c>
      <c r="AX583" s="7">
        <f>IFERROR(VLOOKUP(Table1[[#This Row],[Stock]],[2]CUS030!$A$5:$BO$10000,55,0)/Table1[[#This Row],[Rate
(L/S)]],"")</f>
        <v>0</v>
      </c>
      <c r="AY583" s="7">
        <f>IFERROR(VLOOKUP(Table1[[#This Row],[Stock]],[2]CUS030!$A$5:$BO$10000,56,0)/Table1[[#This Row],[Rate
(L/S)]],"")</f>
        <v>33.846153846153847</v>
      </c>
      <c r="AZ583" s="7">
        <f>IFERROR(VLOOKUP(Table1[[#This Row],[Stock]],[2]CUS030!$A$5:$BO$10000,57,0)/Table1[[#This Row],[Rate
(L/S)]],"")</f>
        <v>24.615384615384617</v>
      </c>
      <c r="BA583" s="7">
        <f>IFERROR(VLOOKUP(Table1[[#This Row],[Stock]],[2]CUS030!$A$5:$BO$10000,58,0)/Table1[[#This Row],[Rate
(L/S)]],"")</f>
        <v>46.153846153846153</v>
      </c>
      <c r="BB583" s="7">
        <f>IFERROR(VLOOKUP(Table1[[#This Row],[Stock]],[2]CUS030!$A$5:$BO$10000,59,0)/Table1[[#This Row],[Rate
(L/S)]],"")</f>
        <v>0</v>
      </c>
      <c r="BC583" s="7">
        <f>IFERROR(VLOOKUP(Table1[[#This Row],[Stock]],[2]CUS030!$A$5:$BO$10000,60,0)/Table1[[#This Row],[Rate
(L/S)]],"")</f>
        <v>0</v>
      </c>
      <c r="BD583" s="7">
        <f>IFERROR(VLOOKUP(Table1[[#This Row],[Stock]],[2]CUS030!$A$5:$BO$10000,61,0)/Table1[[#This Row],[Rate
(L/S)]],"")</f>
        <v>0</v>
      </c>
      <c r="BE583" s="7">
        <f>IFERROR(VLOOKUP(Table1[[#This Row],[Stock]],[2]CUS030!$A$5:$BO$10000,62,0)/Table1[[#This Row],[Rate
(L/S)]],"")</f>
        <v>0</v>
      </c>
      <c r="BF583" s="7">
        <f>IFERROR(VLOOKUP(Table1[[#This Row],[Stock]],[2]CUS030!$A$5:$BO$10000,63,0)/Table1[[#This Row],[Rate
(L/S)]],"")</f>
        <v>0</v>
      </c>
      <c r="BG583" s="7">
        <f>IFERROR(VLOOKUP(Table1[[#This Row],[Stock]],[2]CUS030!$A$5:$BO$10000,64,0)/Table1[[#This Row],[Rate
(L/S)]],"")</f>
        <v>0</v>
      </c>
      <c r="BH583" s="7">
        <f>IFERROR(VLOOKUP(Table1[[#This Row],[Stock]],[2]CUS030!$A$5:$BO$10000,65,0)/Table1[[#This Row],[Rate
(L/S)]],"")</f>
        <v>0</v>
      </c>
      <c r="BI583" s="7" t="s">
        <v>1</v>
      </c>
      <c r="BJ583" s="15">
        <f>IFERROR(IF(Table1[[#This Row],[S.Material]]="S",(Table1[[#This Row],[Total Qty]]+Table1[[#This Row],[N+1]]+Table1[[#This Row],[N+2]]),Table1[[#This Row],[Total Qty]]+Table1[[#This Row],[N+1]]),)</f>
        <v>58.461538461538467</v>
      </c>
      <c r="BK583" s="7" t="str">
        <f>IFERROR(IF(((AVERAGE((Table1[[#This Row],[N+1]],Table1[[#This Row],[N+2]]),Table1[[#This Row],[N+3]])-(Table1[[#This Row],[Total Qty]])))&gt;500,"Fixed&gt;500pcs",""),"")</f>
        <v/>
      </c>
      <c r="BL583" s="7" t="str">
        <f>IF(AND(Table1[[#This Row],[Last Forcast]]=0,Table1[[#This Row],[Total Qty]]&gt;0,Table1[[#This Row],[N+1]]&gt;0),"Check PO again","")</f>
        <v/>
      </c>
    </row>
    <row r="584" spans="2:64" x14ac:dyDescent="0.3">
      <c r="B584">
        <v>582</v>
      </c>
      <c r="C584" t="s">
        <v>602</v>
      </c>
      <c r="D584">
        <f>IFERROR(ROUND((MID(Table1[[#This Row],[Production]],35,(LEN(Table1[[#This Row],[Production]]))-37)/(MID(Table1[[#This Row],[Stock]],35,(LEN(Table1[[#This Row],[Stock]]))-37))),0),"")</f>
        <v>1</v>
      </c>
      <c r="E584" t="s">
        <v>602</v>
      </c>
      <c r="F584" s="16">
        <f>VLOOKUP(LEFT(Table1[[#This Row],[Production]],LEN(Table1[[#This Row],[Production]])-7),Item!$A$5:$Z$1000,26,0)</f>
        <v>1.31</v>
      </c>
      <c r="H584" s="8" t="str">
        <f>IFERROR(VLOOKUP(MID(Table1[[#This Row],[Production]],10,2),Special!$B$2:$D$26,3,0),"")</f>
        <v>S</v>
      </c>
      <c r="J584" t="b">
        <f>EXACT(LEFT(Table1[[#This Row],[Stock]],12),LEFT(Table1[[#This Row],[Production]],12))</f>
        <v>1</v>
      </c>
      <c r="K584" t="b">
        <f>EXACT((RIGHT(Table1[[#This Row],[Stock]],3)),((RIGHT(Table1[[#This Row],[Production]],3))))</f>
        <v>1</v>
      </c>
      <c r="L584" s="14">
        <f>IFERROR(VLOOKUP(Table1[[#This Row],[Stock]],[1]Sheet1!$A$7:$N$10000,14,0),"")</f>
        <v>254</v>
      </c>
      <c r="M584" s="14">
        <f>IFERROR(ROUND((Table1[[#This Row],[Stock
(S&amp;L)]]/Table1[[#This Row],[Rate
(L/S)]]),0),"")</f>
        <v>254</v>
      </c>
      <c r="O584" t="str">
        <f>IF(Table1[[#This Row],[Rate
(L/S)]]=1,"P/E","C")</f>
        <v>P/E</v>
      </c>
      <c r="P584" s="7">
        <f>IFERROR(VLOOKUP(Table1[[#This Row],[Stock]],[2]CUS030!$A$5:$BO$10000,21,0)/Table1[[#This Row],[Rate
(L/S)]],"")</f>
        <v>0</v>
      </c>
      <c r="Q584" s="7">
        <f>IFERROR(VLOOKUP(Table1[[#This Row],[Stock]],[2]CUS030!$A$5:$BO$10000,22,0)/Table1[[#This Row],[Rate
(L/S)]],"")</f>
        <v>0</v>
      </c>
      <c r="R584" s="7">
        <f>IFERROR(VLOOKUP(Table1[[#This Row],[Stock]],[2]CUS030!$A$5:$BO$10000,23,0)/Table1[[#This Row],[Rate
(L/S)]],"")</f>
        <v>0</v>
      </c>
      <c r="S584" s="7">
        <f>IFERROR(VLOOKUP(Table1[[#This Row],[Stock]],[2]CUS030!$A$5:$BO$10000,24,0)/Table1[[#This Row],[Rate
(L/S)]],"")</f>
        <v>0</v>
      </c>
      <c r="T584" s="7">
        <f>IFERROR(VLOOKUP(Table1[[#This Row],[Stock]],[2]CUS030!$A$5:$BO$10000,25,0)/Table1[[#This Row],[Rate
(L/S)]],"")</f>
        <v>127</v>
      </c>
      <c r="U584" s="7">
        <f>IFERROR(VLOOKUP(Table1[[#This Row],[Stock]],[2]CUS030!$A$5:$BO$10000,26,0)/Table1[[#This Row],[Rate
(L/S)]],"")</f>
        <v>0</v>
      </c>
      <c r="V584" s="7">
        <f>IFERROR(VLOOKUP(Table1[[#This Row],[Stock]],[2]CUS030!$A$5:$BO$10000,27,0)/Table1[[#This Row],[Rate
(L/S)]],"")</f>
        <v>0</v>
      </c>
      <c r="W584" s="7">
        <f>IFERROR(VLOOKUP(Table1[[#This Row],[Stock]],[2]CUS030!$A$5:$BO$10000,28,0)/Table1[[#This Row],[Rate
(L/S)]],"")</f>
        <v>0</v>
      </c>
      <c r="X584" s="7">
        <f>IFERROR(VLOOKUP(Table1[[#This Row],[Stock]],[2]CUS030!$A$5:$BO$10000,29,0)/Table1[[#This Row],[Rate
(L/S)]],"")</f>
        <v>0</v>
      </c>
      <c r="Y584" s="7">
        <f>IFERROR(VLOOKUP(Table1[[#This Row],[Stock]],[2]CUS030!$A$5:$BO$10000,30,0)/Table1[[#This Row],[Rate
(L/S)]],"")</f>
        <v>0</v>
      </c>
      <c r="Z584" s="7">
        <f>IFERROR(VLOOKUP(Table1[[#This Row],[Stock]],[2]CUS030!$A$5:$BO$10000,31,0)/Table1[[#This Row],[Rate
(L/S)]],"")</f>
        <v>0</v>
      </c>
      <c r="AA584" s="7">
        <f>IFERROR(VLOOKUP(Table1[[#This Row],[Stock]],[2]CUS030!$A$5:$BO$10000,32,0)/Table1[[#This Row],[Rate
(L/S)]],"")</f>
        <v>0</v>
      </c>
      <c r="AB584" s="7">
        <f>IFERROR(VLOOKUP(Table1[[#This Row],[Stock]],[2]CUS030!$A$5:$BO$10000,33,0)/Table1[[#This Row],[Rate
(L/S)]],"")</f>
        <v>0</v>
      </c>
      <c r="AC584" s="7">
        <f>IFERROR(VLOOKUP(Table1[[#This Row],[Stock]],[2]CUS030!$A$5:$BO$10000,34,0)/Table1[[#This Row],[Rate
(L/S)]],"")</f>
        <v>0</v>
      </c>
      <c r="AD584" s="7">
        <f>IFERROR(VLOOKUP(Table1[[#This Row],[Stock]],[2]CUS030!$A$5:$BO$10000,35,0)/Table1[[#This Row],[Rate
(L/S)]],"")</f>
        <v>0</v>
      </c>
      <c r="AE584" s="7">
        <f>IFERROR(VLOOKUP(Table1[[#This Row],[Stock]],[2]CUS030!$A$5:$BO$10000,36,0)/Table1[[#This Row],[Rate
(L/S)]],"")</f>
        <v>0</v>
      </c>
      <c r="AF584" s="7">
        <f>IFERROR(VLOOKUP(Table1[[#This Row],[Stock]],[2]CUS030!$A$5:$BO$10000,37,0)/Table1[[#This Row],[Rate
(L/S)]],"")</f>
        <v>0</v>
      </c>
      <c r="AG584" s="7">
        <f>IFERROR(VLOOKUP(Table1[[#This Row],[Stock]],[2]CUS030!$A$5:$BO$10000,38,0)/Table1[[#This Row],[Rate
(L/S)]],"")</f>
        <v>0</v>
      </c>
      <c r="AH584" s="7">
        <f>IFERROR(VLOOKUP(Table1[[#This Row],[Stock]],[2]CUS030!$A$5:$BO$10000,39,0)/Table1[[#This Row],[Rate
(L/S)]],"")</f>
        <v>0</v>
      </c>
      <c r="AI584" s="7">
        <f>IFERROR(VLOOKUP(Table1[[#This Row],[Stock]],[2]CUS030!$A$5:$BO$10000,40,0)/Table1[[#This Row],[Rate
(L/S)]],"")</f>
        <v>0</v>
      </c>
      <c r="AJ584" s="7">
        <f>IFERROR(VLOOKUP(Table1[[#This Row],[Stock]],[2]CUS030!$A$5:$BO$10000,41,0)/Table1[[#This Row],[Rate
(L/S)]],"")</f>
        <v>0</v>
      </c>
      <c r="AK584" s="7">
        <f>IFERROR(VLOOKUP(Table1[[#This Row],[Stock]],[2]CUS030!$A$5:$BO$10000,42,0)/Table1[[#This Row],[Rate
(L/S)]],"")</f>
        <v>0</v>
      </c>
      <c r="AL584" s="7">
        <f>IFERROR(VLOOKUP(Table1[[#This Row],[Stock]],[2]CUS030!$A$5:$BO$10000,43,0)/Table1[[#This Row],[Rate
(L/S)]],"")</f>
        <v>0</v>
      </c>
      <c r="AM584" s="7">
        <f>IFERROR(VLOOKUP(Table1[[#This Row],[Stock]],[2]CUS030!$A$5:$BO$10000,44,0)/Table1[[#This Row],[Rate
(L/S)]],"")</f>
        <v>0</v>
      </c>
      <c r="AN584" s="7">
        <f>IFERROR(VLOOKUP(Table1[[#This Row],[Stock]],[2]CUS030!$A$5:$BO$10000,45,0)/Table1[[#This Row],[Rate
(L/S)]],"")</f>
        <v>0</v>
      </c>
      <c r="AO584" s="7">
        <f>IFERROR(VLOOKUP(Table1[[#This Row],[Stock]],[2]CUS030!$A$5:$BO$10000,46,0)/Table1[[#This Row],[Rate
(L/S)]],"")</f>
        <v>0</v>
      </c>
      <c r="AP584" s="7">
        <f>IFERROR(VLOOKUP(Table1[[#This Row],[Stock]],[2]CUS030!$A$5:$BO$10000,47,0)/Table1[[#This Row],[Rate
(L/S)]],"")</f>
        <v>0</v>
      </c>
      <c r="AQ584" s="7">
        <f>IFERROR(VLOOKUP(Table1[[#This Row],[Stock]],[2]CUS030!$A$5:$BO$10000,48,0)/Table1[[#This Row],[Rate
(L/S)]],"")</f>
        <v>0</v>
      </c>
      <c r="AR584" s="7">
        <f>IFERROR(VLOOKUP(Table1[[#This Row],[Stock]],[2]CUS030!$A$5:$BO$10000,49,0)/Table1[[#This Row],[Rate
(L/S)]],"")</f>
        <v>0</v>
      </c>
      <c r="AS584" s="7">
        <f>IFERROR(VLOOKUP(Table1[[#This Row],[Stock]],[2]CUS030!$A$5:$BO$10000,50,0)/Table1[[#This Row],[Rate
(L/S)]],"")</f>
        <v>0</v>
      </c>
      <c r="AT584" s="7">
        <f>IFERROR(VLOOKUP(Table1[[#This Row],[Stock]],[2]CUS030!$A$5:$BO$10000,51,0)/Table1[[#This Row],[Rate
(L/S)]],"")</f>
        <v>0</v>
      </c>
      <c r="AU584" s="7">
        <f>IFERROR(VLOOKUP(Table1[[#This Row],[Stock]],[2]CUS030!$A$5:$BO$10000,52,0)/Table1[[#This Row],[Rate
(L/S)]],"")</f>
        <v>0</v>
      </c>
      <c r="AV584" s="7">
        <f>IFERROR(VLOOKUP(Table1[[#This Row],[Stock]],[2]CUS030!$A$5:$BO$10000,53,0)/Table1[[#This Row],[Rate
(L/S)]],"")</f>
        <v>127</v>
      </c>
      <c r="AW584" s="7">
        <f>IFERROR(VLOOKUP(Table1[[#This Row],[Stock]],[2]CUS030!$A$5:$BO$10000,54,0)/Table1[[#This Row],[Rate
(L/S)]],"")</f>
        <v>0</v>
      </c>
      <c r="AX584" s="7">
        <f>IFERROR(VLOOKUP(Table1[[#This Row],[Stock]],[2]CUS030!$A$5:$BO$10000,55,0)/Table1[[#This Row],[Rate
(L/S)]],"")</f>
        <v>308</v>
      </c>
      <c r="AY584" s="7">
        <f>IFERROR(VLOOKUP(Table1[[#This Row],[Stock]],[2]CUS030!$A$5:$BO$10000,56,0)/Table1[[#This Row],[Rate
(L/S)]],"")</f>
        <v>325</v>
      </c>
      <c r="AZ584" s="7">
        <f>IFERROR(VLOOKUP(Table1[[#This Row],[Stock]],[2]CUS030!$A$5:$BO$10000,57,0)/Table1[[#This Row],[Rate
(L/S)]],"")</f>
        <v>278</v>
      </c>
      <c r="BA584" s="7">
        <f>IFERROR(VLOOKUP(Table1[[#This Row],[Stock]],[2]CUS030!$A$5:$BO$10000,58,0)/Table1[[#This Row],[Rate
(L/S)]],"")</f>
        <v>278</v>
      </c>
      <c r="BB584" s="7">
        <f>IFERROR(VLOOKUP(Table1[[#This Row],[Stock]],[2]CUS030!$A$5:$BO$10000,59,0)/Table1[[#This Row],[Rate
(L/S)]],"")</f>
        <v>0</v>
      </c>
      <c r="BC584" s="7">
        <f>IFERROR(VLOOKUP(Table1[[#This Row],[Stock]],[2]CUS030!$A$5:$BO$10000,60,0)/Table1[[#This Row],[Rate
(L/S)]],"")</f>
        <v>0</v>
      </c>
      <c r="BD584" s="7">
        <f>IFERROR(VLOOKUP(Table1[[#This Row],[Stock]],[2]CUS030!$A$5:$BO$10000,61,0)/Table1[[#This Row],[Rate
(L/S)]],"")</f>
        <v>0</v>
      </c>
      <c r="BE584" s="7">
        <f>IFERROR(VLOOKUP(Table1[[#This Row],[Stock]],[2]CUS030!$A$5:$BO$10000,62,0)/Table1[[#This Row],[Rate
(L/S)]],"")</f>
        <v>0</v>
      </c>
      <c r="BF584" s="7">
        <f>IFERROR(VLOOKUP(Table1[[#This Row],[Stock]],[2]CUS030!$A$5:$BO$10000,63,0)/Table1[[#This Row],[Rate
(L/S)]],"")</f>
        <v>0</v>
      </c>
      <c r="BG584" s="7">
        <f>IFERROR(VLOOKUP(Table1[[#This Row],[Stock]],[2]CUS030!$A$5:$BO$10000,64,0)/Table1[[#This Row],[Rate
(L/S)]],"")</f>
        <v>0</v>
      </c>
      <c r="BH584" s="7">
        <f>IFERROR(VLOOKUP(Table1[[#This Row],[Stock]],[2]CUS030!$A$5:$BO$10000,65,0)/Table1[[#This Row],[Rate
(L/S)]],"")</f>
        <v>0</v>
      </c>
      <c r="BI584" s="7" t="s">
        <v>1</v>
      </c>
      <c r="BJ584" s="15">
        <f>IFERROR(IF(Table1[[#This Row],[S.Material]]="S",(Table1[[#This Row],[Total Qty]]+Table1[[#This Row],[N+1]]+Table1[[#This Row],[N+2]]),Table1[[#This Row],[Total Qty]]+Table1[[#This Row],[N+1]]),)</f>
        <v>730</v>
      </c>
      <c r="BK584" s="7" t="str">
        <f>IFERROR(IF(((AVERAGE((Table1[[#This Row],[N+1]],Table1[[#This Row],[N+2]]),Table1[[#This Row],[N+3]])-(Table1[[#This Row],[Total Qty]])))&gt;500,"Fixed&gt;500pcs",""),"")</f>
        <v/>
      </c>
      <c r="BL584" s="7" t="str">
        <f>IF(AND(Table1[[#This Row],[Last Forcast]]=0,Table1[[#This Row],[Total Qty]]&gt;0,Table1[[#This Row],[N+1]]&gt;0),"Check PO again","")</f>
        <v/>
      </c>
    </row>
    <row r="585" spans="2:64" x14ac:dyDescent="0.3">
      <c r="B585">
        <v>583</v>
      </c>
      <c r="C585" t="s">
        <v>591</v>
      </c>
      <c r="D585">
        <f>IFERROR(ROUND((MID(Table1[[#This Row],[Production]],35,(LEN(Table1[[#This Row],[Production]]))-37)/(MID(Table1[[#This Row],[Stock]],35,(LEN(Table1[[#This Row],[Stock]]))-37))),0),"")</f>
        <v>1</v>
      </c>
      <c r="E585" t="s">
        <v>591</v>
      </c>
      <c r="F585" s="16">
        <f>VLOOKUP(LEFT(Table1[[#This Row],[Production]],LEN(Table1[[#This Row],[Production]])-7),Item!$A$5:$Z$1000,26,0)</f>
        <v>1.31</v>
      </c>
      <c r="H585" s="8" t="str">
        <f>IFERROR(VLOOKUP(MID(Table1[[#This Row],[Production]],10,2),Special!$B$2:$D$26,3,0),"")</f>
        <v>S</v>
      </c>
      <c r="J585" t="b">
        <f>EXACT(LEFT(Table1[[#This Row],[Stock]],12),LEFT(Table1[[#This Row],[Production]],12))</f>
        <v>1</v>
      </c>
      <c r="K585" t="b">
        <f>EXACT((RIGHT(Table1[[#This Row],[Stock]],3)),((RIGHT(Table1[[#This Row],[Production]],3))))</f>
        <v>1</v>
      </c>
      <c r="L585" s="14">
        <f>IFERROR(VLOOKUP(Table1[[#This Row],[Stock]],[1]Sheet1!$A$7:$N$10000,14,0),"")</f>
        <v>170</v>
      </c>
      <c r="M585" s="14">
        <f>IFERROR(ROUND((Table1[[#This Row],[Stock
(S&amp;L)]]/Table1[[#This Row],[Rate
(L/S)]]),0),"")</f>
        <v>170</v>
      </c>
      <c r="O585" t="str">
        <f>IF(Table1[[#This Row],[Rate
(L/S)]]=1,"P/E","C")</f>
        <v>P/E</v>
      </c>
      <c r="P585" s="7" t="str">
        <f>IFERROR(VLOOKUP(Table1[[#This Row],[Stock]],[2]CUS030!$A$5:$BO$10000,21,0)/Table1[[#This Row],[Rate
(L/S)]],"")</f>
        <v/>
      </c>
      <c r="Q585" s="7" t="str">
        <f>IFERROR(VLOOKUP(Table1[[#This Row],[Stock]],[2]CUS030!$A$5:$BO$10000,22,0)/Table1[[#This Row],[Rate
(L/S)]],"")</f>
        <v/>
      </c>
      <c r="R585" s="7" t="str">
        <f>IFERROR(VLOOKUP(Table1[[#This Row],[Stock]],[2]CUS030!$A$5:$BO$10000,23,0)/Table1[[#This Row],[Rate
(L/S)]],"")</f>
        <v/>
      </c>
      <c r="S585" s="7" t="str">
        <f>IFERROR(VLOOKUP(Table1[[#This Row],[Stock]],[2]CUS030!$A$5:$BO$10000,24,0)/Table1[[#This Row],[Rate
(L/S)]],"")</f>
        <v/>
      </c>
      <c r="T585" s="7" t="str">
        <f>IFERROR(VLOOKUP(Table1[[#This Row],[Stock]],[2]CUS030!$A$5:$BO$10000,25,0)/Table1[[#This Row],[Rate
(L/S)]],"")</f>
        <v/>
      </c>
      <c r="U585" s="7" t="str">
        <f>IFERROR(VLOOKUP(Table1[[#This Row],[Stock]],[2]CUS030!$A$5:$BO$10000,26,0)/Table1[[#This Row],[Rate
(L/S)]],"")</f>
        <v/>
      </c>
      <c r="V585" s="7" t="str">
        <f>IFERROR(VLOOKUP(Table1[[#This Row],[Stock]],[2]CUS030!$A$5:$BO$10000,27,0)/Table1[[#This Row],[Rate
(L/S)]],"")</f>
        <v/>
      </c>
      <c r="W585" s="7" t="str">
        <f>IFERROR(VLOOKUP(Table1[[#This Row],[Stock]],[2]CUS030!$A$5:$BO$10000,28,0)/Table1[[#This Row],[Rate
(L/S)]],"")</f>
        <v/>
      </c>
      <c r="X585" s="7" t="str">
        <f>IFERROR(VLOOKUP(Table1[[#This Row],[Stock]],[2]CUS030!$A$5:$BO$10000,29,0)/Table1[[#This Row],[Rate
(L/S)]],"")</f>
        <v/>
      </c>
      <c r="Y585" s="7" t="str">
        <f>IFERROR(VLOOKUP(Table1[[#This Row],[Stock]],[2]CUS030!$A$5:$BO$10000,30,0)/Table1[[#This Row],[Rate
(L/S)]],"")</f>
        <v/>
      </c>
      <c r="Z585" s="7" t="str">
        <f>IFERROR(VLOOKUP(Table1[[#This Row],[Stock]],[2]CUS030!$A$5:$BO$10000,31,0)/Table1[[#This Row],[Rate
(L/S)]],"")</f>
        <v/>
      </c>
      <c r="AA585" s="7" t="str">
        <f>IFERROR(VLOOKUP(Table1[[#This Row],[Stock]],[2]CUS030!$A$5:$BO$10000,32,0)/Table1[[#This Row],[Rate
(L/S)]],"")</f>
        <v/>
      </c>
      <c r="AB585" s="7" t="str">
        <f>IFERROR(VLOOKUP(Table1[[#This Row],[Stock]],[2]CUS030!$A$5:$BO$10000,33,0)/Table1[[#This Row],[Rate
(L/S)]],"")</f>
        <v/>
      </c>
      <c r="AC585" s="7" t="str">
        <f>IFERROR(VLOOKUP(Table1[[#This Row],[Stock]],[2]CUS030!$A$5:$BO$10000,34,0)/Table1[[#This Row],[Rate
(L/S)]],"")</f>
        <v/>
      </c>
      <c r="AD585" s="7" t="str">
        <f>IFERROR(VLOOKUP(Table1[[#This Row],[Stock]],[2]CUS030!$A$5:$BO$10000,35,0)/Table1[[#This Row],[Rate
(L/S)]],"")</f>
        <v/>
      </c>
      <c r="AE585" s="7" t="str">
        <f>IFERROR(VLOOKUP(Table1[[#This Row],[Stock]],[2]CUS030!$A$5:$BO$10000,36,0)/Table1[[#This Row],[Rate
(L/S)]],"")</f>
        <v/>
      </c>
      <c r="AF585" s="7" t="str">
        <f>IFERROR(VLOOKUP(Table1[[#This Row],[Stock]],[2]CUS030!$A$5:$BO$10000,37,0)/Table1[[#This Row],[Rate
(L/S)]],"")</f>
        <v/>
      </c>
      <c r="AG585" s="7" t="str">
        <f>IFERROR(VLOOKUP(Table1[[#This Row],[Stock]],[2]CUS030!$A$5:$BO$10000,38,0)/Table1[[#This Row],[Rate
(L/S)]],"")</f>
        <v/>
      </c>
      <c r="AH585" s="7" t="str">
        <f>IFERROR(VLOOKUP(Table1[[#This Row],[Stock]],[2]CUS030!$A$5:$BO$10000,39,0)/Table1[[#This Row],[Rate
(L/S)]],"")</f>
        <v/>
      </c>
      <c r="AI585" s="7" t="str">
        <f>IFERROR(VLOOKUP(Table1[[#This Row],[Stock]],[2]CUS030!$A$5:$BO$10000,40,0)/Table1[[#This Row],[Rate
(L/S)]],"")</f>
        <v/>
      </c>
      <c r="AJ585" s="7" t="str">
        <f>IFERROR(VLOOKUP(Table1[[#This Row],[Stock]],[2]CUS030!$A$5:$BO$10000,41,0)/Table1[[#This Row],[Rate
(L/S)]],"")</f>
        <v/>
      </c>
      <c r="AK585" s="7" t="str">
        <f>IFERROR(VLOOKUP(Table1[[#This Row],[Stock]],[2]CUS030!$A$5:$BO$10000,42,0)/Table1[[#This Row],[Rate
(L/S)]],"")</f>
        <v/>
      </c>
      <c r="AL585" s="7" t="str">
        <f>IFERROR(VLOOKUP(Table1[[#This Row],[Stock]],[2]CUS030!$A$5:$BO$10000,43,0)/Table1[[#This Row],[Rate
(L/S)]],"")</f>
        <v/>
      </c>
      <c r="AM585" s="7" t="str">
        <f>IFERROR(VLOOKUP(Table1[[#This Row],[Stock]],[2]CUS030!$A$5:$BO$10000,44,0)/Table1[[#This Row],[Rate
(L/S)]],"")</f>
        <v/>
      </c>
      <c r="AN585" s="7" t="str">
        <f>IFERROR(VLOOKUP(Table1[[#This Row],[Stock]],[2]CUS030!$A$5:$BO$10000,45,0)/Table1[[#This Row],[Rate
(L/S)]],"")</f>
        <v/>
      </c>
      <c r="AO585" s="7" t="str">
        <f>IFERROR(VLOOKUP(Table1[[#This Row],[Stock]],[2]CUS030!$A$5:$BO$10000,46,0)/Table1[[#This Row],[Rate
(L/S)]],"")</f>
        <v/>
      </c>
      <c r="AP585" s="7" t="str">
        <f>IFERROR(VLOOKUP(Table1[[#This Row],[Stock]],[2]CUS030!$A$5:$BO$10000,47,0)/Table1[[#This Row],[Rate
(L/S)]],"")</f>
        <v/>
      </c>
      <c r="AQ585" s="7" t="str">
        <f>IFERROR(VLOOKUP(Table1[[#This Row],[Stock]],[2]CUS030!$A$5:$BO$10000,48,0)/Table1[[#This Row],[Rate
(L/S)]],"")</f>
        <v/>
      </c>
      <c r="AR585" s="7" t="str">
        <f>IFERROR(VLOOKUP(Table1[[#This Row],[Stock]],[2]CUS030!$A$5:$BO$10000,49,0)/Table1[[#This Row],[Rate
(L/S)]],"")</f>
        <v/>
      </c>
      <c r="AS585" s="7" t="str">
        <f>IFERROR(VLOOKUP(Table1[[#This Row],[Stock]],[2]CUS030!$A$5:$BO$10000,50,0)/Table1[[#This Row],[Rate
(L/S)]],"")</f>
        <v/>
      </c>
      <c r="AT585" s="7" t="str">
        <f>IFERROR(VLOOKUP(Table1[[#This Row],[Stock]],[2]CUS030!$A$5:$BO$10000,51,0)/Table1[[#This Row],[Rate
(L/S)]],"")</f>
        <v/>
      </c>
      <c r="AU585" s="7" t="str">
        <f>IFERROR(VLOOKUP(Table1[[#This Row],[Stock]],[2]CUS030!$A$5:$BO$10000,52,0)/Table1[[#This Row],[Rate
(L/S)]],"")</f>
        <v/>
      </c>
      <c r="AV585" s="7" t="str">
        <f>IFERROR(VLOOKUP(Table1[[#This Row],[Stock]],[2]CUS030!$A$5:$BO$10000,53,0)/Table1[[#This Row],[Rate
(L/S)]],"")</f>
        <v/>
      </c>
      <c r="AW585" s="7" t="str">
        <f>IFERROR(VLOOKUP(Table1[[#This Row],[Stock]],[2]CUS030!$A$5:$BO$10000,54,0)/Table1[[#This Row],[Rate
(L/S)]],"")</f>
        <v/>
      </c>
      <c r="AX585" s="7" t="str">
        <f>IFERROR(VLOOKUP(Table1[[#This Row],[Stock]],[2]CUS030!$A$5:$BO$10000,55,0)/Table1[[#This Row],[Rate
(L/S)]],"")</f>
        <v/>
      </c>
      <c r="AY585" s="7" t="str">
        <f>IFERROR(VLOOKUP(Table1[[#This Row],[Stock]],[2]CUS030!$A$5:$BO$10000,56,0)/Table1[[#This Row],[Rate
(L/S)]],"")</f>
        <v/>
      </c>
      <c r="AZ585" s="7" t="str">
        <f>IFERROR(VLOOKUP(Table1[[#This Row],[Stock]],[2]CUS030!$A$5:$BO$10000,57,0)/Table1[[#This Row],[Rate
(L/S)]],"")</f>
        <v/>
      </c>
      <c r="BA585" s="7" t="str">
        <f>IFERROR(VLOOKUP(Table1[[#This Row],[Stock]],[2]CUS030!$A$5:$BO$10000,58,0)/Table1[[#This Row],[Rate
(L/S)]],"")</f>
        <v/>
      </c>
      <c r="BB585" s="7" t="str">
        <f>IFERROR(VLOOKUP(Table1[[#This Row],[Stock]],[2]CUS030!$A$5:$BO$10000,59,0)/Table1[[#This Row],[Rate
(L/S)]],"")</f>
        <v/>
      </c>
      <c r="BC585" s="7" t="str">
        <f>IFERROR(VLOOKUP(Table1[[#This Row],[Stock]],[2]CUS030!$A$5:$BO$10000,60,0)/Table1[[#This Row],[Rate
(L/S)]],"")</f>
        <v/>
      </c>
      <c r="BD585" s="7" t="str">
        <f>IFERROR(VLOOKUP(Table1[[#This Row],[Stock]],[2]CUS030!$A$5:$BO$10000,61,0)/Table1[[#This Row],[Rate
(L/S)]],"")</f>
        <v/>
      </c>
      <c r="BE585" s="7" t="str">
        <f>IFERROR(VLOOKUP(Table1[[#This Row],[Stock]],[2]CUS030!$A$5:$BO$10000,62,0)/Table1[[#This Row],[Rate
(L/S)]],"")</f>
        <v/>
      </c>
      <c r="BF585" s="7" t="str">
        <f>IFERROR(VLOOKUP(Table1[[#This Row],[Stock]],[2]CUS030!$A$5:$BO$10000,63,0)/Table1[[#This Row],[Rate
(L/S)]],"")</f>
        <v/>
      </c>
      <c r="BG585" s="7" t="str">
        <f>IFERROR(VLOOKUP(Table1[[#This Row],[Stock]],[2]CUS030!$A$5:$BO$10000,64,0)/Table1[[#This Row],[Rate
(L/S)]],"")</f>
        <v/>
      </c>
      <c r="BH585" s="7" t="str">
        <f>IFERROR(VLOOKUP(Table1[[#This Row],[Stock]],[2]CUS030!$A$5:$BO$10000,65,0)/Table1[[#This Row],[Rate
(L/S)]],"")</f>
        <v/>
      </c>
      <c r="BI585" s="7" t="s">
        <v>1</v>
      </c>
      <c r="BJ585" s="15">
        <f>IFERROR(IF(Table1[[#This Row],[S.Material]]="S",(Table1[[#This Row],[Total Qty]]+Table1[[#This Row],[N+1]]+Table1[[#This Row],[N+2]]),Table1[[#This Row],[Total Qty]]+Table1[[#This Row],[N+1]]),)</f>
        <v>0</v>
      </c>
      <c r="BK585" s="7" t="str">
        <f>IFERROR(IF(((AVERAGE((Table1[[#This Row],[N+1]],Table1[[#This Row],[N+2]]),Table1[[#This Row],[N+3]])-(Table1[[#This Row],[Total Qty]])))&gt;500,"Fixed&gt;500pcs",""),"")</f>
        <v/>
      </c>
      <c r="BL585" s="7" t="str">
        <f>IF(AND(Table1[[#This Row],[Last Forcast]]=0,Table1[[#This Row],[Total Qty]]&gt;0,Table1[[#This Row],[N+1]]&gt;0),"Check PO again","")</f>
        <v/>
      </c>
    </row>
    <row r="586" spans="2:64" x14ac:dyDescent="0.3">
      <c r="B586">
        <v>584</v>
      </c>
      <c r="C586" t="s">
        <v>601</v>
      </c>
      <c r="D586">
        <f>IFERROR(ROUND((MID(Table1[[#This Row],[Production]],35,(LEN(Table1[[#This Row],[Production]]))-37)/(MID(Table1[[#This Row],[Stock]],35,(LEN(Table1[[#This Row],[Stock]]))-37))),0),"")</f>
        <v>1</v>
      </c>
      <c r="E586" t="s">
        <v>601</v>
      </c>
      <c r="F586" s="16">
        <f>VLOOKUP(LEFT(Table1[[#This Row],[Production]],LEN(Table1[[#This Row],[Production]])-7),Item!$A$5:$Z$1000,26,0)</f>
        <v>1.31</v>
      </c>
      <c r="H586" s="8" t="str">
        <f>IFERROR(VLOOKUP(MID(Table1[[#This Row],[Production]],10,2),Special!$B$2:$D$26,3,0),"")</f>
        <v>S</v>
      </c>
      <c r="J586" t="b">
        <f>EXACT(LEFT(Table1[[#This Row],[Stock]],12),LEFT(Table1[[#This Row],[Production]],12))</f>
        <v>1</v>
      </c>
      <c r="K586" t="b">
        <f>EXACT((RIGHT(Table1[[#This Row],[Stock]],3)),((RIGHT(Table1[[#This Row],[Production]],3))))</f>
        <v>1</v>
      </c>
      <c r="L586" s="14">
        <f>IFERROR(VLOOKUP(Table1[[#This Row],[Stock]],[1]Sheet1!$A$7:$N$10000,14,0),"")</f>
        <v>22</v>
      </c>
      <c r="M586" s="14">
        <f>IFERROR(ROUND((Table1[[#This Row],[Stock
(S&amp;L)]]/Table1[[#This Row],[Rate
(L/S)]]),0),"")</f>
        <v>22</v>
      </c>
      <c r="O586" t="str">
        <f>IF(Table1[[#This Row],[Rate
(L/S)]]=1,"P/E","C")</f>
        <v>P/E</v>
      </c>
      <c r="P586" s="7" t="str">
        <f>IFERROR(VLOOKUP(Table1[[#This Row],[Stock]],[2]CUS030!$A$5:$BO$10000,21,0)/Table1[[#This Row],[Rate
(L/S)]],"")</f>
        <v/>
      </c>
      <c r="Q586" s="7" t="str">
        <f>IFERROR(VLOOKUP(Table1[[#This Row],[Stock]],[2]CUS030!$A$5:$BO$10000,22,0)/Table1[[#This Row],[Rate
(L/S)]],"")</f>
        <v/>
      </c>
      <c r="R586" s="7" t="str">
        <f>IFERROR(VLOOKUP(Table1[[#This Row],[Stock]],[2]CUS030!$A$5:$BO$10000,23,0)/Table1[[#This Row],[Rate
(L/S)]],"")</f>
        <v/>
      </c>
      <c r="S586" s="7" t="str">
        <f>IFERROR(VLOOKUP(Table1[[#This Row],[Stock]],[2]CUS030!$A$5:$BO$10000,24,0)/Table1[[#This Row],[Rate
(L/S)]],"")</f>
        <v/>
      </c>
      <c r="T586" s="7" t="str">
        <f>IFERROR(VLOOKUP(Table1[[#This Row],[Stock]],[2]CUS030!$A$5:$BO$10000,25,0)/Table1[[#This Row],[Rate
(L/S)]],"")</f>
        <v/>
      </c>
      <c r="U586" s="7" t="str">
        <f>IFERROR(VLOOKUP(Table1[[#This Row],[Stock]],[2]CUS030!$A$5:$BO$10000,26,0)/Table1[[#This Row],[Rate
(L/S)]],"")</f>
        <v/>
      </c>
      <c r="V586" s="7" t="str">
        <f>IFERROR(VLOOKUP(Table1[[#This Row],[Stock]],[2]CUS030!$A$5:$BO$10000,27,0)/Table1[[#This Row],[Rate
(L/S)]],"")</f>
        <v/>
      </c>
      <c r="W586" s="7" t="str">
        <f>IFERROR(VLOOKUP(Table1[[#This Row],[Stock]],[2]CUS030!$A$5:$BO$10000,28,0)/Table1[[#This Row],[Rate
(L/S)]],"")</f>
        <v/>
      </c>
      <c r="X586" s="7" t="str">
        <f>IFERROR(VLOOKUP(Table1[[#This Row],[Stock]],[2]CUS030!$A$5:$BO$10000,29,0)/Table1[[#This Row],[Rate
(L/S)]],"")</f>
        <v/>
      </c>
      <c r="Y586" s="7" t="str">
        <f>IFERROR(VLOOKUP(Table1[[#This Row],[Stock]],[2]CUS030!$A$5:$BO$10000,30,0)/Table1[[#This Row],[Rate
(L/S)]],"")</f>
        <v/>
      </c>
      <c r="Z586" s="7" t="str">
        <f>IFERROR(VLOOKUP(Table1[[#This Row],[Stock]],[2]CUS030!$A$5:$BO$10000,31,0)/Table1[[#This Row],[Rate
(L/S)]],"")</f>
        <v/>
      </c>
      <c r="AA586" s="7" t="str">
        <f>IFERROR(VLOOKUP(Table1[[#This Row],[Stock]],[2]CUS030!$A$5:$BO$10000,32,0)/Table1[[#This Row],[Rate
(L/S)]],"")</f>
        <v/>
      </c>
      <c r="AB586" s="7" t="str">
        <f>IFERROR(VLOOKUP(Table1[[#This Row],[Stock]],[2]CUS030!$A$5:$BO$10000,33,0)/Table1[[#This Row],[Rate
(L/S)]],"")</f>
        <v/>
      </c>
      <c r="AC586" s="7" t="str">
        <f>IFERROR(VLOOKUP(Table1[[#This Row],[Stock]],[2]CUS030!$A$5:$BO$10000,34,0)/Table1[[#This Row],[Rate
(L/S)]],"")</f>
        <v/>
      </c>
      <c r="AD586" s="7" t="str">
        <f>IFERROR(VLOOKUP(Table1[[#This Row],[Stock]],[2]CUS030!$A$5:$BO$10000,35,0)/Table1[[#This Row],[Rate
(L/S)]],"")</f>
        <v/>
      </c>
      <c r="AE586" s="7" t="str">
        <f>IFERROR(VLOOKUP(Table1[[#This Row],[Stock]],[2]CUS030!$A$5:$BO$10000,36,0)/Table1[[#This Row],[Rate
(L/S)]],"")</f>
        <v/>
      </c>
      <c r="AF586" s="7" t="str">
        <f>IFERROR(VLOOKUP(Table1[[#This Row],[Stock]],[2]CUS030!$A$5:$BO$10000,37,0)/Table1[[#This Row],[Rate
(L/S)]],"")</f>
        <v/>
      </c>
      <c r="AG586" s="7" t="str">
        <f>IFERROR(VLOOKUP(Table1[[#This Row],[Stock]],[2]CUS030!$A$5:$BO$10000,38,0)/Table1[[#This Row],[Rate
(L/S)]],"")</f>
        <v/>
      </c>
      <c r="AH586" s="7" t="str">
        <f>IFERROR(VLOOKUP(Table1[[#This Row],[Stock]],[2]CUS030!$A$5:$BO$10000,39,0)/Table1[[#This Row],[Rate
(L/S)]],"")</f>
        <v/>
      </c>
      <c r="AI586" s="7" t="str">
        <f>IFERROR(VLOOKUP(Table1[[#This Row],[Stock]],[2]CUS030!$A$5:$BO$10000,40,0)/Table1[[#This Row],[Rate
(L/S)]],"")</f>
        <v/>
      </c>
      <c r="AJ586" s="7" t="str">
        <f>IFERROR(VLOOKUP(Table1[[#This Row],[Stock]],[2]CUS030!$A$5:$BO$10000,41,0)/Table1[[#This Row],[Rate
(L/S)]],"")</f>
        <v/>
      </c>
      <c r="AK586" s="7" t="str">
        <f>IFERROR(VLOOKUP(Table1[[#This Row],[Stock]],[2]CUS030!$A$5:$BO$10000,42,0)/Table1[[#This Row],[Rate
(L/S)]],"")</f>
        <v/>
      </c>
      <c r="AL586" s="7" t="str">
        <f>IFERROR(VLOOKUP(Table1[[#This Row],[Stock]],[2]CUS030!$A$5:$BO$10000,43,0)/Table1[[#This Row],[Rate
(L/S)]],"")</f>
        <v/>
      </c>
      <c r="AM586" s="7" t="str">
        <f>IFERROR(VLOOKUP(Table1[[#This Row],[Stock]],[2]CUS030!$A$5:$BO$10000,44,0)/Table1[[#This Row],[Rate
(L/S)]],"")</f>
        <v/>
      </c>
      <c r="AN586" s="7" t="str">
        <f>IFERROR(VLOOKUP(Table1[[#This Row],[Stock]],[2]CUS030!$A$5:$BO$10000,45,0)/Table1[[#This Row],[Rate
(L/S)]],"")</f>
        <v/>
      </c>
      <c r="AO586" s="7" t="str">
        <f>IFERROR(VLOOKUP(Table1[[#This Row],[Stock]],[2]CUS030!$A$5:$BO$10000,46,0)/Table1[[#This Row],[Rate
(L/S)]],"")</f>
        <v/>
      </c>
      <c r="AP586" s="7" t="str">
        <f>IFERROR(VLOOKUP(Table1[[#This Row],[Stock]],[2]CUS030!$A$5:$BO$10000,47,0)/Table1[[#This Row],[Rate
(L/S)]],"")</f>
        <v/>
      </c>
      <c r="AQ586" s="7" t="str">
        <f>IFERROR(VLOOKUP(Table1[[#This Row],[Stock]],[2]CUS030!$A$5:$BO$10000,48,0)/Table1[[#This Row],[Rate
(L/S)]],"")</f>
        <v/>
      </c>
      <c r="AR586" s="7" t="str">
        <f>IFERROR(VLOOKUP(Table1[[#This Row],[Stock]],[2]CUS030!$A$5:$BO$10000,49,0)/Table1[[#This Row],[Rate
(L/S)]],"")</f>
        <v/>
      </c>
      <c r="AS586" s="7" t="str">
        <f>IFERROR(VLOOKUP(Table1[[#This Row],[Stock]],[2]CUS030!$A$5:$BO$10000,50,0)/Table1[[#This Row],[Rate
(L/S)]],"")</f>
        <v/>
      </c>
      <c r="AT586" s="7" t="str">
        <f>IFERROR(VLOOKUP(Table1[[#This Row],[Stock]],[2]CUS030!$A$5:$BO$10000,51,0)/Table1[[#This Row],[Rate
(L/S)]],"")</f>
        <v/>
      </c>
      <c r="AU586" s="7" t="str">
        <f>IFERROR(VLOOKUP(Table1[[#This Row],[Stock]],[2]CUS030!$A$5:$BO$10000,52,0)/Table1[[#This Row],[Rate
(L/S)]],"")</f>
        <v/>
      </c>
      <c r="AV586" s="7" t="str">
        <f>IFERROR(VLOOKUP(Table1[[#This Row],[Stock]],[2]CUS030!$A$5:$BO$10000,53,0)/Table1[[#This Row],[Rate
(L/S)]],"")</f>
        <v/>
      </c>
      <c r="AW586" s="7" t="str">
        <f>IFERROR(VLOOKUP(Table1[[#This Row],[Stock]],[2]CUS030!$A$5:$BO$10000,54,0)/Table1[[#This Row],[Rate
(L/S)]],"")</f>
        <v/>
      </c>
      <c r="AX586" s="7" t="str">
        <f>IFERROR(VLOOKUP(Table1[[#This Row],[Stock]],[2]CUS030!$A$5:$BO$10000,55,0)/Table1[[#This Row],[Rate
(L/S)]],"")</f>
        <v/>
      </c>
      <c r="AY586" s="7" t="str">
        <f>IFERROR(VLOOKUP(Table1[[#This Row],[Stock]],[2]CUS030!$A$5:$BO$10000,56,0)/Table1[[#This Row],[Rate
(L/S)]],"")</f>
        <v/>
      </c>
      <c r="AZ586" s="7" t="str">
        <f>IFERROR(VLOOKUP(Table1[[#This Row],[Stock]],[2]CUS030!$A$5:$BO$10000,57,0)/Table1[[#This Row],[Rate
(L/S)]],"")</f>
        <v/>
      </c>
      <c r="BA586" s="7" t="str">
        <f>IFERROR(VLOOKUP(Table1[[#This Row],[Stock]],[2]CUS030!$A$5:$BO$10000,58,0)/Table1[[#This Row],[Rate
(L/S)]],"")</f>
        <v/>
      </c>
      <c r="BB586" s="7" t="str">
        <f>IFERROR(VLOOKUP(Table1[[#This Row],[Stock]],[2]CUS030!$A$5:$BO$10000,59,0)/Table1[[#This Row],[Rate
(L/S)]],"")</f>
        <v/>
      </c>
      <c r="BC586" s="7" t="str">
        <f>IFERROR(VLOOKUP(Table1[[#This Row],[Stock]],[2]CUS030!$A$5:$BO$10000,60,0)/Table1[[#This Row],[Rate
(L/S)]],"")</f>
        <v/>
      </c>
      <c r="BD586" s="7" t="str">
        <f>IFERROR(VLOOKUP(Table1[[#This Row],[Stock]],[2]CUS030!$A$5:$BO$10000,61,0)/Table1[[#This Row],[Rate
(L/S)]],"")</f>
        <v/>
      </c>
      <c r="BE586" s="7" t="str">
        <f>IFERROR(VLOOKUP(Table1[[#This Row],[Stock]],[2]CUS030!$A$5:$BO$10000,62,0)/Table1[[#This Row],[Rate
(L/S)]],"")</f>
        <v/>
      </c>
      <c r="BF586" s="7" t="str">
        <f>IFERROR(VLOOKUP(Table1[[#This Row],[Stock]],[2]CUS030!$A$5:$BO$10000,63,0)/Table1[[#This Row],[Rate
(L/S)]],"")</f>
        <v/>
      </c>
      <c r="BG586" s="7" t="str">
        <f>IFERROR(VLOOKUP(Table1[[#This Row],[Stock]],[2]CUS030!$A$5:$BO$10000,64,0)/Table1[[#This Row],[Rate
(L/S)]],"")</f>
        <v/>
      </c>
      <c r="BH586" s="7" t="str">
        <f>IFERROR(VLOOKUP(Table1[[#This Row],[Stock]],[2]CUS030!$A$5:$BO$10000,65,0)/Table1[[#This Row],[Rate
(L/S)]],"")</f>
        <v/>
      </c>
      <c r="BI586" s="7" t="s">
        <v>1</v>
      </c>
      <c r="BJ586" s="15">
        <f>IFERROR(IF(Table1[[#This Row],[S.Material]]="S",(Table1[[#This Row],[Total Qty]]+Table1[[#This Row],[N+1]]+Table1[[#This Row],[N+2]]),Table1[[#This Row],[Total Qty]]+Table1[[#This Row],[N+1]]),)</f>
        <v>0</v>
      </c>
      <c r="BK586" s="7" t="str">
        <f>IFERROR(IF(((AVERAGE((Table1[[#This Row],[N+1]],Table1[[#This Row],[N+2]]),Table1[[#This Row],[N+3]])-(Table1[[#This Row],[Total Qty]])))&gt;500,"Fixed&gt;500pcs",""),"")</f>
        <v/>
      </c>
      <c r="BL586" s="7" t="str">
        <f>IF(AND(Table1[[#This Row],[Last Forcast]]=0,Table1[[#This Row],[Total Qty]]&gt;0,Table1[[#This Row],[N+1]]&gt;0),"Check PO again","")</f>
        <v/>
      </c>
    </row>
    <row r="587" spans="2:64" x14ac:dyDescent="0.3">
      <c r="B587">
        <v>585</v>
      </c>
      <c r="C587" t="s">
        <v>596</v>
      </c>
      <c r="D587">
        <f>IFERROR(ROUND((MID(Table1[[#This Row],[Production]],35,(LEN(Table1[[#This Row],[Production]]))-37)/(MID(Table1[[#This Row],[Stock]],35,(LEN(Table1[[#This Row],[Stock]]))-37))),0),"")</f>
        <v>1</v>
      </c>
      <c r="E587" t="s">
        <v>596</v>
      </c>
      <c r="F587" s="16">
        <f>VLOOKUP(LEFT(Table1[[#This Row],[Production]],LEN(Table1[[#This Row],[Production]])-7),Item!$A$5:$Z$1000,26,0)</f>
        <v>1.31</v>
      </c>
      <c r="H587" s="8" t="str">
        <f>IFERROR(VLOOKUP(MID(Table1[[#This Row],[Production]],10,2),Special!$B$2:$D$26,3,0),"")</f>
        <v>S</v>
      </c>
      <c r="J587" t="b">
        <f>EXACT(LEFT(Table1[[#This Row],[Stock]],12),LEFT(Table1[[#This Row],[Production]],12))</f>
        <v>1</v>
      </c>
      <c r="K587" t="b">
        <f>EXACT((RIGHT(Table1[[#This Row],[Stock]],3)),((RIGHT(Table1[[#This Row],[Production]],3))))</f>
        <v>1</v>
      </c>
      <c r="L587" s="14">
        <f>IFERROR(VLOOKUP(Table1[[#This Row],[Stock]],[1]Sheet1!$A$7:$N$10000,14,0),"")</f>
        <v>130</v>
      </c>
      <c r="M587" s="14">
        <f>IFERROR(ROUND((Table1[[#This Row],[Stock
(S&amp;L)]]/Table1[[#This Row],[Rate
(L/S)]]),0),"")</f>
        <v>130</v>
      </c>
      <c r="O587" t="str">
        <f>IF(Table1[[#This Row],[Rate
(L/S)]]=1,"P/E","C")</f>
        <v>P/E</v>
      </c>
      <c r="P587" s="7" t="str">
        <f>IFERROR(VLOOKUP(Table1[[#This Row],[Stock]],[2]CUS030!$A$5:$BO$10000,21,0)/Table1[[#This Row],[Rate
(L/S)]],"")</f>
        <v/>
      </c>
      <c r="Q587" s="7" t="str">
        <f>IFERROR(VLOOKUP(Table1[[#This Row],[Stock]],[2]CUS030!$A$5:$BO$10000,22,0)/Table1[[#This Row],[Rate
(L/S)]],"")</f>
        <v/>
      </c>
      <c r="R587" s="7" t="str">
        <f>IFERROR(VLOOKUP(Table1[[#This Row],[Stock]],[2]CUS030!$A$5:$BO$10000,23,0)/Table1[[#This Row],[Rate
(L/S)]],"")</f>
        <v/>
      </c>
      <c r="S587" s="7" t="str">
        <f>IFERROR(VLOOKUP(Table1[[#This Row],[Stock]],[2]CUS030!$A$5:$BO$10000,24,0)/Table1[[#This Row],[Rate
(L/S)]],"")</f>
        <v/>
      </c>
      <c r="T587" s="7" t="str">
        <f>IFERROR(VLOOKUP(Table1[[#This Row],[Stock]],[2]CUS030!$A$5:$BO$10000,25,0)/Table1[[#This Row],[Rate
(L/S)]],"")</f>
        <v/>
      </c>
      <c r="U587" s="7" t="str">
        <f>IFERROR(VLOOKUP(Table1[[#This Row],[Stock]],[2]CUS030!$A$5:$BO$10000,26,0)/Table1[[#This Row],[Rate
(L/S)]],"")</f>
        <v/>
      </c>
      <c r="V587" s="7" t="str">
        <f>IFERROR(VLOOKUP(Table1[[#This Row],[Stock]],[2]CUS030!$A$5:$BO$10000,27,0)/Table1[[#This Row],[Rate
(L/S)]],"")</f>
        <v/>
      </c>
      <c r="W587" s="7" t="str">
        <f>IFERROR(VLOOKUP(Table1[[#This Row],[Stock]],[2]CUS030!$A$5:$BO$10000,28,0)/Table1[[#This Row],[Rate
(L/S)]],"")</f>
        <v/>
      </c>
      <c r="X587" s="7" t="str">
        <f>IFERROR(VLOOKUP(Table1[[#This Row],[Stock]],[2]CUS030!$A$5:$BO$10000,29,0)/Table1[[#This Row],[Rate
(L/S)]],"")</f>
        <v/>
      </c>
      <c r="Y587" s="7" t="str">
        <f>IFERROR(VLOOKUP(Table1[[#This Row],[Stock]],[2]CUS030!$A$5:$BO$10000,30,0)/Table1[[#This Row],[Rate
(L/S)]],"")</f>
        <v/>
      </c>
      <c r="Z587" s="7" t="str">
        <f>IFERROR(VLOOKUP(Table1[[#This Row],[Stock]],[2]CUS030!$A$5:$BO$10000,31,0)/Table1[[#This Row],[Rate
(L/S)]],"")</f>
        <v/>
      </c>
      <c r="AA587" s="7" t="str">
        <f>IFERROR(VLOOKUP(Table1[[#This Row],[Stock]],[2]CUS030!$A$5:$BO$10000,32,0)/Table1[[#This Row],[Rate
(L/S)]],"")</f>
        <v/>
      </c>
      <c r="AB587" s="7" t="str">
        <f>IFERROR(VLOOKUP(Table1[[#This Row],[Stock]],[2]CUS030!$A$5:$BO$10000,33,0)/Table1[[#This Row],[Rate
(L/S)]],"")</f>
        <v/>
      </c>
      <c r="AC587" s="7" t="str">
        <f>IFERROR(VLOOKUP(Table1[[#This Row],[Stock]],[2]CUS030!$A$5:$BO$10000,34,0)/Table1[[#This Row],[Rate
(L/S)]],"")</f>
        <v/>
      </c>
      <c r="AD587" s="7" t="str">
        <f>IFERROR(VLOOKUP(Table1[[#This Row],[Stock]],[2]CUS030!$A$5:$BO$10000,35,0)/Table1[[#This Row],[Rate
(L/S)]],"")</f>
        <v/>
      </c>
      <c r="AE587" s="7" t="str">
        <f>IFERROR(VLOOKUP(Table1[[#This Row],[Stock]],[2]CUS030!$A$5:$BO$10000,36,0)/Table1[[#This Row],[Rate
(L/S)]],"")</f>
        <v/>
      </c>
      <c r="AF587" s="7" t="str">
        <f>IFERROR(VLOOKUP(Table1[[#This Row],[Stock]],[2]CUS030!$A$5:$BO$10000,37,0)/Table1[[#This Row],[Rate
(L/S)]],"")</f>
        <v/>
      </c>
      <c r="AG587" s="7" t="str">
        <f>IFERROR(VLOOKUP(Table1[[#This Row],[Stock]],[2]CUS030!$A$5:$BO$10000,38,0)/Table1[[#This Row],[Rate
(L/S)]],"")</f>
        <v/>
      </c>
      <c r="AH587" s="7" t="str">
        <f>IFERROR(VLOOKUP(Table1[[#This Row],[Stock]],[2]CUS030!$A$5:$BO$10000,39,0)/Table1[[#This Row],[Rate
(L/S)]],"")</f>
        <v/>
      </c>
      <c r="AI587" s="7" t="str">
        <f>IFERROR(VLOOKUP(Table1[[#This Row],[Stock]],[2]CUS030!$A$5:$BO$10000,40,0)/Table1[[#This Row],[Rate
(L/S)]],"")</f>
        <v/>
      </c>
      <c r="AJ587" s="7" t="str">
        <f>IFERROR(VLOOKUP(Table1[[#This Row],[Stock]],[2]CUS030!$A$5:$BO$10000,41,0)/Table1[[#This Row],[Rate
(L/S)]],"")</f>
        <v/>
      </c>
      <c r="AK587" s="7" t="str">
        <f>IFERROR(VLOOKUP(Table1[[#This Row],[Stock]],[2]CUS030!$A$5:$BO$10000,42,0)/Table1[[#This Row],[Rate
(L/S)]],"")</f>
        <v/>
      </c>
      <c r="AL587" s="7" t="str">
        <f>IFERROR(VLOOKUP(Table1[[#This Row],[Stock]],[2]CUS030!$A$5:$BO$10000,43,0)/Table1[[#This Row],[Rate
(L/S)]],"")</f>
        <v/>
      </c>
      <c r="AM587" s="7" t="str">
        <f>IFERROR(VLOOKUP(Table1[[#This Row],[Stock]],[2]CUS030!$A$5:$BO$10000,44,0)/Table1[[#This Row],[Rate
(L/S)]],"")</f>
        <v/>
      </c>
      <c r="AN587" s="7" t="str">
        <f>IFERROR(VLOOKUP(Table1[[#This Row],[Stock]],[2]CUS030!$A$5:$BO$10000,45,0)/Table1[[#This Row],[Rate
(L/S)]],"")</f>
        <v/>
      </c>
      <c r="AO587" s="7" t="str">
        <f>IFERROR(VLOOKUP(Table1[[#This Row],[Stock]],[2]CUS030!$A$5:$BO$10000,46,0)/Table1[[#This Row],[Rate
(L/S)]],"")</f>
        <v/>
      </c>
      <c r="AP587" s="7" t="str">
        <f>IFERROR(VLOOKUP(Table1[[#This Row],[Stock]],[2]CUS030!$A$5:$BO$10000,47,0)/Table1[[#This Row],[Rate
(L/S)]],"")</f>
        <v/>
      </c>
      <c r="AQ587" s="7" t="str">
        <f>IFERROR(VLOOKUP(Table1[[#This Row],[Stock]],[2]CUS030!$A$5:$BO$10000,48,0)/Table1[[#This Row],[Rate
(L/S)]],"")</f>
        <v/>
      </c>
      <c r="AR587" s="7" t="str">
        <f>IFERROR(VLOOKUP(Table1[[#This Row],[Stock]],[2]CUS030!$A$5:$BO$10000,49,0)/Table1[[#This Row],[Rate
(L/S)]],"")</f>
        <v/>
      </c>
      <c r="AS587" s="7" t="str">
        <f>IFERROR(VLOOKUP(Table1[[#This Row],[Stock]],[2]CUS030!$A$5:$BO$10000,50,0)/Table1[[#This Row],[Rate
(L/S)]],"")</f>
        <v/>
      </c>
      <c r="AT587" s="7" t="str">
        <f>IFERROR(VLOOKUP(Table1[[#This Row],[Stock]],[2]CUS030!$A$5:$BO$10000,51,0)/Table1[[#This Row],[Rate
(L/S)]],"")</f>
        <v/>
      </c>
      <c r="AU587" s="7" t="str">
        <f>IFERROR(VLOOKUP(Table1[[#This Row],[Stock]],[2]CUS030!$A$5:$BO$10000,52,0)/Table1[[#This Row],[Rate
(L/S)]],"")</f>
        <v/>
      </c>
      <c r="AV587" s="7" t="str">
        <f>IFERROR(VLOOKUP(Table1[[#This Row],[Stock]],[2]CUS030!$A$5:$BO$10000,53,0)/Table1[[#This Row],[Rate
(L/S)]],"")</f>
        <v/>
      </c>
      <c r="AW587" s="7" t="str">
        <f>IFERROR(VLOOKUP(Table1[[#This Row],[Stock]],[2]CUS030!$A$5:$BO$10000,54,0)/Table1[[#This Row],[Rate
(L/S)]],"")</f>
        <v/>
      </c>
      <c r="AX587" s="7" t="str">
        <f>IFERROR(VLOOKUP(Table1[[#This Row],[Stock]],[2]CUS030!$A$5:$BO$10000,55,0)/Table1[[#This Row],[Rate
(L/S)]],"")</f>
        <v/>
      </c>
      <c r="AY587" s="7" t="str">
        <f>IFERROR(VLOOKUP(Table1[[#This Row],[Stock]],[2]CUS030!$A$5:$BO$10000,56,0)/Table1[[#This Row],[Rate
(L/S)]],"")</f>
        <v/>
      </c>
      <c r="AZ587" s="7" t="str">
        <f>IFERROR(VLOOKUP(Table1[[#This Row],[Stock]],[2]CUS030!$A$5:$BO$10000,57,0)/Table1[[#This Row],[Rate
(L/S)]],"")</f>
        <v/>
      </c>
      <c r="BA587" s="7" t="str">
        <f>IFERROR(VLOOKUP(Table1[[#This Row],[Stock]],[2]CUS030!$A$5:$BO$10000,58,0)/Table1[[#This Row],[Rate
(L/S)]],"")</f>
        <v/>
      </c>
      <c r="BB587" s="7" t="str">
        <f>IFERROR(VLOOKUP(Table1[[#This Row],[Stock]],[2]CUS030!$A$5:$BO$10000,59,0)/Table1[[#This Row],[Rate
(L/S)]],"")</f>
        <v/>
      </c>
      <c r="BC587" s="7" t="str">
        <f>IFERROR(VLOOKUP(Table1[[#This Row],[Stock]],[2]CUS030!$A$5:$BO$10000,60,0)/Table1[[#This Row],[Rate
(L/S)]],"")</f>
        <v/>
      </c>
      <c r="BD587" s="7" t="str">
        <f>IFERROR(VLOOKUP(Table1[[#This Row],[Stock]],[2]CUS030!$A$5:$BO$10000,61,0)/Table1[[#This Row],[Rate
(L/S)]],"")</f>
        <v/>
      </c>
      <c r="BE587" s="7" t="str">
        <f>IFERROR(VLOOKUP(Table1[[#This Row],[Stock]],[2]CUS030!$A$5:$BO$10000,62,0)/Table1[[#This Row],[Rate
(L/S)]],"")</f>
        <v/>
      </c>
      <c r="BF587" s="7" t="str">
        <f>IFERROR(VLOOKUP(Table1[[#This Row],[Stock]],[2]CUS030!$A$5:$BO$10000,63,0)/Table1[[#This Row],[Rate
(L/S)]],"")</f>
        <v/>
      </c>
      <c r="BG587" s="7" t="str">
        <f>IFERROR(VLOOKUP(Table1[[#This Row],[Stock]],[2]CUS030!$A$5:$BO$10000,64,0)/Table1[[#This Row],[Rate
(L/S)]],"")</f>
        <v/>
      </c>
      <c r="BH587" s="7" t="str">
        <f>IFERROR(VLOOKUP(Table1[[#This Row],[Stock]],[2]CUS030!$A$5:$BO$10000,65,0)/Table1[[#This Row],[Rate
(L/S)]],"")</f>
        <v/>
      </c>
      <c r="BI587" s="7" t="s">
        <v>1</v>
      </c>
      <c r="BJ587" s="15">
        <f>IFERROR(IF(Table1[[#This Row],[S.Material]]="S",(Table1[[#This Row],[Total Qty]]+Table1[[#This Row],[N+1]]+Table1[[#This Row],[N+2]]),Table1[[#This Row],[Total Qty]]+Table1[[#This Row],[N+1]]),)</f>
        <v>0</v>
      </c>
      <c r="BK587" s="7" t="str">
        <f>IFERROR(IF(((AVERAGE((Table1[[#This Row],[N+1]],Table1[[#This Row],[N+2]]),Table1[[#This Row],[N+3]])-(Table1[[#This Row],[Total Qty]])))&gt;500,"Fixed&gt;500pcs",""),"")</f>
        <v/>
      </c>
      <c r="BL587" s="7" t="str">
        <f>IF(AND(Table1[[#This Row],[Last Forcast]]=0,Table1[[#This Row],[Total Qty]]&gt;0,Table1[[#This Row],[N+1]]&gt;0),"Check PO again","")</f>
        <v/>
      </c>
    </row>
    <row r="588" spans="2:64" x14ac:dyDescent="0.3">
      <c r="B588">
        <v>586</v>
      </c>
      <c r="C588" t="s">
        <v>598</v>
      </c>
      <c r="D588">
        <f>IFERROR(ROUND((MID(Table1[[#This Row],[Production]],35,(LEN(Table1[[#This Row],[Production]]))-37)/(MID(Table1[[#This Row],[Stock]],35,(LEN(Table1[[#This Row],[Stock]]))-37))),0),"")</f>
        <v>1</v>
      </c>
      <c r="E588" t="s">
        <v>598</v>
      </c>
      <c r="F588" s="16">
        <f>VLOOKUP(LEFT(Table1[[#This Row],[Production]],LEN(Table1[[#This Row],[Production]])-7),Item!$A$5:$Z$1000,26,0)</f>
        <v>1.31</v>
      </c>
      <c r="H588" s="8" t="str">
        <f>IFERROR(VLOOKUP(MID(Table1[[#This Row],[Production]],10,2),Special!$B$2:$D$26,3,0),"")</f>
        <v>S</v>
      </c>
      <c r="J588" t="b">
        <f>EXACT(LEFT(Table1[[#This Row],[Stock]],12),LEFT(Table1[[#This Row],[Production]],12))</f>
        <v>1</v>
      </c>
      <c r="K588" t="b">
        <f>EXACT((RIGHT(Table1[[#This Row],[Stock]],3)),((RIGHT(Table1[[#This Row],[Production]],3))))</f>
        <v>1</v>
      </c>
      <c r="L588" s="14">
        <f>IFERROR(VLOOKUP(Table1[[#This Row],[Stock]],[1]Sheet1!$A$7:$N$10000,14,0),"")</f>
        <v>497</v>
      </c>
      <c r="M588" s="14">
        <f>IFERROR(ROUND((Table1[[#This Row],[Stock
(S&amp;L)]]/Table1[[#This Row],[Rate
(L/S)]]),0),"")</f>
        <v>497</v>
      </c>
      <c r="O588" t="str">
        <f>IF(Table1[[#This Row],[Rate
(L/S)]]=1,"P/E","C")</f>
        <v>P/E</v>
      </c>
      <c r="P588" s="7" t="str">
        <f>IFERROR(VLOOKUP(Table1[[#This Row],[Stock]],[2]CUS030!$A$5:$BO$10000,21,0)/Table1[[#This Row],[Rate
(L/S)]],"")</f>
        <v/>
      </c>
      <c r="Q588" s="7" t="str">
        <f>IFERROR(VLOOKUP(Table1[[#This Row],[Stock]],[2]CUS030!$A$5:$BO$10000,22,0)/Table1[[#This Row],[Rate
(L/S)]],"")</f>
        <v/>
      </c>
      <c r="R588" s="7" t="str">
        <f>IFERROR(VLOOKUP(Table1[[#This Row],[Stock]],[2]CUS030!$A$5:$BO$10000,23,0)/Table1[[#This Row],[Rate
(L/S)]],"")</f>
        <v/>
      </c>
      <c r="S588" s="7" t="str">
        <f>IFERROR(VLOOKUP(Table1[[#This Row],[Stock]],[2]CUS030!$A$5:$BO$10000,24,0)/Table1[[#This Row],[Rate
(L/S)]],"")</f>
        <v/>
      </c>
      <c r="T588" s="7" t="str">
        <f>IFERROR(VLOOKUP(Table1[[#This Row],[Stock]],[2]CUS030!$A$5:$BO$10000,25,0)/Table1[[#This Row],[Rate
(L/S)]],"")</f>
        <v/>
      </c>
      <c r="U588" s="7" t="str">
        <f>IFERROR(VLOOKUP(Table1[[#This Row],[Stock]],[2]CUS030!$A$5:$BO$10000,26,0)/Table1[[#This Row],[Rate
(L/S)]],"")</f>
        <v/>
      </c>
      <c r="V588" s="7" t="str">
        <f>IFERROR(VLOOKUP(Table1[[#This Row],[Stock]],[2]CUS030!$A$5:$BO$10000,27,0)/Table1[[#This Row],[Rate
(L/S)]],"")</f>
        <v/>
      </c>
      <c r="W588" s="7" t="str">
        <f>IFERROR(VLOOKUP(Table1[[#This Row],[Stock]],[2]CUS030!$A$5:$BO$10000,28,0)/Table1[[#This Row],[Rate
(L/S)]],"")</f>
        <v/>
      </c>
      <c r="X588" s="7" t="str">
        <f>IFERROR(VLOOKUP(Table1[[#This Row],[Stock]],[2]CUS030!$A$5:$BO$10000,29,0)/Table1[[#This Row],[Rate
(L/S)]],"")</f>
        <v/>
      </c>
      <c r="Y588" s="7" t="str">
        <f>IFERROR(VLOOKUP(Table1[[#This Row],[Stock]],[2]CUS030!$A$5:$BO$10000,30,0)/Table1[[#This Row],[Rate
(L/S)]],"")</f>
        <v/>
      </c>
      <c r="Z588" s="7" t="str">
        <f>IFERROR(VLOOKUP(Table1[[#This Row],[Stock]],[2]CUS030!$A$5:$BO$10000,31,0)/Table1[[#This Row],[Rate
(L/S)]],"")</f>
        <v/>
      </c>
      <c r="AA588" s="7" t="str">
        <f>IFERROR(VLOOKUP(Table1[[#This Row],[Stock]],[2]CUS030!$A$5:$BO$10000,32,0)/Table1[[#This Row],[Rate
(L/S)]],"")</f>
        <v/>
      </c>
      <c r="AB588" s="7" t="str">
        <f>IFERROR(VLOOKUP(Table1[[#This Row],[Stock]],[2]CUS030!$A$5:$BO$10000,33,0)/Table1[[#This Row],[Rate
(L/S)]],"")</f>
        <v/>
      </c>
      <c r="AC588" s="7" t="str">
        <f>IFERROR(VLOOKUP(Table1[[#This Row],[Stock]],[2]CUS030!$A$5:$BO$10000,34,0)/Table1[[#This Row],[Rate
(L/S)]],"")</f>
        <v/>
      </c>
      <c r="AD588" s="7" t="str">
        <f>IFERROR(VLOOKUP(Table1[[#This Row],[Stock]],[2]CUS030!$A$5:$BO$10000,35,0)/Table1[[#This Row],[Rate
(L/S)]],"")</f>
        <v/>
      </c>
      <c r="AE588" s="7" t="str">
        <f>IFERROR(VLOOKUP(Table1[[#This Row],[Stock]],[2]CUS030!$A$5:$BO$10000,36,0)/Table1[[#This Row],[Rate
(L/S)]],"")</f>
        <v/>
      </c>
      <c r="AF588" s="7" t="str">
        <f>IFERROR(VLOOKUP(Table1[[#This Row],[Stock]],[2]CUS030!$A$5:$BO$10000,37,0)/Table1[[#This Row],[Rate
(L/S)]],"")</f>
        <v/>
      </c>
      <c r="AG588" s="7" t="str">
        <f>IFERROR(VLOOKUP(Table1[[#This Row],[Stock]],[2]CUS030!$A$5:$BO$10000,38,0)/Table1[[#This Row],[Rate
(L/S)]],"")</f>
        <v/>
      </c>
      <c r="AH588" s="7" t="str">
        <f>IFERROR(VLOOKUP(Table1[[#This Row],[Stock]],[2]CUS030!$A$5:$BO$10000,39,0)/Table1[[#This Row],[Rate
(L/S)]],"")</f>
        <v/>
      </c>
      <c r="AI588" s="7" t="str">
        <f>IFERROR(VLOOKUP(Table1[[#This Row],[Stock]],[2]CUS030!$A$5:$BO$10000,40,0)/Table1[[#This Row],[Rate
(L/S)]],"")</f>
        <v/>
      </c>
      <c r="AJ588" s="7" t="str">
        <f>IFERROR(VLOOKUP(Table1[[#This Row],[Stock]],[2]CUS030!$A$5:$BO$10000,41,0)/Table1[[#This Row],[Rate
(L/S)]],"")</f>
        <v/>
      </c>
      <c r="AK588" s="7" t="str">
        <f>IFERROR(VLOOKUP(Table1[[#This Row],[Stock]],[2]CUS030!$A$5:$BO$10000,42,0)/Table1[[#This Row],[Rate
(L/S)]],"")</f>
        <v/>
      </c>
      <c r="AL588" s="7" t="str">
        <f>IFERROR(VLOOKUP(Table1[[#This Row],[Stock]],[2]CUS030!$A$5:$BO$10000,43,0)/Table1[[#This Row],[Rate
(L/S)]],"")</f>
        <v/>
      </c>
      <c r="AM588" s="7" t="str">
        <f>IFERROR(VLOOKUP(Table1[[#This Row],[Stock]],[2]CUS030!$A$5:$BO$10000,44,0)/Table1[[#This Row],[Rate
(L/S)]],"")</f>
        <v/>
      </c>
      <c r="AN588" s="7" t="str">
        <f>IFERROR(VLOOKUP(Table1[[#This Row],[Stock]],[2]CUS030!$A$5:$BO$10000,45,0)/Table1[[#This Row],[Rate
(L/S)]],"")</f>
        <v/>
      </c>
      <c r="AO588" s="7" t="str">
        <f>IFERROR(VLOOKUP(Table1[[#This Row],[Stock]],[2]CUS030!$A$5:$BO$10000,46,0)/Table1[[#This Row],[Rate
(L/S)]],"")</f>
        <v/>
      </c>
      <c r="AP588" s="7" t="str">
        <f>IFERROR(VLOOKUP(Table1[[#This Row],[Stock]],[2]CUS030!$A$5:$BO$10000,47,0)/Table1[[#This Row],[Rate
(L/S)]],"")</f>
        <v/>
      </c>
      <c r="AQ588" s="7" t="str">
        <f>IFERROR(VLOOKUP(Table1[[#This Row],[Stock]],[2]CUS030!$A$5:$BO$10000,48,0)/Table1[[#This Row],[Rate
(L/S)]],"")</f>
        <v/>
      </c>
      <c r="AR588" s="7" t="str">
        <f>IFERROR(VLOOKUP(Table1[[#This Row],[Stock]],[2]CUS030!$A$5:$BO$10000,49,0)/Table1[[#This Row],[Rate
(L/S)]],"")</f>
        <v/>
      </c>
      <c r="AS588" s="7" t="str">
        <f>IFERROR(VLOOKUP(Table1[[#This Row],[Stock]],[2]CUS030!$A$5:$BO$10000,50,0)/Table1[[#This Row],[Rate
(L/S)]],"")</f>
        <v/>
      </c>
      <c r="AT588" s="7" t="str">
        <f>IFERROR(VLOOKUP(Table1[[#This Row],[Stock]],[2]CUS030!$A$5:$BO$10000,51,0)/Table1[[#This Row],[Rate
(L/S)]],"")</f>
        <v/>
      </c>
      <c r="AU588" s="7" t="str">
        <f>IFERROR(VLOOKUP(Table1[[#This Row],[Stock]],[2]CUS030!$A$5:$BO$10000,52,0)/Table1[[#This Row],[Rate
(L/S)]],"")</f>
        <v/>
      </c>
      <c r="AV588" s="7" t="str">
        <f>IFERROR(VLOOKUP(Table1[[#This Row],[Stock]],[2]CUS030!$A$5:$BO$10000,53,0)/Table1[[#This Row],[Rate
(L/S)]],"")</f>
        <v/>
      </c>
      <c r="AW588" s="7" t="str">
        <f>IFERROR(VLOOKUP(Table1[[#This Row],[Stock]],[2]CUS030!$A$5:$BO$10000,54,0)/Table1[[#This Row],[Rate
(L/S)]],"")</f>
        <v/>
      </c>
      <c r="AX588" s="7" t="str">
        <f>IFERROR(VLOOKUP(Table1[[#This Row],[Stock]],[2]CUS030!$A$5:$BO$10000,55,0)/Table1[[#This Row],[Rate
(L/S)]],"")</f>
        <v/>
      </c>
      <c r="AY588" s="7" t="str">
        <f>IFERROR(VLOOKUP(Table1[[#This Row],[Stock]],[2]CUS030!$A$5:$BO$10000,56,0)/Table1[[#This Row],[Rate
(L/S)]],"")</f>
        <v/>
      </c>
      <c r="AZ588" s="7" t="str">
        <f>IFERROR(VLOOKUP(Table1[[#This Row],[Stock]],[2]CUS030!$A$5:$BO$10000,57,0)/Table1[[#This Row],[Rate
(L/S)]],"")</f>
        <v/>
      </c>
      <c r="BA588" s="7" t="str">
        <f>IFERROR(VLOOKUP(Table1[[#This Row],[Stock]],[2]CUS030!$A$5:$BO$10000,58,0)/Table1[[#This Row],[Rate
(L/S)]],"")</f>
        <v/>
      </c>
      <c r="BB588" s="7" t="str">
        <f>IFERROR(VLOOKUP(Table1[[#This Row],[Stock]],[2]CUS030!$A$5:$BO$10000,59,0)/Table1[[#This Row],[Rate
(L/S)]],"")</f>
        <v/>
      </c>
      <c r="BC588" s="7" t="str">
        <f>IFERROR(VLOOKUP(Table1[[#This Row],[Stock]],[2]CUS030!$A$5:$BO$10000,60,0)/Table1[[#This Row],[Rate
(L/S)]],"")</f>
        <v/>
      </c>
      <c r="BD588" s="7" t="str">
        <f>IFERROR(VLOOKUP(Table1[[#This Row],[Stock]],[2]CUS030!$A$5:$BO$10000,61,0)/Table1[[#This Row],[Rate
(L/S)]],"")</f>
        <v/>
      </c>
      <c r="BE588" s="7" t="str">
        <f>IFERROR(VLOOKUP(Table1[[#This Row],[Stock]],[2]CUS030!$A$5:$BO$10000,62,0)/Table1[[#This Row],[Rate
(L/S)]],"")</f>
        <v/>
      </c>
      <c r="BF588" s="7" t="str">
        <f>IFERROR(VLOOKUP(Table1[[#This Row],[Stock]],[2]CUS030!$A$5:$BO$10000,63,0)/Table1[[#This Row],[Rate
(L/S)]],"")</f>
        <v/>
      </c>
      <c r="BG588" s="7" t="str">
        <f>IFERROR(VLOOKUP(Table1[[#This Row],[Stock]],[2]CUS030!$A$5:$BO$10000,64,0)/Table1[[#This Row],[Rate
(L/S)]],"")</f>
        <v/>
      </c>
      <c r="BH588" s="7" t="str">
        <f>IFERROR(VLOOKUP(Table1[[#This Row],[Stock]],[2]CUS030!$A$5:$BO$10000,65,0)/Table1[[#This Row],[Rate
(L/S)]],"")</f>
        <v/>
      </c>
      <c r="BI588" s="7" t="s">
        <v>1</v>
      </c>
      <c r="BJ588" s="15">
        <f>IFERROR(IF(Table1[[#This Row],[S.Material]]="S",(Table1[[#This Row],[Total Qty]]+Table1[[#This Row],[N+1]]+Table1[[#This Row],[N+2]]),Table1[[#This Row],[Total Qty]]+Table1[[#This Row],[N+1]]),)</f>
        <v>0</v>
      </c>
      <c r="BK588" s="7" t="str">
        <f>IFERROR(IF(((AVERAGE((Table1[[#This Row],[N+1]],Table1[[#This Row],[N+2]]),Table1[[#This Row],[N+3]])-(Table1[[#This Row],[Total Qty]])))&gt;500,"Fixed&gt;500pcs",""),"")</f>
        <v/>
      </c>
      <c r="BL588" s="7" t="str">
        <f>IF(AND(Table1[[#This Row],[Last Forcast]]=0,Table1[[#This Row],[Total Qty]]&gt;0,Table1[[#This Row],[N+1]]&gt;0),"Check PO again","")</f>
        <v/>
      </c>
    </row>
    <row r="589" spans="2:64" x14ac:dyDescent="0.3">
      <c r="B589">
        <v>587</v>
      </c>
      <c r="C589" t="s">
        <v>594</v>
      </c>
      <c r="D589">
        <f>IFERROR(ROUND((MID(Table1[[#This Row],[Production]],35,(LEN(Table1[[#This Row],[Production]]))-37)/(MID(Table1[[#This Row],[Stock]],35,(LEN(Table1[[#This Row],[Stock]]))-37))),0),"")</f>
        <v>1</v>
      </c>
      <c r="E589" t="s">
        <v>594</v>
      </c>
      <c r="F589" s="16">
        <f>VLOOKUP(LEFT(Table1[[#This Row],[Production]],LEN(Table1[[#This Row],[Production]])-7),Item!$A$5:$Z$1000,26,0)</f>
        <v>1.31</v>
      </c>
      <c r="H589" s="8" t="str">
        <f>IFERROR(VLOOKUP(MID(Table1[[#This Row],[Production]],10,2),Special!$B$2:$D$26,3,0),"")</f>
        <v>S</v>
      </c>
      <c r="J589" t="b">
        <f>EXACT(LEFT(Table1[[#This Row],[Stock]],12),LEFT(Table1[[#This Row],[Production]],12))</f>
        <v>1</v>
      </c>
      <c r="K589" t="b">
        <f>EXACT((RIGHT(Table1[[#This Row],[Stock]],3)),((RIGHT(Table1[[#This Row],[Production]],3))))</f>
        <v>1</v>
      </c>
      <c r="L589" s="14">
        <f>IFERROR(VLOOKUP(Table1[[#This Row],[Stock]],[1]Sheet1!$A$7:$N$10000,14,0),"")</f>
        <v>130</v>
      </c>
      <c r="M589" s="14">
        <f>IFERROR(ROUND((Table1[[#This Row],[Stock
(S&amp;L)]]/Table1[[#This Row],[Rate
(L/S)]]),0),"")</f>
        <v>130</v>
      </c>
      <c r="O589" t="str">
        <f>IF(Table1[[#This Row],[Rate
(L/S)]]=1,"P/E","C")</f>
        <v>P/E</v>
      </c>
      <c r="P589" s="7" t="str">
        <f>IFERROR(VLOOKUP(Table1[[#This Row],[Stock]],[2]CUS030!$A$5:$BO$10000,21,0)/Table1[[#This Row],[Rate
(L/S)]],"")</f>
        <v/>
      </c>
      <c r="Q589" s="7" t="str">
        <f>IFERROR(VLOOKUP(Table1[[#This Row],[Stock]],[2]CUS030!$A$5:$BO$10000,22,0)/Table1[[#This Row],[Rate
(L/S)]],"")</f>
        <v/>
      </c>
      <c r="R589" s="7" t="str">
        <f>IFERROR(VLOOKUP(Table1[[#This Row],[Stock]],[2]CUS030!$A$5:$BO$10000,23,0)/Table1[[#This Row],[Rate
(L/S)]],"")</f>
        <v/>
      </c>
      <c r="S589" s="7" t="str">
        <f>IFERROR(VLOOKUP(Table1[[#This Row],[Stock]],[2]CUS030!$A$5:$BO$10000,24,0)/Table1[[#This Row],[Rate
(L/S)]],"")</f>
        <v/>
      </c>
      <c r="T589" s="7" t="str">
        <f>IFERROR(VLOOKUP(Table1[[#This Row],[Stock]],[2]CUS030!$A$5:$BO$10000,25,0)/Table1[[#This Row],[Rate
(L/S)]],"")</f>
        <v/>
      </c>
      <c r="U589" s="7" t="str">
        <f>IFERROR(VLOOKUP(Table1[[#This Row],[Stock]],[2]CUS030!$A$5:$BO$10000,26,0)/Table1[[#This Row],[Rate
(L/S)]],"")</f>
        <v/>
      </c>
      <c r="V589" s="7" t="str">
        <f>IFERROR(VLOOKUP(Table1[[#This Row],[Stock]],[2]CUS030!$A$5:$BO$10000,27,0)/Table1[[#This Row],[Rate
(L/S)]],"")</f>
        <v/>
      </c>
      <c r="W589" s="7" t="str">
        <f>IFERROR(VLOOKUP(Table1[[#This Row],[Stock]],[2]CUS030!$A$5:$BO$10000,28,0)/Table1[[#This Row],[Rate
(L/S)]],"")</f>
        <v/>
      </c>
      <c r="X589" s="7" t="str">
        <f>IFERROR(VLOOKUP(Table1[[#This Row],[Stock]],[2]CUS030!$A$5:$BO$10000,29,0)/Table1[[#This Row],[Rate
(L/S)]],"")</f>
        <v/>
      </c>
      <c r="Y589" s="7" t="str">
        <f>IFERROR(VLOOKUP(Table1[[#This Row],[Stock]],[2]CUS030!$A$5:$BO$10000,30,0)/Table1[[#This Row],[Rate
(L/S)]],"")</f>
        <v/>
      </c>
      <c r="Z589" s="7" t="str">
        <f>IFERROR(VLOOKUP(Table1[[#This Row],[Stock]],[2]CUS030!$A$5:$BO$10000,31,0)/Table1[[#This Row],[Rate
(L/S)]],"")</f>
        <v/>
      </c>
      <c r="AA589" s="7" t="str">
        <f>IFERROR(VLOOKUP(Table1[[#This Row],[Stock]],[2]CUS030!$A$5:$BO$10000,32,0)/Table1[[#This Row],[Rate
(L/S)]],"")</f>
        <v/>
      </c>
      <c r="AB589" s="7" t="str">
        <f>IFERROR(VLOOKUP(Table1[[#This Row],[Stock]],[2]CUS030!$A$5:$BO$10000,33,0)/Table1[[#This Row],[Rate
(L/S)]],"")</f>
        <v/>
      </c>
      <c r="AC589" s="7" t="str">
        <f>IFERROR(VLOOKUP(Table1[[#This Row],[Stock]],[2]CUS030!$A$5:$BO$10000,34,0)/Table1[[#This Row],[Rate
(L/S)]],"")</f>
        <v/>
      </c>
      <c r="AD589" s="7" t="str">
        <f>IFERROR(VLOOKUP(Table1[[#This Row],[Stock]],[2]CUS030!$A$5:$BO$10000,35,0)/Table1[[#This Row],[Rate
(L/S)]],"")</f>
        <v/>
      </c>
      <c r="AE589" s="7" t="str">
        <f>IFERROR(VLOOKUP(Table1[[#This Row],[Stock]],[2]CUS030!$A$5:$BO$10000,36,0)/Table1[[#This Row],[Rate
(L/S)]],"")</f>
        <v/>
      </c>
      <c r="AF589" s="7" t="str">
        <f>IFERROR(VLOOKUP(Table1[[#This Row],[Stock]],[2]CUS030!$A$5:$BO$10000,37,0)/Table1[[#This Row],[Rate
(L/S)]],"")</f>
        <v/>
      </c>
      <c r="AG589" s="7" t="str">
        <f>IFERROR(VLOOKUP(Table1[[#This Row],[Stock]],[2]CUS030!$A$5:$BO$10000,38,0)/Table1[[#This Row],[Rate
(L/S)]],"")</f>
        <v/>
      </c>
      <c r="AH589" s="7" t="str">
        <f>IFERROR(VLOOKUP(Table1[[#This Row],[Stock]],[2]CUS030!$A$5:$BO$10000,39,0)/Table1[[#This Row],[Rate
(L/S)]],"")</f>
        <v/>
      </c>
      <c r="AI589" s="7" t="str">
        <f>IFERROR(VLOOKUP(Table1[[#This Row],[Stock]],[2]CUS030!$A$5:$BO$10000,40,0)/Table1[[#This Row],[Rate
(L/S)]],"")</f>
        <v/>
      </c>
      <c r="AJ589" s="7" t="str">
        <f>IFERROR(VLOOKUP(Table1[[#This Row],[Stock]],[2]CUS030!$A$5:$BO$10000,41,0)/Table1[[#This Row],[Rate
(L/S)]],"")</f>
        <v/>
      </c>
      <c r="AK589" s="7" t="str">
        <f>IFERROR(VLOOKUP(Table1[[#This Row],[Stock]],[2]CUS030!$A$5:$BO$10000,42,0)/Table1[[#This Row],[Rate
(L/S)]],"")</f>
        <v/>
      </c>
      <c r="AL589" s="7" t="str">
        <f>IFERROR(VLOOKUP(Table1[[#This Row],[Stock]],[2]CUS030!$A$5:$BO$10000,43,0)/Table1[[#This Row],[Rate
(L/S)]],"")</f>
        <v/>
      </c>
      <c r="AM589" s="7" t="str">
        <f>IFERROR(VLOOKUP(Table1[[#This Row],[Stock]],[2]CUS030!$A$5:$BO$10000,44,0)/Table1[[#This Row],[Rate
(L/S)]],"")</f>
        <v/>
      </c>
      <c r="AN589" s="7" t="str">
        <f>IFERROR(VLOOKUP(Table1[[#This Row],[Stock]],[2]CUS030!$A$5:$BO$10000,45,0)/Table1[[#This Row],[Rate
(L/S)]],"")</f>
        <v/>
      </c>
      <c r="AO589" s="7" t="str">
        <f>IFERROR(VLOOKUP(Table1[[#This Row],[Stock]],[2]CUS030!$A$5:$BO$10000,46,0)/Table1[[#This Row],[Rate
(L/S)]],"")</f>
        <v/>
      </c>
      <c r="AP589" s="7" t="str">
        <f>IFERROR(VLOOKUP(Table1[[#This Row],[Stock]],[2]CUS030!$A$5:$BO$10000,47,0)/Table1[[#This Row],[Rate
(L/S)]],"")</f>
        <v/>
      </c>
      <c r="AQ589" s="7" t="str">
        <f>IFERROR(VLOOKUP(Table1[[#This Row],[Stock]],[2]CUS030!$A$5:$BO$10000,48,0)/Table1[[#This Row],[Rate
(L/S)]],"")</f>
        <v/>
      </c>
      <c r="AR589" s="7" t="str">
        <f>IFERROR(VLOOKUP(Table1[[#This Row],[Stock]],[2]CUS030!$A$5:$BO$10000,49,0)/Table1[[#This Row],[Rate
(L/S)]],"")</f>
        <v/>
      </c>
      <c r="AS589" s="7" t="str">
        <f>IFERROR(VLOOKUP(Table1[[#This Row],[Stock]],[2]CUS030!$A$5:$BO$10000,50,0)/Table1[[#This Row],[Rate
(L/S)]],"")</f>
        <v/>
      </c>
      <c r="AT589" s="7" t="str">
        <f>IFERROR(VLOOKUP(Table1[[#This Row],[Stock]],[2]CUS030!$A$5:$BO$10000,51,0)/Table1[[#This Row],[Rate
(L/S)]],"")</f>
        <v/>
      </c>
      <c r="AU589" s="7" t="str">
        <f>IFERROR(VLOOKUP(Table1[[#This Row],[Stock]],[2]CUS030!$A$5:$BO$10000,52,0)/Table1[[#This Row],[Rate
(L/S)]],"")</f>
        <v/>
      </c>
      <c r="AV589" s="7" t="str">
        <f>IFERROR(VLOOKUP(Table1[[#This Row],[Stock]],[2]CUS030!$A$5:$BO$10000,53,0)/Table1[[#This Row],[Rate
(L/S)]],"")</f>
        <v/>
      </c>
      <c r="AW589" s="7" t="str">
        <f>IFERROR(VLOOKUP(Table1[[#This Row],[Stock]],[2]CUS030!$A$5:$BO$10000,54,0)/Table1[[#This Row],[Rate
(L/S)]],"")</f>
        <v/>
      </c>
      <c r="AX589" s="7" t="str">
        <f>IFERROR(VLOOKUP(Table1[[#This Row],[Stock]],[2]CUS030!$A$5:$BO$10000,55,0)/Table1[[#This Row],[Rate
(L/S)]],"")</f>
        <v/>
      </c>
      <c r="AY589" s="7" t="str">
        <f>IFERROR(VLOOKUP(Table1[[#This Row],[Stock]],[2]CUS030!$A$5:$BO$10000,56,0)/Table1[[#This Row],[Rate
(L/S)]],"")</f>
        <v/>
      </c>
      <c r="AZ589" s="7" t="str">
        <f>IFERROR(VLOOKUP(Table1[[#This Row],[Stock]],[2]CUS030!$A$5:$BO$10000,57,0)/Table1[[#This Row],[Rate
(L/S)]],"")</f>
        <v/>
      </c>
      <c r="BA589" s="7" t="str">
        <f>IFERROR(VLOOKUP(Table1[[#This Row],[Stock]],[2]CUS030!$A$5:$BO$10000,58,0)/Table1[[#This Row],[Rate
(L/S)]],"")</f>
        <v/>
      </c>
      <c r="BB589" s="7" t="str">
        <f>IFERROR(VLOOKUP(Table1[[#This Row],[Stock]],[2]CUS030!$A$5:$BO$10000,59,0)/Table1[[#This Row],[Rate
(L/S)]],"")</f>
        <v/>
      </c>
      <c r="BC589" s="7" t="str">
        <f>IFERROR(VLOOKUP(Table1[[#This Row],[Stock]],[2]CUS030!$A$5:$BO$10000,60,0)/Table1[[#This Row],[Rate
(L/S)]],"")</f>
        <v/>
      </c>
      <c r="BD589" s="7" t="str">
        <f>IFERROR(VLOOKUP(Table1[[#This Row],[Stock]],[2]CUS030!$A$5:$BO$10000,61,0)/Table1[[#This Row],[Rate
(L/S)]],"")</f>
        <v/>
      </c>
      <c r="BE589" s="7" t="str">
        <f>IFERROR(VLOOKUP(Table1[[#This Row],[Stock]],[2]CUS030!$A$5:$BO$10000,62,0)/Table1[[#This Row],[Rate
(L/S)]],"")</f>
        <v/>
      </c>
      <c r="BF589" s="7" t="str">
        <f>IFERROR(VLOOKUP(Table1[[#This Row],[Stock]],[2]CUS030!$A$5:$BO$10000,63,0)/Table1[[#This Row],[Rate
(L/S)]],"")</f>
        <v/>
      </c>
      <c r="BG589" s="7" t="str">
        <f>IFERROR(VLOOKUP(Table1[[#This Row],[Stock]],[2]CUS030!$A$5:$BO$10000,64,0)/Table1[[#This Row],[Rate
(L/S)]],"")</f>
        <v/>
      </c>
      <c r="BH589" s="7" t="str">
        <f>IFERROR(VLOOKUP(Table1[[#This Row],[Stock]],[2]CUS030!$A$5:$BO$10000,65,0)/Table1[[#This Row],[Rate
(L/S)]],"")</f>
        <v/>
      </c>
      <c r="BI589" s="7" t="s">
        <v>1</v>
      </c>
      <c r="BJ589" s="15">
        <f>IFERROR(IF(Table1[[#This Row],[S.Material]]="S",(Table1[[#This Row],[Total Qty]]+Table1[[#This Row],[N+1]]+Table1[[#This Row],[N+2]]),Table1[[#This Row],[Total Qty]]+Table1[[#This Row],[N+1]]),)</f>
        <v>0</v>
      </c>
      <c r="BK589" s="7" t="str">
        <f>IFERROR(IF(((AVERAGE((Table1[[#This Row],[N+1]],Table1[[#This Row],[N+2]]),Table1[[#This Row],[N+3]])-(Table1[[#This Row],[Total Qty]])))&gt;500,"Fixed&gt;500pcs",""),"")</f>
        <v/>
      </c>
      <c r="BL589" s="7" t="str">
        <f>IF(AND(Table1[[#This Row],[Last Forcast]]=0,Table1[[#This Row],[Total Qty]]&gt;0,Table1[[#This Row],[N+1]]&gt;0),"Check PO again","")</f>
        <v/>
      </c>
    </row>
    <row r="590" spans="2:64" x14ac:dyDescent="0.3">
      <c r="B590">
        <v>588</v>
      </c>
      <c r="C590" t="s">
        <v>603</v>
      </c>
      <c r="D590">
        <f>IFERROR(ROUND((MID(Table1[[#This Row],[Production]],35,(LEN(Table1[[#This Row],[Production]]))-37)/(MID(Table1[[#This Row],[Stock]],35,(LEN(Table1[[#This Row],[Stock]]))-37))),0),"")</f>
        <v>9</v>
      </c>
      <c r="E590" t="s">
        <v>594</v>
      </c>
      <c r="F590" s="16">
        <f>VLOOKUP(LEFT(Table1[[#This Row],[Production]],LEN(Table1[[#This Row],[Production]])-7),Item!$A$5:$Z$1000,26,0)</f>
        <v>1.31</v>
      </c>
      <c r="H590" s="8" t="str">
        <f>IFERROR(VLOOKUP(MID(Table1[[#This Row],[Production]],10,2),Special!$B$2:$D$26,3,0),"")</f>
        <v>S</v>
      </c>
      <c r="J590" t="b">
        <f>EXACT(LEFT(Table1[[#This Row],[Stock]],12),LEFT(Table1[[#This Row],[Production]],12))</f>
        <v>1</v>
      </c>
      <c r="K590" t="b">
        <f>EXACT((RIGHT(Table1[[#This Row],[Stock]],3)),((RIGHT(Table1[[#This Row],[Production]],3))))</f>
        <v>1</v>
      </c>
      <c r="L590" s="14">
        <f>IFERROR(VLOOKUP(Table1[[#This Row],[Stock]],[1]Sheet1!$A$7:$N$10000,14,0),"")</f>
        <v>449</v>
      </c>
      <c r="M590" s="14">
        <f>IFERROR(ROUND((Table1[[#This Row],[Stock
(S&amp;L)]]/Table1[[#This Row],[Rate
(L/S)]]),0),"")</f>
        <v>50</v>
      </c>
      <c r="O590" t="str">
        <f>IF(Table1[[#This Row],[Rate
(L/S)]]=1,"P/E","C")</f>
        <v>C</v>
      </c>
      <c r="P590" s="7">
        <f>IFERROR(VLOOKUP(Table1[[#This Row],[Stock]],[2]CUS030!$A$5:$BO$10000,21,0)/Table1[[#This Row],[Rate
(L/S)]],"")</f>
        <v>0</v>
      </c>
      <c r="Q590" s="7">
        <f>IFERROR(VLOOKUP(Table1[[#This Row],[Stock]],[2]CUS030!$A$5:$BO$10000,22,0)/Table1[[#This Row],[Rate
(L/S)]],"")</f>
        <v>0</v>
      </c>
      <c r="R590" s="7">
        <f>IFERROR(VLOOKUP(Table1[[#This Row],[Stock]],[2]CUS030!$A$5:$BO$10000,23,0)/Table1[[#This Row],[Rate
(L/S)]],"")</f>
        <v>0</v>
      </c>
      <c r="S590" s="7">
        <f>IFERROR(VLOOKUP(Table1[[#This Row],[Stock]],[2]CUS030!$A$5:$BO$10000,24,0)/Table1[[#This Row],[Rate
(L/S)]],"")</f>
        <v>0</v>
      </c>
      <c r="T590" s="7">
        <f>IFERROR(VLOOKUP(Table1[[#This Row],[Stock]],[2]CUS030!$A$5:$BO$10000,25,0)/Table1[[#This Row],[Rate
(L/S)]],"")</f>
        <v>0</v>
      </c>
      <c r="U590" s="7">
        <f>IFERROR(VLOOKUP(Table1[[#This Row],[Stock]],[2]CUS030!$A$5:$BO$10000,26,0)/Table1[[#This Row],[Rate
(L/S)]],"")</f>
        <v>0</v>
      </c>
      <c r="V590" s="7">
        <f>IFERROR(VLOOKUP(Table1[[#This Row],[Stock]],[2]CUS030!$A$5:$BO$10000,27,0)/Table1[[#This Row],[Rate
(L/S)]],"")</f>
        <v>0</v>
      </c>
      <c r="W590" s="7">
        <f>IFERROR(VLOOKUP(Table1[[#This Row],[Stock]],[2]CUS030!$A$5:$BO$10000,28,0)/Table1[[#This Row],[Rate
(L/S)]],"")</f>
        <v>0</v>
      </c>
      <c r="X590" s="7">
        <f>IFERROR(VLOOKUP(Table1[[#This Row],[Stock]],[2]CUS030!$A$5:$BO$10000,29,0)/Table1[[#This Row],[Rate
(L/S)]],"")</f>
        <v>0</v>
      </c>
      <c r="Y590" s="7">
        <f>IFERROR(VLOOKUP(Table1[[#This Row],[Stock]],[2]CUS030!$A$5:$BO$10000,30,0)/Table1[[#This Row],[Rate
(L/S)]],"")</f>
        <v>0</v>
      </c>
      <c r="Z590" s="7">
        <f>IFERROR(VLOOKUP(Table1[[#This Row],[Stock]],[2]CUS030!$A$5:$BO$10000,31,0)/Table1[[#This Row],[Rate
(L/S)]],"")</f>
        <v>0</v>
      </c>
      <c r="AA590" s="7">
        <f>IFERROR(VLOOKUP(Table1[[#This Row],[Stock]],[2]CUS030!$A$5:$BO$10000,32,0)/Table1[[#This Row],[Rate
(L/S)]],"")</f>
        <v>0</v>
      </c>
      <c r="AB590" s="7">
        <f>IFERROR(VLOOKUP(Table1[[#This Row],[Stock]],[2]CUS030!$A$5:$BO$10000,33,0)/Table1[[#This Row],[Rate
(L/S)]],"")</f>
        <v>0</v>
      </c>
      <c r="AC590" s="7">
        <f>IFERROR(VLOOKUP(Table1[[#This Row],[Stock]],[2]CUS030!$A$5:$BO$10000,34,0)/Table1[[#This Row],[Rate
(L/S)]],"")</f>
        <v>0</v>
      </c>
      <c r="AD590" s="7">
        <f>IFERROR(VLOOKUP(Table1[[#This Row],[Stock]],[2]CUS030!$A$5:$BO$10000,35,0)/Table1[[#This Row],[Rate
(L/S)]],"")</f>
        <v>0</v>
      </c>
      <c r="AE590" s="7">
        <f>IFERROR(VLOOKUP(Table1[[#This Row],[Stock]],[2]CUS030!$A$5:$BO$10000,36,0)/Table1[[#This Row],[Rate
(L/S)]],"")</f>
        <v>0</v>
      </c>
      <c r="AF590" s="7">
        <f>IFERROR(VLOOKUP(Table1[[#This Row],[Stock]],[2]CUS030!$A$5:$BO$10000,37,0)/Table1[[#This Row],[Rate
(L/S)]],"")</f>
        <v>0</v>
      </c>
      <c r="AG590" s="7">
        <f>IFERROR(VLOOKUP(Table1[[#This Row],[Stock]],[2]CUS030!$A$5:$BO$10000,38,0)/Table1[[#This Row],[Rate
(L/S)]],"")</f>
        <v>0</v>
      </c>
      <c r="AH590" s="7">
        <f>IFERROR(VLOOKUP(Table1[[#This Row],[Stock]],[2]CUS030!$A$5:$BO$10000,39,0)/Table1[[#This Row],[Rate
(L/S)]],"")</f>
        <v>0</v>
      </c>
      <c r="AI590" s="7">
        <f>IFERROR(VLOOKUP(Table1[[#This Row],[Stock]],[2]CUS030!$A$5:$BO$10000,40,0)/Table1[[#This Row],[Rate
(L/S)]],"")</f>
        <v>0</v>
      </c>
      <c r="AJ590" s="7">
        <f>IFERROR(VLOOKUP(Table1[[#This Row],[Stock]],[2]CUS030!$A$5:$BO$10000,41,0)/Table1[[#This Row],[Rate
(L/S)]],"")</f>
        <v>0</v>
      </c>
      <c r="AK590" s="7">
        <f>IFERROR(VLOOKUP(Table1[[#This Row],[Stock]],[2]CUS030!$A$5:$BO$10000,42,0)/Table1[[#This Row],[Rate
(L/S)]],"")</f>
        <v>0</v>
      </c>
      <c r="AL590" s="7">
        <f>IFERROR(VLOOKUP(Table1[[#This Row],[Stock]],[2]CUS030!$A$5:$BO$10000,43,0)/Table1[[#This Row],[Rate
(L/S)]],"")</f>
        <v>0</v>
      </c>
      <c r="AM590" s="7">
        <f>IFERROR(VLOOKUP(Table1[[#This Row],[Stock]],[2]CUS030!$A$5:$BO$10000,44,0)/Table1[[#This Row],[Rate
(L/S)]],"")</f>
        <v>0</v>
      </c>
      <c r="AN590" s="7">
        <f>IFERROR(VLOOKUP(Table1[[#This Row],[Stock]],[2]CUS030!$A$5:$BO$10000,45,0)/Table1[[#This Row],[Rate
(L/S)]],"")</f>
        <v>0</v>
      </c>
      <c r="AO590" s="7">
        <f>IFERROR(VLOOKUP(Table1[[#This Row],[Stock]],[2]CUS030!$A$5:$BO$10000,46,0)/Table1[[#This Row],[Rate
(L/S)]],"")</f>
        <v>0</v>
      </c>
      <c r="AP590" s="7">
        <f>IFERROR(VLOOKUP(Table1[[#This Row],[Stock]],[2]CUS030!$A$5:$BO$10000,47,0)/Table1[[#This Row],[Rate
(L/S)]],"")</f>
        <v>0</v>
      </c>
      <c r="AQ590" s="7">
        <f>IFERROR(VLOOKUP(Table1[[#This Row],[Stock]],[2]CUS030!$A$5:$BO$10000,48,0)/Table1[[#This Row],[Rate
(L/S)]],"")</f>
        <v>0</v>
      </c>
      <c r="AR590" s="7">
        <f>IFERROR(VLOOKUP(Table1[[#This Row],[Stock]],[2]CUS030!$A$5:$BO$10000,49,0)/Table1[[#This Row],[Rate
(L/S)]],"")</f>
        <v>0</v>
      </c>
      <c r="AS590" s="7">
        <f>IFERROR(VLOOKUP(Table1[[#This Row],[Stock]],[2]CUS030!$A$5:$BO$10000,50,0)/Table1[[#This Row],[Rate
(L/S)]],"")</f>
        <v>0</v>
      </c>
      <c r="AT590" s="7">
        <f>IFERROR(VLOOKUP(Table1[[#This Row],[Stock]],[2]CUS030!$A$5:$BO$10000,51,0)/Table1[[#This Row],[Rate
(L/S)]],"")</f>
        <v>0</v>
      </c>
      <c r="AU590" s="7">
        <f>IFERROR(VLOOKUP(Table1[[#This Row],[Stock]],[2]CUS030!$A$5:$BO$10000,52,0)/Table1[[#This Row],[Rate
(L/S)]],"")</f>
        <v>0</v>
      </c>
      <c r="AV590" s="7">
        <f>IFERROR(VLOOKUP(Table1[[#This Row],[Stock]],[2]CUS030!$A$5:$BO$10000,53,0)/Table1[[#This Row],[Rate
(L/S)]],"")</f>
        <v>0</v>
      </c>
      <c r="AW590" s="7">
        <f>IFERROR(VLOOKUP(Table1[[#This Row],[Stock]],[2]CUS030!$A$5:$BO$10000,54,0)/Table1[[#This Row],[Rate
(L/S)]],"")</f>
        <v>0</v>
      </c>
      <c r="AX590" s="7">
        <f>IFERROR(VLOOKUP(Table1[[#This Row],[Stock]],[2]CUS030!$A$5:$BO$10000,55,0)/Table1[[#This Row],[Rate
(L/S)]],"")</f>
        <v>88.888888888888886</v>
      </c>
      <c r="AY590" s="7">
        <f>IFERROR(VLOOKUP(Table1[[#This Row],[Stock]],[2]CUS030!$A$5:$BO$10000,56,0)/Table1[[#This Row],[Rate
(L/S)]],"")</f>
        <v>44.444444444444443</v>
      </c>
      <c r="AZ590" s="7">
        <f>IFERROR(VLOOKUP(Table1[[#This Row],[Stock]],[2]CUS030!$A$5:$BO$10000,57,0)/Table1[[#This Row],[Rate
(L/S)]],"")</f>
        <v>44.444444444444443</v>
      </c>
      <c r="BA590" s="7">
        <f>IFERROR(VLOOKUP(Table1[[#This Row],[Stock]],[2]CUS030!$A$5:$BO$10000,58,0)/Table1[[#This Row],[Rate
(L/S)]],"")</f>
        <v>66.333333333333329</v>
      </c>
      <c r="BB590" s="7">
        <f>IFERROR(VLOOKUP(Table1[[#This Row],[Stock]],[2]CUS030!$A$5:$BO$10000,59,0)/Table1[[#This Row],[Rate
(L/S)]],"")</f>
        <v>0</v>
      </c>
      <c r="BC590" s="7">
        <f>IFERROR(VLOOKUP(Table1[[#This Row],[Stock]],[2]CUS030!$A$5:$BO$10000,60,0)/Table1[[#This Row],[Rate
(L/S)]],"")</f>
        <v>0</v>
      </c>
      <c r="BD590" s="7">
        <f>IFERROR(VLOOKUP(Table1[[#This Row],[Stock]],[2]CUS030!$A$5:$BO$10000,61,0)/Table1[[#This Row],[Rate
(L/S)]],"")</f>
        <v>0</v>
      </c>
      <c r="BE590" s="7">
        <f>IFERROR(VLOOKUP(Table1[[#This Row],[Stock]],[2]CUS030!$A$5:$BO$10000,62,0)/Table1[[#This Row],[Rate
(L/S)]],"")</f>
        <v>0</v>
      </c>
      <c r="BF590" s="7">
        <f>IFERROR(VLOOKUP(Table1[[#This Row],[Stock]],[2]CUS030!$A$5:$BO$10000,63,0)/Table1[[#This Row],[Rate
(L/S)]],"")</f>
        <v>0</v>
      </c>
      <c r="BG590" s="7">
        <f>IFERROR(VLOOKUP(Table1[[#This Row],[Stock]],[2]CUS030!$A$5:$BO$10000,64,0)/Table1[[#This Row],[Rate
(L/S)]],"")</f>
        <v>0</v>
      </c>
      <c r="BH590" s="7">
        <f>IFERROR(VLOOKUP(Table1[[#This Row],[Stock]],[2]CUS030!$A$5:$BO$10000,65,0)/Table1[[#This Row],[Rate
(L/S)]],"")</f>
        <v>0</v>
      </c>
      <c r="BI590" s="7" t="s">
        <v>1</v>
      </c>
      <c r="BJ590" s="15">
        <f>IFERROR(IF(Table1[[#This Row],[S.Material]]="S",(Table1[[#This Row],[Total Qty]]+Table1[[#This Row],[N+1]]+Table1[[#This Row],[N+2]]),Table1[[#This Row],[Total Qty]]+Table1[[#This Row],[N+1]]),)</f>
        <v>88.888888888888886</v>
      </c>
      <c r="BK590" s="7" t="str">
        <f>IFERROR(IF(((AVERAGE((Table1[[#This Row],[N+1]],Table1[[#This Row],[N+2]]),Table1[[#This Row],[N+3]])-(Table1[[#This Row],[Total Qty]])))&gt;500,"Fixed&gt;500pcs",""),"")</f>
        <v/>
      </c>
      <c r="BL590" s="7" t="str">
        <f>IF(AND(Table1[[#This Row],[Last Forcast]]=0,Table1[[#This Row],[Total Qty]]&gt;0,Table1[[#This Row],[N+1]]&gt;0),"Check PO again","")</f>
        <v/>
      </c>
    </row>
    <row r="591" spans="2:64" x14ac:dyDescent="0.3">
      <c r="B591">
        <v>589</v>
      </c>
      <c r="C591" t="s">
        <v>604</v>
      </c>
      <c r="D591">
        <f>IFERROR(ROUND((MID(Table1[[#This Row],[Production]],35,(LEN(Table1[[#This Row],[Production]]))-37)/(MID(Table1[[#This Row],[Stock]],35,(LEN(Table1[[#This Row],[Stock]]))-37))),0),"")</f>
        <v>28</v>
      </c>
      <c r="E591" t="s">
        <v>605</v>
      </c>
      <c r="F591" s="16">
        <f>VLOOKUP(LEFT(Table1[[#This Row],[Production]],LEN(Table1[[#This Row],[Production]])-7),Item!$A$5:$Z$1000,26,0)</f>
        <v>1.462</v>
      </c>
      <c r="H591" s="8" t="str">
        <f>IFERROR(VLOOKUP(MID(Table1[[#This Row],[Production]],10,2),Special!$B$2:$D$26,3,0),"")</f>
        <v>S</v>
      </c>
      <c r="J591" t="b">
        <f>EXACT(LEFT(Table1[[#This Row],[Stock]],12),LEFT(Table1[[#This Row],[Production]],12))</f>
        <v>1</v>
      </c>
      <c r="K591" t="b">
        <f>EXACT((RIGHT(Table1[[#This Row],[Stock]],3)),((RIGHT(Table1[[#This Row],[Production]],3))))</f>
        <v>1</v>
      </c>
      <c r="L591" s="14">
        <f>IFERROR(VLOOKUP(Table1[[#This Row],[Stock]],[1]Sheet1!$A$7:$N$10000,14,0),"")</f>
        <v>69</v>
      </c>
      <c r="M591" s="14">
        <f>IFERROR(ROUND((Table1[[#This Row],[Stock
(S&amp;L)]]/Table1[[#This Row],[Rate
(L/S)]]),0),"")</f>
        <v>2</v>
      </c>
      <c r="O591" t="str">
        <f>IF(Table1[[#This Row],[Rate
(L/S)]]=1,"P/E","C")</f>
        <v>C</v>
      </c>
      <c r="P591" s="7">
        <f>IFERROR(VLOOKUP(Table1[[#This Row],[Stock]],[2]CUS030!$A$5:$BO$10000,21,0)/Table1[[#This Row],[Rate
(L/S)]],"")</f>
        <v>0</v>
      </c>
      <c r="Q591" s="7">
        <f>IFERROR(VLOOKUP(Table1[[#This Row],[Stock]],[2]CUS030!$A$5:$BO$10000,22,0)/Table1[[#This Row],[Rate
(L/S)]],"")</f>
        <v>0</v>
      </c>
      <c r="R591" s="7">
        <f>IFERROR(VLOOKUP(Table1[[#This Row],[Stock]],[2]CUS030!$A$5:$BO$10000,23,0)/Table1[[#This Row],[Rate
(L/S)]],"")</f>
        <v>0</v>
      </c>
      <c r="S591" s="7">
        <f>IFERROR(VLOOKUP(Table1[[#This Row],[Stock]],[2]CUS030!$A$5:$BO$10000,24,0)/Table1[[#This Row],[Rate
(L/S)]],"")</f>
        <v>0</v>
      </c>
      <c r="T591" s="7">
        <f>IFERROR(VLOOKUP(Table1[[#This Row],[Stock]],[2]CUS030!$A$5:$BO$10000,25,0)/Table1[[#This Row],[Rate
(L/S)]],"")</f>
        <v>0</v>
      </c>
      <c r="U591" s="7">
        <f>IFERROR(VLOOKUP(Table1[[#This Row],[Stock]],[2]CUS030!$A$5:$BO$10000,26,0)/Table1[[#This Row],[Rate
(L/S)]],"")</f>
        <v>0</v>
      </c>
      <c r="V591" s="7">
        <f>IFERROR(VLOOKUP(Table1[[#This Row],[Stock]],[2]CUS030!$A$5:$BO$10000,27,0)/Table1[[#This Row],[Rate
(L/S)]],"")</f>
        <v>0</v>
      </c>
      <c r="W591" s="7">
        <f>IFERROR(VLOOKUP(Table1[[#This Row],[Stock]],[2]CUS030!$A$5:$BO$10000,28,0)/Table1[[#This Row],[Rate
(L/S)]],"")</f>
        <v>0</v>
      </c>
      <c r="X591" s="7">
        <f>IFERROR(VLOOKUP(Table1[[#This Row],[Stock]],[2]CUS030!$A$5:$BO$10000,29,0)/Table1[[#This Row],[Rate
(L/S)]],"")</f>
        <v>0</v>
      </c>
      <c r="Y591" s="7">
        <f>IFERROR(VLOOKUP(Table1[[#This Row],[Stock]],[2]CUS030!$A$5:$BO$10000,30,0)/Table1[[#This Row],[Rate
(L/S)]],"")</f>
        <v>0</v>
      </c>
      <c r="Z591" s="7">
        <f>IFERROR(VLOOKUP(Table1[[#This Row],[Stock]],[2]CUS030!$A$5:$BO$10000,31,0)/Table1[[#This Row],[Rate
(L/S)]],"")</f>
        <v>0</v>
      </c>
      <c r="AA591" s="7">
        <f>IFERROR(VLOOKUP(Table1[[#This Row],[Stock]],[2]CUS030!$A$5:$BO$10000,32,0)/Table1[[#This Row],[Rate
(L/S)]],"")</f>
        <v>0</v>
      </c>
      <c r="AB591" s="7">
        <f>IFERROR(VLOOKUP(Table1[[#This Row],[Stock]],[2]CUS030!$A$5:$BO$10000,33,0)/Table1[[#This Row],[Rate
(L/S)]],"")</f>
        <v>0</v>
      </c>
      <c r="AC591" s="7">
        <f>IFERROR(VLOOKUP(Table1[[#This Row],[Stock]],[2]CUS030!$A$5:$BO$10000,34,0)/Table1[[#This Row],[Rate
(L/S)]],"")</f>
        <v>0</v>
      </c>
      <c r="AD591" s="7">
        <f>IFERROR(VLOOKUP(Table1[[#This Row],[Stock]],[2]CUS030!$A$5:$BO$10000,35,0)/Table1[[#This Row],[Rate
(L/S)]],"")</f>
        <v>0</v>
      </c>
      <c r="AE591" s="7">
        <f>IFERROR(VLOOKUP(Table1[[#This Row],[Stock]],[2]CUS030!$A$5:$BO$10000,36,0)/Table1[[#This Row],[Rate
(L/S)]],"")</f>
        <v>0</v>
      </c>
      <c r="AF591" s="7">
        <f>IFERROR(VLOOKUP(Table1[[#This Row],[Stock]],[2]CUS030!$A$5:$BO$10000,37,0)/Table1[[#This Row],[Rate
(L/S)]],"")</f>
        <v>0</v>
      </c>
      <c r="AG591" s="7">
        <f>IFERROR(VLOOKUP(Table1[[#This Row],[Stock]],[2]CUS030!$A$5:$BO$10000,38,0)/Table1[[#This Row],[Rate
(L/S)]],"")</f>
        <v>0</v>
      </c>
      <c r="AH591" s="7">
        <f>IFERROR(VLOOKUP(Table1[[#This Row],[Stock]],[2]CUS030!$A$5:$BO$10000,39,0)/Table1[[#This Row],[Rate
(L/S)]],"")</f>
        <v>0</v>
      </c>
      <c r="AI591" s="7">
        <f>IFERROR(VLOOKUP(Table1[[#This Row],[Stock]],[2]CUS030!$A$5:$BO$10000,40,0)/Table1[[#This Row],[Rate
(L/S)]],"")</f>
        <v>0</v>
      </c>
      <c r="AJ591" s="7">
        <f>IFERROR(VLOOKUP(Table1[[#This Row],[Stock]],[2]CUS030!$A$5:$BO$10000,41,0)/Table1[[#This Row],[Rate
(L/S)]],"")</f>
        <v>0</v>
      </c>
      <c r="AK591" s="7">
        <f>IFERROR(VLOOKUP(Table1[[#This Row],[Stock]],[2]CUS030!$A$5:$BO$10000,42,0)/Table1[[#This Row],[Rate
(L/S)]],"")</f>
        <v>0</v>
      </c>
      <c r="AL591" s="7">
        <f>IFERROR(VLOOKUP(Table1[[#This Row],[Stock]],[2]CUS030!$A$5:$BO$10000,43,0)/Table1[[#This Row],[Rate
(L/S)]],"")</f>
        <v>0</v>
      </c>
      <c r="AM591" s="7">
        <f>IFERROR(VLOOKUP(Table1[[#This Row],[Stock]],[2]CUS030!$A$5:$BO$10000,44,0)/Table1[[#This Row],[Rate
(L/S)]],"")</f>
        <v>0</v>
      </c>
      <c r="AN591" s="7">
        <f>IFERROR(VLOOKUP(Table1[[#This Row],[Stock]],[2]CUS030!$A$5:$BO$10000,45,0)/Table1[[#This Row],[Rate
(L/S)]],"")</f>
        <v>0</v>
      </c>
      <c r="AO591" s="7">
        <f>IFERROR(VLOOKUP(Table1[[#This Row],[Stock]],[2]CUS030!$A$5:$BO$10000,46,0)/Table1[[#This Row],[Rate
(L/S)]],"")</f>
        <v>0</v>
      </c>
      <c r="AP591" s="7">
        <f>IFERROR(VLOOKUP(Table1[[#This Row],[Stock]],[2]CUS030!$A$5:$BO$10000,47,0)/Table1[[#This Row],[Rate
(L/S)]],"")</f>
        <v>0</v>
      </c>
      <c r="AQ591" s="7">
        <f>IFERROR(VLOOKUP(Table1[[#This Row],[Stock]],[2]CUS030!$A$5:$BO$10000,48,0)/Table1[[#This Row],[Rate
(L/S)]],"")</f>
        <v>0</v>
      </c>
      <c r="AR591" s="7">
        <f>IFERROR(VLOOKUP(Table1[[#This Row],[Stock]],[2]CUS030!$A$5:$BO$10000,49,0)/Table1[[#This Row],[Rate
(L/S)]],"")</f>
        <v>0</v>
      </c>
      <c r="AS591" s="7">
        <f>IFERROR(VLOOKUP(Table1[[#This Row],[Stock]],[2]CUS030!$A$5:$BO$10000,50,0)/Table1[[#This Row],[Rate
(L/S)]],"")</f>
        <v>0</v>
      </c>
      <c r="AT591" s="7">
        <f>IFERROR(VLOOKUP(Table1[[#This Row],[Stock]],[2]CUS030!$A$5:$BO$10000,51,0)/Table1[[#This Row],[Rate
(L/S)]],"")</f>
        <v>0</v>
      </c>
      <c r="AU591" s="7">
        <f>IFERROR(VLOOKUP(Table1[[#This Row],[Stock]],[2]CUS030!$A$5:$BO$10000,52,0)/Table1[[#This Row],[Rate
(L/S)]],"")</f>
        <v>0</v>
      </c>
      <c r="AV591" s="7">
        <f>IFERROR(VLOOKUP(Table1[[#This Row],[Stock]],[2]CUS030!$A$5:$BO$10000,53,0)/Table1[[#This Row],[Rate
(L/S)]],"")</f>
        <v>0</v>
      </c>
      <c r="AW591" s="7">
        <f>IFERROR(VLOOKUP(Table1[[#This Row],[Stock]],[2]CUS030!$A$5:$BO$10000,54,0)/Table1[[#This Row],[Rate
(L/S)]],"")</f>
        <v>0</v>
      </c>
      <c r="AX591" s="7">
        <f>IFERROR(VLOOKUP(Table1[[#This Row],[Stock]],[2]CUS030!$A$5:$BO$10000,55,0)/Table1[[#This Row],[Rate
(L/S)]],"")</f>
        <v>0</v>
      </c>
      <c r="AY591" s="7">
        <f>IFERROR(VLOOKUP(Table1[[#This Row],[Stock]],[2]CUS030!$A$5:$BO$10000,56,0)/Table1[[#This Row],[Rate
(L/S)]],"")</f>
        <v>0</v>
      </c>
      <c r="AZ591" s="7">
        <f>IFERROR(VLOOKUP(Table1[[#This Row],[Stock]],[2]CUS030!$A$5:$BO$10000,57,0)/Table1[[#This Row],[Rate
(L/S)]],"")</f>
        <v>13.928571428571429</v>
      </c>
      <c r="BA591" s="7">
        <f>IFERROR(VLOOKUP(Table1[[#This Row],[Stock]],[2]CUS030!$A$5:$BO$10000,58,0)/Table1[[#This Row],[Rate
(L/S)]],"")</f>
        <v>13.928571428571429</v>
      </c>
      <c r="BB591" s="7">
        <f>IFERROR(VLOOKUP(Table1[[#This Row],[Stock]],[2]CUS030!$A$5:$BO$10000,59,0)/Table1[[#This Row],[Rate
(L/S)]],"")</f>
        <v>0</v>
      </c>
      <c r="BC591" s="7">
        <f>IFERROR(VLOOKUP(Table1[[#This Row],[Stock]],[2]CUS030!$A$5:$BO$10000,60,0)/Table1[[#This Row],[Rate
(L/S)]],"")</f>
        <v>0</v>
      </c>
      <c r="BD591" s="7">
        <f>IFERROR(VLOOKUP(Table1[[#This Row],[Stock]],[2]CUS030!$A$5:$BO$10000,61,0)/Table1[[#This Row],[Rate
(L/S)]],"")</f>
        <v>0</v>
      </c>
      <c r="BE591" s="7">
        <f>IFERROR(VLOOKUP(Table1[[#This Row],[Stock]],[2]CUS030!$A$5:$BO$10000,62,0)/Table1[[#This Row],[Rate
(L/S)]],"")</f>
        <v>0</v>
      </c>
      <c r="BF591" s="7">
        <f>IFERROR(VLOOKUP(Table1[[#This Row],[Stock]],[2]CUS030!$A$5:$BO$10000,63,0)/Table1[[#This Row],[Rate
(L/S)]],"")</f>
        <v>0</v>
      </c>
      <c r="BG591" s="7">
        <f>IFERROR(VLOOKUP(Table1[[#This Row],[Stock]],[2]CUS030!$A$5:$BO$10000,64,0)/Table1[[#This Row],[Rate
(L/S)]],"")</f>
        <v>0</v>
      </c>
      <c r="BH591" s="7">
        <f>IFERROR(VLOOKUP(Table1[[#This Row],[Stock]],[2]CUS030!$A$5:$BO$10000,65,0)/Table1[[#This Row],[Rate
(L/S)]],"")</f>
        <v>0</v>
      </c>
      <c r="BI591" s="7" t="s">
        <v>1</v>
      </c>
      <c r="BJ591" s="15">
        <f>IFERROR(IF(Table1[[#This Row],[S.Material]]="S",(Table1[[#This Row],[Total Qty]]+Table1[[#This Row],[N+1]]+Table1[[#This Row],[N+2]]),Table1[[#This Row],[Total Qty]]+Table1[[#This Row],[N+1]]),)</f>
        <v>13.928571428571429</v>
      </c>
      <c r="BK591" s="7" t="str">
        <f>IFERROR(IF(((AVERAGE((Table1[[#This Row],[N+1]],Table1[[#This Row],[N+2]]),Table1[[#This Row],[N+3]])-(Table1[[#This Row],[Total Qty]])))&gt;500,"Fixed&gt;500pcs",""),"")</f>
        <v/>
      </c>
      <c r="BL591" s="7" t="str">
        <f>IF(AND(Table1[[#This Row],[Last Forcast]]=0,Table1[[#This Row],[Total Qty]]&gt;0,Table1[[#This Row],[N+1]]&gt;0),"Check PO again","")</f>
        <v/>
      </c>
    </row>
    <row r="592" spans="2:64" x14ac:dyDescent="0.3">
      <c r="B592">
        <v>590</v>
      </c>
      <c r="C592" t="s">
        <v>606</v>
      </c>
      <c r="D592">
        <f>IFERROR(ROUND((MID(Table1[[#This Row],[Production]],35,(LEN(Table1[[#This Row],[Production]]))-37)/(MID(Table1[[#This Row],[Stock]],35,(LEN(Table1[[#This Row],[Stock]]))-37))),0),"")</f>
        <v>12</v>
      </c>
      <c r="E592" t="s">
        <v>605</v>
      </c>
      <c r="F592" s="16">
        <f>VLOOKUP(LEFT(Table1[[#This Row],[Production]],LEN(Table1[[#This Row],[Production]])-7),Item!$A$5:$Z$1000,26,0)</f>
        <v>1.462</v>
      </c>
      <c r="H592" s="8" t="str">
        <f>IFERROR(VLOOKUP(MID(Table1[[#This Row],[Production]],10,2),Special!$B$2:$D$26,3,0),"")</f>
        <v>S</v>
      </c>
      <c r="J592" t="b">
        <f>EXACT(LEFT(Table1[[#This Row],[Stock]],12),LEFT(Table1[[#This Row],[Production]],12))</f>
        <v>1</v>
      </c>
      <c r="K592" t="b">
        <f>EXACT((RIGHT(Table1[[#This Row],[Stock]],3)),((RIGHT(Table1[[#This Row],[Production]],3))))</f>
        <v>1</v>
      </c>
      <c r="L592" s="14">
        <f>IFERROR(VLOOKUP(Table1[[#This Row],[Stock]],[1]Sheet1!$A$7:$N$10000,14,0),"")</f>
        <v>34</v>
      </c>
      <c r="M592" s="14">
        <f>IFERROR(ROUND((Table1[[#This Row],[Stock
(S&amp;L)]]/Table1[[#This Row],[Rate
(L/S)]]),0),"")</f>
        <v>3</v>
      </c>
      <c r="O592" t="str">
        <f>IF(Table1[[#This Row],[Rate
(L/S)]]=1,"P/E","C")</f>
        <v>C</v>
      </c>
      <c r="P592" s="7">
        <f>IFERROR(VLOOKUP(Table1[[#This Row],[Stock]],[2]CUS030!$A$5:$BO$10000,21,0)/Table1[[#This Row],[Rate
(L/S)]],"")</f>
        <v>0</v>
      </c>
      <c r="Q592" s="7">
        <f>IFERROR(VLOOKUP(Table1[[#This Row],[Stock]],[2]CUS030!$A$5:$BO$10000,22,0)/Table1[[#This Row],[Rate
(L/S)]],"")</f>
        <v>0</v>
      </c>
      <c r="R592" s="7">
        <f>IFERROR(VLOOKUP(Table1[[#This Row],[Stock]],[2]CUS030!$A$5:$BO$10000,23,0)/Table1[[#This Row],[Rate
(L/S)]],"")</f>
        <v>0</v>
      </c>
      <c r="S592" s="7">
        <f>IFERROR(VLOOKUP(Table1[[#This Row],[Stock]],[2]CUS030!$A$5:$BO$10000,24,0)/Table1[[#This Row],[Rate
(L/S)]],"")</f>
        <v>0</v>
      </c>
      <c r="T592" s="7">
        <f>IFERROR(VLOOKUP(Table1[[#This Row],[Stock]],[2]CUS030!$A$5:$BO$10000,25,0)/Table1[[#This Row],[Rate
(L/S)]],"")</f>
        <v>0</v>
      </c>
      <c r="U592" s="7">
        <f>IFERROR(VLOOKUP(Table1[[#This Row],[Stock]],[2]CUS030!$A$5:$BO$10000,26,0)/Table1[[#This Row],[Rate
(L/S)]],"")</f>
        <v>0</v>
      </c>
      <c r="V592" s="7">
        <f>IFERROR(VLOOKUP(Table1[[#This Row],[Stock]],[2]CUS030!$A$5:$BO$10000,27,0)/Table1[[#This Row],[Rate
(L/S)]],"")</f>
        <v>0</v>
      </c>
      <c r="W592" s="7">
        <f>IFERROR(VLOOKUP(Table1[[#This Row],[Stock]],[2]CUS030!$A$5:$BO$10000,28,0)/Table1[[#This Row],[Rate
(L/S)]],"")</f>
        <v>0</v>
      </c>
      <c r="X592" s="7">
        <f>IFERROR(VLOOKUP(Table1[[#This Row],[Stock]],[2]CUS030!$A$5:$BO$10000,29,0)/Table1[[#This Row],[Rate
(L/S)]],"")</f>
        <v>0</v>
      </c>
      <c r="Y592" s="7">
        <f>IFERROR(VLOOKUP(Table1[[#This Row],[Stock]],[2]CUS030!$A$5:$BO$10000,30,0)/Table1[[#This Row],[Rate
(L/S)]],"")</f>
        <v>0</v>
      </c>
      <c r="Z592" s="7">
        <f>IFERROR(VLOOKUP(Table1[[#This Row],[Stock]],[2]CUS030!$A$5:$BO$10000,31,0)/Table1[[#This Row],[Rate
(L/S)]],"")</f>
        <v>0</v>
      </c>
      <c r="AA592" s="7">
        <f>IFERROR(VLOOKUP(Table1[[#This Row],[Stock]],[2]CUS030!$A$5:$BO$10000,32,0)/Table1[[#This Row],[Rate
(L/S)]],"")</f>
        <v>0</v>
      </c>
      <c r="AB592" s="7">
        <f>IFERROR(VLOOKUP(Table1[[#This Row],[Stock]],[2]CUS030!$A$5:$BO$10000,33,0)/Table1[[#This Row],[Rate
(L/S)]],"")</f>
        <v>0</v>
      </c>
      <c r="AC592" s="7">
        <f>IFERROR(VLOOKUP(Table1[[#This Row],[Stock]],[2]CUS030!$A$5:$BO$10000,34,0)/Table1[[#This Row],[Rate
(L/S)]],"")</f>
        <v>0</v>
      </c>
      <c r="AD592" s="7">
        <f>IFERROR(VLOOKUP(Table1[[#This Row],[Stock]],[2]CUS030!$A$5:$BO$10000,35,0)/Table1[[#This Row],[Rate
(L/S)]],"")</f>
        <v>0</v>
      </c>
      <c r="AE592" s="7">
        <f>IFERROR(VLOOKUP(Table1[[#This Row],[Stock]],[2]CUS030!$A$5:$BO$10000,36,0)/Table1[[#This Row],[Rate
(L/S)]],"")</f>
        <v>0</v>
      </c>
      <c r="AF592" s="7">
        <f>IFERROR(VLOOKUP(Table1[[#This Row],[Stock]],[2]CUS030!$A$5:$BO$10000,37,0)/Table1[[#This Row],[Rate
(L/S)]],"")</f>
        <v>0</v>
      </c>
      <c r="AG592" s="7">
        <f>IFERROR(VLOOKUP(Table1[[#This Row],[Stock]],[2]CUS030!$A$5:$BO$10000,38,0)/Table1[[#This Row],[Rate
(L/S)]],"")</f>
        <v>0</v>
      </c>
      <c r="AH592" s="7">
        <f>IFERROR(VLOOKUP(Table1[[#This Row],[Stock]],[2]CUS030!$A$5:$BO$10000,39,0)/Table1[[#This Row],[Rate
(L/S)]],"")</f>
        <v>0</v>
      </c>
      <c r="AI592" s="7">
        <f>IFERROR(VLOOKUP(Table1[[#This Row],[Stock]],[2]CUS030!$A$5:$BO$10000,40,0)/Table1[[#This Row],[Rate
(L/S)]],"")</f>
        <v>0</v>
      </c>
      <c r="AJ592" s="7">
        <f>IFERROR(VLOOKUP(Table1[[#This Row],[Stock]],[2]CUS030!$A$5:$BO$10000,41,0)/Table1[[#This Row],[Rate
(L/S)]],"")</f>
        <v>0</v>
      </c>
      <c r="AK592" s="7">
        <f>IFERROR(VLOOKUP(Table1[[#This Row],[Stock]],[2]CUS030!$A$5:$BO$10000,42,0)/Table1[[#This Row],[Rate
(L/S)]],"")</f>
        <v>0</v>
      </c>
      <c r="AL592" s="7">
        <f>IFERROR(VLOOKUP(Table1[[#This Row],[Stock]],[2]CUS030!$A$5:$BO$10000,43,0)/Table1[[#This Row],[Rate
(L/S)]],"")</f>
        <v>0</v>
      </c>
      <c r="AM592" s="7">
        <f>IFERROR(VLOOKUP(Table1[[#This Row],[Stock]],[2]CUS030!$A$5:$BO$10000,44,0)/Table1[[#This Row],[Rate
(L/S)]],"")</f>
        <v>0</v>
      </c>
      <c r="AN592" s="7">
        <f>IFERROR(VLOOKUP(Table1[[#This Row],[Stock]],[2]CUS030!$A$5:$BO$10000,45,0)/Table1[[#This Row],[Rate
(L/S)]],"")</f>
        <v>0</v>
      </c>
      <c r="AO592" s="7">
        <f>IFERROR(VLOOKUP(Table1[[#This Row],[Stock]],[2]CUS030!$A$5:$BO$10000,46,0)/Table1[[#This Row],[Rate
(L/S)]],"")</f>
        <v>0</v>
      </c>
      <c r="AP592" s="7">
        <f>IFERROR(VLOOKUP(Table1[[#This Row],[Stock]],[2]CUS030!$A$5:$BO$10000,47,0)/Table1[[#This Row],[Rate
(L/S)]],"")</f>
        <v>0</v>
      </c>
      <c r="AQ592" s="7">
        <f>IFERROR(VLOOKUP(Table1[[#This Row],[Stock]],[2]CUS030!$A$5:$BO$10000,48,0)/Table1[[#This Row],[Rate
(L/S)]],"")</f>
        <v>0</v>
      </c>
      <c r="AR592" s="7">
        <f>IFERROR(VLOOKUP(Table1[[#This Row],[Stock]],[2]CUS030!$A$5:$BO$10000,49,0)/Table1[[#This Row],[Rate
(L/S)]],"")</f>
        <v>0</v>
      </c>
      <c r="AS592" s="7">
        <f>IFERROR(VLOOKUP(Table1[[#This Row],[Stock]],[2]CUS030!$A$5:$BO$10000,50,0)/Table1[[#This Row],[Rate
(L/S)]],"")</f>
        <v>0</v>
      </c>
      <c r="AT592" s="7">
        <f>IFERROR(VLOOKUP(Table1[[#This Row],[Stock]],[2]CUS030!$A$5:$BO$10000,51,0)/Table1[[#This Row],[Rate
(L/S)]],"")</f>
        <v>0</v>
      </c>
      <c r="AU592" s="7">
        <f>IFERROR(VLOOKUP(Table1[[#This Row],[Stock]],[2]CUS030!$A$5:$BO$10000,52,0)/Table1[[#This Row],[Rate
(L/S)]],"")</f>
        <v>0</v>
      </c>
      <c r="AV592" s="7">
        <f>IFERROR(VLOOKUP(Table1[[#This Row],[Stock]],[2]CUS030!$A$5:$BO$10000,53,0)/Table1[[#This Row],[Rate
(L/S)]],"")</f>
        <v>0</v>
      </c>
      <c r="AW592" s="7">
        <f>IFERROR(VLOOKUP(Table1[[#This Row],[Stock]],[2]CUS030!$A$5:$BO$10000,54,0)/Table1[[#This Row],[Rate
(L/S)]],"")</f>
        <v>0</v>
      </c>
      <c r="AX592" s="7">
        <f>IFERROR(VLOOKUP(Table1[[#This Row],[Stock]],[2]CUS030!$A$5:$BO$10000,55,0)/Table1[[#This Row],[Rate
(L/S)]],"")</f>
        <v>0</v>
      </c>
      <c r="AY592" s="7">
        <f>IFERROR(VLOOKUP(Table1[[#This Row],[Stock]],[2]CUS030!$A$5:$BO$10000,56,0)/Table1[[#This Row],[Rate
(L/S)]],"")</f>
        <v>0</v>
      </c>
      <c r="AZ592" s="7">
        <f>IFERROR(VLOOKUP(Table1[[#This Row],[Stock]],[2]CUS030!$A$5:$BO$10000,57,0)/Table1[[#This Row],[Rate
(L/S)]],"")</f>
        <v>32.5</v>
      </c>
      <c r="BA592" s="7">
        <f>IFERROR(VLOOKUP(Table1[[#This Row],[Stock]],[2]CUS030!$A$5:$BO$10000,58,0)/Table1[[#This Row],[Rate
(L/S)]],"")</f>
        <v>32.5</v>
      </c>
      <c r="BB592" s="7">
        <f>IFERROR(VLOOKUP(Table1[[#This Row],[Stock]],[2]CUS030!$A$5:$BO$10000,59,0)/Table1[[#This Row],[Rate
(L/S)]],"")</f>
        <v>0</v>
      </c>
      <c r="BC592" s="7">
        <f>IFERROR(VLOOKUP(Table1[[#This Row],[Stock]],[2]CUS030!$A$5:$BO$10000,60,0)/Table1[[#This Row],[Rate
(L/S)]],"")</f>
        <v>0</v>
      </c>
      <c r="BD592" s="7">
        <f>IFERROR(VLOOKUP(Table1[[#This Row],[Stock]],[2]CUS030!$A$5:$BO$10000,61,0)/Table1[[#This Row],[Rate
(L/S)]],"")</f>
        <v>0</v>
      </c>
      <c r="BE592" s="7">
        <f>IFERROR(VLOOKUP(Table1[[#This Row],[Stock]],[2]CUS030!$A$5:$BO$10000,62,0)/Table1[[#This Row],[Rate
(L/S)]],"")</f>
        <v>0</v>
      </c>
      <c r="BF592" s="7">
        <f>IFERROR(VLOOKUP(Table1[[#This Row],[Stock]],[2]CUS030!$A$5:$BO$10000,63,0)/Table1[[#This Row],[Rate
(L/S)]],"")</f>
        <v>0</v>
      </c>
      <c r="BG592" s="7">
        <f>IFERROR(VLOOKUP(Table1[[#This Row],[Stock]],[2]CUS030!$A$5:$BO$10000,64,0)/Table1[[#This Row],[Rate
(L/S)]],"")</f>
        <v>0</v>
      </c>
      <c r="BH592" s="7">
        <f>IFERROR(VLOOKUP(Table1[[#This Row],[Stock]],[2]CUS030!$A$5:$BO$10000,65,0)/Table1[[#This Row],[Rate
(L/S)]],"")</f>
        <v>0</v>
      </c>
      <c r="BI592" s="7" t="s">
        <v>1</v>
      </c>
      <c r="BJ592" s="15">
        <f>IFERROR(IF(Table1[[#This Row],[S.Material]]="S",(Table1[[#This Row],[Total Qty]]+Table1[[#This Row],[N+1]]+Table1[[#This Row],[N+2]]),Table1[[#This Row],[Total Qty]]+Table1[[#This Row],[N+1]]),)</f>
        <v>32.5</v>
      </c>
      <c r="BK592" s="7" t="str">
        <f>IFERROR(IF(((AVERAGE((Table1[[#This Row],[N+1]],Table1[[#This Row],[N+2]]),Table1[[#This Row],[N+3]])-(Table1[[#This Row],[Total Qty]])))&gt;500,"Fixed&gt;500pcs",""),"")</f>
        <v/>
      </c>
      <c r="BL592" s="7" t="str">
        <f>IF(AND(Table1[[#This Row],[Last Forcast]]=0,Table1[[#This Row],[Total Qty]]&gt;0,Table1[[#This Row],[N+1]]&gt;0),"Check PO again","")</f>
        <v/>
      </c>
    </row>
    <row r="593" spans="2:64" x14ac:dyDescent="0.3">
      <c r="B593">
        <v>591</v>
      </c>
      <c r="C593" t="s">
        <v>605</v>
      </c>
      <c r="D593">
        <f>IFERROR(ROUND((MID(Table1[[#This Row],[Production]],35,(LEN(Table1[[#This Row],[Production]]))-37)/(MID(Table1[[#This Row],[Stock]],35,(LEN(Table1[[#This Row],[Stock]]))-37))),0),"")</f>
        <v>1</v>
      </c>
      <c r="E593" t="s">
        <v>605</v>
      </c>
      <c r="F593" s="16">
        <f>VLOOKUP(LEFT(Table1[[#This Row],[Production]],LEN(Table1[[#This Row],[Production]])-7),Item!$A$5:$Z$1000,26,0)</f>
        <v>1.462</v>
      </c>
      <c r="H593" s="8" t="str">
        <f>IFERROR(VLOOKUP(MID(Table1[[#This Row],[Production]],10,2),Special!$B$2:$D$26,3,0),"")</f>
        <v>S</v>
      </c>
      <c r="J593" t="b">
        <f>EXACT(LEFT(Table1[[#This Row],[Stock]],12),LEFT(Table1[[#This Row],[Production]],12))</f>
        <v>1</v>
      </c>
      <c r="K593" t="b">
        <f>EXACT((RIGHT(Table1[[#This Row],[Stock]],3)),((RIGHT(Table1[[#This Row],[Production]],3))))</f>
        <v>1</v>
      </c>
      <c r="L593" s="14">
        <f>IFERROR(VLOOKUP(Table1[[#This Row],[Stock]],[1]Sheet1!$A$7:$N$10000,14,0),"")</f>
        <v>121</v>
      </c>
      <c r="M593" s="14">
        <f>IFERROR(ROUND((Table1[[#This Row],[Stock
(S&amp;L)]]/Table1[[#This Row],[Rate
(L/S)]]),0),"")</f>
        <v>121</v>
      </c>
      <c r="O593" t="str">
        <f>IF(Table1[[#This Row],[Rate
(L/S)]]=1,"P/E","C")</f>
        <v>P/E</v>
      </c>
      <c r="P593" s="7" t="str">
        <f>IFERROR(VLOOKUP(Table1[[#This Row],[Stock]],[2]CUS030!$A$5:$BO$10000,21,0)/Table1[[#This Row],[Rate
(L/S)]],"")</f>
        <v/>
      </c>
      <c r="Q593" s="7" t="str">
        <f>IFERROR(VLOOKUP(Table1[[#This Row],[Stock]],[2]CUS030!$A$5:$BO$10000,22,0)/Table1[[#This Row],[Rate
(L/S)]],"")</f>
        <v/>
      </c>
      <c r="R593" s="7" t="str">
        <f>IFERROR(VLOOKUP(Table1[[#This Row],[Stock]],[2]CUS030!$A$5:$BO$10000,23,0)/Table1[[#This Row],[Rate
(L/S)]],"")</f>
        <v/>
      </c>
      <c r="S593" s="7" t="str">
        <f>IFERROR(VLOOKUP(Table1[[#This Row],[Stock]],[2]CUS030!$A$5:$BO$10000,24,0)/Table1[[#This Row],[Rate
(L/S)]],"")</f>
        <v/>
      </c>
      <c r="T593" s="7" t="str">
        <f>IFERROR(VLOOKUP(Table1[[#This Row],[Stock]],[2]CUS030!$A$5:$BO$10000,25,0)/Table1[[#This Row],[Rate
(L/S)]],"")</f>
        <v/>
      </c>
      <c r="U593" s="7" t="str">
        <f>IFERROR(VLOOKUP(Table1[[#This Row],[Stock]],[2]CUS030!$A$5:$BO$10000,26,0)/Table1[[#This Row],[Rate
(L/S)]],"")</f>
        <v/>
      </c>
      <c r="V593" s="7" t="str">
        <f>IFERROR(VLOOKUP(Table1[[#This Row],[Stock]],[2]CUS030!$A$5:$BO$10000,27,0)/Table1[[#This Row],[Rate
(L/S)]],"")</f>
        <v/>
      </c>
      <c r="W593" s="7" t="str">
        <f>IFERROR(VLOOKUP(Table1[[#This Row],[Stock]],[2]CUS030!$A$5:$BO$10000,28,0)/Table1[[#This Row],[Rate
(L/S)]],"")</f>
        <v/>
      </c>
      <c r="X593" s="7" t="str">
        <f>IFERROR(VLOOKUP(Table1[[#This Row],[Stock]],[2]CUS030!$A$5:$BO$10000,29,0)/Table1[[#This Row],[Rate
(L/S)]],"")</f>
        <v/>
      </c>
      <c r="Y593" s="7" t="str">
        <f>IFERROR(VLOOKUP(Table1[[#This Row],[Stock]],[2]CUS030!$A$5:$BO$10000,30,0)/Table1[[#This Row],[Rate
(L/S)]],"")</f>
        <v/>
      </c>
      <c r="Z593" s="7" t="str">
        <f>IFERROR(VLOOKUP(Table1[[#This Row],[Stock]],[2]CUS030!$A$5:$BO$10000,31,0)/Table1[[#This Row],[Rate
(L/S)]],"")</f>
        <v/>
      </c>
      <c r="AA593" s="7" t="str">
        <f>IFERROR(VLOOKUP(Table1[[#This Row],[Stock]],[2]CUS030!$A$5:$BO$10000,32,0)/Table1[[#This Row],[Rate
(L/S)]],"")</f>
        <v/>
      </c>
      <c r="AB593" s="7" t="str">
        <f>IFERROR(VLOOKUP(Table1[[#This Row],[Stock]],[2]CUS030!$A$5:$BO$10000,33,0)/Table1[[#This Row],[Rate
(L/S)]],"")</f>
        <v/>
      </c>
      <c r="AC593" s="7" t="str">
        <f>IFERROR(VLOOKUP(Table1[[#This Row],[Stock]],[2]CUS030!$A$5:$BO$10000,34,0)/Table1[[#This Row],[Rate
(L/S)]],"")</f>
        <v/>
      </c>
      <c r="AD593" s="7" t="str">
        <f>IFERROR(VLOOKUP(Table1[[#This Row],[Stock]],[2]CUS030!$A$5:$BO$10000,35,0)/Table1[[#This Row],[Rate
(L/S)]],"")</f>
        <v/>
      </c>
      <c r="AE593" s="7" t="str">
        <f>IFERROR(VLOOKUP(Table1[[#This Row],[Stock]],[2]CUS030!$A$5:$BO$10000,36,0)/Table1[[#This Row],[Rate
(L/S)]],"")</f>
        <v/>
      </c>
      <c r="AF593" s="7" t="str">
        <f>IFERROR(VLOOKUP(Table1[[#This Row],[Stock]],[2]CUS030!$A$5:$BO$10000,37,0)/Table1[[#This Row],[Rate
(L/S)]],"")</f>
        <v/>
      </c>
      <c r="AG593" s="7" t="str">
        <f>IFERROR(VLOOKUP(Table1[[#This Row],[Stock]],[2]CUS030!$A$5:$BO$10000,38,0)/Table1[[#This Row],[Rate
(L/S)]],"")</f>
        <v/>
      </c>
      <c r="AH593" s="7" t="str">
        <f>IFERROR(VLOOKUP(Table1[[#This Row],[Stock]],[2]CUS030!$A$5:$BO$10000,39,0)/Table1[[#This Row],[Rate
(L/S)]],"")</f>
        <v/>
      </c>
      <c r="AI593" s="7" t="str">
        <f>IFERROR(VLOOKUP(Table1[[#This Row],[Stock]],[2]CUS030!$A$5:$BO$10000,40,0)/Table1[[#This Row],[Rate
(L/S)]],"")</f>
        <v/>
      </c>
      <c r="AJ593" s="7" t="str">
        <f>IFERROR(VLOOKUP(Table1[[#This Row],[Stock]],[2]CUS030!$A$5:$BO$10000,41,0)/Table1[[#This Row],[Rate
(L/S)]],"")</f>
        <v/>
      </c>
      <c r="AK593" s="7" t="str">
        <f>IFERROR(VLOOKUP(Table1[[#This Row],[Stock]],[2]CUS030!$A$5:$BO$10000,42,0)/Table1[[#This Row],[Rate
(L/S)]],"")</f>
        <v/>
      </c>
      <c r="AL593" s="7" t="str">
        <f>IFERROR(VLOOKUP(Table1[[#This Row],[Stock]],[2]CUS030!$A$5:$BO$10000,43,0)/Table1[[#This Row],[Rate
(L/S)]],"")</f>
        <v/>
      </c>
      <c r="AM593" s="7" t="str">
        <f>IFERROR(VLOOKUP(Table1[[#This Row],[Stock]],[2]CUS030!$A$5:$BO$10000,44,0)/Table1[[#This Row],[Rate
(L/S)]],"")</f>
        <v/>
      </c>
      <c r="AN593" s="7" t="str">
        <f>IFERROR(VLOOKUP(Table1[[#This Row],[Stock]],[2]CUS030!$A$5:$BO$10000,45,0)/Table1[[#This Row],[Rate
(L/S)]],"")</f>
        <v/>
      </c>
      <c r="AO593" s="7" t="str">
        <f>IFERROR(VLOOKUP(Table1[[#This Row],[Stock]],[2]CUS030!$A$5:$BO$10000,46,0)/Table1[[#This Row],[Rate
(L/S)]],"")</f>
        <v/>
      </c>
      <c r="AP593" s="7" t="str">
        <f>IFERROR(VLOOKUP(Table1[[#This Row],[Stock]],[2]CUS030!$A$5:$BO$10000,47,0)/Table1[[#This Row],[Rate
(L/S)]],"")</f>
        <v/>
      </c>
      <c r="AQ593" s="7" t="str">
        <f>IFERROR(VLOOKUP(Table1[[#This Row],[Stock]],[2]CUS030!$A$5:$BO$10000,48,0)/Table1[[#This Row],[Rate
(L/S)]],"")</f>
        <v/>
      </c>
      <c r="AR593" s="7" t="str">
        <f>IFERROR(VLOOKUP(Table1[[#This Row],[Stock]],[2]CUS030!$A$5:$BO$10000,49,0)/Table1[[#This Row],[Rate
(L/S)]],"")</f>
        <v/>
      </c>
      <c r="AS593" s="7" t="str">
        <f>IFERROR(VLOOKUP(Table1[[#This Row],[Stock]],[2]CUS030!$A$5:$BO$10000,50,0)/Table1[[#This Row],[Rate
(L/S)]],"")</f>
        <v/>
      </c>
      <c r="AT593" s="7" t="str">
        <f>IFERROR(VLOOKUP(Table1[[#This Row],[Stock]],[2]CUS030!$A$5:$BO$10000,51,0)/Table1[[#This Row],[Rate
(L/S)]],"")</f>
        <v/>
      </c>
      <c r="AU593" s="7" t="str">
        <f>IFERROR(VLOOKUP(Table1[[#This Row],[Stock]],[2]CUS030!$A$5:$BO$10000,52,0)/Table1[[#This Row],[Rate
(L/S)]],"")</f>
        <v/>
      </c>
      <c r="AV593" s="7" t="str">
        <f>IFERROR(VLOOKUP(Table1[[#This Row],[Stock]],[2]CUS030!$A$5:$BO$10000,53,0)/Table1[[#This Row],[Rate
(L/S)]],"")</f>
        <v/>
      </c>
      <c r="AW593" s="7" t="str">
        <f>IFERROR(VLOOKUP(Table1[[#This Row],[Stock]],[2]CUS030!$A$5:$BO$10000,54,0)/Table1[[#This Row],[Rate
(L/S)]],"")</f>
        <v/>
      </c>
      <c r="AX593" s="7" t="str">
        <f>IFERROR(VLOOKUP(Table1[[#This Row],[Stock]],[2]CUS030!$A$5:$BO$10000,55,0)/Table1[[#This Row],[Rate
(L/S)]],"")</f>
        <v/>
      </c>
      <c r="AY593" s="7" t="str">
        <f>IFERROR(VLOOKUP(Table1[[#This Row],[Stock]],[2]CUS030!$A$5:$BO$10000,56,0)/Table1[[#This Row],[Rate
(L/S)]],"")</f>
        <v/>
      </c>
      <c r="AZ593" s="7" t="str">
        <f>IFERROR(VLOOKUP(Table1[[#This Row],[Stock]],[2]CUS030!$A$5:$BO$10000,57,0)/Table1[[#This Row],[Rate
(L/S)]],"")</f>
        <v/>
      </c>
      <c r="BA593" s="7" t="str">
        <f>IFERROR(VLOOKUP(Table1[[#This Row],[Stock]],[2]CUS030!$A$5:$BO$10000,58,0)/Table1[[#This Row],[Rate
(L/S)]],"")</f>
        <v/>
      </c>
      <c r="BB593" s="7" t="str">
        <f>IFERROR(VLOOKUP(Table1[[#This Row],[Stock]],[2]CUS030!$A$5:$BO$10000,59,0)/Table1[[#This Row],[Rate
(L/S)]],"")</f>
        <v/>
      </c>
      <c r="BC593" s="7" t="str">
        <f>IFERROR(VLOOKUP(Table1[[#This Row],[Stock]],[2]CUS030!$A$5:$BO$10000,60,0)/Table1[[#This Row],[Rate
(L/S)]],"")</f>
        <v/>
      </c>
      <c r="BD593" s="7" t="str">
        <f>IFERROR(VLOOKUP(Table1[[#This Row],[Stock]],[2]CUS030!$A$5:$BO$10000,61,0)/Table1[[#This Row],[Rate
(L/S)]],"")</f>
        <v/>
      </c>
      <c r="BE593" s="7" t="str">
        <f>IFERROR(VLOOKUP(Table1[[#This Row],[Stock]],[2]CUS030!$A$5:$BO$10000,62,0)/Table1[[#This Row],[Rate
(L/S)]],"")</f>
        <v/>
      </c>
      <c r="BF593" s="7" t="str">
        <f>IFERROR(VLOOKUP(Table1[[#This Row],[Stock]],[2]CUS030!$A$5:$BO$10000,63,0)/Table1[[#This Row],[Rate
(L/S)]],"")</f>
        <v/>
      </c>
      <c r="BG593" s="7" t="str">
        <f>IFERROR(VLOOKUP(Table1[[#This Row],[Stock]],[2]CUS030!$A$5:$BO$10000,64,0)/Table1[[#This Row],[Rate
(L/S)]],"")</f>
        <v/>
      </c>
      <c r="BH593" s="7" t="str">
        <f>IFERROR(VLOOKUP(Table1[[#This Row],[Stock]],[2]CUS030!$A$5:$BO$10000,65,0)/Table1[[#This Row],[Rate
(L/S)]],"")</f>
        <v/>
      </c>
      <c r="BI593" s="7" t="s">
        <v>1</v>
      </c>
      <c r="BJ593" s="15">
        <f>IFERROR(IF(Table1[[#This Row],[S.Material]]="S",(Table1[[#This Row],[Total Qty]]+Table1[[#This Row],[N+1]]+Table1[[#This Row],[N+2]]),Table1[[#This Row],[Total Qty]]+Table1[[#This Row],[N+1]]),)</f>
        <v>0</v>
      </c>
      <c r="BK593" s="7" t="str">
        <f>IFERROR(IF(((AVERAGE((Table1[[#This Row],[N+1]],Table1[[#This Row],[N+2]]),Table1[[#This Row],[N+3]])-(Table1[[#This Row],[Total Qty]])))&gt;500,"Fixed&gt;500pcs",""),"")</f>
        <v/>
      </c>
      <c r="BL593" s="7" t="str">
        <f>IF(AND(Table1[[#This Row],[Last Forcast]]=0,Table1[[#This Row],[Total Qty]]&gt;0,Table1[[#This Row],[N+1]]&gt;0),"Check PO again","")</f>
        <v/>
      </c>
    </row>
    <row r="594" spans="2:64" x14ac:dyDescent="0.3">
      <c r="B594">
        <v>592</v>
      </c>
      <c r="C594" t="s">
        <v>607</v>
      </c>
      <c r="D594">
        <f>IFERROR(ROUND((MID(Table1[[#This Row],[Production]],35,(LEN(Table1[[#This Row],[Production]]))-37)/(MID(Table1[[#This Row],[Stock]],35,(LEN(Table1[[#This Row],[Stock]]))-37))),0),"")</f>
        <v>27</v>
      </c>
      <c r="E594" t="s">
        <v>608</v>
      </c>
      <c r="F594" s="16">
        <f>VLOOKUP(LEFT(Table1[[#This Row],[Production]],LEN(Table1[[#This Row],[Production]])-7),Item!$A$5:$Z$1000,26,0)</f>
        <v>1.1539999999999999</v>
      </c>
      <c r="H594" s="8" t="str">
        <f>IFERROR(VLOOKUP(MID(Table1[[#This Row],[Production]],10,2),Special!$B$2:$D$26,3,0),"")</f>
        <v>S</v>
      </c>
      <c r="J594" t="b">
        <f>EXACT(LEFT(Table1[[#This Row],[Stock]],12),LEFT(Table1[[#This Row],[Production]],12))</f>
        <v>1</v>
      </c>
      <c r="K594" t="b">
        <f>EXACT((RIGHT(Table1[[#This Row],[Stock]],3)),((RIGHT(Table1[[#This Row],[Production]],3))))</f>
        <v>1</v>
      </c>
      <c r="L594" s="14">
        <f>IFERROR(VLOOKUP(Table1[[#This Row],[Stock]],[1]Sheet1!$A$7:$N$10000,14,0),"")</f>
        <v>2734</v>
      </c>
      <c r="M594" s="14">
        <f>IFERROR(ROUND((Table1[[#This Row],[Stock
(S&amp;L)]]/Table1[[#This Row],[Rate
(L/S)]]),0),"")</f>
        <v>101</v>
      </c>
      <c r="O594" t="str">
        <f>IF(Table1[[#This Row],[Rate
(L/S)]]=1,"P/E","C")</f>
        <v>C</v>
      </c>
      <c r="P594" s="7">
        <f>IFERROR(VLOOKUP(Table1[[#This Row],[Stock]],[2]CUS030!$A$5:$BO$10000,21,0)/Table1[[#This Row],[Rate
(L/S)]],"")</f>
        <v>29.703703703703702</v>
      </c>
      <c r="Q594" s="7">
        <f>IFERROR(VLOOKUP(Table1[[#This Row],[Stock]],[2]CUS030!$A$5:$BO$10000,22,0)/Table1[[#This Row],[Rate
(L/S)]],"")</f>
        <v>29.62962962962963</v>
      </c>
      <c r="R594" s="7">
        <f>IFERROR(VLOOKUP(Table1[[#This Row],[Stock]],[2]CUS030!$A$5:$BO$10000,23,0)/Table1[[#This Row],[Rate
(L/S)]],"")</f>
        <v>0</v>
      </c>
      <c r="S594" s="7">
        <f>IFERROR(VLOOKUP(Table1[[#This Row],[Stock]],[2]CUS030!$A$5:$BO$10000,24,0)/Table1[[#This Row],[Rate
(L/S)]],"")</f>
        <v>0</v>
      </c>
      <c r="T594" s="7">
        <f>IFERROR(VLOOKUP(Table1[[#This Row],[Stock]],[2]CUS030!$A$5:$BO$10000,25,0)/Table1[[#This Row],[Rate
(L/S)]],"")</f>
        <v>0</v>
      </c>
      <c r="U594" s="7">
        <f>IFERROR(VLOOKUP(Table1[[#This Row],[Stock]],[2]CUS030!$A$5:$BO$10000,26,0)/Table1[[#This Row],[Rate
(L/S)]],"")</f>
        <v>0</v>
      </c>
      <c r="V594" s="7">
        <f>IFERROR(VLOOKUP(Table1[[#This Row],[Stock]],[2]CUS030!$A$5:$BO$10000,27,0)/Table1[[#This Row],[Rate
(L/S)]],"")</f>
        <v>0</v>
      </c>
      <c r="W594" s="7">
        <f>IFERROR(VLOOKUP(Table1[[#This Row],[Stock]],[2]CUS030!$A$5:$BO$10000,28,0)/Table1[[#This Row],[Rate
(L/S)]],"")</f>
        <v>0</v>
      </c>
      <c r="X594" s="7">
        <f>IFERROR(VLOOKUP(Table1[[#This Row],[Stock]],[2]CUS030!$A$5:$BO$10000,29,0)/Table1[[#This Row],[Rate
(L/S)]],"")</f>
        <v>0</v>
      </c>
      <c r="Y594" s="7">
        <f>IFERROR(VLOOKUP(Table1[[#This Row],[Stock]],[2]CUS030!$A$5:$BO$10000,30,0)/Table1[[#This Row],[Rate
(L/S)]],"")</f>
        <v>0</v>
      </c>
      <c r="Z594" s="7">
        <f>IFERROR(VLOOKUP(Table1[[#This Row],[Stock]],[2]CUS030!$A$5:$BO$10000,31,0)/Table1[[#This Row],[Rate
(L/S)]],"")</f>
        <v>0</v>
      </c>
      <c r="AA594" s="7">
        <f>IFERROR(VLOOKUP(Table1[[#This Row],[Stock]],[2]CUS030!$A$5:$BO$10000,32,0)/Table1[[#This Row],[Rate
(L/S)]],"")</f>
        <v>0</v>
      </c>
      <c r="AB594" s="7">
        <f>IFERROR(VLOOKUP(Table1[[#This Row],[Stock]],[2]CUS030!$A$5:$BO$10000,33,0)/Table1[[#This Row],[Rate
(L/S)]],"")</f>
        <v>0</v>
      </c>
      <c r="AC594" s="7">
        <f>IFERROR(VLOOKUP(Table1[[#This Row],[Stock]],[2]CUS030!$A$5:$BO$10000,34,0)/Table1[[#This Row],[Rate
(L/S)]],"")</f>
        <v>0</v>
      </c>
      <c r="AD594" s="7">
        <f>IFERROR(VLOOKUP(Table1[[#This Row],[Stock]],[2]CUS030!$A$5:$BO$10000,35,0)/Table1[[#This Row],[Rate
(L/S)]],"")</f>
        <v>0</v>
      </c>
      <c r="AE594" s="7">
        <f>IFERROR(VLOOKUP(Table1[[#This Row],[Stock]],[2]CUS030!$A$5:$BO$10000,36,0)/Table1[[#This Row],[Rate
(L/S)]],"")</f>
        <v>0</v>
      </c>
      <c r="AF594" s="7">
        <f>IFERROR(VLOOKUP(Table1[[#This Row],[Stock]],[2]CUS030!$A$5:$BO$10000,37,0)/Table1[[#This Row],[Rate
(L/S)]],"")</f>
        <v>0</v>
      </c>
      <c r="AG594" s="7">
        <f>IFERROR(VLOOKUP(Table1[[#This Row],[Stock]],[2]CUS030!$A$5:$BO$10000,38,0)/Table1[[#This Row],[Rate
(L/S)]],"")</f>
        <v>0</v>
      </c>
      <c r="AH594" s="7">
        <f>IFERROR(VLOOKUP(Table1[[#This Row],[Stock]],[2]CUS030!$A$5:$BO$10000,39,0)/Table1[[#This Row],[Rate
(L/S)]],"")</f>
        <v>0</v>
      </c>
      <c r="AI594" s="7">
        <f>IFERROR(VLOOKUP(Table1[[#This Row],[Stock]],[2]CUS030!$A$5:$BO$10000,40,0)/Table1[[#This Row],[Rate
(L/S)]],"")</f>
        <v>0</v>
      </c>
      <c r="AJ594" s="7">
        <f>IFERROR(VLOOKUP(Table1[[#This Row],[Stock]],[2]CUS030!$A$5:$BO$10000,41,0)/Table1[[#This Row],[Rate
(L/S)]],"")</f>
        <v>0</v>
      </c>
      <c r="AK594" s="7">
        <f>IFERROR(VLOOKUP(Table1[[#This Row],[Stock]],[2]CUS030!$A$5:$BO$10000,42,0)/Table1[[#This Row],[Rate
(L/S)]],"")</f>
        <v>0</v>
      </c>
      <c r="AL594" s="7">
        <f>IFERROR(VLOOKUP(Table1[[#This Row],[Stock]],[2]CUS030!$A$5:$BO$10000,43,0)/Table1[[#This Row],[Rate
(L/S)]],"")</f>
        <v>0</v>
      </c>
      <c r="AM594" s="7">
        <f>IFERROR(VLOOKUP(Table1[[#This Row],[Stock]],[2]CUS030!$A$5:$BO$10000,44,0)/Table1[[#This Row],[Rate
(L/S)]],"")</f>
        <v>0</v>
      </c>
      <c r="AN594" s="7">
        <f>IFERROR(VLOOKUP(Table1[[#This Row],[Stock]],[2]CUS030!$A$5:$BO$10000,45,0)/Table1[[#This Row],[Rate
(L/S)]],"")</f>
        <v>0</v>
      </c>
      <c r="AO594" s="7">
        <f>IFERROR(VLOOKUP(Table1[[#This Row],[Stock]],[2]CUS030!$A$5:$BO$10000,46,0)/Table1[[#This Row],[Rate
(L/S)]],"")</f>
        <v>0</v>
      </c>
      <c r="AP594" s="7">
        <f>IFERROR(VLOOKUP(Table1[[#This Row],[Stock]],[2]CUS030!$A$5:$BO$10000,47,0)/Table1[[#This Row],[Rate
(L/S)]],"")</f>
        <v>0</v>
      </c>
      <c r="AQ594" s="7">
        <f>IFERROR(VLOOKUP(Table1[[#This Row],[Stock]],[2]CUS030!$A$5:$BO$10000,48,0)/Table1[[#This Row],[Rate
(L/S)]],"")</f>
        <v>0</v>
      </c>
      <c r="AR594" s="7">
        <f>IFERROR(VLOOKUP(Table1[[#This Row],[Stock]],[2]CUS030!$A$5:$BO$10000,49,0)/Table1[[#This Row],[Rate
(L/S)]],"")</f>
        <v>0</v>
      </c>
      <c r="AS594" s="7">
        <f>IFERROR(VLOOKUP(Table1[[#This Row],[Stock]],[2]CUS030!$A$5:$BO$10000,50,0)/Table1[[#This Row],[Rate
(L/S)]],"")</f>
        <v>0</v>
      </c>
      <c r="AT594" s="7">
        <f>IFERROR(VLOOKUP(Table1[[#This Row],[Stock]],[2]CUS030!$A$5:$BO$10000,51,0)/Table1[[#This Row],[Rate
(L/S)]],"")</f>
        <v>0</v>
      </c>
      <c r="AU594" s="7">
        <f>IFERROR(VLOOKUP(Table1[[#This Row],[Stock]],[2]CUS030!$A$5:$BO$10000,52,0)/Table1[[#This Row],[Rate
(L/S)]],"")</f>
        <v>0</v>
      </c>
      <c r="AV594" s="7">
        <f>IFERROR(VLOOKUP(Table1[[#This Row],[Stock]],[2]CUS030!$A$5:$BO$10000,53,0)/Table1[[#This Row],[Rate
(L/S)]],"")</f>
        <v>59.333333333333336</v>
      </c>
      <c r="AW594" s="7">
        <f>IFERROR(VLOOKUP(Table1[[#This Row],[Stock]],[2]CUS030!$A$5:$BO$10000,54,0)/Table1[[#This Row],[Rate
(L/S)]],"")</f>
        <v>0</v>
      </c>
      <c r="AX594" s="7">
        <f>IFERROR(VLOOKUP(Table1[[#This Row],[Stock]],[2]CUS030!$A$5:$BO$10000,55,0)/Table1[[#This Row],[Rate
(L/S)]],"")</f>
        <v>195.77777777777777</v>
      </c>
      <c r="AY594" s="7">
        <f>IFERROR(VLOOKUP(Table1[[#This Row],[Stock]],[2]CUS030!$A$5:$BO$10000,56,0)/Table1[[#This Row],[Rate
(L/S)]],"")</f>
        <v>143.85185185185185</v>
      </c>
      <c r="AZ594" s="7">
        <f>IFERROR(VLOOKUP(Table1[[#This Row],[Stock]],[2]CUS030!$A$5:$BO$10000,57,0)/Table1[[#This Row],[Rate
(L/S)]],"")</f>
        <v>145.33333333333334</v>
      </c>
      <c r="BA594" s="7">
        <f>IFERROR(VLOOKUP(Table1[[#This Row],[Stock]],[2]CUS030!$A$5:$BO$10000,58,0)/Table1[[#This Row],[Rate
(L/S)]],"")</f>
        <v>204.66666666666666</v>
      </c>
      <c r="BB594" s="7">
        <f>IFERROR(VLOOKUP(Table1[[#This Row],[Stock]],[2]CUS030!$A$5:$BO$10000,59,0)/Table1[[#This Row],[Rate
(L/S)]],"")</f>
        <v>0</v>
      </c>
      <c r="BC594" s="7">
        <f>IFERROR(VLOOKUP(Table1[[#This Row],[Stock]],[2]CUS030!$A$5:$BO$10000,60,0)/Table1[[#This Row],[Rate
(L/S)]],"")</f>
        <v>0</v>
      </c>
      <c r="BD594" s="7">
        <f>IFERROR(VLOOKUP(Table1[[#This Row],[Stock]],[2]CUS030!$A$5:$BO$10000,61,0)/Table1[[#This Row],[Rate
(L/S)]],"")</f>
        <v>0</v>
      </c>
      <c r="BE594" s="7">
        <f>IFERROR(VLOOKUP(Table1[[#This Row],[Stock]],[2]CUS030!$A$5:$BO$10000,62,0)/Table1[[#This Row],[Rate
(L/S)]],"")</f>
        <v>0</v>
      </c>
      <c r="BF594" s="7">
        <f>IFERROR(VLOOKUP(Table1[[#This Row],[Stock]],[2]CUS030!$A$5:$BO$10000,63,0)/Table1[[#This Row],[Rate
(L/S)]],"")</f>
        <v>0</v>
      </c>
      <c r="BG594" s="7">
        <f>IFERROR(VLOOKUP(Table1[[#This Row],[Stock]],[2]CUS030!$A$5:$BO$10000,64,0)/Table1[[#This Row],[Rate
(L/S)]],"")</f>
        <v>0</v>
      </c>
      <c r="BH594" s="7">
        <f>IFERROR(VLOOKUP(Table1[[#This Row],[Stock]],[2]CUS030!$A$5:$BO$10000,65,0)/Table1[[#This Row],[Rate
(L/S)]],"")</f>
        <v>0</v>
      </c>
      <c r="BI594" s="7" t="s">
        <v>1</v>
      </c>
      <c r="BJ594" s="15">
        <f>IFERROR(IF(Table1[[#This Row],[S.Material]]="S",(Table1[[#This Row],[Total Qty]]+Table1[[#This Row],[N+1]]+Table1[[#This Row],[N+2]]),Table1[[#This Row],[Total Qty]]+Table1[[#This Row],[N+1]]),)</f>
        <v>348.51851851851853</v>
      </c>
      <c r="BK594" s="7" t="str">
        <f>IFERROR(IF(((AVERAGE((Table1[[#This Row],[N+1]],Table1[[#This Row],[N+2]]),Table1[[#This Row],[N+3]])-(Table1[[#This Row],[Total Qty]])))&gt;500,"Fixed&gt;500pcs",""),"")</f>
        <v/>
      </c>
      <c r="BL594" s="7" t="str">
        <f>IF(AND(Table1[[#This Row],[Last Forcast]]=0,Table1[[#This Row],[Total Qty]]&gt;0,Table1[[#This Row],[N+1]]&gt;0),"Check PO again","")</f>
        <v/>
      </c>
    </row>
    <row r="595" spans="2:64" x14ac:dyDescent="0.3">
      <c r="B595">
        <v>593</v>
      </c>
      <c r="C595" t="s">
        <v>609</v>
      </c>
      <c r="D595">
        <f>IFERROR(ROUND((MID(Table1[[#This Row],[Production]],35,(LEN(Table1[[#This Row],[Production]]))-37)/(MID(Table1[[#This Row],[Stock]],35,(LEN(Table1[[#This Row],[Stock]]))-37))),0),"")</f>
        <v>24</v>
      </c>
      <c r="E595" t="s">
        <v>615</v>
      </c>
      <c r="F595" s="16">
        <f>VLOOKUP(LEFT(Table1[[#This Row],[Production]],LEN(Table1[[#This Row],[Production]])-7),Item!$A$5:$Z$1000,26,0)</f>
        <v>1.1539999999999999</v>
      </c>
      <c r="H595" s="8" t="str">
        <f>IFERROR(VLOOKUP(MID(Table1[[#This Row],[Production]],10,2),Special!$B$2:$D$26,3,0),"")</f>
        <v>S</v>
      </c>
      <c r="J595" t="b">
        <f>EXACT(LEFT(Table1[[#This Row],[Stock]],12),LEFT(Table1[[#This Row],[Production]],12))</f>
        <v>1</v>
      </c>
      <c r="K595" t="b">
        <f>EXACT((RIGHT(Table1[[#This Row],[Stock]],3)),((RIGHT(Table1[[#This Row],[Production]],3))))</f>
        <v>1</v>
      </c>
      <c r="L595" s="14">
        <f>IFERROR(VLOOKUP(Table1[[#This Row],[Stock]],[1]Sheet1!$A$7:$N$10000,14,0),"")</f>
        <v>5276</v>
      </c>
      <c r="M595" s="14">
        <f>IFERROR(ROUND((Table1[[#This Row],[Stock
(S&amp;L)]]/Table1[[#This Row],[Rate
(L/S)]]),0),"")</f>
        <v>220</v>
      </c>
      <c r="O595" t="str">
        <f>IF(Table1[[#This Row],[Rate
(L/S)]]=1,"P/E","C")</f>
        <v>C</v>
      </c>
      <c r="P595" s="7">
        <f>IFERROR(VLOOKUP(Table1[[#This Row],[Stock]],[2]CUS030!$A$5:$BO$10000,21,0)/Table1[[#This Row],[Rate
(L/S)]],"")</f>
        <v>0</v>
      </c>
      <c r="Q595" s="7">
        <f>IFERROR(VLOOKUP(Table1[[#This Row],[Stock]],[2]CUS030!$A$5:$BO$10000,22,0)/Table1[[#This Row],[Rate
(L/S)]],"")</f>
        <v>0</v>
      </c>
      <c r="R595" s="7">
        <f>IFERROR(VLOOKUP(Table1[[#This Row],[Stock]],[2]CUS030!$A$5:$BO$10000,23,0)/Table1[[#This Row],[Rate
(L/S)]],"")</f>
        <v>0</v>
      </c>
      <c r="S595" s="7">
        <f>IFERROR(VLOOKUP(Table1[[#This Row],[Stock]],[2]CUS030!$A$5:$BO$10000,24,0)/Table1[[#This Row],[Rate
(L/S)]],"")</f>
        <v>0</v>
      </c>
      <c r="T595" s="7">
        <f>IFERROR(VLOOKUP(Table1[[#This Row],[Stock]],[2]CUS030!$A$5:$BO$10000,25,0)/Table1[[#This Row],[Rate
(L/S)]],"")</f>
        <v>0</v>
      </c>
      <c r="U595" s="7">
        <f>IFERROR(VLOOKUP(Table1[[#This Row],[Stock]],[2]CUS030!$A$5:$BO$10000,26,0)/Table1[[#This Row],[Rate
(L/S)]],"")</f>
        <v>0</v>
      </c>
      <c r="V595" s="7">
        <f>IFERROR(VLOOKUP(Table1[[#This Row],[Stock]],[2]CUS030!$A$5:$BO$10000,27,0)/Table1[[#This Row],[Rate
(L/S)]],"")</f>
        <v>0</v>
      </c>
      <c r="W595" s="7">
        <f>IFERROR(VLOOKUP(Table1[[#This Row],[Stock]],[2]CUS030!$A$5:$BO$10000,28,0)/Table1[[#This Row],[Rate
(L/S)]],"")</f>
        <v>0</v>
      </c>
      <c r="X595" s="7">
        <f>IFERROR(VLOOKUP(Table1[[#This Row],[Stock]],[2]CUS030!$A$5:$BO$10000,29,0)/Table1[[#This Row],[Rate
(L/S)]],"")</f>
        <v>0</v>
      </c>
      <c r="Y595" s="7">
        <f>IFERROR(VLOOKUP(Table1[[#This Row],[Stock]],[2]CUS030!$A$5:$BO$10000,30,0)/Table1[[#This Row],[Rate
(L/S)]],"")</f>
        <v>0</v>
      </c>
      <c r="Z595" s="7">
        <f>IFERROR(VLOOKUP(Table1[[#This Row],[Stock]],[2]CUS030!$A$5:$BO$10000,31,0)/Table1[[#This Row],[Rate
(L/S)]],"")</f>
        <v>0</v>
      </c>
      <c r="AA595" s="7">
        <f>IFERROR(VLOOKUP(Table1[[#This Row],[Stock]],[2]CUS030!$A$5:$BO$10000,32,0)/Table1[[#This Row],[Rate
(L/S)]],"")</f>
        <v>0</v>
      </c>
      <c r="AB595" s="7">
        <f>IFERROR(VLOOKUP(Table1[[#This Row],[Stock]],[2]CUS030!$A$5:$BO$10000,33,0)/Table1[[#This Row],[Rate
(L/S)]],"")</f>
        <v>0</v>
      </c>
      <c r="AC595" s="7">
        <f>IFERROR(VLOOKUP(Table1[[#This Row],[Stock]],[2]CUS030!$A$5:$BO$10000,34,0)/Table1[[#This Row],[Rate
(L/S)]],"")</f>
        <v>0</v>
      </c>
      <c r="AD595" s="7">
        <f>IFERROR(VLOOKUP(Table1[[#This Row],[Stock]],[2]CUS030!$A$5:$BO$10000,35,0)/Table1[[#This Row],[Rate
(L/S)]],"")</f>
        <v>0</v>
      </c>
      <c r="AE595" s="7">
        <f>IFERROR(VLOOKUP(Table1[[#This Row],[Stock]],[2]CUS030!$A$5:$BO$10000,36,0)/Table1[[#This Row],[Rate
(L/S)]],"")</f>
        <v>0</v>
      </c>
      <c r="AF595" s="7">
        <f>IFERROR(VLOOKUP(Table1[[#This Row],[Stock]],[2]CUS030!$A$5:$BO$10000,37,0)/Table1[[#This Row],[Rate
(L/S)]],"")</f>
        <v>0</v>
      </c>
      <c r="AG595" s="7">
        <f>IFERROR(VLOOKUP(Table1[[#This Row],[Stock]],[2]CUS030!$A$5:$BO$10000,38,0)/Table1[[#This Row],[Rate
(L/S)]],"")</f>
        <v>0</v>
      </c>
      <c r="AH595" s="7">
        <f>IFERROR(VLOOKUP(Table1[[#This Row],[Stock]],[2]CUS030!$A$5:$BO$10000,39,0)/Table1[[#This Row],[Rate
(L/S)]],"")</f>
        <v>0</v>
      </c>
      <c r="AI595" s="7">
        <f>IFERROR(VLOOKUP(Table1[[#This Row],[Stock]],[2]CUS030!$A$5:$BO$10000,40,0)/Table1[[#This Row],[Rate
(L/S)]],"")</f>
        <v>0</v>
      </c>
      <c r="AJ595" s="7">
        <f>IFERROR(VLOOKUP(Table1[[#This Row],[Stock]],[2]CUS030!$A$5:$BO$10000,41,0)/Table1[[#This Row],[Rate
(L/S)]],"")</f>
        <v>0</v>
      </c>
      <c r="AK595" s="7">
        <f>IFERROR(VLOOKUP(Table1[[#This Row],[Stock]],[2]CUS030!$A$5:$BO$10000,42,0)/Table1[[#This Row],[Rate
(L/S)]],"")</f>
        <v>0</v>
      </c>
      <c r="AL595" s="7">
        <f>IFERROR(VLOOKUP(Table1[[#This Row],[Stock]],[2]CUS030!$A$5:$BO$10000,43,0)/Table1[[#This Row],[Rate
(L/S)]],"")</f>
        <v>0</v>
      </c>
      <c r="AM595" s="7">
        <f>IFERROR(VLOOKUP(Table1[[#This Row],[Stock]],[2]CUS030!$A$5:$BO$10000,44,0)/Table1[[#This Row],[Rate
(L/S)]],"")</f>
        <v>0</v>
      </c>
      <c r="AN595" s="7">
        <f>IFERROR(VLOOKUP(Table1[[#This Row],[Stock]],[2]CUS030!$A$5:$BO$10000,45,0)/Table1[[#This Row],[Rate
(L/S)]],"")</f>
        <v>0</v>
      </c>
      <c r="AO595" s="7">
        <f>IFERROR(VLOOKUP(Table1[[#This Row],[Stock]],[2]CUS030!$A$5:$BO$10000,46,0)/Table1[[#This Row],[Rate
(L/S)]],"")</f>
        <v>0</v>
      </c>
      <c r="AP595" s="7">
        <f>IFERROR(VLOOKUP(Table1[[#This Row],[Stock]],[2]CUS030!$A$5:$BO$10000,47,0)/Table1[[#This Row],[Rate
(L/S)]],"")</f>
        <v>0</v>
      </c>
      <c r="AQ595" s="7">
        <f>IFERROR(VLOOKUP(Table1[[#This Row],[Stock]],[2]CUS030!$A$5:$BO$10000,48,0)/Table1[[#This Row],[Rate
(L/S)]],"")</f>
        <v>0</v>
      </c>
      <c r="AR595" s="7">
        <f>IFERROR(VLOOKUP(Table1[[#This Row],[Stock]],[2]CUS030!$A$5:$BO$10000,49,0)/Table1[[#This Row],[Rate
(L/S)]],"")</f>
        <v>0</v>
      </c>
      <c r="AS595" s="7">
        <f>IFERROR(VLOOKUP(Table1[[#This Row],[Stock]],[2]CUS030!$A$5:$BO$10000,50,0)/Table1[[#This Row],[Rate
(L/S)]],"")</f>
        <v>0</v>
      </c>
      <c r="AT595" s="7">
        <f>IFERROR(VLOOKUP(Table1[[#This Row],[Stock]],[2]CUS030!$A$5:$BO$10000,51,0)/Table1[[#This Row],[Rate
(L/S)]],"")</f>
        <v>0</v>
      </c>
      <c r="AU595" s="7">
        <f>IFERROR(VLOOKUP(Table1[[#This Row],[Stock]],[2]CUS030!$A$5:$BO$10000,52,0)/Table1[[#This Row],[Rate
(L/S)]],"")</f>
        <v>0</v>
      </c>
      <c r="AV595" s="7">
        <f>IFERROR(VLOOKUP(Table1[[#This Row],[Stock]],[2]CUS030!$A$5:$BO$10000,53,0)/Table1[[#This Row],[Rate
(L/S)]],"")</f>
        <v>0</v>
      </c>
      <c r="AW595" s="7">
        <f>IFERROR(VLOOKUP(Table1[[#This Row],[Stock]],[2]CUS030!$A$5:$BO$10000,54,0)/Table1[[#This Row],[Rate
(L/S)]],"")</f>
        <v>0</v>
      </c>
      <c r="AX595" s="7">
        <f>IFERROR(VLOOKUP(Table1[[#This Row],[Stock]],[2]CUS030!$A$5:$BO$10000,55,0)/Table1[[#This Row],[Rate
(L/S)]],"")</f>
        <v>413.75</v>
      </c>
      <c r="AY595" s="7">
        <f>IFERROR(VLOOKUP(Table1[[#This Row],[Stock]],[2]CUS030!$A$5:$BO$10000,56,0)/Table1[[#This Row],[Rate
(L/S)]],"")</f>
        <v>401.83333333333331</v>
      </c>
      <c r="AZ595" s="7">
        <f>IFERROR(VLOOKUP(Table1[[#This Row],[Stock]],[2]CUS030!$A$5:$BO$10000,57,0)/Table1[[#This Row],[Rate
(L/S)]],"")</f>
        <v>132.5</v>
      </c>
      <c r="BA595" s="7">
        <f>IFERROR(VLOOKUP(Table1[[#This Row],[Stock]],[2]CUS030!$A$5:$BO$10000,58,0)/Table1[[#This Row],[Rate
(L/S)]],"")</f>
        <v>175.83333333333334</v>
      </c>
      <c r="BB595" s="7">
        <f>IFERROR(VLOOKUP(Table1[[#This Row],[Stock]],[2]CUS030!$A$5:$BO$10000,59,0)/Table1[[#This Row],[Rate
(L/S)]],"")</f>
        <v>0</v>
      </c>
      <c r="BC595" s="7">
        <f>IFERROR(VLOOKUP(Table1[[#This Row],[Stock]],[2]CUS030!$A$5:$BO$10000,60,0)/Table1[[#This Row],[Rate
(L/S)]],"")</f>
        <v>0</v>
      </c>
      <c r="BD595" s="7">
        <f>IFERROR(VLOOKUP(Table1[[#This Row],[Stock]],[2]CUS030!$A$5:$BO$10000,61,0)/Table1[[#This Row],[Rate
(L/S)]],"")</f>
        <v>0</v>
      </c>
      <c r="BE595" s="7">
        <f>IFERROR(VLOOKUP(Table1[[#This Row],[Stock]],[2]CUS030!$A$5:$BO$10000,62,0)/Table1[[#This Row],[Rate
(L/S)]],"")</f>
        <v>0</v>
      </c>
      <c r="BF595" s="7">
        <f>IFERROR(VLOOKUP(Table1[[#This Row],[Stock]],[2]CUS030!$A$5:$BO$10000,63,0)/Table1[[#This Row],[Rate
(L/S)]],"")</f>
        <v>0</v>
      </c>
      <c r="BG595" s="7">
        <f>IFERROR(VLOOKUP(Table1[[#This Row],[Stock]],[2]CUS030!$A$5:$BO$10000,64,0)/Table1[[#This Row],[Rate
(L/S)]],"")</f>
        <v>0</v>
      </c>
      <c r="BH595" s="7">
        <f>IFERROR(VLOOKUP(Table1[[#This Row],[Stock]],[2]CUS030!$A$5:$BO$10000,65,0)/Table1[[#This Row],[Rate
(L/S)]],"")</f>
        <v>0</v>
      </c>
      <c r="BI595" s="7" t="s">
        <v>1</v>
      </c>
      <c r="BJ595" s="15">
        <f>IFERROR(IF(Table1[[#This Row],[S.Material]]="S",(Table1[[#This Row],[Total Qty]]+Table1[[#This Row],[N+1]]+Table1[[#This Row],[N+2]]),Table1[[#This Row],[Total Qty]]+Table1[[#This Row],[N+1]]),)</f>
        <v>534.33333333333326</v>
      </c>
      <c r="BK595" s="7" t="str">
        <f>IFERROR(IF(((AVERAGE((Table1[[#This Row],[N+1]],Table1[[#This Row],[N+2]]),Table1[[#This Row],[N+3]])-(Table1[[#This Row],[Total Qty]])))&gt;500,"Fixed&gt;500pcs",""),"")</f>
        <v/>
      </c>
      <c r="BL595" s="7" t="str">
        <f>IF(AND(Table1[[#This Row],[Last Forcast]]=0,Table1[[#This Row],[Total Qty]]&gt;0,Table1[[#This Row],[N+1]]&gt;0),"Check PO again","")</f>
        <v/>
      </c>
    </row>
    <row r="596" spans="2:64" x14ac:dyDescent="0.3">
      <c r="B596">
        <v>594</v>
      </c>
      <c r="C596" t="s">
        <v>610</v>
      </c>
      <c r="D596">
        <f>IFERROR(ROUND((MID(Table1[[#This Row],[Production]],35,(LEN(Table1[[#This Row],[Production]]))-37)/(MID(Table1[[#This Row],[Stock]],35,(LEN(Table1[[#This Row],[Stock]]))-37))),0),"")</f>
        <v>23</v>
      </c>
      <c r="E596" t="s">
        <v>608</v>
      </c>
      <c r="F596" s="16">
        <f>VLOOKUP(LEFT(Table1[[#This Row],[Production]],LEN(Table1[[#This Row],[Production]])-7),Item!$A$5:$Z$1000,26,0)</f>
        <v>1.1539999999999999</v>
      </c>
      <c r="H596" s="8" t="str">
        <f>IFERROR(VLOOKUP(MID(Table1[[#This Row],[Production]],10,2),Special!$B$2:$D$26,3,0),"")</f>
        <v>S</v>
      </c>
      <c r="J596" t="b">
        <f>EXACT(LEFT(Table1[[#This Row],[Stock]],12),LEFT(Table1[[#This Row],[Production]],12))</f>
        <v>1</v>
      </c>
      <c r="K596" t="b">
        <f>EXACT((RIGHT(Table1[[#This Row],[Stock]],3)),((RIGHT(Table1[[#This Row],[Production]],3))))</f>
        <v>1</v>
      </c>
      <c r="L596" s="14">
        <f>IFERROR(VLOOKUP(Table1[[#This Row],[Stock]],[1]Sheet1!$A$7:$N$10000,14,0),"")</f>
        <v>3363</v>
      </c>
      <c r="M596" s="14">
        <f>IFERROR(ROUND((Table1[[#This Row],[Stock
(S&amp;L)]]/Table1[[#This Row],[Rate
(L/S)]]),0),"")</f>
        <v>146</v>
      </c>
      <c r="O596" t="str">
        <f>IF(Table1[[#This Row],[Rate
(L/S)]]=1,"P/E","C")</f>
        <v>C</v>
      </c>
      <c r="P596" s="7">
        <f>IFERROR(VLOOKUP(Table1[[#This Row],[Stock]],[2]CUS030!$A$5:$BO$10000,21,0)/Table1[[#This Row],[Rate
(L/S)]],"")</f>
        <v>34.782608695652172</v>
      </c>
      <c r="Q596" s="7">
        <f>IFERROR(VLOOKUP(Table1[[#This Row],[Stock]],[2]CUS030!$A$5:$BO$10000,22,0)/Table1[[#This Row],[Rate
(L/S)]],"")</f>
        <v>34.869565217391305</v>
      </c>
      <c r="R596" s="7">
        <f>IFERROR(VLOOKUP(Table1[[#This Row],[Stock]],[2]CUS030!$A$5:$BO$10000,23,0)/Table1[[#This Row],[Rate
(L/S)]],"")</f>
        <v>0</v>
      </c>
      <c r="S596" s="7">
        <f>IFERROR(VLOOKUP(Table1[[#This Row],[Stock]],[2]CUS030!$A$5:$BO$10000,24,0)/Table1[[#This Row],[Rate
(L/S)]],"")</f>
        <v>0</v>
      </c>
      <c r="T596" s="7">
        <f>IFERROR(VLOOKUP(Table1[[#This Row],[Stock]],[2]CUS030!$A$5:$BO$10000,25,0)/Table1[[#This Row],[Rate
(L/S)]],"")</f>
        <v>0</v>
      </c>
      <c r="U596" s="7">
        <f>IFERROR(VLOOKUP(Table1[[#This Row],[Stock]],[2]CUS030!$A$5:$BO$10000,26,0)/Table1[[#This Row],[Rate
(L/S)]],"")</f>
        <v>0</v>
      </c>
      <c r="V596" s="7">
        <f>IFERROR(VLOOKUP(Table1[[#This Row],[Stock]],[2]CUS030!$A$5:$BO$10000,27,0)/Table1[[#This Row],[Rate
(L/S)]],"")</f>
        <v>0</v>
      </c>
      <c r="W596" s="7">
        <f>IFERROR(VLOOKUP(Table1[[#This Row],[Stock]],[2]CUS030!$A$5:$BO$10000,28,0)/Table1[[#This Row],[Rate
(L/S)]],"")</f>
        <v>0</v>
      </c>
      <c r="X596" s="7">
        <f>IFERROR(VLOOKUP(Table1[[#This Row],[Stock]],[2]CUS030!$A$5:$BO$10000,29,0)/Table1[[#This Row],[Rate
(L/S)]],"")</f>
        <v>0</v>
      </c>
      <c r="Y596" s="7">
        <f>IFERROR(VLOOKUP(Table1[[#This Row],[Stock]],[2]CUS030!$A$5:$BO$10000,30,0)/Table1[[#This Row],[Rate
(L/S)]],"")</f>
        <v>0</v>
      </c>
      <c r="Z596" s="7">
        <f>IFERROR(VLOOKUP(Table1[[#This Row],[Stock]],[2]CUS030!$A$5:$BO$10000,31,0)/Table1[[#This Row],[Rate
(L/S)]],"")</f>
        <v>0</v>
      </c>
      <c r="AA596" s="7">
        <f>IFERROR(VLOOKUP(Table1[[#This Row],[Stock]],[2]CUS030!$A$5:$BO$10000,32,0)/Table1[[#This Row],[Rate
(L/S)]],"")</f>
        <v>0</v>
      </c>
      <c r="AB596" s="7">
        <f>IFERROR(VLOOKUP(Table1[[#This Row],[Stock]],[2]CUS030!$A$5:$BO$10000,33,0)/Table1[[#This Row],[Rate
(L/S)]],"")</f>
        <v>0</v>
      </c>
      <c r="AC596" s="7">
        <f>IFERROR(VLOOKUP(Table1[[#This Row],[Stock]],[2]CUS030!$A$5:$BO$10000,34,0)/Table1[[#This Row],[Rate
(L/S)]],"")</f>
        <v>0</v>
      </c>
      <c r="AD596" s="7">
        <f>IFERROR(VLOOKUP(Table1[[#This Row],[Stock]],[2]CUS030!$A$5:$BO$10000,35,0)/Table1[[#This Row],[Rate
(L/S)]],"")</f>
        <v>0</v>
      </c>
      <c r="AE596" s="7">
        <f>IFERROR(VLOOKUP(Table1[[#This Row],[Stock]],[2]CUS030!$A$5:$BO$10000,36,0)/Table1[[#This Row],[Rate
(L/S)]],"")</f>
        <v>0</v>
      </c>
      <c r="AF596" s="7">
        <f>IFERROR(VLOOKUP(Table1[[#This Row],[Stock]],[2]CUS030!$A$5:$BO$10000,37,0)/Table1[[#This Row],[Rate
(L/S)]],"")</f>
        <v>0</v>
      </c>
      <c r="AG596" s="7">
        <f>IFERROR(VLOOKUP(Table1[[#This Row],[Stock]],[2]CUS030!$A$5:$BO$10000,38,0)/Table1[[#This Row],[Rate
(L/S)]],"")</f>
        <v>0</v>
      </c>
      <c r="AH596" s="7">
        <f>IFERROR(VLOOKUP(Table1[[#This Row],[Stock]],[2]CUS030!$A$5:$BO$10000,39,0)/Table1[[#This Row],[Rate
(L/S)]],"")</f>
        <v>0</v>
      </c>
      <c r="AI596" s="7">
        <f>IFERROR(VLOOKUP(Table1[[#This Row],[Stock]],[2]CUS030!$A$5:$BO$10000,40,0)/Table1[[#This Row],[Rate
(L/S)]],"")</f>
        <v>0</v>
      </c>
      <c r="AJ596" s="7">
        <f>IFERROR(VLOOKUP(Table1[[#This Row],[Stock]],[2]CUS030!$A$5:$BO$10000,41,0)/Table1[[#This Row],[Rate
(L/S)]],"")</f>
        <v>0</v>
      </c>
      <c r="AK596" s="7">
        <f>IFERROR(VLOOKUP(Table1[[#This Row],[Stock]],[2]CUS030!$A$5:$BO$10000,42,0)/Table1[[#This Row],[Rate
(L/S)]],"")</f>
        <v>0</v>
      </c>
      <c r="AL596" s="7">
        <f>IFERROR(VLOOKUP(Table1[[#This Row],[Stock]],[2]CUS030!$A$5:$BO$10000,43,0)/Table1[[#This Row],[Rate
(L/S)]],"")</f>
        <v>0</v>
      </c>
      <c r="AM596" s="7">
        <f>IFERROR(VLOOKUP(Table1[[#This Row],[Stock]],[2]CUS030!$A$5:$BO$10000,44,0)/Table1[[#This Row],[Rate
(L/S)]],"")</f>
        <v>0</v>
      </c>
      <c r="AN596" s="7">
        <f>IFERROR(VLOOKUP(Table1[[#This Row],[Stock]],[2]CUS030!$A$5:$BO$10000,45,0)/Table1[[#This Row],[Rate
(L/S)]],"")</f>
        <v>0</v>
      </c>
      <c r="AO596" s="7">
        <f>IFERROR(VLOOKUP(Table1[[#This Row],[Stock]],[2]CUS030!$A$5:$BO$10000,46,0)/Table1[[#This Row],[Rate
(L/S)]],"")</f>
        <v>0</v>
      </c>
      <c r="AP596" s="7">
        <f>IFERROR(VLOOKUP(Table1[[#This Row],[Stock]],[2]CUS030!$A$5:$BO$10000,47,0)/Table1[[#This Row],[Rate
(L/S)]],"")</f>
        <v>0</v>
      </c>
      <c r="AQ596" s="7">
        <f>IFERROR(VLOOKUP(Table1[[#This Row],[Stock]],[2]CUS030!$A$5:$BO$10000,48,0)/Table1[[#This Row],[Rate
(L/S)]],"")</f>
        <v>0</v>
      </c>
      <c r="AR596" s="7">
        <f>IFERROR(VLOOKUP(Table1[[#This Row],[Stock]],[2]CUS030!$A$5:$BO$10000,49,0)/Table1[[#This Row],[Rate
(L/S)]],"")</f>
        <v>0</v>
      </c>
      <c r="AS596" s="7">
        <f>IFERROR(VLOOKUP(Table1[[#This Row],[Stock]],[2]CUS030!$A$5:$BO$10000,50,0)/Table1[[#This Row],[Rate
(L/S)]],"")</f>
        <v>0</v>
      </c>
      <c r="AT596" s="7">
        <f>IFERROR(VLOOKUP(Table1[[#This Row],[Stock]],[2]CUS030!$A$5:$BO$10000,51,0)/Table1[[#This Row],[Rate
(L/S)]],"")</f>
        <v>0</v>
      </c>
      <c r="AU596" s="7">
        <f>IFERROR(VLOOKUP(Table1[[#This Row],[Stock]],[2]CUS030!$A$5:$BO$10000,52,0)/Table1[[#This Row],[Rate
(L/S)]],"")</f>
        <v>0</v>
      </c>
      <c r="AV596" s="7">
        <f>IFERROR(VLOOKUP(Table1[[#This Row],[Stock]],[2]CUS030!$A$5:$BO$10000,53,0)/Table1[[#This Row],[Rate
(L/S)]],"")</f>
        <v>69.652173913043484</v>
      </c>
      <c r="AW596" s="7">
        <f>IFERROR(VLOOKUP(Table1[[#This Row],[Stock]],[2]CUS030!$A$5:$BO$10000,54,0)/Table1[[#This Row],[Rate
(L/S)]],"")</f>
        <v>0</v>
      </c>
      <c r="AX596" s="7">
        <f>IFERROR(VLOOKUP(Table1[[#This Row],[Stock]],[2]CUS030!$A$5:$BO$10000,55,0)/Table1[[#This Row],[Rate
(L/S)]],"")</f>
        <v>264.60869565217394</v>
      </c>
      <c r="AY596" s="7">
        <f>IFERROR(VLOOKUP(Table1[[#This Row],[Stock]],[2]CUS030!$A$5:$BO$10000,56,0)/Table1[[#This Row],[Rate
(L/S)]],"")</f>
        <v>168.86956521739131</v>
      </c>
      <c r="AZ596" s="7">
        <f>IFERROR(VLOOKUP(Table1[[#This Row],[Stock]],[2]CUS030!$A$5:$BO$10000,57,0)/Table1[[#This Row],[Rate
(L/S)]],"")</f>
        <v>170.60869565217391</v>
      </c>
      <c r="BA596" s="7">
        <f>IFERROR(VLOOKUP(Table1[[#This Row],[Stock]],[2]CUS030!$A$5:$BO$10000,58,0)/Table1[[#This Row],[Rate
(L/S)]],"")</f>
        <v>240.2608695652174</v>
      </c>
      <c r="BB596" s="7">
        <f>IFERROR(VLOOKUP(Table1[[#This Row],[Stock]],[2]CUS030!$A$5:$BO$10000,59,0)/Table1[[#This Row],[Rate
(L/S)]],"")</f>
        <v>0</v>
      </c>
      <c r="BC596" s="7">
        <f>IFERROR(VLOOKUP(Table1[[#This Row],[Stock]],[2]CUS030!$A$5:$BO$10000,60,0)/Table1[[#This Row],[Rate
(L/S)]],"")</f>
        <v>0</v>
      </c>
      <c r="BD596" s="7">
        <f>IFERROR(VLOOKUP(Table1[[#This Row],[Stock]],[2]CUS030!$A$5:$BO$10000,61,0)/Table1[[#This Row],[Rate
(L/S)]],"")</f>
        <v>0</v>
      </c>
      <c r="BE596" s="7">
        <f>IFERROR(VLOOKUP(Table1[[#This Row],[Stock]],[2]CUS030!$A$5:$BO$10000,62,0)/Table1[[#This Row],[Rate
(L/S)]],"")</f>
        <v>0</v>
      </c>
      <c r="BF596" s="7">
        <f>IFERROR(VLOOKUP(Table1[[#This Row],[Stock]],[2]CUS030!$A$5:$BO$10000,63,0)/Table1[[#This Row],[Rate
(L/S)]],"")</f>
        <v>0</v>
      </c>
      <c r="BG596" s="7">
        <f>IFERROR(VLOOKUP(Table1[[#This Row],[Stock]],[2]CUS030!$A$5:$BO$10000,64,0)/Table1[[#This Row],[Rate
(L/S)]],"")</f>
        <v>0</v>
      </c>
      <c r="BH596" s="7">
        <f>IFERROR(VLOOKUP(Table1[[#This Row],[Stock]],[2]CUS030!$A$5:$BO$10000,65,0)/Table1[[#This Row],[Rate
(L/S)]],"")</f>
        <v>0</v>
      </c>
      <c r="BI596" s="7" t="s">
        <v>1</v>
      </c>
      <c r="BJ596" s="15">
        <f>IFERROR(IF(Table1[[#This Row],[S.Material]]="S",(Table1[[#This Row],[Total Qty]]+Table1[[#This Row],[N+1]]+Table1[[#This Row],[N+2]]),Table1[[#This Row],[Total Qty]]+Table1[[#This Row],[N+1]]),)</f>
        <v>409.13043478260875</v>
      </c>
      <c r="BK596" s="7" t="str">
        <f>IFERROR(IF(((AVERAGE((Table1[[#This Row],[N+1]],Table1[[#This Row],[N+2]]),Table1[[#This Row],[N+3]])-(Table1[[#This Row],[Total Qty]])))&gt;500,"Fixed&gt;500pcs",""),"")</f>
        <v/>
      </c>
      <c r="BL596" s="7" t="str">
        <f>IF(AND(Table1[[#This Row],[Last Forcast]]=0,Table1[[#This Row],[Total Qty]]&gt;0,Table1[[#This Row],[N+1]]&gt;0),"Check PO again","")</f>
        <v/>
      </c>
    </row>
    <row r="597" spans="2:64" x14ac:dyDescent="0.3">
      <c r="B597">
        <v>595</v>
      </c>
      <c r="C597" t="s">
        <v>611</v>
      </c>
      <c r="D597">
        <f>IFERROR(ROUND((MID(Table1[[#This Row],[Production]],35,(LEN(Table1[[#This Row],[Production]]))-37)/(MID(Table1[[#This Row],[Stock]],35,(LEN(Table1[[#This Row],[Stock]]))-37))),0),"")</f>
        <v>21</v>
      </c>
      <c r="E597" t="s">
        <v>612</v>
      </c>
      <c r="F597" s="16">
        <f>VLOOKUP(LEFT(Table1[[#This Row],[Production]],LEN(Table1[[#This Row],[Production]])-7),Item!$A$5:$Z$1000,26,0)</f>
        <v>1.1539999999999999</v>
      </c>
      <c r="H597" s="8" t="str">
        <f>IFERROR(VLOOKUP(MID(Table1[[#This Row],[Production]],10,2),Special!$B$2:$D$26,3,0),"")</f>
        <v>S</v>
      </c>
      <c r="J597" t="b">
        <f>EXACT(LEFT(Table1[[#This Row],[Stock]],12),LEFT(Table1[[#This Row],[Production]],12))</f>
        <v>1</v>
      </c>
      <c r="K597" t="b">
        <f>EXACT((RIGHT(Table1[[#This Row],[Stock]],3)),((RIGHT(Table1[[#This Row],[Production]],3))))</f>
        <v>1</v>
      </c>
      <c r="L597" s="14">
        <f>IFERROR(VLOOKUP(Table1[[#This Row],[Stock]],[1]Sheet1!$A$7:$N$10000,14,0),"")</f>
        <v>4879</v>
      </c>
      <c r="M597" s="14">
        <f>IFERROR(ROUND((Table1[[#This Row],[Stock
(S&amp;L)]]/Table1[[#This Row],[Rate
(L/S)]]),0),"")</f>
        <v>232</v>
      </c>
      <c r="O597" t="str">
        <f>IF(Table1[[#This Row],[Rate
(L/S)]]=1,"P/E","C")</f>
        <v>C</v>
      </c>
      <c r="P597" s="7">
        <f>IFERROR(VLOOKUP(Table1[[#This Row],[Stock]],[2]CUS030!$A$5:$BO$10000,21,0)/Table1[[#This Row],[Rate
(L/S)]],"")</f>
        <v>0</v>
      </c>
      <c r="Q597" s="7">
        <f>IFERROR(VLOOKUP(Table1[[#This Row],[Stock]],[2]CUS030!$A$5:$BO$10000,22,0)/Table1[[#This Row],[Rate
(L/S)]],"")</f>
        <v>0</v>
      </c>
      <c r="R597" s="7">
        <f>IFERROR(VLOOKUP(Table1[[#This Row],[Stock]],[2]CUS030!$A$5:$BO$10000,23,0)/Table1[[#This Row],[Rate
(L/S)]],"")</f>
        <v>0</v>
      </c>
      <c r="S597" s="7">
        <f>IFERROR(VLOOKUP(Table1[[#This Row],[Stock]],[2]CUS030!$A$5:$BO$10000,24,0)/Table1[[#This Row],[Rate
(L/S)]],"")</f>
        <v>0</v>
      </c>
      <c r="T597" s="7">
        <f>IFERROR(VLOOKUP(Table1[[#This Row],[Stock]],[2]CUS030!$A$5:$BO$10000,25,0)/Table1[[#This Row],[Rate
(L/S)]],"")</f>
        <v>0</v>
      </c>
      <c r="U597" s="7">
        <f>IFERROR(VLOOKUP(Table1[[#This Row],[Stock]],[2]CUS030!$A$5:$BO$10000,26,0)/Table1[[#This Row],[Rate
(L/S)]],"")</f>
        <v>0</v>
      </c>
      <c r="V597" s="7">
        <f>IFERROR(VLOOKUP(Table1[[#This Row],[Stock]],[2]CUS030!$A$5:$BO$10000,27,0)/Table1[[#This Row],[Rate
(L/S)]],"")</f>
        <v>0</v>
      </c>
      <c r="W597" s="7">
        <f>IFERROR(VLOOKUP(Table1[[#This Row],[Stock]],[2]CUS030!$A$5:$BO$10000,28,0)/Table1[[#This Row],[Rate
(L/S)]],"")</f>
        <v>0</v>
      </c>
      <c r="X597" s="7">
        <f>IFERROR(VLOOKUP(Table1[[#This Row],[Stock]],[2]CUS030!$A$5:$BO$10000,29,0)/Table1[[#This Row],[Rate
(L/S)]],"")</f>
        <v>0</v>
      </c>
      <c r="Y597" s="7">
        <f>IFERROR(VLOOKUP(Table1[[#This Row],[Stock]],[2]CUS030!$A$5:$BO$10000,30,0)/Table1[[#This Row],[Rate
(L/S)]],"")</f>
        <v>0</v>
      </c>
      <c r="Z597" s="7">
        <f>IFERROR(VLOOKUP(Table1[[#This Row],[Stock]],[2]CUS030!$A$5:$BO$10000,31,0)/Table1[[#This Row],[Rate
(L/S)]],"")</f>
        <v>0</v>
      </c>
      <c r="AA597" s="7">
        <f>IFERROR(VLOOKUP(Table1[[#This Row],[Stock]],[2]CUS030!$A$5:$BO$10000,32,0)/Table1[[#This Row],[Rate
(L/S)]],"")</f>
        <v>0</v>
      </c>
      <c r="AB597" s="7">
        <f>IFERROR(VLOOKUP(Table1[[#This Row],[Stock]],[2]CUS030!$A$5:$BO$10000,33,0)/Table1[[#This Row],[Rate
(L/S)]],"")</f>
        <v>0</v>
      </c>
      <c r="AC597" s="7">
        <f>IFERROR(VLOOKUP(Table1[[#This Row],[Stock]],[2]CUS030!$A$5:$BO$10000,34,0)/Table1[[#This Row],[Rate
(L/S)]],"")</f>
        <v>0</v>
      </c>
      <c r="AD597" s="7">
        <f>IFERROR(VLOOKUP(Table1[[#This Row],[Stock]],[2]CUS030!$A$5:$BO$10000,35,0)/Table1[[#This Row],[Rate
(L/S)]],"")</f>
        <v>0</v>
      </c>
      <c r="AE597" s="7">
        <f>IFERROR(VLOOKUP(Table1[[#This Row],[Stock]],[2]CUS030!$A$5:$BO$10000,36,0)/Table1[[#This Row],[Rate
(L/S)]],"")</f>
        <v>0</v>
      </c>
      <c r="AF597" s="7">
        <f>IFERROR(VLOOKUP(Table1[[#This Row],[Stock]],[2]CUS030!$A$5:$BO$10000,37,0)/Table1[[#This Row],[Rate
(L/S)]],"")</f>
        <v>0</v>
      </c>
      <c r="AG597" s="7">
        <f>IFERROR(VLOOKUP(Table1[[#This Row],[Stock]],[2]CUS030!$A$5:$BO$10000,38,0)/Table1[[#This Row],[Rate
(L/S)]],"")</f>
        <v>0</v>
      </c>
      <c r="AH597" s="7">
        <f>IFERROR(VLOOKUP(Table1[[#This Row],[Stock]],[2]CUS030!$A$5:$BO$10000,39,0)/Table1[[#This Row],[Rate
(L/S)]],"")</f>
        <v>0</v>
      </c>
      <c r="AI597" s="7">
        <f>IFERROR(VLOOKUP(Table1[[#This Row],[Stock]],[2]CUS030!$A$5:$BO$10000,40,0)/Table1[[#This Row],[Rate
(L/S)]],"")</f>
        <v>0</v>
      </c>
      <c r="AJ597" s="7">
        <f>IFERROR(VLOOKUP(Table1[[#This Row],[Stock]],[2]CUS030!$A$5:$BO$10000,41,0)/Table1[[#This Row],[Rate
(L/S)]],"")</f>
        <v>0</v>
      </c>
      <c r="AK597" s="7">
        <f>IFERROR(VLOOKUP(Table1[[#This Row],[Stock]],[2]CUS030!$A$5:$BO$10000,42,0)/Table1[[#This Row],[Rate
(L/S)]],"")</f>
        <v>0</v>
      </c>
      <c r="AL597" s="7">
        <f>IFERROR(VLOOKUP(Table1[[#This Row],[Stock]],[2]CUS030!$A$5:$BO$10000,43,0)/Table1[[#This Row],[Rate
(L/S)]],"")</f>
        <v>0</v>
      </c>
      <c r="AM597" s="7">
        <f>IFERROR(VLOOKUP(Table1[[#This Row],[Stock]],[2]CUS030!$A$5:$BO$10000,44,0)/Table1[[#This Row],[Rate
(L/S)]],"")</f>
        <v>0</v>
      </c>
      <c r="AN597" s="7">
        <f>IFERROR(VLOOKUP(Table1[[#This Row],[Stock]],[2]CUS030!$A$5:$BO$10000,45,0)/Table1[[#This Row],[Rate
(L/S)]],"")</f>
        <v>0</v>
      </c>
      <c r="AO597" s="7">
        <f>IFERROR(VLOOKUP(Table1[[#This Row],[Stock]],[2]CUS030!$A$5:$BO$10000,46,0)/Table1[[#This Row],[Rate
(L/S)]],"")</f>
        <v>0</v>
      </c>
      <c r="AP597" s="7">
        <f>IFERROR(VLOOKUP(Table1[[#This Row],[Stock]],[2]CUS030!$A$5:$BO$10000,47,0)/Table1[[#This Row],[Rate
(L/S)]],"")</f>
        <v>0</v>
      </c>
      <c r="AQ597" s="7">
        <f>IFERROR(VLOOKUP(Table1[[#This Row],[Stock]],[2]CUS030!$A$5:$BO$10000,48,0)/Table1[[#This Row],[Rate
(L/S)]],"")</f>
        <v>0</v>
      </c>
      <c r="AR597" s="7">
        <f>IFERROR(VLOOKUP(Table1[[#This Row],[Stock]],[2]CUS030!$A$5:$BO$10000,49,0)/Table1[[#This Row],[Rate
(L/S)]],"")</f>
        <v>0</v>
      </c>
      <c r="AS597" s="7">
        <f>IFERROR(VLOOKUP(Table1[[#This Row],[Stock]],[2]CUS030!$A$5:$BO$10000,50,0)/Table1[[#This Row],[Rate
(L/S)]],"")</f>
        <v>0</v>
      </c>
      <c r="AT597" s="7">
        <f>IFERROR(VLOOKUP(Table1[[#This Row],[Stock]],[2]CUS030!$A$5:$BO$10000,51,0)/Table1[[#This Row],[Rate
(L/S)]],"")</f>
        <v>0</v>
      </c>
      <c r="AU597" s="7">
        <f>IFERROR(VLOOKUP(Table1[[#This Row],[Stock]],[2]CUS030!$A$5:$BO$10000,52,0)/Table1[[#This Row],[Rate
(L/S)]],"")</f>
        <v>0</v>
      </c>
      <c r="AV597" s="7">
        <f>IFERROR(VLOOKUP(Table1[[#This Row],[Stock]],[2]CUS030!$A$5:$BO$10000,53,0)/Table1[[#This Row],[Rate
(L/S)]],"")</f>
        <v>0</v>
      </c>
      <c r="AW597" s="7">
        <f>IFERROR(VLOOKUP(Table1[[#This Row],[Stock]],[2]CUS030!$A$5:$BO$10000,54,0)/Table1[[#This Row],[Rate
(L/S)]],"")</f>
        <v>0</v>
      </c>
      <c r="AX597" s="7">
        <f>IFERROR(VLOOKUP(Table1[[#This Row],[Stock]],[2]CUS030!$A$5:$BO$10000,55,0)/Table1[[#This Row],[Rate
(L/S)]],"")</f>
        <v>473.33333333333331</v>
      </c>
      <c r="AY597" s="7">
        <f>IFERROR(VLOOKUP(Table1[[#This Row],[Stock]],[2]CUS030!$A$5:$BO$10000,56,0)/Table1[[#This Row],[Rate
(L/S)]],"")</f>
        <v>459.23809523809524</v>
      </c>
      <c r="AZ597" s="7">
        <f>IFERROR(VLOOKUP(Table1[[#This Row],[Stock]],[2]CUS030!$A$5:$BO$10000,57,0)/Table1[[#This Row],[Rate
(L/S)]],"")</f>
        <v>151.42857142857142</v>
      </c>
      <c r="BA597" s="7">
        <f>IFERROR(VLOOKUP(Table1[[#This Row],[Stock]],[2]CUS030!$A$5:$BO$10000,58,0)/Table1[[#This Row],[Rate
(L/S)]],"")</f>
        <v>200.95238095238096</v>
      </c>
      <c r="BB597" s="7">
        <f>IFERROR(VLOOKUP(Table1[[#This Row],[Stock]],[2]CUS030!$A$5:$BO$10000,59,0)/Table1[[#This Row],[Rate
(L/S)]],"")</f>
        <v>0</v>
      </c>
      <c r="BC597" s="7">
        <f>IFERROR(VLOOKUP(Table1[[#This Row],[Stock]],[2]CUS030!$A$5:$BO$10000,60,0)/Table1[[#This Row],[Rate
(L/S)]],"")</f>
        <v>0</v>
      </c>
      <c r="BD597" s="7">
        <f>IFERROR(VLOOKUP(Table1[[#This Row],[Stock]],[2]CUS030!$A$5:$BO$10000,61,0)/Table1[[#This Row],[Rate
(L/S)]],"")</f>
        <v>0</v>
      </c>
      <c r="BE597" s="7">
        <f>IFERROR(VLOOKUP(Table1[[#This Row],[Stock]],[2]CUS030!$A$5:$BO$10000,62,0)/Table1[[#This Row],[Rate
(L/S)]],"")</f>
        <v>0</v>
      </c>
      <c r="BF597" s="7">
        <f>IFERROR(VLOOKUP(Table1[[#This Row],[Stock]],[2]CUS030!$A$5:$BO$10000,63,0)/Table1[[#This Row],[Rate
(L/S)]],"")</f>
        <v>0</v>
      </c>
      <c r="BG597" s="7">
        <f>IFERROR(VLOOKUP(Table1[[#This Row],[Stock]],[2]CUS030!$A$5:$BO$10000,64,0)/Table1[[#This Row],[Rate
(L/S)]],"")</f>
        <v>0</v>
      </c>
      <c r="BH597" s="7">
        <f>IFERROR(VLOOKUP(Table1[[#This Row],[Stock]],[2]CUS030!$A$5:$BO$10000,65,0)/Table1[[#This Row],[Rate
(L/S)]],"")</f>
        <v>0</v>
      </c>
      <c r="BI597" s="7" t="s">
        <v>1</v>
      </c>
      <c r="BJ597" s="15">
        <f>IFERROR(IF(Table1[[#This Row],[S.Material]]="S",(Table1[[#This Row],[Total Qty]]+Table1[[#This Row],[N+1]]+Table1[[#This Row],[N+2]]),Table1[[#This Row],[Total Qty]]+Table1[[#This Row],[N+1]]),)</f>
        <v>610.66666666666663</v>
      </c>
      <c r="BK597" s="7" t="str">
        <f>IFERROR(IF(((AVERAGE((Table1[[#This Row],[N+1]],Table1[[#This Row],[N+2]]),Table1[[#This Row],[N+3]])-(Table1[[#This Row],[Total Qty]])))&gt;500,"Fixed&gt;500pcs",""),"")</f>
        <v/>
      </c>
      <c r="BL597" s="7" t="str">
        <f>IF(AND(Table1[[#This Row],[Last Forcast]]=0,Table1[[#This Row],[Total Qty]]&gt;0,Table1[[#This Row],[N+1]]&gt;0),"Check PO again","")</f>
        <v/>
      </c>
    </row>
    <row r="598" spans="2:64" x14ac:dyDescent="0.3">
      <c r="B598">
        <v>596</v>
      </c>
      <c r="C598" t="s">
        <v>613</v>
      </c>
      <c r="D598">
        <f>IFERROR(ROUND((MID(Table1[[#This Row],[Production]],35,(LEN(Table1[[#This Row],[Production]]))-37)/(MID(Table1[[#This Row],[Stock]],35,(LEN(Table1[[#This Row],[Stock]]))-37))),0),"")</f>
        <v>1</v>
      </c>
      <c r="E598" t="s">
        <v>613</v>
      </c>
      <c r="F598" s="16">
        <f>VLOOKUP(LEFT(Table1[[#This Row],[Production]],LEN(Table1[[#This Row],[Production]])-7),Item!$A$5:$Z$1000,26,0)</f>
        <v>1.1539999999999999</v>
      </c>
      <c r="H598" s="8" t="str">
        <f>IFERROR(VLOOKUP(MID(Table1[[#This Row],[Production]],10,2),Special!$B$2:$D$26,3,0),"")</f>
        <v>S</v>
      </c>
      <c r="J598" t="b">
        <f>EXACT(LEFT(Table1[[#This Row],[Stock]],12),LEFT(Table1[[#This Row],[Production]],12))</f>
        <v>1</v>
      </c>
      <c r="K598" t="b">
        <f>EXACT((RIGHT(Table1[[#This Row],[Stock]],3)),((RIGHT(Table1[[#This Row],[Production]],3))))</f>
        <v>1</v>
      </c>
      <c r="L598" s="14">
        <f>IFERROR(VLOOKUP(Table1[[#This Row],[Stock]],[1]Sheet1!$A$7:$N$10000,14,0),"")</f>
        <v>127</v>
      </c>
      <c r="M598" s="14">
        <f>IFERROR(ROUND((Table1[[#This Row],[Stock
(S&amp;L)]]/Table1[[#This Row],[Rate
(L/S)]]),0),"")</f>
        <v>127</v>
      </c>
      <c r="O598" t="str">
        <f>IF(Table1[[#This Row],[Rate
(L/S)]]=1,"P/E","C")</f>
        <v>P/E</v>
      </c>
      <c r="P598" s="7">
        <f>IFERROR(VLOOKUP(Table1[[#This Row],[Stock]],[2]CUS030!$A$5:$BO$10000,21,0)/Table1[[#This Row],[Rate
(L/S)]],"")</f>
        <v>0</v>
      </c>
      <c r="Q598" s="7">
        <f>IFERROR(VLOOKUP(Table1[[#This Row],[Stock]],[2]CUS030!$A$5:$BO$10000,22,0)/Table1[[#This Row],[Rate
(L/S)]],"")</f>
        <v>0</v>
      </c>
      <c r="R598" s="7">
        <f>IFERROR(VLOOKUP(Table1[[#This Row],[Stock]],[2]CUS030!$A$5:$BO$10000,23,0)/Table1[[#This Row],[Rate
(L/S)]],"")</f>
        <v>0</v>
      </c>
      <c r="S598" s="7">
        <f>IFERROR(VLOOKUP(Table1[[#This Row],[Stock]],[2]CUS030!$A$5:$BO$10000,24,0)/Table1[[#This Row],[Rate
(L/S)]],"")</f>
        <v>0</v>
      </c>
      <c r="T598" s="7">
        <f>IFERROR(VLOOKUP(Table1[[#This Row],[Stock]],[2]CUS030!$A$5:$BO$10000,25,0)/Table1[[#This Row],[Rate
(L/S)]],"")</f>
        <v>127</v>
      </c>
      <c r="U598" s="7">
        <f>IFERROR(VLOOKUP(Table1[[#This Row],[Stock]],[2]CUS030!$A$5:$BO$10000,26,0)/Table1[[#This Row],[Rate
(L/S)]],"")</f>
        <v>0</v>
      </c>
      <c r="V598" s="7">
        <f>IFERROR(VLOOKUP(Table1[[#This Row],[Stock]],[2]CUS030!$A$5:$BO$10000,27,0)/Table1[[#This Row],[Rate
(L/S)]],"")</f>
        <v>0</v>
      </c>
      <c r="W598" s="7">
        <f>IFERROR(VLOOKUP(Table1[[#This Row],[Stock]],[2]CUS030!$A$5:$BO$10000,28,0)/Table1[[#This Row],[Rate
(L/S)]],"")</f>
        <v>0</v>
      </c>
      <c r="X598" s="7">
        <f>IFERROR(VLOOKUP(Table1[[#This Row],[Stock]],[2]CUS030!$A$5:$BO$10000,29,0)/Table1[[#This Row],[Rate
(L/S)]],"")</f>
        <v>0</v>
      </c>
      <c r="Y598" s="7">
        <f>IFERROR(VLOOKUP(Table1[[#This Row],[Stock]],[2]CUS030!$A$5:$BO$10000,30,0)/Table1[[#This Row],[Rate
(L/S)]],"")</f>
        <v>0</v>
      </c>
      <c r="Z598" s="7">
        <f>IFERROR(VLOOKUP(Table1[[#This Row],[Stock]],[2]CUS030!$A$5:$BO$10000,31,0)/Table1[[#This Row],[Rate
(L/S)]],"")</f>
        <v>0</v>
      </c>
      <c r="AA598" s="7">
        <f>IFERROR(VLOOKUP(Table1[[#This Row],[Stock]],[2]CUS030!$A$5:$BO$10000,32,0)/Table1[[#This Row],[Rate
(L/S)]],"")</f>
        <v>0</v>
      </c>
      <c r="AB598" s="7">
        <f>IFERROR(VLOOKUP(Table1[[#This Row],[Stock]],[2]CUS030!$A$5:$BO$10000,33,0)/Table1[[#This Row],[Rate
(L/S)]],"")</f>
        <v>0</v>
      </c>
      <c r="AC598" s="7">
        <f>IFERROR(VLOOKUP(Table1[[#This Row],[Stock]],[2]CUS030!$A$5:$BO$10000,34,0)/Table1[[#This Row],[Rate
(L/S)]],"")</f>
        <v>0</v>
      </c>
      <c r="AD598" s="7">
        <f>IFERROR(VLOOKUP(Table1[[#This Row],[Stock]],[2]CUS030!$A$5:$BO$10000,35,0)/Table1[[#This Row],[Rate
(L/S)]],"")</f>
        <v>0</v>
      </c>
      <c r="AE598" s="7">
        <f>IFERROR(VLOOKUP(Table1[[#This Row],[Stock]],[2]CUS030!$A$5:$BO$10000,36,0)/Table1[[#This Row],[Rate
(L/S)]],"")</f>
        <v>0</v>
      </c>
      <c r="AF598" s="7">
        <f>IFERROR(VLOOKUP(Table1[[#This Row],[Stock]],[2]CUS030!$A$5:$BO$10000,37,0)/Table1[[#This Row],[Rate
(L/S)]],"")</f>
        <v>0</v>
      </c>
      <c r="AG598" s="7">
        <f>IFERROR(VLOOKUP(Table1[[#This Row],[Stock]],[2]CUS030!$A$5:$BO$10000,38,0)/Table1[[#This Row],[Rate
(L/S)]],"")</f>
        <v>0</v>
      </c>
      <c r="AH598" s="7">
        <f>IFERROR(VLOOKUP(Table1[[#This Row],[Stock]],[2]CUS030!$A$5:$BO$10000,39,0)/Table1[[#This Row],[Rate
(L/S)]],"")</f>
        <v>0</v>
      </c>
      <c r="AI598" s="7">
        <f>IFERROR(VLOOKUP(Table1[[#This Row],[Stock]],[2]CUS030!$A$5:$BO$10000,40,0)/Table1[[#This Row],[Rate
(L/S)]],"")</f>
        <v>0</v>
      </c>
      <c r="AJ598" s="7">
        <f>IFERROR(VLOOKUP(Table1[[#This Row],[Stock]],[2]CUS030!$A$5:$BO$10000,41,0)/Table1[[#This Row],[Rate
(L/S)]],"")</f>
        <v>0</v>
      </c>
      <c r="AK598" s="7">
        <f>IFERROR(VLOOKUP(Table1[[#This Row],[Stock]],[2]CUS030!$A$5:$BO$10000,42,0)/Table1[[#This Row],[Rate
(L/S)]],"")</f>
        <v>0</v>
      </c>
      <c r="AL598" s="7">
        <f>IFERROR(VLOOKUP(Table1[[#This Row],[Stock]],[2]CUS030!$A$5:$BO$10000,43,0)/Table1[[#This Row],[Rate
(L/S)]],"")</f>
        <v>0</v>
      </c>
      <c r="AM598" s="7">
        <f>IFERROR(VLOOKUP(Table1[[#This Row],[Stock]],[2]CUS030!$A$5:$BO$10000,44,0)/Table1[[#This Row],[Rate
(L/S)]],"")</f>
        <v>0</v>
      </c>
      <c r="AN598" s="7">
        <f>IFERROR(VLOOKUP(Table1[[#This Row],[Stock]],[2]CUS030!$A$5:$BO$10000,45,0)/Table1[[#This Row],[Rate
(L/S)]],"")</f>
        <v>0</v>
      </c>
      <c r="AO598" s="7">
        <f>IFERROR(VLOOKUP(Table1[[#This Row],[Stock]],[2]CUS030!$A$5:$BO$10000,46,0)/Table1[[#This Row],[Rate
(L/S)]],"")</f>
        <v>0</v>
      </c>
      <c r="AP598" s="7">
        <f>IFERROR(VLOOKUP(Table1[[#This Row],[Stock]],[2]CUS030!$A$5:$BO$10000,47,0)/Table1[[#This Row],[Rate
(L/S)]],"")</f>
        <v>0</v>
      </c>
      <c r="AQ598" s="7">
        <f>IFERROR(VLOOKUP(Table1[[#This Row],[Stock]],[2]CUS030!$A$5:$BO$10000,48,0)/Table1[[#This Row],[Rate
(L/S)]],"")</f>
        <v>0</v>
      </c>
      <c r="AR598" s="7">
        <f>IFERROR(VLOOKUP(Table1[[#This Row],[Stock]],[2]CUS030!$A$5:$BO$10000,49,0)/Table1[[#This Row],[Rate
(L/S)]],"")</f>
        <v>0</v>
      </c>
      <c r="AS598" s="7">
        <f>IFERROR(VLOOKUP(Table1[[#This Row],[Stock]],[2]CUS030!$A$5:$BO$10000,50,0)/Table1[[#This Row],[Rate
(L/S)]],"")</f>
        <v>0</v>
      </c>
      <c r="AT598" s="7">
        <f>IFERROR(VLOOKUP(Table1[[#This Row],[Stock]],[2]CUS030!$A$5:$BO$10000,51,0)/Table1[[#This Row],[Rate
(L/S)]],"")</f>
        <v>0</v>
      </c>
      <c r="AU598" s="7">
        <f>IFERROR(VLOOKUP(Table1[[#This Row],[Stock]],[2]CUS030!$A$5:$BO$10000,52,0)/Table1[[#This Row],[Rate
(L/S)]],"")</f>
        <v>0</v>
      </c>
      <c r="AV598" s="7">
        <f>IFERROR(VLOOKUP(Table1[[#This Row],[Stock]],[2]CUS030!$A$5:$BO$10000,53,0)/Table1[[#This Row],[Rate
(L/S)]],"")</f>
        <v>127</v>
      </c>
      <c r="AW598" s="7">
        <f>IFERROR(VLOOKUP(Table1[[#This Row],[Stock]],[2]CUS030!$A$5:$BO$10000,54,0)/Table1[[#This Row],[Rate
(L/S)]],"")</f>
        <v>0</v>
      </c>
      <c r="AX598" s="7">
        <f>IFERROR(VLOOKUP(Table1[[#This Row],[Stock]],[2]CUS030!$A$5:$BO$10000,55,0)/Table1[[#This Row],[Rate
(L/S)]],"")</f>
        <v>87</v>
      </c>
      <c r="AY598" s="7">
        <f>IFERROR(VLOOKUP(Table1[[#This Row],[Stock]],[2]CUS030!$A$5:$BO$10000,56,0)/Table1[[#This Row],[Rate
(L/S)]],"")</f>
        <v>109</v>
      </c>
      <c r="AZ598" s="7">
        <f>IFERROR(VLOOKUP(Table1[[#This Row],[Stock]],[2]CUS030!$A$5:$BO$10000,57,0)/Table1[[#This Row],[Rate
(L/S)]],"")</f>
        <v>76</v>
      </c>
      <c r="BA598" s="7">
        <f>IFERROR(VLOOKUP(Table1[[#This Row],[Stock]],[2]CUS030!$A$5:$BO$10000,58,0)/Table1[[#This Row],[Rate
(L/S)]],"")</f>
        <v>76</v>
      </c>
      <c r="BB598" s="7">
        <f>IFERROR(VLOOKUP(Table1[[#This Row],[Stock]],[2]CUS030!$A$5:$BO$10000,59,0)/Table1[[#This Row],[Rate
(L/S)]],"")</f>
        <v>0</v>
      </c>
      <c r="BC598" s="7">
        <f>IFERROR(VLOOKUP(Table1[[#This Row],[Stock]],[2]CUS030!$A$5:$BO$10000,60,0)/Table1[[#This Row],[Rate
(L/S)]],"")</f>
        <v>0</v>
      </c>
      <c r="BD598" s="7">
        <f>IFERROR(VLOOKUP(Table1[[#This Row],[Stock]],[2]CUS030!$A$5:$BO$10000,61,0)/Table1[[#This Row],[Rate
(L/S)]],"")</f>
        <v>0</v>
      </c>
      <c r="BE598" s="7">
        <f>IFERROR(VLOOKUP(Table1[[#This Row],[Stock]],[2]CUS030!$A$5:$BO$10000,62,0)/Table1[[#This Row],[Rate
(L/S)]],"")</f>
        <v>0</v>
      </c>
      <c r="BF598" s="7">
        <f>IFERROR(VLOOKUP(Table1[[#This Row],[Stock]],[2]CUS030!$A$5:$BO$10000,63,0)/Table1[[#This Row],[Rate
(L/S)]],"")</f>
        <v>0</v>
      </c>
      <c r="BG598" s="7">
        <f>IFERROR(VLOOKUP(Table1[[#This Row],[Stock]],[2]CUS030!$A$5:$BO$10000,64,0)/Table1[[#This Row],[Rate
(L/S)]],"")</f>
        <v>0</v>
      </c>
      <c r="BH598" s="7">
        <f>IFERROR(VLOOKUP(Table1[[#This Row],[Stock]],[2]CUS030!$A$5:$BO$10000,65,0)/Table1[[#This Row],[Rate
(L/S)]],"")</f>
        <v>0</v>
      </c>
      <c r="BI598" s="7" t="s">
        <v>1</v>
      </c>
      <c r="BJ598" s="15">
        <f>IFERROR(IF(Table1[[#This Row],[S.Material]]="S",(Table1[[#This Row],[Total Qty]]+Table1[[#This Row],[N+1]]+Table1[[#This Row],[N+2]]),Table1[[#This Row],[Total Qty]]+Table1[[#This Row],[N+1]]),)</f>
        <v>312</v>
      </c>
      <c r="BK598" s="7" t="str">
        <f>IFERROR(IF(((AVERAGE((Table1[[#This Row],[N+1]],Table1[[#This Row],[N+2]]),Table1[[#This Row],[N+3]])-(Table1[[#This Row],[Total Qty]])))&gt;500,"Fixed&gt;500pcs",""),"")</f>
        <v/>
      </c>
      <c r="BL598" s="7" t="str">
        <f>IF(AND(Table1[[#This Row],[Last Forcast]]=0,Table1[[#This Row],[Total Qty]]&gt;0,Table1[[#This Row],[N+1]]&gt;0),"Check PO again","")</f>
        <v/>
      </c>
    </row>
    <row r="599" spans="2:64" x14ac:dyDescent="0.3">
      <c r="B599">
        <v>597</v>
      </c>
      <c r="C599" t="s">
        <v>614</v>
      </c>
      <c r="D599">
        <f>IFERROR(ROUND((MID(Table1[[#This Row],[Production]],35,(LEN(Table1[[#This Row],[Production]]))-37)/(MID(Table1[[#This Row],[Stock]],35,(LEN(Table1[[#This Row],[Stock]]))-37))),0),"")</f>
        <v>1</v>
      </c>
      <c r="E599" t="s">
        <v>614</v>
      </c>
      <c r="F599" s="16">
        <f>VLOOKUP(LEFT(Table1[[#This Row],[Production]],LEN(Table1[[#This Row],[Production]])-7),Item!$A$5:$Z$1000,26,0)</f>
        <v>1.1539999999999999</v>
      </c>
      <c r="H599" s="8" t="str">
        <f>IFERROR(VLOOKUP(MID(Table1[[#This Row],[Production]],10,2),Special!$B$2:$D$26,3,0),"")</f>
        <v>S</v>
      </c>
      <c r="J599" t="b">
        <f>EXACT(LEFT(Table1[[#This Row],[Stock]],12),LEFT(Table1[[#This Row],[Production]],12))</f>
        <v>1</v>
      </c>
      <c r="K599" t="b">
        <f>EXACT((RIGHT(Table1[[#This Row],[Stock]],3)),((RIGHT(Table1[[#This Row],[Production]],3))))</f>
        <v>1</v>
      </c>
      <c r="L599" s="14">
        <f>IFERROR(VLOOKUP(Table1[[#This Row],[Stock]],[1]Sheet1!$A$7:$N$10000,14,0),"")</f>
        <v>213</v>
      </c>
      <c r="M599" s="14">
        <f>IFERROR(ROUND((Table1[[#This Row],[Stock
(S&amp;L)]]/Table1[[#This Row],[Rate
(L/S)]]),0),"")</f>
        <v>213</v>
      </c>
      <c r="O599" t="str">
        <f>IF(Table1[[#This Row],[Rate
(L/S)]]=1,"P/E","C")</f>
        <v>P/E</v>
      </c>
      <c r="P599" s="7" t="str">
        <f>IFERROR(VLOOKUP(Table1[[#This Row],[Stock]],[2]CUS030!$A$5:$BO$10000,21,0)/Table1[[#This Row],[Rate
(L/S)]],"")</f>
        <v/>
      </c>
      <c r="Q599" s="7" t="str">
        <f>IFERROR(VLOOKUP(Table1[[#This Row],[Stock]],[2]CUS030!$A$5:$BO$10000,22,0)/Table1[[#This Row],[Rate
(L/S)]],"")</f>
        <v/>
      </c>
      <c r="R599" s="7" t="str">
        <f>IFERROR(VLOOKUP(Table1[[#This Row],[Stock]],[2]CUS030!$A$5:$BO$10000,23,0)/Table1[[#This Row],[Rate
(L/S)]],"")</f>
        <v/>
      </c>
      <c r="S599" s="7" t="str">
        <f>IFERROR(VLOOKUP(Table1[[#This Row],[Stock]],[2]CUS030!$A$5:$BO$10000,24,0)/Table1[[#This Row],[Rate
(L/S)]],"")</f>
        <v/>
      </c>
      <c r="T599" s="7" t="str">
        <f>IFERROR(VLOOKUP(Table1[[#This Row],[Stock]],[2]CUS030!$A$5:$BO$10000,25,0)/Table1[[#This Row],[Rate
(L/S)]],"")</f>
        <v/>
      </c>
      <c r="U599" s="7" t="str">
        <f>IFERROR(VLOOKUP(Table1[[#This Row],[Stock]],[2]CUS030!$A$5:$BO$10000,26,0)/Table1[[#This Row],[Rate
(L/S)]],"")</f>
        <v/>
      </c>
      <c r="V599" s="7" t="str">
        <f>IFERROR(VLOOKUP(Table1[[#This Row],[Stock]],[2]CUS030!$A$5:$BO$10000,27,0)/Table1[[#This Row],[Rate
(L/S)]],"")</f>
        <v/>
      </c>
      <c r="W599" s="7" t="str">
        <f>IFERROR(VLOOKUP(Table1[[#This Row],[Stock]],[2]CUS030!$A$5:$BO$10000,28,0)/Table1[[#This Row],[Rate
(L/S)]],"")</f>
        <v/>
      </c>
      <c r="X599" s="7" t="str">
        <f>IFERROR(VLOOKUP(Table1[[#This Row],[Stock]],[2]CUS030!$A$5:$BO$10000,29,0)/Table1[[#This Row],[Rate
(L/S)]],"")</f>
        <v/>
      </c>
      <c r="Y599" s="7" t="str">
        <f>IFERROR(VLOOKUP(Table1[[#This Row],[Stock]],[2]CUS030!$A$5:$BO$10000,30,0)/Table1[[#This Row],[Rate
(L/S)]],"")</f>
        <v/>
      </c>
      <c r="Z599" s="7" t="str">
        <f>IFERROR(VLOOKUP(Table1[[#This Row],[Stock]],[2]CUS030!$A$5:$BO$10000,31,0)/Table1[[#This Row],[Rate
(L/S)]],"")</f>
        <v/>
      </c>
      <c r="AA599" s="7" t="str">
        <f>IFERROR(VLOOKUP(Table1[[#This Row],[Stock]],[2]CUS030!$A$5:$BO$10000,32,0)/Table1[[#This Row],[Rate
(L/S)]],"")</f>
        <v/>
      </c>
      <c r="AB599" s="7" t="str">
        <f>IFERROR(VLOOKUP(Table1[[#This Row],[Stock]],[2]CUS030!$A$5:$BO$10000,33,0)/Table1[[#This Row],[Rate
(L/S)]],"")</f>
        <v/>
      </c>
      <c r="AC599" s="7" t="str">
        <f>IFERROR(VLOOKUP(Table1[[#This Row],[Stock]],[2]CUS030!$A$5:$BO$10000,34,0)/Table1[[#This Row],[Rate
(L/S)]],"")</f>
        <v/>
      </c>
      <c r="AD599" s="7" t="str">
        <f>IFERROR(VLOOKUP(Table1[[#This Row],[Stock]],[2]CUS030!$A$5:$BO$10000,35,0)/Table1[[#This Row],[Rate
(L/S)]],"")</f>
        <v/>
      </c>
      <c r="AE599" s="7" t="str">
        <f>IFERROR(VLOOKUP(Table1[[#This Row],[Stock]],[2]CUS030!$A$5:$BO$10000,36,0)/Table1[[#This Row],[Rate
(L/S)]],"")</f>
        <v/>
      </c>
      <c r="AF599" s="7" t="str">
        <f>IFERROR(VLOOKUP(Table1[[#This Row],[Stock]],[2]CUS030!$A$5:$BO$10000,37,0)/Table1[[#This Row],[Rate
(L/S)]],"")</f>
        <v/>
      </c>
      <c r="AG599" s="7" t="str">
        <f>IFERROR(VLOOKUP(Table1[[#This Row],[Stock]],[2]CUS030!$A$5:$BO$10000,38,0)/Table1[[#This Row],[Rate
(L/S)]],"")</f>
        <v/>
      </c>
      <c r="AH599" s="7" t="str">
        <f>IFERROR(VLOOKUP(Table1[[#This Row],[Stock]],[2]CUS030!$A$5:$BO$10000,39,0)/Table1[[#This Row],[Rate
(L/S)]],"")</f>
        <v/>
      </c>
      <c r="AI599" s="7" t="str">
        <f>IFERROR(VLOOKUP(Table1[[#This Row],[Stock]],[2]CUS030!$A$5:$BO$10000,40,0)/Table1[[#This Row],[Rate
(L/S)]],"")</f>
        <v/>
      </c>
      <c r="AJ599" s="7" t="str">
        <f>IFERROR(VLOOKUP(Table1[[#This Row],[Stock]],[2]CUS030!$A$5:$BO$10000,41,0)/Table1[[#This Row],[Rate
(L/S)]],"")</f>
        <v/>
      </c>
      <c r="AK599" s="7" t="str">
        <f>IFERROR(VLOOKUP(Table1[[#This Row],[Stock]],[2]CUS030!$A$5:$BO$10000,42,0)/Table1[[#This Row],[Rate
(L/S)]],"")</f>
        <v/>
      </c>
      <c r="AL599" s="7" t="str">
        <f>IFERROR(VLOOKUP(Table1[[#This Row],[Stock]],[2]CUS030!$A$5:$BO$10000,43,0)/Table1[[#This Row],[Rate
(L/S)]],"")</f>
        <v/>
      </c>
      <c r="AM599" s="7" t="str">
        <f>IFERROR(VLOOKUP(Table1[[#This Row],[Stock]],[2]CUS030!$A$5:$BO$10000,44,0)/Table1[[#This Row],[Rate
(L/S)]],"")</f>
        <v/>
      </c>
      <c r="AN599" s="7" t="str">
        <f>IFERROR(VLOOKUP(Table1[[#This Row],[Stock]],[2]CUS030!$A$5:$BO$10000,45,0)/Table1[[#This Row],[Rate
(L/S)]],"")</f>
        <v/>
      </c>
      <c r="AO599" s="7" t="str">
        <f>IFERROR(VLOOKUP(Table1[[#This Row],[Stock]],[2]CUS030!$A$5:$BO$10000,46,0)/Table1[[#This Row],[Rate
(L/S)]],"")</f>
        <v/>
      </c>
      <c r="AP599" s="7" t="str">
        <f>IFERROR(VLOOKUP(Table1[[#This Row],[Stock]],[2]CUS030!$A$5:$BO$10000,47,0)/Table1[[#This Row],[Rate
(L/S)]],"")</f>
        <v/>
      </c>
      <c r="AQ599" s="7" t="str">
        <f>IFERROR(VLOOKUP(Table1[[#This Row],[Stock]],[2]CUS030!$A$5:$BO$10000,48,0)/Table1[[#This Row],[Rate
(L/S)]],"")</f>
        <v/>
      </c>
      <c r="AR599" s="7" t="str">
        <f>IFERROR(VLOOKUP(Table1[[#This Row],[Stock]],[2]CUS030!$A$5:$BO$10000,49,0)/Table1[[#This Row],[Rate
(L/S)]],"")</f>
        <v/>
      </c>
      <c r="AS599" s="7" t="str">
        <f>IFERROR(VLOOKUP(Table1[[#This Row],[Stock]],[2]CUS030!$A$5:$BO$10000,50,0)/Table1[[#This Row],[Rate
(L/S)]],"")</f>
        <v/>
      </c>
      <c r="AT599" s="7" t="str">
        <f>IFERROR(VLOOKUP(Table1[[#This Row],[Stock]],[2]CUS030!$A$5:$BO$10000,51,0)/Table1[[#This Row],[Rate
(L/S)]],"")</f>
        <v/>
      </c>
      <c r="AU599" s="7" t="str">
        <f>IFERROR(VLOOKUP(Table1[[#This Row],[Stock]],[2]CUS030!$A$5:$BO$10000,52,0)/Table1[[#This Row],[Rate
(L/S)]],"")</f>
        <v/>
      </c>
      <c r="AV599" s="7" t="str">
        <f>IFERROR(VLOOKUP(Table1[[#This Row],[Stock]],[2]CUS030!$A$5:$BO$10000,53,0)/Table1[[#This Row],[Rate
(L/S)]],"")</f>
        <v/>
      </c>
      <c r="AW599" s="7" t="str">
        <f>IFERROR(VLOOKUP(Table1[[#This Row],[Stock]],[2]CUS030!$A$5:$BO$10000,54,0)/Table1[[#This Row],[Rate
(L/S)]],"")</f>
        <v/>
      </c>
      <c r="AX599" s="7" t="str">
        <f>IFERROR(VLOOKUP(Table1[[#This Row],[Stock]],[2]CUS030!$A$5:$BO$10000,55,0)/Table1[[#This Row],[Rate
(L/S)]],"")</f>
        <v/>
      </c>
      <c r="AY599" s="7" t="str">
        <f>IFERROR(VLOOKUP(Table1[[#This Row],[Stock]],[2]CUS030!$A$5:$BO$10000,56,0)/Table1[[#This Row],[Rate
(L/S)]],"")</f>
        <v/>
      </c>
      <c r="AZ599" s="7" t="str">
        <f>IFERROR(VLOOKUP(Table1[[#This Row],[Stock]],[2]CUS030!$A$5:$BO$10000,57,0)/Table1[[#This Row],[Rate
(L/S)]],"")</f>
        <v/>
      </c>
      <c r="BA599" s="7" t="str">
        <f>IFERROR(VLOOKUP(Table1[[#This Row],[Stock]],[2]CUS030!$A$5:$BO$10000,58,0)/Table1[[#This Row],[Rate
(L/S)]],"")</f>
        <v/>
      </c>
      <c r="BB599" s="7" t="str">
        <f>IFERROR(VLOOKUP(Table1[[#This Row],[Stock]],[2]CUS030!$A$5:$BO$10000,59,0)/Table1[[#This Row],[Rate
(L/S)]],"")</f>
        <v/>
      </c>
      <c r="BC599" s="7" t="str">
        <f>IFERROR(VLOOKUP(Table1[[#This Row],[Stock]],[2]CUS030!$A$5:$BO$10000,60,0)/Table1[[#This Row],[Rate
(L/S)]],"")</f>
        <v/>
      </c>
      <c r="BD599" s="7" t="str">
        <f>IFERROR(VLOOKUP(Table1[[#This Row],[Stock]],[2]CUS030!$A$5:$BO$10000,61,0)/Table1[[#This Row],[Rate
(L/S)]],"")</f>
        <v/>
      </c>
      <c r="BE599" s="7" t="str">
        <f>IFERROR(VLOOKUP(Table1[[#This Row],[Stock]],[2]CUS030!$A$5:$BO$10000,62,0)/Table1[[#This Row],[Rate
(L/S)]],"")</f>
        <v/>
      </c>
      <c r="BF599" s="7" t="str">
        <f>IFERROR(VLOOKUP(Table1[[#This Row],[Stock]],[2]CUS030!$A$5:$BO$10000,63,0)/Table1[[#This Row],[Rate
(L/S)]],"")</f>
        <v/>
      </c>
      <c r="BG599" s="7" t="str">
        <f>IFERROR(VLOOKUP(Table1[[#This Row],[Stock]],[2]CUS030!$A$5:$BO$10000,64,0)/Table1[[#This Row],[Rate
(L/S)]],"")</f>
        <v/>
      </c>
      <c r="BH599" s="7" t="str">
        <f>IFERROR(VLOOKUP(Table1[[#This Row],[Stock]],[2]CUS030!$A$5:$BO$10000,65,0)/Table1[[#This Row],[Rate
(L/S)]],"")</f>
        <v/>
      </c>
      <c r="BI599" s="7" t="s">
        <v>1</v>
      </c>
      <c r="BJ599" s="15">
        <f>IFERROR(IF(Table1[[#This Row],[S.Material]]="S",(Table1[[#This Row],[Total Qty]]+Table1[[#This Row],[N+1]]+Table1[[#This Row],[N+2]]),Table1[[#This Row],[Total Qty]]+Table1[[#This Row],[N+1]]),)</f>
        <v>0</v>
      </c>
      <c r="BK599" s="7" t="str">
        <f>IFERROR(IF(((AVERAGE((Table1[[#This Row],[N+1]],Table1[[#This Row],[N+2]]),Table1[[#This Row],[N+3]])-(Table1[[#This Row],[Total Qty]])))&gt;500,"Fixed&gt;500pcs",""),"")</f>
        <v/>
      </c>
      <c r="BL599" s="7" t="str">
        <f>IF(AND(Table1[[#This Row],[Last Forcast]]=0,Table1[[#This Row],[Total Qty]]&gt;0,Table1[[#This Row],[N+1]]&gt;0),"Check PO again","")</f>
        <v/>
      </c>
    </row>
    <row r="600" spans="2:64" x14ac:dyDescent="0.3">
      <c r="B600">
        <v>598</v>
      </c>
      <c r="C600" t="s">
        <v>608</v>
      </c>
      <c r="D600">
        <f>IFERROR(ROUND((MID(Table1[[#This Row],[Production]],35,(LEN(Table1[[#This Row],[Production]]))-37)/(MID(Table1[[#This Row],[Stock]],35,(LEN(Table1[[#This Row],[Stock]]))-37))),0),"")</f>
        <v>1</v>
      </c>
      <c r="E600" t="s">
        <v>608</v>
      </c>
      <c r="F600" s="16">
        <f>VLOOKUP(LEFT(Table1[[#This Row],[Production]],LEN(Table1[[#This Row],[Production]])-7),Item!$A$5:$Z$1000,26,0)</f>
        <v>1.1539999999999999</v>
      </c>
      <c r="H600" s="8" t="str">
        <f>IFERROR(VLOOKUP(MID(Table1[[#This Row],[Production]],10,2),Special!$B$2:$D$26,3,0),"")</f>
        <v>S</v>
      </c>
      <c r="J600" t="b">
        <f>EXACT(LEFT(Table1[[#This Row],[Stock]],12),LEFT(Table1[[#This Row],[Production]],12))</f>
        <v>1</v>
      </c>
      <c r="K600" t="b">
        <f>EXACT((RIGHT(Table1[[#This Row],[Stock]],3)),((RIGHT(Table1[[#This Row],[Production]],3))))</f>
        <v>1</v>
      </c>
      <c r="L600" s="14">
        <f>IFERROR(VLOOKUP(Table1[[#This Row],[Stock]],[1]Sheet1!$A$7:$N$10000,14,0),"")</f>
        <v>271</v>
      </c>
      <c r="M600" s="14">
        <f>IFERROR(ROUND((Table1[[#This Row],[Stock
(S&amp;L)]]/Table1[[#This Row],[Rate
(L/S)]]),0),"")</f>
        <v>271</v>
      </c>
      <c r="O600" t="str">
        <f>IF(Table1[[#This Row],[Rate
(L/S)]]=1,"P/E","C")</f>
        <v>P/E</v>
      </c>
      <c r="P600" s="7" t="str">
        <f>IFERROR(VLOOKUP(Table1[[#This Row],[Stock]],[2]CUS030!$A$5:$BO$10000,21,0)/Table1[[#This Row],[Rate
(L/S)]],"")</f>
        <v/>
      </c>
      <c r="Q600" s="7" t="str">
        <f>IFERROR(VLOOKUP(Table1[[#This Row],[Stock]],[2]CUS030!$A$5:$BO$10000,22,0)/Table1[[#This Row],[Rate
(L/S)]],"")</f>
        <v/>
      </c>
      <c r="R600" s="7" t="str">
        <f>IFERROR(VLOOKUP(Table1[[#This Row],[Stock]],[2]CUS030!$A$5:$BO$10000,23,0)/Table1[[#This Row],[Rate
(L/S)]],"")</f>
        <v/>
      </c>
      <c r="S600" s="7" t="str">
        <f>IFERROR(VLOOKUP(Table1[[#This Row],[Stock]],[2]CUS030!$A$5:$BO$10000,24,0)/Table1[[#This Row],[Rate
(L/S)]],"")</f>
        <v/>
      </c>
      <c r="T600" s="7" t="str">
        <f>IFERROR(VLOOKUP(Table1[[#This Row],[Stock]],[2]CUS030!$A$5:$BO$10000,25,0)/Table1[[#This Row],[Rate
(L/S)]],"")</f>
        <v/>
      </c>
      <c r="U600" s="7" t="str">
        <f>IFERROR(VLOOKUP(Table1[[#This Row],[Stock]],[2]CUS030!$A$5:$BO$10000,26,0)/Table1[[#This Row],[Rate
(L/S)]],"")</f>
        <v/>
      </c>
      <c r="V600" s="7" t="str">
        <f>IFERROR(VLOOKUP(Table1[[#This Row],[Stock]],[2]CUS030!$A$5:$BO$10000,27,0)/Table1[[#This Row],[Rate
(L/S)]],"")</f>
        <v/>
      </c>
      <c r="W600" s="7" t="str">
        <f>IFERROR(VLOOKUP(Table1[[#This Row],[Stock]],[2]CUS030!$A$5:$BO$10000,28,0)/Table1[[#This Row],[Rate
(L/S)]],"")</f>
        <v/>
      </c>
      <c r="X600" s="7" t="str">
        <f>IFERROR(VLOOKUP(Table1[[#This Row],[Stock]],[2]CUS030!$A$5:$BO$10000,29,0)/Table1[[#This Row],[Rate
(L/S)]],"")</f>
        <v/>
      </c>
      <c r="Y600" s="7" t="str">
        <f>IFERROR(VLOOKUP(Table1[[#This Row],[Stock]],[2]CUS030!$A$5:$BO$10000,30,0)/Table1[[#This Row],[Rate
(L/S)]],"")</f>
        <v/>
      </c>
      <c r="Z600" s="7" t="str">
        <f>IFERROR(VLOOKUP(Table1[[#This Row],[Stock]],[2]CUS030!$A$5:$BO$10000,31,0)/Table1[[#This Row],[Rate
(L/S)]],"")</f>
        <v/>
      </c>
      <c r="AA600" s="7" t="str">
        <f>IFERROR(VLOOKUP(Table1[[#This Row],[Stock]],[2]CUS030!$A$5:$BO$10000,32,0)/Table1[[#This Row],[Rate
(L/S)]],"")</f>
        <v/>
      </c>
      <c r="AB600" s="7" t="str">
        <f>IFERROR(VLOOKUP(Table1[[#This Row],[Stock]],[2]CUS030!$A$5:$BO$10000,33,0)/Table1[[#This Row],[Rate
(L/S)]],"")</f>
        <v/>
      </c>
      <c r="AC600" s="7" t="str">
        <f>IFERROR(VLOOKUP(Table1[[#This Row],[Stock]],[2]CUS030!$A$5:$BO$10000,34,0)/Table1[[#This Row],[Rate
(L/S)]],"")</f>
        <v/>
      </c>
      <c r="AD600" s="7" t="str">
        <f>IFERROR(VLOOKUP(Table1[[#This Row],[Stock]],[2]CUS030!$A$5:$BO$10000,35,0)/Table1[[#This Row],[Rate
(L/S)]],"")</f>
        <v/>
      </c>
      <c r="AE600" s="7" t="str">
        <f>IFERROR(VLOOKUP(Table1[[#This Row],[Stock]],[2]CUS030!$A$5:$BO$10000,36,0)/Table1[[#This Row],[Rate
(L/S)]],"")</f>
        <v/>
      </c>
      <c r="AF600" s="7" t="str">
        <f>IFERROR(VLOOKUP(Table1[[#This Row],[Stock]],[2]CUS030!$A$5:$BO$10000,37,0)/Table1[[#This Row],[Rate
(L/S)]],"")</f>
        <v/>
      </c>
      <c r="AG600" s="7" t="str">
        <f>IFERROR(VLOOKUP(Table1[[#This Row],[Stock]],[2]CUS030!$A$5:$BO$10000,38,0)/Table1[[#This Row],[Rate
(L/S)]],"")</f>
        <v/>
      </c>
      <c r="AH600" s="7" t="str">
        <f>IFERROR(VLOOKUP(Table1[[#This Row],[Stock]],[2]CUS030!$A$5:$BO$10000,39,0)/Table1[[#This Row],[Rate
(L/S)]],"")</f>
        <v/>
      </c>
      <c r="AI600" s="7" t="str">
        <f>IFERROR(VLOOKUP(Table1[[#This Row],[Stock]],[2]CUS030!$A$5:$BO$10000,40,0)/Table1[[#This Row],[Rate
(L/S)]],"")</f>
        <v/>
      </c>
      <c r="AJ600" s="7" t="str">
        <f>IFERROR(VLOOKUP(Table1[[#This Row],[Stock]],[2]CUS030!$A$5:$BO$10000,41,0)/Table1[[#This Row],[Rate
(L/S)]],"")</f>
        <v/>
      </c>
      <c r="AK600" s="7" t="str">
        <f>IFERROR(VLOOKUP(Table1[[#This Row],[Stock]],[2]CUS030!$A$5:$BO$10000,42,0)/Table1[[#This Row],[Rate
(L/S)]],"")</f>
        <v/>
      </c>
      <c r="AL600" s="7" t="str">
        <f>IFERROR(VLOOKUP(Table1[[#This Row],[Stock]],[2]CUS030!$A$5:$BO$10000,43,0)/Table1[[#This Row],[Rate
(L/S)]],"")</f>
        <v/>
      </c>
      <c r="AM600" s="7" t="str">
        <f>IFERROR(VLOOKUP(Table1[[#This Row],[Stock]],[2]CUS030!$A$5:$BO$10000,44,0)/Table1[[#This Row],[Rate
(L/S)]],"")</f>
        <v/>
      </c>
      <c r="AN600" s="7" t="str">
        <f>IFERROR(VLOOKUP(Table1[[#This Row],[Stock]],[2]CUS030!$A$5:$BO$10000,45,0)/Table1[[#This Row],[Rate
(L/S)]],"")</f>
        <v/>
      </c>
      <c r="AO600" s="7" t="str">
        <f>IFERROR(VLOOKUP(Table1[[#This Row],[Stock]],[2]CUS030!$A$5:$BO$10000,46,0)/Table1[[#This Row],[Rate
(L/S)]],"")</f>
        <v/>
      </c>
      <c r="AP600" s="7" t="str">
        <f>IFERROR(VLOOKUP(Table1[[#This Row],[Stock]],[2]CUS030!$A$5:$BO$10000,47,0)/Table1[[#This Row],[Rate
(L/S)]],"")</f>
        <v/>
      </c>
      <c r="AQ600" s="7" t="str">
        <f>IFERROR(VLOOKUP(Table1[[#This Row],[Stock]],[2]CUS030!$A$5:$BO$10000,48,0)/Table1[[#This Row],[Rate
(L/S)]],"")</f>
        <v/>
      </c>
      <c r="AR600" s="7" t="str">
        <f>IFERROR(VLOOKUP(Table1[[#This Row],[Stock]],[2]CUS030!$A$5:$BO$10000,49,0)/Table1[[#This Row],[Rate
(L/S)]],"")</f>
        <v/>
      </c>
      <c r="AS600" s="7" t="str">
        <f>IFERROR(VLOOKUP(Table1[[#This Row],[Stock]],[2]CUS030!$A$5:$BO$10000,50,0)/Table1[[#This Row],[Rate
(L/S)]],"")</f>
        <v/>
      </c>
      <c r="AT600" s="7" t="str">
        <f>IFERROR(VLOOKUP(Table1[[#This Row],[Stock]],[2]CUS030!$A$5:$BO$10000,51,0)/Table1[[#This Row],[Rate
(L/S)]],"")</f>
        <v/>
      </c>
      <c r="AU600" s="7" t="str">
        <f>IFERROR(VLOOKUP(Table1[[#This Row],[Stock]],[2]CUS030!$A$5:$BO$10000,52,0)/Table1[[#This Row],[Rate
(L/S)]],"")</f>
        <v/>
      </c>
      <c r="AV600" s="7" t="str">
        <f>IFERROR(VLOOKUP(Table1[[#This Row],[Stock]],[2]CUS030!$A$5:$BO$10000,53,0)/Table1[[#This Row],[Rate
(L/S)]],"")</f>
        <v/>
      </c>
      <c r="AW600" s="7" t="str">
        <f>IFERROR(VLOOKUP(Table1[[#This Row],[Stock]],[2]CUS030!$A$5:$BO$10000,54,0)/Table1[[#This Row],[Rate
(L/S)]],"")</f>
        <v/>
      </c>
      <c r="AX600" s="7" t="str">
        <f>IFERROR(VLOOKUP(Table1[[#This Row],[Stock]],[2]CUS030!$A$5:$BO$10000,55,0)/Table1[[#This Row],[Rate
(L/S)]],"")</f>
        <v/>
      </c>
      <c r="AY600" s="7" t="str">
        <f>IFERROR(VLOOKUP(Table1[[#This Row],[Stock]],[2]CUS030!$A$5:$BO$10000,56,0)/Table1[[#This Row],[Rate
(L/S)]],"")</f>
        <v/>
      </c>
      <c r="AZ600" s="7" t="str">
        <f>IFERROR(VLOOKUP(Table1[[#This Row],[Stock]],[2]CUS030!$A$5:$BO$10000,57,0)/Table1[[#This Row],[Rate
(L/S)]],"")</f>
        <v/>
      </c>
      <c r="BA600" s="7" t="str">
        <f>IFERROR(VLOOKUP(Table1[[#This Row],[Stock]],[2]CUS030!$A$5:$BO$10000,58,0)/Table1[[#This Row],[Rate
(L/S)]],"")</f>
        <v/>
      </c>
      <c r="BB600" s="7" t="str">
        <f>IFERROR(VLOOKUP(Table1[[#This Row],[Stock]],[2]CUS030!$A$5:$BO$10000,59,0)/Table1[[#This Row],[Rate
(L/S)]],"")</f>
        <v/>
      </c>
      <c r="BC600" s="7" t="str">
        <f>IFERROR(VLOOKUP(Table1[[#This Row],[Stock]],[2]CUS030!$A$5:$BO$10000,60,0)/Table1[[#This Row],[Rate
(L/S)]],"")</f>
        <v/>
      </c>
      <c r="BD600" s="7" t="str">
        <f>IFERROR(VLOOKUP(Table1[[#This Row],[Stock]],[2]CUS030!$A$5:$BO$10000,61,0)/Table1[[#This Row],[Rate
(L/S)]],"")</f>
        <v/>
      </c>
      <c r="BE600" s="7" t="str">
        <f>IFERROR(VLOOKUP(Table1[[#This Row],[Stock]],[2]CUS030!$A$5:$BO$10000,62,0)/Table1[[#This Row],[Rate
(L/S)]],"")</f>
        <v/>
      </c>
      <c r="BF600" s="7" t="str">
        <f>IFERROR(VLOOKUP(Table1[[#This Row],[Stock]],[2]CUS030!$A$5:$BO$10000,63,0)/Table1[[#This Row],[Rate
(L/S)]],"")</f>
        <v/>
      </c>
      <c r="BG600" s="7" t="str">
        <f>IFERROR(VLOOKUP(Table1[[#This Row],[Stock]],[2]CUS030!$A$5:$BO$10000,64,0)/Table1[[#This Row],[Rate
(L/S)]],"")</f>
        <v/>
      </c>
      <c r="BH600" s="7" t="str">
        <f>IFERROR(VLOOKUP(Table1[[#This Row],[Stock]],[2]CUS030!$A$5:$BO$10000,65,0)/Table1[[#This Row],[Rate
(L/S)]],"")</f>
        <v/>
      </c>
      <c r="BI600" s="7" t="s">
        <v>1</v>
      </c>
      <c r="BJ600" s="15">
        <f>IFERROR(IF(Table1[[#This Row],[S.Material]]="S",(Table1[[#This Row],[Total Qty]]+Table1[[#This Row],[N+1]]+Table1[[#This Row],[N+2]]),Table1[[#This Row],[Total Qty]]+Table1[[#This Row],[N+1]]),)</f>
        <v>0</v>
      </c>
      <c r="BK600" s="7" t="str">
        <f>IFERROR(IF(((AVERAGE((Table1[[#This Row],[N+1]],Table1[[#This Row],[N+2]]),Table1[[#This Row],[N+3]])-(Table1[[#This Row],[Total Qty]])))&gt;500,"Fixed&gt;500pcs",""),"")</f>
        <v/>
      </c>
      <c r="BL600" s="7" t="str">
        <f>IF(AND(Table1[[#This Row],[Last Forcast]]=0,Table1[[#This Row],[Total Qty]]&gt;0,Table1[[#This Row],[N+1]]&gt;0),"Check PO again","")</f>
        <v/>
      </c>
    </row>
    <row r="601" spans="2:64" x14ac:dyDescent="0.3">
      <c r="B601">
        <v>599</v>
      </c>
      <c r="C601" t="s">
        <v>615</v>
      </c>
      <c r="D601">
        <f>IFERROR(ROUND((MID(Table1[[#This Row],[Production]],35,(LEN(Table1[[#This Row],[Production]]))-37)/(MID(Table1[[#This Row],[Stock]],35,(LEN(Table1[[#This Row],[Stock]]))-37))),0),"")</f>
        <v>1</v>
      </c>
      <c r="E601" t="s">
        <v>615</v>
      </c>
      <c r="F601" s="16">
        <f>VLOOKUP(LEFT(Table1[[#This Row],[Production]],LEN(Table1[[#This Row],[Production]])-7),Item!$A$5:$Z$1000,26,0)</f>
        <v>1.1539999999999999</v>
      </c>
      <c r="H601" s="8" t="str">
        <f>IFERROR(VLOOKUP(MID(Table1[[#This Row],[Production]],10,2),Special!$B$2:$D$26,3,0),"")</f>
        <v>S</v>
      </c>
      <c r="J601" t="b">
        <f>EXACT(LEFT(Table1[[#This Row],[Stock]],12),LEFT(Table1[[#This Row],[Production]],12))</f>
        <v>1</v>
      </c>
      <c r="K601" t="b">
        <f>EXACT((RIGHT(Table1[[#This Row],[Stock]],3)),((RIGHT(Table1[[#This Row],[Production]],3))))</f>
        <v>1</v>
      </c>
      <c r="L601" s="14">
        <f>IFERROR(VLOOKUP(Table1[[#This Row],[Stock]],[1]Sheet1!$A$7:$N$10000,14,0),"")</f>
        <v>163</v>
      </c>
      <c r="M601" s="14">
        <f>IFERROR(ROUND((Table1[[#This Row],[Stock
(S&amp;L)]]/Table1[[#This Row],[Rate
(L/S)]]),0),"")</f>
        <v>163</v>
      </c>
      <c r="O601" t="str">
        <f>IF(Table1[[#This Row],[Rate
(L/S)]]=1,"P/E","C")</f>
        <v>P/E</v>
      </c>
      <c r="P601" s="7" t="str">
        <f>IFERROR(VLOOKUP(Table1[[#This Row],[Stock]],[2]CUS030!$A$5:$BO$10000,21,0)/Table1[[#This Row],[Rate
(L/S)]],"")</f>
        <v/>
      </c>
      <c r="Q601" s="7" t="str">
        <f>IFERROR(VLOOKUP(Table1[[#This Row],[Stock]],[2]CUS030!$A$5:$BO$10000,22,0)/Table1[[#This Row],[Rate
(L/S)]],"")</f>
        <v/>
      </c>
      <c r="R601" s="7" t="str">
        <f>IFERROR(VLOOKUP(Table1[[#This Row],[Stock]],[2]CUS030!$A$5:$BO$10000,23,0)/Table1[[#This Row],[Rate
(L/S)]],"")</f>
        <v/>
      </c>
      <c r="S601" s="7" t="str">
        <f>IFERROR(VLOOKUP(Table1[[#This Row],[Stock]],[2]CUS030!$A$5:$BO$10000,24,0)/Table1[[#This Row],[Rate
(L/S)]],"")</f>
        <v/>
      </c>
      <c r="T601" s="7" t="str">
        <f>IFERROR(VLOOKUP(Table1[[#This Row],[Stock]],[2]CUS030!$A$5:$BO$10000,25,0)/Table1[[#This Row],[Rate
(L/S)]],"")</f>
        <v/>
      </c>
      <c r="U601" s="7" t="str">
        <f>IFERROR(VLOOKUP(Table1[[#This Row],[Stock]],[2]CUS030!$A$5:$BO$10000,26,0)/Table1[[#This Row],[Rate
(L/S)]],"")</f>
        <v/>
      </c>
      <c r="V601" s="7" t="str">
        <f>IFERROR(VLOOKUP(Table1[[#This Row],[Stock]],[2]CUS030!$A$5:$BO$10000,27,0)/Table1[[#This Row],[Rate
(L/S)]],"")</f>
        <v/>
      </c>
      <c r="W601" s="7" t="str">
        <f>IFERROR(VLOOKUP(Table1[[#This Row],[Stock]],[2]CUS030!$A$5:$BO$10000,28,0)/Table1[[#This Row],[Rate
(L/S)]],"")</f>
        <v/>
      </c>
      <c r="X601" s="7" t="str">
        <f>IFERROR(VLOOKUP(Table1[[#This Row],[Stock]],[2]CUS030!$A$5:$BO$10000,29,0)/Table1[[#This Row],[Rate
(L/S)]],"")</f>
        <v/>
      </c>
      <c r="Y601" s="7" t="str">
        <f>IFERROR(VLOOKUP(Table1[[#This Row],[Stock]],[2]CUS030!$A$5:$BO$10000,30,0)/Table1[[#This Row],[Rate
(L/S)]],"")</f>
        <v/>
      </c>
      <c r="Z601" s="7" t="str">
        <f>IFERROR(VLOOKUP(Table1[[#This Row],[Stock]],[2]CUS030!$A$5:$BO$10000,31,0)/Table1[[#This Row],[Rate
(L/S)]],"")</f>
        <v/>
      </c>
      <c r="AA601" s="7" t="str">
        <f>IFERROR(VLOOKUP(Table1[[#This Row],[Stock]],[2]CUS030!$A$5:$BO$10000,32,0)/Table1[[#This Row],[Rate
(L/S)]],"")</f>
        <v/>
      </c>
      <c r="AB601" s="7" t="str">
        <f>IFERROR(VLOOKUP(Table1[[#This Row],[Stock]],[2]CUS030!$A$5:$BO$10000,33,0)/Table1[[#This Row],[Rate
(L/S)]],"")</f>
        <v/>
      </c>
      <c r="AC601" s="7" t="str">
        <f>IFERROR(VLOOKUP(Table1[[#This Row],[Stock]],[2]CUS030!$A$5:$BO$10000,34,0)/Table1[[#This Row],[Rate
(L/S)]],"")</f>
        <v/>
      </c>
      <c r="AD601" s="7" t="str">
        <f>IFERROR(VLOOKUP(Table1[[#This Row],[Stock]],[2]CUS030!$A$5:$BO$10000,35,0)/Table1[[#This Row],[Rate
(L/S)]],"")</f>
        <v/>
      </c>
      <c r="AE601" s="7" t="str">
        <f>IFERROR(VLOOKUP(Table1[[#This Row],[Stock]],[2]CUS030!$A$5:$BO$10000,36,0)/Table1[[#This Row],[Rate
(L/S)]],"")</f>
        <v/>
      </c>
      <c r="AF601" s="7" t="str">
        <f>IFERROR(VLOOKUP(Table1[[#This Row],[Stock]],[2]CUS030!$A$5:$BO$10000,37,0)/Table1[[#This Row],[Rate
(L/S)]],"")</f>
        <v/>
      </c>
      <c r="AG601" s="7" t="str">
        <f>IFERROR(VLOOKUP(Table1[[#This Row],[Stock]],[2]CUS030!$A$5:$BO$10000,38,0)/Table1[[#This Row],[Rate
(L/S)]],"")</f>
        <v/>
      </c>
      <c r="AH601" s="7" t="str">
        <f>IFERROR(VLOOKUP(Table1[[#This Row],[Stock]],[2]CUS030!$A$5:$BO$10000,39,0)/Table1[[#This Row],[Rate
(L/S)]],"")</f>
        <v/>
      </c>
      <c r="AI601" s="7" t="str">
        <f>IFERROR(VLOOKUP(Table1[[#This Row],[Stock]],[2]CUS030!$A$5:$BO$10000,40,0)/Table1[[#This Row],[Rate
(L/S)]],"")</f>
        <v/>
      </c>
      <c r="AJ601" s="7" t="str">
        <f>IFERROR(VLOOKUP(Table1[[#This Row],[Stock]],[2]CUS030!$A$5:$BO$10000,41,0)/Table1[[#This Row],[Rate
(L/S)]],"")</f>
        <v/>
      </c>
      <c r="AK601" s="7" t="str">
        <f>IFERROR(VLOOKUP(Table1[[#This Row],[Stock]],[2]CUS030!$A$5:$BO$10000,42,0)/Table1[[#This Row],[Rate
(L/S)]],"")</f>
        <v/>
      </c>
      <c r="AL601" s="7" t="str">
        <f>IFERROR(VLOOKUP(Table1[[#This Row],[Stock]],[2]CUS030!$A$5:$BO$10000,43,0)/Table1[[#This Row],[Rate
(L/S)]],"")</f>
        <v/>
      </c>
      <c r="AM601" s="7" t="str">
        <f>IFERROR(VLOOKUP(Table1[[#This Row],[Stock]],[2]CUS030!$A$5:$BO$10000,44,0)/Table1[[#This Row],[Rate
(L/S)]],"")</f>
        <v/>
      </c>
      <c r="AN601" s="7" t="str">
        <f>IFERROR(VLOOKUP(Table1[[#This Row],[Stock]],[2]CUS030!$A$5:$BO$10000,45,0)/Table1[[#This Row],[Rate
(L/S)]],"")</f>
        <v/>
      </c>
      <c r="AO601" s="7" t="str">
        <f>IFERROR(VLOOKUP(Table1[[#This Row],[Stock]],[2]CUS030!$A$5:$BO$10000,46,0)/Table1[[#This Row],[Rate
(L/S)]],"")</f>
        <v/>
      </c>
      <c r="AP601" s="7" t="str">
        <f>IFERROR(VLOOKUP(Table1[[#This Row],[Stock]],[2]CUS030!$A$5:$BO$10000,47,0)/Table1[[#This Row],[Rate
(L/S)]],"")</f>
        <v/>
      </c>
      <c r="AQ601" s="7" t="str">
        <f>IFERROR(VLOOKUP(Table1[[#This Row],[Stock]],[2]CUS030!$A$5:$BO$10000,48,0)/Table1[[#This Row],[Rate
(L/S)]],"")</f>
        <v/>
      </c>
      <c r="AR601" s="7" t="str">
        <f>IFERROR(VLOOKUP(Table1[[#This Row],[Stock]],[2]CUS030!$A$5:$BO$10000,49,0)/Table1[[#This Row],[Rate
(L/S)]],"")</f>
        <v/>
      </c>
      <c r="AS601" s="7" t="str">
        <f>IFERROR(VLOOKUP(Table1[[#This Row],[Stock]],[2]CUS030!$A$5:$BO$10000,50,0)/Table1[[#This Row],[Rate
(L/S)]],"")</f>
        <v/>
      </c>
      <c r="AT601" s="7" t="str">
        <f>IFERROR(VLOOKUP(Table1[[#This Row],[Stock]],[2]CUS030!$A$5:$BO$10000,51,0)/Table1[[#This Row],[Rate
(L/S)]],"")</f>
        <v/>
      </c>
      <c r="AU601" s="7" t="str">
        <f>IFERROR(VLOOKUP(Table1[[#This Row],[Stock]],[2]CUS030!$A$5:$BO$10000,52,0)/Table1[[#This Row],[Rate
(L/S)]],"")</f>
        <v/>
      </c>
      <c r="AV601" s="7" t="str">
        <f>IFERROR(VLOOKUP(Table1[[#This Row],[Stock]],[2]CUS030!$A$5:$BO$10000,53,0)/Table1[[#This Row],[Rate
(L/S)]],"")</f>
        <v/>
      </c>
      <c r="AW601" s="7" t="str">
        <f>IFERROR(VLOOKUP(Table1[[#This Row],[Stock]],[2]CUS030!$A$5:$BO$10000,54,0)/Table1[[#This Row],[Rate
(L/S)]],"")</f>
        <v/>
      </c>
      <c r="AX601" s="7" t="str">
        <f>IFERROR(VLOOKUP(Table1[[#This Row],[Stock]],[2]CUS030!$A$5:$BO$10000,55,0)/Table1[[#This Row],[Rate
(L/S)]],"")</f>
        <v/>
      </c>
      <c r="AY601" s="7" t="str">
        <f>IFERROR(VLOOKUP(Table1[[#This Row],[Stock]],[2]CUS030!$A$5:$BO$10000,56,0)/Table1[[#This Row],[Rate
(L/S)]],"")</f>
        <v/>
      </c>
      <c r="AZ601" s="7" t="str">
        <f>IFERROR(VLOOKUP(Table1[[#This Row],[Stock]],[2]CUS030!$A$5:$BO$10000,57,0)/Table1[[#This Row],[Rate
(L/S)]],"")</f>
        <v/>
      </c>
      <c r="BA601" s="7" t="str">
        <f>IFERROR(VLOOKUP(Table1[[#This Row],[Stock]],[2]CUS030!$A$5:$BO$10000,58,0)/Table1[[#This Row],[Rate
(L/S)]],"")</f>
        <v/>
      </c>
      <c r="BB601" s="7" t="str">
        <f>IFERROR(VLOOKUP(Table1[[#This Row],[Stock]],[2]CUS030!$A$5:$BO$10000,59,0)/Table1[[#This Row],[Rate
(L/S)]],"")</f>
        <v/>
      </c>
      <c r="BC601" s="7" t="str">
        <f>IFERROR(VLOOKUP(Table1[[#This Row],[Stock]],[2]CUS030!$A$5:$BO$10000,60,0)/Table1[[#This Row],[Rate
(L/S)]],"")</f>
        <v/>
      </c>
      <c r="BD601" s="7" t="str">
        <f>IFERROR(VLOOKUP(Table1[[#This Row],[Stock]],[2]CUS030!$A$5:$BO$10000,61,0)/Table1[[#This Row],[Rate
(L/S)]],"")</f>
        <v/>
      </c>
      <c r="BE601" s="7" t="str">
        <f>IFERROR(VLOOKUP(Table1[[#This Row],[Stock]],[2]CUS030!$A$5:$BO$10000,62,0)/Table1[[#This Row],[Rate
(L/S)]],"")</f>
        <v/>
      </c>
      <c r="BF601" s="7" t="str">
        <f>IFERROR(VLOOKUP(Table1[[#This Row],[Stock]],[2]CUS030!$A$5:$BO$10000,63,0)/Table1[[#This Row],[Rate
(L/S)]],"")</f>
        <v/>
      </c>
      <c r="BG601" s="7" t="str">
        <f>IFERROR(VLOOKUP(Table1[[#This Row],[Stock]],[2]CUS030!$A$5:$BO$10000,64,0)/Table1[[#This Row],[Rate
(L/S)]],"")</f>
        <v/>
      </c>
      <c r="BH601" s="7" t="str">
        <f>IFERROR(VLOOKUP(Table1[[#This Row],[Stock]],[2]CUS030!$A$5:$BO$10000,65,0)/Table1[[#This Row],[Rate
(L/S)]],"")</f>
        <v/>
      </c>
      <c r="BI601" s="7" t="s">
        <v>1</v>
      </c>
      <c r="BJ601" s="15">
        <f>IFERROR(IF(Table1[[#This Row],[S.Material]]="S",(Table1[[#This Row],[Total Qty]]+Table1[[#This Row],[N+1]]+Table1[[#This Row],[N+2]]),Table1[[#This Row],[Total Qty]]+Table1[[#This Row],[N+1]]),)</f>
        <v>0</v>
      </c>
      <c r="BK601" s="7" t="str">
        <f>IFERROR(IF(((AVERAGE((Table1[[#This Row],[N+1]],Table1[[#This Row],[N+2]]),Table1[[#This Row],[N+3]])-(Table1[[#This Row],[Total Qty]])))&gt;500,"Fixed&gt;500pcs",""),"")</f>
        <v/>
      </c>
      <c r="BL601" s="7" t="str">
        <f>IF(AND(Table1[[#This Row],[Last Forcast]]=0,Table1[[#This Row],[Total Qty]]&gt;0,Table1[[#This Row],[N+1]]&gt;0),"Check PO again","")</f>
        <v/>
      </c>
    </row>
    <row r="602" spans="2:64" x14ac:dyDescent="0.3">
      <c r="B602">
        <v>600</v>
      </c>
      <c r="C602" t="s">
        <v>612</v>
      </c>
      <c r="D602">
        <f>IFERROR(ROUND((MID(Table1[[#This Row],[Production]],35,(LEN(Table1[[#This Row],[Production]]))-37)/(MID(Table1[[#This Row],[Stock]],35,(LEN(Table1[[#This Row],[Stock]]))-37))),0),"")</f>
        <v>1</v>
      </c>
      <c r="E602" t="s">
        <v>612</v>
      </c>
      <c r="F602" s="16">
        <f>VLOOKUP(LEFT(Table1[[#This Row],[Production]],LEN(Table1[[#This Row],[Production]])-7),Item!$A$5:$Z$1000,26,0)</f>
        <v>1.1539999999999999</v>
      </c>
      <c r="H602" s="8" t="str">
        <f>IFERROR(VLOOKUP(MID(Table1[[#This Row],[Production]],10,2),Special!$B$2:$D$26,3,0),"")</f>
        <v>S</v>
      </c>
      <c r="J602" t="b">
        <f>EXACT(LEFT(Table1[[#This Row],[Stock]],12),LEFT(Table1[[#This Row],[Production]],12))</f>
        <v>1</v>
      </c>
      <c r="K602" t="b">
        <f>EXACT((RIGHT(Table1[[#This Row],[Stock]],3)),((RIGHT(Table1[[#This Row],[Production]],3))))</f>
        <v>1</v>
      </c>
      <c r="L602" s="14">
        <f>IFERROR(VLOOKUP(Table1[[#This Row],[Stock]],[1]Sheet1!$A$7:$N$10000,14,0),"")</f>
        <v>128</v>
      </c>
      <c r="M602" s="14">
        <f>IFERROR(ROUND((Table1[[#This Row],[Stock
(S&amp;L)]]/Table1[[#This Row],[Rate
(L/S)]]),0),"")</f>
        <v>128</v>
      </c>
      <c r="O602" t="str">
        <f>IF(Table1[[#This Row],[Rate
(L/S)]]=1,"P/E","C")</f>
        <v>P/E</v>
      </c>
      <c r="P602" s="7" t="str">
        <f>IFERROR(VLOOKUP(Table1[[#This Row],[Stock]],[2]CUS030!$A$5:$BO$10000,21,0)/Table1[[#This Row],[Rate
(L/S)]],"")</f>
        <v/>
      </c>
      <c r="Q602" s="7" t="str">
        <f>IFERROR(VLOOKUP(Table1[[#This Row],[Stock]],[2]CUS030!$A$5:$BO$10000,22,0)/Table1[[#This Row],[Rate
(L/S)]],"")</f>
        <v/>
      </c>
      <c r="R602" s="7" t="str">
        <f>IFERROR(VLOOKUP(Table1[[#This Row],[Stock]],[2]CUS030!$A$5:$BO$10000,23,0)/Table1[[#This Row],[Rate
(L/S)]],"")</f>
        <v/>
      </c>
      <c r="S602" s="7" t="str">
        <f>IFERROR(VLOOKUP(Table1[[#This Row],[Stock]],[2]CUS030!$A$5:$BO$10000,24,0)/Table1[[#This Row],[Rate
(L/S)]],"")</f>
        <v/>
      </c>
      <c r="T602" s="7" t="str">
        <f>IFERROR(VLOOKUP(Table1[[#This Row],[Stock]],[2]CUS030!$A$5:$BO$10000,25,0)/Table1[[#This Row],[Rate
(L/S)]],"")</f>
        <v/>
      </c>
      <c r="U602" s="7" t="str">
        <f>IFERROR(VLOOKUP(Table1[[#This Row],[Stock]],[2]CUS030!$A$5:$BO$10000,26,0)/Table1[[#This Row],[Rate
(L/S)]],"")</f>
        <v/>
      </c>
      <c r="V602" s="7" t="str">
        <f>IFERROR(VLOOKUP(Table1[[#This Row],[Stock]],[2]CUS030!$A$5:$BO$10000,27,0)/Table1[[#This Row],[Rate
(L/S)]],"")</f>
        <v/>
      </c>
      <c r="W602" s="7" t="str">
        <f>IFERROR(VLOOKUP(Table1[[#This Row],[Stock]],[2]CUS030!$A$5:$BO$10000,28,0)/Table1[[#This Row],[Rate
(L/S)]],"")</f>
        <v/>
      </c>
      <c r="X602" s="7" t="str">
        <f>IFERROR(VLOOKUP(Table1[[#This Row],[Stock]],[2]CUS030!$A$5:$BO$10000,29,0)/Table1[[#This Row],[Rate
(L/S)]],"")</f>
        <v/>
      </c>
      <c r="Y602" s="7" t="str">
        <f>IFERROR(VLOOKUP(Table1[[#This Row],[Stock]],[2]CUS030!$A$5:$BO$10000,30,0)/Table1[[#This Row],[Rate
(L/S)]],"")</f>
        <v/>
      </c>
      <c r="Z602" s="7" t="str">
        <f>IFERROR(VLOOKUP(Table1[[#This Row],[Stock]],[2]CUS030!$A$5:$BO$10000,31,0)/Table1[[#This Row],[Rate
(L/S)]],"")</f>
        <v/>
      </c>
      <c r="AA602" s="7" t="str">
        <f>IFERROR(VLOOKUP(Table1[[#This Row],[Stock]],[2]CUS030!$A$5:$BO$10000,32,0)/Table1[[#This Row],[Rate
(L/S)]],"")</f>
        <v/>
      </c>
      <c r="AB602" s="7" t="str">
        <f>IFERROR(VLOOKUP(Table1[[#This Row],[Stock]],[2]CUS030!$A$5:$BO$10000,33,0)/Table1[[#This Row],[Rate
(L/S)]],"")</f>
        <v/>
      </c>
      <c r="AC602" s="7" t="str">
        <f>IFERROR(VLOOKUP(Table1[[#This Row],[Stock]],[2]CUS030!$A$5:$BO$10000,34,0)/Table1[[#This Row],[Rate
(L/S)]],"")</f>
        <v/>
      </c>
      <c r="AD602" s="7" t="str">
        <f>IFERROR(VLOOKUP(Table1[[#This Row],[Stock]],[2]CUS030!$A$5:$BO$10000,35,0)/Table1[[#This Row],[Rate
(L/S)]],"")</f>
        <v/>
      </c>
      <c r="AE602" s="7" t="str">
        <f>IFERROR(VLOOKUP(Table1[[#This Row],[Stock]],[2]CUS030!$A$5:$BO$10000,36,0)/Table1[[#This Row],[Rate
(L/S)]],"")</f>
        <v/>
      </c>
      <c r="AF602" s="7" t="str">
        <f>IFERROR(VLOOKUP(Table1[[#This Row],[Stock]],[2]CUS030!$A$5:$BO$10000,37,0)/Table1[[#This Row],[Rate
(L/S)]],"")</f>
        <v/>
      </c>
      <c r="AG602" s="7" t="str">
        <f>IFERROR(VLOOKUP(Table1[[#This Row],[Stock]],[2]CUS030!$A$5:$BO$10000,38,0)/Table1[[#This Row],[Rate
(L/S)]],"")</f>
        <v/>
      </c>
      <c r="AH602" s="7" t="str">
        <f>IFERROR(VLOOKUP(Table1[[#This Row],[Stock]],[2]CUS030!$A$5:$BO$10000,39,0)/Table1[[#This Row],[Rate
(L/S)]],"")</f>
        <v/>
      </c>
      <c r="AI602" s="7" t="str">
        <f>IFERROR(VLOOKUP(Table1[[#This Row],[Stock]],[2]CUS030!$A$5:$BO$10000,40,0)/Table1[[#This Row],[Rate
(L/S)]],"")</f>
        <v/>
      </c>
      <c r="AJ602" s="7" t="str">
        <f>IFERROR(VLOOKUP(Table1[[#This Row],[Stock]],[2]CUS030!$A$5:$BO$10000,41,0)/Table1[[#This Row],[Rate
(L/S)]],"")</f>
        <v/>
      </c>
      <c r="AK602" s="7" t="str">
        <f>IFERROR(VLOOKUP(Table1[[#This Row],[Stock]],[2]CUS030!$A$5:$BO$10000,42,0)/Table1[[#This Row],[Rate
(L/S)]],"")</f>
        <v/>
      </c>
      <c r="AL602" s="7" t="str">
        <f>IFERROR(VLOOKUP(Table1[[#This Row],[Stock]],[2]CUS030!$A$5:$BO$10000,43,0)/Table1[[#This Row],[Rate
(L/S)]],"")</f>
        <v/>
      </c>
      <c r="AM602" s="7" t="str">
        <f>IFERROR(VLOOKUP(Table1[[#This Row],[Stock]],[2]CUS030!$A$5:$BO$10000,44,0)/Table1[[#This Row],[Rate
(L/S)]],"")</f>
        <v/>
      </c>
      <c r="AN602" s="7" t="str">
        <f>IFERROR(VLOOKUP(Table1[[#This Row],[Stock]],[2]CUS030!$A$5:$BO$10000,45,0)/Table1[[#This Row],[Rate
(L/S)]],"")</f>
        <v/>
      </c>
      <c r="AO602" s="7" t="str">
        <f>IFERROR(VLOOKUP(Table1[[#This Row],[Stock]],[2]CUS030!$A$5:$BO$10000,46,0)/Table1[[#This Row],[Rate
(L/S)]],"")</f>
        <v/>
      </c>
      <c r="AP602" s="7" t="str">
        <f>IFERROR(VLOOKUP(Table1[[#This Row],[Stock]],[2]CUS030!$A$5:$BO$10000,47,0)/Table1[[#This Row],[Rate
(L/S)]],"")</f>
        <v/>
      </c>
      <c r="AQ602" s="7" t="str">
        <f>IFERROR(VLOOKUP(Table1[[#This Row],[Stock]],[2]CUS030!$A$5:$BO$10000,48,0)/Table1[[#This Row],[Rate
(L/S)]],"")</f>
        <v/>
      </c>
      <c r="AR602" s="7" t="str">
        <f>IFERROR(VLOOKUP(Table1[[#This Row],[Stock]],[2]CUS030!$A$5:$BO$10000,49,0)/Table1[[#This Row],[Rate
(L/S)]],"")</f>
        <v/>
      </c>
      <c r="AS602" s="7" t="str">
        <f>IFERROR(VLOOKUP(Table1[[#This Row],[Stock]],[2]CUS030!$A$5:$BO$10000,50,0)/Table1[[#This Row],[Rate
(L/S)]],"")</f>
        <v/>
      </c>
      <c r="AT602" s="7" t="str">
        <f>IFERROR(VLOOKUP(Table1[[#This Row],[Stock]],[2]CUS030!$A$5:$BO$10000,51,0)/Table1[[#This Row],[Rate
(L/S)]],"")</f>
        <v/>
      </c>
      <c r="AU602" s="7" t="str">
        <f>IFERROR(VLOOKUP(Table1[[#This Row],[Stock]],[2]CUS030!$A$5:$BO$10000,52,0)/Table1[[#This Row],[Rate
(L/S)]],"")</f>
        <v/>
      </c>
      <c r="AV602" s="7" t="str">
        <f>IFERROR(VLOOKUP(Table1[[#This Row],[Stock]],[2]CUS030!$A$5:$BO$10000,53,0)/Table1[[#This Row],[Rate
(L/S)]],"")</f>
        <v/>
      </c>
      <c r="AW602" s="7" t="str">
        <f>IFERROR(VLOOKUP(Table1[[#This Row],[Stock]],[2]CUS030!$A$5:$BO$10000,54,0)/Table1[[#This Row],[Rate
(L/S)]],"")</f>
        <v/>
      </c>
      <c r="AX602" s="7" t="str">
        <f>IFERROR(VLOOKUP(Table1[[#This Row],[Stock]],[2]CUS030!$A$5:$BO$10000,55,0)/Table1[[#This Row],[Rate
(L/S)]],"")</f>
        <v/>
      </c>
      <c r="AY602" s="7" t="str">
        <f>IFERROR(VLOOKUP(Table1[[#This Row],[Stock]],[2]CUS030!$A$5:$BO$10000,56,0)/Table1[[#This Row],[Rate
(L/S)]],"")</f>
        <v/>
      </c>
      <c r="AZ602" s="7" t="str">
        <f>IFERROR(VLOOKUP(Table1[[#This Row],[Stock]],[2]CUS030!$A$5:$BO$10000,57,0)/Table1[[#This Row],[Rate
(L/S)]],"")</f>
        <v/>
      </c>
      <c r="BA602" s="7" t="str">
        <f>IFERROR(VLOOKUP(Table1[[#This Row],[Stock]],[2]CUS030!$A$5:$BO$10000,58,0)/Table1[[#This Row],[Rate
(L/S)]],"")</f>
        <v/>
      </c>
      <c r="BB602" s="7" t="str">
        <f>IFERROR(VLOOKUP(Table1[[#This Row],[Stock]],[2]CUS030!$A$5:$BO$10000,59,0)/Table1[[#This Row],[Rate
(L/S)]],"")</f>
        <v/>
      </c>
      <c r="BC602" s="7" t="str">
        <f>IFERROR(VLOOKUP(Table1[[#This Row],[Stock]],[2]CUS030!$A$5:$BO$10000,60,0)/Table1[[#This Row],[Rate
(L/S)]],"")</f>
        <v/>
      </c>
      <c r="BD602" s="7" t="str">
        <f>IFERROR(VLOOKUP(Table1[[#This Row],[Stock]],[2]CUS030!$A$5:$BO$10000,61,0)/Table1[[#This Row],[Rate
(L/S)]],"")</f>
        <v/>
      </c>
      <c r="BE602" s="7" t="str">
        <f>IFERROR(VLOOKUP(Table1[[#This Row],[Stock]],[2]CUS030!$A$5:$BO$10000,62,0)/Table1[[#This Row],[Rate
(L/S)]],"")</f>
        <v/>
      </c>
      <c r="BF602" s="7" t="str">
        <f>IFERROR(VLOOKUP(Table1[[#This Row],[Stock]],[2]CUS030!$A$5:$BO$10000,63,0)/Table1[[#This Row],[Rate
(L/S)]],"")</f>
        <v/>
      </c>
      <c r="BG602" s="7" t="str">
        <f>IFERROR(VLOOKUP(Table1[[#This Row],[Stock]],[2]CUS030!$A$5:$BO$10000,64,0)/Table1[[#This Row],[Rate
(L/S)]],"")</f>
        <v/>
      </c>
      <c r="BH602" s="7" t="str">
        <f>IFERROR(VLOOKUP(Table1[[#This Row],[Stock]],[2]CUS030!$A$5:$BO$10000,65,0)/Table1[[#This Row],[Rate
(L/S)]],"")</f>
        <v/>
      </c>
      <c r="BI602" s="7" t="s">
        <v>1</v>
      </c>
      <c r="BJ602" s="15">
        <f>IFERROR(IF(Table1[[#This Row],[S.Material]]="S",(Table1[[#This Row],[Total Qty]]+Table1[[#This Row],[N+1]]+Table1[[#This Row],[N+2]]),Table1[[#This Row],[Total Qty]]+Table1[[#This Row],[N+1]]),)</f>
        <v>0</v>
      </c>
      <c r="BK602" s="7" t="str">
        <f>IFERROR(IF(((AVERAGE((Table1[[#This Row],[N+1]],Table1[[#This Row],[N+2]]),Table1[[#This Row],[N+3]])-(Table1[[#This Row],[Total Qty]])))&gt;500,"Fixed&gt;500pcs",""),"")</f>
        <v/>
      </c>
      <c r="BL602" s="7" t="str">
        <f>IF(AND(Table1[[#This Row],[Last Forcast]]=0,Table1[[#This Row],[Total Qty]]&gt;0,Table1[[#This Row],[N+1]]&gt;0),"Check PO again","")</f>
        <v/>
      </c>
    </row>
    <row r="603" spans="2:64" x14ac:dyDescent="0.3">
      <c r="B603">
        <v>601</v>
      </c>
      <c r="C603" t="s">
        <v>616</v>
      </c>
      <c r="D603">
        <f>IFERROR(ROUND((MID(Table1[[#This Row],[Production]],35,(LEN(Table1[[#This Row],[Production]]))-37)/(MID(Table1[[#This Row],[Stock]],35,(LEN(Table1[[#This Row],[Stock]]))-37))),0),"")</f>
        <v>8</v>
      </c>
      <c r="E603" t="s">
        <v>614</v>
      </c>
      <c r="F603" s="16">
        <f>VLOOKUP(LEFT(Table1[[#This Row],[Production]],LEN(Table1[[#This Row],[Production]])-7),Item!$A$5:$Z$1000,26,0)</f>
        <v>1.1539999999999999</v>
      </c>
      <c r="H603" s="8" t="str">
        <f>IFERROR(VLOOKUP(MID(Table1[[#This Row],[Production]],10,2),Special!$B$2:$D$26,3,0),"")</f>
        <v>S</v>
      </c>
      <c r="J603" t="b">
        <f>EXACT(LEFT(Table1[[#This Row],[Stock]],12),LEFT(Table1[[#This Row],[Production]],12))</f>
        <v>1</v>
      </c>
      <c r="K603" t="b">
        <f>EXACT((RIGHT(Table1[[#This Row],[Stock]],3)),((RIGHT(Table1[[#This Row],[Production]],3))))</f>
        <v>1</v>
      </c>
      <c r="L603" s="14">
        <f>IFERROR(VLOOKUP(Table1[[#This Row],[Stock]],[1]Sheet1!$A$7:$N$10000,14,0),"")</f>
        <v>53</v>
      </c>
      <c r="M603" s="14">
        <f>IFERROR(ROUND((Table1[[#This Row],[Stock
(S&amp;L)]]/Table1[[#This Row],[Rate
(L/S)]]),0),"")</f>
        <v>7</v>
      </c>
      <c r="O603" t="str">
        <f>IF(Table1[[#This Row],[Rate
(L/S)]]=1,"P/E","C")</f>
        <v>C</v>
      </c>
      <c r="P603" s="7">
        <f>IFERROR(VLOOKUP(Table1[[#This Row],[Stock]],[2]CUS030!$A$5:$BO$10000,21,0)/Table1[[#This Row],[Rate
(L/S)]],"")</f>
        <v>0</v>
      </c>
      <c r="Q603" s="7">
        <f>IFERROR(VLOOKUP(Table1[[#This Row],[Stock]],[2]CUS030!$A$5:$BO$10000,22,0)/Table1[[#This Row],[Rate
(L/S)]],"")</f>
        <v>0</v>
      </c>
      <c r="R603" s="7">
        <f>IFERROR(VLOOKUP(Table1[[#This Row],[Stock]],[2]CUS030!$A$5:$BO$10000,23,0)/Table1[[#This Row],[Rate
(L/S)]],"")</f>
        <v>0</v>
      </c>
      <c r="S603" s="7">
        <f>IFERROR(VLOOKUP(Table1[[#This Row],[Stock]],[2]CUS030!$A$5:$BO$10000,24,0)/Table1[[#This Row],[Rate
(L/S)]],"")</f>
        <v>0</v>
      </c>
      <c r="T603" s="7">
        <f>IFERROR(VLOOKUP(Table1[[#This Row],[Stock]],[2]CUS030!$A$5:$BO$10000,25,0)/Table1[[#This Row],[Rate
(L/S)]],"")</f>
        <v>0</v>
      </c>
      <c r="U603" s="7">
        <f>IFERROR(VLOOKUP(Table1[[#This Row],[Stock]],[2]CUS030!$A$5:$BO$10000,26,0)/Table1[[#This Row],[Rate
(L/S)]],"")</f>
        <v>0</v>
      </c>
      <c r="V603" s="7">
        <f>IFERROR(VLOOKUP(Table1[[#This Row],[Stock]],[2]CUS030!$A$5:$BO$10000,27,0)/Table1[[#This Row],[Rate
(L/S)]],"")</f>
        <v>0</v>
      </c>
      <c r="W603" s="7">
        <f>IFERROR(VLOOKUP(Table1[[#This Row],[Stock]],[2]CUS030!$A$5:$BO$10000,28,0)/Table1[[#This Row],[Rate
(L/S)]],"")</f>
        <v>0</v>
      </c>
      <c r="X603" s="7">
        <f>IFERROR(VLOOKUP(Table1[[#This Row],[Stock]],[2]CUS030!$A$5:$BO$10000,29,0)/Table1[[#This Row],[Rate
(L/S)]],"")</f>
        <v>0</v>
      </c>
      <c r="Y603" s="7">
        <f>IFERROR(VLOOKUP(Table1[[#This Row],[Stock]],[2]CUS030!$A$5:$BO$10000,30,0)/Table1[[#This Row],[Rate
(L/S)]],"")</f>
        <v>0</v>
      </c>
      <c r="Z603" s="7">
        <f>IFERROR(VLOOKUP(Table1[[#This Row],[Stock]],[2]CUS030!$A$5:$BO$10000,31,0)/Table1[[#This Row],[Rate
(L/S)]],"")</f>
        <v>0</v>
      </c>
      <c r="AA603" s="7">
        <f>IFERROR(VLOOKUP(Table1[[#This Row],[Stock]],[2]CUS030!$A$5:$BO$10000,32,0)/Table1[[#This Row],[Rate
(L/S)]],"")</f>
        <v>0</v>
      </c>
      <c r="AB603" s="7">
        <f>IFERROR(VLOOKUP(Table1[[#This Row],[Stock]],[2]CUS030!$A$5:$BO$10000,33,0)/Table1[[#This Row],[Rate
(L/S)]],"")</f>
        <v>0</v>
      </c>
      <c r="AC603" s="7">
        <f>IFERROR(VLOOKUP(Table1[[#This Row],[Stock]],[2]CUS030!$A$5:$BO$10000,34,0)/Table1[[#This Row],[Rate
(L/S)]],"")</f>
        <v>0</v>
      </c>
      <c r="AD603" s="7">
        <f>IFERROR(VLOOKUP(Table1[[#This Row],[Stock]],[2]CUS030!$A$5:$BO$10000,35,0)/Table1[[#This Row],[Rate
(L/S)]],"")</f>
        <v>0</v>
      </c>
      <c r="AE603" s="7">
        <f>IFERROR(VLOOKUP(Table1[[#This Row],[Stock]],[2]CUS030!$A$5:$BO$10000,36,0)/Table1[[#This Row],[Rate
(L/S)]],"")</f>
        <v>0</v>
      </c>
      <c r="AF603" s="7">
        <f>IFERROR(VLOOKUP(Table1[[#This Row],[Stock]],[2]CUS030!$A$5:$BO$10000,37,0)/Table1[[#This Row],[Rate
(L/S)]],"")</f>
        <v>0</v>
      </c>
      <c r="AG603" s="7">
        <f>IFERROR(VLOOKUP(Table1[[#This Row],[Stock]],[2]CUS030!$A$5:$BO$10000,38,0)/Table1[[#This Row],[Rate
(L/S)]],"")</f>
        <v>0</v>
      </c>
      <c r="AH603" s="7">
        <f>IFERROR(VLOOKUP(Table1[[#This Row],[Stock]],[2]CUS030!$A$5:$BO$10000,39,0)/Table1[[#This Row],[Rate
(L/S)]],"")</f>
        <v>0</v>
      </c>
      <c r="AI603" s="7">
        <f>IFERROR(VLOOKUP(Table1[[#This Row],[Stock]],[2]CUS030!$A$5:$BO$10000,40,0)/Table1[[#This Row],[Rate
(L/S)]],"")</f>
        <v>0</v>
      </c>
      <c r="AJ603" s="7">
        <f>IFERROR(VLOOKUP(Table1[[#This Row],[Stock]],[2]CUS030!$A$5:$BO$10000,41,0)/Table1[[#This Row],[Rate
(L/S)]],"")</f>
        <v>0</v>
      </c>
      <c r="AK603" s="7">
        <f>IFERROR(VLOOKUP(Table1[[#This Row],[Stock]],[2]CUS030!$A$5:$BO$10000,42,0)/Table1[[#This Row],[Rate
(L/S)]],"")</f>
        <v>0</v>
      </c>
      <c r="AL603" s="7">
        <f>IFERROR(VLOOKUP(Table1[[#This Row],[Stock]],[2]CUS030!$A$5:$BO$10000,43,0)/Table1[[#This Row],[Rate
(L/S)]],"")</f>
        <v>0</v>
      </c>
      <c r="AM603" s="7">
        <f>IFERROR(VLOOKUP(Table1[[#This Row],[Stock]],[2]CUS030!$A$5:$BO$10000,44,0)/Table1[[#This Row],[Rate
(L/S)]],"")</f>
        <v>0</v>
      </c>
      <c r="AN603" s="7">
        <f>IFERROR(VLOOKUP(Table1[[#This Row],[Stock]],[2]CUS030!$A$5:$BO$10000,45,0)/Table1[[#This Row],[Rate
(L/S)]],"")</f>
        <v>0</v>
      </c>
      <c r="AO603" s="7">
        <f>IFERROR(VLOOKUP(Table1[[#This Row],[Stock]],[2]CUS030!$A$5:$BO$10000,46,0)/Table1[[#This Row],[Rate
(L/S)]],"")</f>
        <v>0</v>
      </c>
      <c r="AP603" s="7">
        <f>IFERROR(VLOOKUP(Table1[[#This Row],[Stock]],[2]CUS030!$A$5:$BO$10000,47,0)/Table1[[#This Row],[Rate
(L/S)]],"")</f>
        <v>0</v>
      </c>
      <c r="AQ603" s="7">
        <f>IFERROR(VLOOKUP(Table1[[#This Row],[Stock]],[2]CUS030!$A$5:$BO$10000,48,0)/Table1[[#This Row],[Rate
(L/S)]],"")</f>
        <v>0</v>
      </c>
      <c r="AR603" s="7">
        <f>IFERROR(VLOOKUP(Table1[[#This Row],[Stock]],[2]CUS030!$A$5:$BO$10000,49,0)/Table1[[#This Row],[Rate
(L/S)]],"")</f>
        <v>0</v>
      </c>
      <c r="AS603" s="7">
        <f>IFERROR(VLOOKUP(Table1[[#This Row],[Stock]],[2]CUS030!$A$5:$BO$10000,50,0)/Table1[[#This Row],[Rate
(L/S)]],"")</f>
        <v>0</v>
      </c>
      <c r="AT603" s="7">
        <f>IFERROR(VLOOKUP(Table1[[#This Row],[Stock]],[2]CUS030!$A$5:$BO$10000,51,0)/Table1[[#This Row],[Rate
(L/S)]],"")</f>
        <v>0</v>
      </c>
      <c r="AU603" s="7">
        <f>IFERROR(VLOOKUP(Table1[[#This Row],[Stock]],[2]CUS030!$A$5:$BO$10000,52,0)/Table1[[#This Row],[Rate
(L/S)]],"")</f>
        <v>0</v>
      </c>
      <c r="AV603" s="7">
        <f>IFERROR(VLOOKUP(Table1[[#This Row],[Stock]],[2]CUS030!$A$5:$BO$10000,53,0)/Table1[[#This Row],[Rate
(L/S)]],"")</f>
        <v>0</v>
      </c>
      <c r="AW603" s="7">
        <f>IFERROR(VLOOKUP(Table1[[#This Row],[Stock]],[2]CUS030!$A$5:$BO$10000,54,0)/Table1[[#This Row],[Rate
(L/S)]],"")</f>
        <v>0</v>
      </c>
      <c r="AX603" s="7">
        <f>IFERROR(VLOOKUP(Table1[[#This Row],[Stock]],[2]CUS030!$A$5:$BO$10000,55,0)/Table1[[#This Row],[Rate
(L/S)]],"")</f>
        <v>0</v>
      </c>
      <c r="AY603" s="7">
        <f>IFERROR(VLOOKUP(Table1[[#This Row],[Stock]],[2]CUS030!$A$5:$BO$10000,56,0)/Table1[[#This Row],[Rate
(L/S)]],"")</f>
        <v>55</v>
      </c>
      <c r="AZ603" s="7">
        <f>IFERROR(VLOOKUP(Table1[[#This Row],[Stock]],[2]CUS030!$A$5:$BO$10000,57,0)/Table1[[#This Row],[Rate
(L/S)]],"")</f>
        <v>40</v>
      </c>
      <c r="BA603" s="7">
        <f>IFERROR(VLOOKUP(Table1[[#This Row],[Stock]],[2]CUS030!$A$5:$BO$10000,58,0)/Table1[[#This Row],[Rate
(L/S)]],"")</f>
        <v>75</v>
      </c>
      <c r="BB603" s="7">
        <f>IFERROR(VLOOKUP(Table1[[#This Row],[Stock]],[2]CUS030!$A$5:$BO$10000,59,0)/Table1[[#This Row],[Rate
(L/S)]],"")</f>
        <v>0</v>
      </c>
      <c r="BC603" s="7">
        <f>IFERROR(VLOOKUP(Table1[[#This Row],[Stock]],[2]CUS030!$A$5:$BO$10000,60,0)/Table1[[#This Row],[Rate
(L/S)]],"")</f>
        <v>0</v>
      </c>
      <c r="BD603" s="7">
        <f>IFERROR(VLOOKUP(Table1[[#This Row],[Stock]],[2]CUS030!$A$5:$BO$10000,61,0)/Table1[[#This Row],[Rate
(L/S)]],"")</f>
        <v>0</v>
      </c>
      <c r="BE603" s="7">
        <f>IFERROR(VLOOKUP(Table1[[#This Row],[Stock]],[2]CUS030!$A$5:$BO$10000,62,0)/Table1[[#This Row],[Rate
(L/S)]],"")</f>
        <v>0</v>
      </c>
      <c r="BF603" s="7">
        <f>IFERROR(VLOOKUP(Table1[[#This Row],[Stock]],[2]CUS030!$A$5:$BO$10000,63,0)/Table1[[#This Row],[Rate
(L/S)]],"")</f>
        <v>0</v>
      </c>
      <c r="BG603" s="7">
        <f>IFERROR(VLOOKUP(Table1[[#This Row],[Stock]],[2]CUS030!$A$5:$BO$10000,64,0)/Table1[[#This Row],[Rate
(L/S)]],"")</f>
        <v>0</v>
      </c>
      <c r="BH603" s="7">
        <f>IFERROR(VLOOKUP(Table1[[#This Row],[Stock]],[2]CUS030!$A$5:$BO$10000,65,0)/Table1[[#This Row],[Rate
(L/S)]],"")</f>
        <v>0</v>
      </c>
      <c r="BI603" s="7" t="s">
        <v>1</v>
      </c>
      <c r="BJ603" s="15">
        <f>IFERROR(IF(Table1[[#This Row],[S.Material]]="S",(Table1[[#This Row],[Total Qty]]+Table1[[#This Row],[N+1]]+Table1[[#This Row],[N+2]]),Table1[[#This Row],[Total Qty]]+Table1[[#This Row],[N+1]]),)</f>
        <v>95</v>
      </c>
      <c r="BK603" s="7" t="str">
        <f>IFERROR(IF(((AVERAGE((Table1[[#This Row],[N+1]],Table1[[#This Row],[N+2]]),Table1[[#This Row],[N+3]])-(Table1[[#This Row],[Total Qty]])))&gt;500,"Fixed&gt;500pcs",""),"")</f>
        <v/>
      </c>
      <c r="BL603" s="7" t="str">
        <f>IF(AND(Table1[[#This Row],[Last Forcast]]=0,Table1[[#This Row],[Total Qty]]&gt;0,Table1[[#This Row],[N+1]]&gt;0),"Check PO again","")</f>
        <v/>
      </c>
    </row>
    <row r="604" spans="2:64" x14ac:dyDescent="0.3">
      <c r="B604">
        <v>602</v>
      </c>
      <c r="C604" t="s">
        <v>617</v>
      </c>
      <c r="D604">
        <f>IFERROR(ROUND((MID(Table1[[#This Row],[Production]],35,(LEN(Table1[[#This Row],[Production]]))-37)/(MID(Table1[[#This Row],[Stock]],35,(LEN(Table1[[#This Row],[Stock]]))-37))),0),"")</f>
        <v>17</v>
      </c>
      <c r="E604" t="s">
        <v>618</v>
      </c>
      <c r="F604" s="16">
        <f>VLOOKUP(LEFT(Table1[[#This Row],[Production]],LEN(Table1[[#This Row],[Production]])-7),Item!$A$5:$Z$1000,26,0)</f>
        <v>1.0649999999999999</v>
      </c>
      <c r="H604" s="8" t="str">
        <f>IFERROR(VLOOKUP(MID(Table1[[#This Row],[Production]],10,2),Special!$B$2:$D$26,3,0),"")</f>
        <v>S</v>
      </c>
      <c r="J604" t="b">
        <f>EXACT(LEFT(Table1[[#This Row],[Stock]],12),LEFT(Table1[[#This Row],[Production]],12))</f>
        <v>1</v>
      </c>
      <c r="K604" t="b">
        <f>EXACT((RIGHT(Table1[[#This Row],[Stock]],3)),((RIGHT(Table1[[#This Row],[Production]],3))))</f>
        <v>1</v>
      </c>
      <c r="L604" s="14">
        <f>IFERROR(VLOOKUP(Table1[[#This Row],[Stock]],[1]Sheet1!$A$7:$N$10000,14,0),"")</f>
        <v>424</v>
      </c>
      <c r="M604" s="14">
        <f>IFERROR(ROUND((Table1[[#This Row],[Stock
(S&amp;L)]]/Table1[[#This Row],[Rate
(L/S)]]),0),"")</f>
        <v>25</v>
      </c>
      <c r="O604" t="str">
        <f>IF(Table1[[#This Row],[Rate
(L/S)]]=1,"P/E","C")</f>
        <v>C</v>
      </c>
      <c r="P604" s="7">
        <f>IFERROR(VLOOKUP(Table1[[#This Row],[Stock]],[2]CUS030!$A$5:$BO$10000,21,0)/Table1[[#This Row],[Rate
(L/S)]],"")</f>
        <v>0</v>
      </c>
      <c r="Q604" s="7">
        <f>IFERROR(VLOOKUP(Table1[[#This Row],[Stock]],[2]CUS030!$A$5:$BO$10000,22,0)/Table1[[#This Row],[Rate
(L/S)]],"")</f>
        <v>0</v>
      </c>
      <c r="R604" s="7">
        <f>IFERROR(VLOOKUP(Table1[[#This Row],[Stock]],[2]CUS030!$A$5:$BO$10000,23,0)/Table1[[#This Row],[Rate
(L/S)]],"")</f>
        <v>0</v>
      </c>
      <c r="S604" s="7">
        <f>IFERROR(VLOOKUP(Table1[[#This Row],[Stock]],[2]CUS030!$A$5:$BO$10000,24,0)/Table1[[#This Row],[Rate
(L/S)]],"")</f>
        <v>0</v>
      </c>
      <c r="T604" s="7">
        <f>IFERROR(VLOOKUP(Table1[[#This Row],[Stock]],[2]CUS030!$A$5:$BO$10000,25,0)/Table1[[#This Row],[Rate
(L/S)]],"")</f>
        <v>0</v>
      </c>
      <c r="U604" s="7">
        <f>IFERROR(VLOOKUP(Table1[[#This Row],[Stock]],[2]CUS030!$A$5:$BO$10000,26,0)/Table1[[#This Row],[Rate
(L/S)]],"")</f>
        <v>0</v>
      </c>
      <c r="V604" s="7">
        <f>IFERROR(VLOOKUP(Table1[[#This Row],[Stock]],[2]CUS030!$A$5:$BO$10000,27,0)/Table1[[#This Row],[Rate
(L/S)]],"")</f>
        <v>0</v>
      </c>
      <c r="W604" s="7">
        <f>IFERROR(VLOOKUP(Table1[[#This Row],[Stock]],[2]CUS030!$A$5:$BO$10000,28,0)/Table1[[#This Row],[Rate
(L/S)]],"")</f>
        <v>0</v>
      </c>
      <c r="X604" s="7">
        <f>IFERROR(VLOOKUP(Table1[[#This Row],[Stock]],[2]CUS030!$A$5:$BO$10000,29,0)/Table1[[#This Row],[Rate
(L/S)]],"")</f>
        <v>0</v>
      </c>
      <c r="Y604" s="7">
        <f>IFERROR(VLOOKUP(Table1[[#This Row],[Stock]],[2]CUS030!$A$5:$BO$10000,30,0)/Table1[[#This Row],[Rate
(L/S)]],"")</f>
        <v>0</v>
      </c>
      <c r="Z604" s="7">
        <f>IFERROR(VLOOKUP(Table1[[#This Row],[Stock]],[2]CUS030!$A$5:$BO$10000,31,0)/Table1[[#This Row],[Rate
(L/S)]],"")</f>
        <v>0</v>
      </c>
      <c r="AA604" s="7">
        <f>IFERROR(VLOOKUP(Table1[[#This Row],[Stock]],[2]CUS030!$A$5:$BO$10000,32,0)/Table1[[#This Row],[Rate
(L/S)]],"")</f>
        <v>0</v>
      </c>
      <c r="AB604" s="7">
        <f>IFERROR(VLOOKUP(Table1[[#This Row],[Stock]],[2]CUS030!$A$5:$BO$10000,33,0)/Table1[[#This Row],[Rate
(L/S)]],"")</f>
        <v>0</v>
      </c>
      <c r="AC604" s="7">
        <f>IFERROR(VLOOKUP(Table1[[#This Row],[Stock]],[2]CUS030!$A$5:$BO$10000,34,0)/Table1[[#This Row],[Rate
(L/S)]],"")</f>
        <v>0</v>
      </c>
      <c r="AD604" s="7">
        <f>IFERROR(VLOOKUP(Table1[[#This Row],[Stock]],[2]CUS030!$A$5:$BO$10000,35,0)/Table1[[#This Row],[Rate
(L/S)]],"")</f>
        <v>0</v>
      </c>
      <c r="AE604" s="7">
        <f>IFERROR(VLOOKUP(Table1[[#This Row],[Stock]],[2]CUS030!$A$5:$BO$10000,36,0)/Table1[[#This Row],[Rate
(L/S)]],"")</f>
        <v>0</v>
      </c>
      <c r="AF604" s="7">
        <f>IFERROR(VLOOKUP(Table1[[#This Row],[Stock]],[2]CUS030!$A$5:$BO$10000,37,0)/Table1[[#This Row],[Rate
(L/S)]],"")</f>
        <v>0</v>
      </c>
      <c r="AG604" s="7">
        <f>IFERROR(VLOOKUP(Table1[[#This Row],[Stock]],[2]CUS030!$A$5:$BO$10000,38,0)/Table1[[#This Row],[Rate
(L/S)]],"")</f>
        <v>0</v>
      </c>
      <c r="AH604" s="7">
        <f>IFERROR(VLOOKUP(Table1[[#This Row],[Stock]],[2]CUS030!$A$5:$BO$10000,39,0)/Table1[[#This Row],[Rate
(L/S)]],"")</f>
        <v>0</v>
      </c>
      <c r="AI604" s="7">
        <f>IFERROR(VLOOKUP(Table1[[#This Row],[Stock]],[2]CUS030!$A$5:$BO$10000,40,0)/Table1[[#This Row],[Rate
(L/S)]],"")</f>
        <v>0</v>
      </c>
      <c r="AJ604" s="7">
        <f>IFERROR(VLOOKUP(Table1[[#This Row],[Stock]],[2]CUS030!$A$5:$BO$10000,41,0)/Table1[[#This Row],[Rate
(L/S)]],"")</f>
        <v>0</v>
      </c>
      <c r="AK604" s="7">
        <f>IFERROR(VLOOKUP(Table1[[#This Row],[Stock]],[2]CUS030!$A$5:$BO$10000,42,0)/Table1[[#This Row],[Rate
(L/S)]],"")</f>
        <v>0</v>
      </c>
      <c r="AL604" s="7">
        <f>IFERROR(VLOOKUP(Table1[[#This Row],[Stock]],[2]CUS030!$A$5:$BO$10000,43,0)/Table1[[#This Row],[Rate
(L/S)]],"")</f>
        <v>0</v>
      </c>
      <c r="AM604" s="7">
        <f>IFERROR(VLOOKUP(Table1[[#This Row],[Stock]],[2]CUS030!$A$5:$BO$10000,44,0)/Table1[[#This Row],[Rate
(L/S)]],"")</f>
        <v>0</v>
      </c>
      <c r="AN604" s="7">
        <f>IFERROR(VLOOKUP(Table1[[#This Row],[Stock]],[2]CUS030!$A$5:$BO$10000,45,0)/Table1[[#This Row],[Rate
(L/S)]],"")</f>
        <v>0</v>
      </c>
      <c r="AO604" s="7">
        <f>IFERROR(VLOOKUP(Table1[[#This Row],[Stock]],[2]CUS030!$A$5:$BO$10000,46,0)/Table1[[#This Row],[Rate
(L/S)]],"")</f>
        <v>0</v>
      </c>
      <c r="AP604" s="7">
        <f>IFERROR(VLOOKUP(Table1[[#This Row],[Stock]],[2]CUS030!$A$5:$BO$10000,47,0)/Table1[[#This Row],[Rate
(L/S)]],"")</f>
        <v>0</v>
      </c>
      <c r="AQ604" s="7">
        <f>IFERROR(VLOOKUP(Table1[[#This Row],[Stock]],[2]CUS030!$A$5:$BO$10000,48,0)/Table1[[#This Row],[Rate
(L/S)]],"")</f>
        <v>0</v>
      </c>
      <c r="AR604" s="7">
        <f>IFERROR(VLOOKUP(Table1[[#This Row],[Stock]],[2]CUS030!$A$5:$BO$10000,49,0)/Table1[[#This Row],[Rate
(L/S)]],"")</f>
        <v>0</v>
      </c>
      <c r="AS604" s="7">
        <f>IFERROR(VLOOKUP(Table1[[#This Row],[Stock]],[2]CUS030!$A$5:$BO$10000,50,0)/Table1[[#This Row],[Rate
(L/S)]],"")</f>
        <v>0</v>
      </c>
      <c r="AT604" s="7">
        <f>IFERROR(VLOOKUP(Table1[[#This Row],[Stock]],[2]CUS030!$A$5:$BO$10000,51,0)/Table1[[#This Row],[Rate
(L/S)]],"")</f>
        <v>0</v>
      </c>
      <c r="AU604" s="7">
        <f>IFERROR(VLOOKUP(Table1[[#This Row],[Stock]],[2]CUS030!$A$5:$BO$10000,52,0)/Table1[[#This Row],[Rate
(L/S)]],"")</f>
        <v>0</v>
      </c>
      <c r="AV604" s="7">
        <f>IFERROR(VLOOKUP(Table1[[#This Row],[Stock]],[2]CUS030!$A$5:$BO$10000,53,0)/Table1[[#This Row],[Rate
(L/S)]],"")</f>
        <v>0</v>
      </c>
      <c r="AW604" s="7">
        <f>IFERROR(VLOOKUP(Table1[[#This Row],[Stock]],[2]CUS030!$A$5:$BO$10000,54,0)/Table1[[#This Row],[Rate
(L/S)]],"")</f>
        <v>0</v>
      </c>
      <c r="AX604" s="7">
        <f>IFERROR(VLOOKUP(Table1[[#This Row],[Stock]],[2]CUS030!$A$5:$BO$10000,55,0)/Table1[[#This Row],[Rate
(L/S)]],"")</f>
        <v>62.058823529411768</v>
      </c>
      <c r="AY604" s="7">
        <f>IFERROR(VLOOKUP(Table1[[#This Row],[Stock]],[2]CUS030!$A$5:$BO$10000,56,0)/Table1[[#This Row],[Rate
(L/S)]],"")</f>
        <v>63.529411764705884</v>
      </c>
      <c r="AZ604" s="7">
        <f>IFERROR(VLOOKUP(Table1[[#This Row],[Stock]],[2]CUS030!$A$5:$BO$10000,57,0)/Table1[[#This Row],[Rate
(L/S)]],"")</f>
        <v>63.529411764705884</v>
      </c>
      <c r="BA604" s="7">
        <f>IFERROR(VLOOKUP(Table1[[#This Row],[Stock]],[2]CUS030!$A$5:$BO$10000,58,0)/Table1[[#This Row],[Rate
(L/S)]],"")</f>
        <v>42.352941176470587</v>
      </c>
      <c r="BB604" s="7">
        <f>IFERROR(VLOOKUP(Table1[[#This Row],[Stock]],[2]CUS030!$A$5:$BO$10000,59,0)/Table1[[#This Row],[Rate
(L/S)]],"")</f>
        <v>0</v>
      </c>
      <c r="BC604" s="7">
        <f>IFERROR(VLOOKUP(Table1[[#This Row],[Stock]],[2]CUS030!$A$5:$BO$10000,60,0)/Table1[[#This Row],[Rate
(L/S)]],"")</f>
        <v>0</v>
      </c>
      <c r="BD604" s="7">
        <f>IFERROR(VLOOKUP(Table1[[#This Row],[Stock]],[2]CUS030!$A$5:$BO$10000,61,0)/Table1[[#This Row],[Rate
(L/S)]],"")</f>
        <v>0</v>
      </c>
      <c r="BE604" s="7">
        <f>IFERROR(VLOOKUP(Table1[[#This Row],[Stock]],[2]CUS030!$A$5:$BO$10000,62,0)/Table1[[#This Row],[Rate
(L/S)]],"")</f>
        <v>0</v>
      </c>
      <c r="BF604" s="7">
        <f>IFERROR(VLOOKUP(Table1[[#This Row],[Stock]],[2]CUS030!$A$5:$BO$10000,63,0)/Table1[[#This Row],[Rate
(L/S)]],"")</f>
        <v>0</v>
      </c>
      <c r="BG604" s="7">
        <f>IFERROR(VLOOKUP(Table1[[#This Row],[Stock]],[2]CUS030!$A$5:$BO$10000,64,0)/Table1[[#This Row],[Rate
(L/S)]],"")</f>
        <v>0</v>
      </c>
      <c r="BH604" s="7">
        <f>IFERROR(VLOOKUP(Table1[[#This Row],[Stock]],[2]CUS030!$A$5:$BO$10000,65,0)/Table1[[#This Row],[Rate
(L/S)]],"")</f>
        <v>0</v>
      </c>
      <c r="BI604" s="7" t="s">
        <v>1</v>
      </c>
      <c r="BJ604" s="15">
        <f>IFERROR(IF(Table1[[#This Row],[S.Material]]="S",(Table1[[#This Row],[Total Qty]]+Table1[[#This Row],[N+1]]+Table1[[#This Row],[N+2]]),Table1[[#This Row],[Total Qty]]+Table1[[#This Row],[N+1]]),)</f>
        <v>127.05882352941177</v>
      </c>
      <c r="BK604" s="7" t="str">
        <f>IFERROR(IF(((AVERAGE((Table1[[#This Row],[N+1]],Table1[[#This Row],[N+2]]),Table1[[#This Row],[N+3]])-(Table1[[#This Row],[Total Qty]])))&gt;500,"Fixed&gt;500pcs",""),"")</f>
        <v/>
      </c>
      <c r="BL604" s="7" t="str">
        <f>IF(AND(Table1[[#This Row],[Last Forcast]]=0,Table1[[#This Row],[Total Qty]]&gt;0,Table1[[#This Row],[N+1]]&gt;0),"Check PO again","")</f>
        <v/>
      </c>
    </row>
    <row r="605" spans="2:64" x14ac:dyDescent="0.3">
      <c r="B605">
        <v>603</v>
      </c>
      <c r="C605" t="s">
        <v>619</v>
      </c>
      <c r="D605">
        <f>IFERROR(ROUND((MID(Table1[[#This Row],[Production]],35,(LEN(Table1[[#This Row],[Production]]))-37)/(MID(Table1[[#This Row],[Stock]],35,(LEN(Table1[[#This Row],[Stock]]))-37))),0),"")</f>
        <v>16</v>
      </c>
      <c r="E605" t="s">
        <v>618</v>
      </c>
      <c r="F605" s="16">
        <f>VLOOKUP(LEFT(Table1[[#This Row],[Production]],LEN(Table1[[#This Row],[Production]])-7),Item!$A$5:$Z$1000,26,0)</f>
        <v>1.0649999999999999</v>
      </c>
      <c r="H605" s="8" t="str">
        <f>IFERROR(VLOOKUP(MID(Table1[[#This Row],[Production]],10,2),Special!$B$2:$D$26,3,0),"")</f>
        <v>S</v>
      </c>
      <c r="J605" t="b">
        <f>EXACT(LEFT(Table1[[#This Row],[Stock]],12),LEFT(Table1[[#This Row],[Production]],12))</f>
        <v>1</v>
      </c>
      <c r="K605" t="b">
        <f>EXACT((RIGHT(Table1[[#This Row],[Stock]],3)),((RIGHT(Table1[[#This Row],[Production]],3))))</f>
        <v>1</v>
      </c>
      <c r="L605" s="14">
        <f>IFERROR(VLOOKUP(Table1[[#This Row],[Stock]],[1]Sheet1!$A$7:$N$10000,14,0),"")</f>
        <v>417</v>
      </c>
      <c r="M605" s="14">
        <f>IFERROR(ROUND((Table1[[#This Row],[Stock
(S&amp;L)]]/Table1[[#This Row],[Rate
(L/S)]]),0),"")</f>
        <v>26</v>
      </c>
      <c r="O605" t="str">
        <f>IF(Table1[[#This Row],[Rate
(L/S)]]=1,"P/E","C")</f>
        <v>C</v>
      </c>
      <c r="P605" s="7">
        <f>IFERROR(VLOOKUP(Table1[[#This Row],[Stock]],[2]CUS030!$A$5:$BO$10000,21,0)/Table1[[#This Row],[Rate
(L/S)]],"")</f>
        <v>0</v>
      </c>
      <c r="Q605" s="7">
        <f>IFERROR(VLOOKUP(Table1[[#This Row],[Stock]],[2]CUS030!$A$5:$BO$10000,22,0)/Table1[[#This Row],[Rate
(L/S)]],"")</f>
        <v>0</v>
      </c>
      <c r="R605" s="7">
        <f>IFERROR(VLOOKUP(Table1[[#This Row],[Stock]],[2]CUS030!$A$5:$BO$10000,23,0)/Table1[[#This Row],[Rate
(L/S)]],"")</f>
        <v>0</v>
      </c>
      <c r="S605" s="7">
        <f>IFERROR(VLOOKUP(Table1[[#This Row],[Stock]],[2]CUS030!$A$5:$BO$10000,24,0)/Table1[[#This Row],[Rate
(L/S)]],"")</f>
        <v>0</v>
      </c>
      <c r="T605" s="7">
        <f>IFERROR(VLOOKUP(Table1[[#This Row],[Stock]],[2]CUS030!$A$5:$BO$10000,25,0)/Table1[[#This Row],[Rate
(L/S)]],"")</f>
        <v>0</v>
      </c>
      <c r="U605" s="7">
        <f>IFERROR(VLOOKUP(Table1[[#This Row],[Stock]],[2]CUS030!$A$5:$BO$10000,26,0)/Table1[[#This Row],[Rate
(L/S)]],"")</f>
        <v>0</v>
      </c>
      <c r="V605" s="7">
        <f>IFERROR(VLOOKUP(Table1[[#This Row],[Stock]],[2]CUS030!$A$5:$BO$10000,27,0)/Table1[[#This Row],[Rate
(L/S)]],"")</f>
        <v>0</v>
      </c>
      <c r="W605" s="7">
        <f>IFERROR(VLOOKUP(Table1[[#This Row],[Stock]],[2]CUS030!$A$5:$BO$10000,28,0)/Table1[[#This Row],[Rate
(L/S)]],"")</f>
        <v>0</v>
      </c>
      <c r="X605" s="7">
        <f>IFERROR(VLOOKUP(Table1[[#This Row],[Stock]],[2]CUS030!$A$5:$BO$10000,29,0)/Table1[[#This Row],[Rate
(L/S)]],"")</f>
        <v>0</v>
      </c>
      <c r="Y605" s="7">
        <f>IFERROR(VLOOKUP(Table1[[#This Row],[Stock]],[2]CUS030!$A$5:$BO$10000,30,0)/Table1[[#This Row],[Rate
(L/S)]],"")</f>
        <v>0</v>
      </c>
      <c r="Z605" s="7">
        <f>IFERROR(VLOOKUP(Table1[[#This Row],[Stock]],[2]CUS030!$A$5:$BO$10000,31,0)/Table1[[#This Row],[Rate
(L/S)]],"")</f>
        <v>0</v>
      </c>
      <c r="AA605" s="7">
        <f>IFERROR(VLOOKUP(Table1[[#This Row],[Stock]],[2]CUS030!$A$5:$BO$10000,32,0)/Table1[[#This Row],[Rate
(L/S)]],"")</f>
        <v>0</v>
      </c>
      <c r="AB605" s="7">
        <f>IFERROR(VLOOKUP(Table1[[#This Row],[Stock]],[2]CUS030!$A$5:$BO$10000,33,0)/Table1[[#This Row],[Rate
(L/S)]],"")</f>
        <v>0</v>
      </c>
      <c r="AC605" s="7">
        <f>IFERROR(VLOOKUP(Table1[[#This Row],[Stock]],[2]CUS030!$A$5:$BO$10000,34,0)/Table1[[#This Row],[Rate
(L/S)]],"")</f>
        <v>0</v>
      </c>
      <c r="AD605" s="7">
        <f>IFERROR(VLOOKUP(Table1[[#This Row],[Stock]],[2]CUS030!$A$5:$BO$10000,35,0)/Table1[[#This Row],[Rate
(L/S)]],"")</f>
        <v>0</v>
      </c>
      <c r="AE605" s="7">
        <f>IFERROR(VLOOKUP(Table1[[#This Row],[Stock]],[2]CUS030!$A$5:$BO$10000,36,0)/Table1[[#This Row],[Rate
(L/S)]],"")</f>
        <v>0</v>
      </c>
      <c r="AF605" s="7">
        <f>IFERROR(VLOOKUP(Table1[[#This Row],[Stock]],[2]CUS030!$A$5:$BO$10000,37,0)/Table1[[#This Row],[Rate
(L/S)]],"")</f>
        <v>0</v>
      </c>
      <c r="AG605" s="7">
        <f>IFERROR(VLOOKUP(Table1[[#This Row],[Stock]],[2]CUS030!$A$5:$BO$10000,38,0)/Table1[[#This Row],[Rate
(L/S)]],"")</f>
        <v>0</v>
      </c>
      <c r="AH605" s="7">
        <f>IFERROR(VLOOKUP(Table1[[#This Row],[Stock]],[2]CUS030!$A$5:$BO$10000,39,0)/Table1[[#This Row],[Rate
(L/S)]],"")</f>
        <v>0</v>
      </c>
      <c r="AI605" s="7">
        <f>IFERROR(VLOOKUP(Table1[[#This Row],[Stock]],[2]CUS030!$A$5:$BO$10000,40,0)/Table1[[#This Row],[Rate
(L/S)]],"")</f>
        <v>0</v>
      </c>
      <c r="AJ605" s="7">
        <f>IFERROR(VLOOKUP(Table1[[#This Row],[Stock]],[2]CUS030!$A$5:$BO$10000,41,0)/Table1[[#This Row],[Rate
(L/S)]],"")</f>
        <v>0</v>
      </c>
      <c r="AK605" s="7">
        <f>IFERROR(VLOOKUP(Table1[[#This Row],[Stock]],[2]CUS030!$A$5:$BO$10000,42,0)/Table1[[#This Row],[Rate
(L/S)]],"")</f>
        <v>0</v>
      </c>
      <c r="AL605" s="7">
        <f>IFERROR(VLOOKUP(Table1[[#This Row],[Stock]],[2]CUS030!$A$5:$BO$10000,43,0)/Table1[[#This Row],[Rate
(L/S)]],"")</f>
        <v>0</v>
      </c>
      <c r="AM605" s="7">
        <f>IFERROR(VLOOKUP(Table1[[#This Row],[Stock]],[2]CUS030!$A$5:$BO$10000,44,0)/Table1[[#This Row],[Rate
(L/S)]],"")</f>
        <v>0</v>
      </c>
      <c r="AN605" s="7">
        <f>IFERROR(VLOOKUP(Table1[[#This Row],[Stock]],[2]CUS030!$A$5:$BO$10000,45,0)/Table1[[#This Row],[Rate
(L/S)]],"")</f>
        <v>0</v>
      </c>
      <c r="AO605" s="7">
        <f>IFERROR(VLOOKUP(Table1[[#This Row],[Stock]],[2]CUS030!$A$5:$BO$10000,46,0)/Table1[[#This Row],[Rate
(L/S)]],"")</f>
        <v>0</v>
      </c>
      <c r="AP605" s="7">
        <f>IFERROR(VLOOKUP(Table1[[#This Row],[Stock]],[2]CUS030!$A$5:$BO$10000,47,0)/Table1[[#This Row],[Rate
(L/S)]],"")</f>
        <v>0</v>
      </c>
      <c r="AQ605" s="7">
        <f>IFERROR(VLOOKUP(Table1[[#This Row],[Stock]],[2]CUS030!$A$5:$BO$10000,48,0)/Table1[[#This Row],[Rate
(L/S)]],"")</f>
        <v>0</v>
      </c>
      <c r="AR605" s="7">
        <f>IFERROR(VLOOKUP(Table1[[#This Row],[Stock]],[2]CUS030!$A$5:$BO$10000,49,0)/Table1[[#This Row],[Rate
(L/S)]],"")</f>
        <v>0</v>
      </c>
      <c r="AS605" s="7">
        <f>IFERROR(VLOOKUP(Table1[[#This Row],[Stock]],[2]CUS030!$A$5:$BO$10000,50,0)/Table1[[#This Row],[Rate
(L/S)]],"")</f>
        <v>0</v>
      </c>
      <c r="AT605" s="7">
        <f>IFERROR(VLOOKUP(Table1[[#This Row],[Stock]],[2]CUS030!$A$5:$BO$10000,51,0)/Table1[[#This Row],[Rate
(L/S)]],"")</f>
        <v>0</v>
      </c>
      <c r="AU605" s="7">
        <f>IFERROR(VLOOKUP(Table1[[#This Row],[Stock]],[2]CUS030!$A$5:$BO$10000,52,0)/Table1[[#This Row],[Rate
(L/S)]],"")</f>
        <v>0</v>
      </c>
      <c r="AV605" s="7">
        <f>IFERROR(VLOOKUP(Table1[[#This Row],[Stock]],[2]CUS030!$A$5:$BO$10000,53,0)/Table1[[#This Row],[Rate
(L/S)]],"")</f>
        <v>0</v>
      </c>
      <c r="AW605" s="7">
        <f>IFERROR(VLOOKUP(Table1[[#This Row],[Stock]],[2]CUS030!$A$5:$BO$10000,54,0)/Table1[[#This Row],[Rate
(L/S)]],"")</f>
        <v>0</v>
      </c>
      <c r="AX605" s="7">
        <f>IFERROR(VLOOKUP(Table1[[#This Row],[Stock]],[2]CUS030!$A$5:$BO$10000,55,0)/Table1[[#This Row],[Rate
(L/S)]],"")</f>
        <v>65.3125</v>
      </c>
      <c r="AY605" s="7">
        <f>IFERROR(VLOOKUP(Table1[[#This Row],[Stock]],[2]CUS030!$A$5:$BO$10000,56,0)/Table1[[#This Row],[Rate
(L/S)]],"")</f>
        <v>67.5</v>
      </c>
      <c r="AZ605" s="7">
        <f>IFERROR(VLOOKUP(Table1[[#This Row],[Stock]],[2]CUS030!$A$5:$BO$10000,57,0)/Table1[[#This Row],[Rate
(L/S)]],"")</f>
        <v>67.5</v>
      </c>
      <c r="BA605" s="7">
        <f>IFERROR(VLOOKUP(Table1[[#This Row],[Stock]],[2]CUS030!$A$5:$BO$10000,58,0)/Table1[[#This Row],[Rate
(L/S)]],"")</f>
        <v>45</v>
      </c>
      <c r="BB605" s="7">
        <f>IFERROR(VLOOKUP(Table1[[#This Row],[Stock]],[2]CUS030!$A$5:$BO$10000,59,0)/Table1[[#This Row],[Rate
(L/S)]],"")</f>
        <v>0</v>
      </c>
      <c r="BC605" s="7">
        <f>IFERROR(VLOOKUP(Table1[[#This Row],[Stock]],[2]CUS030!$A$5:$BO$10000,60,0)/Table1[[#This Row],[Rate
(L/S)]],"")</f>
        <v>0</v>
      </c>
      <c r="BD605" s="7">
        <f>IFERROR(VLOOKUP(Table1[[#This Row],[Stock]],[2]CUS030!$A$5:$BO$10000,61,0)/Table1[[#This Row],[Rate
(L/S)]],"")</f>
        <v>0</v>
      </c>
      <c r="BE605" s="7">
        <f>IFERROR(VLOOKUP(Table1[[#This Row],[Stock]],[2]CUS030!$A$5:$BO$10000,62,0)/Table1[[#This Row],[Rate
(L/S)]],"")</f>
        <v>0</v>
      </c>
      <c r="BF605" s="7">
        <f>IFERROR(VLOOKUP(Table1[[#This Row],[Stock]],[2]CUS030!$A$5:$BO$10000,63,0)/Table1[[#This Row],[Rate
(L/S)]],"")</f>
        <v>0</v>
      </c>
      <c r="BG605" s="7">
        <f>IFERROR(VLOOKUP(Table1[[#This Row],[Stock]],[2]CUS030!$A$5:$BO$10000,64,0)/Table1[[#This Row],[Rate
(L/S)]],"")</f>
        <v>0</v>
      </c>
      <c r="BH605" s="7">
        <f>IFERROR(VLOOKUP(Table1[[#This Row],[Stock]],[2]CUS030!$A$5:$BO$10000,65,0)/Table1[[#This Row],[Rate
(L/S)]],"")</f>
        <v>0</v>
      </c>
      <c r="BI605" s="7" t="s">
        <v>1</v>
      </c>
      <c r="BJ605" s="15">
        <f>IFERROR(IF(Table1[[#This Row],[S.Material]]="S",(Table1[[#This Row],[Total Qty]]+Table1[[#This Row],[N+1]]+Table1[[#This Row],[N+2]]),Table1[[#This Row],[Total Qty]]+Table1[[#This Row],[N+1]]),)</f>
        <v>135</v>
      </c>
      <c r="BK605" s="7" t="str">
        <f>IFERROR(IF(((AVERAGE((Table1[[#This Row],[N+1]],Table1[[#This Row],[N+2]]),Table1[[#This Row],[N+3]])-(Table1[[#This Row],[Total Qty]])))&gt;500,"Fixed&gt;500pcs",""),"")</f>
        <v/>
      </c>
      <c r="BL605" s="7" t="str">
        <f>IF(AND(Table1[[#This Row],[Last Forcast]]=0,Table1[[#This Row],[Total Qty]]&gt;0,Table1[[#This Row],[N+1]]&gt;0),"Check PO again","")</f>
        <v/>
      </c>
    </row>
    <row r="606" spans="2:64" x14ac:dyDescent="0.3">
      <c r="B606">
        <v>604</v>
      </c>
      <c r="C606" t="s">
        <v>618</v>
      </c>
      <c r="D606">
        <f>IFERROR(ROUND((MID(Table1[[#This Row],[Production]],35,(LEN(Table1[[#This Row],[Production]]))-37)/(MID(Table1[[#This Row],[Stock]],35,(LEN(Table1[[#This Row],[Stock]]))-37))),0),"")</f>
        <v>1</v>
      </c>
      <c r="E606" t="s">
        <v>618</v>
      </c>
      <c r="F606" s="16">
        <f>VLOOKUP(LEFT(Table1[[#This Row],[Production]],LEN(Table1[[#This Row],[Production]])-7),Item!$A$5:$Z$1000,26,0)</f>
        <v>1.0649999999999999</v>
      </c>
      <c r="H606" s="8" t="str">
        <f>IFERROR(VLOOKUP(MID(Table1[[#This Row],[Production]],10,2),Special!$B$2:$D$26,3,0),"")</f>
        <v>S</v>
      </c>
      <c r="J606" t="b">
        <f>EXACT(LEFT(Table1[[#This Row],[Stock]],12),LEFT(Table1[[#This Row],[Production]],12))</f>
        <v>1</v>
      </c>
      <c r="K606" t="b">
        <f>EXACT((RIGHT(Table1[[#This Row],[Stock]],3)),((RIGHT(Table1[[#This Row],[Production]],3))))</f>
        <v>1</v>
      </c>
      <c r="L606" s="14">
        <f>IFERROR(VLOOKUP(Table1[[#This Row],[Stock]],[1]Sheet1!$A$7:$N$10000,14,0),"")</f>
        <v>206</v>
      </c>
      <c r="M606" s="14">
        <f>IFERROR(ROUND((Table1[[#This Row],[Stock
(S&amp;L)]]/Table1[[#This Row],[Rate
(L/S)]]),0),"")</f>
        <v>206</v>
      </c>
      <c r="O606" t="str">
        <f>IF(Table1[[#This Row],[Rate
(L/S)]]=1,"P/E","C")</f>
        <v>P/E</v>
      </c>
      <c r="P606" s="7">
        <f>IFERROR(VLOOKUP(Table1[[#This Row],[Stock]],[2]CUS030!$A$5:$BO$10000,21,0)/Table1[[#This Row],[Rate
(L/S)]],"")</f>
        <v>0</v>
      </c>
      <c r="Q606" s="7">
        <f>IFERROR(VLOOKUP(Table1[[#This Row],[Stock]],[2]CUS030!$A$5:$BO$10000,22,0)/Table1[[#This Row],[Rate
(L/S)]],"")</f>
        <v>0</v>
      </c>
      <c r="R606" s="7">
        <f>IFERROR(VLOOKUP(Table1[[#This Row],[Stock]],[2]CUS030!$A$5:$BO$10000,23,0)/Table1[[#This Row],[Rate
(L/S)]],"")</f>
        <v>0</v>
      </c>
      <c r="S606" s="7">
        <f>IFERROR(VLOOKUP(Table1[[#This Row],[Stock]],[2]CUS030!$A$5:$BO$10000,24,0)/Table1[[#This Row],[Rate
(L/S)]],"")</f>
        <v>48</v>
      </c>
      <c r="T606" s="7">
        <f>IFERROR(VLOOKUP(Table1[[#This Row],[Stock]],[2]CUS030!$A$5:$BO$10000,25,0)/Table1[[#This Row],[Rate
(L/S)]],"")</f>
        <v>0</v>
      </c>
      <c r="U606" s="7">
        <f>IFERROR(VLOOKUP(Table1[[#This Row],[Stock]],[2]CUS030!$A$5:$BO$10000,26,0)/Table1[[#This Row],[Rate
(L/S)]],"")</f>
        <v>0</v>
      </c>
      <c r="V606" s="7">
        <f>IFERROR(VLOOKUP(Table1[[#This Row],[Stock]],[2]CUS030!$A$5:$BO$10000,27,0)/Table1[[#This Row],[Rate
(L/S)]],"")</f>
        <v>0</v>
      </c>
      <c r="W606" s="7">
        <f>IFERROR(VLOOKUP(Table1[[#This Row],[Stock]],[2]CUS030!$A$5:$BO$10000,28,0)/Table1[[#This Row],[Rate
(L/S)]],"")</f>
        <v>0</v>
      </c>
      <c r="X606" s="7">
        <f>IFERROR(VLOOKUP(Table1[[#This Row],[Stock]],[2]CUS030!$A$5:$BO$10000,29,0)/Table1[[#This Row],[Rate
(L/S)]],"")</f>
        <v>0</v>
      </c>
      <c r="Y606" s="7">
        <f>IFERROR(VLOOKUP(Table1[[#This Row],[Stock]],[2]CUS030!$A$5:$BO$10000,30,0)/Table1[[#This Row],[Rate
(L/S)]],"")</f>
        <v>0</v>
      </c>
      <c r="Z606" s="7">
        <f>IFERROR(VLOOKUP(Table1[[#This Row],[Stock]],[2]CUS030!$A$5:$BO$10000,31,0)/Table1[[#This Row],[Rate
(L/S)]],"")</f>
        <v>0</v>
      </c>
      <c r="AA606" s="7">
        <f>IFERROR(VLOOKUP(Table1[[#This Row],[Stock]],[2]CUS030!$A$5:$BO$10000,32,0)/Table1[[#This Row],[Rate
(L/S)]],"")</f>
        <v>0</v>
      </c>
      <c r="AB606" s="7">
        <f>IFERROR(VLOOKUP(Table1[[#This Row],[Stock]],[2]CUS030!$A$5:$BO$10000,33,0)/Table1[[#This Row],[Rate
(L/S)]],"")</f>
        <v>0</v>
      </c>
      <c r="AC606" s="7">
        <f>IFERROR(VLOOKUP(Table1[[#This Row],[Stock]],[2]CUS030!$A$5:$BO$10000,34,0)/Table1[[#This Row],[Rate
(L/S)]],"")</f>
        <v>0</v>
      </c>
      <c r="AD606" s="7">
        <f>IFERROR(VLOOKUP(Table1[[#This Row],[Stock]],[2]CUS030!$A$5:$BO$10000,35,0)/Table1[[#This Row],[Rate
(L/S)]],"")</f>
        <v>0</v>
      </c>
      <c r="AE606" s="7">
        <f>IFERROR(VLOOKUP(Table1[[#This Row],[Stock]],[2]CUS030!$A$5:$BO$10000,36,0)/Table1[[#This Row],[Rate
(L/S)]],"")</f>
        <v>0</v>
      </c>
      <c r="AF606" s="7">
        <f>IFERROR(VLOOKUP(Table1[[#This Row],[Stock]],[2]CUS030!$A$5:$BO$10000,37,0)/Table1[[#This Row],[Rate
(L/S)]],"")</f>
        <v>0</v>
      </c>
      <c r="AG606" s="7">
        <f>IFERROR(VLOOKUP(Table1[[#This Row],[Stock]],[2]CUS030!$A$5:$BO$10000,38,0)/Table1[[#This Row],[Rate
(L/S)]],"")</f>
        <v>0</v>
      </c>
      <c r="AH606" s="7">
        <f>IFERROR(VLOOKUP(Table1[[#This Row],[Stock]],[2]CUS030!$A$5:$BO$10000,39,0)/Table1[[#This Row],[Rate
(L/S)]],"")</f>
        <v>0</v>
      </c>
      <c r="AI606" s="7">
        <f>IFERROR(VLOOKUP(Table1[[#This Row],[Stock]],[2]CUS030!$A$5:$BO$10000,40,0)/Table1[[#This Row],[Rate
(L/S)]],"")</f>
        <v>0</v>
      </c>
      <c r="AJ606" s="7">
        <f>IFERROR(VLOOKUP(Table1[[#This Row],[Stock]],[2]CUS030!$A$5:$BO$10000,41,0)/Table1[[#This Row],[Rate
(L/S)]],"")</f>
        <v>0</v>
      </c>
      <c r="AK606" s="7">
        <f>IFERROR(VLOOKUP(Table1[[#This Row],[Stock]],[2]CUS030!$A$5:$BO$10000,42,0)/Table1[[#This Row],[Rate
(L/S)]],"")</f>
        <v>0</v>
      </c>
      <c r="AL606" s="7">
        <f>IFERROR(VLOOKUP(Table1[[#This Row],[Stock]],[2]CUS030!$A$5:$BO$10000,43,0)/Table1[[#This Row],[Rate
(L/S)]],"")</f>
        <v>0</v>
      </c>
      <c r="AM606" s="7">
        <f>IFERROR(VLOOKUP(Table1[[#This Row],[Stock]],[2]CUS030!$A$5:$BO$10000,44,0)/Table1[[#This Row],[Rate
(L/S)]],"")</f>
        <v>0</v>
      </c>
      <c r="AN606" s="7">
        <f>IFERROR(VLOOKUP(Table1[[#This Row],[Stock]],[2]CUS030!$A$5:$BO$10000,45,0)/Table1[[#This Row],[Rate
(L/S)]],"")</f>
        <v>0</v>
      </c>
      <c r="AO606" s="7">
        <f>IFERROR(VLOOKUP(Table1[[#This Row],[Stock]],[2]CUS030!$A$5:$BO$10000,46,0)/Table1[[#This Row],[Rate
(L/S)]],"")</f>
        <v>0</v>
      </c>
      <c r="AP606" s="7">
        <f>IFERROR(VLOOKUP(Table1[[#This Row],[Stock]],[2]CUS030!$A$5:$BO$10000,47,0)/Table1[[#This Row],[Rate
(L/S)]],"")</f>
        <v>0</v>
      </c>
      <c r="AQ606" s="7">
        <f>IFERROR(VLOOKUP(Table1[[#This Row],[Stock]],[2]CUS030!$A$5:$BO$10000,48,0)/Table1[[#This Row],[Rate
(L/S)]],"")</f>
        <v>0</v>
      </c>
      <c r="AR606" s="7">
        <f>IFERROR(VLOOKUP(Table1[[#This Row],[Stock]],[2]CUS030!$A$5:$BO$10000,49,0)/Table1[[#This Row],[Rate
(L/S)]],"")</f>
        <v>0</v>
      </c>
      <c r="AS606" s="7">
        <f>IFERROR(VLOOKUP(Table1[[#This Row],[Stock]],[2]CUS030!$A$5:$BO$10000,50,0)/Table1[[#This Row],[Rate
(L/S)]],"")</f>
        <v>0</v>
      </c>
      <c r="AT606" s="7">
        <f>IFERROR(VLOOKUP(Table1[[#This Row],[Stock]],[2]CUS030!$A$5:$BO$10000,51,0)/Table1[[#This Row],[Rate
(L/S)]],"")</f>
        <v>0</v>
      </c>
      <c r="AU606" s="7">
        <f>IFERROR(VLOOKUP(Table1[[#This Row],[Stock]],[2]CUS030!$A$5:$BO$10000,52,0)/Table1[[#This Row],[Rate
(L/S)]],"")</f>
        <v>0</v>
      </c>
      <c r="AV606" s="7">
        <f>IFERROR(VLOOKUP(Table1[[#This Row],[Stock]],[2]CUS030!$A$5:$BO$10000,53,0)/Table1[[#This Row],[Rate
(L/S)]],"")</f>
        <v>48</v>
      </c>
      <c r="AW606" s="7">
        <f>IFERROR(VLOOKUP(Table1[[#This Row],[Stock]],[2]CUS030!$A$5:$BO$10000,54,0)/Table1[[#This Row],[Rate
(L/S)]],"")</f>
        <v>0</v>
      </c>
      <c r="AX606" s="7">
        <f>IFERROR(VLOOKUP(Table1[[#This Row],[Stock]],[2]CUS030!$A$5:$BO$10000,55,0)/Table1[[#This Row],[Rate
(L/S)]],"")</f>
        <v>0</v>
      </c>
      <c r="AY606" s="7">
        <f>IFERROR(VLOOKUP(Table1[[#This Row],[Stock]],[2]CUS030!$A$5:$BO$10000,56,0)/Table1[[#This Row],[Rate
(L/S)]],"")</f>
        <v>0</v>
      </c>
      <c r="AZ606" s="7">
        <f>IFERROR(VLOOKUP(Table1[[#This Row],[Stock]],[2]CUS030!$A$5:$BO$10000,57,0)/Table1[[#This Row],[Rate
(L/S)]],"")</f>
        <v>0</v>
      </c>
      <c r="BA606" s="7">
        <f>IFERROR(VLOOKUP(Table1[[#This Row],[Stock]],[2]CUS030!$A$5:$BO$10000,58,0)/Table1[[#This Row],[Rate
(L/S)]],"")</f>
        <v>0</v>
      </c>
      <c r="BB606" s="7">
        <f>IFERROR(VLOOKUP(Table1[[#This Row],[Stock]],[2]CUS030!$A$5:$BO$10000,59,0)/Table1[[#This Row],[Rate
(L/S)]],"")</f>
        <v>0</v>
      </c>
      <c r="BC606" s="7">
        <f>IFERROR(VLOOKUP(Table1[[#This Row],[Stock]],[2]CUS030!$A$5:$BO$10000,60,0)/Table1[[#This Row],[Rate
(L/S)]],"")</f>
        <v>0</v>
      </c>
      <c r="BD606" s="7">
        <f>IFERROR(VLOOKUP(Table1[[#This Row],[Stock]],[2]CUS030!$A$5:$BO$10000,61,0)/Table1[[#This Row],[Rate
(L/S)]],"")</f>
        <v>0</v>
      </c>
      <c r="BE606" s="7">
        <f>IFERROR(VLOOKUP(Table1[[#This Row],[Stock]],[2]CUS030!$A$5:$BO$10000,62,0)/Table1[[#This Row],[Rate
(L/S)]],"")</f>
        <v>0</v>
      </c>
      <c r="BF606" s="7">
        <f>IFERROR(VLOOKUP(Table1[[#This Row],[Stock]],[2]CUS030!$A$5:$BO$10000,63,0)/Table1[[#This Row],[Rate
(L/S)]],"")</f>
        <v>0</v>
      </c>
      <c r="BG606" s="7">
        <f>IFERROR(VLOOKUP(Table1[[#This Row],[Stock]],[2]CUS030!$A$5:$BO$10000,64,0)/Table1[[#This Row],[Rate
(L/S)]],"")</f>
        <v>0</v>
      </c>
      <c r="BH606" s="7">
        <f>IFERROR(VLOOKUP(Table1[[#This Row],[Stock]],[2]CUS030!$A$5:$BO$10000,65,0)/Table1[[#This Row],[Rate
(L/S)]],"")</f>
        <v>0</v>
      </c>
      <c r="BI606" s="7" t="s">
        <v>1</v>
      </c>
      <c r="BJ606" s="15">
        <f>IFERROR(IF(Table1[[#This Row],[S.Material]]="S",(Table1[[#This Row],[Total Qty]]+Table1[[#This Row],[N+1]]+Table1[[#This Row],[N+2]]),Table1[[#This Row],[Total Qty]]+Table1[[#This Row],[N+1]]),)</f>
        <v>48</v>
      </c>
      <c r="BK606" s="7" t="str">
        <f>IFERROR(IF(((AVERAGE((Table1[[#This Row],[N+1]],Table1[[#This Row],[N+2]]),Table1[[#This Row],[N+3]])-(Table1[[#This Row],[Total Qty]])))&gt;500,"Fixed&gt;500pcs",""),"")</f>
        <v/>
      </c>
      <c r="BL606" s="7" t="str">
        <f>IF(AND(Table1[[#This Row],[Last Forcast]]=0,Table1[[#This Row],[Total Qty]]&gt;0,Table1[[#This Row],[N+1]]&gt;0),"Check PO again","")</f>
        <v/>
      </c>
    </row>
    <row r="607" spans="2:64" x14ac:dyDescent="0.3">
      <c r="B607">
        <v>605</v>
      </c>
      <c r="C607" t="s">
        <v>620</v>
      </c>
      <c r="D607">
        <f>IFERROR(ROUND((MID(Table1[[#This Row],[Production]],35,(LEN(Table1[[#This Row],[Production]]))-37)/(MID(Table1[[#This Row],[Stock]],35,(LEN(Table1[[#This Row],[Stock]]))-37))),0),"")</f>
        <v>74</v>
      </c>
      <c r="E607" t="s">
        <v>618</v>
      </c>
      <c r="F607" s="16">
        <f>VLOOKUP(LEFT(Table1[[#This Row],[Production]],LEN(Table1[[#This Row],[Production]])-7),Item!$A$5:$Z$1000,26,0)</f>
        <v>1.0649999999999999</v>
      </c>
      <c r="H607" s="8" t="str">
        <f>IFERROR(VLOOKUP(MID(Table1[[#This Row],[Production]],10,2),Special!$B$2:$D$26,3,0),"")</f>
        <v>S</v>
      </c>
      <c r="J607" t="b">
        <f>EXACT(LEFT(Table1[[#This Row],[Stock]],12),LEFT(Table1[[#This Row],[Production]],12))</f>
        <v>1</v>
      </c>
      <c r="K607" t="b">
        <f>EXACT((RIGHT(Table1[[#This Row],[Stock]],3)),((RIGHT(Table1[[#This Row],[Production]],3))))</f>
        <v>1</v>
      </c>
      <c r="L607" s="14">
        <f>IFERROR(VLOOKUP(Table1[[#This Row],[Stock]],[1]Sheet1!$A$7:$N$10000,14,0),"")</f>
        <v>11</v>
      </c>
      <c r="M607" s="14">
        <f>IFERROR(ROUND((Table1[[#This Row],[Stock
(S&amp;L)]]/Table1[[#This Row],[Rate
(L/S)]]),0),"")</f>
        <v>0</v>
      </c>
      <c r="O607" t="str">
        <f>IF(Table1[[#This Row],[Rate
(L/S)]]=1,"P/E","C")</f>
        <v>C</v>
      </c>
      <c r="P607" s="7">
        <f>IFERROR(VLOOKUP(Table1[[#This Row],[Stock]],[2]CUS030!$A$5:$BO$10000,21,0)/Table1[[#This Row],[Rate
(L/S)]],"")</f>
        <v>0</v>
      </c>
      <c r="Q607" s="7">
        <f>IFERROR(VLOOKUP(Table1[[#This Row],[Stock]],[2]CUS030!$A$5:$BO$10000,22,0)/Table1[[#This Row],[Rate
(L/S)]],"")</f>
        <v>0</v>
      </c>
      <c r="R607" s="7">
        <f>IFERROR(VLOOKUP(Table1[[#This Row],[Stock]],[2]CUS030!$A$5:$BO$10000,23,0)/Table1[[#This Row],[Rate
(L/S)]],"")</f>
        <v>0</v>
      </c>
      <c r="S607" s="7">
        <f>IFERROR(VLOOKUP(Table1[[#This Row],[Stock]],[2]CUS030!$A$5:$BO$10000,24,0)/Table1[[#This Row],[Rate
(L/S)]],"")</f>
        <v>0</v>
      </c>
      <c r="T607" s="7">
        <f>IFERROR(VLOOKUP(Table1[[#This Row],[Stock]],[2]CUS030!$A$5:$BO$10000,25,0)/Table1[[#This Row],[Rate
(L/S)]],"")</f>
        <v>0</v>
      </c>
      <c r="U607" s="7">
        <f>IFERROR(VLOOKUP(Table1[[#This Row],[Stock]],[2]CUS030!$A$5:$BO$10000,26,0)/Table1[[#This Row],[Rate
(L/S)]],"")</f>
        <v>0</v>
      </c>
      <c r="V607" s="7">
        <f>IFERROR(VLOOKUP(Table1[[#This Row],[Stock]],[2]CUS030!$A$5:$BO$10000,27,0)/Table1[[#This Row],[Rate
(L/S)]],"")</f>
        <v>0</v>
      </c>
      <c r="W607" s="7">
        <f>IFERROR(VLOOKUP(Table1[[#This Row],[Stock]],[2]CUS030!$A$5:$BO$10000,28,0)/Table1[[#This Row],[Rate
(L/S)]],"")</f>
        <v>0</v>
      </c>
      <c r="X607" s="7">
        <f>IFERROR(VLOOKUP(Table1[[#This Row],[Stock]],[2]CUS030!$A$5:$BO$10000,29,0)/Table1[[#This Row],[Rate
(L/S)]],"")</f>
        <v>0</v>
      </c>
      <c r="Y607" s="7">
        <f>IFERROR(VLOOKUP(Table1[[#This Row],[Stock]],[2]CUS030!$A$5:$BO$10000,30,0)/Table1[[#This Row],[Rate
(L/S)]],"")</f>
        <v>0</v>
      </c>
      <c r="Z607" s="7">
        <f>IFERROR(VLOOKUP(Table1[[#This Row],[Stock]],[2]CUS030!$A$5:$BO$10000,31,0)/Table1[[#This Row],[Rate
(L/S)]],"")</f>
        <v>0</v>
      </c>
      <c r="AA607" s="7">
        <f>IFERROR(VLOOKUP(Table1[[#This Row],[Stock]],[2]CUS030!$A$5:$BO$10000,32,0)/Table1[[#This Row],[Rate
(L/S)]],"")</f>
        <v>0</v>
      </c>
      <c r="AB607" s="7">
        <f>IFERROR(VLOOKUP(Table1[[#This Row],[Stock]],[2]CUS030!$A$5:$BO$10000,33,0)/Table1[[#This Row],[Rate
(L/S)]],"")</f>
        <v>0</v>
      </c>
      <c r="AC607" s="7">
        <f>IFERROR(VLOOKUP(Table1[[#This Row],[Stock]],[2]CUS030!$A$5:$BO$10000,34,0)/Table1[[#This Row],[Rate
(L/S)]],"")</f>
        <v>0</v>
      </c>
      <c r="AD607" s="7">
        <f>IFERROR(VLOOKUP(Table1[[#This Row],[Stock]],[2]CUS030!$A$5:$BO$10000,35,0)/Table1[[#This Row],[Rate
(L/S)]],"")</f>
        <v>0</v>
      </c>
      <c r="AE607" s="7">
        <f>IFERROR(VLOOKUP(Table1[[#This Row],[Stock]],[2]CUS030!$A$5:$BO$10000,36,0)/Table1[[#This Row],[Rate
(L/S)]],"")</f>
        <v>0</v>
      </c>
      <c r="AF607" s="7">
        <f>IFERROR(VLOOKUP(Table1[[#This Row],[Stock]],[2]CUS030!$A$5:$BO$10000,37,0)/Table1[[#This Row],[Rate
(L/S)]],"")</f>
        <v>0</v>
      </c>
      <c r="AG607" s="7">
        <f>IFERROR(VLOOKUP(Table1[[#This Row],[Stock]],[2]CUS030!$A$5:$BO$10000,38,0)/Table1[[#This Row],[Rate
(L/S)]],"")</f>
        <v>0</v>
      </c>
      <c r="AH607" s="7">
        <f>IFERROR(VLOOKUP(Table1[[#This Row],[Stock]],[2]CUS030!$A$5:$BO$10000,39,0)/Table1[[#This Row],[Rate
(L/S)]],"")</f>
        <v>0</v>
      </c>
      <c r="AI607" s="7">
        <f>IFERROR(VLOOKUP(Table1[[#This Row],[Stock]],[2]CUS030!$A$5:$BO$10000,40,0)/Table1[[#This Row],[Rate
(L/S)]],"")</f>
        <v>0</v>
      </c>
      <c r="AJ607" s="7">
        <f>IFERROR(VLOOKUP(Table1[[#This Row],[Stock]],[2]CUS030!$A$5:$BO$10000,41,0)/Table1[[#This Row],[Rate
(L/S)]],"")</f>
        <v>0</v>
      </c>
      <c r="AK607" s="7">
        <f>IFERROR(VLOOKUP(Table1[[#This Row],[Stock]],[2]CUS030!$A$5:$BO$10000,42,0)/Table1[[#This Row],[Rate
(L/S)]],"")</f>
        <v>0</v>
      </c>
      <c r="AL607" s="7">
        <f>IFERROR(VLOOKUP(Table1[[#This Row],[Stock]],[2]CUS030!$A$5:$BO$10000,43,0)/Table1[[#This Row],[Rate
(L/S)]],"")</f>
        <v>0</v>
      </c>
      <c r="AM607" s="7">
        <f>IFERROR(VLOOKUP(Table1[[#This Row],[Stock]],[2]CUS030!$A$5:$BO$10000,44,0)/Table1[[#This Row],[Rate
(L/S)]],"")</f>
        <v>0</v>
      </c>
      <c r="AN607" s="7">
        <f>IFERROR(VLOOKUP(Table1[[#This Row],[Stock]],[2]CUS030!$A$5:$BO$10000,45,0)/Table1[[#This Row],[Rate
(L/S)]],"")</f>
        <v>0</v>
      </c>
      <c r="AO607" s="7">
        <f>IFERROR(VLOOKUP(Table1[[#This Row],[Stock]],[2]CUS030!$A$5:$BO$10000,46,0)/Table1[[#This Row],[Rate
(L/S)]],"")</f>
        <v>0</v>
      </c>
      <c r="AP607" s="7">
        <f>IFERROR(VLOOKUP(Table1[[#This Row],[Stock]],[2]CUS030!$A$5:$BO$10000,47,0)/Table1[[#This Row],[Rate
(L/S)]],"")</f>
        <v>0</v>
      </c>
      <c r="AQ607" s="7">
        <f>IFERROR(VLOOKUP(Table1[[#This Row],[Stock]],[2]CUS030!$A$5:$BO$10000,48,0)/Table1[[#This Row],[Rate
(L/S)]],"")</f>
        <v>0</v>
      </c>
      <c r="AR607" s="7">
        <f>IFERROR(VLOOKUP(Table1[[#This Row],[Stock]],[2]CUS030!$A$5:$BO$10000,49,0)/Table1[[#This Row],[Rate
(L/S)]],"")</f>
        <v>0</v>
      </c>
      <c r="AS607" s="7">
        <f>IFERROR(VLOOKUP(Table1[[#This Row],[Stock]],[2]CUS030!$A$5:$BO$10000,50,0)/Table1[[#This Row],[Rate
(L/S)]],"")</f>
        <v>0</v>
      </c>
      <c r="AT607" s="7">
        <f>IFERROR(VLOOKUP(Table1[[#This Row],[Stock]],[2]CUS030!$A$5:$BO$10000,51,0)/Table1[[#This Row],[Rate
(L/S)]],"")</f>
        <v>0</v>
      </c>
      <c r="AU607" s="7">
        <f>IFERROR(VLOOKUP(Table1[[#This Row],[Stock]],[2]CUS030!$A$5:$BO$10000,52,0)/Table1[[#This Row],[Rate
(L/S)]],"")</f>
        <v>0</v>
      </c>
      <c r="AV607" s="7">
        <f>IFERROR(VLOOKUP(Table1[[#This Row],[Stock]],[2]CUS030!$A$5:$BO$10000,53,0)/Table1[[#This Row],[Rate
(L/S)]],"")</f>
        <v>0</v>
      </c>
      <c r="AW607" s="7">
        <f>IFERROR(VLOOKUP(Table1[[#This Row],[Stock]],[2]CUS030!$A$5:$BO$10000,54,0)/Table1[[#This Row],[Rate
(L/S)]],"")</f>
        <v>0</v>
      </c>
      <c r="AX607" s="7">
        <f>IFERROR(VLOOKUP(Table1[[#This Row],[Stock]],[2]CUS030!$A$5:$BO$10000,55,0)/Table1[[#This Row],[Rate
(L/S)]],"")</f>
        <v>0</v>
      </c>
      <c r="AY607" s="7">
        <f>IFERROR(VLOOKUP(Table1[[#This Row],[Stock]],[2]CUS030!$A$5:$BO$10000,56,0)/Table1[[#This Row],[Rate
(L/S)]],"")</f>
        <v>0</v>
      </c>
      <c r="AZ607" s="7">
        <f>IFERROR(VLOOKUP(Table1[[#This Row],[Stock]],[2]CUS030!$A$5:$BO$10000,57,0)/Table1[[#This Row],[Rate
(L/S)]],"")</f>
        <v>0</v>
      </c>
      <c r="BA607" s="7">
        <f>IFERROR(VLOOKUP(Table1[[#This Row],[Stock]],[2]CUS030!$A$5:$BO$10000,58,0)/Table1[[#This Row],[Rate
(L/S)]],"")</f>
        <v>0</v>
      </c>
      <c r="BB607" s="7">
        <f>IFERROR(VLOOKUP(Table1[[#This Row],[Stock]],[2]CUS030!$A$5:$BO$10000,59,0)/Table1[[#This Row],[Rate
(L/S)]],"")</f>
        <v>0</v>
      </c>
      <c r="BC607" s="7">
        <f>IFERROR(VLOOKUP(Table1[[#This Row],[Stock]],[2]CUS030!$A$5:$BO$10000,60,0)/Table1[[#This Row],[Rate
(L/S)]],"")</f>
        <v>0</v>
      </c>
      <c r="BD607" s="7">
        <f>IFERROR(VLOOKUP(Table1[[#This Row],[Stock]],[2]CUS030!$A$5:$BO$10000,61,0)/Table1[[#This Row],[Rate
(L/S)]],"")</f>
        <v>0</v>
      </c>
      <c r="BE607" s="7">
        <f>IFERROR(VLOOKUP(Table1[[#This Row],[Stock]],[2]CUS030!$A$5:$BO$10000,62,0)/Table1[[#This Row],[Rate
(L/S)]],"")</f>
        <v>0</v>
      </c>
      <c r="BF607" s="7">
        <f>IFERROR(VLOOKUP(Table1[[#This Row],[Stock]],[2]CUS030!$A$5:$BO$10000,63,0)/Table1[[#This Row],[Rate
(L/S)]],"")</f>
        <v>0</v>
      </c>
      <c r="BG607" s="7">
        <f>IFERROR(VLOOKUP(Table1[[#This Row],[Stock]],[2]CUS030!$A$5:$BO$10000,64,0)/Table1[[#This Row],[Rate
(L/S)]],"")</f>
        <v>0</v>
      </c>
      <c r="BH607" s="7">
        <f>IFERROR(VLOOKUP(Table1[[#This Row],[Stock]],[2]CUS030!$A$5:$BO$10000,65,0)/Table1[[#This Row],[Rate
(L/S)]],"")</f>
        <v>0</v>
      </c>
      <c r="BI607" s="7" t="s">
        <v>1</v>
      </c>
      <c r="BJ607" s="15">
        <f>IFERROR(IF(Table1[[#This Row],[S.Material]]="S",(Table1[[#This Row],[Total Qty]]+Table1[[#This Row],[N+1]]+Table1[[#This Row],[N+2]]),Table1[[#This Row],[Total Qty]]+Table1[[#This Row],[N+1]]),)</f>
        <v>0</v>
      </c>
      <c r="BK607" s="7" t="str">
        <f>IFERROR(IF(((AVERAGE((Table1[[#This Row],[N+1]],Table1[[#This Row],[N+2]]),Table1[[#This Row],[N+3]])-(Table1[[#This Row],[Total Qty]])))&gt;500,"Fixed&gt;500pcs",""),"")</f>
        <v/>
      </c>
      <c r="BL607" s="7" t="str">
        <f>IF(AND(Table1[[#This Row],[Last Forcast]]=0,Table1[[#This Row],[Total Qty]]&gt;0,Table1[[#This Row],[N+1]]&gt;0),"Check PO again","")</f>
        <v/>
      </c>
    </row>
    <row r="608" spans="2:64" x14ac:dyDescent="0.3">
      <c r="B608">
        <v>606</v>
      </c>
      <c r="C608" t="s">
        <v>621</v>
      </c>
      <c r="D608">
        <f>IFERROR(ROUND((MID(Table1[[#This Row],[Production]],35,(LEN(Table1[[#This Row],[Production]]))-37)/(MID(Table1[[#This Row],[Stock]],35,(LEN(Table1[[#This Row],[Stock]]))-37))),0),"")</f>
        <v>25</v>
      </c>
      <c r="E608" t="s">
        <v>622</v>
      </c>
      <c r="F608" s="16">
        <f>VLOOKUP(LEFT(Table1[[#This Row],[Production]],LEN(Table1[[#This Row],[Production]])-7),Item!$A$5:$Z$1000,26,0)</f>
        <v>1.492</v>
      </c>
      <c r="H608" s="8" t="str">
        <f>IFERROR(VLOOKUP(MID(Table1[[#This Row],[Production]],10,2),Special!$B$2:$D$26,3,0),"")</f>
        <v>S</v>
      </c>
      <c r="J608" t="b">
        <f>EXACT(LEFT(Table1[[#This Row],[Stock]],12),LEFT(Table1[[#This Row],[Production]],12))</f>
        <v>1</v>
      </c>
      <c r="K608" t="b">
        <f>EXACT((RIGHT(Table1[[#This Row],[Stock]],3)),((RIGHT(Table1[[#This Row],[Production]],3))))</f>
        <v>1</v>
      </c>
      <c r="L608" s="14">
        <f>IFERROR(VLOOKUP(Table1[[#This Row],[Stock]],[1]Sheet1!$A$7:$N$10000,14,0),"")</f>
        <v>381</v>
      </c>
      <c r="M608" s="14">
        <f>IFERROR(ROUND((Table1[[#This Row],[Stock
(S&amp;L)]]/Table1[[#This Row],[Rate
(L/S)]]),0),"")</f>
        <v>15</v>
      </c>
      <c r="O608" t="str">
        <f>IF(Table1[[#This Row],[Rate
(L/S)]]=1,"P/E","C")</f>
        <v>C</v>
      </c>
      <c r="P608" s="7">
        <f>IFERROR(VLOOKUP(Table1[[#This Row],[Stock]],[2]CUS030!$A$5:$BO$10000,21,0)/Table1[[#This Row],[Rate
(L/S)]],"")</f>
        <v>0</v>
      </c>
      <c r="Q608" s="7">
        <f>IFERROR(VLOOKUP(Table1[[#This Row],[Stock]],[2]CUS030!$A$5:$BO$10000,22,0)/Table1[[#This Row],[Rate
(L/S)]],"")</f>
        <v>0</v>
      </c>
      <c r="R608" s="7">
        <f>IFERROR(VLOOKUP(Table1[[#This Row],[Stock]],[2]CUS030!$A$5:$BO$10000,23,0)/Table1[[#This Row],[Rate
(L/S)]],"")</f>
        <v>0</v>
      </c>
      <c r="S608" s="7">
        <f>IFERROR(VLOOKUP(Table1[[#This Row],[Stock]],[2]CUS030!$A$5:$BO$10000,24,0)/Table1[[#This Row],[Rate
(L/S)]],"")</f>
        <v>0</v>
      </c>
      <c r="T608" s="7">
        <f>IFERROR(VLOOKUP(Table1[[#This Row],[Stock]],[2]CUS030!$A$5:$BO$10000,25,0)/Table1[[#This Row],[Rate
(L/S)]],"")</f>
        <v>0</v>
      </c>
      <c r="U608" s="7">
        <f>IFERROR(VLOOKUP(Table1[[#This Row],[Stock]],[2]CUS030!$A$5:$BO$10000,26,0)/Table1[[#This Row],[Rate
(L/S)]],"")</f>
        <v>0</v>
      </c>
      <c r="V608" s="7">
        <f>IFERROR(VLOOKUP(Table1[[#This Row],[Stock]],[2]CUS030!$A$5:$BO$10000,27,0)/Table1[[#This Row],[Rate
(L/S)]],"")</f>
        <v>0</v>
      </c>
      <c r="W608" s="7">
        <f>IFERROR(VLOOKUP(Table1[[#This Row],[Stock]],[2]CUS030!$A$5:$BO$10000,28,0)/Table1[[#This Row],[Rate
(L/S)]],"")</f>
        <v>0</v>
      </c>
      <c r="X608" s="7">
        <f>IFERROR(VLOOKUP(Table1[[#This Row],[Stock]],[2]CUS030!$A$5:$BO$10000,29,0)/Table1[[#This Row],[Rate
(L/S)]],"")</f>
        <v>0</v>
      </c>
      <c r="Y608" s="7">
        <f>IFERROR(VLOOKUP(Table1[[#This Row],[Stock]],[2]CUS030!$A$5:$BO$10000,30,0)/Table1[[#This Row],[Rate
(L/S)]],"")</f>
        <v>0</v>
      </c>
      <c r="Z608" s="7">
        <f>IFERROR(VLOOKUP(Table1[[#This Row],[Stock]],[2]CUS030!$A$5:$BO$10000,31,0)/Table1[[#This Row],[Rate
(L/S)]],"")</f>
        <v>0</v>
      </c>
      <c r="AA608" s="7">
        <f>IFERROR(VLOOKUP(Table1[[#This Row],[Stock]],[2]CUS030!$A$5:$BO$10000,32,0)/Table1[[#This Row],[Rate
(L/S)]],"")</f>
        <v>0</v>
      </c>
      <c r="AB608" s="7">
        <f>IFERROR(VLOOKUP(Table1[[#This Row],[Stock]],[2]CUS030!$A$5:$BO$10000,33,0)/Table1[[#This Row],[Rate
(L/S)]],"")</f>
        <v>0</v>
      </c>
      <c r="AC608" s="7">
        <f>IFERROR(VLOOKUP(Table1[[#This Row],[Stock]],[2]CUS030!$A$5:$BO$10000,34,0)/Table1[[#This Row],[Rate
(L/S)]],"")</f>
        <v>0</v>
      </c>
      <c r="AD608" s="7">
        <f>IFERROR(VLOOKUP(Table1[[#This Row],[Stock]],[2]CUS030!$A$5:$BO$10000,35,0)/Table1[[#This Row],[Rate
(L/S)]],"")</f>
        <v>0</v>
      </c>
      <c r="AE608" s="7">
        <f>IFERROR(VLOOKUP(Table1[[#This Row],[Stock]],[2]CUS030!$A$5:$BO$10000,36,0)/Table1[[#This Row],[Rate
(L/S)]],"")</f>
        <v>0</v>
      </c>
      <c r="AF608" s="7">
        <f>IFERROR(VLOOKUP(Table1[[#This Row],[Stock]],[2]CUS030!$A$5:$BO$10000,37,0)/Table1[[#This Row],[Rate
(L/S)]],"")</f>
        <v>0</v>
      </c>
      <c r="AG608" s="7">
        <f>IFERROR(VLOOKUP(Table1[[#This Row],[Stock]],[2]CUS030!$A$5:$BO$10000,38,0)/Table1[[#This Row],[Rate
(L/S)]],"")</f>
        <v>0</v>
      </c>
      <c r="AH608" s="7">
        <f>IFERROR(VLOOKUP(Table1[[#This Row],[Stock]],[2]CUS030!$A$5:$BO$10000,39,0)/Table1[[#This Row],[Rate
(L/S)]],"")</f>
        <v>0</v>
      </c>
      <c r="AI608" s="7">
        <f>IFERROR(VLOOKUP(Table1[[#This Row],[Stock]],[2]CUS030!$A$5:$BO$10000,40,0)/Table1[[#This Row],[Rate
(L/S)]],"")</f>
        <v>0</v>
      </c>
      <c r="AJ608" s="7">
        <f>IFERROR(VLOOKUP(Table1[[#This Row],[Stock]],[2]CUS030!$A$5:$BO$10000,41,0)/Table1[[#This Row],[Rate
(L/S)]],"")</f>
        <v>0</v>
      </c>
      <c r="AK608" s="7">
        <f>IFERROR(VLOOKUP(Table1[[#This Row],[Stock]],[2]CUS030!$A$5:$BO$10000,42,0)/Table1[[#This Row],[Rate
(L/S)]],"")</f>
        <v>0</v>
      </c>
      <c r="AL608" s="7">
        <f>IFERROR(VLOOKUP(Table1[[#This Row],[Stock]],[2]CUS030!$A$5:$BO$10000,43,0)/Table1[[#This Row],[Rate
(L/S)]],"")</f>
        <v>0</v>
      </c>
      <c r="AM608" s="7">
        <f>IFERROR(VLOOKUP(Table1[[#This Row],[Stock]],[2]CUS030!$A$5:$BO$10000,44,0)/Table1[[#This Row],[Rate
(L/S)]],"")</f>
        <v>0</v>
      </c>
      <c r="AN608" s="7">
        <f>IFERROR(VLOOKUP(Table1[[#This Row],[Stock]],[2]CUS030!$A$5:$BO$10000,45,0)/Table1[[#This Row],[Rate
(L/S)]],"")</f>
        <v>0</v>
      </c>
      <c r="AO608" s="7">
        <f>IFERROR(VLOOKUP(Table1[[#This Row],[Stock]],[2]CUS030!$A$5:$BO$10000,46,0)/Table1[[#This Row],[Rate
(L/S)]],"")</f>
        <v>0</v>
      </c>
      <c r="AP608" s="7">
        <f>IFERROR(VLOOKUP(Table1[[#This Row],[Stock]],[2]CUS030!$A$5:$BO$10000,47,0)/Table1[[#This Row],[Rate
(L/S)]],"")</f>
        <v>0</v>
      </c>
      <c r="AQ608" s="7">
        <f>IFERROR(VLOOKUP(Table1[[#This Row],[Stock]],[2]CUS030!$A$5:$BO$10000,48,0)/Table1[[#This Row],[Rate
(L/S)]],"")</f>
        <v>0</v>
      </c>
      <c r="AR608" s="7">
        <f>IFERROR(VLOOKUP(Table1[[#This Row],[Stock]],[2]CUS030!$A$5:$BO$10000,49,0)/Table1[[#This Row],[Rate
(L/S)]],"")</f>
        <v>0</v>
      </c>
      <c r="AS608" s="7">
        <f>IFERROR(VLOOKUP(Table1[[#This Row],[Stock]],[2]CUS030!$A$5:$BO$10000,50,0)/Table1[[#This Row],[Rate
(L/S)]],"")</f>
        <v>0</v>
      </c>
      <c r="AT608" s="7">
        <f>IFERROR(VLOOKUP(Table1[[#This Row],[Stock]],[2]CUS030!$A$5:$BO$10000,51,0)/Table1[[#This Row],[Rate
(L/S)]],"")</f>
        <v>0</v>
      </c>
      <c r="AU608" s="7">
        <f>IFERROR(VLOOKUP(Table1[[#This Row],[Stock]],[2]CUS030!$A$5:$BO$10000,52,0)/Table1[[#This Row],[Rate
(L/S)]],"")</f>
        <v>0</v>
      </c>
      <c r="AV608" s="7">
        <f>IFERROR(VLOOKUP(Table1[[#This Row],[Stock]],[2]CUS030!$A$5:$BO$10000,53,0)/Table1[[#This Row],[Rate
(L/S)]],"")</f>
        <v>0</v>
      </c>
      <c r="AW608" s="7">
        <f>IFERROR(VLOOKUP(Table1[[#This Row],[Stock]],[2]CUS030!$A$5:$BO$10000,54,0)/Table1[[#This Row],[Rate
(L/S)]],"")</f>
        <v>0</v>
      </c>
      <c r="AX608" s="7">
        <f>IFERROR(VLOOKUP(Table1[[#This Row],[Stock]],[2]CUS030!$A$5:$BO$10000,55,0)/Table1[[#This Row],[Rate
(L/S)]],"")</f>
        <v>29.48</v>
      </c>
      <c r="AY608" s="7">
        <f>IFERROR(VLOOKUP(Table1[[#This Row],[Stock]],[2]CUS030!$A$5:$BO$10000,56,0)/Table1[[#This Row],[Rate
(L/S)]],"")</f>
        <v>19.88</v>
      </c>
      <c r="AZ608" s="7">
        <f>IFERROR(VLOOKUP(Table1[[#This Row],[Stock]],[2]CUS030!$A$5:$BO$10000,57,0)/Table1[[#This Row],[Rate
(L/S)]],"")</f>
        <v>12</v>
      </c>
      <c r="BA608" s="7">
        <f>IFERROR(VLOOKUP(Table1[[#This Row],[Stock]],[2]CUS030!$A$5:$BO$10000,58,0)/Table1[[#This Row],[Rate
(L/S)]],"")</f>
        <v>0</v>
      </c>
      <c r="BB608" s="7">
        <f>IFERROR(VLOOKUP(Table1[[#This Row],[Stock]],[2]CUS030!$A$5:$BO$10000,59,0)/Table1[[#This Row],[Rate
(L/S)]],"")</f>
        <v>0</v>
      </c>
      <c r="BC608" s="7">
        <f>IFERROR(VLOOKUP(Table1[[#This Row],[Stock]],[2]CUS030!$A$5:$BO$10000,60,0)/Table1[[#This Row],[Rate
(L/S)]],"")</f>
        <v>0</v>
      </c>
      <c r="BD608" s="7">
        <f>IFERROR(VLOOKUP(Table1[[#This Row],[Stock]],[2]CUS030!$A$5:$BO$10000,61,0)/Table1[[#This Row],[Rate
(L/S)]],"")</f>
        <v>0</v>
      </c>
      <c r="BE608" s="7">
        <f>IFERROR(VLOOKUP(Table1[[#This Row],[Stock]],[2]CUS030!$A$5:$BO$10000,62,0)/Table1[[#This Row],[Rate
(L/S)]],"")</f>
        <v>0</v>
      </c>
      <c r="BF608" s="7">
        <f>IFERROR(VLOOKUP(Table1[[#This Row],[Stock]],[2]CUS030!$A$5:$BO$10000,63,0)/Table1[[#This Row],[Rate
(L/S)]],"")</f>
        <v>0</v>
      </c>
      <c r="BG608" s="7">
        <f>IFERROR(VLOOKUP(Table1[[#This Row],[Stock]],[2]CUS030!$A$5:$BO$10000,64,0)/Table1[[#This Row],[Rate
(L/S)]],"")</f>
        <v>0</v>
      </c>
      <c r="BH608" s="7">
        <f>IFERROR(VLOOKUP(Table1[[#This Row],[Stock]],[2]CUS030!$A$5:$BO$10000,65,0)/Table1[[#This Row],[Rate
(L/S)]],"")</f>
        <v>0</v>
      </c>
      <c r="BI608" s="7" t="s">
        <v>1</v>
      </c>
      <c r="BJ608" s="15">
        <f>IFERROR(IF(Table1[[#This Row],[S.Material]]="S",(Table1[[#This Row],[Total Qty]]+Table1[[#This Row],[N+1]]+Table1[[#This Row],[N+2]]),Table1[[#This Row],[Total Qty]]+Table1[[#This Row],[N+1]]),)</f>
        <v>31.88</v>
      </c>
      <c r="BK608" s="7" t="str">
        <f>IFERROR(IF(((AVERAGE((Table1[[#This Row],[N+1]],Table1[[#This Row],[N+2]]),Table1[[#This Row],[N+3]])-(Table1[[#This Row],[Total Qty]])))&gt;500,"Fixed&gt;500pcs",""),"")</f>
        <v/>
      </c>
      <c r="BL608" s="7" t="str">
        <f>IF(AND(Table1[[#This Row],[Last Forcast]]=0,Table1[[#This Row],[Total Qty]]&gt;0,Table1[[#This Row],[N+1]]&gt;0),"Check PO again","")</f>
        <v/>
      </c>
    </row>
    <row r="609" spans="2:64" x14ac:dyDescent="0.3">
      <c r="B609">
        <v>607</v>
      </c>
      <c r="C609" t="s">
        <v>623</v>
      </c>
      <c r="D609">
        <f>IFERROR(ROUND((MID(Table1[[#This Row],[Production]],35,(LEN(Table1[[#This Row],[Production]]))-37)/(MID(Table1[[#This Row],[Stock]],35,(LEN(Table1[[#This Row],[Stock]]))-37))),0),"")</f>
        <v>23</v>
      </c>
      <c r="E609" t="s">
        <v>624</v>
      </c>
      <c r="F609" s="16">
        <f>VLOOKUP(LEFT(Table1[[#This Row],[Production]],LEN(Table1[[#This Row],[Production]])-7),Item!$A$5:$Z$1000,26,0)</f>
        <v>1.492</v>
      </c>
      <c r="H609" s="8" t="str">
        <f>IFERROR(VLOOKUP(MID(Table1[[#This Row],[Production]],10,2),Special!$B$2:$D$26,3,0),"")</f>
        <v>S</v>
      </c>
      <c r="J609" t="b">
        <f>EXACT(LEFT(Table1[[#This Row],[Stock]],12),LEFT(Table1[[#This Row],[Production]],12))</f>
        <v>1</v>
      </c>
      <c r="K609" t="b">
        <f>EXACT((RIGHT(Table1[[#This Row],[Stock]],3)),((RIGHT(Table1[[#This Row],[Production]],3))))</f>
        <v>1</v>
      </c>
      <c r="L609" s="14">
        <f>IFERROR(VLOOKUP(Table1[[#This Row],[Stock]],[1]Sheet1!$A$7:$N$10000,14,0),"")</f>
        <v>38</v>
      </c>
      <c r="M609" s="14">
        <f>IFERROR(ROUND((Table1[[#This Row],[Stock
(S&amp;L)]]/Table1[[#This Row],[Rate
(L/S)]]),0),"")</f>
        <v>2</v>
      </c>
      <c r="O609" t="str">
        <f>IF(Table1[[#This Row],[Rate
(L/S)]]=1,"P/E","C")</f>
        <v>C</v>
      </c>
      <c r="P609" s="7">
        <f>IFERROR(VLOOKUP(Table1[[#This Row],[Stock]],[2]CUS030!$A$5:$BO$10000,21,0)/Table1[[#This Row],[Rate
(L/S)]],"")</f>
        <v>0</v>
      </c>
      <c r="Q609" s="7">
        <f>IFERROR(VLOOKUP(Table1[[#This Row],[Stock]],[2]CUS030!$A$5:$BO$10000,22,0)/Table1[[#This Row],[Rate
(L/S)]],"")</f>
        <v>0</v>
      </c>
      <c r="R609" s="7">
        <f>IFERROR(VLOOKUP(Table1[[#This Row],[Stock]],[2]CUS030!$A$5:$BO$10000,23,0)/Table1[[#This Row],[Rate
(L/S)]],"")</f>
        <v>0</v>
      </c>
      <c r="S609" s="7">
        <f>IFERROR(VLOOKUP(Table1[[#This Row],[Stock]],[2]CUS030!$A$5:$BO$10000,24,0)/Table1[[#This Row],[Rate
(L/S)]],"")</f>
        <v>0</v>
      </c>
      <c r="T609" s="7">
        <f>IFERROR(VLOOKUP(Table1[[#This Row],[Stock]],[2]CUS030!$A$5:$BO$10000,25,0)/Table1[[#This Row],[Rate
(L/S)]],"")</f>
        <v>0</v>
      </c>
      <c r="U609" s="7">
        <f>IFERROR(VLOOKUP(Table1[[#This Row],[Stock]],[2]CUS030!$A$5:$BO$10000,26,0)/Table1[[#This Row],[Rate
(L/S)]],"")</f>
        <v>0</v>
      </c>
      <c r="V609" s="7">
        <f>IFERROR(VLOOKUP(Table1[[#This Row],[Stock]],[2]CUS030!$A$5:$BO$10000,27,0)/Table1[[#This Row],[Rate
(L/S)]],"")</f>
        <v>0</v>
      </c>
      <c r="W609" s="7">
        <f>IFERROR(VLOOKUP(Table1[[#This Row],[Stock]],[2]CUS030!$A$5:$BO$10000,28,0)/Table1[[#This Row],[Rate
(L/S)]],"")</f>
        <v>0</v>
      </c>
      <c r="X609" s="7">
        <f>IFERROR(VLOOKUP(Table1[[#This Row],[Stock]],[2]CUS030!$A$5:$BO$10000,29,0)/Table1[[#This Row],[Rate
(L/S)]],"")</f>
        <v>0</v>
      </c>
      <c r="Y609" s="7">
        <f>IFERROR(VLOOKUP(Table1[[#This Row],[Stock]],[2]CUS030!$A$5:$BO$10000,30,0)/Table1[[#This Row],[Rate
(L/S)]],"")</f>
        <v>0</v>
      </c>
      <c r="Z609" s="7">
        <f>IFERROR(VLOOKUP(Table1[[#This Row],[Stock]],[2]CUS030!$A$5:$BO$10000,31,0)/Table1[[#This Row],[Rate
(L/S)]],"")</f>
        <v>0</v>
      </c>
      <c r="AA609" s="7">
        <f>IFERROR(VLOOKUP(Table1[[#This Row],[Stock]],[2]CUS030!$A$5:$BO$10000,32,0)/Table1[[#This Row],[Rate
(L/S)]],"")</f>
        <v>0</v>
      </c>
      <c r="AB609" s="7">
        <f>IFERROR(VLOOKUP(Table1[[#This Row],[Stock]],[2]CUS030!$A$5:$BO$10000,33,0)/Table1[[#This Row],[Rate
(L/S)]],"")</f>
        <v>0</v>
      </c>
      <c r="AC609" s="7">
        <f>IFERROR(VLOOKUP(Table1[[#This Row],[Stock]],[2]CUS030!$A$5:$BO$10000,34,0)/Table1[[#This Row],[Rate
(L/S)]],"")</f>
        <v>0</v>
      </c>
      <c r="AD609" s="7">
        <f>IFERROR(VLOOKUP(Table1[[#This Row],[Stock]],[2]CUS030!$A$5:$BO$10000,35,0)/Table1[[#This Row],[Rate
(L/S)]],"")</f>
        <v>0</v>
      </c>
      <c r="AE609" s="7">
        <f>IFERROR(VLOOKUP(Table1[[#This Row],[Stock]],[2]CUS030!$A$5:$BO$10000,36,0)/Table1[[#This Row],[Rate
(L/S)]],"")</f>
        <v>0</v>
      </c>
      <c r="AF609" s="7">
        <f>IFERROR(VLOOKUP(Table1[[#This Row],[Stock]],[2]CUS030!$A$5:$BO$10000,37,0)/Table1[[#This Row],[Rate
(L/S)]],"")</f>
        <v>0</v>
      </c>
      <c r="AG609" s="7">
        <f>IFERROR(VLOOKUP(Table1[[#This Row],[Stock]],[2]CUS030!$A$5:$BO$10000,38,0)/Table1[[#This Row],[Rate
(L/S)]],"")</f>
        <v>0</v>
      </c>
      <c r="AH609" s="7">
        <f>IFERROR(VLOOKUP(Table1[[#This Row],[Stock]],[2]CUS030!$A$5:$BO$10000,39,0)/Table1[[#This Row],[Rate
(L/S)]],"")</f>
        <v>0</v>
      </c>
      <c r="AI609" s="7">
        <f>IFERROR(VLOOKUP(Table1[[#This Row],[Stock]],[2]CUS030!$A$5:$BO$10000,40,0)/Table1[[#This Row],[Rate
(L/S)]],"")</f>
        <v>0</v>
      </c>
      <c r="AJ609" s="7">
        <f>IFERROR(VLOOKUP(Table1[[#This Row],[Stock]],[2]CUS030!$A$5:$BO$10000,41,0)/Table1[[#This Row],[Rate
(L/S)]],"")</f>
        <v>0</v>
      </c>
      <c r="AK609" s="7">
        <f>IFERROR(VLOOKUP(Table1[[#This Row],[Stock]],[2]CUS030!$A$5:$BO$10000,42,0)/Table1[[#This Row],[Rate
(L/S)]],"")</f>
        <v>0</v>
      </c>
      <c r="AL609" s="7">
        <f>IFERROR(VLOOKUP(Table1[[#This Row],[Stock]],[2]CUS030!$A$5:$BO$10000,43,0)/Table1[[#This Row],[Rate
(L/S)]],"")</f>
        <v>0</v>
      </c>
      <c r="AM609" s="7">
        <f>IFERROR(VLOOKUP(Table1[[#This Row],[Stock]],[2]CUS030!$A$5:$BO$10000,44,0)/Table1[[#This Row],[Rate
(L/S)]],"")</f>
        <v>0</v>
      </c>
      <c r="AN609" s="7">
        <f>IFERROR(VLOOKUP(Table1[[#This Row],[Stock]],[2]CUS030!$A$5:$BO$10000,45,0)/Table1[[#This Row],[Rate
(L/S)]],"")</f>
        <v>0</v>
      </c>
      <c r="AO609" s="7">
        <f>IFERROR(VLOOKUP(Table1[[#This Row],[Stock]],[2]CUS030!$A$5:$BO$10000,46,0)/Table1[[#This Row],[Rate
(L/S)]],"")</f>
        <v>0</v>
      </c>
      <c r="AP609" s="7">
        <f>IFERROR(VLOOKUP(Table1[[#This Row],[Stock]],[2]CUS030!$A$5:$BO$10000,47,0)/Table1[[#This Row],[Rate
(L/S)]],"")</f>
        <v>0</v>
      </c>
      <c r="AQ609" s="7">
        <f>IFERROR(VLOOKUP(Table1[[#This Row],[Stock]],[2]CUS030!$A$5:$BO$10000,48,0)/Table1[[#This Row],[Rate
(L/S)]],"")</f>
        <v>0</v>
      </c>
      <c r="AR609" s="7">
        <f>IFERROR(VLOOKUP(Table1[[#This Row],[Stock]],[2]CUS030!$A$5:$BO$10000,49,0)/Table1[[#This Row],[Rate
(L/S)]],"")</f>
        <v>0</v>
      </c>
      <c r="AS609" s="7">
        <f>IFERROR(VLOOKUP(Table1[[#This Row],[Stock]],[2]CUS030!$A$5:$BO$10000,50,0)/Table1[[#This Row],[Rate
(L/S)]],"")</f>
        <v>0</v>
      </c>
      <c r="AT609" s="7">
        <f>IFERROR(VLOOKUP(Table1[[#This Row],[Stock]],[2]CUS030!$A$5:$BO$10000,51,0)/Table1[[#This Row],[Rate
(L/S)]],"")</f>
        <v>0</v>
      </c>
      <c r="AU609" s="7">
        <f>IFERROR(VLOOKUP(Table1[[#This Row],[Stock]],[2]CUS030!$A$5:$BO$10000,52,0)/Table1[[#This Row],[Rate
(L/S)]],"")</f>
        <v>0</v>
      </c>
      <c r="AV609" s="7">
        <f>IFERROR(VLOOKUP(Table1[[#This Row],[Stock]],[2]CUS030!$A$5:$BO$10000,53,0)/Table1[[#This Row],[Rate
(L/S)]],"")</f>
        <v>0</v>
      </c>
      <c r="AW609" s="7">
        <f>IFERROR(VLOOKUP(Table1[[#This Row],[Stock]],[2]CUS030!$A$5:$BO$10000,54,0)/Table1[[#This Row],[Rate
(L/S)]],"")</f>
        <v>0</v>
      </c>
      <c r="AX609" s="7">
        <f>IFERROR(VLOOKUP(Table1[[#This Row],[Stock]],[2]CUS030!$A$5:$BO$10000,55,0)/Table1[[#This Row],[Rate
(L/S)]],"")</f>
        <v>27.826086956521738</v>
      </c>
      <c r="AY609" s="7">
        <f>IFERROR(VLOOKUP(Table1[[#This Row],[Stock]],[2]CUS030!$A$5:$BO$10000,56,0)/Table1[[#This Row],[Rate
(L/S)]],"")</f>
        <v>27.826086956521738</v>
      </c>
      <c r="AZ609" s="7">
        <f>IFERROR(VLOOKUP(Table1[[#This Row],[Stock]],[2]CUS030!$A$5:$BO$10000,57,0)/Table1[[#This Row],[Rate
(L/S)]],"")</f>
        <v>27.826086956521738</v>
      </c>
      <c r="BA609" s="7">
        <f>IFERROR(VLOOKUP(Table1[[#This Row],[Stock]],[2]CUS030!$A$5:$BO$10000,58,0)/Table1[[#This Row],[Rate
(L/S)]],"")</f>
        <v>27.826086956521738</v>
      </c>
      <c r="BB609" s="7">
        <f>IFERROR(VLOOKUP(Table1[[#This Row],[Stock]],[2]CUS030!$A$5:$BO$10000,59,0)/Table1[[#This Row],[Rate
(L/S)]],"")</f>
        <v>0</v>
      </c>
      <c r="BC609" s="7">
        <f>IFERROR(VLOOKUP(Table1[[#This Row],[Stock]],[2]CUS030!$A$5:$BO$10000,60,0)/Table1[[#This Row],[Rate
(L/S)]],"")</f>
        <v>0</v>
      </c>
      <c r="BD609" s="7">
        <f>IFERROR(VLOOKUP(Table1[[#This Row],[Stock]],[2]CUS030!$A$5:$BO$10000,61,0)/Table1[[#This Row],[Rate
(L/S)]],"")</f>
        <v>0</v>
      </c>
      <c r="BE609" s="7">
        <f>IFERROR(VLOOKUP(Table1[[#This Row],[Stock]],[2]CUS030!$A$5:$BO$10000,62,0)/Table1[[#This Row],[Rate
(L/S)]],"")</f>
        <v>0</v>
      </c>
      <c r="BF609" s="7">
        <f>IFERROR(VLOOKUP(Table1[[#This Row],[Stock]],[2]CUS030!$A$5:$BO$10000,63,0)/Table1[[#This Row],[Rate
(L/S)]],"")</f>
        <v>0</v>
      </c>
      <c r="BG609" s="7">
        <f>IFERROR(VLOOKUP(Table1[[#This Row],[Stock]],[2]CUS030!$A$5:$BO$10000,64,0)/Table1[[#This Row],[Rate
(L/S)]],"")</f>
        <v>0</v>
      </c>
      <c r="BH609" s="7">
        <f>IFERROR(VLOOKUP(Table1[[#This Row],[Stock]],[2]CUS030!$A$5:$BO$10000,65,0)/Table1[[#This Row],[Rate
(L/S)]],"")</f>
        <v>0</v>
      </c>
      <c r="BI609" s="7" t="s">
        <v>1</v>
      </c>
      <c r="BJ609" s="15">
        <f>IFERROR(IF(Table1[[#This Row],[S.Material]]="S",(Table1[[#This Row],[Total Qty]]+Table1[[#This Row],[N+1]]+Table1[[#This Row],[N+2]]),Table1[[#This Row],[Total Qty]]+Table1[[#This Row],[N+1]]),)</f>
        <v>55.652173913043477</v>
      </c>
      <c r="BK609" s="7" t="str">
        <f>IFERROR(IF(((AVERAGE((Table1[[#This Row],[N+1]],Table1[[#This Row],[N+2]]),Table1[[#This Row],[N+3]])-(Table1[[#This Row],[Total Qty]])))&gt;500,"Fixed&gt;500pcs",""),"")</f>
        <v/>
      </c>
      <c r="BL609" s="7" t="str">
        <f>IF(AND(Table1[[#This Row],[Last Forcast]]=0,Table1[[#This Row],[Total Qty]]&gt;0,Table1[[#This Row],[N+1]]&gt;0),"Check PO again","")</f>
        <v/>
      </c>
    </row>
    <row r="610" spans="2:64" x14ac:dyDescent="0.3">
      <c r="B610">
        <v>608</v>
      </c>
      <c r="C610" t="s">
        <v>625</v>
      </c>
      <c r="D610">
        <f>IFERROR(ROUND((MID(Table1[[#This Row],[Production]],35,(LEN(Table1[[#This Row],[Production]]))-37)/(MID(Table1[[#This Row],[Stock]],35,(LEN(Table1[[#This Row],[Stock]]))-37))),0),"")</f>
        <v>20</v>
      </c>
      <c r="E610" t="s">
        <v>626</v>
      </c>
      <c r="F610" s="16">
        <f>VLOOKUP(LEFT(Table1[[#This Row],[Production]],LEN(Table1[[#This Row],[Production]])-7),Item!$A$5:$Z$1000,26,0)</f>
        <v>1.492</v>
      </c>
      <c r="H610" s="8" t="str">
        <f>IFERROR(VLOOKUP(MID(Table1[[#This Row],[Production]],10,2),Special!$B$2:$D$26,3,0),"")</f>
        <v>S</v>
      </c>
      <c r="J610" t="b">
        <f>EXACT(LEFT(Table1[[#This Row],[Stock]],12),LEFT(Table1[[#This Row],[Production]],12))</f>
        <v>1</v>
      </c>
      <c r="K610" t="b">
        <f>EXACT((RIGHT(Table1[[#This Row],[Stock]],3)),((RIGHT(Table1[[#This Row],[Production]],3))))</f>
        <v>1</v>
      </c>
      <c r="L610" s="14">
        <f>IFERROR(VLOOKUP(Table1[[#This Row],[Stock]],[1]Sheet1!$A$7:$N$10000,14,0),"")</f>
        <v>387</v>
      </c>
      <c r="M610" s="14">
        <f>IFERROR(ROUND((Table1[[#This Row],[Stock
(S&amp;L)]]/Table1[[#This Row],[Rate
(L/S)]]),0),"")</f>
        <v>19</v>
      </c>
      <c r="O610" t="str">
        <f>IF(Table1[[#This Row],[Rate
(L/S)]]=1,"P/E","C")</f>
        <v>C</v>
      </c>
      <c r="P610" s="7">
        <f>IFERROR(VLOOKUP(Table1[[#This Row],[Stock]],[2]CUS030!$A$5:$BO$10000,21,0)/Table1[[#This Row],[Rate
(L/S)]],"")</f>
        <v>0</v>
      </c>
      <c r="Q610" s="7">
        <f>IFERROR(VLOOKUP(Table1[[#This Row],[Stock]],[2]CUS030!$A$5:$BO$10000,22,0)/Table1[[#This Row],[Rate
(L/S)]],"")</f>
        <v>0</v>
      </c>
      <c r="R610" s="7">
        <f>IFERROR(VLOOKUP(Table1[[#This Row],[Stock]],[2]CUS030!$A$5:$BO$10000,23,0)/Table1[[#This Row],[Rate
(L/S)]],"")</f>
        <v>0</v>
      </c>
      <c r="S610" s="7">
        <f>IFERROR(VLOOKUP(Table1[[#This Row],[Stock]],[2]CUS030!$A$5:$BO$10000,24,0)/Table1[[#This Row],[Rate
(L/S)]],"")</f>
        <v>0</v>
      </c>
      <c r="T610" s="7">
        <f>IFERROR(VLOOKUP(Table1[[#This Row],[Stock]],[2]CUS030!$A$5:$BO$10000,25,0)/Table1[[#This Row],[Rate
(L/S)]],"")</f>
        <v>0</v>
      </c>
      <c r="U610" s="7">
        <f>IFERROR(VLOOKUP(Table1[[#This Row],[Stock]],[2]CUS030!$A$5:$BO$10000,26,0)/Table1[[#This Row],[Rate
(L/S)]],"")</f>
        <v>0</v>
      </c>
      <c r="V610" s="7">
        <f>IFERROR(VLOOKUP(Table1[[#This Row],[Stock]],[2]CUS030!$A$5:$BO$10000,27,0)/Table1[[#This Row],[Rate
(L/S)]],"")</f>
        <v>0</v>
      </c>
      <c r="W610" s="7">
        <f>IFERROR(VLOOKUP(Table1[[#This Row],[Stock]],[2]CUS030!$A$5:$BO$10000,28,0)/Table1[[#This Row],[Rate
(L/S)]],"")</f>
        <v>0</v>
      </c>
      <c r="X610" s="7">
        <f>IFERROR(VLOOKUP(Table1[[#This Row],[Stock]],[2]CUS030!$A$5:$BO$10000,29,0)/Table1[[#This Row],[Rate
(L/S)]],"")</f>
        <v>0</v>
      </c>
      <c r="Y610" s="7">
        <f>IFERROR(VLOOKUP(Table1[[#This Row],[Stock]],[2]CUS030!$A$5:$BO$10000,30,0)/Table1[[#This Row],[Rate
(L/S)]],"")</f>
        <v>0</v>
      </c>
      <c r="Z610" s="7">
        <f>IFERROR(VLOOKUP(Table1[[#This Row],[Stock]],[2]CUS030!$A$5:$BO$10000,31,0)/Table1[[#This Row],[Rate
(L/S)]],"")</f>
        <v>0</v>
      </c>
      <c r="AA610" s="7">
        <f>IFERROR(VLOOKUP(Table1[[#This Row],[Stock]],[2]CUS030!$A$5:$BO$10000,32,0)/Table1[[#This Row],[Rate
(L/S)]],"")</f>
        <v>0</v>
      </c>
      <c r="AB610" s="7">
        <f>IFERROR(VLOOKUP(Table1[[#This Row],[Stock]],[2]CUS030!$A$5:$BO$10000,33,0)/Table1[[#This Row],[Rate
(L/S)]],"")</f>
        <v>0</v>
      </c>
      <c r="AC610" s="7">
        <f>IFERROR(VLOOKUP(Table1[[#This Row],[Stock]],[2]CUS030!$A$5:$BO$10000,34,0)/Table1[[#This Row],[Rate
(L/S)]],"")</f>
        <v>0</v>
      </c>
      <c r="AD610" s="7">
        <f>IFERROR(VLOOKUP(Table1[[#This Row],[Stock]],[2]CUS030!$A$5:$BO$10000,35,0)/Table1[[#This Row],[Rate
(L/S)]],"")</f>
        <v>0</v>
      </c>
      <c r="AE610" s="7">
        <f>IFERROR(VLOOKUP(Table1[[#This Row],[Stock]],[2]CUS030!$A$5:$BO$10000,36,0)/Table1[[#This Row],[Rate
(L/S)]],"")</f>
        <v>0</v>
      </c>
      <c r="AF610" s="7">
        <f>IFERROR(VLOOKUP(Table1[[#This Row],[Stock]],[2]CUS030!$A$5:$BO$10000,37,0)/Table1[[#This Row],[Rate
(L/S)]],"")</f>
        <v>0</v>
      </c>
      <c r="AG610" s="7">
        <f>IFERROR(VLOOKUP(Table1[[#This Row],[Stock]],[2]CUS030!$A$5:$BO$10000,38,0)/Table1[[#This Row],[Rate
(L/S)]],"")</f>
        <v>0</v>
      </c>
      <c r="AH610" s="7">
        <f>IFERROR(VLOOKUP(Table1[[#This Row],[Stock]],[2]CUS030!$A$5:$BO$10000,39,0)/Table1[[#This Row],[Rate
(L/S)]],"")</f>
        <v>0</v>
      </c>
      <c r="AI610" s="7">
        <f>IFERROR(VLOOKUP(Table1[[#This Row],[Stock]],[2]CUS030!$A$5:$BO$10000,40,0)/Table1[[#This Row],[Rate
(L/S)]],"")</f>
        <v>0</v>
      </c>
      <c r="AJ610" s="7">
        <f>IFERROR(VLOOKUP(Table1[[#This Row],[Stock]],[2]CUS030!$A$5:$BO$10000,41,0)/Table1[[#This Row],[Rate
(L/S)]],"")</f>
        <v>0</v>
      </c>
      <c r="AK610" s="7">
        <f>IFERROR(VLOOKUP(Table1[[#This Row],[Stock]],[2]CUS030!$A$5:$BO$10000,42,0)/Table1[[#This Row],[Rate
(L/S)]],"")</f>
        <v>0</v>
      </c>
      <c r="AL610" s="7">
        <f>IFERROR(VLOOKUP(Table1[[#This Row],[Stock]],[2]CUS030!$A$5:$BO$10000,43,0)/Table1[[#This Row],[Rate
(L/S)]],"")</f>
        <v>0</v>
      </c>
      <c r="AM610" s="7">
        <f>IFERROR(VLOOKUP(Table1[[#This Row],[Stock]],[2]CUS030!$A$5:$BO$10000,44,0)/Table1[[#This Row],[Rate
(L/S)]],"")</f>
        <v>0</v>
      </c>
      <c r="AN610" s="7">
        <f>IFERROR(VLOOKUP(Table1[[#This Row],[Stock]],[2]CUS030!$A$5:$BO$10000,45,0)/Table1[[#This Row],[Rate
(L/S)]],"")</f>
        <v>0</v>
      </c>
      <c r="AO610" s="7">
        <f>IFERROR(VLOOKUP(Table1[[#This Row],[Stock]],[2]CUS030!$A$5:$BO$10000,46,0)/Table1[[#This Row],[Rate
(L/S)]],"")</f>
        <v>0</v>
      </c>
      <c r="AP610" s="7">
        <f>IFERROR(VLOOKUP(Table1[[#This Row],[Stock]],[2]CUS030!$A$5:$BO$10000,47,0)/Table1[[#This Row],[Rate
(L/S)]],"")</f>
        <v>0</v>
      </c>
      <c r="AQ610" s="7">
        <f>IFERROR(VLOOKUP(Table1[[#This Row],[Stock]],[2]CUS030!$A$5:$BO$10000,48,0)/Table1[[#This Row],[Rate
(L/S)]],"")</f>
        <v>0</v>
      </c>
      <c r="AR610" s="7">
        <f>IFERROR(VLOOKUP(Table1[[#This Row],[Stock]],[2]CUS030!$A$5:$BO$10000,49,0)/Table1[[#This Row],[Rate
(L/S)]],"")</f>
        <v>0</v>
      </c>
      <c r="AS610" s="7">
        <f>IFERROR(VLOOKUP(Table1[[#This Row],[Stock]],[2]CUS030!$A$5:$BO$10000,50,0)/Table1[[#This Row],[Rate
(L/S)]],"")</f>
        <v>0</v>
      </c>
      <c r="AT610" s="7">
        <f>IFERROR(VLOOKUP(Table1[[#This Row],[Stock]],[2]CUS030!$A$5:$BO$10000,51,0)/Table1[[#This Row],[Rate
(L/S)]],"")</f>
        <v>0</v>
      </c>
      <c r="AU610" s="7">
        <f>IFERROR(VLOOKUP(Table1[[#This Row],[Stock]],[2]CUS030!$A$5:$BO$10000,52,0)/Table1[[#This Row],[Rate
(L/S)]],"")</f>
        <v>0</v>
      </c>
      <c r="AV610" s="7">
        <f>IFERROR(VLOOKUP(Table1[[#This Row],[Stock]],[2]CUS030!$A$5:$BO$10000,53,0)/Table1[[#This Row],[Rate
(L/S)]],"")</f>
        <v>0</v>
      </c>
      <c r="AW610" s="7">
        <f>IFERROR(VLOOKUP(Table1[[#This Row],[Stock]],[2]CUS030!$A$5:$BO$10000,54,0)/Table1[[#This Row],[Rate
(L/S)]],"")</f>
        <v>0</v>
      </c>
      <c r="AX610" s="7">
        <f>IFERROR(VLOOKUP(Table1[[#This Row],[Stock]],[2]CUS030!$A$5:$BO$10000,55,0)/Table1[[#This Row],[Rate
(L/S)]],"")</f>
        <v>36.85</v>
      </c>
      <c r="AY610" s="7">
        <f>IFERROR(VLOOKUP(Table1[[#This Row],[Stock]],[2]CUS030!$A$5:$BO$10000,56,0)/Table1[[#This Row],[Rate
(L/S)]],"")</f>
        <v>24.85</v>
      </c>
      <c r="AZ610" s="7">
        <f>IFERROR(VLOOKUP(Table1[[#This Row],[Stock]],[2]CUS030!$A$5:$BO$10000,57,0)/Table1[[#This Row],[Rate
(L/S)]],"")</f>
        <v>15</v>
      </c>
      <c r="BA610" s="7">
        <f>IFERROR(VLOOKUP(Table1[[#This Row],[Stock]],[2]CUS030!$A$5:$BO$10000,58,0)/Table1[[#This Row],[Rate
(L/S)]],"")</f>
        <v>0</v>
      </c>
      <c r="BB610" s="7">
        <f>IFERROR(VLOOKUP(Table1[[#This Row],[Stock]],[2]CUS030!$A$5:$BO$10000,59,0)/Table1[[#This Row],[Rate
(L/S)]],"")</f>
        <v>0</v>
      </c>
      <c r="BC610" s="7">
        <f>IFERROR(VLOOKUP(Table1[[#This Row],[Stock]],[2]CUS030!$A$5:$BO$10000,60,0)/Table1[[#This Row],[Rate
(L/S)]],"")</f>
        <v>0</v>
      </c>
      <c r="BD610" s="7">
        <f>IFERROR(VLOOKUP(Table1[[#This Row],[Stock]],[2]CUS030!$A$5:$BO$10000,61,0)/Table1[[#This Row],[Rate
(L/S)]],"")</f>
        <v>0</v>
      </c>
      <c r="BE610" s="7">
        <f>IFERROR(VLOOKUP(Table1[[#This Row],[Stock]],[2]CUS030!$A$5:$BO$10000,62,0)/Table1[[#This Row],[Rate
(L/S)]],"")</f>
        <v>0</v>
      </c>
      <c r="BF610" s="7">
        <f>IFERROR(VLOOKUP(Table1[[#This Row],[Stock]],[2]CUS030!$A$5:$BO$10000,63,0)/Table1[[#This Row],[Rate
(L/S)]],"")</f>
        <v>0</v>
      </c>
      <c r="BG610" s="7">
        <f>IFERROR(VLOOKUP(Table1[[#This Row],[Stock]],[2]CUS030!$A$5:$BO$10000,64,0)/Table1[[#This Row],[Rate
(L/S)]],"")</f>
        <v>0</v>
      </c>
      <c r="BH610" s="7">
        <f>IFERROR(VLOOKUP(Table1[[#This Row],[Stock]],[2]CUS030!$A$5:$BO$10000,65,0)/Table1[[#This Row],[Rate
(L/S)]],"")</f>
        <v>0</v>
      </c>
      <c r="BI610" s="7" t="s">
        <v>1</v>
      </c>
      <c r="BJ610" s="15">
        <f>IFERROR(IF(Table1[[#This Row],[S.Material]]="S",(Table1[[#This Row],[Total Qty]]+Table1[[#This Row],[N+1]]+Table1[[#This Row],[N+2]]),Table1[[#This Row],[Total Qty]]+Table1[[#This Row],[N+1]]),)</f>
        <v>39.85</v>
      </c>
      <c r="BK610" s="7" t="str">
        <f>IFERROR(IF(((AVERAGE((Table1[[#This Row],[N+1]],Table1[[#This Row],[N+2]]),Table1[[#This Row],[N+3]])-(Table1[[#This Row],[Total Qty]])))&gt;500,"Fixed&gt;500pcs",""),"")</f>
        <v/>
      </c>
      <c r="BL610" s="7" t="str">
        <f>IF(AND(Table1[[#This Row],[Last Forcast]]=0,Table1[[#This Row],[Total Qty]]&gt;0,Table1[[#This Row],[N+1]]&gt;0),"Check PO again","")</f>
        <v/>
      </c>
    </row>
    <row r="611" spans="2:64" x14ac:dyDescent="0.3">
      <c r="B611">
        <v>609</v>
      </c>
      <c r="C611" t="s">
        <v>627</v>
      </c>
      <c r="D611">
        <f>IFERROR(ROUND((MID(Table1[[#This Row],[Production]],35,(LEN(Table1[[#This Row],[Production]]))-37)/(MID(Table1[[#This Row],[Stock]],35,(LEN(Table1[[#This Row],[Stock]]))-37))),0),"")</f>
        <v>20</v>
      </c>
      <c r="E611" t="s">
        <v>626</v>
      </c>
      <c r="F611" s="16">
        <f>VLOOKUP(LEFT(Table1[[#This Row],[Production]],LEN(Table1[[#This Row],[Production]])-7),Item!$A$5:$Z$1000,26,0)</f>
        <v>1.492</v>
      </c>
      <c r="H611" s="8" t="str">
        <f>IFERROR(VLOOKUP(MID(Table1[[#This Row],[Production]],10,2),Special!$B$2:$D$26,3,0),"")</f>
        <v>S</v>
      </c>
      <c r="J611" t="b">
        <f>EXACT(LEFT(Table1[[#This Row],[Stock]],12),LEFT(Table1[[#This Row],[Production]],12))</f>
        <v>1</v>
      </c>
      <c r="K611" t="b">
        <f>EXACT((RIGHT(Table1[[#This Row],[Stock]],3)),((RIGHT(Table1[[#This Row],[Production]],3))))</f>
        <v>1</v>
      </c>
      <c r="L611" s="14">
        <f>IFERROR(VLOOKUP(Table1[[#This Row],[Stock]],[1]Sheet1!$A$7:$N$10000,14,0),"")</f>
        <v>23</v>
      </c>
      <c r="M611" s="14">
        <f>IFERROR(ROUND((Table1[[#This Row],[Stock
(S&amp;L)]]/Table1[[#This Row],[Rate
(L/S)]]),0),"")</f>
        <v>1</v>
      </c>
      <c r="O611" t="str">
        <f>IF(Table1[[#This Row],[Rate
(L/S)]]=1,"P/E","C")</f>
        <v>C</v>
      </c>
      <c r="P611" s="7">
        <f>IFERROR(VLOOKUP(Table1[[#This Row],[Stock]],[2]CUS030!$A$5:$BO$10000,21,0)/Table1[[#This Row],[Rate
(L/S)]],"")</f>
        <v>0</v>
      </c>
      <c r="Q611" s="7">
        <f>IFERROR(VLOOKUP(Table1[[#This Row],[Stock]],[2]CUS030!$A$5:$BO$10000,22,0)/Table1[[#This Row],[Rate
(L/S)]],"")</f>
        <v>0</v>
      </c>
      <c r="R611" s="7">
        <f>IFERROR(VLOOKUP(Table1[[#This Row],[Stock]],[2]CUS030!$A$5:$BO$10000,23,0)/Table1[[#This Row],[Rate
(L/S)]],"")</f>
        <v>0</v>
      </c>
      <c r="S611" s="7">
        <f>IFERROR(VLOOKUP(Table1[[#This Row],[Stock]],[2]CUS030!$A$5:$BO$10000,24,0)/Table1[[#This Row],[Rate
(L/S)]],"")</f>
        <v>0</v>
      </c>
      <c r="T611" s="7">
        <f>IFERROR(VLOOKUP(Table1[[#This Row],[Stock]],[2]CUS030!$A$5:$BO$10000,25,0)/Table1[[#This Row],[Rate
(L/S)]],"")</f>
        <v>0</v>
      </c>
      <c r="U611" s="7">
        <f>IFERROR(VLOOKUP(Table1[[#This Row],[Stock]],[2]CUS030!$A$5:$BO$10000,26,0)/Table1[[#This Row],[Rate
(L/S)]],"")</f>
        <v>0</v>
      </c>
      <c r="V611" s="7">
        <f>IFERROR(VLOOKUP(Table1[[#This Row],[Stock]],[2]CUS030!$A$5:$BO$10000,27,0)/Table1[[#This Row],[Rate
(L/S)]],"")</f>
        <v>0</v>
      </c>
      <c r="W611" s="7">
        <f>IFERROR(VLOOKUP(Table1[[#This Row],[Stock]],[2]CUS030!$A$5:$BO$10000,28,0)/Table1[[#This Row],[Rate
(L/S)]],"")</f>
        <v>0</v>
      </c>
      <c r="X611" s="7">
        <f>IFERROR(VLOOKUP(Table1[[#This Row],[Stock]],[2]CUS030!$A$5:$BO$10000,29,0)/Table1[[#This Row],[Rate
(L/S)]],"")</f>
        <v>0</v>
      </c>
      <c r="Y611" s="7">
        <f>IFERROR(VLOOKUP(Table1[[#This Row],[Stock]],[2]CUS030!$A$5:$BO$10000,30,0)/Table1[[#This Row],[Rate
(L/S)]],"")</f>
        <v>0</v>
      </c>
      <c r="Z611" s="7">
        <f>IFERROR(VLOOKUP(Table1[[#This Row],[Stock]],[2]CUS030!$A$5:$BO$10000,31,0)/Table1[[#This Row],[Rate
(L/S)]],"")</f>
        <v>0</v>
      </c>
      <c r="AA611" s="7">
        <f>IFERROR(VLOOKUP(Table1[[#This Row],[Stock]],[2]CUS030!$A$5:$BO$10000,32,0)/Table1[[#This Row],[Rate
(L/S)]],"")</f>
        <v>0</v>
      </c>
      <c r="AB611" s="7">
        <f>IFERROR(VLOOKUP(Table1[[#This Row],[Stock]],[2]CUS030!$A$5:$BO$10000,33,0)/Table1[[#This Row],[Rate
(L/S)]],"")</f>
        <v>0</v>
      </c>
      <c r="AC611" s="7">
        <f>IFERROR(VLOOKUP(Table1[[#This Row],[Stock]],[2]CUS030!$A$5:$BO$10000,34,0)/Table1[[#This Row],[Rate
(L/S)]],"")</f>
        <v>0</v>
      </c>
      <c r="AD611" s="7">
        <f>IFERROR(VLOOKUP(Table1[[#This Row],[Stock]],[2]CUS030!$A$5:$BO$10000,35,0)/Table1[[#This Row],[Rate
(L/S)]],"")</f>
        <v>0</v>
      </c>
      <c r="AE611" s="7">
        <f>IFERROR(VLOOKUP(Table1[[#This Row],[Stock]],[2]CUS030!$A$5:$BO$10000,36,0)/Table1[[#This Row],[Rate
(L/S)]],"")</f>
        <v>0</v>
      </c>
      <c r="AF611" s="7">
        <f>IFERROR(VLOOKUP(Table1[[#This Row],[Stock]],[2]CUS030!$A$5:$BO$10000,37,0)/Table1[[#This Row],[Rate
(L/S)]],"")</f>
        <v>0</v>
      </c>
      <c r="AG611" s="7">
        <f>IFERROR(VLOOKUP(Table1[[#This Row],[Stock]],[2]CUS030!$A$5:$BO$10000,38,0)/Table1[[#This Row],[Rate
(L/S)]],"")</f>
        <v>0</v>
      </c>
      <c r="AH611" s="7">
        <f>IFERROR(VLOOKUP(Table1[[#This Row],[Stock]],[2]CUS030!$A$5:$BO$10000,39,0)/Table1[[#This Row],[Rate
(L/S)]],"")</f>
        <v>0</v>
      </c>
      <c r="AI611" s="7">
        <f>IFERROR(VLOOKUP(Table1[[#This Row],[Stock]],[2]CUS030!$A$5:$BO$10000,40,0)/Table1[[#This Row],[Rate
(L/S)]],"")</f>
        <v>0</v>
      </c>
      <c r="AJ611" s="7">
        <f>IFERROR(VLOOKUP(Table1[[#This Row],[Stock]],[2]CUS030!$A$5:$BO$10000,41,0)/Table1[[#This Row],[Rate
(L/S)]],"")</f>
        <v>0</v>
      </c>
      <c r="AK611" s="7">
        <f>IFERROR(VLOOKUP(Table1[[#This Row],[Stock]],[2]CUS030!$A$5:$BO$10000,42,0)/Table1[[#This Row],[Rate
(L/S)]],"")</f>
        <v>0</v>
      </c>
      <c r="AL611" s="7">
        <f>IFERROR(VLOOKUP(Table1[[#This Row],[Stock]],[2]CUS030!$A$5:$BO$10000,43,0)/Table1[[#This Row],[Rate
(L/S)]],"")</f>
        <v>0</v>
      </c>
      <c r="AM611" s="7">
        <f>IFERROR(VLOOKUP(Table1[[#This Row],[Stock]],[2]CUS030!$A$5:$BO$10000,44,0)/Table1[[#This Row],[Rate
(L/S)]],"")</f>
        <v>0</v>
      </c>
      <c r="AN611" s="7">
        <f>IFERROR(VLOOKUP(Table1[[#This Row],[Stock]],[2]CUS030!$A$5:$BO$10000,45,0)/Table1[[#This Row],[Rate
(L/S)]],"")</f>
        <v>0</v>
      </c>
      <c r="AO611" s="7">
        <f>IFERROR(VLOOKUP(Table1[[#This Row],[Stock]],[2]CUS030!$A$5:$BO$10000,46,0)/Table1[[#This Row],[Rate
(L/S)]],"")</f>
        <v>0</v>
      </c>
      <c r="AP611" s="7">
        <f>IFERROR(VLOOKUP(Table1[[#This Row],[Stock]],[2]CUS030!$A$5:$BO$10000,47,0)/Table1[[#This Row],[Rate
(L/S)]],"")</f>
        <v>0</v>
      </c>
      <c r="AQ611" s="7">
        <f>IFERROR(VLOOKUP(Table1[[#This Row],[Stock]],[2]CUS030!$A$5:$BO$10000,48,0)/Table1[[#This Row],[Rate
(L/S)]],"")</f>
        <v>0</v>
      </c>
      <c r="AR611" s="7">
        <f>IFERROR(VLOOKUP(Table1[[#This Row],[Stock]],[2]CUS030!$A$5:$BO$10000,49,0)/Table1[[#This Row],[Rate
(L/S)]],"")</f>
        <v>0</v>
      </c>
      <c r="AS611" s="7">
        <f>IFERROR(VLOOKUP(Table1[[#This Row],[Stock]],[2]CUS030!$A$5:$BO$10000,50,0)/Table1[[#This Row],[Rate
(L/S)]],"")</f>
        <v>0</v>
      </c>
      <c r="AT611" s="7">
        <f>IFERROR(VLOOKUP(Table1[[#This Row],[Stock]],[2]CUS030!$A$5:$BO$10000,51,0)/Table1[[#This Row],[Rate
(L/S)]],"")</f>
        <v>0</v>
      </c>
      <c r="AU611" s="7">
        <f>IFERROR(VLOOKUP(Table1[[#This Row],[Stock]],[2]CUS030!$A$5:$BO$10000,52,0)/Table1[[#This Row],[Rate
(L/S)]],"")</f>
        <v>0</v>
      </c>
      <c r="AV611" s="7">
        <f>IFERROR(VLOOKUP(Table1[[#This Row],[Stock]],[2]CUS030!$A$5:$BO$10000,53,0)/Table1[[#This Row],[Rate
(L/S)]],"")</f>
        <v>0</v>
      </c>
      <c r="AW611" s="7">
        <f>IFERROR(VLOOKUP(Table1[[#This Row],[Stock]],[2]CUS030!$A$5:$BO$10000,54,0)/Table1[[#This Row],[Rate
(L/S)]],"")</f>
        <v>0</v>
      </c>
      <c r="AX611" s="7">
        <f>IFERROR(VLOOKUP(Table1[[#This Row],[Stock]],[2]CUS030!$A$5:$BO$10000,55,0)/Table1[[#This Row],[Rate
(L/S)]],"")</f>
        <v>0</v>
      </c>
      <c r="AY611" s="7">
        <f>IFERROR(VLOOKUP(Table1[[#This Row],[Stock]],[2]CUS030!$A$5:$BO$10000,56,0)/Table1[[#This Row],[Rate
(L/S)]],"")</f>
        <v>0</v>
      </c>
      <c r="AZ611" s="7">
        <f>IFERROR(VLOOKUP(Table1[[#This Row],[Stock]],[2]CUS030!$A$5:$BO$10000,57,0)/Table1[[#This Row],[Rate
(L/S)]],"")</f>
        <v>0</v>
      </c>
      <c r="BA611" s="7">
        <f>IFERROR(VLOOKUP(Table1[[#This Row],[Stock]],[2]CUS030!$A$5:$BO$10000,58,0)/Table1[[#This Row],[Rate
(L/S)]],"")</f>
        <v>24.5</v>
      </c>
      <c r="BB611" s="7">
        <f>IFERROR(VLOOKUP(Table1[[#This Row],[Stock]],[2]CUS030!$A$5:$BO$10000,59,0)/Table1[[#This Row],[Rate
(L/S)]],"")</f>
        <v>0</v>
      </c>
      <c r="BC611" s="7">
        <f>IFERROR(VLOOKUP(Table1[[#This Row],[Stock]],[2]CUS030!$A$5:$BO$10000,60,0)/Table1[[#This Row],[Rate
(L/S)]],"")</f>
        <v>0</v>
      </c>
      <c r="BD611" s="7">
        <f>IFERROR(VLOOKUP(Table1[[#This Row],[Stock]],[2]CUS030!$A$5:$BO$10000,61,0)/Table1[[#This Row],[Rate
(L/S)]],"")</f>
        <v>0</v>
      </c>
      <c r="BE611" s="7">
        <f>IFERROR(VLOOKUP(Table1[[#This Row],[Stock]],[2]CUS030!$A$5:$BO$10000,62,0)/Table1[[#This Row],[Rate
(L/S)]],"")</f>
        <v>0</v>
      </c>
      <c r="BF611" s="7">
        <f>IFERROR(VLOOKUP(Table1[[#This Row],[Stock]],[2]CUS030!$A$5:$BO$10000,63,0)/Table1[[#This Row],[Rate
(L/S)]],"")</f>
        <v>0</v>
      </c>
      <c r="BG611" s="7">
        <f>IFERROR(VLOOKUP(Table1[[#This Row],[Stock]],[2]CUS030!$A$5:$BO$10000,64,0)/Table1[[#This Row],[Rate
(L/S)]],"")</f>
        <v>0</v>
      </c>
      <c r="BH611" s="7">
        <f>IFERROR(VLOOKUP(Table1[[#This Row],[Stock]],[2]CUS030!$A$5:$BO$10000,65,0)/Table1[[#This Row],[Rate
(L/S)]],"")</f>
        <v>0</v>
      </c>
      <c r="BI611" s="7" t="s">
        <v>1</v>
      </c>
      <c r="BJ611" s="15">
        <f>IFERROR(IF(Table1[[#This Row],[S.Material]]="S",(Table1[[#This Row],[Total Qty]]+Table1[[#This Row],[N+1]]+Table1[[#This Row],[N+2]]),Table1[[#This Row],[Total Qty]]+Table1[[#This Row],[N+1]]),)</f>
        <v>0</v>
      </c>
      <c r="BK611" s="7" t="str">
        <f>IFERROR(IF(((AVERAGE((Table1[[#This Row],[N+1]],Table1[[#This Row],[N+2]]),Table1[[#This Row],[N+3]])-(Table1[[#This Row],[Total Qty]])))&gt;500,"Fixed&gt;500pcs",""),"")</f>
        <v/>
      </c>
      <c r="BL611" s="7" t="str">
        <f>IF(AND(Table1[[#This Row],[Last Forcast]]=0,Table1[[#This Row],[Total Qty]]&gt;0,Table1[[#This Row],[N+1]]&gt;0),"Check PO again","")</f>
        <v/>
      </c>
    </row>
    <row r="612" spans="2:64" x14ac:dyDescent="0.3">
      <c r="B612">
        <v>610</v>
      </c>
      <c r="C612" t="s">
        <v>628</v>
      </c>
      <c r="D612">
        <f>IFERROR(ROUND((MID(Table1[[#This Row],[Production]],35,(LEN(Table1[[#This Row],[Production]]))-37)/(MID(Table1[[#This Row],[Stock]],35,(LEN(Table1[[#This Row],[Stock]]))-37))),0),"")</f>
        <v>20</v>
      </c>
      <c r="E612" t="s">
        <v>624</v>
      </c>
      <c r="F612" s="16">
        <f>VLOOKUP(LEFT(Table1[[#This Row],[Production]],LEN(Table1[[#This Row],[Production]])-7),Item!$A$5:$Z$1000,26,0)</f>
        <v>1.492</v>
      </c>
      <c r="H612" s="8" t="str">
        <f>IFERROR(VLOOKUP(MID(Table1[[#This Row],[Production]],10,2),Special!$B$2:$D$26,3,0),"")</f>
        <v>S</v>
      </c>
      <c r="J612" t="b">
        <f>EXACT(LEFT(Table1[[#This Row],[Stock]],12),LEFT(Table1[[#This Row],[Production]],12))</f>
        <v>1</v>
      </c>
      <c r="K612" t="b">
        <f>EXACT((RIGHT(Table1[[#This Row],[Stock]],3)),((RIGHT(Table1[[#This Row],[Production]],3))))</f>
        <v>1</v>
      </c>
      <c r="L612" s="14">
        <f>IFERROR(VLOOKUP(Table1[[#This Row],[Stock]],[1]Sheet1!$A$7:$N$10000,14,0),"")</f>
        <v>16</v>
      </c>
      <c r="M612" s="14">
        <f>IFERROR(ROUND((Table1[[#This Row],[Stock
(S&amp;L)]]/Table1[[#This Row],[Rate
(L/S)]]),0),"")</f>
        <v>1</v>
      </c>
      <c r="O612" t="str">
        <f>IF(Table1[[#This Row],[Rate
(L/S)]]=1,"P/E","C")</f>
        <v>C</v>
      </c>
      <c r="P612" s="7">
        <f>IFERROR(VLOOKUP(Table1[[#This Row],[Stock]],[2]CUS030!$A$5:$BO$10000,21,0)/Table1[[#This Row],[Rate
(L/S)]],"")</f>
        <v>0</v>
      </c>
      <c r="Q612" s="7">
        <f>IFERROR(VLOOKUP(Table1[[#This Row],[Stock]],[2]CUS030!$A$5:$BO$10000,22,0)/Table1[[#This Row],[Rate
(L/S)]],"")</f>
        <v>0</v>
      </c>
      <c r="R612" s="7">
        <f>IFERROR(VLOOKUP(Table1[[#This Row],[Stock]],[2]CUS030!$A$5:$BO$10000,23,0)/Table1[[#This Row],[Rate
(L/S)]],"")</f>
        <v>0</v>
      </c>
      <c r="S612" s="7">
        <f>IFERROR(VLOOKUP(Table1[[#This Row],[Stock]],[2]CUS030!$A$5:$BO$10000,24,0)/Table1[[#This Row],[Rate
(L/S)]],"")</f>
        <v>0</v>
      </c>
      <c r="T612" s="7">
        <f>IFERROR(VLOOKUP(Table1[[#This Row],[Stock]],[2]CUS030!$A$5:$BO$10000,25,0)/Table1[[#This Row],[Rate
(L/S)]],"")</f>
        <v>0</v>
      </c>
      <c r="U612" s="7">
        <f>IFERROR(VLOOKUP(Table1[[#This Row],[Stock]],[2]CUS030!$A$5:$BO$10000,26,0)/Table1[[#This Row],[Rate
(L/S)]],"")</f>
        <v>0</v>
      </c>
      <c r="V612" s="7">
        <f>IFERROR(VLOOKUP(Table1[[#This Row],[Stock]],[2]CUS030!$A$5:$BO$10000,27,0)/Table1[[#This Row],[Rate
(L/S)]],"")</f>
        <v>0</v>
      </c>
      <c r="W612" s="7">
        <f>IFERROR(VLOOKUP(Table1[[#This Row],[Stock]],[2]CUS030!$A$5:$BO$10000,28,0)/Table1[[#This Row],[Rate
(L/S)]],"")</f>
        <v>0</v>
      </c>
      <c r="X612" s="7">
        <f>IFERROR(VLOOKUP(Table1[[#This Row],[Stock]],[2]CUS030!$A$5:$BO$10000,29,0)/Table1[[#This Row],[Rate
(L/S)]],"")</f>
        <v>0</v>
      </c>
      <c r="Y612" s="7">
        <f>IFERROR(VLOOKUP(Table1[[#This Row],[Stock]],[2]CUS030!$A$5:$BO$10000,30,0)/Table1[[#This Row],[Rate
(L/S)]],"")</f>
        <v>0</v>
      </c>
      <c r="Z612" s="7">
        <f>IFERROR(VLOOKUP(Table1[[#This Row],[Stock]],[2]CUS030!$A$5:$BO$10000,31,0)/Table1[[#This Row],[Rate
(L/S)]],"")</f>
        <v>0</v>
      </c>
      <c r="AA612" s="7">
        <f>IFERROR(VLOOKUP(Table1[[#This Row],[Stock]],[2]CUS030!$A$5:$BO$10000,32,0)/Table1[[#This Row],[Rate
(L/S)]],"")</f>
        <v>0</v>
      </c>
      <c r="AB612" s="7">
        <f>IFERROR(VLOOKUP(Table1[[#This Row],[Stock]],[2]CUS030!$A$5:$BO$10000,33,0)/Table1[[#This Row],[Rate
(L/S)]],"")</f>
        <v>0</v>
      </c>
      <c r="AC612" s="7">
        <f>IFERROR(VLOOKUP(Table1[[#This Row],[Stock]],[2]CUS030!$A$5:$BO$10000,34,0)/Table1[[#This Row],[Rate
(L/S)]],"")</f>
        <v>0</v>
      </c>
      <c r="AD612" s="7">
        <f>IFERROR(VLOOKUP(Table1[[#This Row],[Stock]],[2]CUS030!$A$5:$BO$10000,35,0)/Table1[[#This Row],[Rate
(L/S)]],"")</f>
        <v>0</v>
      </c>
      <c r="AE612" s="7">
        <f>IFERROR(VLOOKUP(Table1[[#This Row],[Stock]],[2]CUS030!$A$5:$BO$10000,36,0)/Table1[[#This Row],[Rate
(L/S)]],"")</f>
        <v>0</v>
      </c>
      <c r="AF612" s="7">
        <f>IFERROR(VLOOKUP(Table1[[#This Row],[Stock]],[2]CUS030!$A$5:$BO$10000,37,0)/Table1[[#This Row],[Rate
(L/S)]],"")</f>
        <v>0</v>
      </c>
      <c r="AG612" s="7">
        <f>IFERROR(VLOOKUP(Table1[[#This Row],[Stock]],[2]CUS030!$A$5:$BO$10000,38,0)/Table1[[#This Row],[Rate
(L/S)]],"")</f>
        <v>0</v>
      </c>
      <c r="AH612" s="7">
        <f>IFERROR(VLOOKUP(Table1[[#This Row],[Stock]],[2]CUS030!$A$5:$BO$10000,39,0)/Table1[[#This Row],[Rate
(L/S)]],"")</f>
        <v>0</v>
      </c>
      <c r="AI612" s="7">
        <f>IFERROR(VLOOKUP(Table1[[#This Row],[Stock]],[2]CUS030!$A$5:$BO$10000,40,0)/Table1[[#This Row],[Rate
(L/S)]],"")</f>
        <v>0</v>
      </c>
      <c r="AJ612" s="7">
        <f>IFERROR(VLOOKUP(Table1[[#This Row],[Stock]],[2]CUS030!$A$5:$BO$10000,41,0)/Table1[[#This Row],[Rate
(L/S)]],"")</f>
        <v>0</v>
      </c>
      <c r="AK612" s="7">
        <f>IFERROR(VLOOKUP(Table1[[#This Row],[Stock]],[2]CUS030!$A$5:$BO$10000,42,0)/Table1[[#This Row],[Rate
(L/S)]],"")</f>
        <v>0</v>
      </c>
      <c r="AL612" s="7">
        <f>IFERROR(VLOOKUP(Table1[[#This Row],[Stock]],[2]CUS030!$A$5:$BO$10000,43,0)/Table1[[#This Row],[Rate
(L/S)]],"")</f>
        <v>0</v>
      </c>
      <c r="AM612" s="7">
        <f>IFERROR(VLOOKUP(Table1[[#This Row],[Stock]],[2]CUS030!$A$5:$BO$10000,44,0)/Table1[[#This Row],[Rate
(L/S)]],"")</f>
        <v>0</v>
      </c>
      <c r="AN612" s="7">
        <f>IFERROR(VLOOKUP(Table1[[#This Row],[Stock]],[2]CUS030!$A$5:$BO$10000,45,0)/Table1[[#This Row],[Rate
(L/S)]],"")</f>
        <v>0</v>
      </c>
      <c r="AO612" s="7">
        <f>IFERROR(VLOOKUP(Table1[[#This Row],[Stock]],[2]CUS030!$A$5:$BO$10000,46,0)/Table1[[#This Row],[Rate
(L/S)]],"")</f>
        <v>0</v>
      </c>
      <c r="AP612" s="7">
        <f>IFERROR(VLOOKUP(Table1[[#This Row],[Stock]],[2]CUS030!$A$5:$BO$10000,47,0)/Table1[[#This Row],[Rate
(L/S)]],"")</f>
        <v>0</v>
      </c>
      <c r="AQ612" s="7">
        <f>IFERROR(VLOOKUP(Table1[[#This Row],[Stock]],[2]CUS030!$A$5:$BO$10000,48,0)/Table1[[#This Row],[Rate
(L/S)]],"")</f>
        <v>0</v>
      </c>
      <c r="AR612" s="7">
        <f>IFERROR(VLOOKUP(Table1[[#This Row],[Stock]],[2]CUS030!$A$5:$BO$10000,49,0)/Table1[[#This Row],[Rate
(L/S)]],"")</f>
        <v>0</v>
      </c>
      <c r="AS612" s="7">
        <f>IFERROR(VLOOKUP(Table1[[#This Row],[Stock]],[2]CUS030!$A$5:$BO$10000,50,0)/Table1[[#This Row],[Rate
(L/S)]],"")</f>
        <v>0</v>
      </c>
      <c r="AT612" s="7">
        <f>IFERROR(VLOOKUP(Table1[[#This Row],[Stock]],[2]CUS030!$A$5:$BO$10000,51,0)/Table1[[#This Row],[Rate
(L/S)]],"")</f>
        <v>0</v>
      </c>
      <c r="AU612" s="7">
        <f>IFERROR(VLOOKUP(Table1[[#This Row],[Stock]],[2]CUS030!$A$5:$BO$10000,52,0)/Table1[[#This Row],[Rate
(L/S)]],"")</f>
        <v>0</v>
      </c>
      <c r="AV612" s="7">
        <f>IFERROR(VLOOKUP(Table1[[#This Row],[Stock]],[2]CUS030!$A$5:$BO$10000,53,0)/Table1[[#This Row],[Rate
(L/S)]],"")</f>
        <v>0</v>
      </c>
      <c r="AW612" s="7">
        <f>IFERROR(VLOOKUP(Table1[[#This Row],[Stock]],[2]CUS030!$A$5:$BO$10000,54,0)/Table1[[#This Row],[Rate
(L/S)]],"")</f>
        <v>0</v>
      </c>
      <c r="AX612" s="7">
        <f>IFERROR(VLOOKUP(Table1[[#This Row],[Stock]],[2]CUS030!$A$5:$BO$10000,55,0)/Table1[[#This Row],[Rate
(L/S)]],"")</f>
        <v>32</v>
      </c>
      <c r="AY612" s="7">
        <f>IFERROR(VLOOKUP(Table1[[#This Row],[Stock]],[2]CUS030!$A$5:$BO$10000,56,0)/Table1[[#This Row],[Rate
(L/S)]],"")</f>
        <v>32</v>
      </c>
      <c r="AZ612" s="7">
        <f>IFERROR(VLOOKUP(Table1[[#This Row],[Stock]],[2]CUS030!$A$5:$BO$10000,57,0)/Table1[[#This Row],[Rate
(L/S)]],"")</f>
        <v>32</v>
      </c>
      <c r="BA612" s="7">
        <f>IFERROR(VLOOKUP(Table1[[#This Row],[Stock]],[2]CUS030!$A$5:$BO$10000,58,0)/Table1[[#This Row],[Rate
(L/S)]],"")</f>
        <v>32</v>
      </c>
      <c r="BB612" s="7">
        <f>IFERROR(VLOOKUP(Table1[[#This Row],[Stock]],[2]CUS030!$A$5:$BO$10000,59,0)/Table1[[#This Row],[Rate
(L/S)]],"")</f>
        <v>0</v>
      </c>
      <c r="BC612" s="7">
        <f>IFERROR(VLOOKUP(Table1[[#This Row],[Stock]],[2]CUS030!$A$5:$BO$10000,60,0)/Table1[[#This Row],[Rate
(L/S)]],"")</f>
        <v>0</v>
      </c>
      <c r="BD612" s="7">
        <f>IFERROR(VLOOKUP(Table1[[#This Row],[Stock]],[2]CUS030!$A$5:$BO$10000,61,0)/Table1[[#This Row],[Rate
(L/S)]],"")</f>
        <v>0</v>
      </c>
      <c r="BE612" s="7">
        <f>IFERROR(VLOOKUP(Table1[[#This Row],[Stock]],[2]CUS030!$A$5:$BO$10000,62,0)/Table1[[#This Row],[Rate
(L/S)]],"")</f>
        <v>0</v>
      </c>
      <c r="BF612" s="7">
        <f>IFERROR(VLOOKUP(Table1[[#This Row],[Stock]],[2]CUS030!$A$5:$BO$10000,63,0)/Table1[[#This Row],[Rate
(L/S)]],"")</f>
        <v>0</v>
      </c>
      <c r="BG612" s="7">
        <f>IFERROR(VLOOKUP(Table1[[#This Row],[Stock]],[2]CUS030!$A$5:$BO$10000,64,0)/Table1[[#This Row],[Rate
(L/S)]],"")</f>
        <v>0</v>
      </c>
      <c r="BH612" s="7">
        <f>IFERROR(VLOOKUP(Table1[[#This Row],[Stock]],[2]CUS030!$A$5:$BO$10000,65,0)/Table1[[#This Row],[Rate
(L/S)]],"")</f>
        <v>0</v>
      </c>
      <c r="BI612" s="7" t="s">
        <v>1</v>
      </c>
      <c r="BJ612" s="15">
        <f>IFERROR(IF(Table1[[#This Row],[S.Material]]="S",(Table1[[#This Row],[Total Qty]]+Table1[[#This Row],[N+1]]+Table1[[#This Row],[N+2]]),Table1[[#This Row],[Total Qty]]+Table1[[#This Row],[N+1]]),)</f>
        <v>64</v>
      </c>
      <c r="BK612" s="7" t="str">
        <f>IFERROR(IF(((AVERAGE((Table1[[#This Row],[N+1]],Table1[[#This Row],[N+2]]),Table1[[#This Row],[N+3]])-(Table1[[#This Row],[Total Qty]])))&gt;500,"Fixed&gt;500pcs",""),"")</f>
        <v/>
      </c>
      <c r="BL612" s="7" t="str">
        <f>IF(AND(Table1[[#This Row],[Last Forcast]]=0,Table1[[#This Row],[Total Qty]]&gt;0,Table1[[#This Row],[N+1]]&gt;0),"Check PO again","")</f>
        <v/>
      </c>
    </row>
    <row r="613" spans="2:64" x14ac:dyDescent="0.3">
      <c r="B613">
        <v>611</v>
      </c>
      <c r="C613" t="s">
        <v>629</v>
      </c>
      <c r="D613">
        <f>IFERROR(ROUND((MID(Table1[[#This Row],[Production]],35,(LEN(Table1[[#This Row],[Production]]))-37)/(MID(Table1[[#This Row],[Stock]],35,(LEN(Table1[[#This Row],[Stock]]))-37))),0),"")</f>
        <v>16</v>
      </c>
      <c r="E613" t="s">
        <v>630</v>
      </c>
      <c r="F613" s="16">
        <f>VLOOKUP(LEFT(Table1[[#This Row],[Production]],LEN(Table1[[#This Row],[Production]])-7),Item!$A$5:$Z$1000,26,0)</f>
        <v>1.492</v>
      </c>
      <c r="H613" s="8" t="str">
        <f>IFERROR(VLOOKUP(MID(Table1[[#This Row],[Production]],10,2),Special!$B$2:$D$26,3,0),"")</f>
        <v>S</v>
      </c>
      <c r="J613" t="b">
        <f>EXACT(LEFT(Table1[[#This Row],[Stock]],12),LEFT(Table1[[#This Row],[Production]],12))</f>
        <v>1</v>
      </c>
      <c r="K613" t="b">
        <f>EXACT((RIGHT(Table1[[#This Row],[Stock]],3)),((RIGHT(Table1[[#This Row],[Production]],3))))</f>
        <v>1</v>
      </c>
      <c r="L613" s="14">
        <f>IFERROR(VLOOKUP(Table1[[#This Row],[Stock]],[1]Sheet1!$A$7:$N$10000,14,0),"")</f>
        <v>45</v>
      </c>
      <c r="M613" s="14">
        <f>IFERROR(ROUND((Table1[[#This Row],[Stock
(S&amp;L)]]/Table1[[#This Row],[Rate
(L/S)]]),0),"")</f>
        <v>3</v>
      </c>
      <c r="O613" t="str">
        <f>IF(Table1[[#This Row],[Rate
(L/S)]]=1,"P/E","C")</f>
        <v>C</v>
      </c>
      <c r="P613" s="7">
        <f>IFERROR(VLOOKUP(Table1[[#This Row],[Stock]],[2]CUS030!$A$5:$BO$10000,21,0)/Table1[[#This Row],[Rate
(L/S)]],"")</f>
        <v>0</v>
      </c>
      <c r="Q613" s="7">
        <f>IFERROR(VLOOKUP(Table1[[#This Row],[Stock]],[2]CUS030!$A$5:$BO$10000,22,0)/Table1[[#This Row],[Rate
(L/S)]],"")</f>
        <v>0</v>
      </c>
      <c r="R613" s="7">
        <f>IFERROR(VLOOKUP(Table1[[#This Row],[Stock]],[2]CUS030!$A$5:$BO$10000,23,0)/Table1[[#This Row],[Rate
(L/S)]],"")</f>
        <v>0</v>
      </c>
      <c r="S613" s="7">
        <f>IFERROR(VLOOKUP(Table1[[#This Row],[Stock]],[2]CUS030!$A$5:$BO$10000,24,0)/Table1[[#This Row],[Rate
(L/S)]],"")</f>
        <v>0</v>
      </c>
      <c r="T613" s="7">
        <f>IFERROR(VLOOKUP(Table1[[#This Row],[Stock]],[2]CUS030!$A$5:$BO$10000,25,0)/Table1[[#This Row],[Rate
(L/S)]],"")</f>
        <v>0</v>
      </c>
      <c r="U613" s="7">
        <f>IFERROR(VLOOKUP(Table1[[#This Row],[Stock]],[2]CUS030!$A$5:$BO$10000,26,0)/Table1[[#This Row],[Rate
(L/S)]],"")</f>
        <v>0</v>
      </c>
      <c r="V613" s="7">
        <f>IFERROR(VLOOKUP(Table1[[#This Row],[Stock]],[2]CUS030!$A$5:$BO$10000,27,0)/Table1[[#This Row],[Rate
(L/S)]],"")</f>
        <v>0</v>
      </c>
      <c r="W613" s="7">
        <f>IFERROR(VLOOKUP(Table1[[#This Row],[Stock]],[2]CUS030!$A$5:$BO$10000,28,0)/Table1[[#This Row],[Rate
(L/S)]],"")</f>
        <v>0</v>
      </c>
      <c r="X613" s="7">
        <f>IFERROR(VLOOKUP(Table1[[#This Row],[Stock]],[2]CUS030!$A$5:$BO$10000,29,0)/Table1[[#This Row],[Rate
(L/S)]],"")</f>
        <v>0</v>
      </c>
      <c r="Y613" s="7">
        <f>IFERROR(VLOOKUP(Table1[[#This Row],[Stock]],[2]CUS030!$A$5:$BO$10000,30,0)/Table1[[#This Row],[Rate
(L/S)]],"")</f>
        <v>0</v>
      </c>
      <c r="Z613" s="7">
        <f>IFERROR(VLOOKUP(Table1[[#This Row],[Stock]],[2]CUS030!$A$5:$BO$10000,31,0)/Table1[[#This Row],[Rate
(L/S)]],"")</f>
        <v>0</v>
      </c>
      <c r="AA613" s="7">
        <f>IFERROR(VLOOKUP(Table1[[#This Row],[Stock]],[2]CUS030!$A$5:$BO$10000,32,0)/Table1[[#This Row],[Rate
(L/S)]],"")</f>
        <v>0</v>
      </c>
      <c r="AB613" s="7">
        <f>IFERROR(VLOOKUP(Table1[[#This Row],[Stock]],[2]CUS030!$A$5:$BO$10000,33,0)/Table1[[#This Row],[Rate
(L/S)]],"")</f>
        <v>0</v>
      </c>
      <c r="AC613" s="7">
        <f>IFERROR(VLOOKUP(Table1[[#This Row],[Stock]],[2]CUS030!$A$5:$BO$10000,34,0)/Table1[[#This Row],[Rate
(L/S)]],"")</f>
        <v>0</v>
      </c>
      <c r="AD613" s="7">
        <f>IFERROR(VLOOKUP(Table1[[#This Row],[Stock]],[2]CUS030!$A$5:$BO$10000,35,0)/Table1[[#This Row],[Rate
(L/S)]],"")</f>
        <v>0</v>
      </c>
      <c r="AE613" s="7">
        <f>IFERROR(VLOOKUP(Table1[[#This Row],[Stock]],[2]CUS030!$A$5:$BO$10000,36,0)/Table1[[#This Row],[Rate
(L/S)]],"")</f>
        <v>0</v>
      </c>
      <c r="AF613" s="7">
        <f>IFERROR(VLOOKUP(Table1[[#This Row],[Stock]],[2]CUS030!$A$5:$BO$10000,37,0)/Table1[[#This Row],[Rate
(L/S)]],"")</f>
        <v>0</v>
      </c>
      <c r="AG613" s="7">
        <f>IFERROR(VLOOKUP(Table1[[#This Row],[Stock]],[2]CUS030!$A$5:$BO$10000,38,0)/Table1[[#This Row],[Rate
(L/S)]],"")</f>
        <v>0</v>
      </c>
      <c r="AH613" s="7">
        <f>IFERROR(VLOOKUP(Table1[[#This Row],[Stock]],[2]CUS030!$A$5:$BO$10000,39,0)/Table1[[#This Row],[Rate
(L/S)]],"")</f>
        <v>0</v>
      </c>
      <c r="AI613" s="7">
        <f>IFERROR(VLOOKUP(Table1[[#This Row],[Stock]],[2]CUS030!$A$5:$BO$10000,40,0)/Table1[[#This Row],[Rate
(L/S)]],"")</f>
        <v>0</v>
      </c>
      <c r="AJ613" s="7">
        <f>IFERROR(VLOOKUP(Table1[[#This Row],[Stock]],[2]CUS030!$A$5:$BO$10000,41,0)/Table1[[#This Row],[Rate
(L/S)]],"")</f>
        <v>0</v>
      </c>
      <c r="AK613" s="7">
        <f>IFERROR(VLOOKUP(Table1[[#This Row],[Stock]],[2]CUS030!$A$5:$BO$10000,42,0)/Table1[[#This Row],[Rate
(L/S)]],"")</f>
        <v>0</v>
      </c>
      <c r="AL613" s="7">
        <f>IFERROR(VLOOKUP(Table1[[#This Row],[Stock]],[2]CUS030!$A$5:$BO$10000,43,0)/Table1[[#This Row],[Rate
(L/S)]],"")</f>
        <v>0</v>
      </c>
      <c r="AM613" s="7">
        <f>IFERROR(VLOOKUP(Table1[[#This Row],[Stock]],[2]CUS030!$A$5:$BO$10000,44,0)/Table1[[#This Row],[Rate
(L/S)]],"")</f>
        <v>0</v>
      </c>
      <c r="AN613" s="7">
        <f>IFERROR(VLOOKUP(Table1[[#This Row],[Stock]],[2]CUS030!$A$5:$BO$10000,45,0)/Table1[[#This Row],[Rate
(L/S)]],"")</f>
        <v>0</v>
      </c>
      <c r="AO613" s="7">
        <f>IFERROR(VLOOKUP(Table1[[#This Row],[Stock]],[2]CUS030!$A$5:$BO$10000,46,0)/Table1[[#This Row],[Rate
(L/S)]],"")</f>
        <v>0</v>
      </c>
      <c r="AP613" s="7">
        <f>IFERROR(VLOOKUP(Table1[[#This Row],[Stock]],[2]CUS030!$A$5:$BO$10000,47,0)/Table1[[#This Row],[Rate
(L/S)]],"")</f>
        <v>0</v>
      </c>
      <c r="AQ613" s="7">
        <f>IFERROR(VLOOKUP(Table1[[#This Row],[Stock]],[2]CUS030!$A$5:$BO$10000,48,0)/Table1[[#This Row],[Rate
(L/S)]],"")</f>
        <v>0</v>
      </c>
      <c r="AR613" s="7">
        <f>IFERROR(VLOOKUP(Table1[[#This Row],[Stock]],[2]CUS030!$A$5:$BO$10000,49,0)/Table1[[#This Row],[Rate
(L/S)]],"")</f>
        <v>0</v>
      </c>
      <c r="AS613" s="7">
        <f>IFERROR(VLOOKUP(Table1[[#This Row],[Stock]],[2]CUS030!$A$5:$BO$10000,50,0)/Table1[[#This Row],[Rate
(L/S)]],"")</f>
        <v>0</v>
      </c>
      <c r="AT613" s="7">
        <f>IFERROR(VLOOKUP(Table1[[#This Row],[Stock]],[2]CUS030!$A$5:$BO$10000,51,0)/Table1[[#This Row],[Rate
(L/S)]],"")</f>
        <v>0</v>
      </c>
      <c r="AU613" s="7">
        <f>IFERROR(VLOOKUP(Table1[[#This Row],[Stock]],[2]CUS030!$A$5:$BO$10000,52,0)/Table1[[#This Row],[Rate
(L/S)]],"")</f>
        <v>0</v>
      </c>
      <c r="AV613" s="7">
        <f>IFERROR(VLOOKUP(Table1[[#This Row],[Stock]],[2]CUS030!$A$5:$BO$10000,53,0)/Table1[[#This Row],[Rate
(L/S)]],"")</f>
        <v>0</v>
      </c>
      <c r="AW613" s="7">
        <f>IFERROR(VLOOKUP(Table1[[#This Row],[Stock]],[2]CUS030!$A$5:$BO$10000,54,0)/Table1[[#This Row],[Rate
(L/S)]],"")</f>
        <v>0</v>
      </c>
      <c r="AX613" s="7">
        <f>IFERROR(VLOOKUP(Table1[[#This Row],[Stock]],[2]CUS030!$A$5:$BO$10000,55,0)/Table1[[#This Row],[Rate
(L/S)]],"")</f>
        <v>0</v>
      </c>
      <c r="AY613" s="7">
        <f>IFERROR(VLOOKUP(Table1[[#This Row],[Stock]],[2]CUS030!$A$5:$BO$10000,56,0)/Table1[[#This Row],[Rate
(L/S)]],"")</f>
        <v>26.4375</v>
      </c>
      <c r="AZ613" s="7">
        <f>IFERROR(VLOOKUP(Table1[[#This Row],[Stock]],[2]CUS030!$A$5:$BO$10000,57,0)/Table1[[#This Row],[Rate
(L/S)]],"")</f>
        <v>22.5</v>
      </c>
      <c r="BA613" s="7">
        <f>IFERROR(VLOOKUP(Table1[[#This Row],[Stock]],[2]CUS030!$A$5:$BO$10000,58,0)/Table1[[#This Row],[Rate
(L/S)]],"")</f>
        <v>42.5</v>
      </c>
      <c r="BB613" s="7">
        <f>IFERROR(VLOOKUP(Table1[[#This Row],[Stock]],[2]CUS030!$A$5:$BO$10000,59,0)/Table1[[#This Row],[Rate
(L/S)]],"")</f>
        <v>0</v>
      </c>
      <c r="BC613" s="7">
        <f>IFERROR(VLOOKUP(Table1[[#This Row],[Stock]],[2]CUS030!$A$5:$BO$10000,60,0)/Table1[[#This Row],[Rate
(L/S)]],"")</f>
        <v>0</v>
      </c>
      <c r="BD613" s="7">
        <f>IFERROR(VLOOKUP(Table1[[#This Row],[Stock]],[2]CUS030!$A$5:$BO$10000,61,0)/Table1[[#This Row],[Rate
(L/S)]],"")</f>
        <v>0</v>
      </c>
      <c r="BE613" s="7">
        <f>IFERROR(VLOOKUP(Table1[[#This Row],[Stock]],[2]CUS030!$A$5:$BO$10000,62,0)/Table1[[#This Row],[Rate
(L/S)]],"")</f>
        <v>0</v>
      </c>
      <c r="BF613" s="7">
        <f>IFERROR(VLOOKUP(Table1[[#This Row],[Stock]],[2]CUS030!$A$5:$BO$10000,63,0)/Table1[[#This Row],[Rate
(L/S)]],"")</f>
        <v>0</v>
      </c>
      <c r="BG613" s="7">
        <f>IFERROR(VLOOKUP(Table1[[#This Row],[Stock]],[2]CUS030!$A$5:$BO$10000,64,0)/Table1[[#This Row],[Rate
(L/S)]],"")</f>
        <v>0</v>
      </c>
      <c r="BH613" s="7">
        <f>IFERROR(VLOOKUP(Table1[[#This Row],[Stock]],[2]CUS030!$A$5:$BO$10000,65,0)/Table1[[#This Row],[Rate
(L/S)]],"")</f>
        <v>0</v>
      </c>
      <c r="BI613" s="7" t="s">
        <v>1</v>
      </c>
      <c r="BJ613" s="15">
        <f>IFERROR(IF(Table1[[#This Row],[S.Material]]="S",(Table1[[#This Row],[Total Qty]]+Table1[[#This Row],[N+1]]+Table1[[#This Row],[N+2]]),Table1[[#This Row],[Total Qty]]+Table1[[#This Row],[N+1]]),)</f>
        <v>48.9375</v>
      </c>
      <c r="BK613" s="7" t="str">
        <f>IFERROR(IF(((AVERAGE((Table1[[#This Row],[N+1]],Table1[[#This Row],[N+2]]),Table1[[#This Row],[N+3]])-(Table1[[#This Row],[Total Qty]])))&gt;500,"Fixed&gt;500pcs",""),"")</f>
        <v/>
      </c>
      <c r="BL613" s="7" t="str">
        <f>IF(AND(Table1[[#This Row],[Last Forcast]]=0,Table1[[#This Row],[Total Qty]]&gt;0,Table1[[#This Row],[N+1]]&gt;0),"Check PO again","")</f>
        <v/>
      </c>
    </row>
    <row r="614" spans="2:64" x14ac:dyDescent="0.3">
      <c r="B614">
        <v>612</v>
      </c>
      <c r="C614" t="s">
        <v>631</v>
      </c>
      <c r="D614">
        <f>IFERROR(ROUND((MID(Table1[[#This Row],[Production]],35,(LEN(Table1[[#This Row],[Production]]))-37)/(MID(Table1[[#This Row],[Stock]],35,(LEN(Table1[[#This Row],[Stock]]))-37))),0),"")</f>
        <v>15</v>
      </c>
      <c r="E614" t="s">
        <v>632</v>
      </c>
      <c r="F614" s="16">
        <f>VLOOKUP(LEFT(Table1[[#This Row],[Production]],LEN(Table1[[#This Row],[Production]])-7),Item!$A$5:$Z$1000,26,0)</f>
        <v>1.492</v>
      </c>
      <c r="H614" s="8" t="str">
        <f>IFERROR(VLOOKUP(MID(Table1[[#This Row],[Production]],10,2),Special!$B$2:$D$26,3,0),"")</f>
        <v>S</v>
      </c>
      <c r="J614" t="b">
        <f>EXACT(LEFT(Table1[[#This Row],[Stock]],12),LEFT(Table1[[#This Row],[Production]],12))</f>
        <v>1</v>
      </c>
      <c r="K614" t="b">
        <f>EXACT((RIGHT(Table1[[#This Row],[Stock]],3)),((RIGHT(Table1[[#This Row],[Production]],3))))</f>
        <v>1</v>
      </c>
      <c r="L614" s="14">
        <f>IFERROR(VLOOKUP(Table1[[#This Row],[Stock]],[1]Sheet1!$A$7:$N$10000,14,0),"")</f>
        <v>889</v>
      </c>
      <c r="M614" s="14">
        <f>IFERROR(ROUND((Table1[[#This Row],[Stock
(S&amp;L)]]/Table1[[#This Row],[Rate
(L/S)]]),0),"")</f>
        <v>59</v>
      </c>
      <c r="O614" t="str">
        <f>IF(Table1[[#This Row],[Rate
(L/S)]]=1,"P/E","C")</f>
        <v>C</v>
      </c>
      <c r="P614" s="7">
        <f>IFERROR(VLOOKUP(Table1[[#This Row],[Stock]],[2]CUS030!$A$5:$BO$10000,21,0)/Table1[[#This Row],[Rate
(L/S)]],"")</f>
        <v>0</v>
      </c>
      <c r="Q614" s="7">
        <f>IFERROR(VLOOKUP(Table1[[#This Row],[Stock]],[2]CUS030!$A$5:$BO$10000,22,0)/Table1[[#This Row],[Rate
(L/S)]],"")</f>
        <v>0</v>
      </c>
      <c r="R614" s="7">
        <f>IFERROR(VLOOKUP(Table1[[#This Row],[Stock]],[2]CUS030!$A$5:$BO$10000,23,0)/Table1[[#This Row],[Rate
(L/S)]],"")</f>
        <v>0</v>
      </c>
      <c r="S614" s="7">
        <f>IFERROR(VLOOKUP(Table1[[#This Row],[Stock]],[2]CUS030!$A$5:$BO$10000,24,0)/Table1[[#This Row],[Rate
(L/S)]],"")</f>
        <v>0</v>
      </c>
      <c r="T614" s="7">
        <f>IFERROR(VLOOKUP(Table1[[#This Row],[Stock]],[2]CUS030!$A$5:$BO$10000,25,0)/Table1[[#This Row],[Rate
(L/S)]],"")</f>
        <v>0</v>
      </c>
      <c r="U614" s="7">
        <f>IFERROR(VLOOKUP(Table1[[#This Row],[Stock]],[2]CUS030!$A$5:$BO$10000,26,0)/Table1[[#This Row],[Rate
(L/S)]],"")</f>
        <v>0</v>
      </c>
      <c r="V614" s="7">
        <f>IFERROR(VLOOKUP(Table1[[#This Row],[Stock]],[2]CUS030!$A$5:$BO$10000,27,0)/Table1[[#This Row],[Rate
(L/S)]],"")</f>
        <v>0</v>
      </c>
      <c r="W614" s="7">
        <f>IFERROR(VLOOKUP(Table1[[#This Row],[Stock]],[2]CUS030!$A$5:$BO$10000,28,0)/Table1[[#This Row],[Rate
(L/S)]],"")</f>
        <v>0</v>
      </c>
      <c r="X614" s="7">
        <f>IFERROR(VLOOKUP(Table1[[#This Row],[Stock]],[2]CUS030!$A$5:$BO$10000,29,0)/Table1[[#This Row],[Rate
(L/S)]],"")</f>
        <v>0</v>
      </c>
      <c r="Y614" s="7">
        <f>IFERROR(VLOOKUP(Table1[[#This Row],[Stock]],[2]CUS030!$A$5:$BO$10000,30,0)/Table1[[#This Row],[Rate
(L/S)]],"")</f>
        <v>0</v>
      </c>
      <c r="Z614" s="7">
        <f>IFERROR(VLOOKUP(Table1[[#This Row],[Stock]],[2]CUS030!$A$5:$BO$10000,31,0)/Table1[[#This Row],[Rate
(L/S)]],"")</f>
        <v>0</v>
      </c>
      <c r="AA614" s="7">
        <f>IFERROR(VLOOKUP(Table1[[#This Row],[Stock]],[2]CUS030!$A$5:$BO$10000,32,0)/Table1[[#This Row],[Rate
(L/S)]],"")</f>
        <v>0</v>
      </c>
      <c r="AB614" s="7">
        <f>IFERROR(VLOOKUP(Table1[[#This Row],[Stock]],[2]CUS030!$A$5:$BO$10000,33,0)/Table1[[#This Row],[Rate
(L/S)]],"")</f>
        <v>0</v>
      </c>
      <c r="AC614" s="7">
        <f>IFERROR(VLOOKUP(Table1[[#This Row],[Stock]],[2]CUS030!$A$5:$BO$10000,34,0)/Table1[[#This Row],[Rate
(L/S)]],"")</f>
        <v>0</v>
      </c>
      <c r="AD614" s="7">
        <f>IFERROR(VLOOKUP(Table1[[#This Row],[Stock]],[2]CUS030!$A$5:$BO$10000,35,0)/Table1[[#This Row],[Rate
(L/S)]],"")</f>
        <v>0</v>
      </c>
      <c r="AE614" s="7">
        <f>IFERROR(VLOOKUP(Table1[[#This Row],[Stock]],[2]CUS030!$A$5:$BO$10000,36,0)/Table1[[#This Row],[Rate
(L/S)]],"")</f>
        <v>0</v>
      </c>
      <c r="AF614" s="7">
        <f>IFERROR(VLOOKUP(Table1[[#This Row],[Stock]],[2]CUS030!$A$5:$BO$10000,37,0)/Table1[[#This Row],[Rate
(L/S)]],"")</f>
        <v>0</v>
      </c>
      <c r="AG614" s="7">
        <f>IFERROR(VLOOKUP(Table1[[#This Row],[Stock]],[2]CUS030!$A$5:$BO$10000,38,0)/Table1[[#This Row],[Rate
(L/S)]],"")</f>
        <v>0</v>
      </c>
      <c r="AH614" s="7">
        <f>IFERROR(VLOOKUP(Table1[[#This Row],[Stock]],[2]CUS030!$A$5:$BO$10000,39,0)/Table1[[#This Row],[Rate
(L/S)]],"")</f>
        <v>0</v>
      </c>
      <c r="AI614" s="7">
        <f>IFERROR(VLOOKUP(Table1[[#This Row],[Stock]],[2]CUS030!$A$5:$BO$10000,40,0)/Table1[[#This Row],[Rate
(L/S)]],"")</f>
        <v>0</v>
      </c>
      <c r="AJ614" s="7">
        <f>IFERROR(VLOOKUP(Table1[[#This Row],[Stock]],[2]CUS030!$A$5:$BO$10000,41,0)/Table1[[#This Row],[Rate
(L/S)]],"")</f>
        <v>0</v>
      </c>
      <c r="AK614" s="7">
        <f>IFERROR(VLOOKUP(Table1[[#This Row],[Stock]],[2]CUS030!$A$5:$BO$10000,42,0)/Table1[[#This Row],[Rate
(L/S)]],"")</f>
        <v>0</v>
      </c>
      <c r="AL614" s="7">
        <f>IFERROR(VLOOKUP(Table1[[#This Row],[Stock]],[2]CUS030!$A$5:$BO$10000,43,0)/Table1[[#This Row],[Rate
(L/S)]],"")</f>
        <v>0</v>
      </c>
      <c r="AM614" s="7">
        <f>IFERROR(VLOOKUP(Table1[[#This Row],[Stock]],[2]CUS030!$A$5:$BO$10000,44,0)/Table1[[#This Row],[Rate
(L/S)]],"")</f>
        <v>0</v>
      </c>
      <c r="AN614" s="7">
        <f>IFERROR(VLOOKUP(Table1[[#This Row],[Stock]],[2]CUS030!$A$5:$BO$10000,45,0)/Table1[[#This Row],[Rate
(L/S)]],"")</f>
        <v>0</v>
      </c>
      <c r="AO614" s="7">
        <f>IFERROR(VLOOKUP(Table1[[#This Row],[Stock]],[2]CUS030!$A$5:$BO$10000,46,0)/Table1[[#This Row],[Rate
(L/S)]],"")</f>
        <v>0</v>
      </c>
      <c r="AP614" s="7">
        <f>IFERROR(VLOOKUP(Table1[[#This Row],[Stock]],[2]CUS030!$A$5:$BO$10000,47,0)/Table1[[#This Row],[Rate
(L/S)]],"")</f>
        <v>0</v>
      </c>
      <c r="AQ614" s="7">
        <f>IFERROR(VLOOKUP(Table1[[#This Row],[Stock]],[2]CUS030!$A$5:$BO$10000,48,0)/Table1[[#This Row],[Rate
(L/S)]],"")</f>
        <v>0</v>
      </c>
      <c r="AR614" s="7">
        <f>IFERROR(VLOOKUP(Table1[[#This Row],[Stock]],[2]CUS030!$A$5:$BO$10000,49,0)/Table1[[#This Row],[Rate
(L/S)]],"")</f>
        <v>0</v>
      </c>
      <c r="AS614" s="7">
        <f>IFERROR(VLOOKUP(Table1[[#This Row],[Stock]],[2]CUS030!$A$5:$BO$10000,50,0)/Table1[[#This Row],[Rate
(L/S)]],"")</f>
        <v>0</v>
      </c>
      <c r="AT614" s="7">
        <f>IFERROR(VLOOKUP(Table1[[#This Row],[Stock]],[2]CUS030!$A$5:$BO$10000,51,0)/Table1[[#This Row],[Rate
(L/S)]],"")</f>
        <v>0</v>
      </c>
      <c r="AU614" s="7">
        <f>IFERROR(VLOOKUP(Table1[[#This Row],[Stock]],[2]CUS030!$A$5:$BO$10000,52,0)/Table1[[#This Row],[Rate
(L/S)]],"")</f>
        <v>0</v>
      </c>
      <c r="AV614" s="7">
        <f>IFERROR(VLOOKUP(Table1[[#This Row],[Stock]],[2]CUS030!$A$5:$BO$10000,53,0)/Table1[[#This Row],[Rate
(L/S)]],"")</f>
        <v>0</v>
      </c>
      <c r="AW614" s="7">
        <f>IFERROR(VLOOKUP(Table1[[#This Row],[Stock]],[2]CUS030!$A$5:$BO$10000,54,0)/Table1[[#This Row],[Rate
(L/S)]],"")</f>
        <v>0</v>
      </c>
      <c r="AX614" s="7">
        <f>IFERROR(VLOOKUP(Table1[[#This Row],[Stock]],[2]CUS030!$A$5:$BO$10000,55,0)/Table1[[#This Row],[Rate
(L/S)]],"")</f>
        <v>130.93333333333334</v>
      </c>
      <c r="AY614" s="7">
        <f>IFERROR(VLOOKUP(Table1[[#This Row],[Stock]],[2]CUS030!$A$5:$BO$10000,56,0)/Table1[[#This Row],[Rate
(L/S)]],"")</f>
        <v>77.333333333333329</v>
      </c>
      <c r="AZ614" s="7">
        <f>IFERROR(VLOOKUP(Table1[[#This Row],[Stock]],[2]CUS030!$A$5:$BO$10000,57,0)/Table1[[#This Row],[Rate
(L/S)]],"")</f>
        <v>53.333333333333336</v>
      </c>
      <c r="BA614" s="7">
        <f>IFERROR(VLOOKUP(Table1[[#This Row],[Stock]],[2]CUS030!$A$5:$BO$10000,58,0)/Table1[[#This Row],[Rate
(L/S)]],"")</f>
        <v>0</v>
      </c>
      <c r="BB614" s="7">
        <f>IFERROR(VLOOKUP(Table1[[#This Row],[Stock]],[2]CUS030!$A$5:$BO$10000,59,0)/Table1[[#This Row],[Rate
(L/S)]],"")</f>
        <v>0</v>
      </c>
      <c r="BC614" s="7">
        <f>IFERROR(VLOOKUP(Table1[[#This Row],[Stock]],[2]CUS030!$A$5:$BO$10000,60,0)/Table1[[#This Row],[Rate
(L/S)]],"")</f>
        <v>0</v>
      </c>
      <c r="BD614" s="7">
        <f>IFERROR(VLOOKUP(Table1[[#This Row],[Stock]],[2]CUS030!$A$5:$BO$10000,61,0)/Table1[[#This Row],[Rate
(L/S)]],"")</f>
        <v>0</v>
      </c>
      <c r="BE614" s="7">
        <f>IFERROR(VLOOKUP(Table1[[#This Row],[Stock]],[2]CUS030!$A$5:$BO$10000,62,0)/Table1[[#This Row],[Rate
(L/S)]],"")</f>
        <v>0</v>
      </c>
      <c r="BF614" s="7">
        <f>IFERROR(VLOOKUP(Table1[[#This Row],[Stock]],[2]CUS030!$A$5:$BO$10000,63,0)/Table1[[#This Row],[Rate
(L/S)]],"")</f>
        <v>0</v>
      </c>
      <c r="BG614" s="7">
        <f>IFERROR(VLOOKUP(Table1[[#This Row],[Stock]],[2]CUS030!$A$5:$BO$10000,64,0)/Table1[[#This Row],[Rate
(L/S)]],"")</f>
        <v>0</v>
      </c>
      <c r="BH614" s="7">
        <f>IFERROR(VLOOKUP(Table1[[#This Row],[Stock]],[2]CUS030!$A$5:$BO$10000,65,0)/Table1[[#This Row],[Rate
(L/S)]],"")</f>
        <v>0</v>
      </c>
      <c r="BI614" s="7" t="s">
        <v>1</v>
      </c>
      <c r="BJ614" s="15">
        <f>IFERROR(IF(Table1[[#This Row],[S.Material]]="S",(Table1[[#This Row],[Total Qty]]+Table1[[#This Row],[N+1]]+Table1[[#This Row],[N+2]]),Table1[[#This Row],[Total Qty]]+Table1[[#This Row],[N+1]]),)</f>
        <v>130.66666666666666</v>
      </c>
      <c r="BK614" s="7" t="str">
        <f>IFERROR(IF(((AVERAGE((Table1[[#This Row],[N+1]],Table1[[#This Row],[N+2]]),Table1[[#This Row],[N+3]])-(Table1[[#This Row],[Total Qty]])))&gt;500,"Fixed&gt;500pcs",""),"")</f>
        <v/>
      </c>
      <c r="BL614" s="7" t="str">
        <f>IF(AND(Table1[[#This Row],[Last Forcast]]=0,Table1[[#This Row],[Total Qty]]&gt;0,Table1[[#This Row],[N+1]]&gt;0),"Check PO again","")</f>
        <v/>
      </c>
    </row>
    <row r="615" spans="2:64" x14ac:dyDescent="0.3">
      <c r="B615">
        <v>613</v>
      </c>
      <c r="C615" t="s">
        <v>633</v>
      </c>
      <c r="D615">
        <f>IFERROR(ROUND((MID(Table1[[#This Row],[Production]],35,(LEN(Table1[[#This Row],[Production]]))-37)/(MID(Table1[[#This Row],[Stock]],35,(LEN(Table1[[#This Row],[Stock]]))-37))),0),"")</f>
        <v>14</v>
      </c>
      <c r="E615" t="s">
        <v>626</v>
      </c>
      <c r="F615" s="16">
        <f>VLOOKUP(LEFT(Table1[[#This Row],[Production]],LEN(Table1[[#This Row],[Production]])-7),Item!$A$5:$Z$1000,26,0)</f>
        <v>1.492</v>
      </c>
      <c r="H615" s="8" t="str">
        <f>IFERROR(VLOOKUP(MID(Table1[[#This Row],[Production]],10,2),Special!$B$2:$D$26,3,0),"")</f>
        <v>S</v>
      </c>
      <c r="J615" t="b">
        <f>EXACT(LEFT(Table1[[#This Row],[Stock]],12),LEFT(Table1[[#This Row],[Production]],12))</f>
        <v>1</v>
      </c>
      <c r="K615" t="b">
        <f>EXACT((RIGHT(Table1[[#This Row],[Stock]],3)),((RIGHT(Table1[[#This Row],[Production]],3))))</f>
        <v>1</v>
      </c>
      <c r="L615" s="14">
        <f>IFERROR(VLOOKUP(Table1[[#This Row],[Stock]],[1]Sheet1!$A$7:$N$10000,14,0),"")</f>
        <v>13</v>
      </c>
      <c r="M615" s="14">
        <f>IFERROR(ROUND((Table1[[#This Row],[Stock
(S&amp;L)]]/Table1[[#This Row],[Rate
(L/S)]]),0),"")</f>
        <v>1</v>
      </c>
      <c r="O615" t="str">
        <f>IF(Table1[[#This Row],[Rate
(L/S)]]=1,"P/E","C")</f>
        <v>C</v>
      </c>
      <c r="P615" s="7">
        <f>IFERROR(VLOOKUP(Table1[[#This Row],[Stock]],[2]CUS030!$A$5:$BO$10000,21,0)/Table1[[#This Row],[Rate
(L/S)]],"")</f>
        <v>0</v>
      </c>
      <c r="Q615" s="7">
        <f>IFERROR(VLOOKUP(Table1[[#This Row],[Stock]],[2]CUS030!$A$5:$BO$10000,22,0)/Table1[[#This Row],[Rate
(L/S)]],"")</f>
        <v>0</v>
      </c>
      <c r="R615" s="7">
        <f>IFERROR(VLOOKUP(Table1[[#This Row],[Stock]],[2]CUS030!$A$5:$BO$10000,23,0)/Table1[[#This Row],[Rate
(L/S)]],"")</f>
        <v>0</v>
      </c>
      <c r="S615" s="7">
        <f>IFERROR(VLOOKUP(Table1[[#This Row],[Stock]],[2]CUS030!$A$5:$BO$10000,24,0)/Table1[[#This Row],[Rate
(L/S)]],"")</f>
        <v>0</v>
      </c>
      <c r="T615" s="7">
        <f>IFERROR(VLOOKUP(Table1[[#This Row],[Stock]],[2]CUS030!$A$5:$BO$10000,25,0)/Table1[[#This Row],[Rate
(L/S)]],"")</f>
        <v>0</v>
      </c>
      <c r="U615" s="7">
        <f>IFERROR(VLOOKUP(Table1[[#This Row],[Stock]],[2]CUS030!$A$5:$BO$10000,26,0)/Table1[[#This Row],[Rate
(L/S)]],"")</f>
        <v>0</v>
      </c>
      <c r="V615" s="7">
        <f>IFERROR(VLOOKUP(Table1[[#This Row],[Stock]],[2]CUS030!$A$5:$BO$10000,27,0)/Table1[[#This Row],[Rate
(L/S)]],"")</f>
        <v>0</v>
      </c>
      <c r="W615" s="7">
        <f>IFERROR(VLOOKUP(Table1[[#This Row],[Stock]],[2]CUS030!$A$5:$BO$10000,28,0)/Table1[[#This Row],[Rate
(L/S)]],"")</f>
        <v>0</v>
      </c>
      <c r="X615" s="7">
        <f>IFERROR(VLOOKUP(Table1[[#This Row],[Stock]],[2]CUS030!$A$5:$BO$10000,29,0)/Table1[[#This Row],[Rate
(L/S)]],"")</f>
        <v>0</v>
      </c>
      <c r="Y615" s="7">
        <f>IFERROR(VLOOKUP(Table1[[#This Row],[Stock]],[2]CUS030!$A$5:$BO$10000,30,0)/Table1[[#This Row],[Rate
(L/S)]],"")</f>
        <v>0</v>
      </c>
      <c r="Z615" s="7">
        <f>IFERROR(VLOOKUP(Table1[[#This Row],[Stock]],[2]CUS030!$A$5:$BO$10000,31,0)/Table1[[#This Row],[Rate
(L/S)]],"")</f>
        <v>0</v>
      </c>
      <c r="AA615" s="7">
        <f>IFERROR(VLOOKUP(Table1[[#This Row],[Stock]],[2]CUS030!$A$5:$BO$10000,32,0)/Table1[[#This Row],[Rate
(L/S)]],"")</f>
        <v>0</v>
      </c>
      <c r="AB615" s="7">
        <f>IFERROR(VLOOKUP(Table1[[#This Row],[Stock]],[2]CUS030!$A$5:$BO$10000,33,0)/Table1[[#This Row],[Rate
(L/S)]],"")</f>
        <v>0</v>
      </c>
      <c r="AC615" s="7">
        <f>IFERROR(VLOOKUP(Table1[[#This Row],[Stock]],[2]CUS030!$A$5:$BO$10000,34,0)/Table1[[#This Row],[Rate
(L/S)]],"")</f>
        <v>0</v>
      </c>
      <c r="AD615" s="7">
        <f>IFERROR(VLOOKUP(Table1[[#This Row],[Stock]],[2]CUS030!$A$5:$BO$10000,35,0)/Table1[[#This Row],[Rate
(L/S)]],"")</f>
        <v>0</v>
      </c>
      <c r="AE615" s="7">
        <f>IFERROR(VLOOKUP(Table1[[#This Row],[Stock]],[2]CUS030!$A$5:$BO$10000,36,0)/Table1[[#This Row],[Rate
(L/S)]],"")</f>
        <v>0</v>
      </c>
      <c r="AF615" s="7">
        <f>IFERROR(VLOOKUP(Table1[[#This Row],[Stock]],[2]CUS030!$A$5:$BO$10000,37,0)/Table1[[#This Row],[Rate
(L/S)]],"")</f>
        <v>0</v>
      </c>
      <c r="AG615" s="7">
        <f>IFERROR(VLOOKUP(Table1[[#This Row],[Stock]],[2]CUS030!$A$5:$BO$10000,38,0)/Table1[[#This Row],[Rate
(L/S)]],"")</f>
        <v>0</v>
      </c>
      <c r="AH615" s="7">
        <f>IFERROR(VLOOKUP(Table1[[#This Row],[Stock]],[2]CUS030!$A$5:$BO$10000,39,0)/Table1[[#This Row],[Rate
(L/S)]],"")</f>
        <v>0</v>
      </c>
      <c r="AI615" s="7">
        <f>IFERROR(VLOOKUP(Table1[[#This Row],[Stock]],[2]CUS030!$A$5:$BO$10000,40,0)/Table1[[#This Row],[Rate
(L/S)]],"")</f>
        <v>0</v>
      </c>
      <c r="AJ615" s="7">
        <f>IFERROR(VLOOKUP(Table1[[#This Row],[Stock]],[2]CUS030!$A$5:$BO$10000,41,0)/Table1[[#This Row],[Rate
(L/S)]],"")</f>
        <v>0</v>
      </c>
      <c r="AK615" s="7">
        <f>IFERROR(VLOOKUP(Table1[[#This Row],[Stock]],[2]CUS030!$A$5:$BO$10000,42,0)/Table1[[#This Row],[Rate
(L/S)]],"")</f>
        <v>0</v>
      </c>
      <c r="AL615" s="7">
        <f>IFERROR(VLOOKUP(Table1[[#This Row],[Stock]],[2]CUS030!$A$5:$BO$10000,43,0)/Table1[[#This Row],[Rate
(L/S)]],"")</f>
        <v>0</v>
      </c>
      <c r="AM615" s="7">
        <f>IFERROR(VLOOKUP(Table1[[#This Row],[Stock]],[2]CUS030!$A$5:$BO$10000,44,0)/Table1[[#This Row],[Rate
(L/S)]],"")</f>
        <v>0</v>
      </c>
      <c r="AN615" s="7">
        <f>IFERROR(VLOOKUP(Table1[[#This Row],[Stock]],[2]CUS030!$A$5:$BO$10000,45,0)/Table1[[#This Row],[Rate
(L/S)]],"")</f>
        <v>0</v>
      </c>
      <c r="AO615" s="7">
        <f>IFERROR(VLOOKUP(Table1[[#This Row],[Stock]],[2]CUS030!$A$5:$BO$10000,46,0)/Table1[[#This Row],[Rate
(L/S)]],"")</f>
        <v>0</v>
      </c>
      <c r="AP615" s="7">
        <f>IFERROR(VLOOKUP(Table1[[#This Row],[Stock]],[2]CUS030!$A$5:$BO$10000,47,0)/Table1[[#This Row],[Rate
(L/S)]],"")</f>
        <v>0</v>
      </c>
      <c r="AQ615" s="7">
        <f>IFERROR(VLOOKUP(Table1[[#This Row],[Stock]],[2]CUS030!$A$5:$BO$10000,48,0)/Table1[[#This Row],[Rate
(L/S)]],"")</f>
        <v>0</v>
      </c>
      <c r="AR615" s="7">
        <f>IFERROR(VLOOKUP(Table1[[#This Row],[Stock]],[2]CUS030!$A$5:$BO$10000,49,0)/Table1[[#This Row],[Rate
(L/S)]],"")</f>
        <v>0</v>
      </c>
      <c r="AS615" s="7">
        <f>IFERROR(VLOOKUP(Table1[[#This Row],[Stock]],[2]CUS030!$A$5:$BO$10000,50,0)/Table1[[#This Row],[Rate
(L/S)]],"")</f>
        <v>0</v>
      </c>
      <c r="AT615" s="7">
        <f>IFERROR(VLOOKUP(Table1[[#This Row],[Stock]],[2]CUS030!$A$5:$BO$10000,51,0)/Table1[[#This Row],[Rate
(L/S)]],"")</f>
        <v>0</v>
      </c>
      <c r="AU615" s="7">
        <f>IFERROR(VLOOKUP(Table1[[#This Row],[Stock]],[2]CUS030!$A$5:$BO$10000,52,0)/Table1[[#This Row],[Rate
(L/S)]],"")</f>
        <v>0</v>
      </c>
      <c r="AV615" s="7">
        <f>IFERROR(VLOOKUP(Table1[[#This Row],[Stock]],[2]CUS030!$A$5:$BO$10000,53,0)/Table1[[#This Row],[Rate
(L/S)]],"")</f>
        <v>0</v>
      </c>
      <c r="AW615" s="7">
        <f>IFERROR(VLOOKUP(Table1[[#This Row],[Stock]],[2]CUS030!$A$5:$BO$10000,54,0)/Table1[[#This Row],[Rate
(L/S)]],"")</f>
        <v>0</v>
      </c>
      <c r="AX615" s="7">
        <f>IFERROR(VLOOKUP(Table1[[#This Row],[Stock]],[2]CUS030!$A$5:$BO$10000,55,0)/Table1[[#This Row],[Rate
(L/S)]],"")</f>
        <v>0</v>
      </c>
      <c r="AY615" s="7">
        <f>IFERROR(VLOOKUP(Table1[[#This Row],[Stock]],[2]CUS030!$A$5:$BO$10000,56,0)/Table1[[#This Row],[Rate
(L/S)]],"")</f>
        <v>0</v>
      </c>
      <c r="AZ615" s="7">
        <f>IFERROR(VLOOKUP(Table1[[#This Row],[Stock]],[2]CUS030!$A$5:$BO$10000,57,0)/Table1[[#This Row],[Rate
(L/S)]],"")</f>
        <v>0</v>
      </c>
      <c r="BA615" s="7">
        <f>IFERROR(VLOOKUP(Table1[[#This Row],[Stock]],[2]CUS030!$A$5:$BO$10000,58,0)/Table1[[#This Row],[Rate
(L/S)]],"")</f>
        <v>0</v>
      </c>
      <c r="BB615" s="7">
        <f>IFERROR(VLOOKUP(Table1[[#This Row],[Stock]],[2]CUS030!$A$5:$BO$10000,59,0)/Table1[[#This Row],[Rate
(L/S)]],"")</f>
        <v>0</v>
      </c>
      <c r="BC615" s="7">
        <f>IFERROR(VLOOKUP(Table1[[#This Row],[Stock]],[2]CUS030!$A$5:$BO$10000,60,0)/Table1[[#This Row],[Rate
(L/S)]],"")</f>
        <v>0</v>
      </c>
      <c r="BD615" s="7">
        <f>IFERROR(VLOOKUP(Table1[[#This Row],[Stock]],[2]CUS030!$A$5:$BO$10000,61,0)/Table1[[#This Row],[Rate
(L/S)]],"")</f>
        <v>0</v>
      </c>
      <c r="BE615" s="7">
        <f>IFERROR(VLOOKUP(Table1[[#This Row],[Stock]],[2]CUS030!$A$5:$BO$10000,62,0)/Table1[[#This Row],[Rate
(L/S)]],"")</f>
        <v>0</v>
      </c>
      <c r="BF615" s="7">
        <f>IFERROR(VLOOKUP(Table1[[#This Row],[Stock]],[2]CUS030!$A$5:$BO$10000,63,0)/Table1[[#This Row],[Rate
(L/S)]],"")</f>
        <v>0</v>
      </c>
      <c r="BG615" s="7">
        <f>IFERROR(VLOOKUP(Table1[[#This Row],[Stock]],[2]CUS030!$A$5:$BO$10000,64,0)/Table1[[#This Row],[Rate
(L/S)]],"")</f>
        <v>0</v>
      </c>
      <c r="BH615" s="7">
        <f>IFERROR(VLOOKUP(Table1[[#This Row],[Stock]],[2]CUS030!$A$5:$BO$10000,65,0)/Table1[[#This Row],[Rate
(L/S)]],"")</f>
        <v>0</v>
      </c>
      <c r="BI615" s="7" t="s">
        <v>1</v>
      </c>
      <c r="BJ615" s="15">
        <f>IFERROR(IF(Table1[[#This Row],[S.Material]]="S",(Table1[[#This Row],[Total Qty]]+Table1[[#This Row],[N+1]]+Table1[[#This Row],[N+2]]),Table1[[#This Row],[Total Qty]]+Table1[[#This Row],[N+1]]),)</f>
        <v>0</v>
      </c>
      <c r="BK615" s="7" t="str">
        <f>IFERROR(IF(((AVERAGE((Table1[[#This Row],[N+1]],Table1[[#This Row],[N+2]]),Table1[[#This Row],[N+3]])-(Table1[[#This Row],[Total Qty]])))&gt;500,"Fixed&gt;500pcs",""),"")</f>
        <v/>
      </c>
      <c r="BL615" s="7" t="str">
        <f>IF(AND(Table1[[#This Row],[Last Forcast]]=0,Table1[[#This Row],[Total Qty]]&gt;0,Table1[[#This Row],[N+1]]&gt;0),"Check PO again","")</f>
        <v/>
      </c>
    </row>
    <row r="616" spans="2:64" x14ac:dyDescent="0.3">
      <c r="B616">
        <v>614</v>
      </c>
      <c r="C616" t="s">
        <v>634</v>
      </c>
      <c r="D616">
        <f>IFERROR(ROUND((MID(Table1[[#This Row],[Production]],35,(LEN(Table1[[#This Row],[Production]]))-37)/(MID(Table1[[#This Row],[Stock]],35,(LEN(Table1[[#This Row],[Stock]]))-37))),0),"")</f>
        <v>14</v>
      </c>
      <c r="E616" t="s">
        <v>624</v>
      </c>
      <c r="F616" s="16">
        <f>VLOOKUP(LEFT(Table1[[#This Row],[Production]],LEN(Table1[[#This Row],[Production]])-7),Item!$A$5:$Z$1000,26,0)</f>
        <v>1.492</v>
      </c>
      <c r="H616" s="8" t="str">
        <f>IFERROR(VLOOKUP(MID(Table1[[#This Row],[Production]],10,2),Special!$B$2:$D$26,3,0),"")</f>
        <v>S</v>
      </c>
      <c r="J616" t="b">
        <f>EXACT(LEFT(Table1[[#This Row],[Stock]],12),LEFT(Table1[[#This Row],[Production]],12))</f>
        <v>1</v>
      </c>
      <c r="K616" t="b">
        <f>EXACT((RIGHT(Table1[[#This Row],[Stock]],3)),((RIGHT(Table1[[#This Row],[Production]],3))))</f>
        <v>1</v>
      </c>
      <c r="L616" s="14">
        <f>IFERROR(VLOOKUP(Table1[[#This Row],[Stock]],[1]Sheet1!$A$7:$N$10000,14,0),"")</f>
        <v>123</v>
      </c>
      <c r="M616" s="14">
        <f>IFERROR(ROUND((Table1[[#This Row],[Stock
(S&amp;L)]]/Table1[[#This Row],[Rate
(L/S)]]),0),"")</f>
        <v>9</v>
      </c>
      <c r="O616" t="str">
        <f>IF(Table1[[#This Row],[Rate
(L/S)]]=1,"P/E","C")</f>
        <v>C</v>
      </c>
      <c r="P616" s="7">
        <f>IFERROR(VLOOKUP(Table1[[#This Row],[Stock]],[2]CUS030!$A$5:$BO$10000,21,0)/Table1[[#This Row],[Rate
(L/S)]],"")</f>
        <v>0</v>
      </c>
      <c r="Q616" s="7">
        <f>IFERROR(VLOOKUP(Table1[[#This Row],[Stock]],[2]CUS030!$A$5:$BO$10000,22,0)/Table1[[#This Row],[Rate
(L/S)]],"")</f>
        <v>0</v>
      </c>
      <c r="R616" s="7">
        <f>IFERROR(VLOOKUP(Table1[[#This Row],[Stock]],[2]CUS030!$A$5:$BO$10000,23,0)/Table1[[#This Row],[Rate
(L/S)]],"")</f>
        <v>0</v>
      </c>
      <c r="S616" s="7">
        <f>IFERROR(VLOOKUP(Table1[[#This Row],[Stock]],[2]CUS030!$A$5:$BO$10000,24,0)/Table1[[#This Row],[Rate
(L/S)]],"")</f>
        <v>0</v>
      </c>
      <c r="T616" s="7">
        <f>IFERROR(VLOOKUP(Table1[[#This Row],[Stock]],[2]CUS030!$A$5:$BO$10000,25,0)/Table1[[#This Row],[Rate
(L/S)]],"")</f>
        <v>0</v>
      </c>
      <c r="U616" s="7">
        <f>IFERROR(VLOOKUP(Table1[[#This Row],[Stock]],[2]CUS030!$A$5:$BO$10000,26,0)/Table1[[#This Row],[Rate
(L/S)]],"")</f>
        <v>0</v>
      </c>
      <c r="V616" s="7">
        <f>IFERROR(VLOOKUP(Table1[[#This Row],[Stock]],[2]CUS030!$A$5:$BO$10000,27,0)/Table1[[#This Row],[Rate
(L/S)]],"")</f>
        <v>0</v>
      </c>
      <c r="W616" s="7">
        <f>IFERROR(VLOOKUP(Table1[[#This Row],[Stock]],[2]CUS030!$A$5:$BO$10000,28,0)/Table1[[#This Row],[Rate
(L/S)]],"")</f>
        <v>0</v>
      </c>
      <c r="X616" s="7">
        <f>IFERROR(VLOOKUP(Table1[[#This Row],[Stock]],[2]CUS030!$A$5:$BO$10000,29,0)/Table1[[#This Row],[Rate
(L/S)]],"")</f>
        <v>0</v>
      </c>
      <c r="Y616" s="7">
        <f>IFERROR(VLOOKUP(Table1[[#This Row],[Stock]],[2]CUS030!$A$5:$BO$10000,30,0)/Table1[[#This Row],[Rate
(L/S)]],"")</f>
        <v>0</v>
      </c>
      <c r="Z616" s="7">
        <f>IFERROR(VLOOKUP(Table1[[#This Row],[Stock]],[2]CUS030!$A$5:$BO$10000,31,0)/Table1[[#This Row],[Rate
(L/S)]],"")</f>
        <v>0</v>
      </c>
      <c r="AA616" s="7">
        <f>IFERROR(VLOOKUP(Table1[[#This Row],[Stock]],[2]CUS030!$A$5:$BO$10000,32,0)/Table1[[#This Row],[Rate
(L/S)]],"")</f>
        <v>0</v>
      </c>
      <c r="AB616" s="7">
        <f>IFERROR(VLOOKUP(Table1[[#This Row],[Stock]],[2]CUS030!$A$5:$BO$10000,33,0)/Table1[[#This Row],[Rate
(L/S)]],"")</f>
        <v>0</v>
      </c>
      <c r="AC616" s="7">
        <f>IFERROR(VLOOKUP(Table1[[#This Row],[Stock]],[2]CUS030!$A$5:$BO$10000,34,0)/Table1[[#This Row],[Rate
(L/S)]],"")</f>
        <v>0</v>
      </c>
      <c r="AD616" s="7">
        <f>IFERROR(VLOOKUP(Table1[[#This Row],[Stock]],[2]CUS030!$A$5:$BO$10000,35,0)/Table1[[#This Row],[Rate
(L/S)]],"")</f>
        <v>0</v>
      </c>
      <c r="AE616" s="7">
        <f>IFERROR(VLOOKUP(Table1[[#This Row],[Stock]],[2]CUS030!$A$5:$BO$10000,36,0)/Table1[[#This Row],[Rate
(L/S)]],"")</f>
        <v>0</v>
      </c>
      <c r="AF616" s="7">
        <f>IFERROR(VLOOKUP(Table1[[#This Row],[Stock]],[2]CUS030!$A$5:$BO$10000,37,0)/Table1[[#This Row],[Rate
(L/S)]],"")</f>
        <v>0</v>
      </c>
      <c r="AG616" s="7">
        <f>IFERROR(VLOOKUP(Table1[[#This Row],[Stock]],[2]CUS030!$A$5:$BO$10000,38,0)/Table1[[#This Row],[Rate
(L/S)]],"")</f>
        <v>0</v>
      </c>
      <c r="AH616" s="7">
        <f>IFERROR(VLOOKUP(Table1[[#This Row],[Stock]],[2]CUS030!$A$5:$BO$10000,39,0)/Table1[[#This Row],[Rate
(L/S)]],"")</f>
        <v>0</v>
      </c>
      <c r="AI616" s="7">
        <f>IFERROR(VLOOKUP(Table1[[#This Row],[Stock]],[2]CUS030!$A$5:$BO$10000,40,0)/Table1[[#This Row],[Rate
(L/S)]],"")</f>
        <v>0</v>
      </c>
      <c r="AJ616" s="7">
        <f>IFERROR(VLOOKUP(Table1[[#This Row],[Stock]],[2]CUS030!$A$5:$BO$10000,41,0)/Table1[[#This Row],[Rate
(L/S)]],"")</f>
        <v>0</v>
      </c>
      <c r="AK616" s="7">
        <f>IFERROR(VLOOKUP(Table1[[#This Row],[Stock]],[2]CUS030!$A$5:$BO$10000,42,0)/Table1[[#This Row],[Rate
(L/S)]],"")</f>
        <v>0</v>
      </c>
      <c r="AL616" s="7">
        <f>IFERROR(VLOOKUP(Table1[[#This Row],[Stock]],[2]CUS030!$A$5:$BO$10000,43,0)/Table1[[#This Row],[Rate
(L/S)]],"")</f>
        <v>0</v>
      </c>
      <c r="AM616" s="7">
        <f>IFERROR(VLOOKUP(Table1[[#This Row],[Stock]],[2]CUS030!$A$5:$BO$10000,44,0)/Table1[[#This Row],[Rate
(L/S)]],"")</f>
        <v>0</v>
      </c>
      <c r="AN616" s="7">
        <f>IFERROR(VLOOKUP(Table1[[#This Row],[Stock]],[2]CUS030!$A$5:$BO$10000,45,0)/Table1[[#This Row],[Rate
(L/S)]],"")</f>
        <v>0</v>
      </c>
      <c r="AO616" s="7">
        <f>IFERROR(VLOOKUP(Table1[[#This Row],[Stock]],[2]CUS030!$A$5:$BO$10000,46,0)/Table1[[#This Row],[Rate
(L/S)]],"")</f>
        <v>0</v>
      </c>
      <c r="AP616" s="7">
        <f>IFERROR(VLOOKUP(Table1[[#This Row],[Stock]],[2]CUS030!$A$5:$BO$10000,47,0)/Table1[[#This Row],[Rate
(L/S)]],"")</f>
        <v>0</v>
      </c>
      <c r="AQ616" s="7">
        <f>IFERROR(VLOOKUP(Table1[[#This Row],[Stock]],[2]CUS030!$A$5:$BO$10000,48,0)/Table1[[#This Row],[Rate
(L/S)]],"")</f>
        <v>0</v>
      </c>
      <c r="AR616" s="7">
        <f>IFERROR(VLOOKUP(Table1[[#This Row],[Stock]],[2]CUS030!$A$5:$BO$10000,49,0)/Table1[[#This Row],[Rate
(L/S)]],"")</f>
        <v>0</v>
      </c>
      <c r="AS616" s="7">
        <f>IFERROR(VLOOKUP(Table1[[#This Row],[Stock]],[2]CUS030!$A$5:$BO$10000,50,0)/Table1[[#This Row],[Rate
(L/S)]],"")</f>
        <v>0</v>
      </c>
      <c r="AT616" s="7">
        <f>IFERROR(VLOOKUP(Table1[[#This Row],[Stock]],[2]CUS030!$A$5:$BO$10000,51,0)/Table1[[#This Row],[Rate
(L/S)]],"")</f>
        <v>0</v>
      </c>
      <c r="AU616" s="7">
        <f>IFERROR(VLOOKUP(Table1[[#This Row],[Stock]],[2]CUS030!$A$5:$BO$10000,52,0)/Table1[[#This Row],[Rate
(L/S)]],"")</f>
        <v>0</v>
      </c>
      <c r="AV616" s="7">
        <f>IFERROR(VLOOKUP(Table1[[#This Row],[Stock]],[2]CUS030!$A$5:$BO$10000,53,0)/Table1[[#This Row],[Rate
(L/S)]],"")</f>
        <v>0</v>
      </c>
      <c r="AW616" s="7">
        <f>IFERROR(VLOOKUP(Table1[[#This Row],[Stock]],[2]CUS030!$A$5:$BO$10000,54,0)/Table1[[#This Row],[Rate
(L/S)]],"")</f>
        <v>0</v>
      </c>
      <c r="AX616" s="7">
        <f>IFERROR(VLOOKUP(Table1[[#This Row],[Stock]],[2]CUS030!$A$5:$BO$10000,55,0)/Table1[[#This Row],[Rate
(L/S)]],"")</f>
        <v>50</v>
      </c>
      <c r="AY616" s="7">
        <f>IFERROR(VLOOKUP(Table1[[#This Row],[Stock]],[2]CUS030!$A$5:$BO$10000,56,0)/Table1[[#This Row],[Rate
(L/S)]],"")</f>
        <v>85.714285714285708</v>
      </c>
      <c r="AZ616" s="7">
        <f>IFERROR(VLOOKUP(Table1[[#This Row],[Stock]],[2]CUS030!$A$5:$BO$10000,57,0)/Table1[[#This Row],[Rate
(L/S)]],"")</f>
        <v>27.142857142857142</v>
      </c>
      <c r="BA616" s="7">
        <f>IFERROR(VLOOKUP(Table1[[#This Row],[Stock]],[2]CUS030!$A$5:$BO$10000,58,0)/Table1[[#This Row],[Rate
(L/S)]],"")</f>
        <v>27.142857142857142</v>
      </c>
      <c r="BB616" s="7">
        <f>IFERROR(VLOOKUP(Table1[[#This Row],[Stock]],[2]CUS030!$A$5:$BO$10000,59,0)/Table1[[#This Row],[Rate
(L/S)]],"")</f>
        <v>0</v>
      </c>
      <c r="BC616" s="7">
        <f>IFERROR(VLOOKUP(Table1[[#This Row],[Stock]],[2]CUS030!$A$5:$BO$10000,60,0)/Table1[[#This Row],[Rate
(L/S)]],"")</f>
        <v>0</v>
      </c>
      <c r="BD616" s="7">
        <f>IFERROR(VLOOKUP(Table1[[#This Row],[Stock]],[2]CUS030!$A$5:$BO$10000,61,0)/Table1[[#This Row],[Rate
(L/S)]],"")</f>
        <v>0</v>
      </c>
      <c r="BE616" s="7">
        <f>IFERROR(VLOOKUP(Table1[[#This Row],[Stock]],[2]CUS030!$A$5:$BO$10000,62,0)/Table1[[#This Row],[Rate
(L/S)]],"")</f>
        <v>0</v>
      </c>
      <c r="BF616" s="7">
        <f>IFERROR(VLOOKUP(Table1[[#This Row],[Stock]],[2]CUS030!$A$5:$BO$10000,63,0)/Table1[[#This Row],[Rate
(L/S)]],"")</f>
        <v>0</v>
      </c>
      <c r="BG616" s="7">
        <f>IFERROR(VLOOKUP(Table1[[#This Row],[Stock]],[2]CUS030!$A$5:$BO$10000,64,0)/Table1[[#This Row],[Rate
(L/S)]],"")</f>
        <v>0</v>
      </c>
      <c r="BH616" s="7">
        <f>IFERROR(VLOOKUP(Table1[[#This Row],[Stock]],[2]CUS030!$A$5:$BO$10000,65,0)/Table1[[#This Row],[Rate
(L/S)]],"")</f>
        <v>0</v>
      </c>
      <c r="BI616" s="7" t="s">
        <v>1</v>
      </c>
      <c r="BJ616" s="15">
        <f>IFERROR(IF(Table1[[#This Row],[S.Material]]="S",(Table1[[#This Row],[Total Qty]]+Table1[[#This Row],[N+1]]+Table1[[#This Row],[N+2]]),Table1[[#This Row],[Total Qty]]+Table1[[#This Row],[N+1]]),)</f>
        <v>112.85714285714285</v>
      </c>
      <c r="BK616" s="7" t="str">
        <f>IFERROR(IF(((AVERAGE((Table1[[#This Row],[N+1]],Table1[[#This Row],[N+2]]),Table1[[#This Row],[N+3]])-(Table1[[#This Row],[Total Qty]])))&gt;500,"Fixed&gt;500pcs",""),"")</f>
        <v/>
      </c>
      <c r="BL616" s="7" t="str">
        <f>IF(AND(Table1[[#This Row],[Last Forcast]]=0,Table1[[#This Row],[Total Qty]]&gt;0,Table1[[#This Row],[N+1]]&gt;0),"Check PO again","")</f>
        <v/>
      </c>
    </row>
    <row r="617" spans="2:64" x14ac:dyDescent="0.3">
      <c r="B617">
        <v>615</v>
      </c>
      <c r="C617" t="s">
        <v>635</v>
      </c>
      <c r="D617">
        <f>IFERROR(ROUND((MID(Table1[[#This Row],[Production]],35,(LEN(Table1[[#This Row],[Production]]))-37)/(MID(Table1[[#This Row],[Stock]],35,(LEN(Table1[[#This Row],[Stock]]))-37))),0),"")</f>
        <v>14</v>
      </c>
      <c r="E617" t="s">
        <v>630</v>
      </c>
      <c r="F617" s="16">
        <f>VLOOKUP(LEFT(Table1[[#This Row],[Production]],LEN(Table1[[#This Row],[Production]])-7),Item!$A$5:$Z$1000,26,0)</f>
        <v>1.492</v>
      </c>
      <c r="H617" s="8" t="str">
        <f>IFERROR(VLOOKUP(MID(Table1[[#This Row],[Production]],10,2),Special!$B$2:$D$26,3,0),"")</f>
        <v>S</v>
      </c>
      <c r="J617" t="b">
        <f>EXACT(LEFT(Table1[[#This Row],[Stock]],12),LEFT(Table1[[#This Row],[Production]],12))</f>
        <v>1</v>
      </c>
      <c r="K617" t="b">
        <f>EXACT((RIGHT(Table1[[#This Row],[Stock]],3)),((RIGHT(Table1[[#This Row],[Production]],3))))</f>
        <v>1</v>
      </c>
      <c r="L617" s="14">
        <f>IFERROR(VLOOKUP(Table1[[#This Row],[Stock]],[1]Sheet1!$A$7:$N$10000,14,0),"")</f>
        <v>19</v>
      </c>
      <c r="M617" s="14">
        <f>IFERROR(ROUND((Table1[[#This Row],[Stock
(S&amp;L)]]/Table1[[#This Row],[Rate
(L/S)]]),0),"")</f>
        <v>1</v>
      </c>
      <c r="O617" t="str">
        <f>IF(Table1[[#This Row],[Rate
(L/S)]]=1,"P/E","C")</f>
        <v>C</v>
      </c>
      <c r="P617" s="7">
        <f>IFERROR(VLOOKUP(Table1[[#This Row],[Stock]],[2]CUS030!$A$5:$BO$10000,21,0)/Table1[[#This Row],[Rate
(L/S)]],"")</f>
        <v>0</v>
      </c>
      <c r="Q617" s="7">
        <f>IFERROR(VLOOKUP(Table1[[#This Row],[Stock]],[2]CUS030!$A$5:$BO$10000,22,0)/Table1[[#This Row],[Rate
(L/S)]],"")</f>
        <v>0</v>
      </c>
      <c r="R617" s="7">
        <f>IFERROR(VLOOKUP(Table1[[#This Row],[Stock]],[2]CUS030!$A$5:$BO$10000,23,0)/Table1[[#This Row],[Rate
(L/S)]],"")</f>
        <v>0</v>
      </c>
      <c r="S617" s="7">
        <f>IFERROR(VLOOKUP(Table1[[#This Row],[Stock]],[2]CUS030!$A$5:$BO$10000,24,0)/Table1[[#This Row],[Rate
(L/S)]],"")</f>
        <v>0</v>
      </c>
      <c r="T617" s="7">
        <f>IFERROR(VLOOKUP(Table1[[#This Row],[Stock]],[2]CUS030!$A$5:$BO$10000,25,0)/Table1[[#This Row],[Rate
(L/S)]],"")</f>
        <v>0</v>
      </c>
      <c r="U617" s="7">
        <f>IFERROR(VLOOKUP(Table1[[#This Row],[Stock]],[2]CUS030!$A$5:$BO$10000,26,0)/Table1[[#This Row],[Rate
(L/S)]],"")</f>
        <v>0</v>
      </c>
      <c r="V617" s="7">
        <f>IFERROR(VLOOKUP(Table1[[#This Row],[Stock]],[2]CUS030!$A$5:$BO$10000,27,0)/Table1[[#This Row],[Rate
(L/S)]],"")</f>
        <v>0</v>
      </c>
      <c r="W617" s="7">
        <f>IFERROR(VLOOKUP(Table1[[#This Row],[Stock]],[2]CUS030!$A$5:$BO$10000,28,0)/Table1[[#This Row],[Rate
(L/S)]],"")</f>
        <v>0</v>
      </c>
      <c r="X617" s="7">
        <f>IFERROR(VLOOKUP(Table1[[#This Row],[Stock]],[2]CUS030!$A$5:$BO$10000,29,0)/Table1[[#This Row],[Rate
(L/S)]],"")</f>
        <v>0</v>
      </c>
      <c r="Y617" s="7">
        <f>IFERROR(VLOOKUP(Table1[[#This Row],[Stock]],[2]CUS030!$A$5:$BO$10000,30,0)/Table1[[#This Row],[Rate
(L/S)]],"")</f>
        <v>0</v>
      </c>
      <c r="Z617" s="7">
        <f>IFERROR(VLOOKUP(Table1[[#This Row],[Stock]],[2]CUS030!$A$5:$BO$10000,31,0)/Table1[[#This Row],[Rate
(L/S)]],"")</f>
        <v>0</v>
      </c>
      <c r="AA617" s="7">
        <f>IFERROR(VLOOKUP(Table1[[#This Row],[Stock]],[2]CUS030!$A$5:$BO$10000,32,0)/Table1[[#This Row],[Rate
(L/S)]],"")</f>
        <v>0</v>
      </c>
      <c r="AB617" s="7">
        <f>IFERROR(VLOOKUP(Table1[[#This Row],[Stock]],[2]CUS030!$A$5:$BO$10000,33,0)/Table1[[#This Row],[Rate
(L/S)]],"")</f>
        <v>0</v>
      </c>
      <c r="AC617" s="7">
        <f>IFERROR(VLOOKUP(Table1[[#This Row],[Stock]],[2]CUS030!$A$5:$BO$10000,34,0)/Table1[[#This Row],[Rate
(L/S)]],"")</f>
        <v>0</v>
      </c>
      <c r="AD617" s="7">
        <f>IFERROR(VLOOKUP(Table1[[#This Row],[Stock]],[2]CUS030!$A$5:$BO$10000,35,0)/Table1[[#This Row],[Rate
(L/S)]],"")</f>
        <v>0</v>
      </c>
      <c r="AE617" s="7">
        <f>IFERROR(VLOOKUP(Table1[[#This Row],[Stock]],[2]CUS030!$A$5:$BO$10000,36,0)/Table1[[#This Row],[Rate
(L/S)]],"")</f>
        <v>0</v>
      </c>
      <c r="AF617" s="7">
        <f>IFERROR(VLOOKUP(Table1[[#This Row],[Stock]],[2]CUS030!$A$5:$BO$10000,37,0)/Table1[[#This Row],[Rate
(L/S)]],"")</f>
        <v>0</v>
      </c>
      <c r="AG617" s="7">
        <f>IFERROR(VLOOKUP(Table1[[#This Row],[Stock]],[2]CUS030!$A$5:$BO$10000,38,0)/Table1[[#This Row],[Rate
(L/S)]],"")</f>
        <v>0</v>
      </c>
      <c r="AH617" s="7">
        <f>IFERROR(VLOOKUP(Table1[[#This Row],[Stock]],[2]CUS030!$A$5:$BO$10000,39,0)/Table1[[#This Row],[Rate
(L/S)]],"")</f>
        <v>0</v>
      </c>
      <c r="AI617" s="7">
        <f>IFERROR(VLOOKUP(Table1[[#This Row],[Stock]],[2]CUS030!$A$5:$BO$10000,40,0)/Table1[[#This Row],[Rate
(L/S)]],"")</f>
        <v>0</v>
      </c>
      <c r="AJ617" s="7">
        <f>IFERROR(VLOOKUP(Table1[[#This Row],[Stock]],[2]CUS030!$A$5:$BO$10000,41,0)/Table1[[#This Row],[Rate
(L/S)]],"")</f>
        <v>0</v>
      </c>
      <c r="AK617" s="7">
        <f>IFERROR(VLOOKUP(Table1[[#This Row],[Stock]],[2]CUS030!$A$5:$BO$10000,42,0)/Table1[[#This Row],[Rate
(L/S)]],"")</f>
        <v>0</v>
      </c>
      <c r="AL617" s="7">
        <f>IFERROR(VLOOKUP(Table1[[#This Row],[Stock]],[2]CUS030!$A$5:$BO$10000,43,0)/Table1[[#This Row],[Rate
(L/S)]],"")</f>
        <v>0</v>
      </c>
      <c r="AM617" s="7">
        <f>IFERROR(VLOOKUP(Table1[[#This Row],[Stock]],[2]CUS030!$A$5:$BO$10000,44,0)/Table1[[#This Row],[Rate
(L/S)]],"")</f>
        <v>0</v>
      </c>
      <c r="AN617" s="7">
        <f>IFERROR(VLOOKUP(Table1[[#This Row],[Stock]],[2]CUS030!$A$5:$BO$10000,45,0)/Table1[[#This Row],[Rate
(L/S)]],"")</f>
        <v>0</v>
      </c>
      <c r="AO617" s="7">
        <f>IFERROR(VLOOKUP(Table1[[#This Row],[Stock]],[2]CUS030!$A$5:$BO$10000,46,0)/Table1[[#This Row],[Rate
(L/S)]],"")</f>
        <v>0</v>
      </c>
      <c r="AP617" s="7">
        <f>IFERROR(VLOOKUP(Table1[[#This Row],[Stock]],[2]CUS030!$A$5:$BO$10000,47,0)/Table1[[#This Row],[Rate
(L/S)]],"")</f>
        <v>0</v>
      </c>
      <c r="AQ617" s="7">
        <f>IFERROR(VLOOKUP(Table1[[#This Row],[Stock]],[2]CUS030!$A$5:$BO$10000,48,0)/Table1[[#This Row],[Rate
(L/S)]],"")</f>
        <v>0</v>
      </c>
      <c r="AR617" s="7">
        <f>IFERROR(VLOOKUP(Table1[[#This Row],[Stock]],[2]CUS030!$A$5:$BO$10000,49,0)/Table1[[#This Row],[Rate
(L/S)]],"")</f>
        <v>0</v>
      </c>
      <c r="AS617" s="7">
        <f>IFERROR(VLOOKUP(Table1[[#This Row],[Stock]],[2]CUS030!$A$5:$BO$10000,50,0)/Table1[[#This Row],[Rate
(L/S)]],"")</f>
        <v>0</v>
      </c>
      <c r="AT617" s="7">
        <f>IFERROR(VLOOKUP(Table1[[#This Row],[Stock]],[2]CUS030!$A$5:$BO$10000,51,0)/Table1[[#This Row],[Rate
(L/S)]],"")</f>
        <v>0</v>
      </c>
      <c r="AU617" s="7">
        <f>IFERROR(VLOOKUP(Table1[[#This Row],[Stock]],[2]CUS030!$A$5:$BO$10000,52,0)/Table1[[#This Row],[Rate
(L/S)]],"")</f>
        <v>0</v>
      </c>
      <c r="AV617" s="7">
        <f>IFERROR(VLOOKUP(Table1[[#This Row],[Stock]],[2]CUS030!$A$5:$BO$10000,53,0)/Table1[[#This Row],[Rate
(L/S)]],"")</f>
        <v>0</v>
      </c>
      <c r="AW617" s="7">
        <f>IFERROR(VLOOKUP(Table1[[#This Row],[Stock]],[2]CUS030!$A$5:$BO$10000,54,0)/Table1[[#This Row],[Rate
(L/S)]],"")</f>
        <v>0</v>
      </c>
      <c r="AX617" s="7">
        <f>IFERROR(VLOOKUP(Table1[[#This Row],[Stock]],[2]CUS030!$A$5:$BO$10000,55,0)/Table1[[#This Row],[Rate
(L/S)]],"")</f>
        <v>0</v>
      </c>
      <c r="AY617" s="7">
        <f>IFERROR(VLOOKUP(Table1[[#This Row],[Stock]],[2]CUS030!$A$5:$BO$10000,56,0)/Table1[[#This Row],[Rate
(L/S)]],"")</f>
        <v>30.214285714285715</v>
      </c>
      <c r="AZ617" s="7">
        <f>IFERROR(VLOOKUP(Table1[[#This Row],[Stock]],[2]CUS030!$A$5:$BO$10000,57,0)/Table1[[#This Row],[Rate
(L/S)]],"")</f>
        <v>25.714285714285715</v>
      </c>
      <c r="BA617" s="7">
        <f>IFERROR(VLOOKUP(Table1[[#This Row],[Stock]],[2]CUS030!$A$5:$BO$10000,58,0)/Table1[[#This Row],[Rate
(L/S)]],"")</f>
        <v>48.571428571428569</v>
      </c>
      <c r="BB617" s="7">
        <f>IFERROR(VLOOKUP(Table1[[#This Row],[Stock]],[2]CUS030!$A$5:$BO$10000,59,0)/Table1[[#This Row],[Rate
(L/S)]],"")</f>
        <v>0</v>
      </c>
      <c r="BC617" s="7">
        <f>IFERROR(VLOOKUP(Table1[[#This Row],[Stock]],[2]CUS030!$A$5:$BO$10000,60,0)/Table1[[#This Row],[Rate
(L/S)]],"")</f>
        <v>0</v>
      </c>
      <c r="BD617" s="7">
        <f>IFERROR(VLOOKUP(Table1[[#This Row],[Stock]],[2]CUS030!$A$5:$BO$10000,61,0)/Table1[[#This Row],[Rate
(L/S)]],"")</f>
        <v>0</v>
      </c>
      <c r="BE617" s="7">
        <f>IFERROR(VLOOKUP(Table1[[#This Row],[Stock]],[2]CUS030!$A$5:$BO$10000,62,0)/Table1[[#This Row],[Rate
(L/S)]],"")</f>
        <v>0</v>
      </c>
      <c r="BF617" s="7">
        <f>IFERROR(VLOOKUP(Table1[[#This Row],[Stock]],[2]CUS030!$A$5:$BO$10000,63,0)/Table1[[#This Row],[Rate
(L/S)]],"")</f>
        <v>0</v>
      </c>
      <c r="BG617" s="7">
        <f>IFERROR(VLOOKUP(Table1[[#This Row],[Stock]],[2]CUS030!$A$5:$BO$10000,64,0)/Table1[[#This Row],[Rate
(L/S)]],"")</f>
        <v>0</v>
      </c>
      <c r="BH617" s="7">
        <f>IFERROR(VLOOKUP(Table1[[#This Row],[Stock]],[2]CUS030!$A$5:$BO$10000,65,0)/Table1[[#This Row],[Rate
(L/S)]],"")</f>
        <v>0</v>
      </c>
      <c r="BI617" s="7" t="s">
        <v>1</v>
      </c>
      <c r="BJ617" s="15">
        <f>IFERROR(IF(Table1[[#This Row],[S.Material]]="S",(Table1[[#This Row],[Total Qty]]+Table1[[#This Row],[N+1]]+Table1[[#This Row],[N+2]]),Table1[[#This Row],[Total Qty]]+Table1[[#This Row],[N+1]]),)</f>
        <v>55.928571428571431</v>
      </c>
      <c r="BK617" s="7" t="str">
        <f>IFERROR(IF(((AVERAGE((Table1[[#This Row],[N+1]],Table1[[#This Row],[N+2]]),Table1[[#This Row],[N+3]])-(Table1[[#This Row],[Total Qty]])))&gt;500,"Fixed&gt;500pcs",""),"")</f>
        <v/>
      </c>
      <c r="BL617" s="7" t="str">
        <f>IF(AND(Table1[[#This Row],[Last Forcast]]=0,Table1[[#This Row],[Total Qty]]&gt;0,Table1[[#This Row],[N+1]]&gt;0),"Check PO again","")</f>
        <v/>
      </c>
    </row>
    <row r="618" spans="2:64" x14ac:dyDescent="0.3">
      <c r="B618">
        <v>616</v>
      </c>
      <c r="C618" t="s">
        <v>636</v>
      </c>
      <c r="D618">
        <f>IFERROR(ROUND((MID(Table1[[#This Row],[Production]],35,(LEN(Table1[[#This Row],[Production]]))-37)/(MID(Table1[[#This Row],[Stock]],35,(LEN(Table1[[#This Row],[Stock]]))-37))),0),"")</f>
        <v>12</v>
      </c>
      <c r="E618" t="s">
        <v>632</v>
      </c>
      <c r="F618" s="16">
        <f>VLOOKUP(LEFT(Table1[[#This Row],[Production]],LEN(Table1[[#This Row],[Production]])-7),Item!$A$5:$Z$1000,26,0)</f>
        <v>1.492</v>
      </c>
      <c r="H618" s="8" t="str">
        <f>IFERROR(VLOOKUP(MID(Table1[[#This Row],[Production]],10,2),Special!$B$2:$D$26,3,0),"")</f>
        <v>S</v>
      </c>
      <c r="J618" t="b">
        <f>EXACT(LEFT(Table1[[#This Row],[Stock]],12),LEFT(Table1[[#This Row],[Production]],12))</f>
        <v>1</v>
      </c>
      <c r="K618" t="b">
        <f>EXACT((RIGHT(Table1[[#This Row],[Stock]],3)),((RIGHT(Table1[[#This Row],[Production]],3))))</f>
        <v>1</v>
      </c>
      <c r="L618" s="14">
        <f>IFERROR(VLOOKUP(Table1[[#This Row],[Stock]],[1]Sheet1!$A$7:$N$10000,14,0),"")</f>
        <v>1</v>
      </c>
      <c r="M618" s="14">
        <f>IFERROR(ROUND((Table1[[#This Row],[Stock
(S&amp;L)]]/Table1[[#This Row],[Rate
(L/S)]]),0),"")</f>
        <v>0</v>
      </c>
      <c r="O618" t="str">
        <f>IF(Table1[[#This Row],[Rate
(L/S)]]=1,"P/E","C")</f>
        <v>C</v>
      </c>
      <c r="P618" s="7">
        <f>IFERROR(VLOOKUP(Table1[[#This Row],[Stock]],[2]CUS030!$A$5:$BO$10000,21,0)/Table1[[#This Row],[Rate
(L/S)]],"")</f>
        <v>0</v>
      </c>
      <c r="Q618" s="7">
        <f>IFERROR(VLOOKUP(Table1[[#This Row],[Stock]],[2]CUS030!$A$5:$BO$10000,22,0)/Table1[[#This Row],[Rate
(L/S)]],"")</f>
        <v>0</v>
      </c>
      <c r="R618" s="7">
        <f>IFERROR(VLOOKUP(Table1[[#This Row],[Stock]],[2]CUS030!$A$5:$BO$10000,23,0)/Table1[[#This Row],[Rate
(L/S)]],"")</f>
        <v>0</v>
      </c>
      <c r="S618" s="7">
        <f>IFERROR(VLOOKUP(Table1[[#This Row],[Stock]],[2]CUS030!$A$5:$BO$10000,24,0)/Table1[[#This Row],[Rate
(L/S)]],"")</f>
        <v>0</v>
      </c>
      <c r="T618" s="7">
        <f>IFERROR(VLOOKUP(Table1[[#This Row],[Stock]],[2]CUS030!$A$5:$BO$10000,25,0)/Table1[[#This Row],[Rate
(L/S)]],"")</f>
        <v>0</v>
      </c>
      <c r="U618" s="7">
        <f>IFERROR(VLOOKUP(Table1[[#This Row],[Stock]],[2]CUS030!$A$5:$BO$10000,26,0)/Table1[[#This Row],[Rate
(L/S)]],"")</f>
        <v>0</v>
      </c>
      <c r="V618" s="7">
        <f>IFERROR(VLOOKUP(Table1[[#This Row],[Stock]],[2]CUS030!$A$5:$BO$10000,27,0)/Table1[[#This Row],[Rate
(L/S)]],"")</f>
        <v>0</v>
      </c>
      <c r="W618" s="7">
        <f>IFERROR(VLOOKUP(Table1[[#This Row],[Stock]],[2]CUS030!$A$5:$BO$10000,28,0)/Table1[[#This Row],[Rate
(L/S)]],"")</f>
        <v>0</v>
      </c>
      <c r="X618" s="7">
        <f>IFERROR(VLOOKUP(Table1[[#This Row],[Stock]],[2]CUS030!$A$5:$BO$10000,29,0)/Table1[[#This Row],[Rate
(L/S)]],"")</f>
        <v>0</v>
      </c>
      <c r="Y618" s="7">
        <f>IFERROR(VLOOKUP(Table1[[#This Row],[Stock]],[2]CUS030!$A$5:$BO$10000,30,0)/Table1[[#This Row],[Rate
(L/S)]],"")</f>
        <v>0</v>
      </c>
      <c r="Z618" s="7">
        <f>IFERROR(VLOOKUP(Table1[[#This Row],[Stock]],[2]CUS030!$A$5:$BO$10000,31,0)/Table1[[#This Row],[Rate
(L/S)]],"")</f>
        <v>0</v>
      </c>
      <c r="AA618" s="7">
        <f>IFERROR(VLOOKUP(Table1[[#This Row],[Stock]],[2]CUS030!$A$5:$BO$10000,32,0)/Table1[[#This Row],[Rate
(L/S)]],"")</f>
        <v>0</v>
      </c>
      <c r="AB618" s="7">
        <f>IFERROR(VLOOKUP(Table1[[#This Row],[Stock]],[2]CUS030!$A$5:$BO$10000,33,0)/Table1[[#This Row],[Rate
(L/S)]],"")</f>
        <v>0</v>
      </c>
      <c r="AC618" s="7">
        <f>IFERROR(VLOOKUP(Table1[[#This Row],[Stock]],[2]CUS030!$A$5:$BO$10000,34,0)/Table1[[#This Row],[Rate
(L/S)]],"")</f>
        <v>0</v>
      </c>
      <c r="AD618" s="7">
        <f>IFERROR(VLOOKUP(Table1[[#This Row],[Stock]],[2]CUS030!$A$5:$BO$10000,35,0)/Table1[[#This Row],[Rate
(L/S)]],"")</f>
        <v>0</v>
      </c>
      <c r="AE618" s="7">
        <f>IFERROR(VLOOKUP(Table1[[#This Row],[Stock]],[2]CUS030!$A$5:$BO$10000,36,0)/Table1[[#This Row],[Rate
(L/S)]],"")</f>
        <v>0</v>
      </c>
      <c r="AF618" s="7">
        <f>IFERROR(VLOOKUP(Table1[[#This Row],[Stock]],[2]CUS030!$A$5:$BO$10000,37,0)/Table1[[#This Row],[Rate
(L/S)]],"")</f>
        <v>0</v>
      </c>
      <c r="AG618" s="7">
        <f>IFERROR(VLOOKUP(Table1[[#This Row],[Stock]],[2]CUS030!$A$5:$BO$10000,38,0)/Table1[[#This Row],[Rate
(L/S)]],"")</f>
        <v>0</v>
      </c>
      <c r="AH618" s="7">
        <f>IFERROR(VLOOKUP(Table1[[#This Row],[Stock]],[2]CUS030!$A$5:$BO$10000,39,0)/Table1[[#This Row],[Rate
(L/S)]],"")</f>
        <v>0</v>
      </c>
      <c r="AI618" s="7">
        <f>IFERROR(VLOOKUP(Table1[[#This Row],[Stock]],[2]CUS030!$A$5:$BO$10000,40,0)/Table1[[#This Row],[Rate
(L/S)]],"")</f>
        <v>0</v>
      </c>
      <c r="AJ618" s="7">
        <f>IFERROR(VLOOKUP(Table1[[#This Row],[Stock]],[2]CUS030!$A$5:$BO$10000,41,0)/Table1[[#This Row],[Rate
(L/S)]],"")</f>
        <v>0</v>
      </c>
      <c r="AK618" s="7">
        <f>IFERROR(VLOOKUP(Table1[[#This Row],[Stock]],[2]CUS030!$A$5:$BO$10000,42,0)/Table1[[#This Row],[Rate
(L/S)]],"")</f>
        <v>0</v>
      </c>
      <c r="AL618" s="7">
        <f>IFERROR(VLOOKUP(Table1[[#This Row],[Stock]],[2]CUS030!$A$5:$BO$10000,43,0)/Table1[[#This Row],[Rate
(L/S)]],"")</f>
        <v>0</v>
      </c>
      <c r="AM618" s="7">
        <f>IFERROR(VLOOKUP(Table1[[#This Row],[Stock]],[2]CUS030!$A$5:$BO$10000,44,0)/Table1[[#This Row],[Rate
(L/S)]],"")</f>
        <v>0</v>
      </c>
      <c r="AN618" s="7">
        <f>IFERROR(VLOOKUP(Table1[[#This Row],[Stock]],[2]CUS030!$A$5:$BO$10000,45,0)/Table1[[#This Row],[Rate
(L/S)]],"")</f>
        <v>0</v>
      </c>
      <c r="AO618" s="7">
        <f>IFERROR(VLOOKUP(Table1[[#This Row],[Stock]],[2]CUS030!$A$5:$BO$10000,46,0)/Table1[[#This Row],[Rate
(L/S)]],"")</f>
        <v>0</v>
      </c>
      <c r="AP618" s="7">
        <f>IFERROR(VLOOKUP(Table1[[#This Row],[Stock]],[2]CUS030!$A$5:$BO$10000,47,0)/Table1[[#This Row],[Rate
(L/S)]],"")</f>
        <v>0</v>
      </c>
      <c r="AQ618" s="7">
        <f>IFERROR(VLOOKUP(Table1[[#This Row],[Stock]],[2]CUS030!$A$5:$BO$10000,48,0)/Table1[[#This Row],[Rate
(L/S)]],"")</f>
        <v>0</v>
      </c>
      <c r="AR618" s="7">
        <f>IFERROR(VLOOKUP(Table1[[#This Row],[Stock]],[2]CUS030!$A$5:$BO$10000,49,0)/Table1[[#This Row],[Rate
(L/S)]],"")</f>
        <v>0</v>
      </c>
      <c r="AS618" s="7">
        <f>IFERROR(VLOOKUP(Table1[[#This Row],[Stock]],[2]CUS030!$A$5:$BO$10000,50,0)/Table1[[#This Row],[Rate
(L/S)]],"")</f>
        <v>0</v>
      </c>
      <c r="AT618" s="7">
        <f>IFERROR(VLOOKUP(Table1[[#This Row],[Stock]],[2]CUS030!$A$5:$BO$10000,51,0)/Table1[[#This Row],[Rate
(L/S)]],"")</f>
        <v>0</v>
      </c>
      <c r="AU618" s="7">
        <f>IFERROR(VLOOKUP(Table1[[#This Row],[Stock]],[2]CUS030!$A$5:$BO$10000,52,0)/Table1[[#This Row],[Rate
(L/S)]],"")</f>
        <v>0</v>
      </c>
      <c r="AV618" s="7">
        <f>IFERROR(VLOOKUP(Table1[[#This Row],[Stock]],[2]CUS030!$A$5:$BO$10000,53,0)/Table1[[#This Row],[Rate
(L/S)]],"")</f>
        <v>0</v>
      </c>
      <c r="AW618" s="7">
        <f>IFERROR(VLOOKUP(Table1[[#This Row],[Stock]],[2]CUS030!$A$5:$BO$10000,54,0)/Table1[[#This Row],[Rate
(L/S)]],"")</f>
        <v>0</v>
      </c>
      <c r="AX618" s="7">
        <f>IFERROR(VLOOKUP(Table1[[#This Row],[Stock]],[2]CUS030!$A$5:$BO$10000,55,0)/Table1[[#This Row],[Rate
(L/S)]],"")</f>
        <v>0</v>
      </c>
      <c r="AY618" s="7">
        <f>IFERROR(VLOOKUP(Table1[[#This Row],[Stock]],[2]CUS030!$A$5:$BO$10000,56,0)/Table1[[#This Row],[Rate
(L/S)]],"")</f>
        <v>0</v>
      </c>
      <c r="AZ618" s="7">
        <f>IFERROR(VLOOKUP(Table1[[#This Row],[Stock]],[2]CUS030!$A$5:$BO$10000,57,0)/Table1[[#This Row],[Rate
(L/S)]],"")</f>
        <v>0</v>
      </c>
      <c r="BA618" s="7">
        <f>IFERROR(VLOOKUP(Table1[[#This Row],[Stock]],[2]CUS030!$A$5:$BO$10000,58,0)/Table1[[#This Row],[Rate
(L/S)]],"")</f>
        <v>40.833333333333336</v>
      </c>
      <c r="BB618" s="7">
        <f>IFERROR(VLOOKUP(Table1[[#This Row],[Stock]],[2]CUS030!$A$5:$BO$10000,59,0)/Table1[[#This Row],[Rate
(L/S)]],"")</f>
        <v>0</v>
      </c>
      <c r="BC618" s="7">
        <f>IFERROR(VLOOKUP(Table1[[#This Row],[Stock]],[2]CUS030!$A$5:$BO$10000,60,0)/Table1[[#This Row],[Rate
(L/S)]],"")</f>
        <v>0</v>
      </c>
      <c r="BD618" s="7">
        <f>IFERROR(VLOOKUP(Table1[[#This Row],[Stock]],[2]CUS030!$A$5:$BO$10000,61,0)/Table1[[#This Row],[Rate
(L/S)]],"")</f>
        <v>0</v>
      </c>
      <c r="BE618" s="7">
        <f>IFERROR(VLOOKUP(Table1[[#This Row],[Stock]],[2]CUS030!$A$5:$BO$10000,62,0)/Table1[[#This Row],[Rate
(L/S)]],"")</f>
        <v>0</v>
      </c>
      <c r="BF618" s="7">
        <f>IFERROR(VLOOKUP(Table1[[#This Row],[Stock]],[2]CUS030!$A$5:$BO$10000,63,0)/Table1[[#This Row],[Rate
(L/S)]],"")</f>
        <v>0</v>
      </c>
      <c r="BG618" s="7">
        <f>IFERROR(VLOOKUP(Table1[[#This Row],[Stock]],[2]CUS030!$A$5:$BO$10000,64,0)/Table1[[#This Row],[Rate
(L/S)]],"")</f>
        <v>0</v>
      </c>
      <c r="BH618" s="7">
        <f>IFERROR(VLOOKUP(Table1[[#This Row],[Stock]],[2]CUS030!$A$5:$BO$10000,65,0)/Table1[[#This Row],[Rate
(L/S)]],"")</f>
        <v>0</v>
      </c>
      <c r="BI618" s="7" t="s">
        <v>1</v>
      </c>
      <c r="BJ618" s="15">
        <f>IFERROR(IF(Table1[[#This Row],[S.Material]]="S",(Table1[[#This Row],[Total Qty]]+Table1[[#This Row],[N+1]]+Table1[[#This Row],[N+2]]),Table1[[#This Row],[Total Qty]]+Table1[[#This Row],[N+1]]),)</f>
        <v>0</v>
      </c>
      <c r="BK618" s="7" t="str">
        <f>IFERROR(IF(((AVERAGE((Table1[[#This Row],[N+1]],Table1[[#This Row],[N+2]]),Table1[[#This Row],[N+3]])-(Table1[[#This Row],[Total Qty]])))&gt;500,"Fixed&gt;500pcs",""),"")</f>
        <v/>
      </c>
      <c r="BL618" s="7" t="str">
        <f>IF(AND(Table1[[#This Row],[Last Forcast]]=0,Table1[[#This Row],[Total Qty]]&gt;0,Table1[[#This Row],[N+1]]&gt;0),"Check PO again","")</f>
        <v/>
      </c>
    </row>
    <row r="619" spans="2:64" x14ac:dyDescent="0.3">
      <c r="B619">
        <v>617</v>
      </c>
      <c r="C619" t="s">
        <v>637</v>
      </c>
      <c r="D619">
        <f>IFERROR(ROUND((MID(Table1[[#This Row],[Production]],35,(LEN(Table1[[#This Row],[Production]]))-37)/(MID(Table1[[#This Row],[Stock]],35,(LEN(Table1[[#This Row],[Stock]]))-37))),0),"")</f>
        <v>12</v>
      </c>
      <c r="E619" t="s">
        <v>622</v>
      </c>
      <c r="F619" s="16">
        <f>VLOOKUP(LEFT(Table1[[#This Row],[Production]],LEN(Table1[[#This Row],[Production]])-7),Item!$A$5:$Z$1000,26,0)</f>
        <v>1.492</v>
      </c>
      <c r="H619" s="8" t="str">
        <f>IFERROR(VLOOKUP(MID(Table1[[#This Row],[Production]],10,2),Special!$B$2:$D$26,3,0),"")</f>
        <v>S</v>
      </c>
      <c r="J619" t="b">
        <f>EXACT(LEFT(Table1[[#This Row],[Stock]],12),LEFT(Table1[[#This Row],[Production]],12))</f>
        <v>1</v>
      </c>
      <c r="K619" t="b">
        <f>EXACT((RIGHT(Table1[[#This Row],[Stock]],3)),((RIGHT(Table1[[#This Row],[Production]],3))))</f>
        <v>1</v>
      </c>
      <c r="L619" s="14">
        <f>IFERROR(VLOOKUP(Table1[[#This Row],[Stock]],[1]Sheet1!$A$7:$N$10000,14,0),"")</f>
        <v>3</v>
      </c>
      <c r="M619" s="14">
        <f>IFERROR(ROUND((Table1[[#This Row],[Stock
(S&amp;L)]]/Table1[[#This Row],[Rate
(L/S)]]),0),"")</f>
        <v>0</v>
      </c>
      <c r="O619" t="str">
        <f>IF(Table1[[#This Row],[Rate
(L/S)]]=1,"P/E","C")</f>
        <v>C</v>
      </c>
      <c r="P619" s="7">
        <f>IFERROR(VLOOKUP(Table1[[#This Row],[Stock]],[2]CUS030!$A$5:$BO$10000,21,0)/Table1[[#This Row],[Rate
(L/S)]],"")</f>
        <v>0</v>
      </c>
      <c r="Q619" s="7">
        <f>IFERROR(VLOOKUP(Table1[[#This Row],[Stock]],[2]CUS030!$A$5:$BO$10000,22,0)/Table1[[#This Row],[Rate
(L/S)]],"")</f>
        <v>0</v>
      </c>
      <c r="R619" s="7">
        <f>IFERROR(VLOOKUP(Table1[[#This Row],[Stock]],[2]CUS030!$A$5:$BO$10000,23,0)/Table1[[#This Row],[Rate
(L/S)]],"")</f>
        <v>0</v>
      </c>
      <c r="S619" s="7">
        <f>IFERROR(VLOOKUP(Table1[[#This Row],[Stock]],[2]CUS030!$A$5:$BO$10000,24,0)/Table1[[#This Row],[Rate
(L/S)]],"")</f>
        <v>0</v>
      </c>
      <c r="T619" s="7">
        <f>IFERROR(VLOOKUP(Table1[[#This Row],[Stock]],[2]CUS030!$A$5:$BO$10000,25,0)/Table1[[#This Row],[Rate
(L/S)]],"")</f>
        <v>0</v>
      </c>
      <c r="U619" s="7">
        <f>IFERROR(VLOOKUP(Table1[[#This Row],[Stock]],[2]CUS030!$A$5:$BO$10000,26,0)/Table1[[#This Row],[Rate
(L/S)]],"")</f>
        <v>0</v>
      </c>
      <c r="V619" s="7">
        <f>IFERROR(VLOOKUP(Table1[[#This Row],[Stock]],[2]CUS030!$A$5:$BO$10000,27,0)/Table1[[#This Row],[Rate
(L/S)]],"")</f>
        <v>0</v>
      </c>
      <c r="W619" s="7">
        <f>IFERROR(VLOOKUP(Table1[[#This Row],[Stock]],[2]CUS030!$A$5:$BO$10000,28,0)/Table1[[#This Row],[Rate
(L/S)]],"")</f>
        <v>0</v>
      </c>
      <c r="X619" s="7">
        <f>IFERROR(VLOOKUP(Table1[[#This Row],[Stock]],[2]CUS030!$A$5:$BO$10000,29,0)/Table1[[#This Row],[Rate
(L/S)]],"")</f>
        <v>0</v>
      </c>
      <c r="Y619" s="7">
        <f>IFERROR(VLOOKUP(Table1[[#This Row],[Stock]],[2]CUS030!$A$5:$BO$10000,30,0)/Table1[[#This Row],[Rate
(L/S)]],"")</f>
        <v>0</v>
      </c>
      <c r="Z619" s="7">
        <f>IFERROR(VLOOKUP(Table1[[#This Row],[Stock]],[2]CUS030!$A$5:$BO$10000,31,0)/Table1[[#This Row],[Rate
(L/S)]],"")</f>
        <v>0</v>
      </c>
      <c r="AA619" s="7">
        <f>IFERROR(VLOOKUP(Table1[[#This Row],[Stock]],[2]CUS030!$A$5:$BO$10000,32,0)/Table1[[#This Row],[Rate
(L/S)]],"")</f>
        <v>0</v>
      </c>
      <c r="AB619" s="7">
        <f>IFERROR(VLOOKUP(Table1[[#This Row],[Stock]],[2]CUS030!$A$5:$BO$10000,33,0)/Table1[[#This Row],[Rate
(L/S)]],"")</f>
        <v>0</v>
      </c>
      <c r="AC619" s="7">
        <f>IFERROR(VLOOKUP(Table1[[#This Row],[Stock]],[2]CUS030!$A$5:$BO$10000,34,0)/Table1[[#This Row],[Rate
(L/S)]],"")</f>
        <v>0</v>
      </c>
      <c r="AD619" s="7">
        <f>IFERROR(VLOOKUP(Table1[[#This Row],[Stock]],[2]CUS030!$A$5:$BO$10000,35,0)/Table1[[#This Row],[Rate
(L/S)]],"")</f>
        <v>0</v>
      </c>
      <c r="AE619" s="7">
        <f>IFERROR(VLOOKUP(Table1[[#This Row],[Stock]],[2]CUS030!$A$5:$BO$10000,36,0)/Table1[[#This Row],[Rate
(L/S)]],"")</f>
        <v>0</v>
      </c>
      <c r="AF619" s="7">
        <f>IFERROR(VLOOKUP(Table1[[#This Row],[Stock]],[2]CUS030!$A$5:$BO$10000,37,0)/Table1[[#This Row],[Rate
(L/S)]],"")</f>
        <v>0</v>
      </c>
      <c r="AG619" s="7">
        <f>IFERROR(VLOOKUP(Table1[[#This Row],[Stock]],[2]CUS030!$A$5:$BO$10000,38,0)/Table1[[#This Row],[Rate
(L/S)]],"")</f>
        <v>0</v>
      </c>
      <c r="AH619" s="7">
        <f>IFERROR(VLOOKUP(Table1[[#This Row],[Stock]],[2]CUS030!$A$5:$BO$10000,39,0)/Table1[[#This Row],[Rate
(L/S)]],"")</f>
        <v>0</v>
      </c>
      <c r="AI619" s="7">
        <f>IFERROR(VLOOKUP(Table1[[#This Row],[Stock]],[2]CUS030!$A$5:$BO$10000,40,0)/Table1[[#This Row],[Rate
(L/S)]],"")</f>
        <v>0</v>
      </c>
      <c r="AJ619" s="7">
        <f>IFERROR(VLOOKUP(Table1[[#This Row],[Stock]],[2]CUS030!$A$5:$BO$10000,41,0)/Table1[[#This Row],[Rate
(L/S)]],"")</f>
        <v>0</v>
      </c>
      <c r="AK619" s="7">
        <f>IFERROR(VLOOKUP(Table1[[#This Row],[Stock]],[2]CUS030!$A$5:$BO$10000,42,0)/Table1[[#This Row],[Rate
(L/S)]],"")</f>
        <v>0</v>
      </c>
      <c r="AL619" s="7">
        <f>IFERROR(VLOOKUP(Table1[[#This Row],[Stock]],[2]CUS030!$A$5:$BO$10000,43,0)/Table1[[#This Row],[Rate
(L/S)]],"")</f>
        <v>0</v>
      </c>
      <c r="AM619" s="7">
        <f>IFERROR(VLOOKUP(Table1[[#This Row],[Stock]],[2]CUS030!$A$5:$BO$10000,44,0)/Table1[[#This Row],[Rate
(L/S)]],"")</f>
        <v>0</v>
      </c>
      <c r="AN619" s="7">
        <f>IFERROR(VLOOKUP(Table1[[#This Row],[Stock]],[2]CUS030!$A$5:$BO$10000,45,0)/Table1[[#This Row],[Rate
(L/S)]],"")</f>
        <v>0</v>
      </c>
      <c r="AO619" s="7">
        <f>IFERROR(VLOOKUP(Table1[[#This Row],[Stock]],[2]CUS030!$A$5:$BO$10000,46,0)/Table1[[#This Row],[Rate
(L/S)]],"")</f>
        <v>0</v>
      </c>
      <c r="AP619" s="7">
        <f>IFERROR(VLOOKUP(Table1[[#This Row],[Stock]],[2]CUS030!$A$5:$BO$10000,47,0)/Table1[[#This Row],[Rate
(L/S)]],"")</f>
        <v>0</v>
      </c>
      <c r="AQ619" s="7">
        <f>IFERROR(VLOOKUP(Table1[[#This Row],[Stock]],[2]CUS030!$A$5:$BO$10000,48,0)/Table1[[#This Row],[Rate
(L/S)]],"")</f>
        <v>0</v>
      </c>
      <c r="AR619" s="7">
        <f>IFERROR(VLOOKUP(Table1[[#This Row],[Stock]],[2]CUS030!$A$5:$BO$10000,49,0)/Table1[[#This Row],[Rate
(L/S)]],"")</f>
        <v>0</v>
      </c>
      <c r="AS619" s="7">
        <f>IFERROR(VLOOKUP(Table1[[#This Row],[Stock]],[2]CUS030!$A$5:$BO$10000,50,0)/Table1[[#This Row],[Rate
(L/S)]],"")</f>
        <v>0</v>
      </c>
      <c r="AT619" s="7">
        <f>IFERROR(VLOOKUP(Table1[[#This Row],[Stock]],[2]CUS030!$A$5:$BO$10000,51,0)/Table1[[#This Row],[Rate
(L/S)]],"")</f>
        <v>0</v>
      </c>
      <c r="AU619" s="7">
        <f>IFERROR(VLOOKUP(Table1[[#This Row],[Stock]],[2]CUS030!$A$5:$BO$10000,52,0)/Table1[[#This Row],[Rate
(L/S)]],"")</f>
        <v>0</v>
      </c>
      <c r="AV619" s="7">
        <f>IFERROR(VLOOKUP(Table1[[#This Row],[Stock]],[2]CUS030!$A$5:$BO$10000,53,0)/Table1[[#This Row],[Rate
(L/S)]],"")</f>
        <v>0</v>
      </c>
      <c r="AW619" s="7">
        <f>IFERROR(VLOOKUP(Table1[[#This Row],[Stock]],[2]CUS030!$A$5:$BO$10000,54,0)/Table1[[#This Row],[Rate
(L/S)]],"")</f>
        <v>0</v>
      </c>
      <c r="AX619" s="7">
        <f>IFERROR(VLOOKUP(Table1[[#This Row],[Stock]],[2]CUS030!$A$5:$BO$10000,55,0)/Table1[[#This Row],[Rate
(L/S)]],"")</f>
        <v>0</v>
      </c>
      <c r="AY619" s="7">
        <f>IFERROR(VLOOKUP(Table1[[#This Row],[Stock]],[2]CUS030!$A$5:$BO$10000,56,0)/Table1[[#This Row],[Rate
(L/S)]],"")</f>
        <v>0</v>
      </c>
      <c r="AZ619" s="7">
        <f>IFERROR(VLOOKUP(Table1[[#This Row],[Stock]],[2]CUS030!$A$5:$BO$10000,57,0)/Table1[[#This Row],[Rate
(L/S)]],"")</f>
        <v>0</v>
      </c>
      <c r="BA619" s="7">
        <f>IFERROR(VLOOKUP(Table1[[#This Row],[Stock]],[2]CUS030!$A$5:$BO$10000,58,0)/Table1[[#This Row],[Rate
(L/S)]],"")</f>
        <v>0</v>
      </c>
      <c r="BB619" s="7">
        <f>IFERROR(VLOOKUP(Table1[[#This Row],[Stock]],[2]CUS030!$A$5:$BO$10000,59,0)/Table1[[#This Row],[Rate
(L/S)]],"")</f>
        <v>0</v>
      </c>
      <c r="BC619" s="7">
        <f>IFERROR(VLOOKUP(Table1[[#This Row],[Stock]],[2]CUS030!$A$5:$BO$10000,60,0)/Table1[[#This Row],[Rate
(L/S)]],"")</f>
        <v>0</v>
      </c>
      <c r="BD619" s="7">
        <f>IFERROR(VLOOKUP(Table1[[#This Row],[Stock]],[2]CUS030!$A$5:$BO$10000,61,0)/Table1[[#This Row],[Rate
(L/S)]],"")</f>
        <v>0</v>
      </c>
      <c r="BE619" s="7">
        <f>IFERROR(VLOOKUP(Table1[[#This Row],[Stock]],[2]CUS030!$A$5:$BO$10000,62,0)/Table1[[#This Row],[Rate
(L/S)]],"")</f>
        <v>0</v>
      </c>
      <c r="BF619" s="7">
        <f>IFERROR(VLOOKUP(Table1[[#This Row],[Stock]],[2]CUS030!$A$5:$BO$10000,63,0)/Table1[[#This Row],[Rate
(L/S)]],"")</f>
        <v>0</v>
      </c>
      <c r="BG619" s="7">
        <f>IFERROR(VLOOKUP(Table1[[#This Row],[Stock]],[2]CUS030!$A$5:$BO$10000,64,0)/Table1[[#This Row],[Rate
(L/S)]],"")</f>
        <v>0</v>
      </c>
      <c r="BH619" s="7">
        <f>IFERROR(VLOOKUP(Table1[[#This Row],[Stock]],[2]CUS030!$A$5:$BO$10000,65,0)/Table1[[#This Row],[Rate
(L/S)]],"")</f>
        <v>0</v>
      </c>
      <c r="BI619" s="7" t="s">
        <v>1</v>
      </c>
      <c r="BJ619" s="15">
        <f>IFERROR(IF(Table1[[#This Row],[S.Material]]="S",(Table1[[#This Row],[Total Qty]]+Table1[[#This Row],[N+1]]+Table1[[#This Row],[N+2]]),Table1[[#This Row],[Total Qty]]+Table1[[#This Row],[N+1]]),)</f>
        <v>0</v>
      </c>
      <c r="BK619" s="7" t="str">
        <f>IFERROR(IF(((AVERAGE((Table1[[#This Row],[N+1]],Table1[[#This Row],[N+2]]),Table1[[#This Row],[N+3]])-(Table1[[#This Row],[Total Qty]])))&gt;500,"Fixed&gt;500pcs",""),"")</f>
        <v/>
      </c>
      <c r="BL619" s="7" t="str">
        <f>IF(AND(Table1[[#This Row],[Last Forcast]]=0,Table1[[#This Row],[Total Qty]]&gt;0,Table1[[#This Row],[N+1]]&gt;0),"Check PO again","")</f>
        <v/>
      </c>
    </row>
    <row r="620" spans="2:64" x14ac:dyDescent="0.3">
      <c r="B620">
        <v>618</v>
      </c>
      <c r="C620" t="s">
        <v>638</v>
      </c>
      <c r="D620">
        <f>IFERROR(ROUND((MID(Table1[[#This Row],[Production]],35,(LEN(Table1[[#This Row],[Production]]))-37)/(MID(Table1[[#This Row],[Stock]],35,(LEN(Table1[[#This Row],[Stock]]))-37))),0),"")</f>
        <v>10</v>
      </c>
      <c r="E620" t="s">
        <v>626</v>
      </c>
      <c r="F620" s="16">
        <f>VLOOKUP(LEFT(Table1[[#This Row],[Production]],LEN(Table1[[#This Row],[Production]])-7),Item!$A$5:$Z$1000,26,0)</f>
        <v>1.492</v>
      </c>
      <c r="H620" s="8" t="str">
        <f>IFERROR(VLOOKUP(MID(Table1[[#This Row],[Production]],10,2),Special!$B$2:$D$26,3,0),"")</f>
        <v>S</v>
      </c>
      <c r="J620" t="b">
        <f>EXACT(LEFT(Table1[[#This Row],[Stock]],12),LEFT(Table1[[#This Row],[Production]],12))</f>
        <v>1</v>
      </c>
      <c r="K620" t="b">
        <f>EXACT((RIGHT(Table1[[#This Row],[Stock]],3)),((RIGHT(Table1[[#This Row],[Production]],3))))</f>
        <v>1</v>
      </c>
      <c r="L620" s="14">
        <f>IFERROR(VLOOKUP(Table1[[#This Row],[Stock]],[1]Sheet1!$A$7:$N$10000,14,0),"")</f>
        <v>118</v>
      </c>
      <c r="M620" s="14">
        <f>IFERROR(ROUND((Table1[[#This Row],[Stock
(S&amp;L)]]/Table1[[#This Row],[Rate
(L/S)]]),0),"")</f>
        <v>12</v>
      </c>
      <c r="O620" t="str">
        <f>IF(Table1[[#This Row],[Rate
(L/S)]]=1,"P/E","C")</f>
        <v>C</v>
      </c>
      <c r="P620" s="7">
        <f>IFERROR(VLOOKUP(Table1[[#This Row],[Stock]],[2]CUS030!$A$5:$BO$10000,21,0)/Table1[[#This Row],[Rate
(L/S)]],"")</f>
        <v>0</v>
      </c>
      <c r="Q620" s="7">
        <f>IFERROR(VLOOKUP(Table1[[#This Row],[Stock]],[2]CUS030!$A$5:$BO$10000,22,0)/Table1[[#This Row],[Rate
(L/S)]],"")</f>
        <v>0</v>
      </c>
      <c r="R620" s="7">
        <f>IFERROR(VLOOKUP(Table1[[#This Row],[Stock]],[2]CUS030!$A$5:$BO$10000,23,0)/Table1[[#This Row],[Rate
(L/S)]],"")</f>
        <v>0</v>
      </c>
      <c r="S620" s="7">
        <f>IFERROR(VLOOKUP(Table1[[#This Row],[Stock]],[2]CUS030!$A$5:$BO$10000,24,0)/Table1[[#This Row],[Rate
(L/S)]],"")</f>
        <v>0</v>
      </c>
      <c r="T620" s="7">
        <f>IFERROR(VLOOKUP(Table1[[#This Row],[Stock]],[2]CUS030!$A$5:$BO$10000,25,0)/Table1[[#This Row],[Rate
(L/S)]],"")</f>
        <v>0</v>
      </c>
      <c r="U620" s="7">
        <f>IFERROR(VLOOKUP(Table1[[#This Row],[Stock]],[2]CUS030!$A$5:$BO$10000,26,0)/Table1[[#This Row],[Rate
(L/S)]],"")</f>
        <v>0</v>
      </c>
      <c r="V620" s="7">
        <f>IFERROR(VLOOKUP(Table1[[#This Row],[Stock]],[2]CUS030!$A$5:$BO$10000,27,0)/Table1[[#This Row],[Rate
(L/S)]],"")</f>
        <v>0</v>
      </c>
      <c r="W620" s="7">
        <f>IFERROR(VLOOKUP(Table1[[#This Row],[Stock]],[2]CUS030!$A$5:$BO$10000,28,0)/Table1[[#This Row],[Rate
(L/S)]],"")</f>
        <v>0</v>
      </c>
      <c r="X620" s="7">
        <f>IFERROR(VLOOKUP(Table1[[#This Row],[Stock]],[2]CUS030!$A$5:$BO$10000,29,0)/Table1[[#This Row],[Rate
(L/S)]],"")</f>
        <v>0</v>
      </c>
      <c r="Y620" s="7">
        <f>IFERROR(VLOOKUP(Table1[[#This Row],[Stock]],[2]CUS030!$A$5:$BO$10000,30,0)/Table1[[#This Row],[Rate
(L/S)]],"")</f>
        <v>0</v>
      </c>
      <c r="Z620" s="7">
        <f>IFERROR(VLOOKUP(Table1[[#This Row],[Stock]],[2]CUS030!$A$5:$BO$10000,31,0)/Table1[[#This Row],[Rate
(L/S)]],"")</f>
        <v>0</v>
      </c>
      <c r="AA620" s="7">
        <f>IFERROR(VLOOKUP(Table1[[#This Row],[Stock]],[2]CUS030!$A$5:$BO$10000,32,0)/Table1[[#This Row],[Rate
(L/S)]],"")</f>
        <v>0</v>
      </c>
      <c r="AB620" s="7">
        <f>IFERROR(VLOOKUP(Table1[[#This Row],[Stock]],[2]CUS030!$A$5:$BO$10000,33,0)/Table1[[#This Row],[Rate
(L/S)]],"")</f>
        <v>0</v>
      </c>
      <c r="AC620" s="7">
        <f>IFERROR(VLOOKUP(Table1[[#This Row],[Stock]],[2]CUS030!$A$5:$BO$10000,34,0)/Table1[[#This Row],[Rate
(L/S)]],"")</f>
        <v>0</v>
      </c>
      <c r="AD620" s="7">
        <f>IFERROR(VLOOKUP(Table1[[#This Row],[Stock]],[2]CUS030!$A$5:$BO$10000,35,0)/Table1[[#This Row],[Rate
(L/S)]],"")</f>
        <v>0</v>
      </c>
      <c r="AE620" s="7">
        <f>IFERROR(VLOOKUP(Table1[[#This Row],[Stock]],[2]CUS030!$A$5:$BO$10000,36,0)/Table1[[#This Row],[Rate
(L/S)]],"")</f>
        <v>0</v>
      </c>
      <c r="AF620" s="7">
        <f>IFERROR(VLOOKUP(Table1[[#This Row],[Stock]],[2]CUS030!$A$5:$BO$10000,37,0)/Table1[[#This Row],[Rate
(L/S)]],"")</f>
        <v>0</v>
      </c>
      <c r="AG620" s="7">
        <f>IFERROR(VLOOKUP(Table1[[#This Row],[Stock]],[2]CUS030!$A$5:$BO$10000,38,0)/Table1[[#This Row],[Rate
(L/S)]],"")</f>
        <v>0</v>
      </c>
      <c r="AH620" s="7">
        <f>IFERROR(VLOOKUP(Table1[[#This Row],[Stock]],[2]CUS030!$A$5:$BO$10000,39,0)/Table1[[#This Row],[Rate
(L/S)]],"")</f>
        <v>0</v>
      </c>
      <c r="AI620" s="7">
        <f>IFERROR(VLOOKUP(Table1[[#This Row],[Stock]],[2]CUS030!$A$5:$BO$10000,40,0)/Table1[[#This Row],[Rate
(L/S)]],"")</f>
        <v>0</v>
      </c>
      <c r="AJ620" s="7">
        <f>IFERROR(VLOOKUP(Table1[[#This Row],[Stock]],[2]CUS030!$A$5:$BO$10000,41,0)/Table1[[#This Row],[Rate
(L/S)]],"")</f>
        <v>0</v>
      </c>
      <c r="AK620" s="7">
        <f>IFERROR(VLOOKUP(Table1[[#This Row],[Stock]],[2]CUS030!$A$5:$BO$10000,42,0)/Table1[[#This Row],[Rate
(L/S)]],"")</f>
        <v>0</v>
      </c>
      <c r="AL620" s="7">
        <f>IFERROR(VLOOKUP(Table1[[#This Row],[Stock]],[2]CUS030!$A$5:$BO$10000,43,0)/Table1[[#This Row],[Rate
(L/S)]],"")</f>
        <v>0</v>
      </c>
      <c r="AM620" s="7">
        <f>IFERROR(VLOOKUP(Table1[[#This Row],[Stock]],[2]CUS030!$A$5:$BO$10000,44,0)/Table1[[#This Row],[Rate
(L/S)]],"")</f>
        <v>0</v>
      </c>
      <c r="AN620" s="7">
        <f>IFERROR(VLOOKUP(Table1[[#This Row],[Stock]],[2]CUS030!$A$5:$BO$10000,45,0)/Table1[[#This Row],[Rate
(L/S)]],"")</f>
        <v>0</v>
      </c>
      <c r="AO620" s="7">
        <f>IFERROR(VLOOKUP(Table1[[#This Row],[Stock]],[2]CUS030!$A$5:$BO$10000,46,0)/Table1[[#This Row],[Rate
(L/S)]],"")</f>
        <v>0</v>
      </c>
      <c r="AP620" s="7">
        <f>IFERROR(VLOOKUP(Table1[[#This Row],[Stock]],[2]CUS030!$A$5:$BO$10000,47,0)/Table1[[#This Row],[Rate
(L/S)]],"")</f>
        <v>0</v>
      </c>
      <c r="AQ620" s="7">
        <f>IFERROR(VLOOKUP(Table1[[#This Row],[Stock]],[2]CUS030!$A$5:$BO$10000,48,0)/Table1[[#This Row],[Rate
(L/S)]],"")</f>
        <v>0</v>
      </c>
      <c r="AR620" s="7">
        <f>IFERROR(VLOOKUP(Table1[[#This Row],[Stock]],[2]CUS030!$A$5:$BO$10000,49,0)/Table1[[#This Row],[Rate
(L/S)]],"")</f>
        <v>0</v>
      </c>
      <c r="AS620" s="7">
        <f>IFERROR(VLOOKUP(Table1[[#This Row],[Stock]],[2]CUS030!$A$5:$BO$10000,50,0)/Table1[[#This Row],[Rate
(L/S)]],"")</f>
        <v>0</v>
      </c>
      <c r="AT620" s="7">
        <f>IFERROR(VLOOKUP(Table1[[#This Row],[Stock]],[2]CUS030!$A$5:$BO$10000,51,0)/Table1[[#This Row],[Rate
(L/S)]],"")</f>
        <v>0</v>
      </c>
      <c r="AU620" s="7">
        <f>IFERROR(VLOOKUP(Table1[[#This Row],[Stock]],[2]CUS030!$A$5:$BO$10000,52,0)/Table1[[#This Row],[Rate
(L/S)]],"")</f>
        <v>0</v>
      </c>
      <c r="AV620" s="7">
        <f>IFERROR(VLOOKUP(Table1[[#This Row],[Stock]],[2]CUS030!$A$5:$BO$10000,53,0)/Table1[[#This Row],[Rate
(L/S)]],"")</f>
        <v>0</v>
      </c>
      <c r="AW620" s="7">
        <f>IFERROR(VLOOKUP(Table1[[#This Row],[Stock]],[2]CUS030!$A$5:$BO$10000,54,0)/Table1[[#This Row],[Rate
(L/S)]],"")</f>
        <v>0</v>
      </c>
      <c r="AX620" s="7">
        <f>IFERROR(VLOOKUP(Table1[[#This Row],[Stock]],[2]CUS030!$A$5:$BO$10000,55,0)/Table1[[#This Row],[Rate
(L/S)]],"")</f>
        <v>70</v>
      </c>
      <c r="AY620" s="7">
        <f>IFERROR(VLOOKUP(Table1[[#This Row],[Stock]],[2]CUS030!$A$5:$BO$10000,56,0)/Table1[[#This Row],[Rate
(L/S)]],"")</f>
        <v>120</v>
      </c>
      <c r="AZ620" s="7">
        <f>IFERROR(VLOOKUP(Table1[[#This Row],[Stock]],[2]CUS030!$A$5:$BO$10000,57,0)/Table1[[#This Row],[Rate
(L/S)]],"")</f>
        <v>38</v>
      </c>
      <c r="BA620" s="7">
        <f>IFERROR(VLOOKUP(Table1[[#This Row],[Stock]],[2]CUS030!$A$5:$BO$10000,58,0)/Table1[[#This Row],[Rate
(L/S)]],"")</f>
        <v>38</v>
      </c>
      <c r="BB620" s="7">
        <f>IFERROR(VLOOKUP(Table1[[#This Row],[Stock]],[2]CUS030!$A$5:$BO$10000,59,0)/Table1[[#This Row],[Rate
(L/S)]],"")</f>
        <v>0</v>
      </c>
      <c r="BC620" s="7">
        <f>IFERROR(VLOOKUP(Table1[[#This Row],[Stock]],[2]CUS030!$A$5:$BO$10000,60,0)/Table1[[#This Row],[Rate
(L/S)]],"")</f>
        <v>0</v>
      </c>
      <c r="BD620" s="7">
        <f>IFERROR(VLOOKUP(Table1[[#This Row],[Stock]],[2]CUS030!$A$5:$BO$10000,61,0)/Table1[[#This Row],[Rate
(L/S)]],"")</f>
        <v>0</v>
      </c>
      <c r="BE620" s="7">
        <f>IFERROR(VLOOKUP(Table1[[#This Row],[Stock]],[2]CUS030!$A$5:$BO$10000,62,0)/Table1[[#This Row],[Rate
(L/S)]],"")</f>
        <v>0</v>
      </c>
      <c r="BF620" s="7">
        <f>IFERROR(VLOOKUP(Table1[[#This Row],[Stock]],[2]CUS030!$A$5:$BO$10000,63,0)/Table1[[#This Row],[Rate
(L/S)]],"")</f>
        <v>0</v>
      </c>
      <c r="BG620" s="7">
        <f>IFERROR(VLOOKUP(Table1[[#This Row],[Stock]],[2]CUS030!$A$5:$BO$10000,64,0)/Table1[[#This Row],[Rate
(L/S)]],"")</f>
        <v>0</v>
      </c>
      <c r="BH620" s="7">
        <f>IFERROR(VLOOKUP(Table1[[#This Row],[Stock]],[2]CUS030!$A$5:$BO$10000,65,0)/Table1[[#This Row],[Rate
(L/S)]],"")</f>
        <v>0</v>
      </c>
      <c r="BI620" s="7" t="s">
        <v>1</v>
      </c>
      <c r="BJ620" s="15">
        <f>IFERROR(IF(Table1[[#This Row],[S.Material]]="S",(Table1[[#This Row],[Total Qty]]+Table1[[#This Row],[N+1]]+Table1[[#This Row],[N+2]]),Table1[[#This Row],[Total Qty]]+Table1[[#This Row],[N+1]]),)</f>
        <v>158</v>
      </c>
      <c r="BK620" s="7" t="str">
        <f>IFERROR(IF(((AVERAGE((Table1[[#This Row],[N+1]],Table1[[#This Row],[N+2]]),Table1[[#This Row],[N+3]])-(Table1[[#This Row],[Total Qty]])))&gt;500,"Fixed&gt;500pcs",""),"")</f>
        <v/>
      </c>
      <c r="BL620" s="7" t="str">
        <f>IF(AND(Table1[[#This Row],[Last Forcast]]=0,Table1[[#This Row],[Total Qty]]&gt;0,Table1[[#This Row],[N+1]]&gt;0),"Check PO again","")</f>
        <v/>
      </c>
    </row>
    <row r="621" spans="2:64" x14ac:dyDescent="0.3">
      <c r="B621">
        <v>619</v>
      </c>
      <c r="C621" t="s">
        <v>626</v>
      </c>
      <c r="D621">
        <f>IFERROR(ROUND((MID(Table1[[#This Row],[Production]],35,(LEN(Table1[[#This Row],[Production]]))-37)/(MID(Table1[[#This Row],[Stock]],35,(LEN(Table1[[#This Row],[Stock]]))-37))),0),"")</f>
        <v>1</v>
      </c>
      <c r="E621" t="s">
        <v>626</v>
      </c>
      <c r="F621" s="16">
        <f>VLOOKUP(LEFT(Table1[[#This Row],[Production]],LEN(Table1[[#This Row],[Production]])-7),Item!$A$5:$Z$1000,26,0)</f>
        <v>1.492</v>
      </c>
      <c r="H621" s="8" t="str">
        <f>IFERROR(VLOOKUP(MID(Table1[[#This Row],[Production]],10,2),Special!$B$2:$D$26,3,0),"")</f>
        <v>S</v>
      </c>
      <c r="J621" t="b">
        <f>EXACT(LEFT(Table1[[#This Row],[Stock]],12),LEFT(Table1[[#This Row],[Production]],12))</f>
        <v>1</v>
      </c>
      <c r="K621" t="b">
        <f>EXACT((RIGHT(Table1[[#This Row],[Stock]],3)),((RIGHT(Table1[[#This Row],[Production]],3))))</f>
        <v>1</v>
      </c>
      <c r="L621" s="14">
        <f>IFERROR(VLOOKUP(Table1[[#This Row],[Stock]],[1]Sheet1!$A$7:$N$10000,14,0),"")</f>
        <v>244</v>
      </c>
      <c r="M621" s="14">
        <f>IFERROR(ROUND((Table1[[#This Row],[Stock
(S&amp;L)]]/Table1[[#This Row],[Rate
(L/S)]]),0),"")</f>
        <v>244</v>
      </c>
      <c r="O621" t="str">
        <f>IF(Table1[[#This Row],[Rate
(L/S)]]=1,"P/E","C")</f>
        <v>P/E</v>
      </c>
      <c r="P621" s="7" t="str">
        <f>IFERROR(VLOOKUP(Table1[[#This Row],[Stock]],[2]CUS030!$A$5:$BO$10000,21,0)/Table1[[#This Row],[Rate
(L/S)]],"")</f>
        <v/>
      </c>
      <c r="Q621" s="7" t="str">
        <f>IFERROR(VLOOKUP(Table1[[#This Row],[Stock]],[2]CUS030!$A$5:$BO$10000,22,0)/Table1[[#This Row],[Rate
(L/S)]],"")</f>
        <v/>
      </c>
      <c r="R621" s="7" t="str">
        <f>IFERROR(VLOOKUP(Table1[[#This Row],[Stock]],[2]CUS030!$A$5:$BO$10000,23,0)/Table1[[#This Row],[Rate
(L/S)]],"")</f>
        <v/>
      </c>
      <c r="S621" s="7" t="str">
        <f>IFERROR(VLOOKUP(Table1[[#This Row],[Stock]],[2]CUS030!$A$5:$BO$10000,24,0)/Table1[[#This Row],[Rate
(L/S)]],"")</f>
        <v/>
      </c>
      <c r="T621" s="7" t="str">
        <f>IFERROR(VLOOKUP(Table1[[#This Row],[Stock]],[2]CUS030!$A$5:$BO$10000,25,0)/Table1[[#This Row],[Rate
(L/S)]],"")</f>
        <v/>
      </c>
      <c r="U621" s="7" t="str">
        <f>IFERROR(VLOOKUP(Table1[[#This Row],[Stock]],[2]CUS030!$A$5:$BO$10000,26,0)/Table1[[#This Row],[Rate
(L/S)]],"")</f>
        <v/>
      </c>
      <c r="V621" s="7" t="str">
        <f>IFERROR(VLOOKUP(Table1[[#This Row],[Stock]],[2]CUS030!$A$5:$BO$10000,27,0)/Table1[[#This Row],[Rate
(L/S)]],"")</f>
        <v/>
      </c>
      <c r="W621" s="7" t="str">
        <f>IFERROR(VLOOKUP(Table1[[#This Row],[Stock]],[2]CUS030!$A$5:$BO$10000,28,0)/Table1[[#This Row],[Rate
(L/S)]],"")</f>
        <v/>
      </c>
      <c r="X621" s="7" t="str">
        <f>IFERROR(VLOOKUP(Table1[[#This Row],[Stock]],[2]CUS030!$A$5:$BO$10000,29,0)/Table1[[#This Row],[Rate
(L/S)]],"")</f>
        <v/>
      </c>
      <c r="Y621" s="7" t="str">
        <f>IFERROR(VLOOKUP(Table1[[#This Row],[Stock]],[2]CUS030!$A$5:$BO$10000,30,0)/Table1[[#This Row],[Rate
(L/S)]],"")</f>
        <v/>
      </c>
      <c r="Z621" s="7" t="str">
        <f>IFERROR(VLOOKUP(Table1[[#This Row],[Stock]],[2]CUS030!$A$5:$BO$10000,31,0)/Table1[[#This Row],[Rate
(L/S)]],"")</f>
        <v/>
      </c>
      <c r="AA621" s="7" t="str">
        <f>IFERROR(VLOOKUP(Table1[[#This Row],[Stock]],[2]CUS030!$A$5:$BO$10000,32,0)/Table1[[#This Row],[Rate
(L/S)]],"")</f>
        <v/>
      </c>
      <c r="AB621" s="7" t="str">
        <f>IFERROR(VLOOKUP(Table1[[#This Row],[Stock]],[2]CUS030!$A$5:$BO$10000,33,0)/Table1[[#This Row],[Rate
(L/S)]],"")</f>
        <v/>
      </c>
      <c r="AC621" s="7" t="str">
        <f>IFERROR(VLOOKUP(Table1[[#This Row],[Stock]],[2]CUS030!$A$5:$BO$10000,34,0)/Table1[[#This Row],[Rate
(L/S)]],"")</f>
        <v/>
      </c>
      <c r="AD621" s="7" t="str">
        <f>IFERROR(VLOOKUP(Table1[[#This Row],[Stock]],[2]CUS030!$A$5:$BO$10000,35,0)/Table1[[#This Row],[Rate
(L/S)]],"")</f>
        <v/>
      </c>
      <c r="AE621" s="7" t="str">
        <f>IFERROR(VLOOKUP(Table1[[#This Row],[Stock]],[2]CUS030!$A$5:$BO$10000,36,0)/Table1[[#This Row],[Rate
(L/S)]],"")</f>
        <v/>
      </c>
      <c r="AF621" s="7" t="str">
        <f>IFERROR(VLOOKUP(Table1[[#This Row],[Stock]],[2]CUS030!$A$5:$BO$10000,37,0)/Table1[[#This Row],[Rate
(L/S)]],"")</f>
        <v/>
      </c>
      <c r="AG621" s="7" t="str">
        <f>IFERROR(VLOOKUP(Table1[[#This Row],[Stock]],[2]CUS030!$A$5:$BO$10000,38,0)/Table1[[#This Row],[Rate
(L/S)]],"")</f>
        <v/>
      </c>
      <c r="AH621" s="7" t="str">
        <f>IFERROR(VLOOKUP(Table1[[#This Row],[Stock]],[2]CUS030!$A$5:$BO$10000,39,0)/Table1[[#This Row],[Rate
(L/S)]],"")</f>
        <v/>
      </c>
      <c r="AI621" s="7" t="str">
        <f>IFERROR(VLOOKUP(Table1[[#This Row],[Stock]],[2]CUS030!$A$5:$BO$10000,40,0)/Table1[[#This Row],[Rate
(L/S)]],"")</f>
        <v/>
      </c>
      <c r="AJ621" s="7" t="str">
        <f>IFERROR(VLOOKUP(Table1[[#This Row],[Stock]],[2]CUS030!$A$5:$BO$10000,41,0)/Table1[[#This Row],[Rate
(L/S)]],"")</f>
        <v/>
      </c>
      <c r="AK621" s="7" t="str">
        <f>IFERROR(VLOOKUP(Table1[[#This Row],[Stock]],[2]CUS030!$A$5:$BO$10000,42,0)/Table1[[#This Row],[Rate
(L/S)]],"")</f>
        <v/>
      </c>
      <c r="AL621" s="7" t="str">
        <f>IFERROR(VLOOKUP(Table1[[#This Row],[Stock]],[2]CUS030!$A$5:$BO$10000,43,0)/Table1[[#This Row],[Rate
(L/S)]],"")</f>
        <v/>
      </c>
      <c r="AM621" s="7" t="str">
        <f>IFERROR(VLOOKUP(Table1[[#This Row],[Stock]],[2]CUS030!$A$5:$BO$10000,44,0)/Table1[[#This Row],[Rate
(L/S)]],"")</f>
        <v/>
      </c>
      <c r="AN621" s="7" t="str">
        <f>IFERROR(VLOOKUP(Table1[[#This Row],[Stock]],[2]CUS030!$A$5:$BO$10000,45,0)/Table1[[#This Row],[Rate
(L/S)]],"")</f>
        <v/>
      </c>
      <c r="AO621" s="7" t="str">
        <f>IFERROR(VLOOKUP(Table1[[#This Row],[Stock]],[2]CUS030!$A$5:$BO$10000,46,0)/Table1[[#This Row],[Rate
(L/S)]],"")</f>
        <v/>
      </c>
      <c r="AP621" s="7" t="str">
        <f>IFERROR(VLOOKUP(Table1[[#This Row],[Stock]],[2]CUS030!$A$5:$BO$10000,47,0)/Table1[[#This Row],[Rate
(L/S)]],"")</f>
        <v/>
      </c>
      <c r="AQ621" s="7" t="str">
        <f>IFERROR(VLOOKUP(Table1[[#This Row],[Stock]],[2]CUS030!$A$5:$BO$10000,48,0)/Table1[[#This Row],[Rate
(L/S)]],"")</f>
        <v/>
      </c>
      <c r="AR621" s="7" t="str">
        <f>IFERROR(VLOOKUP(Table1[[#This Row],[Stock]],[2]CUS030!$A$5:$BO$10000,49,0)/Table1[[#This Row],[Rate
(L/S)]],"")</f>
        <v/>
      </c>
      <c r="AS621" s="7" t="str">
        <f>IFERROR(VLOOKUP(Table1[[#This Row],[Stock]],[2]CUS030!$A$5:$BO$10000,50,0)/Table1[[#This Row],[Rate
(L/S)]],"")</f>
        <v/>
      </c>
      <c r="AT621" s="7" t="str">
        <f>IFERROR(VLOOKUP(Table1[[#This Row],[Stock]],[2]CUS030!$A$5:$BO$10000,51,0)/Table1[[#This Row],[Rate
(L/S)]],"")</f>
        <v/>
      </c>
      <c r="AU621" s="7" t="str">
        <f>IFERROR(VLOOKUP(Table1[[#This Row],[Stock]],[2]CUS030!$A$5:$BO$10000,52,0)/Table1[[#This Row],[Rate
(L/S)]],"")</f>
        <v/>
      </c>
      <c r="AV621" s="7" t="str">
        <f>IFERROR(VLOOKUP(Table1[[#This Row],[Stock]],[2]CUS030!$A$5:$BO$10000,53,0)/Table1[[#This Row],[Rate
(L/S)]],"")</f>
        <v/>
      </c>
      <c r="AW621" s="7" t="str">
        <f>IFERROR(VLOOKUP(Table1[[#This Row],[Stock]],[2]CUS030!$A$5:$BO$10000,54,0)/Table1[[#This Row],[Rate
(L/S)]],"")</f>
        <v/>
      </c>
      <c r="AX621" s="7" t="str">
        <f>IFERROR(VLOOKUP(Table1[[#This Row],[Stock]],[2]CUS030!$A$5:$BO$10000,55,0)/Table1[[#This Row],[Rate
(L/S)]],"")</f>
        <v/>
      </c>
      <c r="AY621" s="7" t="str">
        <f>IFERROR(VLOOKUP(Table1[[#This Row],[Stock]],[2]CUS030!$A$5:$BO$10000,56,0)/Table1[[#This Row],[Rate
(L/S)]],"")</f>
        <v/>
      </c>
      <c r="AZ621" s="7" t="str">
        <f>IFERROR(VLOOKUP(Table1[[#This Row],[Stock]],[2]CUS030!$A$5:$BO$10000,57,0)/Table1[[#This Row],[Rate
(L/S)]],"")</f>
        <v/>
      </c>
      <c r="BA621" s="7" t="str">
        <f>IFERROR(VLOOKUP(Table1[[#This Row],[Stock]],[2]CUS030!$A$5:$BO$10000,58,0)/Table1[[#This Row],[Rate
(L/S)]],"")</f>
        <v/>
      </c>
      <c r="BB621" s="7" t="str">
        <f>IFERROR(VLOOKUP(Table1[[#This Row],[Stock]],[2]CUS030!$A$5:$BO$10000,59,0)/Table1[[#This Row],[Rate
(L/S)]],"")</f>
        <v/>
      </c>
      <c r="BC621" s="7" t="str">
        <f>IFERROR(VLOOKUP(Table1[[#This Row],[Stock]],[2]CUS030!$A$5:$BO$10000,60,0)/Table1[[#This Row],[Rate
(L/S)]],"")</f>
        <v/>
      </c>
      <c r="BD621" s="7" t="str">
        <f>IFERROR(VLOOKUP(Table1[[#This Row],[Stock]],[2]CUS030!$A$5:$BO$10000,61,0)/Table1[[#This Row],[Rate
(L/S)]],"")</f>
        <v/>
      </c>
      <c r="BE621" s="7" t="str">
        <f>IFERROR(VLOOKUP(Table1[[#This Row],[Stock]],[2]CUS030!$A$5:$BO$10000,62,0)/Table1[[#This Row],[Rate
(L/S)]],"")</f>
        <v/>
      </c>
      <c r="BF621" s="7" t="str">
        <f>IFERROR(VLOOKUP(Table1[[#This Row],[Stock]],[2]CUS030!$A$5:$BO$10000,63,0)/Table1[[#This Row],[Rate
(L/S)]],"")</f>
        <v/>
      </c>
      <c r="BG621" s="7" t="str">
        <f>IFERROR(VLOOKUP(Table1[[#This Row],[Stock]],[2]CUS030!$A$5:$BO$10000,64,0)/Table1[[#This Row],[Rate
(L/S)]],"")</f>
        <v/>
      </c>
      <c r="BH621" s="7" t="str">
        <f>IFERROR(VLOOKUP(Table1[[#This Row],[Stock]],[2]CUS030!$A$5:$BO$10000,65,0)/Table1[[#This Row],[Rate
(L/S)]],"")</f>
        <v/>
      </c>
      <c r="BI621" s="7" t="s">
        <v>1</v>
      </c>
      <c r="BJ621" s="15">
        <f>IFERROR(IF(Table1[[#This Row],[S.Material]]="S",(Table1[[#This Row],[Total Qty]]+Table1[[#This Row],[N+1]]+Table1[[#This Row],[N+2]]),Table1[[#This Row],[Total Qty]]+Table1[[#This Row],[N+1]]),)</f>
        <v>0</v>
      </c>
      <c r="BK621" s="7" t="str">
        <f>IFERROR(IF(((AVERAGE((Table1[[#This Row],[N+1]],Table1[[#This Row],[N+2]]),Table1[[#This Row],[N+3]])-(Table1[[#This Row],[Total Qty]])))&gt;500,"Fixed&gt;500pcs",""),"")</f>
        <v/>
      </c>
      <c r="BL621" s="7" t="str">
        <f>IF(AND(Table1[[#This Row],[Last Forcast]]=0,Table1[[#This Row],[Total Qty]]&gt;0,Table1[[#This Row],[N+1]]&gt;0),"Check PO again","")</f>
        <v/>
      </c>
    </row>
    <row r="622" spans="2:64" x14ac:dyDescent="0.3">
      <c r="B622">
        <v>620</v>
      </c>
      <c r="C622" t="s">
        <v>632</v>
      </c>
      <c r="D622">
        <f>IFERROR(ROUND((MID(Table1[[#This Row],[Production]],35,(LEN(Table1[[#This Row],[Production]]))-37)/(MID(Table1[[#This Row],[Stock]],35,(LEN(Table1[[#This Row],[Stock]]))-37))),0),"")</f>
        <v>1</v>
      </c>
      <c r="E622" t="s">
        <v>632</v>
      </c>
      <c r="F622" s="16">
        <f>VLOOKUP(LEFT(Table1[[#This Row],[Production]],LEN(Table1[[#This Row],[Production]])-7),Item!$A$5:$Z$1000,26,0)</f>
        <v>1.492</v>
      </c>
      <c r="H622" s="8" t="str">
        <f>IFERROR(VLOOKUP(MID(Table1[[#This Row],[Production]],10,2),Special!$B$2:$D$26,3,0),"")</f>
        <v>S</v>
      </c>
      <c r="J622" t="b">
        <f>EXACT(LEFT(Table1[[#This Row],[Stock]],12),LEFT(Table1[[#This Row],[Production]],12))</f>
        <v>1</v>
      </c>
      <c r="K622" t="b">
        <f>EXACT((RIGHT(Table1[[#This Row],[Stock]],3)),((RIGHT(Table1[[#This Row],[Production]],3))))</f>
        <v>1</v>
      </c>
      <c r="L622" s="14">
        <f>IFERROR(VLOOKUP(Table1[[#This Row],[Stock]],[1]Sheet1!$A$7:$N$10000,14,0),"")</f>
        <v>303</v>
      </c>
      <c r="M622" s="14">
        <f>IFERROR(ROUND((Table1[[#This Row],[Stock
(S&amp;L)]]/Table1[[#This Row],[Rate
(L/S)]]),0),"")</f>
        <v>303</v>
      </c>
      <c r="O622" t="str">
        <f>IF(Table1[[#This Row],[Rate
(L/S)]]=1,"P/E","C")</f>
        <v>P/E</v>
      </c>
      <c r="P622" s="7" t="str">
        <f>IFERROR(VLOOKUP(Table1[[#This Row],[Stock]],[2]CUS030!$A$5:$BO$10000,21,0)/Table1[[#This Row],[Rate
(L/S)]],"")</f>
        <v/>
      </c>
      <c r="Q622" s="7" t="str">
        <f>IFERROR(VLOOKUP(Table1[[#This Row],[Stock]],[2]CUS030!$A$5:$BO$10000,22,0)/Table1[[#This Row],[Rate
(L/S)]],"")</f>
        <v/>
      </c>
      <c r="R622" s="7" t="str">
        <f>IFERROR(VLOOKUP(Table1[[#This Row],[Stock]],[2]CUS030!$A$5:$BO$10000,23,0)/Table1[[#This Row],[Rate
(L/S)]],"")</f>
        <v/>
      </c>
      <c r="S622" s="7" t="str">
        <f>IFERROR(VLOOKUP(Table1[[#This Row],[Stock]],[2]CUS030!$A$5:$BO$10000,24,0)/Table1[[#This Row],[Rate
(L/S)]],"")</f>
        <v/>
      </c>
      <c r="T622" s="7" t="str">
        <f>IFERROR(VLOOKUP(Table1[[#This Row],[Stock]],[2]CUS030!$A$5:$BO$10000,25,0)/Table1[[#This Row],[Rate
(L/S)]],"")</f>
        <v/>
      </c>
      <c r="U622" s="7" t="str">
        <f>IFERROR(VLOOKUP(Table1[[#This Row],[Stock]],[2]CUS030!$A$5:$BO$10000,26,0)/Table1[[#This Row],[Rate
(L/S)]],"")</f>
        <v/>
      </c>
      <c r="V622" s="7" t="str">
        <f>IFERROR(VLOOKUP(Table1[[#This Row],[Stock]],[2]CUS030!$A$5:$BO$10000,27,0)/Table1[[#This Row],[Rate
(L/S)]],"")</f>
        <v/>
      </c>
      <c r="W622" s="7" t="str">
        <f>IFERROR(VLOOKUP(Table1[[#This Row],[Stock]],[2]CUS030!$A$5:$BO$10000,28,0)/Table1[[#This Row],[Rate
(L/S)]],"")</f>
        <v/>
      </c>
      <c r="X622" s="7" t="str">
        <f>IFERROR(VLOOKUP(Table1[[#This Row],[Stock]],[2]CUS030!$A$5:$BO$10000,29,0)/Table1[[#This Row],[Rate
(L/S)]],"")</f>
        <v/>
      </c>
      <c r="Y622" s="7" t="str">
        <f>IFERROR(VLOOKUP(Table1[[#This Row],[Stock]],[2]CUS030!$A$5:$BO$10000,30,0)/Table1[[#This Row],[Rate
(L/S)]],"")</f>
        <v/>
      </c>
      <c r="Z622" s="7" t="str">
        <f>IFERROR(VLOOKUP(Table1[[#This Row],[Stock]],[2]CUS030!$A$5:$BO$10000,31,0)/Table1[[#This Row],[Rate
(L/S)]],"")</f>
        <v/>
      </c>
      <c r="AA622" s="7" t="str">
        <f>IFERROR(VLOOKUP(Table1[[#This Row],[Stock]],[2]CUS030!$A$5:$BO$10000,32,0)/Table1[[#This Row],[Rate
(L/S)]],"")</f>
        <v/>
      </c>
      <c r="AB622" s="7" t="str">
        <f>IFERROR(VLOOKUP(Table1[[#This Row],[Stock]],[2]CUS030!$A$5:$BO$10000,33,0)/Table1[[#This Row],[Rate
(L/S)]],"")</f>
        <v/>
      </c>
      <c r="AC622" s="7" t="str">
        <f>IFERROR(VLOOKUP(Table1[[#This Row],[Stock]],[2]CUS030!$A$5:$BO$10000,34,0)/Table1[[#This Row],[Rate
(L/S)]],"")</f>
        <v/>
      </c>
      <c r="AD622" s="7" t="str">
        <f>IFERROR(VLOOKUP(Table1[[#This Row],[Stock]],[2]CUS030!$A$5:$BO$10000,35,0)/Table1[[#This Row],[Rate
(L/S)]],"")</f>
        <v/>
      </c>
      <c r="AE622" s="7" t="str">
        <f>IFERROR(VLOOKUP(Table1[[#This Row],[Stock]],[2]CUS030!$A$5:$BO$10000,36,0)/Table1[[#This Row],[Rate
(L/S)]],"")</f>
        <v/>
      </c>
      <c r="AF622" s="7" t="str">
        <f>IFERROR(VLOOKUP(Table1[[#This Row],[Stock]],[2]CUS030!$A$5:$BO$10000,37,0)/Table1[[#This Row],[Rate
(L/S)]],"")</f>
        <v/>
      </c>
      <c r="AG622" s="7" t="str">
        <f>IFERROR(VLOOKUP(Table1[[#This Row],[Stock]],[2]CUS030!$A$5:$BO$10000,38,0)/Table1[[#This Row],[Rate
(L/S)]],"")</f>
        <v/>
      </c>
      <c r="AH622" s="7" t="str">
        <f>IFERROR(VLOOKUP(Table1[[#This Row],[Stock]],[2]CUS030!$A$5:$BO$10000,39,0)/Table1[[#This Row],[Rate
(L/S)]],"")</f>
        <v/>
      </c>
      <c r="AI622" s="7" t="str">
        <f>IFERROR(VLOOKUP(Table1[[#This Row],[Stock]],[2]CUS030!$A$5:$BO$10000,40,0)/Table1[[#This Row],[Rate
(L/S)]],"")</f>
        <v/>
      </c>
      <c r="AJ622" s="7" t="str">
        <f>IFERROR(VLOOKUP(Table1[[#This Row],[Stock]],[2]CUS030!$A$5:$BO$10000,41,0)/Table1[[#This Row],[Rate
(L/S)]],"")</f>
        <v/>
      </c>
      <c r="AK622" s="7" t="str">
        <f>IFERROR(VLOOKUP(Table1[[#This Row],[Stock]],[2]CUS030!$A$5:$BO$10000,42,0)/Table1[[#This Row],[Rate
(L/S)]],"")</f>
        <v/>
      </c>
      <c r="AL622" s="7" t="str">
        <f>IFERROR(VLOOKUP(Table1[[#This Row],[Stock]],[2]CUS030!$A$5:$BO$10000,43,0)/Table1[[#This Row],[Rate
(L/S)]],"")</f>
        <v/>
      </c>
      <c r="AM622" s="7" t="str">
        <f>IFERROR(VLOOKUP(Table1[[#This Row],[Stock]],[2]CUS030!$A$5:$BO$10000,44,0)/Table1[[#This Row],[Rate
(L/S)]],"")</f>
        <v/>
      </c>
      <c r="AN622" s="7" t="str">
        <f>IFERROR(VLOOKUP(Table1[[#This Row],[Stock]],[2]CUS030!$A$5:$BO$10000,45,0)/Table1[[#This Row],[Rate
(L/S)]],"")</f>
        <v/>
      </c>
      <c r="AO622" s="7" t="str">
        <f>IFERROR(VLOOKUP(Table1[[#This Row],[Stock]],[2]CUS030!$A$5:$BO$10000,46,0)/Table1[[#This Row],[Rate
(L/S)]],"")</f>
        <v/>
      </c>
      <c r="AP622" s="7" t="str">
        <f>IFERROR(VLOOKUP(Table1[[#This Row],[Stock]],[2]CUS030!$A$5:$BO$10000,47,0)/Table1[[#This Row],[Rate
(L/S)]],"")</f>
        <v/>
      </c>
      <c r="AQ622" s="7" t="str">
        <f>IFERROR(VLOOKUP(Table1[[#This Row],[Stock]],[2]CUS030!$A$5:$BO$10000,48,0)/Table1[[#This Row],[Rate
(L/S)]],"")</f>
        <v/>
      </c>
      <c r="AR622" s="7" t="str">
        <f>IFERROR(VLOOKUP(Table1[[#This Row],[Stock]],[2]CUS030!$A$5:$BO$10000,49,0)/Table1[[#This Row],[Rate
(L/S)]],"")</f>
        <v/>
      </c>
      <c r="AS622" s="7" t="str">
        <f>IFERROR(VLOOKUP(Table1[[#This Row],[Stock]],[2]CUS030!$A$5:$BO$10000,50,0)/Table1[[#This Row],[Rate
(L/S)]],"")</f>
        <v/>
      </c>
      <c r="AT622" s="7" t="str">
        <f>IFERROR(VLOOKUP(Table1[[#This Row],[Stock]],[2]CUS030!$A$5:$BO$10000,51,0)/Table1[[#This Row],[Rate
(L/S)]],"")</f>
        <v/>
      </c>
      <c r="AU622" s="7" t="str">
        <f>IFERROR(VLOOKUP(Table1[[#This Row],[Stock]],[2]CUS030!$A$5:$BO$10000,52,0)/Table1[[#This Row],[Rate
(L/S)]],"")</f>
        <v/>
      </c>
      <c r="AV622" s="7" t="str">
        <f>IFERROR(VLOOKUP(Table1[[#This Row],[Stock]],[2]CUS030!$A$5:$BO$10000,53,0)/Table1[[#This Row],[Rate
(L/S)]],"")</f>
        <v/>
      </c>
      <c r="AW622" s="7" t="str">
        <f>IFERROR(VLOOKUP(Table1[[#This Row],[Stock]],[2]CUS030!$A$5:$BO$10000,54,0)/Table1[[#This Row],[Rate
(L/S)]],"")</f>
        <v/>
      </c>
      <c r="AX622" s="7" t="str">
        <f>IFERROR(VLOOKUP(Table1[[#This Row],[Stock]],[2]CUS030!$A$5:$BO$10000,55,0)/Table1[[#This Row],[Rate
(L/S)]],"")</f>
        <v/>
      </c>
      <c r="AY622" s="7" t="str">
        <f>IFERROR(VLOOKUP(Table1[[#This Row],[Stock]],[2]CUS030!$A$5:$BO$10000,56,0)/Table1[[#This Row],[Rate
(L/S)]],"")</f>
        <v/>
      </c>
      <c r="AZ622" s="7" t="str">
        <f>IFERROR(VLOOKUP(Table1[[#This Row],[Stock]],[2]CUS030!$A$5:$BO$10000,57,0)/Table1[[#This Row],[Rate
(L/S)]],"")</f>
        <v/>
      </c>
      <c r="BA622" s="7" t="str">
        <f>IFERROR(VLOOKUP(Table1[[#This Row],[Stock]],[2]CUS030!$A$5:$BO$10000,58,0)/Table1[[#This Row],[Rate
(L/S)]],"")</f>
        <v/>
      </c>
      <c r="BB622" s="7" t="str">
        <f>IFERROR(VLOOKUP(Table1[[#This Row],[Stock]],[2]CUS030!$A$5:$BO$10000,59,0)/Table1[[#This Row],[Rate
(L/S)]],"")</f>
        <v/>
      </c>
      <c r="BC622" s="7" t="str">
        <f>IFERROR(VLOOKUP(Table1[[#This Row],[Stock]],[2]CUS030!$A$5:$BO$10000,60,0)/Table1[[#This Row],[Rate
(L/S)]],"")</f>
        <v/>
      </c>
      <c r="BD622" s="7" t="str">
        <f>IFERROR(VLOOKUP(Table1[[#This Row],[Stock]],[2]CUS030!$A$5:$BO$10000,61,0)/Table1[[#This Row],[Rate
(L/S)]],"")</f>
        <v/>
      </c>
      <c r="BE622" s="7" t="str">
        <f>IFERROR(VLOOKUP(Table1[[#This Row],[Stock]],[2]CUS030!$A$5:$BO$10000,62,0)/Table1[[#This Row],[Rate
(L/S)]],"")</f>
        <v/>
      </c>
      <c r="BF622" s="7" t="str">
        <f>IFERROR(VLOOKUP(Table1[[#This Row],[Stock]],[2]CUS030!$A$5:$BO$10000,63,0)/Table1[[#This Row],[Rate
(L/S)]],"")</f>
        <v/>
      </c>
      <c r="BG622" s="7" t="str">
        <f>IFERROR(VLOOKUP(Table1[[#This Row],[Stock]],[2]CUS030!$A$5:$BO$10000,64,0)/Table1[[#This Row],[Rate
(L/S)]],"")</f>
        <v/>
      </c>
      <c r="BH622" s="7" t="str">
        <f>IFERROR(VLOOKUP(Table1[[#This Row],[Stock]],[2]CUS030!$A$5:$BO$10000,65,0)/Table1[[#This Row],[Rate
(L/S)]],"")</f>
        <v/>
      </c>
      <c r="BI622" s="7" t="s">
        <v>1</v>
      </c>
      <c r="BJ622" s="15">
        <f>IFERROR(IF(Table1[[#This Row],[S.Material]]="S",(Table1[[#This Row],[Total Qty]]+Table1[[#This Row],[N+1]]+Table1[[#This Row],[N+2]]),Table1[[#This Row],[Total Qty]]+Table1[[#This Row],[N+1]]),)</f>
        <v>0</v>
      </c>
      <c r="BK622" s="7" t="str">
        <f>IFERROR(IF(((AVERAGE((Table1[[#This Row],[N+1]],Table1[[#This Row],[N+2]]),Table1[[#This Row],[N+3]])-(Table1[[#This Row],[Total Qty]])))&gt;500,"Fixed&gt;500pcs",""),"")</f>
        <v/>
      </c>
      <c r="BL622" s="7" t="str">
        <f>IF(AND(Table1[[#This Row],[Last Forcast]]=0,Table1[[#This Row],[Total Qty]]&gt;0,Table1[[#This Row],[N+1]]&gt;0),"Check PO again","")</f>
        <v/>
      </c>
    </row>
    <row r="623" spans="2:64" x14ac:dyDescent="0.3">
      <c r="B623">
        <v>621</v>
      </c>
      <c r="C623" t="s">
        <v>639</v>
      </c>
      <c r="D623">
        <f>IFERROR(ROUND((MID(Table1[[#This Row],[Production]],35,(LEN(Table1[[#This Row],[Production]]))-37)/(MID(Table1[[#This Row],[Stock]],35,(LEN(Table1[[#This Row],[Stock]]))-37))),0),"")</f>
        <v>1</v>
      </c>
      <c r="E623" t="s">
        <v>639</v>
      </c>
      <c r="F623" s="16">
        <f>VLOOKUP(LEFT(Table1[[#This Row],[Production]],LEN(Table1[[#This Row],[Production]])-7),Item!$A$5:$Z$1000,26,0)</f>
        <v>1.492</v>
      </c>
      <c r="H623" s="8" t="str">
        <f>IFERROR(VLOOKUP(MID(Table1[[#This Row],[Production]],10,2),Special!$B$2:$D$26,3,0),"")</f>
        <v>S</v>
      </c>
      <c r="J623" t="b">
        <f>EXACT(LEFT(Table1[[#This Row],[Stock]],12),LEFT(Table1[[#This Row],[Production]],12))</f>
        <v>1</v>
      </c>
      <c r="K623" t="b">
        <f>EXACT((RIGHT(Table1[[#This Row],[Stock]],3)),((RIGHT(Table1[[#This Row],[Production]],3))))</f>
        <v>1</v>
      </c>
      <c r="L623" s="14">
        <f>IFERROR(VLOOKUP(Table1[[#This Row],[Stock]],[1]Sheet1!$A$7:$N$10000,14,0),"")</f>
        <v>217</v>
      </c>
      <c r="M623" s="14">
        <f>IFERROR(ROUND((Table1[[#This Row],[Stock
(S&amp;L)]]/Table1[[#This Row],[Rate
(L/S)]]),0),"")</f>
        <v>217</v>
      </c>
      <c r="O623" t="str">
        <f>IF(Table1[[#This Row],[Rate
(L/S)]]=1,"P/E","C")</f>
        <v>P/E</v>
      </c>
      <c r="P623" s="7" t="str">
        <f>IFERROR(VLOOKUP(Table1[[#This Row],[Stock]],[2]CUS030!$A$5:$BO$10000,21,0)/Table1[[#This Row],[Rate
(L/S)]],"")</f>
        <v/>
      </c>
      <c r="Q623" s="7" t="str">
        <f>IFERROR(VLOOKUP(Table1[[#This Row],[Stock]],[2]CUS030!$A$5:$BO$10000,22,0)/Table1[[#This Row],[Rate
(L/S)]],"")</f>
        <v/>
      </c>
      <c r="R623" s="7" t="str">
        <f>IFERROR(VLOOKUP(Table1[[#This Row],[Stock]],[2]CUS030!$A$5:$BO$10000,23,0)/Table1[[#This Row],[Rate
(L/S)]],"")</f>
        <v/>
      </c>
      <c r="S623" s="7" t="str">
        <f>IFERROR(VLOOKUP(Table1[[#This Row],[Stock]],[2]CUS030!$A$5:$BO$10000,24,0)/Table1[[#This Row],[Rate
(L/S)]],"")</f>
        <v/>
      </c>
      <c r="T623" s="7" t="str">
        <f>IFERROR(VLOOKUP(Table1[[#This Row],[Stock]],[2]CUS030!$A$5:$BO$10000,25,0)/Table1[[#This Row],[Rate
(L/S)]],"")</f>
        <v/>
      </c>
      <c r="U623" s="7" t="str">
        <f>IFERROR(VLOOKUP(Table1[[#This Row],[Stock]],[2]CUS030!$A$5:$BO$10000,26,0)/Table1[[#This Row],[Rate
(L/S)]],"")</f>
        <v/>
      </c>
      <c r="V623" s="7" t="str">
        <f>IFERROR(VLOOKUP(Table1[[#This Row],[Stock]],[2]CUS030!$A$5:$BO$10000,27,0)/Table1[[#This Row],[Rate
(L/S)]],"")</f>
        <v/>
      </c>
      <c r="W623" s="7" t="str">
        <f>IFERROR(VLOOKUP(Table1[[#This Row],[Stock]],[2]CUS030!$A$5:$BO$10000,28,0)/Table1[[#This Row],[Rate
(L/S)]],"")</f>
        <v/>
      </c>
      <c r="X623" s="7" t="str">
        <f>IFERROR(VLOOKUP(Table1[[#This Row],[Stock]],[2]CUS030!$A$5:$BO$10000,29,0)/Table1[[#This Row],[Rate
(L/S)]],"")</f>
        <v/>
      </c>
      <c r="Y623" s="7" t="str">
        <f>IFERROR(VLOOKUP(Table1[[#This Row],[Stock]],[2]CUS030!$A$5:$BO$10000,30,0)/Table1[[#This Row],[Rate
(L/S)]],"")</f>
        <v/>
      </c>
      <c r="Z623" s="7" t="str">
        <f>IFERROR(VLOOKUP(Table1[[#This Row],[Stock]],[2]CUS030!$A$5:$BO$10000,31,0)/Table1[[#This Row],[Rate
(L/S)]],"")</f>
        <v/>
      </c>
      <c r="AA623" s="7" t="str">
        <f>IFERROR(VLOOKUP(Table1[[#This Row],[Stock]],[2]CUS030!$A$5:$BO$10000,32,0)/Table1[[#This Row],[Rate
(L/S)]],"")</f>
        <v/>
      </c>
      <c r="AB623" s="7" t="str">
        <f>IFERROR(VLOOKUP(Table1[[#This Row],[Stock]],[2]CUS030!$A$5:$BO$10000,33,0)/Table1[[#This Row],[Rate
(L/S)]],"")</f>
        <v/>
      </c>
      <c r="AC623" s="7" t="str">
        <f>IFERROR(VLOOKUP(Table1[[#This Row],[Stock]],[2]CUS030!$A$5:$BO$10000,34,0)/Table1[[#This Row],[Rate
(L/S)]],"")</f>
        <v/>
      </c>
      <c r="AD623" s="7" t="str">
        <f>IFERROR(VLOOKUP(Table1[[#This Row],[Stock]],[2]CUS030!$A$5:$BO$10000,35,0)/Table1[[#This Row],[Rate
(L/S)]],"")</f>
        <v/>
      </c>
      <c r="AE623" s="7" t="str">
        <f>IFERROR(VLOOKUP(Table1[[#This Row],[Stock]],[2]CUS030!$A$5:$BO$10000,36,0)/Table1[[#This Row],[Rate
(L/S)]],"")</f>
        <v/>
      </c>
      <c r="AF623" s="7" t="str">
        <f>IFERROR(VLOOKUP(Table1[[#This Row],[Stock]],[2]CUS030!$A$5:$BO$10000,37,0)/Table1[[#This Row],[Rate
(L/S)]],"")</f>
        <v/>
      </c>
      <c r="AG623" s="7" t="str">
        <f>IFERROR(VLOOKUP(Table1[[#This Row],[Stock]],[2]CUS030!$A$5:$BO$10000,38,0)/Table1[[#This Row],[Rate
(L/S)]],"")</f>
        <v/>
      </c>
      <c r="AH623" s="7" t="str">
        <f>IFERROR(VLOOKUP(Table1[[#This Row],[Stock]],[2]CUS030!$A$5:$BO$10000,39,0)/Table1[[#This Row],[Rate
(L/S)]],"")</f>
        <v/>
      </c>
      <c r="AI623" s="7" t="str">
        <f>IFERROR(VLOOKUP(Table1[[#This Row],[Stock]],[2]CUS030!$A$5:$BO$10000,40,0)/Table1[[#This Row],[Rate
(L/S)]],"")</f>
        <v/>
      </c>
      <c r="AJ623" s="7" t="str">
        <f>IFERROR(VLOOKUP(Table1[[#This Row],[Stock]],[2]CUS030!$A$5:$BO$10000,41,0)/Table1[[#This Row],[Rate
(L/S)]],"")</f>
        <v/>
      </c>
      <c r="AK623" s="7" t="str">
        <f>IFERROR(VLOOKUP(Table1[[#This Row],[Stock]],[2]CUS030!$A$5:$BO$10000,42,0)/Table1[[#This Row],[Rate
(L/S)]],"")</f>
        <v/>
      </c>
      <c r="AL623" s="7" t="str">
        <f>IFERROR(VLOOKUP(Table1[[#This Row],[Stock]],[2]CUS030!$A$5:$BO$10000,43,0)/Table1[[#This Row],[Rate
(L/S)]],"")</f>
        <v/>
      </c>
      <c r="AM623" s="7" t="str">
        <f>IFERROR(VLOOKUP(Table1[[#This Row],[Stock]],[2]CUS030!$A$5:$BO$10000,44,0)/Table1[[#This Row],[Rate
(L/S)]],"")</f>
        <v/>
      </c>
      <c r="AN623" s="7" t="str">
        <f>IFERROR(VLOOKUP(Table1[[#This Row],[Stock]],[2]CUS030!$A$5:$BO$10000,45,0)/Table1[[#This Row],[Rate
(L/S)]],"")</f>
        <v/>
      </c>
      <c r="AO623" s="7" t="str">
        <f>IFERROR(VLOOKUP(Table1[[#This Row],[Stock]],[2]CUS030!$A$5:$BO$10000,46,0)/Table1[[#This Row],[Rate
(L/S)]],"")</f>
        <v/>
      </c>
      <c r="AP623" s="7" t="str">
        <f>IFERROR(VLOOKUP(Table1[[#This Row],[Stock]],[2]CUS030!$A$5:$BO$10000,47,0)/Table1[[#This Row],[Rate
(L/S)]],"")</f>
        <v/>
      </c>
      <c r="AQ623" s="7" t="str">
        <f>IFERROR(VLOOKUP(Table1[[#This Row],[Stock]],[2]CUS030!$A$5:$BO$10000,48,0)/Table1[[#This Row],[Rate
(L/S)]],"")</f>
        <v/>
      </c>
      <c r="AR623" s="7" t="str">
        <f>IFERROR(VLOOKUP(Table1[[#This Row],[Stock]],[2]CUS030!$A$5:$BO$10000,49,0)/Table1[[#This Row],[Rate
(L/S)]],"")</f>
        <v/>
      </c>
      <c r="AS623" s="7" t="str">
        <f>IFERROR(VLOOKUP(Table1[[#This Row],[Stock]],[2]CUS030!$A$5:$BO$10000,50,0)/Table1[[#This Row],[Rate
(L/S)]],"")</f>
        <v/>
      </c>
      <c r="AT623" s="7" t="str">
        <f>IFERROR(VLOOKUP(Table1[[#This Row],[Stock]],[2]CUS030!$A$5:$BO$10000,51,0)/Table1[[#This Row],[Rate
(L/S)]],"")</f>
        <v/>
      </c>
      <c r="AU623" s="7" t="str">
        <f>IFERROR(VLOOKUP(Table1[[#This Row],[Stock]],[2]CUS030!$A$5:$BO$10000,52,0)/Table1[[#This Row],[Rate
(L/S)]],"")</f>
        <v/>
      </c>
      <c r="AV623" s="7" t="str">
        <f>IFERROR(VLOOKUP(Table1[[#This Row],[Stock]],[2]CUS030!$A$5:$BO$10000,53,0)/Table1[[#This Row],[Rate
(L/S)]],"")</f>
        <v/>
      </c>
      <c r="AW623" s="7" t="str">
        <f>IFERROR(VLOOKUP(Table1[[#This Row],[Stock]],[2]CUS030!$A$5:$BO$10000,54,0)/Table1[[#This Row],[Rate
(L/S)]],"")</f>
        <v/>
      </c>
      <c r="AX623" s="7" t="str">
        <f>IFERROR(VLOOKUP(Table1[[#This Row],[Stock]],[2]CUS030!$A$5:$BO$10000,55,0)/Table1[[#This Row],[Rate
(L/S)]],"")</f>
        <v/>
      </c>
      <c r="AY623" s="7" t="str">
        <f>IFERROR(VLOOKUP(Table1[[#This Row],[Stock]],[2]CUS030!$A$5:$BO$10000,56,0)/Table1[[#This Row],[Rate
(L/S)]],"")</f>
        <v/>
      </c>
      <c r="AZ623" s="7" t="str">
        <f>IFERROR(VLOOKUP(Table1[[#This Row],[Stock]],[2]CUS030!$A$5:$BO$10000,57,0)/Table1[[#This Row],[Rate
(L/S)]],"")</f>
        <v/>
      </c>
      <c r="BA623" s="7" t="str">
        <f>IFERROR(VLOOKUP(Table1[[#This Row],[Stock]],[2]CUS030!$A$5:$BO$10000,58,0)/Table1[[#This Row],[Rate
(L/S)]],"")</f>
        <v/>
      </c>
      <c r="BB623" s="7" t="str">
        <f>IFERROR(VLOOKUP(Table1[[#This Row],[Stock]],[2]CUS030!$A$5:$BO$10000,59,0)/Table1[[#This Row],[Rate
(L/S)]],"")</f>
        <v/>
      </c>
      <c r="BC623" s="7" t="str">
        <f>IFERROR(VLOOKUP(Table1[[#This Row],[Stock]],[2]CUS030!$A$5:$BO$10000,60,0)/Table1[[#This Row],[Rate
(L/S)]],"")</f>
        <v/>
      </c>
      <c r="BD623" s="7" t="str">
        <f>IFERROR(VLOOKUP(Table1[[#This Row],[Stock]],[2]CUS030!$A$5:$BO$10000,61,0)/Table1[[#This Row],[Rate
(L/S)]],"")</f>
        <v/>
      </c>
      <c r="BE623" s="7" t="str">
        <f>IFERROR(VLOOKUP(Table1[[#This Row],[Stock]],[2]CUS030!$A$5:$BO$10000,62,0)/Table1[[#This Row],[Rate
(L/S)]],"")</f>
        <v/>
      </c>
      <c r="BF623" s="7" t="str">
        <f>IFERROR(VLOOKUP(Table1[[#This Row],[Stock]],[2]CUS030!$A$5:$BO$10000,63,0)/Table1[[#This Row],[Rate
(L/S)]],"")</f>
        <v/>
      </c>
      <c r="BG623" s="7" t="str">
        <f>IFERROR(VLOOKUP(Table1[[#This Row],[Stock]],[2]CUS030!$A$5:$BO$10000,64,0)/Table1[[#This Row],[Rate
(L/S)]],"")</f>
        <v/>
      </c>
      <c r="BH623" s="7" t="str">
        <f>IFERROR(VLOOKUP(Table1[[#This Row],[Stock]],[2]CUS030!$A$5:$BO$10000,65,0)/Table1[[#This Row],[Rate
(L/S)]],"")</f>
        <v/>
      </c>
      <c r="BI623" s="7" t="s">
        <v>1</v>
      </c>
      <c r="BJ623" s="15">
        <f>IFERROR(IF(Table1[[#This Row],[S.Material]]="S",(Table1[[#This Row],[Total Qty]]+Table1[[#This Row],[N+1]]+Table1[[#This Row],[N+2]]),Table1[[#This Row],[Total Qty]]+Table1[[#This Row],[N+1]]),)</f>
        <v>0</v>
      </c>
      <c r="BK623" s="7" t="str">
        <f>IFERROR(IF(((AVERAGE((Table1[[#This Row],[N+1]],Table1[[#This Row],[N+2]]),Table1[[#This Row],[N+3]])-(Table1[[#This Row],[Total Qty]])))&gt;500,"Fixed&gt;500pcs",""),"")</f>
        <v/>
      </c>
      <c r="BL623" s="7" t="str">
        <f>IF(AND(Table1[[#This Row],[Last Forcast]]=0,Table1[[#This Row],[Total Qty]]&gt;0,Table1[[#This Row],[N+1]]&gt;0),"Check PO again","")</f>
        <v/>
      </c>
    </row>
    <row r="624" spans="2:64" x14ac:dyDescent="0.3">
      <c r="B624">
        <v>622</v>
      </c>
      <c r="C624" t="s">
        <v>624</v>
      </c>
      <c r="D624">
        <f>IFERROR(ROUND((MID(Table1[[#This Row],[Production]],35,(LEN(Table1[[#This Row],[Production]]))-37)/(MID(Table1[[#This Row],[Stock]],35,(LEN(Table1[[#This Row],[Stock]]))-37))),0),"")</f>
        <v>1</v>
      </c>
      <c r="E624" t="s">
        <v>624</v>
      </c>
      <c r="F624" s="16">
        <f>VLOOKUP(LEFT(Table1[[#This Row],[Production]],LEN(Table1[[#This Row],[Production]])-7),Item!$A$5:$Z$1000,26,0)</f>
        <v>1.492</v>
      </c>
      <c r="H624" s="8" t="str">
        <f>IFERROR(VLOOKUP(MID(Table1[[#This Row],[Production]],10,2),Special!$B$2:$D$26,3,0),"")</f>
        <v>S</v>
      </c>
      <c r="J624" t="b">
        <f>EXACT(LEFT(Table1[[#This Row],[Stock]],12),LEFT(Table1[[#This Row],[Production]],12))</f>
        <v>1</v>
      </c>
      <c r="K624" t="b">
        <f>EXACT((RIGHT(Table1[[#This Row],[Stock]],3)),((RIGHT(Table1[[#This Row],[Production]],3))))</f>
        <v>1</v>
      </c>
      <c r="L624" s="14">
        <f>IFERROR(VLOOKUP(Table1[[#This Row],[Stock]],[1]Sheet1!$A$7:$N$10000,14,0),"")</f>
        <v>146</v>
      </c>
      <c r="M624" s="14">
        <f>IFERROR(ROUND((Table1[[#This Row],[Stock
(S&amp;L)]]/Table1[[#This Row],[Rate
(L/S)]]),0),"")</f>
        <v>146</v>
      </c>
      <c r="O624" t="str">
        <f>IF(Table1[[#This Row],[Rate
(L/S)]]=1,"P/E","C")</f>
        <v>P/E</v>
      </c>
      <c r="P624" s="7" t="str">
        <f>IFERROR(VLOOKUP(Table1[[#This Row],[Stock]],[2]CUS030!$A$5:$BO$10000,21,0)/Table1[[#This Row],[Rate
(L/S)]],"")</f>
        <v/>
      </c>
      <c r="Q624" s="7" t="str">
        <f>IFERROR(VLOOKUP(Table1[[#This Row],[Stock]],[2]CUS030!$A$5:$BO$10000,22,0)/Table1[[#This Row],[Rate
(L/S)]],"")</f>
        <v/>
      </c>
      <c r="R624" s="7" t="str">
        <f>IFERROR(VLOOKUP(Table1[[#This Row],[Stock]],[2]CUS030!$A$5:$BO$10000,23,0)/Table1[[#This Row],[Rate
(L/S)]],"")</f>
        <v/>
      </c>
      <c r="S624" s="7" t="str">
        <f>IFERROR(VLOOKUP(Table1[[#This Row],[Stock]],[2]CUS030!$A$5:$BO$10000,24,0)/Table1[[#This Row],[Rate
(L/S)]],"")</f>
        <v/>
      </c>
      <c r="T624" s="7" t="str">
        <f>IFERROR(VLOOKUP(Table1[[#This Row],[Stock]],[2]CUS030!$A$5:$BO$10000,25,0)/Table1[[#This Row],[Rate
(L/S)]],"")</f>
        <v/>
      </c>
      <c r="U624" s="7" t="str">
        <f>IFERROR(VLOOKUP(Table1[[#This Row],[Stock]],[2]CUS030!$A$5:$BO$10000,26,0)/Table1[[#This Row],[Rate
(L/S)]],"")</f>
        <v/>
      </c>
      <c r="V624" s="7" t="str">
        <f>IFERROR(VLOOKUP(Table1[[#This Row],[Stock]],[2]CUS030!$A$5:$BO$10000,27,0)/Table1[[#This Row],[Rate
(L/S)]],"")</f>
        <v/>
      </c>
      <c r="W624" s="7" t="str">
        <f>IFERROR(VLOOKUP(Table1[[#This Row],[Stock]],[2]CUS030!$A$5:$BO$10000,28,0)/Table1[[#This Row],[Rate
(L/S)]],"")</f>
        <v/>
      </c>
      <c r="X624" s="7" t="str">
        <f>IFERROR(VLOOKUP(Table1[[#This Row],[Stock]],[2]CUS030!$A$5:$BO$10000,29,0)/Table1[[#This Row],[Rate
(L/S)]],"")</f>
        <v/>
      </c>
      <c r="Y624" s="7" t="str">
        <f>IFERROR(VLOOKUP(Table1[[#This Row],[Stock]],[2]CUS030!$A$5:$BO$10000,30,0)/Table1[[#This Row],[Rate
(L/S)]],"")</f>
        <v/>
      </c>
      <c r="Z624" s="7" t="str">
        <f>IFERROR(VLOOKUP(Table1[[#This Row],[Stock]],[2]CUS030!$A$5:$BO$10000,31,0)/Table1[[#This Row],[Rate
(L/S)]],"")</f>
        <v/>
      </c>
      <c r="AA624" s="7" t="str">
        <f>IFERROR(VLOOKUP(Table1[[#This Row],[Stock]],[2]CUS030!$A$5:$BO$10000,32,0)/Table1[[#This Row],[Rate
(L/S)]],"")</f>
        <v/>
      </c>
      <c r="AB624" s="7" t="str">
        <f>IFERROR(VLOOKUP(Table1[[#This Row],[Stock]],[2]CUS030!$A$5:$BO$10000,33,0)/Table1[[#This Row],[Rate
(L/S)]],"")</f>
        <v/>
      </c>
      <c r="AC624" s="7" t="str">
        <f>IFERROR(VLOOKUP(Table1[[#This Row],[Stock]],[2]CUS030!$A$5:$BO$10000,34,0)/Table1[[#This Row],[Rate
(L/S)]],"")</f>
        <v/>
      </c>
      <c r="AD624" s="7" t="str">
        <f>IFERROR(VLOOKUP(Table1[[#This Row],[Stock]],[2]CUS030!$A$5:$BO$10000,35,0)/Table1[[#This Row],[Rate
(L/S)]],"")</f>
        <v/>
      </c>
      <c r="AE624" s="7" t="str">
        <f>IFERROR(VLOOKUP(Table1[[#This Row],[Stock]],[2]CUS030!$A$5:$BO$10000,36,0)/Table1[[#This Row],[Rate
(L/S)]],"")</f>
        <v/>
      </c>
      <c r="AF624" s="7" t="str">
        <f>IFERROR(VLOOKUP(Table1[[#This Row],[Stock]],[2]CUS030!$A$5:$BO$10000,37,0)/Table1[[#This Row],[Rate
(L/S)]],"")</f>
        <v/>
      </c>
      <c r="AG624" s="7" t="str">
        <f>IFERROR(VLOOKUP(Table1[[#This Row],[Stock]],[2]CUS030!$A$5:$BO$10000,38,0)/Table1[[#This Row],[Rate
(L/S)]],"")</f>
        <v/>
      </c>
      <c r="AH624" s="7" t="str">
        <f>IFERROR(VLOOKUP(Table1[[#This Row],[Stock]],[2]CUS030!$A$5:$BO$10000,39,0)/Table1[[#This Row],[Rate
(L/S)]],"")</f>
        <v/>
      </c>
      <c r="AI624" s="7" t="str">
        <f>IFERROR(VLOOKUP(Table1[[#This Row],[Stock]],[2]CUS030!$A$5:$BO$10000,40,0)/Table1[[#This Row],[Rate
(L/S)]],"")</f>
        <v/>
      </c>
      <c r="AJ624" s="7" t="str">
        <f>IFERROR(VLOOKUP(Table1[[#This Row],[Stock]],[2]CUS030!$A$5:$BO$10000,41,0)/Table1[[#This Row],[Rate
(L/S)]],"")</f>
        <v/>
      </c>
      <c r="AK624" s="7" t="str">
        <f>IFERROR(VLOOKUP(Table1[[#This Row],[Stock]],[2]CUS030!$A$5:$BO$10000,42,0)/Table1[[#This Row],[Rate
(L/S)]],"")</f>
        <v/>
      </c>
      <c r="AL624" s="7" t="str">
        <f>IFERROR(VLOOKUP(Table1[[#This Row],[Stock]],[2]CUS030!$A$5:$BO$10000,43,0)/Table1[[#This Row],[Rate
(L/S)]],"")</f>
        <v/>
      </c>
      <c r="AM624" s="7" t="str">
        <f>IFERROR(VLOOKUP(Table1[[#This Row],[Stock]],[2]CUS030!$A$5:$BO$10000,44,0)/Table1[[#This Row],[Rate
(L/S)]],"")</f>
        <v/>
      </c>
      <c r="AN624" s="7" t="str">
        <f>IFERROR(VLOOKUP(Table1[[#This Row],[Stock]],[2]CUS030!$A$5:$BO$10000,45,0)/Table1[[#This Row],[Rate
(L/S)]],"")</f>
        <v/>
      </c>
      <c r="AO624" s="7" t="str">
        <f>IFERROR(VLOOKUP(Table1[[#This Row],[Stock]],[2]CUS030!$A$5:$BO$10000,46,0)/Table1[[#This Row],[Rate
(L/S)]],"")</f>
        <v/>
      </c>
      <c r="AP624" s="7" t="str">
        <f>IFERROR(VLOOKUP(Table1[[#This Row],[Stock]],[2]CUS030!$A$5:$BO$10000,47,0)/Table1[[#This Row],[Rate
(L/S)]],"")</f>
        <v/>
      </c>
      <c r="AQ624" s="7" t="str">
        <f>IFERROR(VLOOKUP(Table1[[#This Row],[Stock]],[2]CUS030!$A$5:$BO$10000,48,0)/Table1[[#This Row],[Rate
(L/S)]],"")</f>
        <v/>
      </c>
      <c r="AR624" s="7" t="str">
        <f>IFERROR(VLOOKUP(Table1[[#This Row],[Stock]],[2]CUS030!$A$5:$BO$10000,49,0)/Table1[[#This Row],[Rate
(L/S)]],"")</f>
        <v/>
      </c>
      <c r="AS624" s="7" t="str">
        <f>IFERROR(VLOOKUP(Table1[[#This Row],[Stock]],[2]CUS030!$A$5:$BO$10000,50,0)/Table1[[#This Row],[Rate
(L/S)]],"")</f>
        <v/>
      </c>
      <c r="AT624" s="7" t="str">
        <f>IFERROR(VLOOKUP(Table1[[#This Row],[Stock]],[2]CUS030!$A$5:$BO$10000,51,0)/Table1[[#This Row],[Rate
(L/S)]],"")</f>
        <v/>
      </c>
      <c r="AU624" s="7" t="str">
        <f>IFERROR(VLOOKUP(Table1[[#This Row],[Stock]],[2]CUS030!$A$5:$BO$10000,52,0)/Table1[[#This Row],[Rate
(L/S)]],"")</f>
        <v/>
      </c>
      <c r="AV624" s="7" t="str">
        <f>IFERROR(VLOOKUP(Table1[[#This Row],[Stock]],[2]CUS030!$A$5:$BO$10000,53,0)/Table1[[#This Row],[Rate
(L/S)]],"")</f>
        <v/>
      </c>
      <c r="AW624" s="7" t="str">
        <f>IFERROR(VLOOKUP(Table1[[#This Row],[Stock]],[2]CUS030!$A$5:$BO$10000,54,0)/Table1[[#This Row],[Rate
(L/S)]],"")</f>
        <v/>
      </c>
      <c r="AX624" s="7" t="str">
        <f>IFERROR(VLOOKUP(Table1[[#This Row],[Stock]],[2]CUS030!$A$5:$BO$10000,55,0)/Table1[[#This Row],[Rate
(L/S)]],"")</f>
        <v/>
      </c>
      <c r="AY624" s="7" t="str">
        <f>IFERROR(VLOOKUP(Table1[[#This Row],[Stock]],[2]CUS030!$A$5:$BO$10000,56,0)/Table1[[#This Row],[Rate
(L/S)]],"")</f>
        <v/>
      </c>
      <c r="AZ624" s="7" t="str">
        <f>IFERROR(VLOOKUP(Table1[[#This Row],[Stock]],[2]CUS030!$A$5:$BO$10000,57,0)/Table1[[#This Row],[Rate
(L/S)]],"")</f>
        <v/>
      </c>
      <c r="BA624" s="7" t="str">
        <f>IFERROR(VLOOKUP(Table1[[#This Row],[Stock]],[2]CUS030!$A$5:$BO$10000,58,0)/Table1[[#This Row],[Rate
(L/S)]],"")</f>
        <v/>
      </c>
      <c r="BB624" s="7" t="str">
        <f>IFERROR(VLOOKUP(Table1[[#This Row],[Stock]],[2]CUS030!$A$5:$BO$10000,59,0)/Table1[[#This Row],[Rate
(L/S)]],"")</f>
        <v/>
      </c>
      <c r="BC624" s="7" t="str">
        <f>IFERROR(VLOOKUP(Table1[[#This Row],[Stock]],[2]CUS030!$A$5:$BO$10000,60,0)/Table1[[#This Row],[Rate
(L/S)]],"")</f>
        <v/>
      </c>
      <c r="BD624" s="7" t="str">
        <f>IFERROR(VLOOKUP(Table1[[#This Row],[Stock]],[2]CUS030!$A$5:$BO$10000,61,0)/Table1[[#This Row],[Rate
(L/S)]],"")</f>
        <v/>
      </c>
      <c r="BE624" s="7" t="str">
        <f>IFERROR(VLOOKUP(Table1[[#This Row],[Stock]],[2]CUS030!$A$5:$BO$10000,62,0)/Table1[[#This Row],[Rate
(L/S)]],"")</f>
        <v/>
      </c>
      <c r="BF624" s="7" t="str">
        <f>IFERROR(VLOOKUP(Table1[[#This Row],[Stock]],[2]CUS030!$A$5:$BO$10000,63,0)/Table1[[#This Row],[Rate
(L/S)]],"")</f>
        <v/>
      </c>
      <c r="BG624" s="7" t="str">
        <f>IFERROR(VLOOKUP(Table1[[#This Row],[Stock]],[2]CUS030!$A$5:$BO$10000,64,0)/Table1[[#This Row],[Rate
(L/S)]],"")</f>
        <v/>
      </c>
      <c r="BH624" s="7" t="str">
        <f>IFERROR(VLOOKUP(Table1[[#This Row],[Stock]],[2]CUS030!$A$5:$BO$10000,65,0)/Table1[[#This Row],[Rate
(L/S)]],"")</f>
        <v/>
      </c>
      <c r="BI624" s="7" t="s">
        <v>1</v>
      </c>
      <c r="BJ624" s="15">
        <f>IFERROR(IF(Table1[[#This Row],[S.Material]]="S",(Table1[[#This Row],[Total Qty]]+Table1[[#This Row],[N+1]]+Table1[[#This Row],[N+2]]),Table1[[#This Row],[Total Qty]]+Table1[[#This Row],[N+1]]),)</f>
        <v>0</v>
      </c>
      <c r="BK624" s="7" t="str">
        <f>IFERROR(IF(((AVERAGE((Table1[[#This Row],[N+1]],Table1[[#This Row],[N+2]]),Table1[[#This Row],[N+3]])-(Table1[[#This Row],[Total Qty]])))&gt;500,"Fixed&gt;500pcs",""),"")</f>
        <v/>
      </c>
      <c r="BL624" s="7" t="str">
        <f>IF(AND(Table1[[#This Row],[Last Forcast]]=0,Table1[[#This Row],[Total Qty]]&gt;0,Table1[[#This Row],[N+1]]&gt;0),"Check PO again","")</f>
        <v/>
      </c>
    </row>
    <row r="625" spans="2:64" x14ac:dyDescent="0.3">
      <c r="B625">
        <v>623</v>
      </c>
      <c r="C625" t="s">
        <v>622</v>
      </c>
      <c r="D625">
        <f>IFERROR(ROUND((MID(Table1[[#This Row],[Production]],35,(LEN(Table1[[#This Row],[Production]]))-37)/(MID(Table1[[#This Row],[Stock]],35,(LEN(Table1[[#This Row],[Stock]]))-37))),0),"")</f>
        <v>1</v>
      </c>
      <c r="E625" t="s">
        <v>622</v>
      </c>
      <c r="F625" s="16">
        <f>VLOOKUP(LEFT(Table1[[#This Row],[Production]],LEN(Table1[[#This Row],[Production]])-7),Item!$A$5:$Z$1000,26,0)</f>
        <v>1.492</v>
      </c>
      <c r="H625" s="8" t="str">
        <f>IFERROR(VLOOKUP(MID(Table1[[#This Row],[Production]],10,2),Special!$B$2:$D$26,3,0),"")</f>
        <v>S</v>
      </c>
      <c r="J625" t="b">
        <f>EXACT(LEFT(Table1[[#This Row],[Stock]],12),LEFT(Table1[[#This Row],[Production]],12))</f>
        <v>1</v>
      </c>
      <c r="K625" t="b">
        <f>EXACT((RIGHT(Table1[[#This Row],[Stock]],3)),((RIGHT(Table1[[#This Row],[Production]],3))))</f>
        <v>1</v>
      </c>
      <c r="L625" s="14">
        <f>IFERROR(VLOOKUP(Table1[[#This Row],[Stock]],[1]Sheet1!$A$7:$N$10000,14,0),"")</f>
        <v>43</v>
      </c>
      <c r="M625" s="14">
        <f>IFERROR(ROUND((Table1[[#This Row],[Stock
(S&amp;L)]]/Table1[[#This Row],[Rate
(L/S)]]),0),"")</f>
        <v>43</v>
      </c>
      <c r="O625" t="str">
        <f>IF(Table1[[#This Row],[Rate
(L/S)]]=1,"P/E","C")</f>
        <v>P/E</v>
      </c>
      <c r="P625" s="7" t="str">
        <f>IFERROR(VLOOKUP(Table1[[#This Row],[Stock]],[2]CUS030!$A$5:$BO$10000,21,0)/Table1[[#This Row],[Rate
(L/S)]],"")</f>
        <v/>
      </c>
      <c r="Q625" s="7" t="str">
        <f>IFERROR(VLOOKUP(Table1[[#This Row],[Stock]],[2]CUS030!$A$5:$BO$10000,22,0)/Table1[[#This Row],[Rate
(L/S)]],"")</f>
        <v/>
      </c>
      <c r="R625" s="7" t="str">
        <f>IFERROR(VLOOKUP(Table1[[#This Row],[Stock]],[2]CUS030!$A$5:$BO$10000,23,0)/Table1[[#This Row],[Rate
(L/S)]],"")</f>
        <v/>
      </c>
      <c r="S625" s="7" t="str">
        <f>IFERROR(VLOOKUP(Table1[[#This Row],[Stock]],[2]CUS030!$A$5:$BO$10000,24,0)/Table1[[#This Row],[Rate
(L/S)]],"")</f>
        <v/>
      </c>
      <c r="T625" s="7" t="str">
        <f>IFERROR(VLOOKUP(Table1[[#This Row],[Stock]],[2]CUS030!$A$5:$BO$10000,25,0)/Table1[[#This Row],[Rate
(L/S)]],"")</f>
        <v/>
      </c>
      <c r="U625" s="7" t="str">
        <f>IFERROR(VLOOKUP(Table1[[#This Row],[Stock]],[2]CUS030!$A$5:$BO$10000,26,0)/Table1[[#This Row],[Rate
(L/S)]],"")</f>
        <v/>
      </c>
      <c r="V625" s="7" t="str">
        <f>IFERROR(VLOOKUP(Table1[[#This Row],[Stock]],[2]CUS030!$A$5:$BO$10000,27,0)/Table1[[#This Row],[Rate
(L/S)]],"")</f>
        <v/>
      </c>
      <c r="W625" s="7" t="str">
        <f>IFERROR(VLOOKUP(Table1[[#This Row],[Stock]],[2]CUS030!$A$5:$BO$10000,28,0)/Table1[[#This Row],[Rate
(L/S)]],"")</f>
        <v/>
      </c>
      <c r="X625" s="7" t="str">
        <f>IFERROR(VLOOKUP(Table1[[#This Row],[Stock]],[2]CUS030!$A$5:$BO$10000,29,0)/Table1[[#This Row],[Rate
(L/S)]],"")</f>
        <v/>
      </c>
      <c r="Y625" s="7" t="str">
        <f>IFERROR(VLOOKUP(Table1[[#This Row],[Stock]],[2]CUS030!$A$5:$BO$10000,30,0)/Table1[[#This Row],[Rate
(L/S)]],"")</f>
        <v/>
      </c>
      <c r="Z625" s="7" t="str">
        <f>IFERROR(VLOOKUP(Table1[[#This Row],[Stock]],[2]CUS030!$A$5:$BO$10000,31,0)/Table1[[#This Row],[Rate
(L/S)]],"")</f>
        <v/>
      </c>
      <c r="AA625" s="7" t="str">
        <f>IFERROR(VLOOKUP(Table1[[#This Row],[Stock]],[2]CUS030!$A$5:$BO$10000,32,0)/Table1[[#This Row],[Rate
(L/S)]],"")</f>
        <v/>
      </c>
      <c r="AB625" s="7" t="str">
        <f>IFERROR(VLOOKUP(Table1[[#This Row],[Stock]],[2]CUS030!$A$5:$BO$10000,33,0)/Table1[[#This Row],[Rate
(L/S)]],"")</f>
        <v/>
      </c>
      <c r="AC625" s="7" t="str">
        <f>IFERROR(VLOOKUP(Table1[[#This Row],[Stock]],[2]CUS030!$A$5:$BO$10000,34,0)/Table1[[#This Row],[Rate
(L/S)]],"")</f>
        <v/>
      </c>
      <c r="AD625" s="7" t="str">
        <f>IFERROR(VLOOKUP(Table1[[#This Row],[Stock]],[2]CUS030!$A$5:$BO$10000,35,0)/Table1[[#This Row],[Rate
(L/S)]],"")</f>
        <v/>
      </c>
      <c r="AE625" s="7" t="str">
        <f>IFERROR(VLOOKUP(Table1[[#This Row],[Stock]],[2]CUS030!$A$5:$BO$10000,36,0)/Table1[[#This Row],[Rate
(L/S)]],"")</f>
        <v/>
      </c>
      <c r="AF625" s="7" t="str">
        <f>IFERROR(VLOOKUP(Table1[[#This Row],[Stock]],[2]CUS030!$A$5:$BO$10000,37,0)/Table1[[#This Row],[Rate
(L/S)]],"")</f>
        <v/>
      </c>
      <c r="AG625" s="7" t="str">
        <f>IFERROR(VLOOKUP(Table1[[#This Row],[Stock]],[2]CUS030!$A$5:$BO$10000,38,0)/Table1[[#This Row],[Rate
(L/S)]],"")</f>
        <v/>
      </c>
      <c r="AH625" s="7" t="str">
        <f>IFERROR(VLOOKUP(Table1[[#This Row],[Stock]],[2]CUS030!$A$5:$BO$10000,39,0)/Table1[[#This Row],[Rate
(L/S)]],"")</f>
        <v/>
      </c>
      <c r="AI625" s="7" t="str">
        <f>IFERROR(VLOOKUP(Table1[[#This Row],[Stock]],[2]CUS030!$A$5:$BO$10000,40,0)/Table1[[#This Row],[Rate
(L/S)]],"")</f>
        <v/>
      </c>
      <c r="AJ625" s="7" t="str">
        <f>IFERROR(VLOOKUP(Table1[[#This Row],[Stock]],[2]CUS030!$A$5:$BO$10000,41,0)/Table1[[#This Row],[Rate
(L/S)]],"")</f>
        <v/>
      </c>
      <c r="AK625" s="7" t="str">
        <f>IFERROR(VLOOKUP(Table1[[#This Row],[Stock]],[2]CUS030!$A$5:$BO$10000,42,0)/Table1[[#This Row],[Rate
(L/S)]],"")</f>
        <v/>
      </c>
      <c r="AL625" s="7" t="str">
        <f>IFERROR(VLOOKUP(Table1[[#This Row],[Stock]],[2]CUS030!$A$5:$BO$10000,43,0)/Table1[[#This Row],[Rate
(L/S)]],"")</f>
        <v/>
      </c>
      <c r="AM625" s="7" t="str">
        <f>IFERROR(VLOOKUP(Table1[[#This Row],[Stock]],[2]CUS030!$A$5:$BO$10000,44,0)/Table1[[#This Row],[Rate
(L/S)]],"")</f>
        <v/>
      </c>
      <c r="AN625" s="7" t="str">
        <f>IFERROR(VLOOKUP(Table1[[#This Row],[Stock]],[2]CUS030!$A$5:$BO$10000,45,0)/Table1[[#This Row],[Rate
(L/S)]],"")</f>
        <v/>
      </c>
      <c r="AO625" s="7" t="str">
        <f>IFERROR(VLOOKUP(Table1[[#This Row],[Stock]],[2]CUS030!$A$5:$BO$10000,46,0)/Table1[[#This Row],[Rate
(L/S)]],"")</f>
        <v/>
      </c>
      <c r="AP625" s="7" t="str">
        <f>IFERROR(VLOOKUP(Table1[[#This Row],[Stock]],[2]CUS030!$A$5:$BO$10000,47,0)/Table1[[#This Row],[Rate
(L/S)]],"")</f>
        <v/>
      </c>
      <c r="AQ625" s="7" t="str">
        <f>IFERROR(VLOOKUP(Table1[[#This Row],[Stock]],[2]CUS030!$A$5:$BO$10000,48,0)/Table1[[#This Row],[Rate
(L/S)]],"")</f>
        <v/>
      </c>
      <c r="AR625" s="7" t="str">
        <f>IFERROR(VLOOKUP(Table1[[#This Row],[Stock]],[2]CUS030!$A$5:$BO$10000,49,0)/Table1[[#This Row],[Rate
(L/S)]],"")</f>
        <v/>
      </c>
      <c r="AS625" s="7" t="str">
        <f>IFERROR(VLOOKUP(Table1[[#This Row],[Stock]],[2]CUS030!$A$5:$BO$10000,50,0)/Table1[[#This Row],[Rate
(L/S)]],"")</f>
        <v/>
      </c>
      <c r="AT625" s="7" t="str">
        <f>IFERROR(VLOOKUP(Table1[[#This Row],[Stock]],[2]CUS030!$A$5:$BO$10000,51,0)/Table1[[#This Row],[Rate
(L/S)]],"")</f>
        <v/>
      </c>
      <c r="AU625" s="7" t="str">
        <f>IFERROR(VLOOKUP(Table1[[#This Row],[Stock]],[2]CUS030!$A$5:$BO$10000,52,0)/Table1[[#This Row],[Rate
(L/S)]],"")</f>
        <v/>
      </c>
      <c r="AV625" s="7" t="str">
        <f>IFERROR(VLOOKUP(Table1[[#This Row],[Stock]],[2]CUS030!$A$5:$BO$10000,53,0)/Table1[[#This Row],[Rate
(L/S)]],"")</f>
        <v/>
      </c>
      <c r="AW625" s="7" t="str">
        <f>IFERROR(VLOOKUP(Table1[[#This Row],[Stock]],[2]CUS030!$A$5:$BO$10000,54,0)/Table1[[#This Row],[Rate
(L/S)]],"")</f>
        <v/>
      </c>
      <c r="AX625" s="7" t="str">
        <f>IFERROR(VLOOKUP(Table1[[#This Row],[Stock]],[2]CUS030!$A$5:$BO$10000,55,0)/Table1[[#This Row],[Rate
(L/S)]],"")</f>
        <v/>
      </c>
      <c r="AY625" s="7" t="str">
        <f>IFERROR(VLOOKUP(Table1[[#This Row],[Stock]],[2]CUS030!$A$5:$BO$10000,56,0)/Table1[[#This Row],[Rate
(L/S)]],"")</f>
        <v/>
      </c>
      <c r="AZ625" s="7" t="str">
        <f>IFERROR(VLOOKUP(Table1[[#This Row],[Stock]],[2]CUS030!$A$5:$BO$10000,57,0)/Table1[[#This Row],[Rate
(L/S)]],"")</f>
        <v/>
      </c>
      <c r="BA625" s="7" t="str">
        <f>IFERROR(VLOOKUP(Table1[[#This Row],[Stock]],[2]CUS030!$A$5:$BO$10000,58,0)/Table1[[#This Row],[Rate
(L/S)]],"")</f>
        <v/>
      </c>
      <c r="BB625" s="7" t="str">
        <f>IFERROR(VLOOKUP(Table1[[#This Row],[Stock]],[2]CUS030!$A$5:$BO$10000,59,0)/Table1[[#This Row],[Rate
(L/S)]],"")</f>
        <v/>
      </c>
      <c r="BC625" s="7" t="str">
        <f>IFERROR(VLOOKUP(Table1[[#This Row],[Stock]],[2]CUS030!$A$5:$BO$10000,60,0)/Table1[[#This Row],[Rate
(L/S)]],"")</f>
        <v/>
      </c>
      <c r="BD625" s="7" t="str">
        <f>IFERROR(VLOOKUP(Table1[[#This Row],[Stock]],[2]CUS030!$A$5:$BO$10000,61,0)/Table1[[#This Row],[Rate
(L/S)]],"")</f>
        <v/>
      </c>
      <c r="BE625" s="7" t="str">
        <f>IFERROR(VLOOKUP(Table1[[#This Row],[Stock]],[2]CUS030!$A$5:$BO$10000,62,0)/Table1[[#This Row],[Rate
(L/S)]],"")</f>
        <v/>
      </c>
      <c r="BF625" s="7" t="str">
        <f>IFERROR(VLOOKUP(Table1[[#This Row],[Stock]],[2]CUS030!$A$5:$BO$10000,63,0)/Table1[[#This Row],[Rate
(L/S)]],"")</f>
        <v/>
      </c>
      <c r="BG625" s="7" t="str">
        <f>IFERROR(VLOOKUP(Table1[[#This Row],[Stock]],[2]CUS030!$A$5:$BO$10000,64,0)/Table1[[#This Row],[Rate
(L/S)]],"")</f>
        <v/>
      </c>
      <c r="BH625" s="7" t="str">
        <f>IFERROR(VLOOKUP(Table1[[#This Row],[Stock]],[2]CUS030!$A$5:$BO$10000,65,0)/Table1[[#This Row],[Rate
(L/S)]],"")</f>
        <v/>
      </c>
      <c r="BI625" s="7" t="s">
        <v>1</v>
      </c>
      <c r="BJ625" s="15">
        <f>IFERROR(IF(Table1[[#This Row],[S.Material]]="S",(Table1[[#This Row],[Total Qty]]+Table1[[#This Row],[N+1]]+Table1[[#This Row],[N+2]]),Table1[[#This Row],[Total Qty]]+Table1[[#This Row],[N+1]]),)</f>
        <v>0</v>
      </c>
      <c r="BK625" s="7" t="str">
        <f>IFERROR(IF(((AVERAGE((Table1[[#This Row],[N+1]],Table1[[#This Row],[N+2]]),Table1[[#This Row],[N+3]])-(Table1[[#This Row],[Total Qty]])))&gt;500,"Fixed&gt;500pcs",""),"")</f>
        <v/>
      </c>
      <c r="BL625" s="7" t="str">
        <f>IF(AND(Table1[[#This Row],[Last Forcast]]=0,Table1[[#This Row],[Total Qty]]&gt;0,Table1[[#This Row],[N+1]]&gt;0),"Check PO again","")</f>
        <v/>
      </c>
    </row>
    <row r="626" spans="2:64" x14ac:dyDescent="0.3">
      <c r="B626">
        <v>624</v>
      </c>
      <c r="C626" t="s">
        <v>630</v>
      </c>
      <c r="D626">
        <f>IFERROR(ROUND((MID(Table1[[#This Row],[Production]],35,(LEN(Table1[[#This Row],[Production]]))-37)/(MID(Table1[[#This Row],[Stock]],35,(LEN(Table1[[#This Row],[Stock]]))-37))),0),"")</f>
        <v>1</v>
      </c>
      <c r="E626" t="s">
        <v>630</v>
      </c>
      <c r="F626" s="16">
        <f>VLOOKUP(LEFT(Table1[[#This Row],[Production]],LEN(Table1[[#This Row],[Production]])-7),Item!$A$5:$Z$1000,26,0)</f>
        <v>1.492</v>
      </c>
      <c r="H626" s="8" t="str">
        <f>IFERROR(VLOOKUP(MID(Table1[[#This Row],[Production]],10,2),Special!$B$2:$D$26,3,0),"")</f>
        <v>S</v>
      </c>
      <c r="J626" t="b">
        <f>EXACT(LEFT(Table1[[#This Row],[Stock]],12),LEFT(Table1[[#This Row],[Production]],12))</f>
        <v>1</v>
      </c>
      <c r="K626" t="b">
        <f>EXACT((RIGHT(Table1[[#This Row],[Stock]],3)),((RIGHT(Table1[[#This Row],[Production]],3))))</f>
        <v>1</v>
      </c>
      <c r="L626" s="14">
        <f>IFERROR(VLOOKUP(Table1[[#This Row],[Stock]],[1]Sheet1!$A$7:$N$10000,14,0),"")</f>
        <v>108</v>
      </c>
      <c r="M626" s="14">
        <f>IFERROR(ROUND((Table1[[#This Row],[Stock
(S&amp;L)]]/Table1[[#This Row],[Rate
(L/S)]]),0),"")</f>
        <v>108</v>
      </c>
      <c r="O626" t="str">
        <f>IF(Table1[[#This Row],[Rate
(L/S)]]=1,"P/E","C")</f>
        <v>P/E</v>
      </c>
      <c r="P626" s="7" t="str">
        <f>IFERROR(VLOOKUP(Table1[[#This Row],[Stock]],[2]CUS030!$A$5:$BO$10000,21,0)/Table1[[#This Row],[Rate
(L/S)]],"")</f>
        <v/>
      </c>
      <c r="Q626" s="7" t="str">
        <f>IFERROR(VLOOKUP(Table1[[#This Row],[Stock]],[2]CUS030!$A$5:$BO$10000,22,0)/Table1[[#This Row],[Rate
(L/S)]],"")</f>
        <v/>
      </c>
      <c r="R626" s="7" t="str">
        <f>IFERROR(VLOOKUP(Table1[[#This Row],[Stock]],[2]CUS030!$A$5:$BO$10000,23,0)/Table1[[#This Row],[Rate
(L/S)]],"")</f>
        <v/>
      </c>
      <c r="S626" s="7" t="str">
        <f>IFERROR(VLOOKUP(Table1[[#This Row],[Stock]],[2]CUS030!$A$5:$BO$10000,24,0)/Table1[[#This Row],[Rate
(L/S)]],"")</f>
        <v/>
      </c>
      <c r="T626" s="7" t="str">
        <f>IFERROR(VLOOKUP(Table1[[#This Row],[Stock]],[2]CUS030!$A$5:$BO$10000,25,0)/Table1[[#This Row],[Rate
(L/S)]],"")</f>
        <v/>
      </c>
      <c r="U626" s="7" t="str">
        <f>IFERROR(VLOOKUP(Table1[[#This Row],[Stock]],[2]CUS030!$A$5:$BO$10000,26,0)/Table1[[#This Row],[Rate
(L/S)]],"")</f>
        <v/>
      </c>
      <c r="V626" s="7" t="str">
        <f>IFERROR(VLOOKUP(Table1[[#This Row],[Stock]],[2]CUS030!$A$5:$BO$10000,27,0)/Table1[[#This Row],[Rate
(L/S)]],"")</f>
        <v/>
      </c>
      <c r="W626" s="7" t="str">
        <f>IFERROR(VLOOKUP(Table1[[#This Row],[Stock]],[2]CUS030!$A$5:$BO$10000,28,0)/Table1[[#This Row],[Rate
(L/S)]],"")</f>
        <v/>
      </c>
      <c r="X626" s="7" t="str">
        <f>IFERROR(VLOOKUP(Table1[[#This Row],[Stock]],[2]CUS030!$A$5:$BO$10000,29,0)/Table1[[#This Row],[Rate
(L/S)]],"")</f>
        <v/>
      </c>
      <c r="Y626" s="7" t="str">
        <f>IFERROR(VLOOKUP(Table1[[#This Row],[Stock]],[2]CUS030!$A$5:$BO$10000,30,0)/Table1[[#This Row],[Rate
(L/S)]],"")</f>
        <v/>
      </c>
      <c r="Z626" s="7" t="str">
        <f>IFERROR(VLOOKUP(Table1[[#This Row],[Stock]],[2]CUS030!$A$5:$BO$10000,31,0)/Table1[[#This Row],[Rate
(L/S)]],"")</f>
        <v/>
      </c>
      <c r="AA626" s="7" t="str">
        <f>IFERROR(VLOOKUP(Table1[[#This Row],[Stock]],[2]CUS030!$A$5:$BO$10000,32,0)/Table1[[#This Row],[Rate
(L/S)]],"")</f>
        <v/>
      </c>
      <c r="AB626" s="7" t="str">
        <f>IFERROR(VLOOKUP(Table1[[#This Row],[Stock]],[2]CUS030!$A$5:$BO$10000,33,0)/Table1[[#This Row],[Rate
(L/S)]],"")</f>
        <v/>
      </c>
      <c r="AC626" s="7" t="str">
        <f>IFERROR(VLOOKUP(Table1[[#This Row],[Stock]],[2]CUS030!$A$5:$BO$10000,34,0)/Table1[[#This Row],[Rate
(L/S)]],"")</f>
        <v/>
      </c>
      <c r="AD626" s="7" t="str">
        <f>IFERROR(VLOOKUP(Table1[[#This Row],[Stock]],[2]CUS030!$A$5:$BO$10000,35,0)/Table1[[#This Row],[Rate
(L/S)]],"")</f>
        <v/>
      </c>
      <c r="AE626" s="7" t="str">
        <f>IFERROR(VLOOKUP(Table1[[#This Row],[Stock]],[2]CUS030!$A$5:$BO$10000,36,0)/Table1[[#This Row],[Rate
(L/S)]],"")</f>
        <v/>
      </c>
      <c r="AF626" s="7" t="str">
        <f>IFERROR(VLOOKUP(Table1[[#This Row],[Stock]],[2]CUS030!$A$5:$BO$10000,37,0)/Table1[[#This Row],[Rate
(L/S)]],"")</f>
        <v/>
      </c>
      <c r="AG626" s="7" t="str">
        <f>IFERROR(VLOOKUP(Table1[[#This Row],[Stock]],[2]CUS030!$A$5:$BO$10000,38,0)/Table1[[#This Row],[Rate
(L/S)]],"")</f>
        <v/>
      </c>
      <c r="AH626" s="7" t="str">
        <f>IFERROR(VLOOKUP(Table1[[#This Row],[Stock]],[2]CUS030!$A$5:$BO$10000,39,0)/Table1[[#This Row],[Rate
(L/S)]],"")</f>
        <v/>
      </c>
      <c r="AI626" s="7" t="str">
        <f>IFERROR(VLOOKUP(Table1[[#This Row],[Stock]],[2]CUS030!$A$5:$BO$10000,40,0)/Table1[[#This Row],[Rate
(L/S)]],"")</f>
        <v/>
      </c>
      <c r="AJ626" s="7" t="str">
        <f>IFERROR(VLOOKUP(Table1[[#This Row],[Stock]],[2]CUS030!$A$5:$BO$10000,41,0)/Table1[[#This Row],[Rate
(L/S)]],"")</f>
        <v/>
      </c>
      <c r="AK626" s="7" t="str">
        <f>IFERROR(VLOOKUP(Table1[[#This Row],[Stock]],[2]CUS030!$A$5:$BO$10000,42,0)/Table1[[#This Row],[Rate
(L/S)]],"")</f>
        <v/>
      </c>
      <c r="AL626" s="7" t="str">
        <f>IFERROR(VLOOKUP(Table1[[#This Row],[Stock]],[2]CUS030!$A$5:$BO$10000,43,0)/Table1[[#This Row],[Rate
(L/S)]],"")</f>
        <v/>
      </c>
      <c r="AM626" s="7" t="str">
        <f>IFERROR(VLOOKUP(Table1[[#This Row],[Stock]],[2]CUS030!$A$5:$BO$10000,44,0)/Table1[[#This Row],[Rate
(L/S)]],"")</f>
        <v/>
      </c>
      <c r="AN626" s="7" t="str">
        <f>IFERROR(VLOOKUP(Table1[[#This Row],[Stock]],[2]CUS030!$A$5:$BO$10000,45,0)/Table1[[#This Row],[Rate
(L/S)]],"")</f>
        <v/>
      </c>
      <c r="AO626" s="7" t="str">
        <f>IFERROR(VLOOKUP(Table1[[#This Row],[Stock]],[2]CUS030!$A$5:$BO$10000,46,0)/Table1[[#This Row],[Rate
(L/S)]],"")</f>
        <v/>
      </c>
      <c r="AP626" s="7" t="str">
        <f>IFERROR(VLOOKUP(Table1[[#This Row],[Stock]],[2]CUS030!$A$5:$BO$10000,47,0)/Table1[[#This Row],[Rate
(L/S)]],"")</f>
        <v/>
      </c>
      <c r="AQ626" s="7" t="str">
        <f>IFERROR(VLOOKUP(Table1[[#This Row],[Stock]],[2]CUS030!$A$5:$BO$10000,48,0)/Table1[[#This Row],[Rate
(L/S)]],"")</f>
        <v/>
      </c>
      <c r="AR626" s="7" t="str">
        <f>IFERROR(VLOOKUP(Table1[[#This Row],[Stock]],[2]CUS030!$A$5:$BO$10000,49,0)/Table1[[#This Row],[Rate
(L/S)]],"")</f>
        <v/>
      </c>
      <c r="AS626" s="7" t="str">
        <f>IFERROR(VLOOKUP(Table1[[#This Row],[Stock]],[2]CUS030!$A$5:$BO$10000,50,0)/Table1[[#This Row],[Rate
(L/S)]],"")</f>
        <v/>
      </c>
      <c r="AT626" s="7" t="str">
        <f>IFERROR(VLOOKUP(Table1[[#This Row],[Stock]],[2]CUS030!$A$5:$BO$10000,51,0)/Table1[[#This Row],[Rate
(L/S)]],"")</f>
        <v/>
      </c>
      <c r="AU626" s="7" t="str">
        <f>IFERROR(VLOOKUP(Table1[[#This Row],[Stock]],[2]CUS030!$A$5:$BO$10000,52,0)/Table1[[#This Row],[Rate
(L/S)]],"")</f>
        <v/>
      </c>
      <c r="AV626" s="7" t="str">
        <f>IFERROR(VLOOKUP(Table1[[#This Row],[Stock]],[2]CUS030!$A$5:$BO$10000,53,0)/Table1[[#This Row],[Rate
(L/S)]],"")</f>
        <v/>
      </c>
      <c r="AW626" s="7" t="str">
        <f>IFERROR(VLOOKUP(Table1[[#This Row],[Stock]],[2]CUS030!$A$5:$BO$10000,54,0)/Table1[[#This Row],[Rate
(L/S)]],"")</f>
        <v/>
      </c>
      <c r="AX626" s="7" t="str">
        <f>IFERROR(VLOOKUP(Table1[[#This Row],[Stock]],[2]CUS030!$A$5:$BO$10000,55,0)/Table1[[#This Row],[Rate
(L/S)]],"")</f>
        <v/>
      </c>
      <c r="AY626" s="7" t="str">
        <f>IFERROR(VLOOKUP(Table1[[#This Row],[Stock]],[2]CUS030!$A$5:$BO$10000,56,0)/Table1[[#This Row],[Rate
(L/S)]],"")</f>
        <v/>
      </c>
      <c r="AZ626" s="7" t="str">
        <f>IFERROR(VLOOKUP(Table1[[#This Row],[Stock]],[2]CUS030!$A$5:$BO$10000,57,0)/Table1[[#This Row],[Rate
(L/S)]],"")</f>
        <v/>
      </c>
      <c r="BA626" s="7" t="str">
        <f>IFERROR(VLOOKUP(Table1[[#This Row],[Stock]],[2]CUS030!$A$5:$BO$10000,58,0)/Table1[[#This Row],[Rate
(L/S)]],"")</f>
        <v/>
      </c>
      <c r="BB626" s="7" t="str">
        <f>IFERROR(VLOOKUP(Table1[[#This Row],[Stock]],[2]CUS030!$A$5:$BO$10000,59,0)/Table1[[#This Row],[Rate
(L/S)]],"")</f>
        <v/>
      </c>
      <c r="BC626" s="7" t="str">
        <f>IFERROR(VLOOKUP(Table1[[#This Row],[Stock]],[2]CUS030!$A$5:$BO$10000,60,0)/Table1[[#This Row],[Rate
(L/S)]],"")</f>
        <v/>
      </c>
      <c r="BD626" s="7" t="str">
        <f>IFERROR(VLOOKUP(Table1[[#This Row],[Stock]],[2]CUS030!$A$5:$BO$10000,61,0)/Table1[[#This Row],[Rate
(L/S)]],"")</f>
        <v/>
      </c>
      <c r="BE626" s="7" t="str">
        <f>IFERROR(VLOOKUP(Table1[[#This Row],[Stock]],[2]CUS030!$A$5:$BO$10000,62,0)/Table1[[#This Row],[Rate
(L/S)]],"")</f>
        <v/>
      </c>
      <c r="BF626" s="7" t="str">
        <f>IFERROR(VLOOKUP(Table1[[#This Row],[Stock]],[2]CUS030!$A$5:$BO$10000,63,0)/Table1[[#This Row],[Rate
(L/S)]],"")</f>
        <v/>
      </c>
      <c r="BG626" s="7" t="str">
        <f>IFERROR(VLOOKUP(Table1[[#This Row],[Stock]],[2]CUS030!$A$5:$BO$10000,64,0)/Table1[[#This Row],[Rate
(L/S)]],"")</f>
        <v/>
      </c>
      <c r="BH626" s="7" t="str">
        <f>IFERROR(VLOOKUP(Table1[[#This Row],[Stock]],[2]CUS030!$A$5:$BO$10000,65,0)/Table1[[#This Row],[Rate
(L/S)]],"")</f>
        <v/>
      </c>
      <c r="BI626" s="7" t="s">
        <v>1</v>
      </c>
      <c r="BJ626" s="15">
        <f>IFERROR(IF(Table1[[#This Row],[S.Material]]="S",(Table1[[#This Row],[Total Qty]]+Table1[[#This Row],[N+1]]+Table1[[#This Row],[N+2]]),Table1[[#This Row],[Total Qty]]+Table1[[#This Row],[N+1]]),)</f>
        <v>0</v>
      </c>
      <c r="BK626" s="7" t="str">
        <f>IFERROR(IF(((AVERAGE((Table1[[#This Row],[N+1]],Table1[[#This Row],[N+2]]),Table1[[#This Row],[N+3]])-(Table1[[#This Row],[Total Qty]])))&gt;500,"Fixed&gt;500pcs",""),"")</f>
        <v/>
      </c>
      <c r="BL626" s="7" t="str">
        <f>IF(AND(Table1[[#This Row],[Last Forcast]]=0,Table1[[#This Row],[Total Qty]]&gt;0,Table1[[#This Row],[N+1]]&gt;0),"Check PO again","")</f>
        <v/>
      </c>
    </row>
    <row r="627" spans="2:64" x14ac:dyDescent="0.3">
      <c r="B627">
        <v>625</v>
      </c>
      <c r="C627" t="s">
        <v>640</v>
      </c>
      <c r="D627">
        <f>IFERROR(ROUND((MID(Table1[[#This Row],[Production]],35,(LEN(Table1[[#This Row],[Production]]))-37)/(MID(Table1[[#This Row],[Stock]],35,(LEN(Table1[[#This Row],[Stock]]))-37))),0),"")</f>
        <v>9</v>
      </c>
      <c r="E627" t="s">
        <v>624</v>
      </c>
      <c r="F627" s="16">
        <f>VLOOKUP(LEFT(Table1[[#This Row],[Production]],LEN(Table1[[#This Row],[Production]])-7),Item!$A$5:$Z$1000,26,0)</f>
        <v>1.492</v>
      </c>
      <c r="H627" s="8" t="str">
        <f>IFERROR(VLOOKUP(MID(Table1[[#This Row],[Production]],10,2),Special!$B$2:$D$26,3,0),"")</f>
        <v>S</v>
      </c>
      <c r="J627" t="b">
        <f>EXACT(LEFT(Table1[[#This Row],[Stock]],12),LEFT(Table1[[#This Row],[Production]],12))</f>
        <v>1</v>
      </c>
      <c r="K627" t="b">
        <f>EXACT((RIGHT(Table1[[#This Row],[Stock]],3)),((RIGHT(Table1[[#This Row],[Production]],3))))</f>
        <v>1</v>
      </c>
      <c r="L627" s="14" t="str">
        <f>IFERROR(VLOOKUP(Table1[[#This Row],[Stock]],[1]Sheet1!$A$7:$N$10000,14,0),"")</f>
        <v/>
      </c>
      <c r="M627" s="14" t="str">
        <f>IFERROR(ROUND((Table1[[#This Row],[Stock
(S&amp;L)]]/Table1[[#This Row],[Rate
(L/S)]]),0),"")</f>
        <v/>
      </c>
      <c r="O627" t="str">
        <f>IF(Table1[[#This Row],[Rate
(L/S)]]=1,"P/E","C")</f>
        <v>C</v>
      </c>
      <c r="P627" s="7" t="str">
        <f>IFERROR(VLOOKUP(Table1[[#This Row],[Stock]],[2]CUS030!$A$5:$BO$10000,21,0)/Table1[[#This Row],[Rate
(L/S)]],"")</f>
        <v/>
      </c>
      <c r="Q627" s="7" t="str">
        <f>IFERROR(VLOOKUP(Table1[[#This Row],[Stock]],[2]CUS030!$A$5:$BO$10000,22,0)/Table1[[#This Row],[Rate
(L/S)]],"")</f>
        <v/>
      </c>
      <c r="R627" s="7" t="str">
        <f>IFERROR(VLOOKUP(Table1[[#This Row],[Stock]],[2]CUS030!$A$5:$BO$10000,23,0)/Table1[[#This Row],[Rate
(L/S)]],"")</f>
        <v/>
      </c>
      <c r="S627" s="7" t="str">
        <f>IFERROR(VLOOKUP(Table1[[#This Row],[Stock]],[2]CUS030!$A$5:$BO$10000,24,0)/Table1[[#This Row],[Rate
(L/S)]],"")</f>
        <v/>
      </c>
      <c r="T627" s="7" t="str">
        <f>IFERROR(VLOOKUP(Table1[[#This Row],[Stock]],[2]CUS030!$A$5:$BO$10000,25,0)/Table1[[#This Row],[Rate
(L/S)]],"")</f>
        <v/>
      </c>
      <c r="U627" s="7" t="str">
        <f>IFERROR(VLOOKUP(Table1[[#This Row],[Stock]],[2]CUS030!$A$5:$BO$10000,26,0)/Table1[[#This Row],[Rate
(L/S)]],"")</f>
        <v/>
      </c>
      <c r="V627" s="7" t="str">
        <f>IFERROR(VLOOKUP(Table1[[#This Row],[Stock]],[2]CUS030!$A$5:$BO$10000,27,0)/Table1[[#This Row],[Rate
(L/S)]],"")</f>
        <v/>
      </c>
      <c r="W627" s="7" t="str">
        <f>IFERROR(VLOOKUP(Table1[[#This Row],[Stock]],[2]CUS030!$A$5:$BO$10000,28,0)/Table1[[#This Row],[Rate
(L/S)]],"")</f>
        <v/>
      </c>
      <c r="X627" s="7" t="str">
        <f>IFERROR(VLOOKUP(Table1[[#This Row],[Stock]],[2]CUS030!$A$5:$BO$10000,29,0)/Table1[[#This Row],[Rate
(L/S)]],"")</f>
        <v/>
      </c>
      <c r="Y627" s="7" t="str">
        <f>IFERROR(VLOOKUP(Table1[[#This Row],[Stock]],[2]CUS030!$A$5:$BO$10000,30,0)/Table1[[#This Row],[Rate
(L/S)]],"")</f>
        <v/>
      </c>
      <c r="Z627" s="7" t="str">
        <f>IFERROR(VLOOKUP(Table1[[#This Row],[Stock]],[2]CUS030!$A$5:$BO$10000,31,0)/Table1[[#This Row],[Rate
(L/S)]],"")</f>
        <v/>
      </c>
      <c r="AA627" s="7" t="str">
        <f>IFERROR(VLOOKUP(Table1[[#This Row],[Stock]],[2]CUS030!$A$5:$BO$10000,32,0)/Table1[[#This Row],[Rate
(L/S)]],"")</f>
        <v/>
      </c>
      <c r="AB627" s="7" t="str">
        <f>IFERROR(VLOOKUP(Table1[[#This Row],[Stock]],[2]CUS030!$A$5:$BO$10000,33,0)/Table1[[#This Row],[Rate
(L/S)]],"")</f>
        <v/>
      </c>
      <c r="AC627" s="7" t="str">
        <f>IFERROR(VLOOKUP(Table1[[#This Row],[Stock]],[2]CUS030!$A$5:$BO$10000,34,0)/Table1[[#This Row],[Rate
(L/S)]],"")</f>
        <v/>
      </c>
      <c r="AD627" s="7" t="str">
        <f>IFERROR(VLOOKUP(Table1[[#This Row],[Stock]],[2]CUS030!$A$5:$BO$10000,35,0)/Table1[[#This Row],[Rate
(L/S)]],"")</f>
        <v/>
      </c>
      <c r="AE627" s="7" t="str">
        <f>IFERROR(VLOOKUP(Table1[[#This Row],[Stock]],[2]CUS030!$A$5:$BO$10000,36,0)/Table1[[#This Row],[Rate
(L/S)]],"")</f>
        <v/>
      </c>
      <c r="AF627" s="7" t="str">
        <f>IFERROR(VLOOKUP(Table1[[#This Row],[Stock]],[2]CUS030!$A$5:$BO$10000,37,0)/Table1[[#This Row],[Rate
(L/S)]],"")</f>
        <v/>
      </c>
      <c r="AG627" s="7" t="str">
        <f>IFERROR(VLOOKUP(Table1[[#This Row],[Stock]],[2]CUS030!$A$5:$BO$10000,38,0)/Table1[[#This Row],[Rate
(L/S)]],"")</f>
        <v/>
      </c>
      <c r="AH627" s="7" t="str">
        <f>IFERROR(VLOOKUP(Table1[[#This Row],[Stock]],[2]CUS030!$A$5:$BO$10000,39,0)/Table1[[#This Row],[Rate
(L/S)]],"")</f>
        <v/>
      </c>
      <c r="AI627" s="7" t="str">
        <f>IFERROR(VLOOKUP(Table1[[#This Row],[Stock]],[2]CUS030!$A$5:$BO$10000,40,0)/Table1[[#This Row],[Rate
(L/S)]],"")</f>
        <v/>
      </c>
      <c r="AJ627" s="7" t="str">
        <f>IFERROR(VLOOKUP(Table1[[#This Row],[Stock]],[2]CUS030!$A$5:$BO$10000,41,0)/Table1[[#This Row],[Rate
(L/S)]],"")</f>
        <v/>
      </c>
      <c r="AK627" s="7" t="str">
        <f>IFERROR(VLOOKUP(Table1[[#This Row],[Stock]],[2]CUS030!$A$5:$BO$10000,42,0)/Table1[[#This Row],[Rate
(L/S)]],"")</f>
        <v/>
      </c>
      <c r="AL627" s="7" t="str">
        <f>IFERROR(VLOOKUP(Table1[[#This Row],[Stock]],[2]CUS030!$A$5:$BO$10000,43,0)/Table1[[#This Row],[Rate
(L/S)]],"")</f>
        <v/>
      </c>
      <c r="AM627" s="7" t="str">
        <f>IFERROR(VLOOKUP(Table1[[#This Row],[Stock]],[2]CUS030!$A$5:$BO$10000,44,0)/Table1[[#This Row],[Rate
(L/S)]],"")</f>
        <v/>
      </c>
      <c r="AN627" s="7" t="str">
        <f>IFERROR(VLOOKUP(Table1[[#This Row],[Stock]],[2]CUS030!$A$5:$BO$10000,45,0)/Table1[[#This Row],[Rate
(L/S)]],"")</f>
        <v/>
      </c>
      <c r="AO627" s="7" t="str">
        <f>IFERROR(VLOOKUP(Table1[[#This Row],[Stock]],[2]CUS030!$A$5:$BO$10000,46,0)/Table1[[#This Row],[Rate
(L/S)]],"")</f>
        <v/>
      </c>
      <c r="AP627" s="7" t="str">
        <f>IFERROR(VLOOKUP(Table1[[#This Row],[Stock]],[2]CUS030!$A$5:$BO$10000,47,0)/Table1[[#This Row],[Rate
(L/S)]],"")</f>
        <v/>
      </c>
      <c r="AQ627" s="7" t="str">
        <f>IFERROR(VLOOKUP(Table1[[#This Row],[Stock]],[2]CUS030!$A$5:$BO$10000,48,0)/Table1[[#This Row],[Rate
(L/S)]],"")</f>
        <v/>
      </c>
      <c r="AR627" s="7" t="str">
        <f>IFERROR(VLOOKUP(Table1[[#This Row],[Stock]],[2]CUS030!$A$5:$BO$10000,49,0)/Table1[[#This Row],[Rate
(L/S)]],"")</f>
        <v/>
      </c>
      <c r="AS627" s="7" t="str">
        <f>IFERROR(VLOOKUP(Table1[[#This Row],[Stock]],[2]CUS030!$A$5:$BO$10000,50,0)/Table1[[#This Row],[Rate
(L/S)]],"")</f>
        <v/>
      </c>
      <c r="AT627" s="7" t="str">
        <f>IFERROR(VLOOKUP(Table1[[#This Row],[Stock]],[2]CUS030!$A$5:$BO$10000,51,0)/Table1[[#This Row],[Rate
(L/S)]],"")</f>
        <v/>
      </c>
      <c r="AU627" s="7" t="str">
        <f>IFERROR(VLOOKUP(Table1[[#This Row],[Stock]],[2]CUS030!$A$5:$BO$10000,52,0)/Table1[[#This Row],[Rate
(L/S)]],"")</f>
        <v/>
      </c>
      <c r="AV627" s="7" t="str">
        <f>IFERROR(VLOOKUP(Table1[[#This Row],[Stock]],[2]CUS030!$A$5:$BO$10000,53,0)/Table1[[#This Row],[Rate
(L/S)]],"")</f>
        <v/>
      </c>
      <c r="AW627" s="7" t="str">
        <f>IFERROR(VLOOKUP(Table1[[#This Row],[Stock]],[2]CUS030!$A$5:$BO$10000,54,0)/Table1[[#This Row],[Rate
(L/S)]],"")</f>
        <v/>
      </c>
      <c r="AX627" s="7" t="str">
        <f>IFERROR(VLOOKUP(Table1[[#This Row],[Stock]],[2]CUS030!$A$5:$BO$10000,55,0)/Table1[[#This Row],[Rate
(L/S)]],"")</f>
        <v/>
      </c>
      <c r="AY627" s="7" t="str">
        <f>IFERROR(VLOOKUP(Table1[[#This Row],[Stock]],[2]CUS030!$A$5:$BO$10000,56,0)/Table1[[#This Row],[Rate
(L/S)]],"")</f>
        <v/>
      </c>
      <c r="AZ627" s="7" t="str">
        <f>IFERROR(VLOOKUP(Table1[[#This Row],[Stock]],[2]CUS030!$A$5:$BO$10000,57,0)/Table1[[#This Row],[Rate
(L/S)]],"")</f>
        <v/>
      </c>
      <c r="BA627" s="7" t="str">
        <f>IFERROR(VLOOKUP(Table1[[#This Row],[Stock]],[2]CUS030!$A$5:$BO$10000,58,0)/Table1[[#This Row],[Rate
(L/S)]],"")</f>
        <v/>
      </c>
      <c r="BB627" s="7" t="str">
        <f>IFERROR(VLOOKUP(Table1[[#This Row],[Stock]],[2]CUS030!$A$5:$BO$10000,59,0)/Table1[[#This Row],[Rate
(L/S)]],"")</f>
        <v/>
      </c>
      <c r="BC627" s="7" t="str">
        <f>IFERROR(VLOOKUP(Table1[[#This Row],[Stock]],[2]CUS030!$A$5:$BO$10000,60,0)/Table1[[#This Row],[Rate
(L/S)]],"")</f>
        <v/>
      </c>
      <c r="BD627" s="7" t="str">
        <f>IFERROR(VLOOKUP(Table1[[#This Row],[Stock]],[2]CUS030!$A$5:$BO$10000,61,0)/Table1[[#This Row],[Rate
(L/S)]],"")</f>
        <v/>
      </c>
      <c r="BE627" s="7" t="str">
        <f>IFERROR(VLOOKUP(Table1[[#This Row],[Stock]],[2]CUS030!$A$5:$BO$10000,62,0)/Table1[[#This Row],[Rate
(L/S)]],"")</f>
        <v/>
      </c>
      <c r="BF627" s="7" t="str">
        <f>IFERROR(VLOOKUP(Table1[[#This Row],[Stock]],[2]CUS030!$A$5:$BO$10000,63,0)/Table1[[#This Row],[Rate
(L/S)]],"")</f>
        <v/>
      </c>
      <c r="BG627" s="7" t="str">
        <f>IFERROR(VLOOKUP(Table1[[#This Row],[Stock]],[2]CUS030!$A$5:$BO$10000,64,0)/Table1[[#This Row],[Rate
(L/S)]],"")</f>
        <v/>
      </c>
      <c r="BH627" s="7" t="str">
        <f>IFERROR(VLOOKUP(Table1[[#This Row],[Stock]],[2]CUS030!$A$5:$BO$10000,65,0)/Table1[[#This Row],[Rate
(L/S)]],"")</f>
        <v/>
      </c>
      <c r="BI627" s="7" t="s">
        <v>1</v>
      </c>
      <c r="BJ627" s="15">
        <f>IFERROR(IF(Table1[[#This Row],[S.Material]]="S",(Table1[[#This Row],[Total Qty]]+Table1[[#This Row],[N+1]]+Table1[[#This Row],[N+2]]),Table1[[#This Row],[Total Qty]]+Table1[[#This Row],[N+1]]),)</f>
        <v>0</v>
      </c>
      <c r="BK627" s="7" t="str">
        <f>IFERROR(IF(((AVERAGE((Table1[[#This Row],[N+1]],Table1[[#This Row],[N+2]]),Table1[[#This Row],[N+3]])-(Table1[[#This Row],[Total Qty]])))&gt;500,"Fixed&gt;500pcs",""),"")</f>
        <v/>
      </c>
      <c r="BL627" s="7" t="str">
        <f>IF(AND(Table1[[#This Row],[Last Forcast]]=0,Table1[[#This Row],[Total Qty]]&gt;0,Table1[[#This Row],[N+1]]&gt;0),"Check PO again","")</f>
        <v/>
      </c>
    </row>
    <row r="628" spans="2:64" x14ac:dyDescent="0.3">
      <c r="B628">
        <v>626</v>
      </c>
      <c r="C628" t="s">
        <v>641</v>
      </c>
      <c r="D628">
        <f>IFERROR(ROUND((MID(Table1[[#This Row],[Production]],35,(LEN(Table1[[#This Row],[Production]]))-37)/(MID(Table1[[#This Row],[Stock]],35,(LEN(Table1[[#This Row],[Stock]]))-37))),0),"")</f>
        <v>27</v>
      </c>
      <c r="E628" t="s">
        <v>642</v>
      </c>
      <c r="F628" s="16">
        <f>VLOOKUP(LEFT(Table1[[#This Row],[Production]],LEN(Table1[[#This Row],[Production]])-7),Item!$A$5:$Z$1000,26,0)</f>
        <v>1.667</v>
      </c>
      <c r="H628" s="8" t="str">
        <f>IFERROR(VLOOKUP(MID(Table1[[#This Row],[Production]],10,2),Special!$B$2:$D$26,3,0),"")</f>
        <v>S</v>
      </c>
      <c r="J628" t="b">
        <f>EXACT(LEFT(Table1[[#This Row],[Stock]],12),LEFT(Table1[[#This Row],[Production]],12))</f>
        <v>1</v>
      </c>
      <c r="K628" t="b">
        <f>EXACT((RIGHT(Table1[[#This Row],[Stock]],3)),((RIGHT(Table1[[#This Row],[Production]],3))))</f>
        <v>1</v>
      </c>
      <c r="L628" s="14">
        <f>IFERROR(VLOOKUP(Table1[[#This Row],[Stock]],[1]Sheet1!$A$7:$N$10000,14,0),"")</f>
        <v>15257</v>
      </c>
      <c r="M628" s="14">
        <f>IFERROR(ROUND((Table1[[#This Row],[Stock
(S&amp;L)]]/Table1[[#This Row],[Rate
(L/S)]]),0),"")</f>
        <v>565</v>
      </c>
      <c r="O628" t="str">
        <f>IF(Table1[[#This Row],[Rate
(L/S)]]=1,"P/E","C")</f>
        <v>C</v>
      </c>
      <c r="P628" s="7">
        <f>IFERROR(VLOOKUP(Table1[[#This Row],[Stock]],[2]CUS030!$A$5:$BO$10000,21,0)/Table1[[#This Row],[Rate
(L/S)]],"")</f>
        <v>44.481481481481481</v>
      </c>
      <c r="Q628" s="7">
        <f>IFERROR(VLOOKUP(Table1[[#This Row],[Stock]],[2]CUS030!$A$5:$BO$10000,22,0)/Table1[[#This Row],[Rate
(L/S)]],"")</f>
        <v>44.481481481481481</v>
      </c>
      <c r="R628" s="7">
        <f>IFERROR(VLOOKUP(Table1[[#This Row],[Stock]],[2]CUS030!$A$5:$BO$10000,23,0)/Table1[[#This Row],[Rate
(L/S)]],"")</f>
        <v>0</v>
      </c>
      <c r="S628" s="7">
        <f>IFERROR(VLOOKUP(Table1[[#This Row],[Stock]],[2]CUS030!$A$5:$BO$10000,24,0)/Table1[[#This Row],[Rate
(L/S)]],"")</f>
        <v>0</v>
      </c>
      <c r="T628" s="7">
        <f>IFERROR(VLOOKUP(Table1[[#This Row],[Stock]],[2]CUS030!$A$5:$BO$10000,25,0)/Table1[[#This Row],[Rate
(L/S)]],"")</f>
        <v>0</v>
      </c>
      <c r="U628" s="7">
        <f>IFERROR(VLOOKUP(Table1[[#This Row],[Stock]],[2]CUS030!$A$5:$BO$10000,26,0)/Table1[[#This Row],[Rate
(L/S)]],"")</f>
        <v>0</v>
      </c>
      <c r="V628" s="7">
        <f>IFERROR(VLOOKUP(Table1[[#This Row],[Stock]],[2]CUS030!$A$5:$BO$10000,27,0)/Table1[[#This Row],[Rate
(L/S)]],"")</f>
        <v>0</v>
      </c>
      <c r="W628" s="7">
        <f>IFERROR(VLOOKUP(Table1[[#This Row],[Stock]],[2]CUS030!$A$5:$BO$10000,28,0)/Table1[[#This Row],[Rate
(L/S)]],"")</f>
        <v>0</v>
      </c>
      <c r="X628" s="7">
        <f>IFERROR(VLOOKUP(Table1[[#This Row],[Stock]],[2]CUS030!$A$5:$BO$10000,29,0)/Table1[[#This Row],[Rate
(L/S)]],"")</f>
        <v>0</v>
      </c>
      <c r="Y628" s="7">
        <f>IFERROR(VLOOKUP(Table1[[#This Row],[Stock]],[2]CUS030!$A$5:$BO$10000,30,0)/Table1[[#This Row],[Rate
(L/S)]],"")</f>
        <v>0</v>
      </c>
      <c r="Z628" s="7">
        <f>IFERROR(VLOOKUP(Table1[[#This Row],[Stock]],[2]CUS030!$A$5:$BO$10000,31,0)/Table1[[#This Row],[Rate
(L/S)]],"")</f>
        <v>0</v>
      </c>
      <c r="AA628" s="7">
        <f>IFERROR(VLOOKUP(Table1[[#This Row],[Stock]],[2]CUS030!$A$5:$BO$10000,32,0)/Table1[[#This Row],[Rate
(L/S)]],"")</f>
        <v>0</v>
      </c>
      <c r="AB628" s="7">
        <f>IFERROR(VLOOKUP(Table1[[#This Row],[Stock]],[2]CUS030!$A$5:$BO$10000,33,0)/Table1[[#This Row],[Rate
(L/S)]],"")</f>
        <v>0</v>
      </c>
      <c r="AC628" s="7">
        <f>IFERROR(VLOOKUP(Table1[[#This Row],[Stock]],[2]CUS030!$A$5:$BO$10000,34,0)/Table1[[#This Row],[Rate
(L/S)]],"")</f>
        <v>0</v>
      </c>
      <c r="AD628" s="7">
        <f>IFERROR(VLOOKUP(Table1[[#This Row],[Stock]],[2]CUS030!$A$5:$BO$10000,35,0)/Table1[[#This Row],[Rate
(L/S)]],"")</f>
        <v>0</v>
      </c>
      <c r="AE628" s="7">
        <f>IFERROR(VLOOKUP(Table1[[#This Row],[Stock]],[2]CUS030!$A$5:$BO$10000,36,0)/Table1[[#This Row],[Rate
(L/S)]],"")</f>
        <v>0</v>
      </c>
      <c r="AF628" s="7">
        <f>IFERROR(VLOOKUP(Table1[[#This Row],[Stock]],[2]CUS030!$A$5:$BO$10000,37,0)/Table1[[#This Row],[Rate
(L/S)]],"")</f>
        <v>0</v>
      </c>
      <c r="AG628" s="7">
        <f>IFERROR(VLOOKUP(Table1[[#This Row],[Stock]],[2]CUS030!$A$5:$BO$10000,38,0)/Table1[[#This Row],[Rate
(L/S)]],"")</f>
        <v>0</v>
      </c>
      <c r="AH628" s="7">
        <f>IFERROR(VLOOKUP(Table1[[#This Row],[Stock]],[2]CUS030!$A$5:$BO$10000,39,0)/Table1[[#This Row],[Rate
(L/S)]],"")</f>
        <v>0</v>
      </c>
      <c r="AI628" s="7">
        <f>IFERROR(VLOOKUP(Table1[[#This Row],[Stock]],[2]CUS030!$A$5:$BO$10000,40,0)/Table1[[#This Row],[Rate
(L/S)]],"")</f>
        <v>0</v>
      </c>
      <c r="AJ628" s="7">
        <f>IFERROR(VLOOKUP(Table1[[#This Row],[Stock]],[2]CUS030!$A$5:$BO$10000,41,0)/Table1[[#This Row],[Rate
(L/S)]],"")</f>
        <v>0</v>
      </c>
      <c r="AK628" s="7">
        <f>IFERROR(VLOOKUP(Table1[[#This Row],[Stock]],[2]CUS030!$A$5:$BO$10000,42,0)/Table1[[#This Row],[Rate
(L/S)]],"")</f>
        <v>0</v>
      </c>
      <c r="AL628" s="7">
        <f>IFERROR(VLOOKUP(Table1[[#This Row],[Stock]],[2]CUS030!$A$5:$BO$10000,43,0)/Table1[[#This Row],[Rate
(L/S)]],"")</f>
        <v>0</v>
      </c>
      <c r="AM628" s="7">
        <f>IFERROR(VLOOKUP(Table1[[#This Row],[Stock]],[2]CUS030!$A$5:$BO$10000,44,0)/Table1[[#This Row],[Rate
(L/S)]],"")</f>
        <v>0</v>
      </c>
      <c r="AN628" s="7">
        <f>IFERROR(VLOOKUP(Table1[[#This Row],[Stock]],[2]CUS030!$A$5:$BO$10000,45,0)/Table1[[#This Row],[Rate
(L/S)]],"")</f>
        <v>0</v>
      </c>
      <c r="AO628" s="7">
        <f>IFERROR(VLOOKUP(Table1[[#This Row],[Stock]],[2]CUS030!$A$5:$BO$10000,46,0)/Table1[[#This Row],[Rate
(L/S)]],"")</f>
        <v>0</v>
      </c>
      <c r="AP628" s="7">
        <f>IFERROR(VLOOKUP(Table1[[#This Row],[Stock]],[2]CUS030!$A$5:$BO$10000,47,0)/Table1[[#This Row],[Rate
(L/S)]],"")</f>
        <v>0</v>
      </c>
      <c r="AQ628" s="7">
        <f>IFERROR(VLOOKUP(Table1[[#This Row],[Stock]],[2]CUS030!$A$5:$BO$10000,48,0)/Table1[[#This Row],[Rate
(L/S)]],"")</f>
        <v>0</v>
      </c>
      <c r="AR628" s="7">
        <f>IFERROR(VLOOKUP(Table1[[#This Row],[Stock]],[2]CUS030!$A$5:$BO$10000,49,0)/Table1[[#This Row],[Rate
(L/S)]],"")</f>
        <v>0</v>
      </c>
      <c r="AS628" s="7">
        <f>IFERROR(VLOOKUP(Table1[[#This Row],[Stock]],[2]CUS030!$A$5:$BO$10000,50,0)/Table1[[#This Row],[Rate
(L/S)]],"")</f>
        <v>0</v>
      </c>
      <c r="AT628" s="7">
        <f>IFERROR(VLOOKUP(Table1[[#This Row],[Stock]],[2]CUS030!$A$5:$BO$10000,51,0)/Table1[[#This Row],[Rate
(L/S)]],"")</f>
        <v>0</v>
      </c>
      <c r="AU628" s="7">
        <f>IFERROR(VLOOKUP(Table1[[#This Row],[Stock]],[2]CUS030!$A$5:$BO$10000,52,0)/Table1[[#This Row],[Rate
(L/S)]],"")</f>
        <v>0</v>
      </c>
      <c r="AV628" s="7">
        <f>IFERROR(VLOOKUP(Table1[[#This Row],[Stock]],[2]CUS030!$A$5:$BO$10000,53,0)/Table1[[#This Row],[Rate
(L/S)]],"")</f>
        <v>88.962962962962962</v>
      </c>
      <c r="AW628" s="7">
        <f>IFERROR(VLOOKUP(Table1[[#This Row],[Stock]],[2]CUS030!$A$5:$BO$10000,54,0)/Table1[[#This Row],[Rate
(L/S)]],"")</f>
        <v>0</v>
      </c>
      <c r="AX628" s="7">
        <f>IFERROR(VLOOKUP(Table1[[#This Row],[Stock]],[2]CUS030!$A$5:$BO$10000,55,0)/Table1[[#This Row],[Rate
(L/S)]],"")</f>
        <v>608.48148148148152</v>
      </c>
      <c r="AY628" s="7">
        <f>IFERROR(VLOOKUP(Table1[[#This Row],[Stock]],[2]CUS030!$A$5:$BO$10000,56,0)/Table1[[#This Row],[Rate
(L/S)]],"")</f>
        <v>326.07407407407408</v>
      </c>
      <c r="AZ628" s="7">
        <f>IFERROR(VLOOKUP(Table1[[#This Row],[Stock]],[2]CUS030!$A$5:$BO$10000,57,0)/Table1[[#This Row],[Rate
(L/S)]],"")</f>
        <v>136.14814814814815</v>
      </c>
      <c r="BA628" s="7">
        <f>IFERROR(VLOOKUP(Table1[[#This Row],[Stock]],[2]CUS030!$A$5:$BO$10000,58,0)/Table1[[#This Row],[Rate
(L/S)]],"")</f>
        <v>213.62962962962962</v>
      </c>
      <c r="BB628" s="7">
        <f>IFERROR(VLOOKUP(Table1[[#This Row],[Stock]],[2]CUS030!$A$5:$BO$10000,59,0)/Table1[[#This Row],[Rate
(L/S)]],"")</f>
        <v>0</v>
      </c>
      <c r="BC628" s="7">
        <f>IFERROR(VLOOKUP(Table1[[#This Row],[Stock]],[2]CUS030!$A$5:$BO$10000,60,0)/Table1[[#This Row],[Rate
(L/S)]],"")</f>
        <v>0</v>
      </c>
      <c r="BD628" s="7">
        <f>IFERROR(VLOOKUP(Table1[[#This Row],[Stock]],[2]CUS030!$A$5:$BO$10000,61,0)/Table1[[#This Row],[Rate
(L/S)]],"")</f>
        <v>0</v>
      </c>
      <c r="BE628" s="7">
        <f>IFERROR(VLOOKUP(Table1[[#This Row],[Stock]],[2]CUS030!$A$5:$BO$10000,62,0)/Table1[[#This Row],[Rate
(L/S)]],"")</f>
        <v>0</v>
      </c>
      <c r="BF628" s="7">
        <f>IFERROR(VLOOKUP(Table1[[#This Row],[Stock]],[2]CUS030!$A$5:$BO$10000,63,0)/Table1[[#This Row],[Rate
(L/S)]],"")</f>
        <v>0</v>
      </c>
      <c r="BG628" s="7">
        <f>IFERROR(VLOOKUP(Table1[[#This Row],[Stock]],[2]CUS030!$A$5:$BO$10000,64,0)/Table1[[#This Row],[Rate
(L/S)]],"")</f>
        <v>0</v>
      </c>
      <c r="BH628" s="7">
        <f>IFERROR(VLOOKUP(Table1[[#This Row],[Stock]],[2]CUS030!$A$5:$BO$10000,65,0)/Table1[[#This Row],[Rate
(L/S)]],"")</f>
        <v>0</v>
      </c>
      <c r="BI628" s="7" t="s">
        <v>1</v>
      </c>
      <c r="BJ628" s="15">
        <f>IFERROR(IF(Table1[[#This Row],[S.Material]]="S",(Table1[[#This Row],[Total Qty]]+Table1[[#This Row],[N+1]]+Table1[[#This Row],[N+2]]),Table1[[#This Row],[Total Qty]]+Table1[[#This Row],[N+1]]),)</f>
        <v>551.18518518518522</v>
      </c>
      <c r="BK628" s="7" t="str">
        <f>IFERROR(IF(((AVERAGE((Table1[[#This Row],[N+1]],Table1[[#This Row],[N+2]]),Table1[[#This Row],[N+3]])-(Table1[[#This Row],[Total Qty]])))&gt;500,"Fixed&gt;500pcs",""),"")</f>
        <v/>
      </c>
      <c r="BL628" s="7" t="str">
        <f>IF(AND(Table1[[#This Row],[Last Forcast]]=0,Table1[[#This Row],[Total Qty]]&gt;0,Table1[[#This Row],[N+1]]&gt;0),"Check PO again","")</f>
        <v/>
      </c>
    </row>
    <row r="629" spans="2:64" x14ac:dyDescent="0.3">
      <c r="B629">
        <v>627</v>
      </c>
      <c r="C629" t="s">
        <v>642</v>
      </c>
      <c r="D629">
        <f>IFERROR(ROUND((MID(Table1[[#This Row],[Production]],35,(LEN(Table1[[#This Row],[Production]]))-37)/(MID(Table1[[#This Row],[Stock]],35,(LEN(Table1[[#This Row],[Stock]]))-37))),0),"")</f>
        <v>1</v>
      </c>
      <c r="E629" t="s">
        <v>642</v>
      </c>
      <c r="F629" s="16">
        <f>VLOOKUP(LEFT(Table1[[#This Row],[Production]],LEN(Table1[[#This Row],[Production]])-7),Item!$A$5:$Z$1000,26,0)</f>
        <v>1.667</v>
      </c>
      <c r="H629" s="8" t="str">
        <f>IFERROR(VLOOKUP(MID(Table1[[#This Row],[Production]],10,2),Special!$B$2:$D$26,3,0),"")</f>
        <v>S</v>
      </c>
      <c r="J629" t="b">
        <f>EXACT(LEFT(Table1[[#This Row],[Stock]],12),LEFT(Table1[[#This Row],[Production]],12))</f>
        <v>1</v>
      </c>
      <c r="K629" t="b">
        <f>EXACT((RIGHT(Table1[[#This Row],[Stock]],3)),((RIGHT(Table1[[#This Row],[Production]],3))))</f>
        <v>1</v>
      </c>
      <c r="L629" s="14">
        <f>IFERROR(VLOOKUP(Table1[[#This Row],[Stock]],[1]Sheet1!$A$7:$N$10000,14,0),"")</f>
        <v>662</v>
      </c>
      <c r="M629" s="14">
        <f>IFERROR(ROUND((Table1[[#This Row],[Stock
(S&amp;L)]]/Table1[[#This Row],[Rate
(L/S)]]),0),"")</f>
        <v>662</v>
      </c>
      <c r="O629" t="str">
        <f>IF(Table1[[#This Row],[Rate
(L/S)]]=1,"P/E","C")</f>
        <v>P/E</v>
      </c>
      <c r="P629" s="7" t="str">
        <f>IFERROR(VLOOKUP(Table1[[#This Row],[Stock]],[2]CUS030!$A$5:$BO$10000,21,0)/Table1[[#This Row],[Rate
(L/S)]],"")</f>
        <v/>
      </c>
      <c r="Q629" s="7" t="str">
        <f>IFERROR(VLOOKUP(Table1[[#This Row],[Stock]],[2]CUS030!$A$5:$BO$10000,22,0)/Table1[[#This Row],[Rate
(L/S)]],"")</f>
        <v/>
      </c>
      <c r="R629" s="7" t="str">
        <f>IFERROR(VLOOKUP(Table1[[#This Row],[Stock]],[2]CUS030!$A$5:$BO$10000,23,0)/Table1[[#This Row],[Rate
(L/S)]],"")</f>
        <v/>
      </c>
      <c r="S629" s="7" t="str">
        <f>IFERROR(VLOOKUP(Table1[[#This Row],[Stock]],[2]CUS030!$A$5:$BO$10000,24,0)/Table1[[#This Row],[Rate
(L/S)]],"")</f>
        <v/>
      </c>
      <c r="T629" s="7" t="str">
        <f>IFERROR(VLOOKUP(Table1[[#This Row],[Stock]],[2]CUS030!$A$5:$BO$10000,25,0)/Table1[[#This Row],[Rate
(L/S)]],"")</f>
        <v/>
      </c>
      <c r="U629" s="7" t="str">
        <f>IFERROR(VLOOKUP(Table1[[#This Row],[Stock]],[2]CUS030!$A$5:$BO$10000,26,0)/Table1[[#This Row],[Rate
(L/S)]],"")</f>
        <v/>
      </c>
      <c r="V629" s="7" t="str">
        <f>IFERROR(VLOOKUP(Table1[[#This Row],[Stock]],[2]CUS030!$A$5:$BO$10000,27,0)/Table1[[#This Row],[Rate
(L/S)]],"")</f>
        <v/>
      </c>
      <c r="W629" s="7" t="str">
        <f>IFERROR(VLOOKUP(Table1[[#This Row],[Stock]],[2]CUS030!$A$5:$BO$10000,28,0)/Table1[[#This Row],[Rate
(L/S)]],"")</f>
        <v/>
      </c>
      <c r="X629" s="7" t="str">
        <f>IFERROR(VLOOKUP(Table1[[#This Row],[Stock]],[2]CUS030!$A$5:$BO$10000,29,0)/Table1[[#This Row],[Rate
(L/S)]],"")</f>
        <v/>
      </c>
      <c r="Y629" s="7" t="str">
        <f>IFERROR(VLOOKUP(Table1[[#This Row],[Stock]],[2]CUS030!$A$5:$BO$10000,30,0)/Table1[[#This Row],[Rate
(L/S)]],"")</f>
        <v/>
      </c>
      <c r="Z629" s="7" t="str">
        <f>IFERROR(VLOOKUP(Table1[[#This Row],[Stock]],[2]CUS030!$A$5:$BO$10000,31,0)/Table1[[#This Row],[Rate
(L/S)]],"")</f>
        <v/>
      </c>
      <c r="AA629" s="7" t="str">
        <f>IFERROR(VLOOKUP(Table1[[#This Row],[Stock]],[2]CUS030!$A$5:$BO$10000,32,0)/Table1[[#This Row],[Rate
(L/S)]],"")</f>
        <v/>
      </c>
      <c r="AB629" s="7" t="str">
        <f>IFERROR(VLOOKUP(Table1[[#This Row],[Stock]],[2]CUS030!$A$5:$BO$10000,33,0)/Table1[[#This Row],[Rate
(L/S)]],"")</f>
        <v/>
      </c>
      <c r="AC629" s="7" t="str">
        <f>IFERROR(VLOOKUP(Table1[[#This Row],[Stock]],[2]CUS030!$A$5:$BO$10000,34,0)/Table1[[#This Row],[Rate
(L/S)]],"")</f>
        <v/>
      </c>
      <c r="AD629" s="7" t="str">
        <f>IFERROR(VLOOKUP(Table1[[#This Row],[Stock]],[2]CUS030!$A$5:$BO$10000,35,0)/Table1[[#This Row],[Rate
(L/S)]],"")</f>
        <v/>
      </c>
      <c r="AE629" s="7" t="str">
        <f>IFERROR(VLOOKUP(Table1[[#This Row],[Stock]],[2]CUS030!$A$5:$BO$10000,36,0)/Table1[[#This Row],[Rate
(L/S)]],"")</f>
        <v/>
      </c>
      <c r="AF629" s="7" t="str">
        <f>IFERROR(VLOOKUP(Table1[[#This Row],[Stock]],[2]CUS030!$A$5:$BO$10000,37,0)/Table1[[#This Row],[Rate
(L/S)]],"")</f>
        <v/>
      </c>
      <c r="AG629" s="7" t="str">
        <f>IFERROR(VLOOKUP(Table1[[#This Row],[Stock]],[2]CUS030!$A$5:$BO$10000,38,0)/Table1[[#This Row],[Rate
(L/S)]],"")</f>
        <v/>
      </c>
      <c r="AH629" s="7" t="str">
        <f>IFERROR(VLOOKUP(Table1[[#This Row],[Stock]],[2]CUS030!$A$5:$BO$10000,39,0)/Table1[[#This Row],[Rate
(L/S)]],"")</f>
        <v/>
      </c>
      <c r="AI629" s="7" t="str">
        <f>IFERROR(VLOOKUP(Table1[[#This Row],[Stock]],[2]CUS030!$A$5:$BO$10000,40,0)/Table1[[#This Row],[Rate
(L/S)]],"")</f>
        <v/>
      </c>
      <c r="AJ629" s="7" t="str">
        <f>IFERROR(VLOOKUP(Table1[[#This Row],[Stock]],[2]CUS030!$A$5:$BO$10000,41,0)/Table1[[#This Row],[Rate
(L/S)]],"")</f>
        <v/>
      </c>
      <c r="AK629" s="7" t="str">
        <f>IFERROR(VLOOKUP(Table1[[#This Row],[Stock]],[2]CUS030!$A$5:$BO$10000,42,0)/Table1[[#This Row],[Rate
(L/S)]],"")</f>
        <v/>
      </c>
      <c r="AL629" s="7" t="str">
        <f>IFERROR(VLOOKUP(Table1[[#This Row],[Stock]],[2]CUS030!$A$5:$BO$10000,43,0)/Table1[[#This Row],[Rate
(L/S)]],"")</f>
        <v/>
      </c>
      <c r="AM629" s="7" t="str">
        <f>IFERROR(VLOOKUP(Table1[[#This Row],[Stock]],[2]CUS030!$A$5:$BO$10000,44,0)/Table1[[#This Row],[Rate
(L/S)]],"")</f>
        <v/>
      </c>
      <c r="AN629" s="7" t="str">
        <f>IFERROR(VLOOKUP(Table1[[#This Row],[Stock]],[2]CUS030!$A$5:$BO$10000,45,0)/Table1[[#This Row],[Rate
(L/S)]],"")</f>
        <v/>
      </c>
      <c r="AO629" s="7" t="str">
        <f>IFERROR(VLOOKUP(Table1[[#This Row],[Stock]],[2]CUS030!$A$5:$BO$10000,46,0)/Table1[[#This Row],[Rate
(L/S)]],"")</f>
        <v/>
      </c>
      <c r="AP629" s="7" t="str">
        <f>IFERROR(VLOOKUP(Table1[[#This Row],[Stock]],[2]CUS030!$A$5:$BO$10000,47,0)/Table1[[#This Row],[Rate
(L/S)]],"")</f>
        <v/>
      </c>
      <c r="AQ629" s="7" t="str">
        <f>IFERROR(VLOOKUP(Table1[[#This Row],[Stock]],[2]CUS030!$A$5:$BO$10000,48,0)/Table1[[#This Row],[Rate
(L/S)]],"")</f>
        <v/>
      </c>
      <c r="AR629" s="7" t="str">
        <f>IFERROR(VLOOKUP(Table1[[#This Row],[Stock]],[2]CUS030!$A$5:$BO$10000,49,0)/Table1[[#This Row],[Rate
(L/S)]],"")</f>
        <v/>
      </c>
      <c r="AS629" s="7" t="str">
        <f>IFERROR(VLOOKUP(Table1[[#This Row],[Stock]],[2]CUS030!$A$5:$BO$10000,50,0)/Table1[[#This Row],[Rate
(L/S)]],"")</f>
        <v/>
      </c>
      <c r="AT629" s="7" t="str">
        <f>IFERROR(VLOOKUP(Table1[[#This Row],[Stock]],[2]CUS030!$A$5:$BO$10000,51,0)/Table1[[#This Row],[Rate
(L/S)]],"")</f>
        <v/>
      </c>
      <c r="AU629" s="7" t="str">
        <f>IFERROR(VLOOKUP(Table1[[#This Row],[Stock]],[2]CUS030!$A$5:$BO$10000,52,0)/Table1[[#This Row],[Rate
(L/S)]],"")</f>
        <v/>
      </c>
      <c r="AV629" s="7" t="str">
        <f>IFERROR(VLOOKUP(Table1[[#This Row],[Stock]],[2]CUS030!$A$5:$BO$10000,53,0)/Table1[[#This Row],[Rate
(L/S)]],"")</f>
        <v/>
      </c>
      <c r="AW629" s="7" t="str">
        <f>IFERROR(VLOOKUP(Table1[[#This Row],[Stock]],[2]CUS030!$A$5:$BO$10000,54,0)/Table1[[#This Row],[Rate
(L/S)]],"")</f>
        <v/>
      </c>
      <c r="AX629" s="7" t="str">
        <f>IFERROR(VLOOKUP(Table1[[#This Row],[Stock]],[2]CUS030!$A$5:$BO$10000,55,0)/Table1[[#This Row],[Rate
(L/S)]],"")</f>
        <v/>
      </c>
      <c r="AY629" s="7" t="str">
        <f>IFERROR(VLOOKUP(Table1[[#This Row],[Stock]],[2]CUS030!$A$5:$BO$10000,56,0)/Table1[[#This Row],[Rate
(L/S)]],"")</f>
        <v/>
      </c>
      <c r="AZ629" s="7" t="str">
        <f>IFERROR(VLOOKUP(Table1[[#This Row],[Stock]],[2]CUS030!$A$5:$BO$10000,57,0)/Table1[[#This Row],[Rate
(L/S)]],"")</f>
        <v/>
      </c>
      <c r="BA629" s="7" t="str">
        <f>IFERROR(VLOOKUP(Table1[[#This Row],[Stock]],[2]CUS030!$A$5:$BO$10000,58,0)/Table1[[#This Row],[Rate
(L/S)]],"")</f>
        <v/>
      </c>
      <c r="BB629" s="7" t="str">
        <f>IFERROR(VLOOKUP(Table1[[#This Row],[Stock]],[2]CUS030!$A$5:$BO$10000,59,0)/Table1[[#This Row],[Rate
(L/S)]],"")</f>
        <v/>
      </c>
      <c r="BC629" s="7" t="str">
        <f>IFERROR(VLOOKUP(Table1[[#This Row],[Stock]],[2]CUS030!$A$5:$BO$10000,60,0)/Table1[[#This Row],[Rate
(L/S)]],"")</f>
        <v/>
      </c>
      <c r="BD629" s="7" t="str">
        <f>IFERROR(VLOOKUP(Table1[[#This Row],[Stock]],[2]CUS030!$A$5:$BO$10000,61,0)/Table1[[#This Row],[Rate
(L/S)]],"")</f>
        <v/>
      </c>
      <c r="BE629" s="7" t="str">
        <f>IFERROR(VLOOKUP(Table1[[#This Row],[Stock]],[2]CUS030!$A$5:$BO$10000,62,0)/Table1[[#This Row],[Rate
(L/S)]],"")</f>
        <v/>
      </c>
      <c r="BF629" s="7" t="str">
        <f>IFERROR(VLOOKUP(Table1[[#This Row],[Stock]],[2]CUS030!$A$5:$BO$10000,63,0)/Table1[[#This Row],[Rate
(L/S)]],"")</f>
        <v/>
      </c>
      <c r="BG629" s="7" t="str">
        <f>IFERROR(VLOOKUP(Table1[[#This Row],[Stock]],[2]CUS030!$A$5:$BO$10000,64,0)/Table1[[#This Row],[Rate
(L/S)]],"")</f>
        <v/>
      </c>
      <c r="BH629" s="7" t="str">
        <f>IFERROR(VLOOKUP(Table1[[#This Row],[Stock]],[2]CUS030!$A$5:$BO$10000,65,0)/Table1[[#This Row],[Rate
(L/S)]],"")</f>
        <v/>
      </c>
      <c r="BI629" s="7" t="s">
        <v>1</v>
      </c>
      <c r="BJ629" s="15">
        <f>IFERROR(IF(Table1[[#This Row],[S.Material]]="S",(Table1[[#This Row],[Total Qty]]+Table1[[#This Row],[N+1]]+Table1[[#This Row],[N+2]]),Table1[[#This Row],[Total Qty]]+Table1[[#This Row],[N+1]]),)</f>
        <v>0</v>
      </c>
      <c r="BK629" s="7" t="str">
        <f>IFERROR(IF(((AVERAGE((Table1[[#This Row],[N+1]],Table1[[#This Row],[N+2]]),Table1[[#This Row],[N+3]])-(Table1[[#This Row],[Total Qty]])))&gt;500,"Fixed&gt;500pcs",""),"")</f>
        <v/>
      </c>
      <c r="BL629" s="7" t="str">
        <f>IF(AND(Table1[[#This Row],[Last Forcast]]=0,Table1[[#This Row],[Total Qty]]&gt;0,Table1[[#This Row],[N+1]]&gt;0),"Check PO again","")</f>
        <v/>
      </c>
    </row>
    <row r="630" spans="2:64" x14ac:dyDescent="0.3">
      <c r="B630">
        <v>628</v>
      </c>
      <c r="C630" t="s">
        <v>643</v>
      </c>
      <c r="D630">
        <f>IFERROR(ROUND((MID(Table1[[#This Row],[Production]],35,(LEN(Table1[[#This Row],[Production]]))-37)/(MID(Table1[[#This Row],[Stock]],35,(LEN(Table1[[#This Row],[Stock]]))-37))),0),"")</f>
        <v>1</v>
      </c>
      <c r="E630" t="s">
        <v>643</v>
      </c>
      <c r="F630" s="16">
        <f>VLOOKUP(LEFT(Table1[[#This Row],[Production]],LEN(Table1[[#This Row],[Production]])-7),Item!$A$5:$Z$1000,26,0)</f>
        <v>1.1919999999999999</v>
      </c>
      <c r="H630" s="8" t="str">
        <f>IFERROR(VLOOKUP(MID(Table1[[#This Row],[Production]],10,2),Special!$B$2:$D$26,3,0),"")</f>
        <v>S</v>
      </c>
      <c r="J630" t="b">
        <f>EXACT(LEFT(Table1[[#This Row],[Stock]],12),LEFT(Table1[[#This Row],[Production]],12))</f>
        <v>1</v>
      </c>
      <c r="K630" t="b">
        <f>EXACT((RIGHT(Table1[[#This Row],[Stock]],3)),((RIGHT(Table1[[#This Row],[Production]],3))))</f>
        <v>1</v>
      </c>
      <c r="L630" s="14">
        <f>IFERROR(VLOOKUP(Table1[[#This Row],[Stock]],[1]Sheet1!$A$7:$N$10000,14,0),"")</f>
        <v>1823</v>
      </c>
      <c r="M630" s="14">
        <f>IFERROR(ROUND((Table1[[#This Row],[Stock
(S&amp;L)]]/Table1[[#This Row],[Rate
(L/S)]]),0),"")</f>
        <v>1823</v>
      </c>
      <c r="O630" t="str">
        <f>IF(Table1[[#This Row],[Rate
(L/S)]]=1,"P/E","C")</f>
        <v>P/E</v>
      </c>
      <c r="P630" s="7" t="str">
        <f>IFERROR(VLOOKUP(Table1[[#This Row],[Stock]],[2]CUS030!$A$5:$BO$10000,21,0)/Table1[[#This Row],[Rate
(L/S)]],"")</f>
        <v/>
      </c>
      <c r="Q630" s="7" t="str">
        <f>IFERROR(VLOOKUP(Table1[[#This Row],[Stock]],[2]CUS030!$A$5:$BO$10000,22,0)/Table1[[#This Row],[Rate
(L/S)]],"")</f>
        <v/>
      </c>
      <c r="R630" s="7" t="str">
        <f>IFERROR(VLOOKUP(Table1[[#This Row],[Stock]],[2]CUS030!$A$5:$BO$10000,23,0)/Table1[[#This Row],[Rate
(L/S)]],"")</f>
        <v/>
      </c>
      <c r="S630" s="7" t="str">
        <f>IFERROR(VLOOKUP(Table1[[#This Row],[Stock]],[2]CUS030!$A$5:$BO$10000,24,0)/Table1[[#This Row],[Rate
(L/S)]],"")</f>
        <v/>
      </c>
      <c r="T630" s="7" t="str">
        <f>IFERROR(VLOOKUP(Table1[[#This Row],[Stock]],[2]CUS030!$A$5:$BO$10000,25,0)/Table1[[#This Row],[Rate
(L/S)]],"")</f>
        <v/>
      </c>
      <c r="U630" s="7" t="str">
        <f>IFERROR(VLOOKUP(Table1[[#This Row],[Stock]],[2]CUS030!$A$5:$BO$10000,26,0)/Table1[[#This Row],[Rate
(L/S)]],"")</f>
        <v/>
      </c>
      <c r="V630" s="7" t="str">
        <f>IFERROR(VLOOKUP(Table1[[#This Row],[Stock]],[2]CUS030!$A$5:$BO$10000,27,0)/Table1[[#This Row],[Rate
(L/S)]],"")</f>
        <v/>
      </c>
      <c r="W630" s="7" t="str">
        <f>IFERROR(VLOOKUP(Table1[[#This Row],[Stock]],[2]CUS030!$A$5:$BO$10000,28,0)/Table1[[#This Row],[Rate
(L/S)]],"")</f>
        <v/>
      </c>
      <c r="X630" s="7" t="str">
        <f>IFERROR(VLOOKUP(Table1[[#This Row],[Stock]],[2]CUS030!$A$5:$BO$10000,29,0)/Table1[[#This Row],[Rate
(L/S)]],"")</f>
        <v/>
      </c>
      <c r="Y630" s="7" t="str">
        <f>IFERROR(VLOOKUP(Table1[[#This Row],[Stock]],[2]CUS030!$A$5:$BO$10000,30,0)/Table1[[#This Row],[Rate
(L/S)]],"")</f>
        <v/>
      </c>
      <c r="Z630" s="7" t="str">
        <f>IFERROR(VLOOKUP(Table1[[#This Row],[Stock]],[2]CUS030!$A$5:$BO$10000,31,0)/Table1[[#This Row],[Rate
(L/S)]],"")</f>
        <v/>
      </c>
      <c r="AA630" s="7" t="str">
        <f>IFERROR(VLOOKUP(Table1[[#This Row],[Stock]],[2]CUS030!$A$5:$BO$10000,32,0)/Table1[[#This Row],[Rate
(L/S)]],"")</f>
        <v/>
      </c>
      <c r="AB630" s="7" t="str">
        <f>IFERROR(VLOOKUP(Table1[[#This Row],[Stock]],[2]CUS030!$A$5:$BO$10000,33,0)/Table1[[#This Row],[Rate
(L/S)]],"")</f>
        <v/>
      </c>
      <c r="AC630" s="7" t="str">
        <f>IFERROR(VLOOKUP(Table1[[#This Row],[Stock]],[2]CUS030!$A$5:$BO$10000,34,0)/Table1[[#This Row],[Rate
(L/S)]],"")</f>
        <v/>
      </c>
      <c r="AD630" s="7" t="str">
        <f>IFERROR(VLOOKUP(Table1[[#This Row],[Stock]],[2]CUS030!$A$5:$BO$10000,35,0)/Table1[[#This Row],[Rate
(L/S)]],"")</f>
        <v/>
      </c>
      <c r="AE630" s="7" t="str">
        <f>IFERROR(VLOOKUP(Table1[[#This Row],[Stock]],[2]CUS030!$A$5:$BO$10000,36,0)/Table1[[#This Row],[Rate
(L/S)]],"")</f>
        <v/>
      </c>
      <c r="AF630" s="7" t="str">
        <f>IFERROR(VLOOKUP(Table1[[#This Row],[Stock]],[2]CUS030!$A$5:$BO$10000,37,0)/Table1[[#This Row],[Rate
(L/S)]],"")</f>
        <v/>
      </c>
      <c r="AG630" s="7" t="str">
        <f>IFERROR(VLOOKUP(Table1[[#This Row],[Stock]],[2]CUS030!$A$5:$BO$10000,38,0)/Table1[[#This Row],[Rate
(L/S)]],"")</f>
        <v/>
      </c>
      <c r="AH630" s="7" t="str">
        <f>IFERROR(VLOOKUP(Table1[[#This Row],[Stock]],[2]CUS030!$A$5:$BO$10000,39,0)/Table1[[#This Row],[Rate
(L/S)]],"")</f>
        <v/>
      </c>
      <c r="AI630" s="7" t="str">
        <f>IFERROR(VLOOKUP(Table1[[#This Row],[Stock]],[2]CUS030!$A$5:$BO$10000,40,0)/Table1[[#This Row],[Rate
(L/S)]],"")</f>
        <v/>
      </c>
      <c r="AJ630" s="7" t="str">
        <f>IFERROR(VLOOKUP(Table1[[#This Row],[Stock]],[2]CUS030!$A$5:$BO$10000,41,0)/Table1[[#This Row],[Rate
(L/S)]],"")</f>
        <v/>
      </c>
      <c r="AK630" s="7" t="str">
        <f>IFERROR(VLOOKUP(Table1[[#This Row],[Stock]],[2]CUS030!$A$5:$BO$10000,42,0)/Table1[[#This Row],[Rate
(L/S)]],"")</f>
        <v/>
      </c>
      <c r="AL630" s="7" t="str">
        <f>IFERROR(VLOOKUP(Table1[[#This Row],[Stock]],[2]CUS030!$A$5:$BO$10000,43,0)/Table1[[#This Row],[Rate
(L/S)]],"")</f>
        <v/>
      </c>
      <c r="AM630" s="7" t="str">
        <f>IFERROR(VLOOKUP(Table1[[#This Row],[Stock]],[2]CUS030!$A$5:$BO$10000,44,0)/Table1[[#This Row],[Rate
(L/S)]],"")</f>
        <v/>
      </c>
      <c r="AN630" s="7" t="str">
        <f>IFERROR(VLOOKUP(Table1[[#This Row],[Stock]],[2]CUS030!$A$5:$BO$10000,45,0)/Table1[[#This Row],[Rate
(L/S)]],"")</f>
        <v/>
      </c>
      <c r="AO630" s="7" t="str">
        <f>IFERROR(VLOOKUP(Table1[[#This Row],[Stock]],[2]CUS030!$A$5:$BO$10000,46,0)/Table1[[#This Row],[Rate
(L/S)]],"")</f>
        <v/>
      </c>
      <c r="AP630" s="7" t="str">
        <f>IFERROR(VLOOKUP(Table1[[#This Row],[Stock]],[2]CUS030!$A$5:$BO$10000,47,0)/Table1[[#This Row],[Rate
(L/S)]],"")</f>
        <v/>
      </c>
      <c r="AQ630" s="7" t="str">
        <f>IFERROR(VLOOKUP(Table1[[#This Row],[Stock]],[2]CUS030!$A$5:$BO$10000,48,0)/Table1[[#This Row],[Rate
(L/S)]],"")</f>
        <v/>
      </c>
      <c r="AR630" s="7" t="str">
        <f>IFERROR(VLOOKUP(Table1[[#This Row],[Stock]],[2]CUS030!$A$5:$BO$10000,49,0)/Table1[[#This Row],[Rate
(L/S)]],"")</f>
        <v/>
      </c>
      <c r="AS630" s="7" t="str">
        <f>IFERROR(VLOOKUP(Table1[[#This Row],[Stock]],[2]CUS030!$A$5:$BO$10000,50,0)/Table1[[#This Row],[Rate
(L/S)]],"")</f>
        <v/>
      </c>
      <c r="AT630" s="7" t="str">
        <f>IFERROR(VLOOKUP(Table1[[#This Row],[Stock]],[2]CUS030!$A$5:$BO$10000,51,0)/Table1[[#This Row],[Rate
(L/S)]],"")</f>
        <v/>
      </c>
      <c r="AU630" s="7" t="str">
        <f>IFERROR(VLOOKUP(Table1[[#This Row],[Stock]],[2]CUS030!$A$5:$BO$10000,52,0)/Table1[[#This Row],[Rate
(L/S)]],"")</f>
        <v/>
      </c>
      <c r="AV630" s="7" t="str">
        <f>IFERROR(VLOOKUP(Table1[[#This Row],[Stock]],[2]CUS030!$A$5:$BO$10000,53,0)/Table1[[#This Row],[Rate
(L/S)]],"")</f>
        <v/>
      </c>
      <c r="AW630" s="7" t="str">
        <f>IFERROR(VLOOKUP(Table1[[#This Row],[Stock]],[2]CUS030!$A$5:$BO$10000,54,0)/Table1[[#This Row],[Rate
(L/S)]],"")</f>
        <v/>
      </c>
      <c r="AX630" s="7" t="str">
        <f>IFERROR(VLOOKUP(Table1[[#This Row],[Stock]],[2]CUS030!$A$5:$BO$10000,55,0)/Table1[[#This Row],[Rate
(L/S)]],"")</f>
        <v/>
      </c>
      <c r="AY630" s="7" t="str">
        <f>IFERROR(VLOOKUP(Table1[[#This Row],[Stock]],[2]CUS030!$A$5:$BO$10000,56,0)/Table1[[#This Row],[Rate
(L/S)]],"")</f>
        <v/>
      </c>
      <c r="AZ630" s="7" t="str">
        <f>IFERROR(VLOOKUP(Table1[[#This Row],[Stock]],[2]CUS030!$A$5:$BO$10000,57,0)/Table1[[#This Row],[Rate
(L/S)]],"")</f>
        <v/>
      </c>
      <c r="BA630" s="7" t="str">
        <f>IFERROR(VLOOKUP(Table1[[#This Row],[Stock]],[2]CUS030!$A$5:$BO$10000,58,0)/Table1[[#This Row],[Rate
(L/S)]],"")</f>
        <v/>
      </c>
      <c r="BB630" s="7" t="str">
        <f>IFERROR(VLOOKUP(Table1[[#This Row],[Stock]],[2]CUS030!$A$5:$BO$10000,59,0)/Table1[[#This Row],[Rate
(L/S)]],"")</f>
        <v/>
      </c>
      <c r="BC630" s="7" t="str">
        <f>IFERROR(VLOOKUP(Table1[[#This Row],[Stock]],[2]CUS030!$A$5:$BO$10000,60,0)/Table1[[#This Row],[Rate
(L/S)]],"")</f>
        <v/>
      </c>
      <c r="BD630" s="7" t="str">
        <f>IFERROR(VLOOKUP(Table1[[#This Row],[Stock]],[2]CUS030!$A$5:$BO$10000,61,0)/Table1[[#This Row],[Rate
(L/S)]],"")</f>
        <v/>
      </c>
      <c r="BE630" s="7" t="str">
        <f>IFERROR(VLOOKUP(Table1[[#This Row],[Stock]],[2]CUS030!$A$5:$BO$10000,62,0)/Table1[[#This Row],[Rate
(L/S)]],"")</f>
        <v/>
      </c>
      <c r="BF630" s="7" t="str">
        <f>IFERROR(VLOOKUP(Table1[[#This Row],[Stock]],[2]CUS030!$A$5:$BO$10000,63,0)/Table1[[#This Row],[Rate
(L/S)]],"")</f>
        <v/>
      </c>
      <c r="BG630" s="7" t="str">
        <f>IFERROR(VLOOKUP(Table1[[#This Row],[Stock]],[2]CUS030!$A$5:$BO$10000,64,0)/Table1[[#This Row],[Rate
(L/S)]],"")</f>
        <v/>
      </c>
      <c r="BH630" s="7" t="str">
        <f>IFERROR(VLOOKUP(Table1[[#This Row],[Stock]],[2]CUS030!$A$5:$BO$10000,65,0)/Table1[[#This Row],[Rate
(L/S)]],"")</f>
        <v/>
      </c>
      <c r="BI630" s="7" t="s">
        <v>1</v>
      </c>
      <c r="BJ630" s="15">
        <f>IFERROR(IF(Table1[[#This Row],[S.Material]]="S",(Table1[[#This Row],[Total Qty]]+Table1[[#This Row],[N+1]]+Table1[[#This Row],[N+2]]),Table1[[#This Row],[Total Qty]]+Table1[[#This Row],[N+1]]),)</f>
        <v>0</v>
      </c>
      <c r="BK630" s="7" t="str">
        <f>IFERROR(IF(((AVERAGE((Table1[[#This Row],[N+1]],Table1[[#This Row],[N+2]]),Table1[[#This Row],[N+3]])-(Table1[[#This Row],[Total Qty]])))&gt;500,"Fixed&gt;500pcs",""),"")</f>
        <v/>
      </c>
      <c r="BL630" s="7" t="str">
        <f>IF(AND(Table1[[#This Row],[Last Forcast]]=0,Table1[[#This Row],[Total Qty]]&gt;0,Table1[[#This Row],[N+1]]&gt;0),"Check PO again","")</f>
        <v/>
      </c>
    </row>
    <row r="631" spans="2:64" x14ac:dyDescent="0.3">
      <c r="B631">
        <v>629</v>
      </c>
      <c r="C631" t="s">
        <v>644</v>
      </c>
      <c r="D631">
        <f>IFERROR(ROUND((MID(Table1[[#This Row],[Production]],35,(LEN(Table1[[#This Row],[Production]]))-37)/(MID(Table1[[#This Row],[Stock]],35,(LEN(Table1[[#This Row],[Stock]]))-37))),0),"")</f>
        <v>8</v>
      </c>
      <c r="E631" t="s">
        <v>643</v>
      </c>
      <c r="F631" s="16">
        <f>VLOOKUP(LEFT(Table1[[#This Row],[Production]],LEN(Table1[[#This Row],[Production]])-7),Item!$A$5:$Z$1000,26,0)</f>
        <v>1.1919999999999999</v>
      </c>
      <c r="H631" s="8" t="str">
        <f>IFERROR(VLOOKUP(MID(Table1[[#This Row],[Production]],10,2),Special!$B$2:$D$26,3,0),"")</f>
        <v>S</v>
      </c>
      <c r="J631" t="b">
        <f>EXACT(LEFT(Table1[[#This Row],[Stock]],12),LEFT(Table1[[#This Row],[Production]],12))</f>
        <v>1</v>
      </c>
      <c r="K631" t="b">
        <f>EXACT((RIGHT(Table1[[#This Row],[Stock]],3)),((RIGHT(Table1[[#This Row],[Production]],3))))</f>
        <v>1</v>
      </c>
      <c r="L631" s="14">
        <f>IFERROR(VLOOKUP(Table1[[#This Row],[Stock]],[1]Sheet1!$A$7:$N$10000,14,0),"")</f>
        <v>3216</v>
      </c>
      <c r="M631" s="14">
        <f>IFERROR(ROUND((Table1[[#This Row],[Stock
(S&amp;L)]]/Table1[[#This Row],[Rate
(L/S)]]),0),"")</f>
        <v>402</v>
      </c>
      <c r="O631" t="str">
        <f>IF(Table1[[#This Row],[Rate
(L/S)]]=1,"P/E","C")</f>
        <v>C</v>
      </c>
      <c r="P631" s="7">
        <f>IFERROR(VLOOKUP(Table1[[#This Row],[Stock]],[2]CUS030!$A$5:$BO$10000,21,0)/Table1[[#This Row],[Rate
(L/S)]],"")</f>
        <v>0</v>
      </c>
      <c r="Q631" s="7">
        <f>IFERROR(VLOOKUP(Table1[[#This Row],[Stock]],[2]CUS030!$A$5:$BO$10000,22,0)/Table1[[#This Row],[Rate
(L/S)]],"")</f>
        <v>100</v>
      </c>
      <c r="R631" s="7">
        <f>IFERROR(VLOOKUP(Table1[[#This Row],[Stock]],[2]CUS030!$A$5:$BO$10000,23,0)/Table1[[#This Row],[Rate
(L/S)]],"")</f>
        <v>0</v>
      </c>
      <c r="S631" s="7">
        <f>IFERROR(VLOOKUP(Table1[[#This Row],[Stock]],[2]CUS030!$A$5:$BO$10000,24,0)/Table1[[#This Row],[Rate
(L/S)]],"")</f>
        <v>0</v>
      </c>
      <c r="T631" s="7">
        <f>IFERROR(VLOOKUP(Table1[[#This Row],[Stock]],[2]CUS030!$A$5:$BO$10000,25,0)/Table1[[#This Row],[Rate
(L/S)]],"")</f>
        <v>0</v>
      </c>
      <c r="U631" s="7">
        <f>IFERROR(VLOOKUP(Table1[[#This Row],[Stock]],[2]CUS030!$A$5:$BO$10000,26,0)/Table1[[#This Row],[Rate
(L/S)]],"")</f>
        <v>0</v>
      </c>
      <c r="V631" s="7">
        <f>IFERROR(VLOOKUP(Table1[[#This Row],[Stock]],[2]CUS030!$A$5:$BO$10000,27,0)/Table1[[#This Row],[Rate
(L/S)]],"")</f>
        <v>0</v>
      </c>
      <c r="W631" s="7">
        <f>IFERROR(VLOOKUP(Table1[[#This Row],[Stock]],[2]CUS030!$A$5:$BO$10000,28,0)/Table1[[#This Row],[Rate
(L/S)]],"")</f>
        <v>0</v>
      </c>
      <c r="X631" s="7">
        <f>IFERROR(VLOOKUP(Table1[[#This Row],[Stock]],[2]CUS030!$A$5:$BO$10000,29,0)/Table1[[#This Row],[Rate
(L/S)]],"")</f>
        <v>0</v>
      </c>
      <c r="Y631" s="7">
        <f>IFERROR(VLOOKUP(Table1[[#This Row],[Stock]],[2]CUS030!$A$5:$BO$10000,30,0)/Table1[[#This Row],[Rate
(L/S)]],"")</f>
        <v>0</v>
      </c>
      <c r="Z631" s="7">
        <f>IFERROR(VLOOKUP(Table1[[#This Row],[Stock]],[2]CUS030!$A$5:$BO$10000,31,0)/Table1[[#This Row],[Rate
(L/S)]],"")</f>
        <v>0</v>
      </c>
      <c r="AA631" s="7">
        <f>IFERROR(VLOOKUP(Table1[[#This Row],[Stock]],[2]CUS030!$A$5:$BO$10000,32,0)/Table1[[#This Row],[Rate
(L/S)]],"")</f>
        <v>0</v>
      </c>
      <c r="AB631" s="7">
        <f>IFERROR(VLOOKUP(Table1[[#This Row],[Stock]],[2]CUS030!$A$5:$BO$10000,33,0)/Table1[[#This Row],[Rate
(L/S)]],"")</f>
        <v>0</v>
      </c>
      <c r="AC631" s="7">
        <f>IFERROR(VLOOKUP(Table1[[#This Row],[Stock]],[2]CUS030!$A$5:$BO$10000,34,0)/Table1[[#This Row],[Rate
(L/S)]],"")</f>
        <v>0</v>
      </c>
      <c r="AD631" s="7">
        <f>IFERROR(VLOOKUP(Table1[[#This Row],[Stock]],[2]CUS030!$A$5:$BO$10000,35,0)/Table1[[#This Row],[Rate
(L/S)]],"")</f>
        <v>0</v>
      </c>
      <c r="AE631" s="7">
        <f>IFERROR(VLOOKUP(Table1[[#This Row],[Stock]],[2]CUS030!$A$5:$BO$10000,36,0)/Table1[[#This Row],[Rate
(L/S)]],"")</f>
        <v>0</v>
      </c>
      <c r="AF631" s="7">
        <f>IFERROR(VLOOKUP(Table1[[#This Row],[Stock]],[2]CUS030!$A$5:$BO$10000,37,0)/Table1[[#This Row],[Rate
(L/S)]],"")</f>
        <v>0</v>
      </c>
      <c r="AG631" s="7">
        <f>IFERROR(VLOOKUP(Table1[[#This Row],[Stock]],[2]CUS030!$A$5:$BO$10000,38,0)/Table1[[#This Row],[Rate
(L/S)]],"")</f>
        <v>0</v>
      </c>
      <c r="AH631" s="7">
        <f>IFERROR(VLOOKUP(Table1[[#This Row],[Stock]],[2]CUS030!$A$5:$BO$10000,39,0)/Table1[[#This Row],[Rate
(L/S)]],"")</f>
        <v>0</v>
      </c>
      <c r="AI631" s="7">
        <f>IFERROR(VLOOKUP(Table1[[#This Row],[Stock]],[2]CUS030!$A$5:$BO$10000,40,0)/Table1[[#This Row],[Rate
(L/S)]],"")</f>
        <v>0</v>
      </c>
      <c r="AJ631" s="7">
        <f>IFERROR(VLOOKUP(Table1[[#This Row],[Stock]],[2]CUS030!$A$5:$BO$10000,41,0)/Table1[[#This Row],[Rate
(L/S)]],"")</f>
        <v>0</v>
      </c>
      <c r="AK631" s="7">
        <f>IFERROR(VLOOKUP(Table1[[#This Row],[Stock]],[2]CUS030!$A$5:$BO$10000,42,0)/Table1[[#This Row],[Rate
(L/S)]],"")</f>
        <v>0</v>
      </c>
      <c r="AL631" s="7">
        <f>IFERROR(VLOOKUP(Table1[[#This Row],[Stock]],[2]CUS030!$A$5:$BO$10000,43,0)/Table1[[#This Row],[Rate
(L/S)]],"")</f>
        <v>0</v>
      </c>
      <c r="AM631" s="7">
        <f>IFERROR(VLOOKUP(Table1[[#This Row],[Stock]],[2]CUS030!$A$5:$BO$10000,44,0)/Table1[[#This Row],[Rate
(L/S)]],"")</f>
        <v>0</v>
      </c>
      <c r="AN631" s="7">
        <f>IFERROR(VLOOKUP(Table1[[#This Row],[Stock]],[2]CUS030!$A$5:$BO$10000,45,0)/Table1[[#This Row],[Rate
(L/S)]],"")</f>
        <v>0</v>
      </c>
      <c r="AO631" s="7">
        <f>IFERROR(VLOOKUP(Table1[[#This Row],[Stock]],[2]CUS030!$A$5:$BO$10000,46,0)/Table1[[#This Row],[Rate
(L/S)]],"")</f>
        <v>0</v>
      </c>
      <c r="AP631" s="7">
        <f>IFERROR(VLOOKUP(Table1[[#This Row],[Stock]],[2]CUS030!$A$5:$BO$10000,47,0)/Table1[[#This Row],[Rate
(L/S)]],"")</f>
        <v>0</v>
      </c>
      <c r="AQ631" s="7">
        <f>IFERROR(VLOOKUP(Table1[[#This Row],[Stock]],[2]CUS030!$A$5:$BO$10000,48,0)/Table1[[#This Row],[Rate
(L/S)]],"")</f>
        <v>0</v>
      </c>
      <c r="AR631" s="7">
        <f>IFERROR(VLOOKUP(Table1[[#This Row],[Stock]],[2]CUS030!$A$5:$BO$10000,49,0)/Table1[[#This Row],[Rate
(L/S)]],"")</f>
        <v>0</v>
      </c>
      <c r="AS631" s="7">
        <f>IFERROR(VLOOKUP(Table1[[#This Row],[Stock]],[2]CUS030!$A$5:$BO$10000,50,0)/Table1[[#This Row],[Rate
(L/S)]],"")</f>
        <v>0</v>
      </c>
      <c r="AT631" s="7">
        <f>IFERROR(VLOOKUP(Table1[[#This Row],[Stock]],[2]CUS030!$A$5:$BO$10000,51,0)/Table1[[#This Row],[Rate
(L/S)]],"")</f>
        <v>0</v>
      </c>
      <c r="AU631" s="7">
        <f>IFERROR(VLOOKUP(Table1[[#This Row],[Stock]],[2]CUS030!$A$5:$BO$10000,52,0)/Table1[[#This Row],[Rate
(L/S)]],"")</f>
        <v>0</v>
      </c>
      <c r="AV631" s="7">
        <f>IFERROR(VLOOKUP(Table1[[#This Row],[Stock]],[2]CUS030!$A$5:$BO$10000,53,0)/Table1[[#This Row],[Rate
(L/S)]],"")</f>
        <v>100</v>
      </c>
      <c r="AW631" s="7">
        <f>IFERROR(VLOOKUP(Table1[[#This Row],[Stock]],[2]CUS030!$A$5:$BO$10000,54,0)/Table1[[#This Row],[Rate
(L/S)]],"")</f>
        <v>0</v>
      </c>
      <c r="AX631" s="7">
        <f>IFERROR(VLOOKUP(Table1[[#This Row],[Stock]],[2]CUS030!$A$5:$BO$10000,55,0)/Table1[[#This Row],[Rate
(L/S)]],"")</f>
        <v>825.25</v>
      </c>
      <c r="AY631" s="7">
        <f>IFERROR(VLOOKUP(Table1[[#This Row],[Stock]],[2]CUS030!$A$5:$BO$10000,56,0)/Table1[[#This Row],[Rate
(L/S)]],"")</f>
        <v>1641.5</v>
      </c>
      <c r="AZ631" s="7">
        <f>IFERROR(VLOOKUP(Table1[[#This Row],[Stock]],[2]CUS030!$A$5:$BO$10000,57,0)/Table1[[#This Row],[Rate
(L/S)]],"")</f>
        <v>1552.75</v>
      </c>
      <c r="BA631" s="7">
        <f>IFERROR(VLOOKUP(Table1[[#This Row],[Stock]],[2]CUS030!$A$5:$BO$10000,58,0)/Table1[[#This Row],[Rate
(L/S)]],"")</f>
        <v>2100</v>
      </c>
      <c r="BB631" s="7">
        <f>IFERROR(VLOOKUP(Table1[[#This Row],[Stock]],[2]CUS030!$A$5:$BO$10000,59,0)/Table1[[#This Row],[Rate
(L/S)]],"")</f>
        <v>0</v>
      </c>
      <c r="BC631" s="7">
        <f>IFERROR(VLOOKUP(Table1[[#This Row],[Stock]],[2]CUS030!$A$5:$BO$10000,60,0)/Table1[[#This Row],[Rate
(L/S)]],"")</f>
        <v>0</v>
      </c>
      <c r="BD631" s="7">
        <f>IFERROR(VLOOKUP(Table1[[#This Row],[Stock]],[2]CUS030!$A$5:$BO$10000,61,0)/Table1[[#This Row],[Rate
(L/S)]],"")</f>
        <v>0</v>
      </c>
      <c r="BE631" s="7">
        <f>IFERROR(VLOOKUP(Table1[[#This Row],[Stock]],[2]CUS030!$A$5:$BO$10000,62,0)/Table1[[#This Row],[Rate
(L/S)]],"")</f>
        <v>0</v>
      </c>
      <c r="BF631" s="7">
        <f>IFERROR(VLOOKUP(Table1[[#This Row],[Stock]],[2]CUS030!$A$5:$BO$10000,63,0)/Table1[[#This Row],[Rate
(L/S)]],"")</f>
        <v>0</v>
      </c>
      <c r="BG631" s="7">
        <f>IFERROR(VLOOKUP(Table1[[#This Row],[Stock]],[2]CUS030!$A$5:$BO$10000,64,0)/Table1[[#This Row],[Rate
(L/S)]],"")</f>
        <v>0</v>
      </c>
      <c r="BH631" s="7">
        <f>IFERROR(VLOOKUP(Table1[[#This Row],[Stock]],[2]CUS030!$A$5:$BO$10000,65,0)/Table1[[#This Row],[Rate
(L/S)]],"")</f>
        <v>0</v>
      </c>
      <c r="BI631" s="7" t="s">
        <v>1</v>
      </c>
      <c r="BJ631" s="15">
        <f>IFERROR(IF(Table1[[#This Row],[S.Material]]="S",(Table1[[#This Row],[Total Qty]]+Table1[[#This Row],[N+1]]+Table1[[#This Row],[N+2]]),Table1[[#This Row],[Total Qty]]+Table1[[#This Row],[N+1]]),)</f>
        <v>3294.25</v>
      </c>
      <c r="BK631" s="7" t="str">
        <f>IFERROR(IF(((AVERAGE((Table1[[#This Row],[N+1]],Table1[[#This Row],[N+2]]),Table1[[#This Row],[N+3]])-(Table1[[#This Row],[Total Qty]])))&gt;500,"Fixed&gt;500pcs",""),"")</f>
        <v>Fixed&gt;500pcs</v>
      </c>
      <c r="BL631" s="7" t="str">
        <f>IF(AND(Table1[[#This Row],[Last Forcast]]=0,Table1[[#This Row],[Total Qty]]&gt;0,Table1[[#This Row],[N+1]]&gt;0),"Check PO again","")</f>
        <v/>
      </c>
    </row>
    <row r="632" spans="2:64" x14ac:dyDescent="0.3">
      <c r="B632">
        <v>630</v>
      </c>
      <c r="C632" t="s">
        <v>645</v>
      </c>
      <c r="D632">
        <f>IFERROR(ROUND((MID(Table1[[#This Row],[Production]],35,(LEN(Table1[[#This Row],[Production]]))-37)/(MID(Table1[[#This Row],[Stock]],35,(LEN(Table1[[#This Row],[Stock]]))-37))),0),"")</f>
        <v>20</v>
      </c>
      <c r="E632" t="s">
        <v>646</v>
      </c>
      <c r="F632" s="16">
        <f>VLOOKUP(LEFT(Table1[[#This Row],[Production]],LEN(Table1[[#This Row],[Production]])-7),Item!$A$5:$Z$1000,26,0)</f>
        <v>1.47</v>
      </c>
      <c r="H632" s="8" t="str">
        <f>IFERROR(VLOOKUP(MID(Table1[[#This Row],[Production]],10,2),Special!$B$2:$D$26,3,0),"")</f>
        <v>S</v>
      </c>
      <c r="J632" t="b">
        <f>EXACT(LEFT(Table1[[#This Row],[Stock]],12),LEFT(Table1[[#This Row],[Production]],12))</f>
        <v>1</v>
      </c>
      <c r="K632" t="b">
        <f>EXACT((RIGHT(Table1[[#This Row],[Stock]],3)),((RIGHT(Table1[[#This Row],[Production]],3))))</f>
        <v>1</v>
      </c>
      <c r="L632" s="14">
        <f>IFERROR(VLOOKUP(Table1[[#This Row],[Stock]],[1]Sheet1!$A$7:$N$10000,14,0),"")</f>
        <v>166</v>
      </c>
      <c r="M632" s="14">
        <f>IFERROR(ROUND((Table1[[#This Row],[Stock
(S&amp;L)]]/Table1[[#This Row],[Rate
(L/S)]]),0),"")</f>
        <v>8</v>
      </c>
      <c r="O632" t="str">
        <f>IF(Table1[[#This Row],[Rate
(L/S)]]=1,"P/E","C")</f>
        <v>C</v>
      </c>
      <c r="P632" s="7">
        <f>IFERROR(VLOOKUP(Table1[[#This Row],[Stock]],[2]CUS030!$A$5:$BO$10000,21,0)/Table1[[#This Row],[Rate
(L/S)]],"")</f>
        <v>0</v>
      </c>
      <c r="Q632" s="7">
        <f>IFERROR(VLOOKUP(Table1[[#This Row],[Stock]],[2]CUS030!$A$5:$BO$10000,22,0)/Table1[[#This Row],[Rate
(L/S)]],"")</f>
        <v>0</v>
      </c>
      <c r="R632" s="7">
        <f>IFERROR(VLOOKUP(Table1[[#This Row],[Stock]],[2]CUS030!$A$5:$BO$10000,23,0)/Table1[[#This Row],[Rate
(L/S)]],"")</f>
        <v>0</v>
      </c>
      <c r="S632" s="7">
        <f>IFERROR(VLOOKUP(Table1[[#This Row],[Stock]],[2]CUS030!$A$5:$BO$10000,24,0)/Table1[[#This Row],[Rate
(L/S)]],"")</f>
        <v>0</v>
      </c>
      <c r="T632" s="7">
        <f>IFERROR(VLOOKUP(Table1[[#This Row],[Stock]],[2]CUS030!$A$5:$BO$10000,25,0)/Table1[[#This Row],[Rate
(L/S)]],"")</f>
        <v>0</v>
      </c>
      <c r="U632" s="7">
        <f>IFERROR(VLOOKUP(Table1[[#This Row],[Stock]],[2]CUS030!$A$5:$BO$10000,26,0)/Table1[[#This Row],[Rate
(L/S)]],"")</f>
        <v>0</v>
      </c>
      <c r="V632" s="7">
        <f>IFERROR(VLOOKUP(Table1[[#This Row],[Stock]],[2]CUS030!$A$5:$BO$10000,27,0)/Table1[[#This Row],[Rate
(L/S)]],"")</f>
        <v>0</v>
      </c>
      <c r="W632" s="7">
        <f>IFERROR(VLOOKUP(Table1[[#This Row],[Stock]],[2]CUS030!$A$5:$BO$10000,28,0)/Table1[[#This Row],[Rate
(L/S)]],"")</f>
        <v>0</v>
      </c>
      <c r="X632" s="7">
        <f>IFERROR(VLOOKUP(Table1[[#This Row],[Stock]],[2]CUS030!$A$5:$BO$10000,29,0)/Table1[[#This Row],[Rate
(L/S)]],"")</f>
        <v>0</v>
      </c>
      <c r="Y632" s="7">
        <f>IFERROR(VLOOKUP(Table1[[#This Row],[Stock]],[2]CUS030!$A$5:$BO$10000,30,0)/Table1[[#This Row],[Rate
(L/S)]],"")</f>
        <v>0</v>
      </c>
      <c r="Z632" s="7">
        <f>IFERROR(VLOOKUP(Table1[[#This Row],[Stock]],[2]CUS030!$A$5:$BO$10000,31,0)/Table1[[#This Row],[Rate
(L/S)]],"")</f>
        <v>0</v>
      </c>
      <c r="AA632" s="7">
        <f>IFERROR(VLOOKUP(Table1[[#This Row],[Stock]],[2]CUS030!$A$5:$BO$10000,32,0)/Table1[[#This Row],[Rate
(L/S)]],"")</f>
        <v>0</v>
      </c>
      <c r="AB632" s="7">
        <f>IFERROR(VLOOKUP(Table1[[#This Row],[Stock]],[2]CUS030!$A$5:$BO$10000,33,0)/Table1[[#This Row],[Rate
(L/S)]],"")</f>
        <v>0</v>
      </c>
      <c r="AC632" s="7">
        <f>IFERROR(VLOOKUP(Table1[[#This Row],[Stock]],[2]CUS030!$A$5:$BO$10000,34,0)/Table1[[#This Row],[Rate
(L/S)]],"")</f>
        <v>0</v>
      </c>
      <c r="AD632" s="7">
        <f>IFERROR(VLOOKUP(Table1[[#This Row],[Stock]],[2]CUS030!$A$5:$BO$10000,35,0)/Table1[[#This Row],[Rate
(L/S)]],"")</f>
        <v>0</v>
      </c>
      <c r="AE632" s="7">
        <f>IFERROR(VLOOKUP(Table1[[#This Row],[Stock]],[2]CUS030!$A$5:$BO$10000,36,0)/Table1[[#This Row],[Rate
(L/S)]],"")</f>
        <v>0</v>
      </c>
      <c r="AF632" s="7">
        <f>IFERROR(VLOOKUP(Table1[[#This Row],[Stock]],[2]CUS030!$A$5:$BO$10000,37,0)/Table1[[#This Row],[Rate
(L/S)]],"")</f>
        <v>0</v>
      </c>
      <c r="AG632" s="7">
        <f>IFERROR(VLOOKUP(Table1[[#This Row],[Stock]],[2]CUS030!$A$5:$BO$10000,38,0)/Table1[[#This Row],[Rate
(L/S)]],"")</f>
        <v>0</v>
      </c>
      <c r="AH632" s="7">
        <f>IFERROR(VLOOKUP(Table1[[#This Row],[Stock]],[2]CUS030!$A$5:$BO$10000,39,0)/Table1[[#This Row],[Rate
(L/S)]],"")</f>
        <v>0</v>
      </c>
      <c r="AI632" s="7">
        <f>IFERROR(VLOOKUP(Table1[[#This Row],[Stock]],[2]CUS030!$A$5:$BO$10000,40,0)/Table1[[#This Row],[Rate
(L/S)]],"")</f>
        <v>0</v>
      </c>
      <c r="AJ632" s="7">
        <f>IFERROR(VLOOKUP(Table1[[#This Row],[Stock]],[2]CUS030!$A$5:$BO$10000,41,0)/Table1[[#This Row],[Rate
(L/S)]],"")</f>
        <v>0</v>
      </c>
      <c r="AK632" s="7">
        <f>IFERROR(VLOOKUP(Table1[[#This Row],[Stock]],[2]CUS030!$A$5:$BO$10000,42,0)/Table1[[#This Row],[Rate
(L/S)]],"")</f>
        <v>0</v>
      </c>
      <c r="AL632" s="7">
        <f>IFERROR(VLOOKUP(Table1[[#This Row],[Stock]],[2]CUS030!$A$5:$BO$10000,43,0)/Table1[[#This Row],[Rate
(L/S)]],"")</f>
        <v>0</v>
      </c>
      <c r="AM632" s="7">
        <f>IFERROR(VLOOKUP(Table1[[#This Row],[Stock]],[2]CUS030!$A$5:$BO$10000,44,0)/Table1[[#This Row],[Rate
(L/S)]],"")</f>
        <v>0</v>
      </c>
      <c r="AN632" s="7">
        <f>IFERROR(VLOOKUP(Table1[[#This Row],[Stock]],[2]CUS030!$A$5:$BO$10000,45,0)/Table1[[#This Row],[Rate
(L/S)]],"")</f>
        <v>0</v>
      </c>
      <c r="AO632" s="7">
        <f>IFERROR(VLOOKUP(Table1[[#This Row],[Stock]],[2]CUS030!$A$5:$BO$10000,46,0)/Table1[[#This Row],[Rate
(L/S)]],"")</f>
        <v>0</v>
      </c>
      <c r="AP632" s="7">
        <f>IFERROR(VLOOKUP(Table1[[#This Row],[Stock]],[2]CUS030!$A$5:$BO$10000,47,0)/Table1[[#This Row],[Rate
(L/S)]],"")</f>
        <v>0</v>
      </c>
      <c r="AQ632" s="7">
        <f>IFERROR(VLOOKUP(Table1[[#This Row],[Stock]],[2]CUS030!$A$5:$BO$10000,48,0)/Table1[[#This Row],[Rate
(L/S)]],"")</f>
        <v>0</v>
      </c>
      <c r="AR632" s="7">
        <f>IFERROR(VLOOKUP(Table1[[#This Row],[Stock]],[2]CUS030!$A$5:$BO$10000,49,0)/Table1[[#This Row],[Rate
(L/S)]],"")</f>
        <v>0</v>
      </c>
      <c r="AS632" s="7">
        <f>IFERROR(VLOOKUP(Table1[[#This Row],[Stock]],[2]CUS030!$A$5:$BO$10000,50,0)/Table1[[#This Row],[Rate
(L/S)]],"")</f>
        <v>0</v>
      </c>
      <c r="AT632" s="7">
        <f>IFERROR(VLOOKUP(Table1[[#This Row],[Stock]],[2]CUS030!$A$5:$BO$10000,51,0)/Table1[[#This Row],[Rate
(L/S)]],"")</f>
        <v>0</v>
      </c>
      <c r="AU632" s="7">
        <f>IFERROR(VLOOKUP(Table1[[#This Row],[Stock]],[2]CUS030!$A$5:$BO$10000,52,0)/Table1[[#This Row],[Rate
(L/S)]],"")</f>
        <v>0</v>
      </c>
      <c r="AV632" s="7">
        <f>IFERROR(VLOOKUP(Table1[[#This Row],[Stock]],[2]CUS030!$A$5:$BO$10000,53,0)/Table1[[#This Row],[Rate
(L/S)]],"")</f>
        <v>0</v>
      </c>
      <c r="AW632" s="7">
        <f>IFERROR(VLOOKUP(Table1[[#This Row],[Stock]],[2]CUS030!$A$5:$BO$10000,54,0)/Table1[[#This Row],[Rate
(L/S)]],"")</f>
        <v>0</v>
      </c>
      <c r="AX632" s="7">
        <f>IFERROR(VLOOKUP(Table1[[#This Row],[Stock]],[2]CUS030!$A$5:$BO$10000,55,0)/Table1[[#This Row],[Rate
(L/S)]],"")</f>
        <v>53.8</v>
      </c>
      <c r="AY632" s="7">
        <f>IFERROR(VLOOKUP(Table1[[#This Row],[Stock]],[2]CUS030!$A$5:$BO$10000,56,0)/Table1[[#This Row],[Rate
(L/S)]],"")</f>
        <v>133</v>
      </c>
      <c r="AZ632" s="7">
        <f>IFERROR(VLOOKUP(Table1[[#This Row],[Stock]],[2]CUS030!$A$5:$BO$10000,57,0)/Table1[[#This Row],[Rate
(L/S)]],"")</f>
        <v>81</v>
      </c>
      <c r="BA632" s="7">
        <f>IFERROR(VLOOKUP(Table1[[#This Row],[Stock]],[2]CUS030!$A$5:$BO$10000,58,0)/Table1[[#This Row],[Rate
(L/S)]],"")</f>
        <v>54</v>
      </c>
      <c r="BB632" s="7">
        <f>IFERROR(VLOOKUP(Table1[[#This Row],[Stock]],[2]CUS030!$A$5:$BO$10000,59,0)/Table1[[#This Row],[Rate
(L/S)]],"")</f>
        <v>0</v>
      </c>
      <c r="BC632" s="7">
        <f>IFERROR(VLOOKUP(Table1[[#This Row],[Stock]],[2]CUS030!$A$5:$BO$10000,60,0)/Table1[[#This Row],[Rate
(L/S)]],"")</f>
        <v>0</v>
      </c>
      <c r="BD632" s="7">
        <f>IFERROR(VLOOKUP(Table1[[#This Row],[Stock]],[2]CUS030!$A$5:$BO$10000,61,0)/Table1[[#This Row],[Rate
(L/S)]],"")</f>
        <v>0</v>
      </c>
      <c r="BE632" s="7">
        <f>IFERROR(VLOOKUP(Table1[[#This Row],[Stock]],[2]CUS030!$A$5:$BO$10000,62,0)/Table1[[#This Row],[Rate
(L/S)]],"")</f>
        <v>0</v>
      </c>
      <c r="BF632" s="7">
        <f>IFERROR(VLOOKUP(Table1[[#This Row],[Stock]],[2]CUS030!$A$5:$BO$10000,63,0)/Table1[[#This Row],[Rate
(L/S)]],"")</f>
        <v>0</v>
      </c>
      <c r="BG632" s="7">
        <f>IFERROR(VLOOKUP(Table1[[#This Row],[Stock]],[2]CUS030!$A$5:$BO$10000,64,0)/Table1[[#This Row],[Rate
(L/S)]],"")</f>
        <v>0</v>
      </c>
      <c r="BH632" s="7">
        <f>IFERROR(VLOOKUP(Table1[[#This Row],[Stock]],[2]CUS030!$A$5:$BO$10000,65,0)/Table1[[#This Row],[Rate
(L/S)]],"")</f>
        <v>0</v>
      </c>
      <c r="BI632" s="7" t="s">
        <v>1</v>
      </c>
      <c r="BJ632" s="15">
        <f>IFERROR(IF(Table1[[#This Row],[S.Material]]="S",(Table1[[#This Row],[Total Qty]]+Table1[[#This Row],[N+1]]+Table1[[#This Row],[N+2]]),Table1[[#This Row],[Total Qty]]+Table1[[#This Row],[N+1]]),)</f>
        <v>214</v>
      </c>
      <c r="BK632" s="7" t="str">
        <f>IFERROR(IF(((AVERAGE((Table1[[#This Row],[N+1]],Table1[[#This Row],[N+2]]),Table1[[#This Row],[N+3]])-(Table1[[#This Row],[Total Qty]])))&gt;500,"Fixed&gt;500pcs",""),"")</f>
        <v/>
      </c>
      <c r="BL632" s="7" t="str">
        <f>IF(AND(Table1[[#This Row],[Last Forcast]]=0,Table1[[#This Row],[Total Qty]]&gt;0,Table1[[#This Row],[N+1]]&gt;0),"Check PO again","")</f>
        <v/>
      </c>
    </row>
    <row r="633" spans="2:64" x14ac:dyDescent="0.3">
      <c r="B633">
        <v>631</v>
      </c>
      <c r="C633" t="s">
        <v>647</v>
      </c>
      <c r="D633">
        <f>IFERROR(ROUND((MID(Table1[[#This Row],[Production]],35,(LEN(Table1[[#This Row],[Production]]))-37)/(MID(Table1[[#This Row],[Stock]],35,(LEN(Table1[[#This Row],[Stock]]))-37))),0),"")</f>
        <v>13</v>
      </c>
      <c r="E633" t="s">
        <v>648</v>
      </c>
      <c r="F633" s="16">
        <f>VLOOKUP(LEFT(Table1[[#This Row],[Production]],LEN(Table1[[#This Row],[Production]])-7),Item!$A$5:$Z$1000,26,0)</f>
        <v>1.47</v>
      </c>
      <c r="H633" s="8" t="str">
        <f>IFERROR(VLOOKUP(MID(Table1[[#This Row],[Production]],10,2),Special!$B$2:$D$26,3,0),"")</f>
        <v>S</v>
      </c>
      <c r="J633" t="b">
        <f>EXACT(LEFT(Table1[[#This Row],[Stock]],12),LEFT(Table1[[#This Row],[Production]],12))</f>
        <v>1</v>
      </c>
      <c r="K633" t="b">
        <f>EXACT((RIGHT(Table1[[#This Row],[Stock]],3)),((RIGHT(Table1[[#This Row],[Production]],3))))</f>
        <v>1</v>
      </c>
      <c r="L633" s="14">
        <f>IFERROR(VLOOKUP(Table1[[#This Row],[Stock]],[1]Sheet1!$A$7:$N$10000,14,0),"")</f>
        <v>939</v>
      </c>
      <c r="M633" s="14">
        <f>IFERROR(ROUND((Table1[[#This Row],[Stock
(S&amp;L)]]/Table1[[#This Row],[Rate
(L/S)]]),0),"")</f>
        <v>72</v>
      </c>
      <c r="O633" t="str">
        <f>IF(Table1[[#This Row],[Rate
(L/S)]]=1,"P/E","C")</f>
        <v>C</v>
      </c>
      <c r="P633" s="7">
        <f>IFERROR(VLOOKUP(Table1[[#This Row],[Stock]],[2]CUS030!$A$5:$BO$10000,21,0)/Table1[[#This Row],[Rate
(L/S)]],"")</f>
        <v>0</v>
      </c>
      <c r="Q633" s="7">
        <f>IFERROR(VLOOKUP(Table1[[#This Row],[Stock]],[2]CUS030!$A$5:$BO$10000,22,0)/Table1[[#This Row],[Rate
(L/S)]],"")</f>
        <v>0</v>
      </c>
      <c r="R633" s="7">
        <f>IFERROR(VLOOKUP(Table1[[#This Row],[Stock]],[2]CUS030!$A$5:$BO$10000,23,0)/Table1[[#This Row],[Rate
(L/S)]],"")</f>
        <v>0</v>
      </c>
      <c r="S633" s="7">
        <f>IFERROR(VLOOKUP(Table1[[#This Row],[Stock]],[2]CUS030!$A$5:$BO$10000,24,0)/Table1[[#This Row],[Rate
(L/S)]],"")</f>
        <v>0</v>
      </c>
      <c r="T633" s="7">
        <f>IFERROR(VLOOKUP(Table1[[#This Row],[Stock]],[2]CUS030!$A$5:$BO$10000,25,0)/Table1[[#This Row],[Rate
(L/S)]],"")</f>
        <v>0</v>
      </c>
      <c r="U633" s="7">
        <f>IFERROR(VLOOKUP(Table1[[#This Row],[Stock]],[2]CUS030!$A$5:$BO$10000,26,0)/Table1[[#This Row],[Rate
(L/S)]],"")</f>
        <v>0</v>
      </c>
      <c r="V633" s="7">
        <f>IFERROR(VLOOKUP(Table1[[#This Row],[Stock]],[2]CUS030!$A$5:$BO$10000,27,0)/Table1[[#This Row],[Rate
(L/S)]],"")</f>
        <v>0</v>
      </c>
      <c r="W633" s="7">
        <f>IFERROR(VLOOKUP(Table1[[#This Row],[Stock]],[2]CUS030!$A$5:$BO$10000,28,0)/Table1[[#This Row],[Rate
(L/S)]],"")</f>
        <v>0</v>
      </c>
      <c r="X633" s="7">
        <f>IFERROR(VLOOKUP(Table1[[#This Row],[Stock]],[2]CUS030!$A$5:$BO$10000,29,0)/Table1[[#This Row],[Rate
(L/S)]],"")</f>
        <v>0</v>
      </c>
      <c r="Y633" s="7">
        <f>IFERROR(VLOOKUP(Table1[[#This Row],[Stock]],[2]CUS030!$A$5:$BO$10000,30,0)/Table1[[#This Row],[Rate
(L/S)]],"")</f>
        <v>0</v>
      </c>
      <c r="Z633" s="7">
        <f>IFERROR(VLOOKUP(Table1[[#This Row],[Stock]],[2]CUS030!$A$5:$BO$10000,31,0)/Table1[[#This Row],[Rate
(L/S)]],"")</f>
        <v>0</v>
      </c>
      <c r="AA633" s="7">
        <f>IFERROR(VLOOKUP(Table1[[#This Row],[Stock]],[2]CUS030!$A$5:$BO$10000,32,0)/Table1[[#This Row],[Rate
(L/S)]],"")</f>
        <v>0</v>
      </c>
      <c r="AB633" s="7">
        <f>IFERROR(VLOOKUP(Table1[[#This Row],[Stock]],[2]CUS030!$A$5:$BO$10000,33,0)/Table1[[#This Row],[Rate
(L/S)]],"")</f>
        <v>0</v>
      </c>
      <c r="AC633" s="7">
        <f>IFERROR(VLOOKUP(Table1[[#This Row],[Stock]],[2]CUS030!$A$5:$BO$10000,34,0)/Table1[[#This Row],[Rate
(L/S)]],"")</f>
        <v>0</v>
      </c>
      <c r="AD633" s="7">
        <f>IFERROR(VLOOKUP(Table1[[#This Row],[Stock]],[2]CUS030!$A$5:$BO$10000,35,0)/Table1[[#This Row],[Rate
(L/S)]],"")</f>
        <v>0</v>
      </c>
      <c r="AE633" s="7">
        <f>IFERROR(VLOOKUP(Table1[[#This Row],[Stock]],[2]CUS030!$A$5:$BO$10000,36,0)/Table1[[#This Row],[Rate
(L/S)]],"")</f>
        <v>0</v>
      </c>
      <c r="AF633" s="7">
        <f>IFERROR(VLOOKUP(Table1[[#This Row],[Stock]],[2]CUS030!$A$5:$BO$10000,37,0)/Table1[[#This Row],[Rate
(L/S)]],"")</f>
        <v>0</v>
      </c>
      <c r="AG633" s="7">
        <f>IFERROR(VLOOKUP(Table1[[#This Row],[Stock]],[2]CUS030!$A$5:$BO$10000,38,0)/Table1[[#This Row],[Rate
(L/S)]],"")</f>
        <v>0</v>
      </c>
      <c r="AH633" s="7">
        <f>IFERROR(VLOOKUP(Table1[[#This Row],[Stock]],[2]CUS030!$A$5:$BO$10000,39,0)/Table1[[#This Row],[Rate
(L/S)]],"")</f>
        <v>0</v>
      </c>
      <c r="AI633" s="7">
        <f>IFERROR(VLOOKUP(Table1[[#This Row],[Stock]],[2]CUS030!$A$5:$BO$10000,40,0)/Table1[[#This Row],[Rate
(L/S)]],"")</f>
        <v>0</v>
      </c>
      <c r="AJ633" s="7">
        <f>IFERROR(VLOOKUP(Table1[[#This Row],[Stock]],[2]CUS030!$A$5:$BO$10000,41,0)/Table1[[#This Row],[Rate
(L/S)]],"")</f>
        <v>0</v>
      </c>
      <c r="AK633" s="7">
        <f>IFERROR(VLOOKUP(Table1[[#This Row],[Stock]],[2]CUS030!$A$5:$BO$10000,42,0)/Table1[[#This Row],[Rate
(L/S)]],"")</f>
        <v>0</v>
      </c>
      <c r="AL633" s="7">
        <f>IFERROR(VLOOKUP(Table1[[#This Row],[Stock]],[2]CUS030!$A$5:$BO$10000,43,0)/Table1[[#This Row],[Rate
(L/S)]],"")</f>
        <v>0</v>
      </c>
      <c r="AM633" s="7">
        <f>IFERROR(VLOOKUP(Table1[[#This Row],[Stock]],[2]CUS030!$A$5:$BO$10000,44,0)/Table1[[#This Row],[Rate
(L/S)]],"")</f>
        <v>0</v>
      </c>
      <c r="AN633" s="7">
        <f>IFERROR(VLOOKUP(Table1[[#This Row],[Stock]],[2]CUS030!$A$5:$BO$10000,45,0)/Table1[[#This Row],[Rate
(L/S)]],"")</f>
        <v>0</v>
      </c>
      <c r="AO633" s="7">
        <f>IFERROR(VLOOKUP(Table1[[#This Row],[Stock]],[2]CUS030!$A$5:$BO$10000,46,0)/Table1[[#This Row],[Rate
(L/S)]],"")</f>
        <v>0</v>
      </c>
      <c r="AP633" s="7">
        <f>IFERROR(VLOOKUP(Table1[[#This Row],[Stock]],[2]CUS030!$A$5:$BO$10000,47,0)/Table1[[#This Row],[Rate
(L/S)]],"")</f>
        <v>0</v>
      </c>
      <c r="AQ633" s="7">
        <f>IFERROR(VLOOKUP(Table1[[#This Row],[Stock]],[2]CUS030!$A$5:$BO$10000,48,0)/Table1[[#This Row],[Rate
(L/S)]],"")</f>
        <v>0</v>
      </c>
      <c r="AR633" s="7">
        <f>IFERROR(VLOOKUP(Table1[[#This Row],[Stock]],[2]CUS030!$A$5:$BO$10000,49,0)/Table1[[#This Row],[Rate
(L/S)]],"")</f>
        <v>0</v>
      </c>
      <c r="AS633" s="7">
        <f>IFERROR(VLOOKUP(Table1[[#This Row],[Stock]],[2]CUS030!$A$5:$BO$10000,50,0)/Table1[[#This Row],[Rate
(L/S)]],"")</f>
        <v>0</v>
      </c>
      <c r="AT633" s="7">
        <f>IFERROR(VLOOKUP(Table1[[#This Row],[Stock]],[2]CUS030!$A$5:$BO$10000,51,0)/Table1[[#This Row],[Rate
(L/S)]],"")</f>
        <v>0</v>
      </c>
      <c r="AU633" s="7">
        <f>IFERROR(VLOOKUP(Table1[[#This Row],[Stock]],[2]CUS030!$A$5:$BO$10000,52,0)/Table1[[#This Row],[Rate
(L/S)]],"")</f>
        <v>0</v>
      </c>
      <c r="AV633" s="7">
        <f>IFERROR(VLOOKUP(Table1[[#This Row],[Stock]],[2]CUS030!$A$5:$BO$10000,53,0)/Table1[[#This Row],[Rate
(L/S)]],"")</f>
        <v>0</v>
      </c>
      <c r="AW633" s="7">
        <f>IFERROR(VLOOKUP(Table1[[#This Row],[Stock]],[2]CUS030!$A$5:$BO$10000,54,0)/Table1[[#This Row],[Rate
(L/S)]],"")</f>
        <v>0</v>
      </c>
      <c r="AX633" s="7">
        <f>IFERROR(VLOOKUP(Table1[[#This Row],[Stock]],[2]CUS030!$A$5:$BO$10000,55,0)/Table1[[#This Row],[Rate
(L/S)]],"")</f>
        <v>0</v>
      </c>
      <c r="AY633" s="7">
        <f>IFERROR(VLOOKUP(Table1[[#This Row],[Stock]],[2]CUS030!$A$5:$BO$10000,56,0)/Table1[[#This Row],[Rate
(L/S)]],"")</f>
        <v>66.461538461538467</v>
      </c>
      <c r="AZ633" s="7">
        <f>IFERROR(VLOOKUP(Table1[[#This Row],[Stock]],[2]CUS030!$A$5:$BO$10000,57,0)/Table1[[#This Row],[Rate
(L/S)]],"")</f>
        <v>0</v>
      </c>
      <c r="BA633" s="7">
        <f>IFERROR(VLOOKUP(Table1[[#This Row],[Stock]],[2]CUS030!$A$5:$BO$10000,58,0)/Table1[[#This Row],[Rate
(L/S)]],"")</f>
        <v>46.153846153846153</v>
      </c>
      <c r="BB633" s="7">
        <f>IFERROR(VLOOKUP(Table1[[#This Row],[Stock]],[2]CUS030!$A$5:$BO$10000,59,0)/Table1[[#This Row],[Rate
(L/S)]],"")</f>
        <v>0</v>
      </c>
      <c r="BC633" s="7">
        <f>IFERROR(VLOOKUP(Table1[[#This Row],[Stock]],[2]CUS030!$A$5:$BO$10000,60,0)/Table1[[#This Row],[Rate
(L/S)]],"")</f>
        <v>0</v>
      </c>
      <c r="BD633" s="7">
        <f>IFERROR(VLOOKUP(Table1[[#This Row],[Stock]],[2]CUS030!$A$5:$BO$10000,61,0)/Table1[[#This Row],[Rate
(L/S)]],"")</f>
        <v>0</v>
      </c>
      <c r="BE633" s="7">
        <f>IFERROR(VLOOKUP(Table1[[#This Row],[Stock]],[2]CUS030!$A$5:$BO$10000,62,0)/Table1[[#This Row],[Rate
(L/S)]],"")</f>
        <v>0</v>
      </c>
      <c r="BF633" s="7">
        <f>IFERROR(VLOOKUP(Table1[[#This Row],[Stock]],[2]CUS030!$A$5:$BO$10000,63,0)/Table1[[#This Row],[Rate
(L/S)]],"")</f>
        <v>0</v>
      </c>
      <c r="BG633" s="7">
        <f>IFERROR(VLOOKUP(Table1[[#This Row],[Stock]],[2]CUS030!$A$5:$BO$10000,64,0)/Table1[[#This Row],[Rate
(L/S)]],"")</f>
        <v>0</v>
      </c>
      <c r="BH633" s="7">
        <f>IFERROR(VLOOKUP(Table1[[#This Row],[Stock]],[2]CUS030!$A$5:$BO$10000,65,0)/Table1[[#This Row],[Rate
(L/S)]],"")</f>
        <v>0</v>
      </c>
      <c r="BI633" s="7" t="s">
        <v>1</v>
      </c>
      <c r="BJ633" s="15">
        <f>IFERROR(IF(Table1[[#This Row],[S.Material]]="S",(Table1[[#This Row],[Total Qty]]+Table1[[#This Row],[N+1]]+Table1[[#This Row],[N+2]]),Table1[[#This Row],[Total Qty]]+Table1[[#This Row],[N+1]]),)</f>
        <v>66.461538461538467</v>
      </c>
      <c r="BK633" s="7" t="str">
        <f>IFERROR(IF(((AVERAGE((Table1[[#This Row],[N+1]],Table1[[#This Row],[N+2]]),Table1[[#This Row],[N+3]])-(Table1[[#This Row],[Total Qty]])))&gt;500,"Fixed&gt;500pcs",""),"")</f>
        <v/>
      </c>
      <c r="BL633" s="7" t="str">
        <f>IF(AND(Table1[[#This Row],[Last Forcast]]=0,Table1[[#This Row],[Total Qty]]&gt;0,Table1[[#This Row],[N+1]]&gt;0),"Check PO again","")</f>
        <v/>
      </c>
    </row>
    <row r="634" spans="2:64" x14ac:dyDescent="0.3">
      <c r="B634">
        <v>632</v>
      </c>
      <c r="C634" t="s">
        <v>649</v>
      </c>
      <c r="D634">
        <f>IFERROR(ROUND((MID(Table1[[#This Row],[Production]],35,(LEN(Table1[[#This Row],[Production]]))-37)/(MID(Table1[[#This Row],[Stock]],35,(LEN(Table1[[#This Row],[Stock]]))-37))),0),"")</f>
        <v>10</v>
      </c>
      <c r="E634" t="s">
        <v>648</v>
      </c>
      <c r="F634" s="16">
        <f>VLOOKUP(LEFT(Table1[[#This Row],[Production]],LEN(Table1[[#This Row],[Production]])-7),Item!$A$5:$Z$1000,26,0)</f>
        <v>1.47</v>
      </c>
      <c r="H634" s="8" t="str">
        <f>IFERROR(VLOOKUP(MID(Table1[[#This Row],[Production]],10,2),Special!$B$2:$D$26,3,0),"")</f>
        <v>S</v>
      </c>
      <c r="J634" t="b">
        <f>EXACT(LEFT(Table1[[#This Row],[Stock]],12),LEFT(Table1[[#This Row],[Production]],12))</f>
        <v>1</v>
      </c>
      <c r="K634" t="b">
        <f>EXACT((RIGHT(Table1[[#This Row],[Stock]],3)),((RIGHT(Table1[[#This Row],[Production]],3))))</f>
        <v>1</v>
      </c>
      <c r="L634" s="14">
        <f>IFERROR(VLOOKUP(Table1[[#This Row],[Stock]],[1]Sheet1!$A$7:$N$10000,14,0),"")</f>
        <v>927</v>
      </c>
      <c r="M634" s="14">
        <f>IFERROR(ROUND((Table1[[#This Row],[Stock
(S&amp;L)]]/Table1[[#This Row],[Rate
(L/S)]]),0),"")</f>
        <v>93</v>
      </c>
      <c r="O634" t="str">
        <f>IF(Table1[[#This Row],[Rate
(L/S)]]=1,"P/E","C")</f>
        <v>C</v>
      </c>
      <c r="P634" s="7">
        <f>IFERROR(VLOOKUP(Table1[[#This Row],[Stock]],[2]CUS030!$A$5:$BO$10000,21,0)/Table1[[#This Row],[Rate
(L/S)]],"")</f>
        <v>0</v>
      </c>
      <c r="Q634" s="7">
        <f>IFERROR(VLOOKUP(Table1[[#This Row],[Stock]],[2]CUS030!$A$5:$BO$10000,22,0)/Table1[[#This Row],[Rate
(L/S)]],"")</f>
        <v>0</v>
      </c>
      <c r="R634" s="7">
        <f>IFERROR(VLOOKUP(Table1[[#This Row],[Stock]],[2]CUS030!$A$5:$BO$10000,23,0)/Table1[[#This Row],[Rate
(L/S)]],"")</f>
        <v>0</v>
      </c>
      <c r="S634" s="7">
        <f>IFERROR(VLOOKUP(Table1[[#This Row],[Stock]],[2]CUS030!$A$5:$BO$10000,24,0)/Table1[[#This Row],[Rate
(L/S)]],"")</f>
        <v>0</v>
      </c>
      <c r="T634" s="7">
        <f>IFERROR(VLOOKUP(Table1[[#This Row],[Stock]],[2]CUS030!$A$5:$BO$10000,25,0)/Table1[[#This Row],[Rate
(L/S)]],"")</f>
        <v>0</v>
      </c>
      <c r="U634" s="7">
        <f>IFERROR(VLOOKUP(Table1[[#This Row],[Stock]],[2]CUS030!$A$5:$BO$10000,26,0)/Table1[[#This Row],[Rate
(L/S)]],"")</f>
        <v>0</v>
      </c>
      <c r="V634" s="7">
        <f>IFERROR(VLOOKUP(Table1[[#This Row],[Stock]],[2]CUS030!$A$5:$BO$10000,27,0)/Table1[[#This Row],[Rate
(L/S)]],"")</f>
        <v>0</v>
      </c>
      <c r="W634" s="7">
        <f>IFERROR(VLOOKUP(Table1[[#This Row],[Stock]],[2]CUS030!$A$5:$BO$10000,28,0)/Table1[[#This Row],[Rate
(L/S)]],"")</f>
        <v>0</v>
      </c>
      <c r="X634" s="7">
        <f>IFERROR(VLOOKUP(Table1[[#This Row],[Stock]],[2]CUS030!$A$5:$BO$10000,29,0)/Table1[[#This Row],[Rate
(L/S)]],"")</f>
        <v>0</v>
      </c>
      <c r="Y634" s="7">
        <f>IFERROR(VLOOKUP(Table1[[#This Row],[Stock]],[2]CUS030!$A$5:$BO$10000,30,0)/Table1[[#This Row],[Rate
(L/S)]],"")</f>
        <v>0</v>
      </c>
      <c r="Z634" s="7">
        <f>IFERROR(VLOOKUP(Table1[[#This Row],[Stock]],[2]CUS030!$A$5:$BO$10000,31,0)/Table1[[#This Row],[Rate
(L/S)]],"")</f>
        <v>0</v>
      </c>
      <c r="AA634" s="7">
        <f>IFERROR(VLOOKUP(Table1[[#This Row],[Stock]],[2]CUS030!$A$5:$BO$10000,32,0)/Table1[[#This Row],[Rate
(L/S)]],"")</f>
        <v>0</v>
      </c>
      <c r="AB634" s="7">
        <f>IFERROR(VLOOKUP(Table1[[#This Row],[Stock]],[2]CUS030!$A$5:$BO$10000,33,0)/Table1[[#This Row],[Rate
(L/S)]],"")</f>
        <v>0</v>
      </c>
      <c r="AC634" s="7">
        <f>IFERROR(VLOOKUP(Table1[[#This Row],[Stock]],[2]CUS030!$A$5:$BO$10000,34,0)/Table1[[#This Row],[Rate
(L/S)]],"")</f>
        <v>0</v>
      </c>
      <c r="AD634" s="7">
        <f>IFERROR(VLOOKUP(Table1[[#This Row],[Stock]],[2]CUS030!$A$5:$BO$10000,35,0)/Table1[[#This Row],[Rate
(L/S)]],"")</f>
        <v>0</v>
      </c>
      <c r="AE634" s="7">
        <f>IFERROR(VLOOKUP(Table1[[#This Row],[Stock]],[2]CUS030!$A$5:$BO$10000,36,0)/Table1[[#This Row],[Rate
(L/S)]],"")</f>
        <v>0</v>
      </c>
      <c r="AF634" s="7">
        <f>IFERROR(VLOOKUP(Table1[[#This Row],[Stock]],[2]CUS030!$A$5:$BO$10000,37,0)/Table1[[#This Row],[Rate
(L/S)]],"")</f>
        <v>0</v>
      </c>
      <c r="AG634" s="7">
        <f>IFERROR(VLOOKUP(Table1[[#This Row],[Stock]],[2]CUS030!$A$5:$BO$10000,38,0)/Table1[[#This Row],[Rate
(L/S)]],"")</f>
        <v>0</v>
      </c>
      <c r="AH634" s="7">
        <f>IFERROR(VLOOKUP(Table1[[#This Row],[Stock]],[2]CUS030!$A$5:$BO$10000,39,0)/Table1[[#This Row],[Rate
(L/S)]],"")</f>
        <v>0</v>
      </c>
      <c r="AI634" s="7">
        <f>IFERROR(VLOOKUP(Table1[[#This Row],[Stock]],[2]CUS030!$A$5:$BO$10000,40,0)/Table1[[#This Row],[Rate
(L/S)]],"")</f>
        <v>0</v>
      </c>
      <c r="AJ634" s="7">
        <f>IFERROR(VLOOKUP(Table1[[#This Row],[Stock]],[2]CUS030!$A$5:$BO$10000,41,0)/Table1[[#This Row],[Rate
(L/S)]],"")</f>
        <v>0</v>
      </c>
      <c r="AK634" s="7">
        <f>IFERROR(VLOOKUP(Table1[[#This Row],[Stock]],[2]CUS030!$A$5:$BO$10000,42,0)/Table1[[#This Row],[Rate
(L/S)]],"")</f>
        <v>0</v>
      </c>
      <c r="AL634" s="7">
        <f>IFERROR(VLOOKUP(Table1[[#This Row],[Stock]],[2]CUS030!$A$5:$BO$10000,43,0)/Table1[[#This Row],[Rate
(L/S)]],"")</f>
        <v>0</v>
      </c>
      <c r="AM634" s="7">
        <f>IFERROR(VLOOKUP(Table1[[#This Row],[Stock]],[2]CUS030!$A$5:$BO$10000,44,0)/Table1[[#This Row],[Rate
(L/S)]],"")</f>
        <v>0</v>
      </c>
      <c r="AN634" s="7">
        <f>IFERROR(VLOOKUP(Table1[[#This Row],[Stock]],[2]CUS030!$A$5:$BO$10000,45,0)/Table1[[#This Row],[Rate
(L/S)]],"")</f>
        <v>0</v>
      </c>
      <c r="AO634" s="7">
        <f>IFERROR(VLOOKUP(Table1[[#This Row],[Stock]],[2]CUS030!$A$5:$BO$10000,46,0)/Table1[[#This Row],[Rate
(L/S)]],"")</f>
        <v>0</v>
      </c>
      <c r="AP634" s="7">
        <f>IFERROR(VLOOKUP(Table1[[#This Row],[Stock]],[2]CUS030!$A$5:$BO$10000,47,0)/Table1[[#This Row],[Rate
(L/S)]],"")</f>
        <v>0</v>
      </c>
      <c r="AQ634" s="7">
        <f>IFERROR(VLOOKUP(Table1[[#This Row],[Stock]],[2]CUS030!$A$5:$BO$10000,48,0)/Table1[[#This Row],[Rate
(L/S)]],"")</f>
        <v>0</v>
      </c>
      <c r="AR634" s="7">
        <f>IFERROR(VLOOKUP(Table1[[#This Row],[Stock]],[2]CUS030!$A$5:$BO$10000,49,0)/Table1[[#This Row],[Rate
(L/S)]],"")</f>
        <v>0</v>
      </c>
      <c r="AS634" s="7">
        <f>IFERROR(VLOOKUP(Table1[[#This Row],[Stock]],[2]CUS030!$A$5:$BO$10000,50,0)/Table1[[#This Row],[Rate
(L/S)]],"")</f>
        <v>0</v>
      </c>
      <c r="AT634" s="7">
        <f>IFERROR(VLOOKUP(Table1[[#This Row],[Stock]],[2]CUS030!$A$5:$BO$10000,51,0)/Table1[[#This Row],[Rate
(L/S)]],"")</f>
        <v>0</v>
      </c>
      <c r="AU634" s="7">
        <f>IFERROR(VLOOKUP(Table1[[#This Row],[Stock]],[2]CUS030!$A$5:$BO$10000,52,0)/Table1[[#This Row],[Rate
(L/S)]],"")</f>
        <v>0</v>
      </c>
      <c r="AV634" s="7">
        <f>IFERROR(VLOOKUP(Table1[[#This Row],[Stock]],[2]CUS030!$A$5:$BO$10000,53,0)/Table1[[#This Row],[Rate
(L/S)]],"")</f>
        <v>0</v>
      </c>
      <c r="AW634" s="7">
        <f>IFERROR(VLOOKUP(Table1[[#This Row],[Stock]],[2]CUS030!$A$5:$BO$10000,54,0)/Table1[[#This Row],[Rate
(L/S)]],"")</f>
        <v>0</v>
      </c>
      <c r="AX634" s="7">
        <f>IFERROR(VLOOKUP(Table1[[#This Row],[Stock]],[2]CUS030!$A$5:$BO$10000,55,0)/Table1[[#This Row],[Rate
(L/S)]],"")</f>
        <v>0</v>
      </c>
      <c r="AY634" s="7">
        <f>IFERROR(VLOOKUP(Table1[[#This Row],[Stock]],[2]CUS030!$A$5:$BO$10000,56,0)/Table1[[#This Row],[Rate
(L/S)]],"")</f>
        <v>85.5</v>
      </c>
      <c r="AZ634" s="7">
        <f>IFERROR(VLOOKUP(Table1[[#This Row],[Stock]],[2]CUS030!$A$5:$BO$10000,57,0)/Table1[[#This Row],[Rate
(L/S)]],"")</f>
        <v>0</v>
      </c>
      <c r="BA634" s="7">
        <f>IFERROR(VLOOKUP(Table1[[#This Row],[Stock]],[2]CUS030!$A$5:$BO$10000,58,0)/Table1[[#This Row],[Rate
(L/S)]],"")</f>
        <v>60</v>
      </c>
      <c r="BB634" s="7">
        <f>IFERROR(VLOOKUP(Table1[[#This Row],[Stock]],[2]CUS030!$A$5:$BO$10000,59,0)/Table1[[#This Row],[Rate
(L/S)]],"")</f>
        <v>0</v>
      </c>
      <c r="BC634" s="7">
        <f>IFERROR(VLOOKUP(Table1[[#This Row],[Stock]],[2]CUS030!$A$5:$BO$10000,60,0)/Table1[[#This Row],[Rate
(L/S)]],"")</f>
        <v>0</v>
      </c>
      <c r="BD634" s="7">
        <f>IFERROR(VLOOKUP(Table1[[#This Row],[Stock]],[2]CUS030!$A$5:$BO$10000,61,0)/Table1[[#This Row],[Rate
(L/S)]],"")</f>
        <v>0</v>
      </c>
      <c r="BE634" s="7">
        <f>IFERROR(VLOOKUP(Table1[[#This Row],[Stock]],[2]CUS030!$A$5:$BO$10000,62,0)/Table1[[#This Row],[Rate
(L/S)]],"")</f>
        <v>0</v>
      </c>
      <c r="BF634" s="7">
        <f>IFERROR(VLOOKUP(Table1[[#This Row],[Stock]],[2]CUS030!$A$5:$BO$10000,63,0)/Table1[[#This Row],[Rate
(L/S)]],"")</f>
        <v>0</v>
      </c>
      <c r="BG634" s="7">
        <f>IFERROR(VLOOKUP(Table1[[#This Row],[Stock]],[2]CUS030!$A$5:$BO$10000,64,0)/Table1[[#This Row],[Rate
(L/S)]],"")</f>
        <v>0</v>
      </c>
      <c r="BH634" s="7">
        <f>IFERROR(VLOOKUP(Table1[[#This Row],[Stock]],[2]CUS030!$A$5:$BO$10000,65,0)/Table1[[#This Row],[Rate
(L/S)]],"")</f>
        <v>0</v>
      </c>
      <c r="BI634" s="7" t="s">
        <v>1</v>
      </c>
      <c r="BJ634" s="15">
        <f>IFERROR(IF(Table1[[#This Row],[S.Material]]="S",(Table1[[#This Row],[Total Qty]]+Table1[[#This Row],[N+1]]+Table1[[#This Row],[N+2]]),Table1[[#This Row],[Total Qty]]+Table1[[#This Row],[N+1]]),)</f>
        <v>85.5</v>
      </c>
      <c r="BK634" s="7" t="str">
        <f>IFERROR(IF(((AVERAGE((Table1[[#This Row],[N+1]],Table1[[#This Row],[N+2]]),Table1[[#This Row],[N+3]])-(Table1[[#This Row],[Total Qty]])))&gt;500,"Fixed&gt;500pcs",""),"")</f>
        <v/>
      </c>
      <c r="BL634" s="7" t="str">
        <f>IF(AND(Table1[[#This Row],[Last Forcast]]=0,Table1[[#This Row],[Total Qty]]&gt;0,Table1[[#This Row],[N+1]]&gt;0),"Check PO again","")</f>
        <v/>
      </c>
    </row>
    <row r="635" spans="2:64" x14ac:dyDescent="0.3">
      <c r="B635">
        <v>633</v>
      </c>
      <c r="C635" t="s">
        <v>648</v>
      </c>
      <c r="D635">
        <f>IFERROR(ROUND((MID(Table1[[#This Row],[Production]],35,(LEN(Table1[[#This Row],[Production]]))-37)/(MID(Table1[[#This Row],[Stock]],35,(LEN(Table1[[#This Row],[Stock]]))-37))),0),"")</f>
        <v>1</v>
      </c>
      <c r="E635" t="s">
        <v>648</v>
      </c>
      <c r="F635" s="16">
        <f>VLOOKUP(LEFT(Table1[[#This Row],[Production]],LEN(Table1[[#This Row],[Production]])-7),Item!$A$5:$Z$1000,26,0)</f>
        <v>1.47</v>
      </c>
      <c r="H635" s="8" t="str">
        <f>IFERROR(VLOOKUP(MID(Table1[[#This Row],[Production]],10,2),Special!$B$2:$D$26,3,0),"")</f>
        <v>S</v>
      </c>
      <c r="J635" t="b">
        <f>EXACT(LEFT(Table1[[#This Row],[Stock]],12),LEFT(Table1[[#This Row],[Production]],12))</f>
        <v>1</v>
      </c>
      <c r="K635" t="b">
        <f>EXACT((RIGHT(Table1[[#This Row],[Stock]],3)),((RIGHT(Table1[[#This Row],[Production]],3))))</f>
        <v>1</v>
      </c>
      <c r="L635" s="14">
        <f>IFERROR(VLOOKUP(Table1[[#This Row],[Stock]],[1]Sheet1!$A$7:$N$10000,14,0),"")</f>
        <v>178</v>
      </c>
      <c r="M635" s="14">
        <f>IFERROR(ROUND((Table1[[#This Row],[Stock
(S&amp;L)]]/Table1[[#This Row],[Rate
(L/S)]]),0),"")</f>
        <v>178</v>
      </c>
      <c r="O635" t="str">
        <f>IF(Table1[[#This Row],[Rate
(L/S)]]=1,"P/E","C")</f>
        <v>P/E</v>
      </c>
      <c r="P635" s="7" t="str">
        <f>IFERROR(VLOOKUP(Table1[[#This Row],[Stock]],[2]CUS030!$A$5:$BO$10000,21,0)/Table1[[#This Row],[Rate
(L/S)]],"")</f>
        <v/>
      </c>
      <c r="Q635" s="7" t="str">
        <f>IFERROR(VLOOKUP(Table1[[#This Row],[Stock]],[2]CUS030!$A$5:$BO$10000,22,0)/Table1[[#This Row],[Rate
(L/S)]],"")</f>
        <v/>
      </c>
      <c r="R635" s="7" t="str">
        <f>IFERROR(VLOOKUP(Table1[[#This Row],[Stock]],[2]CUS030!$A$5:$BO$10000,23,0)/Table1[[#This Row],[Rate
(L/S)]],"")</f>
        <v/>
      </c>
      <c r="S635" s="7" t="str">
        <f>IFERROR(VLOOKUP(Table1[[#This Row],[Stock]],[2]CUS030!$A$5:$BO$10000,24,0)/Table1[[#This Row],[Rate
(L/S)]],"")</f>
        <v/>
      </c>
      <c r="T635" s="7" t="str">
        <f>IFERROR(VLOOKUP(Table1[[#This Row],[Stock]],[2]CUS030!$A$5:$BO$10000,25,0)/Table1[[#This Row],[Rate
(L/S)]],"")</f>
        <v/>
      </c>
      <c r="U635" s="7" t="str">
        <f>IFERROR(VLOOKUP(Table1[[#This Row],[Stock]],[2]CUS030!$A$5:$BO$10000,26,0)/Table1[[#This Row],[Rate
(L/S)]],"")</f>
        <v/>
      </c>
      <c r="V635" s="7" t="str">
        <f>IFERROR(VLOOKUP(Table1[[#This Row],[Stock]],[2]CUS030!$A$5:$BO$10000,27,0)/Table1[[#This Row],[Rate
(L/S)]],"")</f>
        <v/>
      </c>
      <c r="W635" s="7" t="str">
        <f>IFERROR(VLOOKUP(Table1[[#This Row],[Stock]],[2]CUS030!$A$5:$BO$10000,28,0)/Table1[[#This Row],[Rate
(L/S)]],"")</f>
        <v/>
      </c>
      <c r="X635" s="7" t="str">
        <f>IFERROR(VLOOKUP(Table1[[#This Row],[Stock]],[2]CUS030!$A$5:$BO$10000,29,0)/Table1[[#This Row],[Rate
(L/S)]],"")</f>
        <v/>
      </c>
      <c r="Y635" s="7" t="str">
        <f>IFERROR(VLOOKUP(Table1[[#This Row],[Stock]],[2]CUS030!$A$5:$BO$10000,30,0)/Table1[[#This Row],[Rate
(L/S)]],"")</f>
        <v/>
      </c>
      <c r="Z635" s="7" t="str">
        <f>IFERROR(VLOOKUP(Table1[[#This Row],[Stock]],[2]CUS030!$A$5:$BO$10000,31,0)/Table1[[#This Row],[Rate
(L/S)]],"")</f>
        <v/>
      </c>
      <c r="AA635" s="7" t="str">
        <f>IFERROR(VLOOKUP(Table1[[#This Row],[Stock]],[2]CUS030!$A$5:$BO$10000,32,0)/Table1[[#This Row],[Rate
(L/S)]],"")</f>
        <v/>
      </c>
      <c r="AB635" s="7" t="str">
        <f>IFERROR(VLOOKUP(Table1[[#This Row],[Stock]],[2]CUS030!$A$5:$BO$10000,33,0)/Table1[[#This Row],[Rate
(L/S)]],"")</f>
        <v/>
      </c>
      <c r="AC635" s="7" t="str">
        <f>IFERROR(VLOOKUP(Table1[[#This Row],[Stock]],[2]CUS030!$A$5:$BO$10000,34,0)/Table1[[#This Row],[Rate
(L/S)]],"")</f>
        <v/>
      </c>
      <c r="AD635" s="7" t="str">
        <f>IFERROR(VLOOKUP(Table1[[#This Row],[Stock]],[2]CUS030!$A$5:$BO$10000,35,0)/Table1[[#This Row],[Rate
(L/S)]],"")</f>
        <v/>
      </c>
      <c r="AE635" s="7" t="str">
        <f>IFERROR(VLOOKUP(Table1[[#This Row],[Stock]],[2]CUS030!$A$5:$BO$10000,36,0)/Table1[[#This Row],[Rate
(L/S)]],"")</f>
        <v/>
      </c>
      <c r="AF635" s="7" t="str">
        <f>IFERROR(VLOOKUP(Table1[[#This Row],[Stock]],[2]CUS030!$A$5:$BO$10000,37,0)/Table1[[#This Row],[Rate
(L/S)]],"")</f>
        <v/>
      </c>
      <c r="AG635" s="7" t="str">
        <f>IFERROR(VLOOKUP(Table1[[#This Row],[Stock]],[2]CUS030!$A$5:$BO$10000,38,0)/Table1[[#This Row],[Rate
(L/S)]],"")</f>
        <v/>
      </c>
      <c r="AH635" s="7" t="str">
        <f>IFERROR(VLOOKUP(Table1[[#This Row],[Stock]],[2]CUS030!$A$5:$BO$10000,39,0)/Table1[[#This Row],[Rate
(L/S)]],"")</f>
        <v/>
      </c>
      <c r="AI635" s="7" t="str">
        <f>IFERROR(VLOOKUP(Table1[[#This Row],[Stock]],[2]CUS030!$A$5:$BO$10000,40,0)/Table1[[#This Row],[Rate
(L/S)]],"")</f>
        <v/>
      </c>
      <c r="AJ635" s="7" t="str">
        <f>IFERROR(VLOOKUP(Table1[[#This Row],[Stock]],[2]CUS030!$A$5:$BO$10000,41,0)/Table1[[#This Row],[Rate
(L/S)]],"")</f>
        <v/>
      </c>
      <c r="AK635" s="7" t="str">
        <f>IFERROR(VLOOKUP(Table1[[#This Row],[Stock]],[2]CUS030!$A$5:$BO$10000,42,0)/Table1[[#This Row],[Rate
(L/S)]],"")</f>
        <v/>
      </c>
      <c r="AL635" s="7" t="str">
        <f>IFERROR(VLOOKUP(Table1[[#This Row],[Stock]],[2]CUS030!$A$5:$BO$10000,43,0)/Table1[[#This Row],[Rate
(L/S)]],"")</f>
        <v/>
      </c>
      <c r="AM635" s="7" t="str">
        <f>IFERROR(VLOOKUP(Table1[[#This Row],[Stock]],[2]CUS030!$A$5:$BO$10000,44,0)/Table1[[#This Row],[Rate
(L/S)]],"")</f>
        <v/>
      </c>
      <c r="AN635" s="7" t="str">
        <f>IFERROR(VLOOKUP(Table1[[#This Row],[Stock]],[2]CUS030!$A$5:$BO$10000,45,0)/Table1[[#This Row],[Rate
(L/S)]],"")</f>
        <v/>
      </c>
      <c r="AO635" s="7" t="str">
        <f>IFERROR(VLOOKUP(Table1[[#This Row],[Stock]],[2]CUS030!$A$5:$BO$10000,46,0)/Table1[[#This Row],[Rate
(L/S)]],"")</f>
        <v/>
      </c>
      <c r="AP635" s="7" t="str">
        <f>IFERROR(VLOOKUP(Table1[[#This Row],[Stock]],[2]CUS030!$A$5:$BO$10000,47,0)/Table1[[#This Row],[Rate
(L/S)]],"")</f>
        <v/>
      </c>
      <c r="AQ635" s="7" t="str">
        <f>IFERROR(VLOOKUP(Table1[[#This Row],[Stock]],[2]CUS030!$A$5:$BO$10000,48,0)/Table1[[#This Row],[Rate
(L/S)]],"")</f>
        <v/>
      </c>
      <c r="AR635" s="7" t="str">
        <f>IFERROR(VLOOKUP(Table1[[#This Row],[Stock]],[2]CUS030!$A$5:$BO$10000,49,0)/Table1[[#This Row],[Rate
(L/S)]],"")</f>
        <v/>
      </c>
      <c r="AS635" s="7" t="str">
        <f>IFERROR(VLOOKUP(Table1[[#This Row],[Stock]],[2]CUS030!$A$5:$BO$10000,50,0)/Table1[[#This Row],[Rate
(L/S)]],"")</f>
        <v/>
      </c>
      <c r="AT635" s="7" t="str">
        <f>IFERROR(VLOOKUP(Table1[[#This Row],[Stock]],[2]CUS030!$A$5:$BO$10000,51,0)/Table1[[#This Row],[Rate
(L/S)]],"")</f>
        <v/>
      </c>
      <c r="AU635" s="7" t="str">
        <f>IFERROR(VLOOKUP(Table1[[#This Row],[Stock]],[2]CUS030!$A$5:$BO$10000,52,0)/Table1[[#This Row],[Rate
(L/S)]],"")</f>
        <v/>
      </c>
      <c r="AV635" s="7" t="str">
        <f>IFERROR(VLOOKUP(Table1[[#This Row],[Stock]],[2]CUS030!$A$5:$BO$10000,53,0)/Table1[[#This Row],[Rate
(L/S)]],"")</f>
        <v/>
      </c>
      <c r="AW635" s="7" t="str">
        <f>IFERROR(VLOOKUP(Table1[[#This Row],[Stock]],[2]CUS030!$A$5:$BO$10000,54,0)/Table1[[#This Row],[Rate
(L/S)]],"")</f>
        <v/>
      </c>
      <c r="AX635" s="7" t="str">
        <f>IFERROR(VLOOKUP(Table1[[#This Row],[Stock]],[2]CUS030!$A$5:$BO$10000,55,0)/Table1[[#This Row],[Rate
(L/S)]],"")</f>
        <v/>
      </c>
      <c r="AY635" s="7" t="str">
        <f>IFERROR(VLOOKUP(Table1[[#This Row],[Stock]],[2]CUS030!$A$5:$BO$10000,56,0)/Table1[[#This Row],[Rate
(L/S)]],"")</f>
        <v/>
      </c>
      <c r="AZ635" s="7" t="str">
        <f>IFERROR(VLOOKUP(Table1[[#This Row],[Stock]],[2]CUS030!$A$5:$BO$10000,57,0)/Table1[[#This Row],[Rate
(L/S)]],"")</f>
        <v/>
      </c>
      <c r="BA635" s="7" t="str">
        <f>IFERROR(VLOOKUP(Table1[[#This Row],[Stock]],[2]CUS030!$A$5:$BO$10000,58,0)/Table1[[#This Row],[Rate
(L/S)]],"")</f>
        <v/>
      </c>
      <c r="BB635" s="7" t="str">
        <f>IFERROR(VLOOKUP(Table1[[#This Row],[Stock]],[2]CUS030!$A$5:$BO$10000,59,0)/Table1[[#This Row],[Rate
(L/S)]],"")</f>
        <v/>
      </c>
      <c r="BC635" s="7" t="str">
        <f>IFERROR(VLOOKUP(Table1[[#This Row],[Stock]],[2]CUS030!$A$5:$BO$10000,60,0)/Table1[[#This Row],[Rate
(L/S)]],"")</f>
        <v/>
      </c>
      <c r="BD635" s="7" t="str">
        <f>IFERROR(VLOOKUP(Table1[[#This Row],[Stock]],[2]CUS030!$A$5:$BO$10000,61,0)/Table1[[#This Row],[Rate
(L/S)]],"")</f>
        <v/>
      </c>
      <c r="BE635" s="7" t="str">
        <f>IFERROR(VLOOKUP(Table1[[#This Row],[Stock]],[2]CUS030!$A$5:$BO$10000,62,0)/Table1[[#This Row],[Rate
(L/S)]],"")</f>
        <v/>
      </c>
      <c r="BF635" s="7" t="str">
        <f>IFERROR(VLOOKUP(Table1[[#This Row],[Stock]],[2]CUS030!$A$5:$BO$10000,63,0)/Table1[[#This Row],[Rate
(L/S)]],"")</f>
        <v/>
      </c>
      <c r="BG635" s="7" t="str">
        <f>IFERROR(VLOOKUP(Table1[[#This Row],[Stock]],[2]CUS030!$A$5:$BO$10000,64,0)/Table1[[#This Row],[Rate
(L/S)]],"")</f>
        <v/>
      </c>
      <c r="BH635" s="7" t="str">
        <f>IFERROR(VLOOKUP(Table1[[#This Row],[Stock]],[2]CUS030!$A$5:$BO$10000,65,0)/Table1[[#This Row],[Rate
(L/S)]],"")</f>
        <v/>
      </c>
      <c r="BI635" s="7" t="s">
        <v>1</v>
      </c>
      <c r="BJ635" s="15">
        <f>IFERROR(IF(Table1[[#This Row],[S.Material]]="S",(Table1[[#This Row],[Total Qty]]+Table1[[#This Row],[N+1]]+Table1[[#This Row],[N+2]]),Table1[[#This Row],[Total Qty]]+Table1[[#This Row],[N+1]]),)</f>
        <v>0</v>
      </c>
      <c r="BK635" s="7" t="str">
        <f>IFERROR(IF(((AVERAGE((Table1[[#This Row],[N+1]],Table1[[#This Row],[N+2]]),Table1[[#This Row],[N+3]])-(Table1[[#This Row],[Total Qty]])))&gt;500,"Fixed&gt;500pcs",""),"")</f>
        <v/>
      </c>
      <c r="BL635" s="7" t="str">
        <f>IF(AND(Table1[[#This Row],[Last Forcast]]=0,Table1[[#This Row],[Total Qty]]&gt;0,Table1[[#This Row],[N+1]]&gt;0),"Check PO again","")</f>
        <v/>
      </c>
    </row>
    <row r="636" spans="2:64" x14ac:dyDescent="0.3">
      <c r="B636">
        <v>634</v>
      </c>
      <c r="C636" t="s">
        <v>646</v>
      </c>
      <c r="D636">
        <f>IFERROR(ROUND((MID(Table1[[#This Row],[Production]],35,(LEN(Table1[[#This Row],[Production]]))-37)/(MID(Table1[[#This Row],[Stock]],35,(LEN(Table1[[#This Row],[Stock]]))-37))),0),"")</f>
        <v>1</v>
      </c>
      <c r="E636" t="s">
        <v>646</v>
      </c>
      <c r="F636" s="16">
        <f>VLOOKUP(LEFT(Table1[[#This Row],[Production]],LEN(Table1[[#This Row],[Production]])-7),Item!$A$5:$Z$1000,26,0)</f>
        <v>1.47</v>
      </c>
      <c r="H636" s="8" t="str">
        <f>IFERROR(VLOOKUP(MID(Table1[[#This Row],[Production]],10,2),Special!$B$2:$D$26,3,0),"")</f>
        <v>S</v>
      </c>
      <c r="J636" t="b">
        <f>EXACT(LEFT(Table1[[#This Row],[Stock]],12),LEFT(Table1[[#This Row],[Production]],12))</f>
        <v>1</v>
      </c>
      <c r="K636" t="b">
        <f>EXACT((RIGHT(Table1[[#This Row],[Stock]],3)),((RIGHT(Table1[[#This Row],[Production]],3))))</f>
        <v>1</v>
      </c>
      <c r="L636" s="14">
        <f>IFERROR(VLOOKUP(Table1[[#This Row],[Stock]],[1]Sheet1!$A$7:$N$10000,14,0),"")</f>
        <v>151</v>
      </c>
      <c r="M636" s="14">
        <f>IFERROR(ROUND((Table1[[#This Row],[Stock
(S&amp;L)]]/Table1[[#This Row],[Rate
(L/S)]]),0),"")</f>
        <v>151</v>
      </c>
      <c r="O636" t="str">
        <f>IF(Table1[[#This Row],[Rate
(L/S)]]=1,"P/E","C")</f>
        <v>P/E</v>
      </c>
      <c r="P636" s="7" t="str">
        <f>IFERROR(VLOOKUP(Table1[[#This Row],[Stock]],[2]CUS030!$A$5:$BO$10000,21,0)/Table1[[#This Row],[Rate
(L/S)]],"")</f>
        <v/>
      </c>
      <c r="Q636" s="7" t="str">
        <f>IFERROR(VLOOKUP(Table1[[#This Row],[Stock]],[2]CUS030!$A$5:$BO$10000,22,0)/Table1[[#This Row],[Rate
(L/S)]],"")</f>
        <v/>
      </c>
      <c r="R636" s="7" t="str">
        <f>IFERROR(VLOOKUP(Table1[[#This Row],[Stock]],[2]CUS030!$A$5:$BO$10000,23,0)/Table1[[#This Row],[Rate
(L/S)]],"")</f>
        <v/>
      </c>
      <c r="S636" s="7" t="str">
        <f>IFERROR(VLOOKUP(Table1[[#This Row],[Stock]],[2]CUS030!$A$5:$BO$10000,24,0)/Table1[[#This Row],[Rate
(L/S)]],"")</f>
        <v/>
      </c>
      <c r="T636" s="7" t="str">
        <f>IFERROR(VLOOKUP(Table1[[#This Row],[Stock]],[2]CUS030!$A$5:$BO$10000,25,0)/Table1[[#This Row],[Rate
(L/S)]],"")</f>
        <v/>
      </c>
      <c r="U636" s="7" t="str">
        <f>IFERROR(VLOOKUP(Table1[[#This Row],[Stock]],[2]CUS030!$A$5:$BO$10000,26,0)/Table1[[#This Row],[Rate
(L/S)]],"")</f>
        <v/>
      </c>
      <c r="V636" s="7" t="str">
        <f>IFERROR(VLOOKUP(Table1[[#This Row],[Stock]],[2]CUS030!$A$5:$BO$10000,27,0)/Table1[[#This Row],[Rate
(L/S)]],"")</f>
        <v/>
      </c>
      <c r="W636" s="7" t="str">
        <f>IFERROR(VLOOKUP(Table1[[#This Row],[Stock]],[2]CUS030!$A$5:$BO$10000,28,0)/Table1[[#This Row],[Rate
(L/S)]],"")</f>
        <v/>
      </c>
      <c r="X636" s="7" t="str">
        <f>IFERROR(VLOOKUP(Table1[[#This Row],[Stock]],[2]CUS030!$A$5:$BO$10000,29,0)/Table1[[#This Row],[Rate
(L/S)]],"")</f>
        <v/>
      </c>
      <c r="Y636" s="7" t="str">
        <f>IFERROR(VLOOKUP(Table1[[#This Row],[Stock]],[2]CUS030!$A$5:$BO$10000,30,0)/Table1[[#This Row],[Rate
(L/S)]],"")</f>
        <v/>
      </c>
      <c r="Z636" s="7" t="str">
        <f>IFERROR(VLOOKUP(Table1[[#This Row],[Stock]],[2]CUS030!$A$5:$BO$10000,31,0)/Table1[[#This Row],[Rate
(L/S)]],"")</f>
        <v/>
      </c>
      <c r="AA636" s="7" t="str">
        <f>IFERROR(VLOOKUP(Table1[[#This Row],[Stock]],[2]CUS030!$A$5:$BO$10000,32,0)/Table1[[#This Row],[Rate
(L/S)]],"")</f>
        <v/>
      </c>
      <c r="AB636" s="7" t="str">
        <f>IFERROR(VLOOKUP(Table1[[#This Row],[Stock]],[2]CUS030!$A$5:$BO$10000,33,0)/Table1[[#This Row],[Rate
(L/S)]],"")</f>
        <v/>
      </c>
      <c r="AC636" s="7" t="str">
        <f>IFERROR(VLOOKUP(Table1[[#This Row],[Stock]],[2]CUS030!$A$5:$BO$10000,34,0)/Table1[[#This Row],[Rate
(L/S)]],"")</f>
        <v/>
      </c>
      <c r="AD636" s="7" t="str">
        <f>IFERROR(VLOOKUP(Table1[[#This Row],[Stock]],[2]CUS030!$A$5:$BO$10000,35,0)/Table1[[#This Row],[Rate
(L/S)]],"")</f>
        <v/>
      </c>
      <c r="AE636" s="7" t="str">
        <f>IFERROR(VLOOKUP(Table1[[#This Row],[Stock]],[2]CUS030!$A$5:$BO$10000,36,0)/Table1[[#This Row],[Rate
(L/S)]],"")</f>
        <v/>
      </c>
      <c r="AF636" s="7" t="str">
        <f>IFERROR(VLOOKUP(Table1[[#This Row],[Stock]],[2]CUS030!$A$5:$BO$10000,37,0)/Table1[[#This Row],[Rate
(L/S)]],"")</f>
        <v/>
      </c>
      <c r="AG636" s="7" t="str">
        <f>IFERROR(VLOOKUP(Table1[[#This Row],[Stock]],[2]CUS030!$A$5:$BO$10000,38,0)/Table1[[#This Row],[Rate
(L/S)]],"")</f>
        <v/>
      </c>
      <c r="AH636" s="7" t="str">
        <f>IFERROR(VLOOKUP(Table1[[#This Row],[Stock]],[2]CUS030!$A$5:$BO$10000,39,0)/Table1[[#This Row],[Rate
(L/S)]],"")</f>
        <v/>
      </c>
      <c r="AI636" s="7" t="str">
        <f>IFERROR(VLOOKUP(Table1[[#This Row],[Stock]],[2]CUS030!$A$5:$BO$10000,40,0)/Table1[[#This Row],[Rate
(L/S)]],"")</f>
        <v/>
      </c>
      <c r="AJ636" s="7" t="str">
        <f>IFERROR(VLOOKUP(Table1[[#This Row],[Stock]],[2]CUS030!$A$5:$BO$10000,41,0)/Table1[[#This Row],[Rate
(L/S)]],"")</f>
        <v/>
      </c>
      <c r="AK636" s="7" t="str">
        <f>IFERROR(VLOOKUP(Table1[[#This Row],[Stock]],[2]CUS030!$A$5:$BO$10000,42,0)/Table1[[#This Row],[Rate
(L/S)]],"")</f>
        <v/>
      </c>
      <c r="AL636" s="7" t="str">
        <f>IFERROR(VLOOKUP(Table1[[#This Row],[Stock]],[2]CUS030!$A$5:$BO$10000,43,0)/Table1[[#This Row],[Rate
(L/S)]],"")</f>
        <v/>
      </c>
      <c r="AM636" s="7" t="str">
        <f>IFERROR(VLOOKUP(Table1[[#This Row],[Stock]],[2]CUS030!$A$5:$BO$10000,44,0)/Table1[[#This Row],[Rate
(L/S)]],"")</f>
        <v/>
      </c>
      <c r="AN636" s="7" t="str">
        <f>IFERROR(VLOOKUP(Table1[[#This Row],[Stock]],[2]CUS030!$A$5:$BO$10000,45,0)/Table1[[#This Row],[Rate
(L/S)]],"")</f>
        <v/>
      </c>
      <c r="AO636" s="7" t="str">
        <f>IFERROR(VLOOKUP(Table1[[#This Row],[Stock]],[2]CUS030!$A$5:$BO$10000,46,0)/Table1[[#This Row],[Rate
(L/S)]],"")</f>
        <v/>
      </c>
      <c r="AP636" s="7" t="str">
        <f>IFERROR(VLOOKUP(Table1[[#This Row],[Stock]],[2]CUS030!$A$5:$BO$10000,47,0)/Table1[[#This Row],[Rate
(L/S)]],"")</f>
        <v/>
      </c>
      <c r="AQ636" s="7" t="str">
        <f>IFERROR(VLOOKUP(Table1[[#This Row],[Stock]],[2]CUS030!$A$5:$BO$10000,48,0)/Table1[[#This Row],[Rate
(L/S)]],"")</f>
        <v/>
      </c>
      <c r="AR636" s="7" t="str">
        <f>IFERROR(VLOOKUP(Table1[[#This Row],[Stock]],[2]CUS030!$A$5:$BO$10000,49,0)/Table1[[#This Row],[Rate
(L/S)]],"")</f>
        <v/>
      </c>
      <c r="AS636" s="7" t="str">
        <f>IFERROR(VLOOKUP(Table1[[#This Row],[Stock]],[2]CUS030!$A$5:$BO$10000,50,0)/Table1[[#This Row],[Rate
(L/S)]],"")</f>
        <v/>
      </c>
      <c r="AT636" s="7" t="str">
        <f>IFERROR(VLOOKUP(Table1[[#This Row],[Stock]],[2]CUS030!$A$5:$BO$10000,51,0)/Table1[[#This Row],[Rate
(L/S)]],"")</f>
        <v/>
      </c>
      <c r="AU636" s="7" t="str">
        <f>IFERROR(VLOOKUP(Table1[[#This Row],[Stock]],[2]CUS030!$A$5:$BO$10000,52,0)/Table1[[#This Row],[Rate
(L/S)]],"")</f>
        <v/>
      </c>
      <c r="AV636" s="7" t="str">
        <f>IFERROR(VLOOKUP(Table1[[#This Row],[Stock]],[2]CUS030!$A$5:$BO$10000,53,0)/Table1[[#This Row],[Rate
(L/S)]],"")</f>
        <v/>
      </c>
      <c r="AW636" s="7" t="str">
        <f>IFERROR(VLOOKUP(Table1[[#This Row],[Stock]],[2]CUS030!$A$5:$BO$10000,54,0)/Table1[[#This Row],[Rate
(L/S)]],"")</f>
        <v/>
      </c>
      <c r="AX636" s="7" t="str">
        <f>IFERROR(VLOOKUP(Table1[[#This Row],[Stock]],[2]CUS030!$A$5:$BO$10000,55,0)/Table1[[#This Row],[Rate
(L/S)]],"")</f>
        <v/>
      </c>
      <c r="AY636" s="7" t="str">
        <f>IFERROR(VLOOKUP(Table1[[#This Row],[Stock]],[2]CUS030!$A$5:$BO$10000,56,0)/Table1[[#This Row],[Rate
(L/S)]],"")</f>
        <v/>
      </c>
      <c r="AZ636" s="7" t="str">
        <f>IFERROR(VLOOKUP(Table1[[#This Row],[Stock]],[2]CUS030!$A$5:$BO$10000,57,0)/Table1[[#This Row],[Rate
(L/S)]],"")</f>
        <v/>
      </c>
      <c r="BA636" s="7" t="str">
        <f>IFERROR(VLOOKUP(Table1[[#This Row],[Stock]],[2]CUS030!$A$5:$BO$10000,58,0)/Table1[[#This Row],[Rate
(L/S)]],"")</f>
        <v/>
      </c>
      <c r="BB636" s="7" t="str">
        <f>IFERROR(VLOOKUP(Table1[[#This Row],[Stock]],[2]CUS030!$A$5:$BO$10000,59,0)/Table1[[#This Row],[Rate
(L/S)]],"")</f>
        <v/>
      </c>
      <c r="BC636" s="7" t="str">
        <f>IFERROR(VLOOKUP(Table1[[#This Row],[Stock]],[2]CUS030!$A$5:$BO$10000,60,0)/Table1[[#This Row],[Rate
(L/S)]],"")</f>
        <v/>
      </c>
      <c r="BD636" s="7" t="str">
        <f>IFERROR(VLOOKUP(Table1[[#This Row],[Stock]],[2]CUS030!$A$5:$BO$10000,61,0)/Table1[[#This Row],[Rate
(L/S)]],"")</f>
        <v/>
      </c>
      <c r="BE636" s="7" t="str">
        <f>IFERROR(VLOOKUP(Table1[[#This Row],[Stock]],[2]CUS030!$A$5:$BO$10000,62,0)/Table1[[#This Row],[Rate
(L/S)]],"")</f>
        <v/>
      </c>
      <c r="BF636" s="7" t="str">
        <f>IFERROR(VLOOKUP(Table1[[#This Row],[Stock]],[2]CUS030!$A$5:$BO$10000,63,0)/Table1[[#This Row],[Rate
(L/S)]],"")</f>
        <v/>
      </c>
      <c r="BG636" s="7" t="str">
        <f>IFERROR(VLOOKUP(Table1[[#This Row],[Stock]],[2]CUS030!$A$5:$BO$10000,64,0)/Table1[[#This Row],[Rate
(L/S)]],"")</f>
        <v/>
      </c>
      <c r="BH636" s="7" t="str">
        <f>IFERROR(VLOOKUP(Table1[[#This Row],[Stock]],[2]CUS030!$A$5:$BO$10000,65,0)/Table1[[#This Row],[Rate
(L/S)]],"")</f>
        <v/>
      </c>
      <c r="BI636" s="7" t="s">
        <v>1</v>
      </c>
      <c r="BJ636" s="15">
        <f>IFERROR(IF(Table1[[#This Row],[S.Material]]="S",(Table1[[#This Row],[Total Qty]]+Table1[[#This Row],[N+1]]+Table1[[#This Row],[N+2]]),Table1[[#This Row],[Total Qty]]+Table1[[#This Row],[N+1]]),)</f>
        <v>0</v>
      </c>
      <c r="BK636" s="7" t="str">
        <f>IFERROR(IF(((AVERAGE((Table1[[#This Row],[N+1]],Table1[[#This Row],[N+2]]),Table1[[#This Row],[N+3]])-(Table1[[#This Row],[Total Qty]])))&gt;500,"Fixed&gt;500pcs",""),"")</f>
        <v/>
      </c>
      <c r="BL636" s="7" t="str">
        <f>IF(AND(Table1[[#This Row],[Last Forcast]]=0,Table1[[#This Row],[Total Qty]]&gt;0,Table1[[#This Row],[N+1]]&gt;0),"Check PO again","")</f>
        <v/>
      </c>
    </row>
    <row r="637" spans="2:64" x14ac:dyDescent="0.3">
      <c r="B637">
        <v>635</v>
      </c>
      <c r="C637" t="s">
        <v>650</v>
      </c>
      <c r="D637">
        <f>IFERROR(ROUND((MID(Table1[[#This Row],[Production]],35,(LEN(Table1[[#This Row],[Production]]))-37)/(MID(Table1[[#This Row],[Stock]],35,(LEN(Table1[[#This Row],[Stock]]))-37))),0),"")</f>
        <v>12</v>
      </c>
      <c r="E637" t="s">
        <v>651</v>
      </c>
      <c r="F637" s="16">
        <f>VLOOKUP(LEFT(Table1[[#This Row],[Production]],LEN(Table1[[#This Row],[Production]])-7),Item!$A$5:$Z$1000,26,0)</f>
        <v>2.2570000000000001</v>
      </c>
      <c r="H637" s="8" t="str">
        <f>IFERROR(VLOOKUP(MID(Table1[[#This Row],[Production]],10,2),Special!$B$2:$D$26,3,0),"")</f>
        <v>S</v>
      </c>
      <c r="J637" t="b">
        <f>EXACT(LEFT(Table1[[#This Row],[Stock]],12),LEFT(Table1[[#This Row],[Production]],12))</f>
        <v>1</v>
      </c>
      <c r="K637" t="b">
        <f>EXACT((RIGHT(Table1[[#This Row],[Stock]],3)),((RIGHT(Table1[[#This Row],[Production]],3))))</f>
        <v>1</v>
      </c>
      <c r="L637" s="14">
        <f>IFERROR(VLOOKUP(Table1[[#This Row],[Stock]],[1]Sheet1!$A$7:$N$10000,14,0),"")</f>
        <v>257</v>
      </c>
      <c r="M637" s="14">
        <f>IFERROR(ROUND((Table1[[#This Row],[Stock
(S&amp;L)]]/Table1[[#This Row],[Rate
(L/S)]]),0),"")</f>
        <v>21</v>
      </c>
      <c r="O637" t="str">
        <f>IF(Table1[[#This Row],[Rate
(L/S)]]=1,"P/E","C")</f>
        <v>C</v>
      </c>
      <c r="P637" s="7">
        <f>IFERROR(VLOOKUP(Table1[[#This Row],[Stock]],[2]CUS030!$A$5:$BO$10000,21,0)/Table1[[#This Row],[Rate
(L/S)]],"")</f>
        <v>0</v>
      </c>
      <c r="Q637" s="7">
        <f>IFERROR(VLOOKUP(Table1[[#This Row],[Stock]],[2]CUS030!$A$5:$BO$10000,22,0)/Table1[[#This Row],[Rate
(L/S)]],"")</f>
        <v>0</v>
      </c>
      <c r="R637" s="7">
        <f>IFERROR(VLOOKUP(Table1[[#This Row],[Stock]],[2]CUS030!$A$5:$BO$10000,23,0)/Table1[[#This Row],[Rate
(L/S)]],"")</f>
        <v>0</v>
      </c>
      <c r="S637" s="7">
        <f>IFERROR(VLOOKUP(Table1[[#This Row],[Stock]],[2]CUS030!$A$5:$BO$10000,24,0)/Table1[[#This Row],[Rate
(L/S)]],"")</f>
        <v>0</v>
      </c>
      <c r="T637" s="7">
        <f>IFERROR(VLOOKUP(Table1[[#This Row],[Stock]],[2]CUS030!$A$5:$BO$10000,25,0)/Table1[[#This Row],[Rate
(L/S)]],"")</f>
        <v>0</v>
      </c>
      <c r="U637" s="7">
        <f>IFERROR(VLOOKUP(Table1[[#This Row],[Stock]],[2]CUS030!$A$5:$BO$10000,26,0)/Table1[[#This Row],[Rate
(L/S)]],"")</f>
        <v>0</v>
      </c>
      <c r="V637" s="7">
        <f>IFERROR(VLOOKUP(Table1[[#This Row],[Stock]],[2]CUS030!$A$5:$BO$10000,27,0)/Table1[[#This Row],[Rate
(L/S)]],"")</f>
        <v>0</v>
      </c>
      <c r="W637" s="7">
        <f>IFERROR(VLOOKUP(Table1[[#This Row],[Stock]],[2]CUS030!$A$5:$BO$10000,28,0)/Table1[[#This Row],[Rate
(L/S)]],"")</f>
        <v>0</v>
      </c>
      <c r="X637" s="7">
        <f>IFERROR(VLOOKUP(Table1[[#This Row],[Stock]],[2]CUS030!$A$5:$BO$10000,29,0)/Table1[[#This Row],[Rate
(L/S)]],"")</f>
        <v>0</v>
      </c>
      <c r="Y637" s="7">
        <f>IFERROR(VLOOKUP(Table1[[#This Row],[Stock]],[2]CUS030!$A$5:$BO$10000,30,0)/Table1[[#This Row],[Rate
(L/S)]],"")</f>
        <v>0</v>
      </c>
      <c r="Z637" s="7">
        <f>IFERROR(VLOOKUP(Table1[[#This Row],[Stock]],[2]CUS030!$A$5:$BO$10000,31,0)/Table1[[#This Row],[Rate
(L/S)]],"")</f>
        <v>0</v>
      </c>
      <c r="AA637" s="7">
        <f>IFERROR(VLOOKUP(Table1[[#This Row],[Stock]],[2]CUS030!$A$5:$BO$10000,32,0)/Table1[[#This Row],[Rate
(L/S)]],"")</f>
        <v>0</v>
      </c>
      <c r="AB637" s="7">
        <f>IFERROR(VLOOKUP(Table1[[#This Row],[Stock]],[2]CUS030!$A$5:$BO$10000,33,0)/Table1[[#This Row],[Rate
(L/S)]],"")</f>
        <v>0</v>
      </c>
      <c r="AC637" s="7">
        <f>IFERROR(VLOOKUP(Table1[[#This Row],[Stock]],[2]CUS030!$A$5:$BO$10000,34,0)/Table1[[#This Row],[Rate
(L/S)]],"")</f>
        <v>0</v>
      </c>
      <c r="AD637" s="7">
        <f>IFERROR(VLOOKUP(Table1[[#This Row],[Stock]],[2]CUS030!$A$5:$BO$10000,35,0)/Table1[[#This Row],[Rate
(L/S)]],"")</f>
        <v>0</v>
      </c>
      <c r="AE637" s="7">
        <f>IFERROR(VLOOKUP(Table1[[#This Row],[Stock]],[2]CUS030!$A$5:$BO$10000,36,0)/Table1[[#This Row],[Rate
(L/S)]],"")</f>
        <v>0</v>
      </c>
      <c r="AF637" s="7">
        <f>IFERROR(VLOOKUP(Table1[[#This Row],[Stock]],[2]CUS030!$A$5:$BO$10000,37,0)/Table1[[#This Row],[Rate
(L/S)]],"")</f>
        <v>0</v>
      </c>
      <c r="AG637" s="7">
        <f>IFERROR(VLOOKUP(Table1[[#This Row],[Stock]],[2]CUS030!$A$5:$BO$10000,38,0)/Table1[[#This Row],[Rate
(L/S)]],"")</f>
        <v>0</v>
      </c>
      <c r="AH637" s="7">
        <f>IFERROR(VLOOKUP(Table1[[#This Row],[Stock]],[2]CUS030!$A$5:$BO$10000,39,0)/Table1[[#This Row],[Rate
(L/S)]],"")</f>
        <v>0</v>
      </c>
      <c r="AI637" s="7">
        <f>IFERROR(VLOOKUP(Table1[[#This Row],[Stock]],[2]CUS030!$A$5:$BO$10000,40,0)/Table1[[#This Row],[Rate
(L/S)]],"")</f>
        <v>0</v>
      </c>
      <c r="AJ637" s="7">
        <f>IFERROR(VLOOKUP(Table1[[#This Row],[Stock]],[2]CUS030!$A$5:$BO$10000,41,0)/Table1[[#This Row],[Rate
(L/S)]],"")</f>
        <v>0</v>
      </c>
      <c r="AK637" s="7">
        <f>IFERROR(VLOOKUP(Table1[[#This Row],[Stock]],[2]CUS030!$A$5:$BO$10000,42,0)/Table1[[#This Row],[Rate
(L/S)]],"")</f>
        <v>0</v>
      </c>
      <c r="AL637" s="7">
        <f>IFERROR(VLOOKUP(Table1[[#This Row],[Stock]],[2]CUS030!$A$5:$BO$10000,43,0)/Table1[[#This Row],[Rate
(L/S)]],"")</f>
        <v>0</v>
      </c>
      <c r="AM637" s="7">
        <f>IFERROR(VLOOKUP(Table1[[#This Row],[Stock]],[2]CUS030!$A$5:$BO$10000,44,0)/Table1[[#This Row],[Rate
(L/S)]],"")</f>
        <v>0</v>
      </c>
      <c r="AN637" s="7">
        <f>IFERROR(VLOOKUP(Table1[[#This Row],[Stock]],[2]CUS030!$A$5:$BO$10000,45,0)/Table1[[#This Row],[Rate
(L/S)]],"")</f>
        <v>0</v>
      </c>
      <c r="AO637" s="7">
        <f>IFERROR(VLOOKUP(Table1[[#This Row],[Stock]],[2]CUS030!$A$5:$BO$10000,46,0)/Table1[[#This Row],[Rate
(L/S)]],"")</f>
        <v>0</v>
      </c>
      <c r="AP637" s="7">
        <f>IFERROR(VLOOKUP(Table1[[#This Row],[Stock]],[2]CUS030!$A$5:$BO$10000,47,0)/Table1[[#This Row],[Rate
(L/S)]],"")</f>
        <v>0</v>
      </c>
      <c r="AQ637" s="7">
        <f>IFERROR(VLOOKUP(Table1[[#This Row],[Stock]],[2]CUS030!$A$5:$BO$10000,48,0)/Table1[[#This Row],[Rate
(L/S)]],"")</f>
        <v>0</v>
      </c>
      <c r="AR637" s="7">
        <f>IFERROR(VLOOKUP(Table1[[#This Row],[Stock]],[2]CUS030!$A$5:$BO$10000,49,0)/Table1[[#This Row],[Rate
(L/S)]],"")</f>
        <v>0</v>
      </c>
      <c r="AS637" s="7">
        <f>IFERROR(VLOOKUP(Table1[[#This Row],[Stock]],[2]CUS030!$A$5:$BO$10000,50,0)/Table1[[#This Row],[Rate
(L/S)]],"")</f>
        <v>0</v>
      </c>
      <c r="AT637" s="7">
        <f>IFERROR(VLOOKUP(Table1[[#This Row],[Stock]],[2]CUS030!$A$5:$BO$10000,51,0)/Table1[[#This Row],[Rate
(L/S)]],"")</f>
        <v>0</v>
      </c>
      <c r="AU637" s="7">
        <f>IFERROR(VLOOKUP(Table1[[#This Row],[Stock]],[2]CUS030!$A$5:$BO$10000,52,0)/Table1[[#This Row],[Rate
(L/S)]],"")</f>
        <v>0</v>
      </c>
      <c r="AV637" s="7">
        <f>IFERROR(VLOOKUP(Table1[[#This Row],[Stock]],[2]CUS030!$A$5:$BO$10000,53,0)/Table1[[#This Row],[Rate
(L/S)]],"")</f>
        <v>0</v>
      </c>
      <c r="AW637" s="7">
        <f>IFERROR(VLOOKUP(Table1[[#This Row],[Stock]],[2]CUS030!$A$5:$BO$10000,54,0)/Table1[[#This Row],[Rate
(L/S)]],"")</f>
        <v>0</v>
      </c>
      <c r="AX637" s="7">
        <f>IFERROR(VLOOKUP(Table1[[#This Row],[Stock]],[2]CUS030!$A$5:$BO$10000,55,0)/Table1[[#This Row],[Rate
(L/S)]],"")</f>
        <v>0</v>
      </c>
      <c r="AY637" s="7">
        <f>IFERROR(VLOOKUP(Table1[[#This Row],[Stock]],[2]CUS030!$A$5:$BO$10000,56,0)/Table1[[#This Row],[Rate
(L/S)]],"")</f>
        <v>36.666666666666664</v>
      </c>
      <c r="AZ637" s="7">
        <f>IFERROR(VLOOKUP(Table1[[#This Row],[Stock]],[2]CUS030!$A$5:$BO$10000,57,0)/Table1[[#This Row],[Rate
(L/S)]],"")</f>
        <v>16.666666666666668</v>
      </c>
      <c r="BA637" s="7">
        <f>IFERROR(VLOOKUP(Table1[[#This Row],[Stock]],[2]CUS030!$A$5:$BO$10000,58,0)/Table1[[#This Row],[Rate
(L/S)]],"")</f>
        <v>33.333333333333336</v>
      </c>
      <c r="BB637" s="7">
        <f>IFERROR(VLOOKUP(Table1[[#This Row],[Stock]],[2]CUS030!$A$5:$BO$10000,59,0)/Table1[[#This Row],[Rate
(L/S)]],"")</f>
        <v>0</v>
      </c>
      <c r="BC637" s="7">
        <f>IFERROR(VLOOKUP(Table1[[#This Row],[Stock]],[2]CUS030!$A$5:$BO$10000,60,0)/Table1[[#This Row],[Rate
(L/S)]],"")</f>
        <v>0</v>
      </c>
      <c r="BD637" s="7">
        <f>IFERROR(VLOOKUP(Table1[[#This Row],[Stock]],[2]CUS030!$A$5:$BO$10000,61,0)/Table1[[#This Row],[Rate
(L/S)]],"")</f>
        <v>0</v>
      </c>
      <c r="BE637" s="7">
        <f>IFERROR(VLOOKUP(Table1[[#This Row],[Stock]],[2]CUS030!$A$5:$BO$10000,62,0)/Table1[[#This Row],[Rate
(L/S)]],"")</f>
        <v>0</v>
      </c>
      <c r="BF637" s="7">
        <f>IFERROR(VLOOKUP(Table1[[#This Row],[Stock]],[2]CUS030!$A$5:$BO$10000,63,0)/Table1[[#This Row],[Rate
(L/S)]],"")</f>
        <v>0</v>
      </c>
      <c r="BG637" s="7">
        <f>IFERROR(VLOOKUP(Table1[[#This Row],[Stock]],[2]CUS030!$A$5:$BO$10000,64,0)/Table1[[#This Row],[Rate
(L/S)]],"")</f>
        <v>0</v>
      </c>
      <c r="BH637" s="7">
        <f>IFERROR(VLOOKUP(Table1[[#This Row],[Stock]],[2]CUS030!$A$5:$BO$10000,65,0)/Table1[[#This Row],[Rate
(L/S)]],"")</f>
        <v>0</v>
      </c>
      <c r="BI637" s="7" t="s">
        <v>1</v>
      </c>
      <c r="BJ637" s="15">
        <f>IFERROR(IF(Table1[[#This Row],[S.Material]]="S",(Table1[[#This Row],[Total Qty]]+Table1[[#This Row],[N+1]]+Table1[[#This Row],[N+2]]),Table1[[#This Row],[Total Qty]]+Table1[[#This Row],[N+1]]),)</f>
        <v>53.333333333333329</v>
      </c>
      <c r="BK637" s="7" t="str">
        <f>IFERROR(IF(((AVERAGE((Table1[[#This Row],[N+1]],Table1[[#This Row],[N+2]]),Table1[[#This Row],[N+3]])-(Table1[[#This Row],[Total Qty]])))&gt;500,"Fixed&gt;500pcs",""),"")</f>
        <v/>
      </c>
      <c r="BL637" s="7" t="str">
        <f>IF(AND(Table1[[#This Row],[Last Forcast]]=0,Table1[[#This Row],[Total Qty]]&gt;0,Table1[[#This Row],[N+1]]&gt;0),"Check PO again","")</f>
        <v/>
      </c>
    </row>
    <row r="638" spans="2:64" x14ac:dyDescent="0.3">
      <c r="B638">
        <v>636</v>
      </c>
      <c r="C638" t="s">
        <v>652</v>
      </c>
      <c r="D638">
        <f>IFERROR(ROUND((MID(Table1[[#This Row],[Production]],35,(LEN(Table1[[#This Row],[Production]]))-37)/(MID(Table1[[#This Row],[Stock]],35,(LEN(Table1[[#This Row],[Stock]]))-37))),0),"")</f>
        <v>12</v>
      </c>
      <c r="E638" t="s">
        <v>651</v>
      </c>
      <c r="F638" s="16">
        <f>VLOOKUP(LEFT(Table1[[#This Row],[Production]],LEN(Table1[[#This Row],[Production]])-7),Item!$A$5:$Z$1000,26,0)</f>
        <v>2.2570000000000001</v>
      </c>
      <c r="H638" s="8" t="str">
        <f>IFERROR(VLOOKUP(MID(Table1[[#This Row],[Production]],10,2),Special!$B$2:$D$26,3,0),"")</f>
        <v>S</v>
      </c>
      <c r="J638" t="b">
        <f>EXACT(LEFT(Table1[[#This Row],[Stock]],12),LEFT(Table1[[#This Row],[Production]],12))</f>
        <v>1</v>
      </c>
      <c r="K638" t="b">
        <f>EXACT((RIGHT(Table1[[#This Row],[Stock]],3)),((RIGHT(Table1[[#This Row],[Production]],3))))</f>
        <v>1</v>
      </c>
      <c r="L638" s="14">
        <f>IFERROR(VLOOKUP(Table1[[#This Row],[Stock]],[1]Sheet1!$A$7:$N$10000,14,0),"")</f>
        <v>236</v>
      </c>
      <c r="M638" s="14">
        <f>IFERROR(ROUND((Table1[[#This Row],[Stock
(S&amp;L)]]/Table1[[#This Row],[Rate
(L/S)]]),0),"")</f>
        <v>20</v>
      </c>
      <c r="O638" t="str">
        <f>IF(Table1[[#This Row],[Rate
(L/S)]]=1,"P/E","C")</f>
        <v>C</v>
      </c>
      <c r="P638" s="7">
        <f>IFERROR(VLOOKUP(Table1[[#This Row],[Stock]],[2]CUS030!$A$5:$BO$10000,21,0)/Table1[[#This Row],[Rate
(L/S)]],"")</f>
        <v>0</v>
      </c>
      <c r="Q638" s="7">
        <f>IFERROR(VLOOKUP(Table1[[#This Row],[Stock]],[2]CUS030!$A$5:$BO$10000,22,0)/Table1[[#This Row],[Rate
(L/S)]],"")</f>
        <v>0</v>
      </c>
      <c r="R638" s="7">
        <f>IFERROR(VLOOKUP(Table1[[#This Row],[Stock]],[2]CUS030!$A$5:$BO$10000,23,0)/Table1[[#This Row],[Rate
(L/S)]],"")</f>
        <v>0</v>
      </c>
      <c r="S638" s="7">
        <f>IFERROR(VLOOKUP(Table1[[#This Row],[Stock]],[2]CUS030!$A$5:$BO$10000,24,0)/Table1[[#This Row],[Rate
(L/S)]],"")</f>
        <v>0</v>
      </c>
      <c r="T638" s="7">
        <f>IFERROR(VLOOKUP(Table1[[#This Row],[Stock]],[2]CUS030!$A$5:$BO$10000,25,0)/Table1[[#This Row],[Rate
(L/S)]],"")</f>
        <v>0</v>
      </c>
      <c r="U638" s="7">
        <f>IFERROR(VLOOKUP(Table1[[#This Row],[Stock]],[2]CUS030!$A$5:$BO$10000,26,0)/Table1[[#This Row],[Rate
(L/S)]],"")</f>
        <v>0</v>
      </c>
      <c r="V638" s="7">
        <f>IFERROR(VLOOKUP(Table1[[#This Row],[Stock]],[2]CUS030!$A$5:$BO$10000,27,0)/Table1[[#This Row],[Rate
(L/S)]],"")</f>
        <v>0</v>
      </c>
      <c r="W638" s="7">
        <f>IFERROR(VLOOKUP(Table1[[#This Row],[Stock]],[2]CUS030!$A$5:$BO$10000,28,0)/Table1[[#This Row],[Rate
(L/S)]],"")</f>
        <v>0</v>
      </c>
      <c r="X638" s="7">
        <f>IFERROR(VLOOKUP(Table1[[#This Row],[Stock]],[2]CUS030!$A$5:$BO$10000,29,0)/Table1[[#This Row],[Rate
(L/S)]],"")</f>
        <v>0</v>
      </c>
      <c r="Y638" s="7">
        <f>IFERROR(VLOOKUP(Table1[[#This Row],[Stock]],[2]CUS030!$A$5:$BO$10000,30,0)/Table1[[#This Row],[Rate
(L/S)]],"")</f>
        <v>0</v>
      </c>
      <c r="Z638" s="7">
        <f>IFERROR(VLOOKUP(Table1[[#This Row],[Stock]],[2]CUS030!$A$5:$BO$10000,31,0)/Table1[[#This Row],[Rate
(L/S)]],"")</f>
        <v>0</v>
      </c>
      <c r="AA638" s="7">
        <f>IFERROR(VLOOKUP(Table1[[#This Row],[Stock]],[2]CUS030!$A$5:$BO$10000,32,0)/Table1[[#This Row],[Rate
(L/S)]],"")</f>
        <v>0</v>
      </c>
      <c r="AB638" s="7">
        <f>IFERROR(VLOOKUP(Table1[[#This Row],[Stock]],[2]CUS030!$A$5:$BO$10000,33,0)/Table1[[#This Row],[Rate
(L/S)]],"")</f>
        <v>0</v>
      </c>
      <c r="AC638" s="7">
        <f>IFERROR(VLOOKUP(Table1[[#This Row],[Stock]],[2]CUS030!$A$5:$BO$10000,34,0)/Table1[[#This Row],[Rate
(L/S)]],"")</f>
        <v>0</v>
      </c>
      <c r="AD638" s="7">
        <f>IFERROR(VLOOKUP(Table1[[#This Row],[Stock]],[2]CUS030!$A$5:$BO$10000,35,0)/Table1[[#This Row],[Rate
(L/S)]],"")</f>
        <v>0</v>
      </c>
      <c r="AE638" s="7">
        <f>IFERROR(VLOOKUP(Table1[[#This Row],[Stock]],[2]CUS030!$A$5:$BO$10000,36,0)/Table1[[#This Row],[Rate
(L/S)]],"")</f>
        <v>0</v>
      </c>
      <c r="AF638" s="7">
        <f>IFERROR(VLOOKUP(Table1[[#This Row],[Stock]],[2]CUS030!$A$5:$BO$10000,37,0)/Table1[[#This Row],[Rate
(L/S)]],"")</f>
        <v>0</v>
      </c>
      <c r="AG638" s="7">
        <f>IFERROR(VLOOKUP(Table1[[#This Row],[Stock]],[2]CUS030!$A$5:$BO$10000,38,0)/Table1[[#This Row],[Rate
(L/S)]],"")</f>
        <v>0</v>
      </c>
      <c r="AH638" s="7">
        <f>IFERROR(VLOOKUP(Table1[[#This Row],[Stock]],[2]CUS030!$A$5:$BO$10000,39,0)/Table1[[#This Row],[Rate
(L/S)]],"")</f>
        <v>0</v>
      </c>
      <c r="AI638" s="7">
        <f>IFERROR(VLOOKUP(Table1[[#This Row],[Stock]],[2]CUS030!$A$5:$BO$10000,40,0)/Table1[[#This Row],[Rate
(L/S)]],"")</f>
        <v>0</v>
      </c>
      <c r="AJ638" s="7">
        <f>IFERROR(VLOOKUP(Table1[[#This Row],[Stock]],[2]CUS030!$A$5:$BO$10000,41,0)/Table1[[#This Row],[Rate
(L/S)]],"")</f>
        <v>0</v>
      </c>
      <c r="AK638" s="7">
        <f>IFERROR(VLOOKUP(Table1[[#This Row],[Stock]],[2]CUS030!$A$5:$BO$10000,42,0)/Table1[[#This Row],[Rate
(L/S)]],"")</f>
        <v>0</v>
      </c>
      <c r="AL638" s="7">
        <f>IFERROR(VLOOKUP(Table1[[#This Row],[Stock]],[2]CUS030!$A$5:$BO$10000,43,0)/Table1[[#This Row],[Rate
(L/S)]],"")</f>
        <v>0</v>
      </c>
      <c r="AM638" s="7">
        <f>IFERROR(VLOOKUP(Table1[[#This Row],[Stock]],[2]CUS030!$A$5:$BO$10000,44,0)/Table1[[#This Row],[Rate
(L/S)]],"")</f>
        <v>0</v>
      </c>
      <c r="AN638" s="7">
        <f>IFERROR(VLOOKUP(Table1[[#This Row],[Stock]],[2]CUS030!$A$5:$BO$10000,45,0)/Table1[[#This Row],[Rate
(L/S)]],"")</f>
        <v>0</v>
      </c>
      <c r="AO638" s="7">
        <f>IFERROR(VLOOKUP(Table1[[#This Row],[Stock]],[2]CUS030!$A$5:$BO$10000,46,0)/Table1[[#This Row],[Rate
(L/S)]],"")</f>
        <v>0</v>
      </c>
      <c r="AP638" s="7">
        <f>IFERROR(VLOOKUP(Table1[[#This Row],[Stock]],[2]CUS030!$A$5:$BO$10000,47,0)/Table1[[#This Row],[Rate
(L/S)]],"")</f>
        <v>0</v>
      </c>
      <c r="AQ638" s="7">
        <f>IFERROR(VLOOKUP(Table1[[#This Row],[Stock]],[2]CUS030!$A$5:$BO$10000,48,0)/Table1[[#This Row],[Rate
(L/S)]],"")</f>
        <v>0</v>
      </c>
      <c r="AR638" s="7">
        <f>IFERROR(VLOOKUP(Table1[[#This Row],[Stock]],[2]CUS030!$A$5:$BO$10000,49,0)/Table1[[#This Row],[Rate
(L/S)]],"")</f>
        <v>0</v>
      </c>
      <c r="AS638" s="7">
        <f>IFERROR(VLOOKUP(Table1[[#This Row],[Stock]],[2]CUS030!$A$5:$BO$10000,50,0)/Table1[[#This Row],[Rate
(L/S)]],"")</f>
        <v>0</v>
      </c>
      <c r="AT638" s="7">
        <f>IFERROR(VLOOKUP(Table1[[#This Row],[Stock]],[2]CUS030!$A$5:$BO$10000,51,0)/Table1[[#This Row],[Rate
(L/S)]],"")</f>
        <v>0</v>
      </c>
      <c r="AU638" s="7">
        <f>IFERROR(VLOOKUP(Table1[[#This Row],[Stock]],[2]CUS030!$A$5:$BO$10000,52,0)/Table1[[#This Row],[Rate
(L/S)]],"")</f>
        <v>0</v>
      </c>
      <c r="AV638" s="7">
        <f>IFERROR(VLOOKUP(Table1[[#This Row],[Stock]],[2]CUS030!$A$5:$BO$10000,53,0)/Table1[[#This Row],[Rate
(L/S)]],"")</f>
        <v>0</v>
      </c>
      <c r="AW638" s="7">
        <f>IFERROR(VLOOKUP(Table1[[#This Row],[Stock]],[2]CUS030!$A$5:$BO$10000,54,0)/Table1[[#This Row],[Rate
(L/S)]],"")</f>
        <v>0</v>
      </c>
      <c r="AX638" s="7">
        <f>IFERROR(VLOOKUP(Table1[[#This Row],[Stock]],[2]CUS030!$A$5:$BO$10000,55,0)/Table1[[#This Row],[Rate
(L/S)]],"")</f>
        <v>0</v>
      </c>
      <c r="AY638" s="7">
        <f>IFERROR(VLOOKUP(Table1[[#This Row],[Stock]],[2]CUS030!$A$5:$BO$10000,56,0)/Table1[[#This Row],[Rate
(L/S)]],"")</f>
        <v>36.666666666666664</v>
      </c>
      <c r="AZ638" s="7">
        <f>IFERROR(VLOOKUP(Table1[[#This Row],[Stock]],[2]CUS030!$A$5:$BO$10000,57,0)/Table1[[#This Row],[Rate
(L/S)]],"")</f>
        <v>16.666666666666668</v>
      </c>
      <c r="BA638" s="7">
        <f>IFERROR(VLOOKUP(Table1[[#This Row],[Stock]],[2]CUS030!$A$5:$BO$10000,58,0)/Table1[[#This Row],[Rate
(L/S)]],"")</f>
        <v>33.333333333333336</v>
      </c>
      <c r="BB638" s="7">
        <f>IFERROR(VLOOKUP(Table1[[#This Row],[Stock]],[2]CUS030!$A$5:$BO$10000,59,0)/Table1[[#This Row],[Rate
(L/S)]],"")</f>
        <v>0</v>
      </c>
      <c r="BC638" s="7">
        <f>IFERROR(VLOOKUP(Table1[[#This Row],[Stock]],[2]CUS030!$A$5:$BO$10000,60,0)/Table1[[#This Row],[Rate
(L/S)]],"")</f>
        <v>0</v>
      </c>
      <c r="BD638" s="7">
        <f>IFERROR(VLOOKUP(Table1[[#This Row],[Stock]],[2]CUS030!$A$5:$BO$10000,61,0)/Table1[[#This Row],[Rate
(L/S)]],"")</f>
        <v>0</v>
      </c>
      <c r="BE638" s="7">
        <f>IFERROR(VLOOKUP(Table1[[#This Row],[Stock]],[2]CUS030!$A$5:$BO$10000,62,0)/Table1[[#This Row],[Rate
(L/S)]],"")</f>
        <v>0</v>
      </c>
      <c r="BF638" s="7">
        <f>IFERROR(VLOOKUP(Table1[[#This Row],[Stock]],[2]CUS030!$A$5:$BO$10000,63,0)/Table1[[#This Row],[Rate
(L/S)]],"")</f>
        <v>0</v>
      </c>
      <c r="BG638" s="7">
        <f>IFERROR(VLOOKUP(Table1[[#This Row],[Stock]],[2]CUS030!$A$5:$BO$10000,64,0)/Table1[[#This Row],[Rate
(L/S)]],"")</f>
        <v>0</v>
      </c>
      <c r="BH638" s="7">
        <f>IFERROR(VLOOKUP(Table1[[#This Row],[Stock]],[2]CUS030!$A$5:$BO$10000,65,0)/Table1[[#This Row],[Rate
(L/S)]],"")</f>
        <v>0</v>
      </c>
      <c r="BI638" s="7" t="s">
        <v>1</v>
      </c>
      <c r="BJ638" s="15">
        <f>IFERROR(IF(Table1[[#This Row],[S.Material]]="S",(Table1[[#This Row],[Total Qty]]+Table1[[#This Row],[N+1]]+Table1[[#This Row],[N+2]]),Table1[[#This Row],[Total Qty]]+Table1[[#This Row],[N+1]]),)</f>
        <v>53.333333333333329</v>
      </c>
      <c r="BK638" s="7" t="str">
        <f>IFERROR(IF(((AVERAGE((Table1[[#This Row],[N+1]],Table1[[#This Row],[N+2]]),Table1[[#This Row],[N+3]])-(Table1[[#This Row],[Total Qty]])))&gt;500,"Fixed&gt;500pcs",""),"")</f>
        <v/>
      </c>
      <c r="BL638" s="7" t="str">
        <f>IF(AND(Table1[[#This Row],[Last Forcast]]=0,Table1[[#This Row],[Total Qty]]&gt;0,Table1[[#This Row],[N+1]]&gt;0),"Check PO again","")</f>
        <v/>
      </c>
    </row>
    <row r="639" spans="2:64" x14ac:dyDescent="0.3">
      <c r="B639">
        <v>637</v>
      </c>
      <c r="C639" t="s">
        <v>651</v>
      </c>
      <c r="D639">
        <f>IFERROR(ROUND((MID(Table1[[#This Row],[Production]],35,(LEN(Table1[[#This Row],[Production]]))-37)/(MID(Table1[[#This Row],[Stock]],35,(LEN(Table1[[#This Row],[Stock]]))-37))),0),"")</f>
        <v>1</v>
      </c>
      <c r="E639" t="s">
        <v>651</v>
      </c>
      <c r="F639" s="16">
        <f>VLOOKUP(LEFT(Table1[[#This Row],[Production]],LEN(Table1[[#This Row],[Production]])-7),Item!$A$5:$Z$1000,26,0)</f>
        <v>2.2570000000000001</v>
      </c>
      <c r="H639" s="8" t="str">
        <f>IFERROR(VLOOKUP(MID(Table1[[#This Row],[Production]],10,2),Special!$B$2:$D$26,3,0),"")</f>
        <v>S</v>
      </c>
      <c r="J639" t="b">
        <f>EXACT(LEFT(Table1[[#This Row],[Stock]],12),LEFT(Table1[[#This Row],[Production]],12))</f>
        <v>1</v>
      </c>
      <c r="K639" t="b">
        <f>EXACT((RIGHT(Table1[[#This Row],[Stock]],3)),((RIGHT(Table1[[#This Row],[Production]],3))))</f>
        <v>1</v>
      </c>
      <c r="L639" s="14">
        <f>IFERROR(VLOOKUP(Table1[[#This Row],[Stock]],[1]Sheet1!$A$7:$N$10000,14,0),"")</f>
        <v>56</v>
      </c>
      <c r="M639" s="14">
        <f>IFERROR(ROUND((Table1[[#This Row],[Stock
(S&amp;L)]]/Table1[[#This Row],[Rate
(L/S)]]),0),"")</f>
        <v>56</v>
      </c>
      <c r="O639" t="str">
        <f>IF(Table1[[#This Row],[Rate
(L/S)]]=1,"P/E","C")</f>
        <v>P/E</v>
      </c>
      <c r="P639" s="7">
        <f>IFERROR(VLOOKUP(Table1[[#This Row],[Stock]],[2]CUS030!$A$5:$BO$10000,21,0)/Table1[[#This Row],[Rate
(L/S)]],"")</f>
        <v>0</v>
      </c>
      <c r="Q639" s="7">
        <f>IFERROR(VLOOKUP(Table1[[#This Row],[Stock]],[2]CUS030!$A$5:$BO$10000,22,0)/Table1[[#This Row],[Rate
(L/S)]],"")</f>
        <v>0</v>
      </c>
      <c r="R639" s="7">
        <f>IFERROR(VLOOKUP(Table1[[#This Row],[Stock]],[2]CUS030!$A$5:$BO$10000,23,0)/Table1[[#This Row],[Rate
(L/S)]],"")</f>
        <v>0</v>
      </c>
      <c r="S639" s="7">
        <f>IFERROR(VLOOKUP(Table1[[#This Row],[Stock]],[2]CUS030!$A$5:$BO$10000,24,0)/Table1[[#This Row],[Rate
(L/S)]],"")</f>
        <v>0</v>
      </c>
      <c r="T639" s="7">
        <f>IFERROR(VLOOKUP(Table1[[#This Row],[Stock]],[2]CUS030!$A$5:$BO$10000,25,0)/Table1[[#This Row],[Rate
(L/S)]],"")</f>
        <v>0</v>
      </c>
      <c r="U639" s="7">
        <f>IFERROR(VLOOKUP(Table1[[#This Row],[Stock]],[2]CUS030!$A$5:$BO$10000,26,0)/Table1[[#This Row],[Rate
(L/S)]],"")</f>
        <v>0</v>
      </c>
      <c r="V639" s="7">
        <f>IFERROR(VLOOKUP(Table1[[#This Row],[Stock]],[2]CUS030!$A$5:$BO$10000,27,0)/Table1[[#This Row],[Rate
(L/S)]],"")</f>
        <v>0</v>
      </c>
      <c r="W639" s="7">
        <f>IFERROR(VLOOKUP(Table1[[#This Row],[Stock]],[2]CUS030!$A$5:$BO$10000,28,0)/Table1[[#This Row],[Rate
(L/S)]],"")</f>
        <v>0</v>
      </c>
      <c r="X639" s="7">
        <f>IFERROR(VLOOKUP(Table1[[#This Row],[Stock]],[2]CUS030!$A$5:$BO$10000,29,0)/Table1[[#This Row],[Rate
(L/S)]],"")</f>
        <v>0</v>
      </c>
      <c r="Y639" s="7">
        <f>IFERROR(VLOOKUP(Table1[[#This Row],[Stock]],[2]CUS030!$A$5:$BO$10000,30,0)/Table1[[#This Row],[Rate
(L/S)]],"")</f>
        <v>0</v>
      </c>
      <c r="Z639" s="7">
        <f>IFERROR(VLOOKUP(Table1[[#This Row],[Stock]],[2]CUS030!$A$5:$BO$10000,31,0)/Table1[[#This Row],[Rate
(L/S)]],"")</f>
        <v>0</v>
      </c>
      <c r="AA639" s="7">
        <f>IFERROR(VLOOKUP(Table1[[#This Row],[Stock]],[2]CUS030!$A$5:$BO$10000,32,0)/Table1[[#This Row],[Rate
(L/S)]],"")</f>
        <v>0</v>
      </c>
      <c r="AB639" s="7">
        <f>IFERROR(VLOOKUP(Table1[[#This Row],[Stock]],[2]CUS030!$A$5:$BO$10000,33,0)/Table1[[#This Row],[Rate
(L/S)]],"")</f>
        <v>0</v>
      </c>
      <c r="AC639" s="7">
        <f>IFERROR(VLOOKUP(Table1[[#This Row],[Stock]],[2]CUS030!$A$5:$BO$10000,34,0)/Table1[[#This Row],[Rate
(L/S)]],"")</f>
        <v>0</v>
      </c>
      <c r="AD639" s="7">
        <f>IFERROR(VLOOKUP(Table1[[#This Row],[Stock]],[2]CUS030!$A$5:$BO$10000,35,0)/Table1[[#This Row],[Rate
(L/S)]],"")</f>
        <v>0</v>
      </c>
      <c r="AE639" s="7">
        <f>IFERROR(VLOOKUP(Table1[[#This Row],[Stock]],[2]CUS030!$A$5:$BO$10000,36,0)/Table1[[#This Row],[Rate
(L/S)]],"")</f>
        <v>0</v>
      </c>
      <c r="AF639" s="7">
        <f>IFERROR(VLOOKUP(Table1[[#This Row],[Stock]],[2]CUS030!$A$5:$BO$10000,37,0)/Table1[[#This Row],[Rate
(L/S)]],"")</f>
        <v>0</v>
      </c>
      <c r="AG639" s="7">
        <f>IFERROR(VLOOKUP(Table1[[#This Row],[Stock]],[2]CUS030!$A$5:$BO$10000,38,0)/Table1[[#This Row],[Rate
(L/S)]],"")</f>
        <v>0</v>
      </c>
      <c r="AH639" s="7">
        <f>IFERROR(VLOOKUP(Table1[[#This Row],[Stock]],[2]CUS030!$A$5:$BO$10000,39,0)/Table1[[#This Row],[Rate
(L/S)]],"")</f>
        <v>0</v>
      </c>
      <c r="AI639" s="7">
        <f>IFERROR(VLOOKUP(Table1[[#This Row],[Stock]],[2]CUS030!$A$5:$BO$10000,40,0)/Table1[[#This Row],[Rate
(L/S)]],"")</f>
        <v>0</v>
      </c>
      <c r="AJ639" s="7">
        <f>IFERROR(VLOOKUP(Table1[[#This Row],[Stock]],[2]CUS030!$A$5:$BO$10000,41,0)/Table1[[#This Row],[Rate
(L/S)]],"")</f>
        <v>0</v>
      </c>
      <c r="AK639" s="7">
        <f>IFERROR(VLOOKUP(Table1[[#This Row],[Stock]],[2]CUS030!$A$5:$BO$10000,42,0)/Table1[[#This Row],[Rate
(L/S)]],"")</f>
        <v>0</v>
      </c>
      <c r="AL639" s="7">
        <f>IFERROR(VLOOKUP(Table1[[#This Row],[Stock]],[2]CUS030!$A$5:$BO$10000,43,0)/Table1[[#This Row],[Rate
(L/S)]],"")</f>
        <v>0</v>
      </c>
      <c r="AM639" s="7">
        <f>IFERROR(VLOOKUP(Table1[[#This Row],[Stock]],[2]CUS030!$A$5:$BO$10000,44,0)/Table1[[#This Row],[Rate
(L/S)]],"")</f>
        <v>0</v>
      </c>
      <c r="AN639" s="7">
        <f>IFERROR(VLOOKUP(Table1[[#This Row],[Stock]],[2]CUS030!$A$5:$BO$10000,45,0)/Table1[[#This Row],[Rate
(L/S)]],"")</f>
        <v>0</v>
      </c>
      <c r="AO639" s="7">
        <f>IFERROR(VLOOKUP(Table1[[#This Row],[Stock]],[2]CUS030!$A$5:$BO$10000,46,0)/Table1[[#This Row],[Rate
(L/S)]],"")</f>
        <v>0</v>
      </c>
      <c r="AP639" s="7">
        <f>IFERROR(VLOOKUP(Table1[[#This Row],[Stock]],[2]CUS030!$A$5:$BO$10000,47,0)/Table1[[#This Row],[Rate
(L/S)]],"")</f>
        <v>0</v>
      </c>
      <c r="AQ639" s="7">
        <f>IFERROR(VLOOKUP(Table1[[#This Row],[Stock]],[2]CUS030!$A$5:$BO$10000,48,0)/Table1[[#This Row],[Rate
(L/S)]],"")</f>
        <v>0</v>
      </c>
      <c r="AR639" s="7">
        <f>IFERROR(VLOOKUP(Table1[[#This Row],[Stock]],[2]CUS030!$A$5:$BO$10000,49,0)/Table1[[#This Row],[Rate
(L/S)]],"")</f>
        <v>0</v>
      </c>
      <c r="AS639" s="7">
        <f>IFERROR(VLOOKUP(Table1[[#This Row],[Stock]],[2]CUS030!$A$5:$BO$10000,50,0)/Table1[[#This Row],[Rate
(L/S)]],"")</f>
        <v>0</v>
      </c>
      <c r="AT639" s="7">
        <f>IFERROR(VLOOKUP(Table1[[#This Row],[Stock]],[2]CUS030!$A$5:$BO$10000,51,0)/Table1[[#This Row],[Rate
(L/S)]],"")</f>
        <v>0</v>
      </c>
      <c r="AU639" s="7">
        <f>IFERROR(VLOOKUP(Table1[[#This Row],[Stock]],[2]CUS030!$A$5:$BO$10000,52,0)/Table1[[#This Row],[Rate
(L/S)]],"")</f>
        <v>0</v>
      </c>
      <c r="AV639" s="7">
        <f>IFERROR(VLOOKUP(Table1[[#This Row],[Stock]],[2]CUS030!$A$5:$BO$10000,53,0)/Table1[[#This Row],[Rate
(L/S)]],"")</f>
        <v>0</v>
      </c>
      <c r="AW639" s="7">
        <f>IFERROR(VLOOKUP(Table1[[#This Row],[Stock]],[2]CUS030!$A$5:$BO$10000,54,0)/Table1[[#This Row],[Rate
(L/S)]],"")</f>
        <v>0</v>
      </c>
      <c r="AX639" s="7">
        <f>IFERROR(VLOOKUP(Table1[[#This Row],[Stock]],[2]CUS030!$A$5:$BO$10000,55,0)/Table1[[#This Row],[Rate
(L/S)]],"")</f>
        <v>0</v>
      </c>
      <c r="AY639" s="7">
        <f>IFERROR(VLOOKUP(Table1[[#This Row],[Stock]],[2]CUS030!$A$5:$BO$10000,56,0)/Table1[[#This Row],[Rate
(L/S)]],"")</f>
        <v>0</v>
      </c>
      <c r="AZ639" s="7">
        <f>IFERROR(VLOOKUP(Table1[[#This Row],[Stock]],[2]CUS030!$A$5:$BO$10000,57,0)/Table1[[#This Row],[Rate
(L/S)]],"")</f>
        <v>0</v>
      </c>
      <c r="BA639" s="7">
        <f>IFERROR(VLOOKUP(Table1[[#This Row],[Stock]],[2]CUS030!$A$5:$BO$10000,58,0)/Table1[[#This Row],[Rate
(L/S)]],"")</f>
        <v>0</v>
      </c>
      <c r="BB639" s="7">
        <f>IFERROR(VLOOKUP(Table1[[#This Row],[Stock]],[2]CUS030!$A$5:$BO$10000,59,0)/Table1[[#This Row],[Rate
(L/S)]],"")</f>
        <v>0</v>
      </c>
      <c r="BC639" s="7">
        <f>IFERROR(VLOOKUP(Table1[[#This Row],[Stock]],[2]CUS030!$A$5:$BO$10000,60,0)/Table1[[#This Row],[Rate
(L/S)]],"")</f>
        <v>0</v>
      </c>
      <c r="BD639" s="7">
        <f>IFERROR(VLOOKUP(Table1[[#This Row],[Stock]],[2]CUS030!$A$5:$BO$10000,61,0)/Table1[[#This Row],[Rate
(L/S)]],"")</f>
        <v>0</v>
      </c>
      <c r="BE639" s="7">
        <f>IFERROR(VLOOKUP(Table1[[#This Row],[Stock]],[2]CUS030!$A$5:$BO$10000,62,0)/Table1[[#This Row],[Rate
(L/S)]],"")</f>
        <v>0</v>
      </c>
      <c r="BF639" s="7">
        <f>IFERROR(VLOOKUP(Table1[[#This Row],[Stock]],[2]CUS030!$A$5:$BO$10000,63,0)/Table1[[#This Row],[Rate
(L/S)]],"")</f>
        <v>0</v>
      </c>
      <c r="BG639" s="7">
        <f>IFERROR(VLOOKUP(Table1[[#This Row],[Stock]],[2]CUS030!$A$5:$BO$10000,64,0)/Table1[[#This Row],[Rate
(L/S)]],"")</f>
        <v>0</v>
      </c>
      <c r="BH639" s="7">
        <f>IFERROR(VLOOKUP(Table1[[#This Row],[Stock]],[2]CUS030!$A$5:$BO$10000,65,0)/Table1[[#This Row],[Rate
(L/S)]],"")</f>
        <v>0</v>
      </c>
      <c r="BI639" s="7" t="s">
        <v>1</v>
      </c>
      <c r="BJ639" s="15">
        <f>IFERROR(IF(Table1[[#This Row],[S.Material]]="S",(Table1[[#This Row],[Total Qty]]+Table1[[#This Row],[N+1]]+Table1[[#This Row],[N+2]]),Table1[[#This Row],[Total Qty]]+Table1[[#This Row],[N+1]]),)</f>
        <v>0</v>
      </c>
      <c r="BK639" s="7" t="str">
        <f>IFERROR(IF(((AVERAGE((Table1[[#This Row],[N+1]],Table1[[#This Row],[N+2]]),Table1[[#This Row],[N+3]])-(Table1[[#This Row],[Total Qty]])))&gt;500,"Fixed&gt;500pcs",""),"")</f>
        <v/>
      </c>
      <c r="BL639" s="7" t="str">
        <f>IF(AND(Table1[[#This Row],[Last Forcast]]=0,Table1[[#This Row],[Total Qty]]&gt;0,Table1[[#This Row],[N+1]]&gt;0),"Check PO again","")</f>
        <v/>
      </c>
    </row>
    <row r="640" spans="2:64" x14ac:dyDescent="0.3">
      <c r="B640">
        <v>638</v>
      </c>
      <c r="C640" t="s">
        <v>653</v>
      </c>
      <c r="D640">
        <f>IFERROR(ROUND((MID(Table1[[#This Row],[Production]],35,(LEN(Table1[[#This Row],[Production]]))-37)/(MID(Table1[[#This Row],[Stock]],35,(LEN(Table1[[#This Row],[Stock]]))-37))),0),"")</f>
        <v>19</v>
      </c>
      <c r="E640" t="s">
        <v>654</v>
      </c>
      <c r="F640" s="16">
        <f>VLOOKUP(LEFT(Table1[[#This Row],[Production]],LEN(Table1[[#This Row],[Production]])-7),Item!$A$5:$Z$1000,26,0)</f>
        <v>2.077</v>
      </c>
      <c r="H640" s="8" t="str">
        <f>IFERROR(VLOOKUP(MID(Table1[[#This Row],[Production]],10,2),Special!$B$2:$D$26,3,0),"")</f>
        <v>S</v>
      </c>
      <c r="J640" t="b">
        <f>EXACT(LEFT(Table1[[#This Row],[Stock]],12),LEFT(Table1[[#This Row],[Production]],12))</f>
        <v>1</v>
      </c>
      <c r="K640" t="b">
        <f>EXACT((RIGHT(Table1[[#This Row],[Stock]],3)),((RIGHT(Table1[[#This Row],[Production]],3))))</f>
        <v>1</v>
      </c>
      <c r="L640" s="14">
        <f>IFERROR(VLOOKUP(Table1[[#This Row],[Stock]],[1]Sheet1!$A$7:$N$10000,14,0),"")</f>
        <v>42</v>
      </c>
      <c r="M640" s="14">
        <f>IFERROR(ROUND((Table1[[#This Row],[Stock
(S&amp;L)]]/Table1[[#This Row],[Rate
(L/S)]]),0),"")</f>
        <v>2</v>
      </c>
      <c r="O640" t="str">
        <f>IF(Table1[[#This Row],[Rate
(L/S)]]=1,"P/E","C")</f>
        <v>C</v>
      </c>
      <c r="P640" s="7">
        <f>IFERROR(VLOOKUP(Table1[[#This Row],[Stock]],[2]CUS030!$A$5:$BO$10000,21,0)/Table1[[#This Row],[Rate
(L/S)]],"")</f>
        <v>0</v>
      </c>
      <c r="Q640" s="7">
        <f>IFERROR(VLOOKUP(Table1[[#This Row],[Stock]],[2]CUS030!$A$5:$BO$10000,22,0)/Table1[[#This Row],[Rate
(L/S)]],"")</f>
        <v>0</v>
      </c>
      <c r="R640" s="7">
        <f>IFERROR(VLOOKUP(Table1[[#This Row],[Stock]],[2]CUS030!$A$5:$BO$10000,23,0)/Table1[[#This Row],[Rate
(L/S)]],"")</f>
        <v>0</v>
      </c>
      <c r="S640" s="7">
        <f>IFERROR(VLOOKUP(Table1[[#This Row],[Stock]],[2]CUS030!$A$5:$BO$10000,24,0)/Table1[[#This Row],[Rate
(L/S)]],"")</f>
        <v>0</v>
      </c>
      <c r="T640" s="7">
        <f>IFERROR(VLOOKUP(Table1[[#This Row],[Stock]],[2]CUS030!$A$5:$BO$10000,25,0)/Table1[[#This Row],[Rate
(L/S)]],"")</f>
        <v>0</v>
      </c>
      <c r="U640" s="7">
        <f>IFERROR(VLOOKUP(Table1[[#This Row],[Stock]],[2]CUS030!$A$5:$BO$10000,26,0)/Table1[[#This Row],[Rate
(L/S)]],"")</f>
        <v>0</v>
      </c>
      <c r="V640" s="7">
        <f>IFERROR(VLOOKUP(Table1[[#This Row],[Stock]],[2]CUS030!$A$5:$BO$10000,27,0)/Table1[[#This Row],[Rate
(L/S)]],"")</f>
        <v>0</v>
      </c>
      <c r="W640" s="7">
        <f>IFERROR(VLOOKUP(Table1[[#This Row],[Stock]],[2]CUS030!$A$5:$BO$10000,28,0)/Table1[[#This Row],[Rate
(L/S)]],"")</f>
        <v>0</v>
      </c>
      <c r="X640" s="7">
        <f>IFERROR(VLOOKUP(Table1[[#This Row],[Stock]],[2]CUS030!$A$5:$BO$10000,29,0)/Table1[[#This Row],[Rate
(L/S)]],"")</f>
        <v>0</v>
      </c>
      <c r="Y640" s="7">
        <f>IFERROR(VLOOKUP(Table1[[#This Row],[Stock]],[2]CUS030!$A$5:$BO$10000,30,0)/Table1[[#This Row],[Rate
(L/S)]],"")</f>
        <v>0</v>
      </c>
      <c r="Z640" s="7">
        <f>IFERROR(VLOOKUP(Table1[[#This Row],[Stock]],[2]CUS030!$A$5:$BO$10000,31,0)/Table1[[#This Row],[Rate
(L/S)]],"")</f>
        <v>0</v>
      </c>
      <c r="AA640" s="7">
        <f>IFERROR(VLOOKUP(Table1[[#This Row],[Stock]],[2]CUS030!$A$5:$BO$10000,32,0)/Table1[[#This Row],[Rate
(L/S)]],"")</f>
        <v>0</v>
      </c>
      <c r="AB640" s="7">
        <f>IFERROR(VLOOKUP(Table1[[#This Row],[Stock]],[2]CUS030!$A$5:$BO$10000,33,0)/Table1[[#This Row],[Rate
(L/S)]],"")</f>
        <v>0</v>
      </c>
      <c r="AC640" s="7">
        <f>IFERROR(VLOOKUP(Table1[[#This Row],[Stock]],[2]CUS030!$A$5:$BO$10000,34,0)/Table1[[#This Row],[Rate
(L/S)]],"")</f>
        <v>0</v>
      </c>
      <c r="AD640" s="7">
        <f>IFERROR(VLOOKUP(Table1[[#This Row],[Stock]],[2]CUS030!$A$5:$BO$10000,35,0)/Table1[[#This Row],[Rate
(L/S)]],"")</f>
        <v>0</v>
      </c>
      <c r="AE640" s="7">
        <f>IFERROR(VLOOKUP(Table1[[#This Row],[Stock]],[2]CUS030!$A$5:$BO$10000,36,0)/Table1[[#This Row],[Rate
(L/S)]],"")</f>
        <v>0</v>
      </c>
      <c r="AF640" s="7">
        <f>IFERROR(VLOOKUP(Table1[[#This Row],[Stock]],[2]CUS030!$A$5:$BO$10000,37,0)/Table1[[#This Row],[Rate
(L/S)]],"")</f>
        <v>0</v>
      </c>
      <c r="AG640" s="7">
        <f>IFERROR(VLOOKUP(Table1[[#This Row],[Stock]],[2]CUS030!$A$5:$BO$10000,38,0)/Table1[[#This Row],[Rate
(L/S)]],"")</f>
        <v>0</v>
      </c>
      <c r="AH640" s="7">
        <f>IFERROR(VLOOKUP(Table1[[#This Row],[Stock]],[2]CUS030!$A$5:$BO$10000,39,0)/Table1[[#This Row],[Rate
(L/S)]],"")</f>
        <v>0</v>
      </c>
      <c r="AI640" s="7">
        <f>IFERROR(VLOOKUP(Table1[[#This Row],[Stock]],[2]CUS030!$A$5:$BO$10000,40,0)/Table1[[#This Row],[Rate
(L/S)]],"")</f>
        <v>0</v>
      </c>
      <c r="AJ640" s="7">
        <f>IFERROR(VLOOKUP(Table1[[#This Row],[Stock]],[2]CUS030!$A$5:$BO$10000,41,0)/Table1[[#This Row],[Rate
(L/S)]],"")</f>
        <v>0</v>
      </c>
      <c r="AK640" s="7">
        <f>IFERROR(VLOOKUP(Table1[[#This Row],[Stock]],[2]CUS030!$A$5:$BO$10000,42,0)/Table1[[#This Row],[Rate
(L/S)]],"")</f>
        <v>0</v>
      </c>
      <c r="AL640" s="7">
        <f>IFERROR(VLOOKUP(Table1[[#This Row],[Stock]],[2]CUS030!$A$5:$BO$10000,43,0)/Table1[[#This Row],[Rate
(L/S)]],"")</f>
        <v>0</v>
      </c>
      <c r="AM640" s="7">
        <f>IFERROR(VLOOKUP(Table1[[#This Row],[Stock]],[2]CUS030!$A$5:$BO$10000,44,0)/Table1[[#This Row],[Rate
(L/S)]],"")</f>
        <v>0</v>
      </c>
      <c r="AN640" s="7">
        <f>IFERROR(VLOOKUP(Table1[[#This Row],[Stock]],[2]CUS030!$A$5:$BO$10000,45,0)/Table1[[#This Row],[Rate
(L/S)]],"")</f>
        <v>0</v>
      </c>
      <c r="AO640" s="7">
        <f>IFERROR(VLOOKUP(Table1[[#This Row],[Stock]],[2]CUS030!$A$5:$BO$10000,46,0)/Table1[[#This Row],[Rate
(L/S)]],"")</f>
        <v>0</v>
      </c>
      <c r="AP640" s="7">
        <f>IFERROR(VLOOKUP(Table1[[#This Row],[Stock]],[2]CUS030!$A$5:$BO$10000,47,0)/Table1[[#This Row],[Rate
(L/S)]],"")</f>
        <v>0</v>
      </c>
      <c r="AQ640" s="7">
        <f>IFERROR(VLOOKUP(Table1[[#This Row],[Stock]],[2]CUS030!$A$5:$BO$10000,48,0)/Table1[[#This Row],[Rate
(L/S)]],"")</f>
        <v>0</v>
      </c>
      <c r="AR640" s="7">
        <f>IFERROR(VLOOKUP(Table1[[#This Row],[Stock]],[2]CUS030!$A$5:$BO$10000,49,0)/Table1[[#This Row],[Rate
(L/S)]],"")</f>
        <v>0</v>
      </c>
      <c r="AS640" s="7">
        <f>IFERROR(VLOOKUP(Table1[[#This Row],[Stock]],[2]CUS030!$A$5:$BO$10000,50,0)/Table1[[#This Row],[Rate
(L/S)]],"")</f>
        <v>0</v>
      </c>
      <c r="AT640" s="7">
        <f>IFERROR(VLOOKUP(Table1[[#This Row],[Stock]],[2]CUS030!$A$5:$BO$10000,51,0)/Table1[[#This Row],[Rate
(L/S)]],"")</f>
        <v>0</v>
      </c>
      <c r="AU640" s="7">
        <f>IFERROR(VLOOKUP(Table1[[#This Row],[Stock]],[2]CUS030!$A$5:$BO$10000,52,0)/Table1[[#This Row],[Rate
(L/S)]],"")</f>
        <v>0</v>
      </c>
      <c r="AV640" s="7">
        <f>IFERROR(VLOOKUP(Table1[[#This Row],[Stock]],[2]CUS030!$A$5:$BO$10000,53,0)/Table1[[#This Row],[Rate
(L/S)]],"")</f>
        <v>0</v>
      </c>
      <c r="AW640" s="7">
        <f>IFERROR(VLOOKUP(Table1[[#This Row],[Stock]],[2]CUS030!$A$5:$BO$10000,54,0)/Table1[[#This Row],[Rate
(L/S)]],"")</f>
        <v>0</v>
      </c>
      <c r="AX640" s="7">
        <f>IFERROR(VLOOKUP(Table1[[#This Row],[Stock]],[2]CUS030!$A$5:$BO$10000,55,0)/Table1[[#This Row],[Rate
(L/S)]],"")</f>
        <v>0</v>
      </c>
      <c r="AY640" s="7">
        <f>IFERROR(VLOOKUP(Table1[[#This Row],[Stock]],[2]CUS030!$A$5:$BO$10000,56,0)/Table1[[#This Row],[Rate
(L/S)]],"")</f>
        <v>0</v>
      </c>
      <c r="AZ640" s="7">
        <f>IFERROR(VLOOKUP(Table1[[#This Row],[Stock]],[2]CUS030!$A$5:$BO$10000,57,0)/Table1[[#This Row],[Rate
(L/S)]],"")</f>
        <v>26.842105263157894</v>
      </c>
      <c r="BA640" s="7">
        <f>IFERROR(VLOOKUP(Table1[[#This Row],[Stock]],[2]CUS030!$A$5:$BO$10000,58,0)/Table1[[#This Row],[Rate
(L/S)]],"")</f>
        <v>0</v>
      </c>
      <c r="BB640" s="7">
        <f>IFERROR(VLOOKUP(Table1[[#This Row],[Stock]],[2]CUS030!$A$5:$BO$10000,59,0)/Table1[[#This Row],[Rate
(L/S)]],"")</f>
        <v>0</v>
      </c>
      <c r="BC640" s="7">
        <f>IFERROR(VLOOKUP(Table1[[#This Row],[Stock]],[2]CUS030!$A$5:$BO$10000,60,0)/Table1[[#This Row],[Rate
(L/S)]],"")</f>
        <v>0</v>
      </c>
      <c r="BD640" s="7">
        <f>IFERROR(VLOOKUP(Table1[[#This Row],[Stock]],[2]CUS030!$A$5:$BO$10000,61,0)/Table1[[#This Row],[Rate
(L/S)]],"")</f>
        <v>0</v>
      </c>
      <c r="BE640" s="7">
        <f>IFERROR(VLOOKUP(Table1[[#This Row],[Stock]],[2]CUS030!$A$5:$BO$10000,62,0)/Table1[[#This Row],[Rate
(L/S)]],"")</f>
        <v>0</v>
      </c>
      <c r="BF640" s="7">
        <f>IFERROR(VLOOKUP(Table1[[#This Row],[Stock]],[2]CUS030!$A$5:$BO$10000,63,0)/Table1[[#This Row],[Rate
(L/S)]],"")</f>
        <v>0</v>
      </c>
      <c r="BG640" s="7">
        <f>IFERROR(VLOOKUP(Table1[[#This Row],[Stock]],[2]CUS030!$A$5:$BO$10000,64,0)/Table1[[#This Row],[Rate
(L/S)]],"")</f>
        <v>0</v>
      </c>
      <c r="BH640" s="7">
        <f>IFERROR(VLOOKUP(Table1[[#This Row],[Stock]],[2]CUS030!$A$5:$BO$10000,65,0)/Table1[[#This Row],[Rate
(L/S)]],"")</f>
        <v>0</v>
      </c>
      <c r="BI640" s="7" t="s">
        <v>1</v>
      </c>
      <c r="BJ640" s="15">
        <f>IFERROR(IF(Table1[[#This Row],[S.Material]]="S",(Table1[[#This Row],[Total Qty]]+Table1[[#This Row],[N+1]]+Table1[[#This Row],[N+2]]),Table1[[#This Row],[Total Qty]]+Table1[[#This Row],[N+1]]),)</f>
        <v>26.842105263157894</v>
      </c>
      <c r="BK640" s="7" t="str">
        <f>IFERROR(IF(((AVERAGE((Table1[[#This Row],[N+1]],Table1[[#This Row],[N+2]]),Table1[[#This Row],[N+3]])-(Table1[[#This Row],[Total Qty]])))&gt;500,"Fixed&gt;500pcs",""),"")</f>
        <v/>
      </c>
      <c r="BL640" s="7" t="str">
        <f>IF(AND(Table1[[#This Row],[Last Forcast]]=0,Table1[[#This Row],[Total Qty]]&gt;0,Table1[[#This Row],[N+1]]&gt;0),"Check PO again","")</f>
        <v/>
      </c>
    </row>
    <row r="641" spans="2:64" x14ac:dyDescent="0.3">
      <c r="B641">
        <v>639</v>
      </c>
      <c r="C641" t="s">
        <v>655</v>
      </c>
      <c r="D641">
        <f>IFERROR(ROUND((MID(Table1[[#This Row],[Production]],35,(LEN(Table1[[#This Row],[Production]]))-37)/(MID(Table1[[#This Row],[Stock]],35,(LEN(Table1[[#This Row],[Stock]]))-37))),0),"")</f>
        <v>14</v>
      </c>
      <c r="E641" t="s">
        <v>656</v>
      </c>
      <c r="F641" s="16">
        <f>VLOOKUP(LEFT(Table1[[#This Row],[Production]],LEN(Table1[[#This Row],[Production]])-7),Item!$A$5:$Z$1000,26,0)</f>
        <v>2.077</v>
      </c>
      <c r="H641" s="8" t="str">
        <f>IFERROR(VLOOKUP(MID(Table1[[#This Row],[Production]],10,2),Special!$B$2:$D$26,3,0),"")</f>
        <v>S</v>
      </c>
      <c r="J641" t="b">
        <f>EXACT(LEFT(Table1[[#This Row],[Stock]],12),LEFT(Table1[[#This Row],[Production]],12))</f>
        <v>1</v>
      </c>
      <c r="K641" t="b">
        <f>EXACT((RIGHT(Table1[[#This Row],[Stock]],3)),((RIGHT(Table1[[#This Row],[Production]],3))))</f>
        <v>1</v>
      </c>
      <c r="L641" s="14">
        <f>IFERROR(VLOOKUP(Table1[[#This Row],[Stock]],[1]Sheet1!$A$7:$N$10000,14,0),"")</f>
        <v>19</v>
      </c>
      <c r="M641" s="14">
        <f>IFERROR(ROUND((Table1[[#This Row],[Stock
(S&amp;L)]]/Table1[[#This Row],[Rate
(L/S)]]),0),"")</f>
        <v>1</v>
      </c>
      <c r="O641" t="str">
        <f>IF(Table1[[#This Row],[Rate
(L/S)]]=1,"P/E","C")</f>
        <v>C</v>
      </c>
      <c r="P641" s="7">
        <f>IFERROR(VLOOKUP(Table1[[#This Row],[Stock]],[2]CUS030!$A$5:$BO$10000,21,0)/Table1[[#This Row],[Rate
(L/S)]],"")</f>
        <v>0</v>
      </c>
      <c r="Q641" s="7">
        <f>IFERROR(VLOOKUP(Table1[[#This Row],[Stock]],[2]CUS030!$A$5:$BO$10000,22,0)/Table1[[#This Row],[Rate
(L/S)]],"")</f>
        <v>0</v>
      </c>
      <c r="R641" s="7">
        <f>IFERROR(VLOOKUP(Table1[[#This Row],[Stock]],[2]CUS030!$A$5:$BO$10000,23,0)/Table1[[#This Row],[Rate
(L/S)]],"")</f>
        <v>0</v>
      </c>
      <c r="S641" s="7">
        <f>IFERROR(VLOOKUP(Table1[[#This Row],[Stock]],[2]CUS030!$A$5:$BO$10000,24,0)/Table1[[#This Row],[Rate
(L/S)]],"")</f>
        <v>0</v>
      </c>
      <c r="T641" s="7">
        <f>IFERROR(VLOOKUP(Table1[[#This Row],[Stock]],[2]CUS030!$A$5:$BO$10000,25,0)/Table1[[#This Row],[Rate
(L/S)]],"")</f>
        <v>0</v>
      </c>
      <c r="U641" s="7">
        <f>IFERROR(VLOOKUP(Table1[[#This Row],[Stock]],[2]CUS030!$A$5:$BO$10000,26,0)/Table1[[#This Row],[Rate
(L/S)]],"")</f>
        <v>0</v>
      </c>
      <c r="V641" s="7">
        <f>IFERROR(VLOOKUP(Table1[[#This Row],[Stock]],[2]CUS030!$A$5:$BO$10000,27,0)/Table1[[#This Row],[Rate
(L/S)]],"")</f>
        <v>0</v>
      </c>
      <c r="W641" s="7">
        <f>IFERROR(VLOOKUP(Table1[[#This Row],[Stock]],[2]CUS030!$A$5:$BO$10000,28,0)/Table1[[#This Row],[Rate
(L/S)]],"")</f>
        <v>0</v>
      </c>
      <c r="X641" s="7">
        <f>IFERROR(VLOOKUP(Table1[[#This Row],[Stock]],[2]CUS030!$A$5:$BO$10000,29,0)/Table1[[#This Row],[Rate
(L/S)]],"")</f>
        <v>0</v>
      </c>
      <c r="Y641" s="7">
        <f>IFERROR(VLOOKUP(Table1[[#This Row],[Stock]],[2]CUS030!$A$5:$BO$10000,30,0)/Table1[[#This Row],[Rate
(L/S)]],"")</f>
        <v>0</v>
      </c>
      <c r="Z641" s="7">
        <f>IFERROR(VLOOKUP(Table1[[#This Row],[Stock]],[2]CUS030!$A$5:$BO$10000,31,0)/Table1[[#This Row],[Rate
(L/S)]],"")</f>
        <v>0</v>
      </c>
      <c r="AA641" s="7">
        <f>IFERROR(VLOOKUP(Table1[[#This Row],[Stock]],[2]CUS030!$A$5:$BO$10000,32,0)/Table1[[#This Row],[Rate
(L/S)]],"")</f>
        <v>0</v>
      </c>
      <c r="AB641" s="7">
        <f>IFERROR(VLOOKUP(Table1[[#This Row],[Stock]],[2]CUS030!$A$5:$BO$10000,33,0)/Table1[[#This Row],[Rate
(L/S)]],"")</f>
        <v>0</v>
      </c>
      <c r="AC641" s="7">
        <f>IFERROR(VLOOKUP(Table1[[#This Row],[Stock]],[2]CUS030!$A$5:$BO$10000,34,0)/Table1[[#This Row],[Rate
(L/S)]],"")</f>
        <v>0</v>
      </c>
      <c r="AD641" s="7">
        <f>IFERROR(VLOOKUP(Table1[[#This Row],[Stock]],[2]CUS030!$A$5:$BO$10000,35,0)/Table1[[#This Row],[Rate
(L/S)]],"")</f>
        <v>0</v>
      </c>
      <c r="AE641" s="7">
        <f>IFERROR(VLOOKUP(Table1[[#This Row],[Stock]],[2]CUS030!$A$5:$BO$10000,36,0)/Table1[[#This Row],[Rate
(L/S)]],"")</f>
        <v>0</v>
      </c>
      <c r="AF641" s="7">
        <f>IFERROR(VLOOKUP(Table1[[#This Row],[Stock]],[2]CUS030!$A$5:$BO$10000,37,0)/Table1[[#This Row],[Rate
(L/S)]],"")</f>
        <v>0</v>
      </c>
      <c r="AG641" s="7">
        <f>IFERROR(VLOOKUP(Table1[[#This Row],[Stock]],[2]CUS030!$A$5:$BO$10000,38,0)/Table1[[#This Row],[Rate
(L/S)]],"")</f>
        <v>0</v>
      </c>
      <c r="AH641" s="7">
        <f>IFERROR(VLOOKUP(Table1[[#This Row],[Stock]],[2]CUS030!$A$5:$BO$10000,39,0)/Table1[[#This Row],[Rate
(L/S)]],"")</f>
        <v>0</v>
      </c>
      <c r="AI641" s="7">
        <f>IFERROR(VLOOKUP(Table1[[#This Row],[Stock]],[2]CUS030!$A$5:$BO$10000,40,0)/Table1[[#This Row],[Rate
(L/S)]],"")</f>
        <v>0</v>
      </c>
      <c r="AJ641" s="7">
        <f>IFERROR(VLOOKUP(Table1[[#This Row],[Stock]],[2]CUS030!$A$5:$BO$10000,41,0)/Table1[[#This Row],[Rate
(L/S)]],"")</f>
        <v>0</v>
      </c>
      <c r="AK641" s="7">
        <f>IFERROR(VLOOKUP(Table1[[#This Row],[Stock]],[2]CUS030!$A$5:$BO$10000,42,0)/Table1[[#This Row],[Rate
(L/S)]],"")</f>
        <v>0</v>
      </c>
      <c r="AL641" s="7">
        <f>IFERROR(VLOOKUP(Table1[[#This Row],[Stock]],[2]CUS030!$A$5:$BO$10000,43,0)/Table1[[#This Row],[Rate
(L/S)]],"")</f>
        <v>0</v>
      </c>
      <c r="AM641" s="7">
        <f>IFERROR(VLOOKUP(Table1[[#This Row],[Stock]],[2]CUS030!$A$5:$BO$10000,44,0)/Table1[[#This Row],[Rate
(L/S)]],"")</f>
        <v>0</v>
      </c>
      <c r="AN641" s="7">
        <f>IFERROR(VLOOKUP(Table1[[#This Row],[Stock]],[2]CUS030!$A$5:$BO$10000,45,0)/Table1[[#This Row],[Rate
(L/S)]],"")</f>
        <v>0</v>
      </c>
      <c r="AO641" s="7">
        <f>IFERROR(VLOOKUP(Table1[[#This Row],[Stock]],[2]CUS030!$A$5:$BO$10000,46,0)/Table1[[#This Row],[Rate
(L/S)]],"")</f>
        <v>0</v>
      </c>
      <c r="AP641" s="7">
        <f>IFERROR(VLOOKUP(Table1[[#This Row],[Stock]],[2]CUS030!$A$5:$BO$10000,47,0)/Table1[[#This Row],[Rate
(L/S)]],"")</f>
        <v>0</v>
      </c>
      <c r="AQ641" s="7">
        <f>IFERROR(VLOOKUP(Table1[[#This Row],[Stock]],[2]CUS030!$A$5:$BO$10000,48,0)/Table1[[#This Row],[Rate
(L/S)]],"")</f>
        <v>0</v>
      </c>
      <c r="AR641" s="7">
        <f>IFERROR(VLOOKUP(Table1[[#This Row],[Stock]],[2]CUS030!$A$5:$BO$10000,49,0)/Table1[[#This Row],[Rate
(L/S)]],"")</f>
        <v>0</v>
      </c>
      <c r="AS641" s="7">
        <f>IFERROR(VLOOKUP(Table1[[#This Row],[Stock]],[2]CUS030!$A$5:$BO$10000,50,0)/Table1[[#This Row],[Rate
(L/S)]],"")</f>
        <v>0</v>
      </c>
      <c r="AT641" s="7">
        <f>IFERROR(VLOOKUP(Table1[[#This Row],[Stock]],[2]CUS030!$A$5:$BO$10000,51,0)/Table1[[#This Row],[Rate
(L/S)]],"")</f>
        <v>0</v>
      </c>
      <c r="AU641" s="7">
        <f>IFERROR(VLOOKUP(Table1[[#This Row],[Stock]],[2]CUS030!$A$5:$BO$10000,52,0)/Table1[[#This Row],[Rate
(L/S)]],"")</f>
        <v>0</v>
      </c>
      <c r="AV641" s="7">
        <f>IFERROR(VLOOKUP(Table1[[#This Row],[Stock]],[2]CUS030!$A$5:$BO$10000,53,0)/Table1[[#This Row],[Rate
(L/S)]],"")</f>
        <v>0</v>
      </c>
      <c r="AW641" s="7">
        <f>IFERROR(VLOOKUP(Table1[[#This Row],[Stock]],[2]CUS030!$A$5:$BO$10000,54,0)/Table1[[#This Row],[Rate
(L/S)]],"")</f>
        <v>0</v>
      </c>
      <c r="AX641" s="7">
        <f>IFERROR(VLOOKUP(Table1[[#This Row],[Stock]],[2]CUS030!$A$5:$BO$10000,55,0)/Table1[[#This Row],[Rate
(L/S)]],"")</f>
        <v>0</v>
      </c>
      <c r="AY641" s="7">
        <f>IFERROR(VLOOKUP(Table1[[#This Row],[Stock]],[2]CUS030!$A$5:$BO$10000,56,0)/Table1[[#This Row],[Rate
(L/S)]],"")</f>
        <v>0</v>
      </c>
      <c r="AZ641" s="7">
        <f>IFERROR(VLOOKUP(Table1[[#This Row],[Stock]],[2]CUS030!$A$5:$BO$10000,57,0)/Table1[[#This Row],[Rate
(L/S)]],"")</f>
        <v>0</v>
      </c>
      <c r="BA641" s="7">
        <f>IFERROR(VLOOKUP(Table1[[#This Row],[Stock]],[2]CUS030!$A$5:$BO$10000,58,0)/Table1[[#This Row],[Rate
(L/S)]],"")</f>
        <v>0</v>
      </c>
      <c r="BB641" s="7">
        <f>IFERROR(VLOOKUP(Table1[[#This Row],[Stock]],[2]CUS030!$A$5:$BO$10000,59,0)/Table1[[#This Row],[Rate
(L/S)]],"")</f>
        <v>0</v>
      </c>
      <c r="BC641" s="7">
        <f>IFERROR(VLOOKUP(Table1[[#This Row],[Stock]],[2]CUS030!$A$5:$BO$10000,60,0)/Table1[[#This Row],[Rate
(L/S)]],"")</f>
        <v>0</v>
      </c>
      <c r="BD641" s="7">
        <f>IFERROR(VLOOKUP(Table1[[#This Row],[Stock]],[2]CUS030!$A$5:$BO$10000,61,0)/Table1[[#This Row],[Rate
(L/S)]],"")</f>
        <v>0</v>
      </c>
      <c r="BE641" s="7">
        <f>IFERROR(VLOOKUP(Table1[[#This Row],[Stock]],[2]CUS030!$A$5:$BO$10000,62,0)/Table1[[#This Row],[Rate
(L/S)]],"")</f>
        <v>0</v>
      </c>
      <c r="BF641" s="7">
        <f>IFERROR(VLOOKUP(Table1[[#This Row],[Stock]],[2]CUS030!$A$5:$BO$10000,63,0)/Table1[[#This Row],[Rate
(L/S)]],"")</f>
        <v>0</v>
      </c>
      <c r="BG641" s="7">
        <f>IFERROR(VLOOKUP(Table1[[#This Row],[Stock]],[2]CUS030!$A$5:$BO$10000,64,0)/Table1[[#This Row],[Rate
(L/S)]],"")</f>
        <v>0</v>
      </c>
      <c r="BH641" s="7">
        <f>IFERROR(VLOOKUP(Table1[[#This Row],[Stock]],[2]CUS030!$A$5:$BO$10000,65,0)/Table1[[#This Row],[Rate
(L/S)]],"")</f>
        <v>0</v>
      </c>
      <c r="BI641" s="7" t="s">
        <v>1</v>
      </c>
      <c r="BJ641" s="15">
        <f>IFERROR(IF(Table1[[#This Row],[S.Material]]="S",(Table1[[#This Row],[Total Qty]]+Table1[[#This Row],[N+1]]+Table1[[#This Row],[N+2]]),Table1[[#This Row],[Total Qty]]+Table1[[#This Row],[N+1]]),)</f>
        <v>0</v>
      </c>
      <c r="BK641" s="7" t="str">
        <f>IFERROR(IF(((AVERAGE((Table1[[#This Row],[N+1]],Table1[[#This Row],[N+2]]),Table1[[#This Row],[N+3]])-(Table1[[#This Row],[Total Qty]])))&gt;500,"Fixed&gt;500pcs",""),"")</f>
        <v/>
      </c>
      <c r="BL641" s="7" t="str">
        <f>IF(AND(Table1[[#This Row],[Last Forcast]]=0,Table1[[#This Row],[Total Qty]]&gt;0,Table1[[#This Row],[N+1]]&gt;0),"Check PO again","")</f>
        <v/>
      </c>
    </row>
    <row r="642" spans="2:64" x14ac:dyDescent="0.3">
      <c r="B642">
        <v>640</v>
      </c>
      <c r="C642" t="s">
        <v>657</v>
      </c>
      <c r="D642">
        <f>IFERROR(ROUND((MID(Table1[[#This Row],[Production]],35,(LEN(Table1[[#This Row],[Production]]))-37)/(MID(Table1[[#This Row],[Stock]],35,(LEN(Table1[[#This Row],[Stock]]))-37))),0),"")</f>
        <v>13</v>
      </c>
      <c r="E642" t="s">
        <v>658</v>
      </c>
      <c r="F642" s="16">
        <f>VLOOKUP(LEFT(Table1[[#This Row],[Production]],LEN(Table1[[#This Row],[Production]])-7),Item!$A$5:$Z$1000,26,0)</f>
        <v>2.077</v>
      </c>
      <c r="H642" s="8" t="str">
        <f>IFERROR(VLOOKUP(MID(Table1[[#This Row],[Production]],10,2),Special!$B$2:$D$26,3,0),"")</f>
        <v>S</v>
      </c>
      <c r="J642" t="b">
        <f>EXACT(LEFT(Table1[[#This Row],[Stock]],12),LEFT(Table1[[#This Row],[Production]],12))</f>
        <v>1</v>
      </c>
      <c r="K642" t="b">
        <f>EXACT((RIGHT(Table1[[#This Row],[Stock]],3)),((RIGHT(Table1[[#This Row],[Production]],3))))</f>
        <v>1</v>
      </c>
      <c r="L642" s="14">
        <f>IFERROR(VLOOKUP(Table1[[#This Row],[Stock]],[1]Sheet1!$A$7:$N$10000,14,0),"")</f>
        <v>95</v>
      </c>
      <c r="M642" s="14">
        <f>IFERROR(ROUND((Table1[[#This Row],[Stock
(S&amp;L)]]/Table1[[#This Row],[Rate
(L/S)]]),0),"")</f>
        <v>7</v>
      </c>
      <c r="O642" t="str">
        <f>IF(Table1[[#This Row],[Rate
(L/S)]]=1,"P/E","C")</f>
        <v>C</v>
      </c>
      <c r="P642" s="7">
        <f>IFERROR(VLOOKUP(Table1[[#This Row],[Stock]],[2]CUS030!$A$5:$BO$10000,21,0)/Table1[[#This Row],[Rate
(L/S)]],"")</f>
        <v>0</v>
      </c>
      <c r="Q642" s="7">
        <f>IFERROR(VLOOKUP(Table1[[#This Row],[Stock]],[2]CUS030!$A$5:$BO$10000,22,0)/Table1[[#This Row],[Rate
(L/S)]],"")</f>
        <v>0</v>
      </c>
      <c r="R642" s="7">
        <f>IFERROR(VLOOKUP(Table1[[#This Row],[Stock]],[2]CUS030!$A$5:$BO$10000,23,0)/Table1[[#This Row],[Rate
(L/S)]],"")</f>
        <v>0</v>
      </c>
      <c r="S642" s="7">
        <f>IFERROR(VLOOKUP(Table1[[#This Row],[Stock]],[2]CUS030!$A$5:$BO$10000,24,0)/Table1[[#This Row],[Rate
(L/S)]],"")</f>
        <v>0</v>
      </c>
      <c r="T642" s="7">
        <f>IFERROR(VLOOKUP(Table1[[#This Row],[Stock]],[2]CUS030!$A$5:$BO$10000,25,0)/Table1[[#This Row],[Rate
(L/S)]],"")</f>
        <v>0</v>
      </c>
      <c r="U642" s="7">
        <f>IFERROR(VLOOKUP(Table1[[#This Row],[Stock]],[2]CUS030!$A$5:$BO$10000,26,0)/Table1[[#This Row],[Rate
(L/S)]],"")</f>
        <v>0</v>
      </c>
      <c r="V642" s="7">
        <f>IFERROR(VLOOKUP(Table1[[#This Row],[Stock]],[2]CUS030!$A$5:$BO$10000,27,0)/Table1[[#This Row],[Rate
(L/S)]],"")</f>
        <v>0</v>
      </c>
      <c r="W642" s="7">
        <f>IFERROR(VLOOKUP(Table1[[#This Row],[Stock]],[2]CUS030!$A$5:$BO$10000,28,0)/Table1[[#This Row],[Rate
(L/S)]],"")</f>
        <v>0</v>
      </c>
      <c r="X642" s="7">
        <f>IFERROR(VLOOKUP(Table1[[#This Row],[Stock]],[2]CUS030!$A$5:$BO$10000,29,0)/Table1[[#This Row],[Rate
(L/S)]],"")</f>
        <v>0</v>
      </c>
      <c r="Y642" s="7">
        <f>IFERROR(VLOOKUP(Table1[[#This Row],[Stock]],[2]CUS030!$A$5:$BO$10000,30,0)/Table1[[#This Row],[Rate
(L/S)]],"")</f>
        <v>0</v>
      </c>
      <c r="Z642" s="7">
        <f>IFERROR(VLOOKUP(Table1[[#This Row],[Stock]],[2]CUS030!$A$5:$BO$10000,31,0)/Table1[[#This Row],[Rate
(L/S)]],"")</f>
        <v>0</v>
      </c>
      <c r="AA642" s="7">
        <f>IFERROR(VLOOKUP(Table1[[#This Row],[Stock]],[2]CUS030!$A$5:$BO$10000,32,0)/Table1[[#This Row],[Rate
(L/S)]],"")</f>
        <v>0</v>
      </c>
      <c r="AB642" s="7">
        <f>IFERROR(VLOOKUP(Table1[[#This Row],[Stock]],[2]CUS030!$A$5:$BO$10000,33,0)/Table1[[#This Row],[Rate
(L/S)]],"")</f>
        <v>0</v>
      </c>
      <c r="AC642" s="7">
        <f>IFERROR(VLOOKUP(Table1[[#This Row],[Stock]],[2]CUS030!$A$5:$BO$10000,34,0)/Table1[[#This Row],[Rate
(L/S)]],"")</f>
        <v>0</v>
      </c>
      <c r="AD642" s="7">
        <f>IFERROR(VLOOKUP(Table1[[#This Row],[Stock]],[2]CUS030!$A$5:$BO$10000,35,0)/Table1[[#This Row],[Rate
(L/S)]],"")</f>
        <v>0</v>
      </c>
      <c r="AE642" s="7">
        <f>IFERROR(VLOOKUP(Table1[[#This Row],[Stock]],[2]CUS030!$A$5:$BO$10000,36,0)/Table1[[#This Row],[Rate
(L/S)]],"")</f>
        <v>0</v>
      </c>
      <c r="AF642" s="7">
        <f>IFERROR(VLOOKUP(Table1[[#This Row],[Stock]],[2]CUS030!$A$5:$BO$10000,37,0)/Table1[[#This Row],[Rate
(L/S)]],"")</f>
        <v>0</v>
      </c>
      <c r="AG642" s="7">
        <f>IFERROR(VLOOKUP(Table1[[#This Row],[Stock]],[2]CUS030!$A$5:$BO$10000,38,0)/Table1[[#This Row],[Rate
(L/S)]],"")</f>
        <v>0</v>
      </c>
      <c r="AH642" s="7">
        <f>IFERROR(VLOOKUP(Table1[[#This Row],[Stock]],[2]CUS030!$A$5:$BO$10000,39,0)/Table1[[#This Row],[Rate
(L/S)]],"")</f>
        <v>0</v>
      </c>
      <c r="AI642" s="7">
        <f>IFERROR(VLOOKUP(Table1[[#This Row],[Stock]],[2]CUS030!$A$5:$BO$10000,40,0)/Table1[[#This Row],[Rate
(L/S)]],"")</f>
        <v>0</v>
      </c>
      <c r="AJ642" s="7">
        <f>IFERROR(VLOOKUP(Table1[[#This Row],[Stock]],[2]CUS030!$A$5:$BO$10000,41,0)/Table1[[#This Row],[Rate
(L/S)]],"")</f>
        <v>0</v>
      </c>
      <c r="AK642" s="7">
        <f>IFERROR(VLOOKUP(Table1[[#This Row],[Stock]],[2]CUS030!$A$5:$BO$10000,42,0)/Table1[[#This Row],[Rate
(L/S)]],"")</f>
        <v>0</v>
      </c>
      <c r="AL642" s="7">
        <f>IFERROR(VLOOKUP(Table1[[#This Row],[Stock]],[2]CUS030!$A$5:$BO$10000,43,0)/Table1[[#This Row],[Rate
(L/S)]],"")</f>
        <v>0</v>
      </c>
      <c r="AM642" s="7">
        <f>IFERROR(VLOOKUP(Table1[[#This Row],[Stock]],[2]CUS030!$A$5:$BO$10000,44,0)/Table1[[#This Row],[Rate
(L/S)]],"")</f>
        <v>0</v>
      </c>
      <c r="AN642" s="7">
        <f>IFERROR(VLOOKUP(Table1[[#This Row],[Stock]],[2]CUS030!$A$5:$BO$10000,45,0)/Table1[[#This Row],[Rate
(L/S)]],"")</f>
        <v>0</v>
      </c>
      <c r="AO642" s="7">
        <f>IFERROR(VLOOKUP(Table1[[#This Row],[Stock]],[2]CUS030!$A$5:$BO$10000,46,0)/Table1[[#This Row],[Rate
(L/S)]],"")</f>
        <v>0</v>
      </c>
      <c r="AP642" s="7">
        <f>IFERROR(VLOOKUP(Table1[[#This Row],[Stock]],[2]CUS030!$A$5:$BO$10000,47,0)/Table1[[#This Row],[Rate
(L/S)]],"")</f>
        <v>0</v>
      </c>
      <c r="AQ642" s="7">
        <f>IFERROR(VLOOKUP(Table1[[#This Row],[Stock]],[2]CUS030!$A$5:$BO$10000,48,0)/Table1[[#This Row],[Rate
(L/S)]],"")</f>
        <v>0</v>
      </c>
      <c r="AR642" s="7">
        <f>IFERROR(VLOOKUP(Table1[[#This Row],[Stock]],[2]CUS030!$A$5:$BO$10000,49,0)/Table1[[#This Row],[Rate
(L/S)]],"")</f>
        <v>0</v>
      </c>
      <c r="AS642" s="7">
        <f>IFERROR(VLOOKUP(Table1[[#This Row],[Stock]],[2]CUS030!$A$5:$BO$10000,50,0)/Table1[[#This Row],[Rate
(L/S)]],"")</f>
        <v>0</v>
      </c>
      <c r="AT642" s="7">
        <f>IFERROR(VLOOKUP(Table1[[#This Row],[Stock]],[2]CUS030!$A$5:$BO$10000,51,0)/Table1[[#This Row],[Rate
(L/S)]],"")</f>
        <v>0</v>
      </c>
      <c r="AU642" s="7">
        <f>IFERROR(VLOOKUP(Table1[[#This Row],[Stock]],[2]CUS030!$A$5:$BO$10000,52,0)/Table1[[#This Row],[Rate
(L/S)]],"")</f>
        <v>0</v>
      </c>
      <c r="AV642" s="7">
        <f>IFERROR(VLOOKUP(Table1[[#This Row],[Stock]],[2]CUS030!$A$5:$BO$10000,53,0)/Table1[[#This Row],[Rate
(L/S)]],"")</f>
        <v>0</v>
      </c>
      <c r="AW642" s="7">
        <f>IFERROR(VLOOKUP(Table1[[#This Row],[Stock]],[2]CUS030!$A$5:$BO$10000,54,0)/Table1[[#This Row],[Rate
(L/S)]],"")</f>
        <v>0</v>
      </c>
      <c r="AX642" s="7">
        <f>IFERROR(VLOOKUP(Table1[[#This Row],[Stock]],[2]CUS030!$A$5:$BO$10000,55,0)/Table1[[#This Row],[Rate
(L/S)]],"")</f>
        <v>0</v>
      </c>
      <c r="AY642" s="7">
        <f>IFERROR(VLOOKUP(Table1[[#This Row],[Stock]],[2]CUS030!$A$5:$BO$10000,56,0)/Table1[[#This Row],[Rate
(L/S)]],"")</f>
        <v>111.15384615384616</v>
      </c>
      <c r="AZ642" s="7">
        <f>IFERROR(VLOOKUP(Table1[[#This Row],[Stock]],[2]CUS030!$A$5:$BO$10000,57,0)/Table1[[#This Row],[Rate
(L/S)]],"")</f>
        <v>0</v>
      </c>
      <c r="BA642" s="7">
        <f>IFERROR(VLOOKUP(Table1[[#This Row],[Stock]],[2]CUS030!$A$5:$BO$10000,58,0)/Table1[[#This Row],[Rate
(L/S)]],"")</f>
        <v>73.84615384615384</v>
      </c>
      <c r="BB642" s="7">
        <f>IFERROR(VLOOKUP(Table1[[#This Row],[Stock]],[2]CUS030!$A$5:$BO$10000,59,0)/Table1[[#This Row],[Rate
(L/S)]],"")</f>
        <v>0</v>
      </c>
      <c r="BC642" s="7">
        <f>IFERROR(VLOOKUP(Table1[[#This Row],[Stock]],[2]CUS030!$A$5:$BO$10000,60,0)/Table1[[#This Row],[Rate
(L/S)]],"")</f>
        <v>0</v>
      </c>
      <c r="BD642" s="7">
        <f>IFERROR(VLOOKUP(Table1[[#This Row],[Stock]],[2]CUS030!$A$5:$BO$10000,61,0)/Table1[[#This Row],[Rate
(L/S)]],"")</f>
        <v>0</v>
      </c>
      <c r="BE642" s="7">
        <f>IFERROR(VLOOKUP(Table1[[#This Row],[Stock]],[2]CUS030!$A$5:$BO$10000,62,0)/Table1[[#This Row],[Rate
(L/S)]],"")</f>
        <v>0</v>
      </c>
      <c r="BF642" s="7">
        <f>IFERROR(VLOOKUP(Table1[[#This Row],[Stock]],[2]CUS030!$A$5:$BO$10000,63,0)/Table1[[#This Row],[Rate
(L/S)]],"")</f>
        <v>0</v>
      </c>
      <c r="BG642" s="7">
        <f>IFERROR(VLOOKUP(Table1[[#This Row],[Stock]],[2]CUS030!$A$5:$BO$10000,64,0)/Table1[[#This Row],[Rate
(L/S)]],"")</f>
        <v>0</v>
      </c>
      <c r="BH642" s="7">
        <f>IFERROR(VLOOKUP(Table1[[#This Row],[Stock]],[2]CUS030!$A$5:$BO$10000,65,0)/Table1[[#This Row],[Rate
(L/S)]],"")</f>
        <v>0</v>
      </c>
      <c r="BI642" s="7" t="s">
        <v>1</v>
      </c>
      <c r="BJ642" s="15">
        <f>IFERROR(IF(Table1[[#This Row],[S.Material]]="S",(Table1[[#This Row],[Total Qty]]+Table1[[#This Row],[N+1]]+Table1[[#This Row],[N+2]]),Table1[[#This Row],[Total Qty]]+Table1[[#This Row],[N+1]]),)</f>
        <v>111.15384615384616</v>
      </c>
      <c r="BK642" s="7" t="str">
        <f>IFERROR(IF(((AVERAGE((Table1[[#This Row],[N+1]],Table1[[#This Row],[N+2]]),Table1[[#This Row],[N+3]])-(Table1[[#This Row],[Total Qty]])))&gt;500,"Fixed&gt;500pcs",""),"")</f>
        <v/>
      </c>
      <c r="BL642" s="7" t="str">
        <f>IF(AND(Table1[[#This Row],[Last Forcast]]=0,Table1[[#This Row],[Total Qty]]&gt;0,Table1[[#This Row],[N+1]]&gt;0),"Check PO again","")</f>
        <v/>
      </c>
    </row>
    <row r="643" spans="2:64" x14ac:dyDescent="0.3">
      <c r="B643">
        <v>641</v>
      </c>
      <c r="C643" t="s">
        <v>659</v>
      </c>
      <c r="D643">
        <f>IFERROR(ROUND((MID(Table1[[#This Row],[Production]],35,(LEN(Table1[[#This Row],[Production]]))-37)/(MID(Table1[[#This Row],[Stock]],35,(LEN(Table1[[#This Row],[Stock]]))-37))),0),"")</f>
        <v>12</v>
      </c>
      <c r="E643" t="s">
        <v>654</v>
      </c>
      <c r="F643" s="16">
        <f>VLOOKUP(LEFT(Table1[[#This Row],[Production]],LEN(Table1[[#This Row],[Production]])-7),Item!$A$5:$Z$1000,26,0)</f>
        <v>2.077</v>
      </c>
      <c r="H643" s="8" t="str">
        <f>IFERROR(VLOOKUP(MID(Table1[[#This Row],[Production]],10,2),Special!$B$2:$D$26,3,0),"")</f>
        <v>S</v>
      </c>
      <c r="J643" t="b">
        <f>EXACT(LEFT(Table1[[#This Row],[Stock]],12),LEFT(Table1[[#This Row],[Production]],12))</f>
        <v>1</v>
      </c>
      <c r="K643" t="b">
        <f>EXACT((RIGHT(Table1[[#This Row],[Stock]],3)),((RIGHT(Table1[[#This Row],[Production]],3))))</f>
        <v>1</v>
      </c>
      <c r="L643" s="14">
        <f>IFERROR(VLOOKUP(Table1[[#This Row],[Stock]],[1]Sheet1!$A$7:$N$10000,14,0),"")</f>
        <v>21</v>
      </c>
      <c r="M643" s="14">
        <f>IFERROR(ROUND((Table1[[#This Row],[Stock
(S&amp;L)]]/Table1[[#This Row],[Rate
(L/S)]]),0),"")</f>
        <v>2</v>
      </c>
      <c r="O643" t="str">
        <f>IF(Table1[[#This Row],[Rate
(L/S)]]=1,"P/E","C")</f>
        <v>C</v>
      </c>
      <c r="P643" s="7">
        <f>IFERROR(VLOOKUP(Table1[[#This Row],[Stock]],[2]CUS030!$A$5:$BO$10000,21,0)/Table1[[#This Row],[Rate
(L/S)]],"")</f>
        <v>0</v>
      </c>
      <c r="Q643" s="7">
        <f>IFERROR(VLOOKUP(Table1[[#This Row],[Stock]],[2]CUS030!$A$5:$BO$10000,22,0)/Table1[[#This Row],[Rate
(L/S)]],"")</f>
        <v>0</v>
      </c>
      <c r="R643" s="7">
        <f>IFERROR(VLOOKUP(Table1[[#This Row],[Stock]],[2]CUS030!$A$5:$BO$10000,23,0)/Table1[[#This Row],[Rate
(L/S)]],"")</f>
        <v>0</v>
      </c>
      <c r="S643" s="7">
        <f>IFERROR(VLOOKUP(Table1[[#This Row],[Stock]],[2]CUS030!$A$5:$BO$10000,24,0)/Table1[[#This Row],[Rate
(L/S)]],"")</f>
        <v>0</v>
      </c>
      <c r="T643" s="7">
        <f>IFERROR(VLOOKUP(Table1[[#This Row],[Stock]],[2]CUS030!$A$5:$BO$10000,25,0)/Table1[[#This Row],[Rate
(L/S)]],"")</f>
        <v>0</v>
      </c>
      <c r="U643" s="7">
        <f>IFERROR(VLOOKUP(Table1[[#This Row],[Stock]],[2]CUS030!$A$5:$BO$10000,26,0)/Table1[[#This Row],[Rate
(L/S)]],"")</f>
        <v>0</v>
      </c>
      <c r="V643" s="7">
        <f>IFERROR(VLOOKUP(Table1[[#This Row],[Stock]],[2]CUS030!$A$5:$BO$10000,27,0)/Table1[[#This Row],[Rate
(L/S)]],"")</f>
        <v>0</v>
      </c>
      <c r="W643" s="7">
        <f>IFERROR(VLOOKUP(Table1[[#This Row],[Stock]],[2]CUS030!$A$5:$BO$10000,28,0)/Table1[[#This Row],[Rate
(L/S)]],"")</f>
        <v>0</v>
      </c>
      <c r="X643" s="7">
        <f>IFERROR(VLOOKUP(Table1[[#This Row],[Stock]],[2]CUS030!$A$5:$BO$10000,29,0)/Table1[[#This Row],[Rate
(L/S)]],"")</f>
        <v>0</v>
      </c>
      <c r="Y643" s="7">
        <f>IFERROR(VLOOKUP(Table1[[#This Row],[Stock]],[2]CUS030!$A$5:$BO$10000,30,0)/Table1[[#This Row],[Rate
(L/S)]],"")</f>
        <v>0</v>
      </c>
      <c r="Z643" s="7">
        <f>IFERROR(VLOOKUP(Table1[[#This Row],[Stock]],[2]CUS030!$A$5:$BO$10000,31,0)/Table1[[#This Row],[Rate
(L/S)]],"")</f>
        <v>0</v>
      </c>
      <c r="AA643" s="7">
        <f>IFERROR(VLOOKUP(Table1[[#This Row],[Stock]],[2]CUS030!$A$5:$BO$10000,32,0)/Table1[[#This Row],[Rate
(L/S)]],"")</f>
        <v>0</v>
      </c>
      <c r="AB643" s="7">
        <f>IFERROR(VLOOKUP(Table1[[#This Row],[Stock]],[2]CUS030!$A$5:$BO$10000,33,0)/Table1[[#This Row],[Rate
(L/S)]],"")</f>
        <v>0</v>
      </c>
      <c r="AC643" s="7">
        <f>IFERROR(VLOOKUP(Table1[[#This Row],[Stock]],[2]CUS030!$A$5:$BO$10000,34,0)/Table1[[#This Row],[Rate
(L/S)]],"")</f>
        <v>0</v>
      </c>
      <c r="AD643" s="7">
        <f>IFERROR(VLOOKUP(Table1[[#This Row],[Stock]],[2]CUS030!$A$5:$BO$10000,35,0)/Table1[[#This Row],[Rate
(L/S)]],"")</f>
        <v>0</v>
      </c>
      <c r="AE643" s="7">
        <f>IFERROR(VLOOKUP(Table1[[#This Row],[Stock]],[2]CUS030!$A$5:$BO$10000,36,0)/Table1[[#This Row],[Rate
(L/S)]],"")</f>
        <v>0</v>
      </c>
      <c r="AF643" s="7">
        <f>IFERROR(VLOOKUP(Table1[[#This Row],[Stock]],[2]CUS030!$A$5:$BO$10000,37,0)/Table1[[#This Row],[Rate
(L/S)]],"")</f>
        <v>0</v>
      </c>
      <c r="AG643" s="7">
        <f>IFERROR(VLOOKUP(Table1[[#This Row],[Stock]],[2]CUS030!$A$5:$BO$10000,38,0)/Table1[[#This Row],[Rate
(L/S)]],"")</f>
        <v>0</v>
      </c>
      <c r="AH643" s="7">
        <f>IFERROR(VLOOKUP(Table1[[#This Row],[Stock]],[2]CUS030!$A$5:$BO$10000,39,0)/Table1[[#This Row],[Rate
(L/S)]],"")</f>
        <v>0</v>
      </c>
      <c r="AI643" s="7">
        <f>IFERROR(VLOOKUP(Table1[[#This Row],[Stock]],[2]CUS030!$A$5:$BO$10000,40,0)/Table1[[#This Row],[Rate
(L/S)]],"")</f>
        <v>0</v>
      </c>
      <c r="AJ643" s="7">
        <f>IFERROR(VLOOKUP(Table1[[#This Row],[Stock]],[2]CUS030!$A$5:$BO$10000,41,0)/Table1[[#This Row],[Rate
(L/S)]],"")</f>
        <v>0</v>
      </c>
      <c r="AK643" s="7">
        <f>IFERROR(VLOOKUP(Table1[[#This Row],[Stock]],[2]CUS030!$A$5:$BO$10000,42,0)/Table1[[#This Row],[Rate
(L/S)]],"")</f>
        <v>0</v>
      </c>
      <c r="AL643" s="7">
        <f>IFERROR(VLOOKUP(Table1[[#This Row],[Stock]],[2]CUS030!$A$5:$BO$10000,43,0)/Table1[[#This Row],[Rate
(L/S)]],"")</f>
        <v>0</v>
      </c>
      <c r="AM643" s="7">
        <f>IFERROR(VLOOKUP(Table1[[#This Row],[Stock]],[2]CUS030!$A$5:$BO$10000,44,0)/Table1[[#This Row],[Rate
(L/S)]],"")</f>
        <v>0</v>
      </c>
      <c r="AN643" s="7">
        <f>IFERROR(VLOOKUP(Table1[[#This Row],[Stock]],[2]CUS030!$A$5:$BO$10000,45,0)/Table1[[#This Row],[Rate
(L/S)]],"")</f>
        <v>0</v>
      </c>
      <c r="AO643" s="7">
        <f>IFERROR(VLOOKUP(Table1[[#This Row],[Stock]],[2]CUS030!$A$5:$BO$10000,46,0)/Table1[[#This Row],[Rate
(L/S)]],"")</f>
        <v>0</v>
      </c>
      <c r="AP643" s="7">
        <f>IFERROR(VLOOKUP(Table1[[#This Row],[Stock]],[2]CUS030!$A$5:$BO$10000,47,0)/Table1[[#This Row],[Rate
(L/S)]],"")</f>
        <v>0</v>
      </c>
      <c r="AQ643" s="7">
        <f>IFERROR(VLOOKUP(Table1[[#This Row],[Stock]],[2]CUS030!$A$5:$BO$10000,48,0)/Table1[[#This Row],[Rate
(L/S)]],"")</f>
        <v>0</v>
      </c>
      <c r="AR643" s="7">
        <f>IFERROR(VLOOKUP(Table1[[#This Row],[Stock]],[2]CUS030!$A$5:$BO$10000,49,0)/Table1[[#This Row],[Rate
(L/S)]],"")</f>
        <v>0</v>
      </c>
      <c r="AS643" s="7">
        <f>IFERROR(VLOOKUP(Table1[[#This Row],[Stock]],[2]CUS030!$A$5:$BO$10000,50,0)/Table1[[#This Row],[Rate
(L/S)]],"")</f>
        <v>0</v>
      </c>
      <c r="AT643" s="7">
        <f>IFERROR(VLOOKUP(Table1[[#This Row],[Stock]],[2]CUS030!$A$5:$BO$10000,51,0)/Table1[[#This Row],[Rate
(L/S)]],"")</f>
        <v>0</v>
      </c>
      <c r="AU643" s="7">
        <f>IFERROR(VLOOKUP(Table1[[#This Row],[Stock]],[2]CUS030!$A$5:$BO$10000,52,0)/Table1[[#This Row],[Rate
(L/S)]],"")</f>
        <v>0</v>
      </c>
      <c r="AV643" s="7">
        <f>IFERROR(VLOOKUP(Table1[[#This Row],[Stock]],[2]CUS030!$A$5:$BO$10000,53,0)/Table1[[#This Row],[Rate
(L/S)]],"")</f>
        <v>0</v>
      </c>
      <c r="AW643" s="7">
        <f>IFERROR(VLOOKUP(Table1[[#This Row],[Stock]],[2]CUS030!$A$5:$BO$10000,54,0)/Table1[[#This Row],[Rate
(L/S)]],"")</f>
        <v>0</v>
      </c>
      <c r="AX643" s="7">
        <f>IFERROR(VLOOKUP(Table1[[#This Row],[Stock]],[2]CUS030!$A$5:$BO$10000,55,0)/Table1[[#This Row],[Rate
(L/S)]],"")</f>
        <v>0</v>
      </c>
      <c r="AY643" s="7">
        <f>IFERROR(VLOOKUP(Table1[[#This Row],[Stock]],[2]CUS030!$A$5:$BO$10000,56,0)/Table1[[#This Row],[Rate
(L/S)]],"")</f>
        <v>116.91666666666667</v>
      </c>
      <c r="AZ643" s="7">
        <f>IFERROR(VLOOKUP(Table1[[#This Row],[Stock]],[2]CUS030!$A$5:$BO$10000,57,0)/Table1[[#This Row],[Rate
(L/S)]],"")</f>
        <v>0</v>
      </c>
      <c r="BA643" s="7">
        <f>IFERROR(VLOOKUP(Table1[[#This Row],[Stock]],[2]CUS030!$A$5:$BO$10000,58,0)/Table1[[#This Row],[Rate
(L/S)]],"")</f>
        <v>80</v>
      </c>
      <c r="BB643" s="7">
        <f>IFERROR(VLOOKUP(Table1[[#This Row],[Stock]],[2]CUS030!$A$5:$BO$10000,59,0)/Table1[[#This Row],[Rate
(L/S)]],"")</f>
        <v>0</v>
      </c>
      <c r="BC643" s="7">
        <f>IFERROR(VLOOKUP(Table1[[#This Row],[Stock]],[2]CUS030!$A$5:$BO$10000,60,0)/Table1[[#This Row],[Rate
(L/S)]],"")</f>
        <v>0</v>
      </c>
      <c r="BD643" s="7">
        <f>IFERROR(VLOOKUP(Table1[[#This Row],[Stock]],[2]CUS030!$A$5:$BO$10000,61,0)/Table1[[#This Row],[Rate
(L/S)]],"")</f>
        <v>0</v>
      </c>
      <c r="BE643" s="7">
        <f>IFERROR(VLOOKUP(Table1[[#This Row],[Stock]],[2]CUS030!$A$5:$BO$10000,62,0)/Table1[[#This Row],[Rate
(L/S)]],"")</f>
        <v>0</v>
      </c>
      <c r="BF643" s="7">
        <f>IFERROR(VLOOKUP(Table1[[#This Row],[Stock]],[2]CUS030!$A$5:$BO$10000,63,0)/Table1[[#This Row],[Rate
(L/S)]],"")</f>
        <v>0</v>
      </c>
      <c r="BG643" s="7">
        <f>IFERROR(VLOOKUP(Table1[[#This Row],[Stock]],[2]CUS030!$A$5:$BO$10000,64,0)/Table1[[#This Row],[Rate
(L/S)]],"")</f>
        <v>0</v>
      </c>
      <c r="BH643" s="7">
        <f>IFERROR(VLOOKUP(Table1[[#This Row],[Stock]],[2]CUS030!$A$5:$BO$10000,65,0)/Table1[[#This Row],[Rate
(L/S)]],"")</f>
        <v>0</v>
      </c>
      <c r="BI643" s="7" t="s">
        <v>1</v>
      </c>
      <c r="BJ643" s="15">
        <f>IFERROR(IF(Table1[[#This Row],[S.Material]]="S",(Table1[[#This Row],[Total Qty]]+Table1[[#This Row],[N+1]]+Table1[[#This Row],[N+2]]),Table1[[#This Row],[Total Qty]]+Table1[[#This Row],[N+1]]),)</f>
        <v>116.91666666666667</v>
      </c>
      <c r="BK643" s="7" t="str">
        <f>IFERROR(IF(((AVERAGE((Table1[[#This Row],[N+1]],Table1[[#This Row],[N+2]]),Table1[[#This Row],[N+3]])-(Table1[[#This Row],[Total Qty]])))&gt;500,"Fixed&gt;500pcs",""),"")</f>
        <v/>
      </c>
      <c r="BL643" s="7" t="str">
        <f>IF(AND(Table1[[#This Row],[Last Forcast]]=0,Table1[[#This Row],[Total Qty]]&gt;0,Table1[[#This Row],[N+1]]&gt;0),"Check PO again","")</f>
        <v/>
      </c>
    </row>
    <row r="644" spans="2:64" x14ac:dyDescent="0.3">
      <c r="B644">
        <v>642</v>
      </c>
      <c r="C644" t="s">
        <v>654</v>
      </c>
      <c r="D644">
        <f>IFERROR(ROUND((MID(Table1[[#This Row],[Production]],35,(LEN(Table1[[#This Row],[Production]]))-37)/(MID(Table1[[#This Row],[Stock]],35,(LEN(Table1[[#This Row],[Stock]]))-37))),0),"")</f>
        <v>1</v>
      </c>
      <c r="E644" t="s">
        <v>654</v>
      </c>
      <c r="F644" s="16">
        <f>VLOOKUP(LEFT(Table1[[#This Row],[Production]],LEN(Table1[[#This Row],[Production]])-7),Item!$A$5:$Z$1000,26,0)</f>
        <v>2.077</v>
      </c>
      <c r="H644" s="8" t="str">
        <f>IFERROR(VLOOKUP(MID(Table1[[#This Row],[Production]],10,2),Special!$B$2:$D$26,3,0),"")</f>
        <v>S</v>
      </c>
      <c r="J644" t="b">
        <f>EXACT(LEFT(Table1[[#This Row],[Stock]],12),LEFT(Table1[[#This Row],[Production]],12))</f>
        <v>1</v>
      </c>
      <c r="K644" t="b">
        <f>EXACT((RIGHT(Table1[[#This Row],[Stock]],3)),((RIGHT(Table1[[#This Row],[Production]],3))))</f>
        <v>1</v>
      </c>
      <c r="L644" s="14">
        <f>IFERROR(VLOOKUP(Table1[[#This Row],[Stock]],[1]Sheet1!$A$7:$N$10000,14,0),"")</f>
        <v>293</v>
      </c>
      <c r="M644" s="14">
        <f>IFERROR(ROUND((Table1[[#This Row],[Stock
(S&amp;L)]]/Table1[[#This Row],[Rate
(L/S)]]),0),"")</f>
        <v>293</v>
      </c>
      <c r="O644" t="str">
        <f>IF(Table1[[#This Row],[Rate
(L/S)]]=1,"P/E","C")</f>
        <v>P/E</v>
      </c>
      <c r="P644" s="7" t="str">
        <f>IFERROR(VLOOKUP(Table1[[#This Row],[Stock]],[2]CUS030!$A$5:$BO$10000,21,0)/Table1[[#This Row],[Rate
(L/S)]],"")</f>
        <v/>
      </c>
      <c r="Q644" s="7" t="str">
        <f>IFERROR(VLOOKUP(Table1[[#This Row],[Stock]],[2]CUS030!$A$5:$BO$10000,22,0)/Table1[[#This Row],[Rate
(L/S)]],"")</f>
        <v/>
      </c>
      <c r="R644" s="7" t="str">
        <f>IFERROR(VLOOKUP(Table1[[#This Row],[Stock]],[2]CUS030!$A$5:$BO$10000,23,0)/Table1[[#This Row],[Rate
(L/S)]],"")</f>
        <v/>
      </c>
      <c r="S644" s="7" t="str">
        <f>IFERROR(VLOOKUP(Table1[[#This Row],[Stock]],[2]CUS030!$A$5:$BO$10000,24,0)/Table1[[#This Row],[Rate
(L/S)]],"")</f>
        <v/>
      </c>
      <c r="T644" s="7" t="str">
        <f>IFERROR(VLOOKUP(Table1[[#This Row],[Stock]],[2]CUS030!$A$5:$BO$10000,25,0)/Table1[[#This Row],[Rate
(L/S)]],"")</f>
        <v/>
      </c>
      <c r="U644" s="7" t="str">
        <f>IFERROR(VLOOKUP(Table1[[#This Row],[Stock]],[2]CUS030!$A$5:$BO$10000,26,0)/Table1[[#This Row],[Rate
(L/S)]],"")</f>
        <v/>
      </c>
      <c r="V644" s="7" t="str">
        <f>IFERROR(VLOOKUP(Table1[[#This Row],[Stock]],[2]CUS030!$A$5:$BO$10000,27,0)/Table1[[#This Row],[Rate
(L/S)]],"")</f>
        <v/>
      </c>
      <c r="W644" s="7" t="str">
        <f>IFERROR(VLOOKUP(Table1[[#This Row],[Stock]],[2]CUS030!$A$5:$BO$10000,28,0)/Table1[[#This Row],[Rate
(L/S)]],"")</f>
        <v/>
      </c>
      <c r="X644" s="7" t="str">
        <f>IFERROR(VLOOKUP(Table1[[#This Row],[Stock]],[2]CUS030!$A$5:$BO$10000,29,0)/Table1[[#This Row],[Rate
(L/S)]],"")</f>
        <v/>
      </c>
      <c r="Y644" s="7" t="str">
        <f>IFERROR(VLOOKUP(Table1[[#This Row],[Stock]],[2]CUS030!$A$5:$BO$10000,30,0)/Table1[[#This Row],[Rate
(L/S)]],"")</f>
        <v/>
      </c>
      <c r="Z644" s="7" t="str">
        <f>IFERROR(VLOOKUP(Table1[[#This Row],[Stock]],[2]CUS030!$A$5:$BO$10000,31,0)/Table1[[#This Row],[Rate
(L/S)]],"")</f>
        <v/>
      </c>
      <c r="AA644" s="7" t="str">
        <f>IFERROR(VLOOKUP(Table1[[#This Row],[Stock]],[2]CUS030!$A$5:$BO$10000,32,0)/Table1[[#This Row],[Rate
(L/S)]],"")</f>
        <v/>
      </c>
      <c r="AB644" s="7" t="str">
        <f>IFERROR(VLOOKUP(Table1[[#This Row],[Stock]],[2]CUS030!$A$5:$BO$10000,33,0)/Table1[[#This Row],[Rate
(L/S)]],"")</f>
        <v/>
      </c>
      <c r="AC644" s="7" t="str">
        <f>IFERROR(VLOOKUP(Table1[[#This Row],[Stock]],[2]CUS030!$A$5:$BO$10000,34,0)/Table1[[#This Row],[Rate
(L/S)]],"")</f>
        <v/>
      </c>
      <c r="AD644" s="7" t="str">
        <f>IFERROR(VLOOKUP(Table1[[#This Row],[Stock]],[2]CUS030!$A$5:$BO$10000,35,0)/Table1[[#This Row],[Rate
(L/S)]],"")</f>
        <v/>
      </c>
      <c r="AE644" s="7" t="str">
        <f>IFERROR(VLOOKUP(Table1[[#This Row],[Stock]],[2]CUS030!$A$5:$BO$10000,36,0)/Table1[[#This Row],[Rate
(L/S)]],"")</f>
        <v/>
      </c>
      <c r="AF644" s="7" t="str">
        <f>IFERROR(VLOOKUP(Table1[[#This Row],[Stock]],[2]CUS030!$A$5:$BO$10000,37,0)/Table1[[#This Row],[Rate
(L/S)]],"")</f>
        <v/>
      </c>
      <c r="AG644" s="7" t="str">
        <f>IFERROR(VLOOKUP(Table1[[#This Row],[Stock]],[2]CUS030!$A$5:$BO$10000,38,0)/Table1[[#This Row],[Rate
(L/S)]],"")</f>
        <v/>
      </c>
      <c r="AH644" s="7" t="str">
        <f>IFERROR(VLOOKUP(Table1[[#This Row],[Stock]],[2]CUS030!$A$5:$BO$10000,39,0)/Table1[[#This Row],[Rate
(L/S)]],"")</f>
        <v/>
      </c>
      <c r="AI644" s="7" t="str">
        <f>IFERROR(VLOOKUP(Table1[[#This Row],[Stock]],[2]CUS030!$A$5:$BO$10000,40,0)/Table1[[#This Row],[Rate
(L/S)]],"")</f>
        <v/>
      </c>
      <c r="AJ644" s="7" t="str">
        <f>IFERROR(VLOOKUP(Table1[[#This Row],[Stock]],[2]CUS030!$A$5:$BO$10000,41,0)/Table1[[#This Row],[Rate
(L/S)]],"")</f>
        <v/>
      </c>
      <c r="AK644" s="7" t="str">
        <f>IFERROR(VLOOKUP(Table1[[#This Row],[Stock]],[2]CUS030!$A$5:$BO$10000,42,0)/Table1[[#This Row],[Rate
(L/S)]],"")</f>
        <v/>
      </c>
      <c r="AL644" s="7" t="str">
        <f>IFERROR(VLOOKUP(Table1[[#This Row],[Stock]],[2]CUS030!$A$5:$BO$10000,43,0)/Table1[[#This Row],[Rate
(L/S)]],"")</f>
        <v/>
      </c>
      <c r="AM644" s="7" t="str">
        <f>IFERROR(VLOOKUP(Table1[[#This Row],[Stock]],[2]CUS030!$A$5:$BO$10000,44,0)/Table1[[#This Row],[Rate
(L/S)]],"")</f>
        <v/>
      </c>
      <c r="AN644" s="7" t="str">
        <f>IFERROR(VLOOKUP(Table1[[#This Row],[Stock]],[2]CUS030!$A$5:$BO$10000,45,0)/Table1[[#This Row],[Rate
(L/S)]],"")</f>
        <v/>
      </c>
      <c r="AO644" s="7" t="str">
        <f>IFERROR(VLOOKUP(Table1[[#This Row],[Stock]],[2]CUS030!$A$5:$BO$10000,46,0)/Table1[[#This Row],[Rate
(L/S)]],"")</f>
        <v/>
      </c>
      <c r="AP644" s="7" t="str">
        <f>IFERROR(VLOOKUP(Table1[[#This Row],[Stock]],[2]CUS030!$A$5:$BO$10000,47,0)/Table1[[#This Row],[Rate
(L/S)]],"")</f>
        <v/>
      </c>
      <c r="AQ644" s="7" t="str">
        <f>IFERROR(VLOOKUP(Table1[[#This Row],[Stock]],[2]CUS030!$A$5:$BO$10000,48,0)/Table1[[#This Row],[Rate
(L/S)]],"")</f>
        <v/>
      </c>
      <c r="AR644" s="7" t="str">
        <f>IFERROR(VLOOKUP(Table1[[#This Row],[Stock]],[2]CUS030!$A$5:$BO$10000,49,0)/Table1[[#This Row],[Rate
(L/S)]],"")</f>
        <v/>
      </c>
      <c r="AS644" s="7" t="str">
        <f>IFERROR(VLOOKUP(Table1[[#This Row],[Stock]],[2]CUS030!$A$5:$BO$10000,50,0)/Table1[[#This Row],[Rate
(L/S)]],"")</f>
        <v/>
      </c>
      <c r="AT644" s="7" t="str">
        <f>IFERROR(VLOOKUP(Table1[[#This Row],[Stock]],[2]CUS030!$A$5:$BO$10000,51,0)/Table1[[#This Row],[Rate
(L/S)]],"")</f>
        <v/>
      </c>
      <c r="AU644" s="7" t="str">
        <f>IFERROR(VLOOKUP(Table1[[#This Row],[Stock]],[2]CUS030!$A$5:$BO$10000,52,0)/Table1[[#This Row],[Rate
(L/S)]],"")</f>
        <v/>
      </c>
      <c r="AV644" s="7" t="str">
        <f>IFERROR(VLOOKUP(Table1[[#This Row],[Stock]],[2]CUS030!$A$5:$BO$10000,53,0)/Table1[[#This Row],[Rate
(L/S)]],"")</f>
        <v/>
      </c>
      <c r="AW644" s="7" t="str">
        <f>IFERROR(VLOOKUP(Table1[[#This Row],[Stock]],[2]CUS030!$A$5:$BO$10000,54,0)/Table1[[#This Row],[Rate
(L/S)]],"")</f>
        <v/>
      </c>
      <c r="AX644" s="7" t="str">
        <f>IFERROR(VLOOKUP(Table1[[#This Row],[Stock]],[2]CUS030!$A$5:$BO$10000,55,0)/Table1[[#This Row],[Rate
(L/S)]],"")</f>
        <v/>
      </c>
      <c r="AY644" s="7" t="str">
        <f>IFERROR(VLOOKUP(Table1[[#This Row],[Stock]],[2]CUS030!$A$5:$BO$10000,56,0)/Table1[[#This Row],[Rate
(L/S)]],"")</f>
        <v/>
      </c>
      <c r="AZ644" s="7" t="str">
        <f>IFERROR(VLOOKUP(Table1[[#This Row],[Stock]],[2]CUS030!$A$5:$BO$10000,57,0)/Table1[[#This Row],[Rate
(L/S)]],"")</f>
        <v/>
      </c>
      <c r="BA644" s="7" t="str">
        <f>IFERROR(VLOOKUP(Table1[[#This Row],[Stock]],[2]CUS030!$A$5:$BO$10000,58,0)/Table1[[#This Row],[Rate
(L/S)]],"")</f>
        <v/>
      </c>
      <c r="BB644" s="7" t="str">
        <f>IFERROR(VLOOKUP(Table1[[#This Row],[Stock]],[2]CUS030!$A$5:$BO$10000,59,0)/Table1[[#This Row],[Rate
(L/S)]],"")</f>
        <v/>
      </c>
      <c r="BC644" s="7" t="str">
        <f>IFERROR(VLOOKUP(Table1[[#This Row],[Stock]],[2]CUS030!$A$5:$BO$10000,60,0)/Table1[[#This Row],[Rate
(L/S)]],"")</f>
        <v/>
      </c>
      <c r="BD644" s="7" t="str">
        <f>IFERROR(VLOOKUP(Table1[[#This Row],[Stock]],[2]CUS030!$A$5:$BO$10000,61,0)/Table1[[#This Row],[Rate
(L/S)]],"")</f>
        <v/>
      </c>
      <c r="BE644" s="7" t="str">
        <f>IFERROR(VLOOKUP(Table1[[#This Row],[Stock]],[2]CUS030!$A$5:$BO$10000,62,0)/Table1[[#This Row],[Rate
(L/S)]],"")</f>
        <v/>
      </c>
      <c r="BF644" s="7" t="str">
        <f>IFERROR(VLOOKUP(Table1[[#This Row],[Stock]],[2]CUS030!$A$5:$BO$10000,63,0)/Table1[[#This Row],[Rate
(L/S)]],"")</f>
        <v/>
      </c>
      <c r="BG644" s="7" t="str">
        <f>IFERROR(VLOOKUP(Table1[[#This Row],[Stock]],[2]CUS030!$A$5:$BO$10000,64,0)/Table1[[#This Row],[Rate
(L/S)]],"")</f>
        <v/>
      </c>
      <c r="BH644" s="7" t="str">
        <f>IFERROR(VLOOKUP(Table1[[#This Row],[Stock]],[2]CUS030!$A$5:$BO$10000,65,0)/Table1[[#This Row],[Rate
(L/S)]],"")</f>
        <v/>
      </c>
      <c r="BI644" s="7" t="s">
        <v>1</v>
      </c>
      <c r="BJ644" s="15">
        <f>IFERROR(IF(Table1[[#This Row],[S.Material]]="S",(Table1[[#This Row],[Total Qty]]+Table1[[#This Row],[N+1]]+Table1[[#This Row],[N+2]]),Table1[[#This Row],[Total Qty]]+Table1[[#This Row],[N+1]]),)</f>
        <v>0</v>
      </c>
      <c r="BK644" s="7" t="str">
        <f>IFERROR(IF(((AVERAGE((Table1[[#This Row],[N+1]],Table1[[#This Row],[N+2]]),Table1[[#This Row],[N+3]])-(Table1[[#This Row],[Total Qty]])))&gt;500,"Fixed&gt;500pcs",""),"")</f>
        <v/>
      </c>
      <c r="BL644" s="7" t="str">
        <f>IF(AND(Table1[[#This Row],[Last Forcast]]=0,Table1[[#This Row],[Total Qty]]&gt;0,Table1[[#This Row],[N+1]]&gt;0),"Check PO again","")</f>
        <v/>
      </c>
    </row>
    <row r="645" spans="2:64" x14ac:dyDescent="0.3">
      <c r="B645">
        <v>643</v>
      </c>
      <c r="C645" t="s">
        <v>658</v>
      </c>
      <c r="D645">
        <f>IFERROR(ROUND((MID(Table1[[#This Row],[Production]],35,(LEN(Table1[[#This Row],[Production]]))-37)/(MID(Table1[[#This Row],[Stock]],35,(LEN(Table1[[#This Row],[Stock]]))-37))),0),"")</f>
        <v>1</v>
      </c>
      <c r="E645" t="s">
        <v>658</v>
      </c>
      <c r="F645" s="16">
        <f>VLOOKUP(LEFT(Table1[[#This Row],[Production]],LEN(Table1[[#This Row],[Production]])-7),Item!$A$5:$Z$1000,26,0)</f>
        <v>2.077</v>
      </c>
      <c r="H645" s="8" t="str">
        <f>IFERROR(VLOOKUP(MID(Table1[[#This Row],[Production]],10,2),Special!$B$2:$D$26,3,0),"")</f>
        <v>S</v>
      </c>
      <c r="J645" t="b">
        <f>EXACT(LEFT(Table1[[#This Row],[Stock]],12),LEFT(Table1[[#This Row],[Production]],12))</f>
        <v>1</v>
      </c>
      <c r="K645" t="b">
        <f>EXACT((RIGHT(Table1[[#This Row],[Stock]],3)),((RIGHT(Table1[[#This Row],[Production]],3))))</f>
        <v>1</v>
      </c>
      <c r="L645" s="14">
        <f>IFERROR(VLOOKUP(Table1[[#This Row],[Stock]],[1]Sheet1!$A$7:$N$10000,14,0),"")</f>
        <v>254</v>
      </c>
      <c r="M645" s="14">
        <f>IFERROR(ROUND((Table1[[#This Row],[Stock
(S&amp;L)]]/Table1[[#This Row],[Rate
(L/S)]]),0),"")</f>
        <v>254</v>
      </c>
      <c r="O645" t="str">
        <f>IF(Table1[[#This Row],[Rate
(L/S)]]=1,"P/E","C")</f>
        <v>P/E</v>
      </c>
      <c r="P645" s="7" t="str">
        <f>IFERROR(VLOOKUP(Table1[[#This Row],[Stock]],[2]CUS030!$A$5:$BO$10000,21,0)/Table1[[#This Row],[Rate
(L/S)]],"")</f>
        <v/>
      </c>
      <c r="Q645" s="7" t="str">
        <f>IFERROR(VLOOKUP(Table1[[#This Row],[Stock]],[2]CUS030!$A$5:$BO$10000,22,0)/Table1[[#This Row],[Rate
(L/S)]],"")</f>
        <v/>
      </c>
      <c r="R645" s="7" t="str">
        <f>IFERROR(VLOOKUP(Table1[[#This Row],[Stock]],[2]CUS030!$A$5:$BO$10000,23,0)/Table1[[#This Row],[Rate
(L/S)]],"")</f>
        <v/>
      </c>
      <c r="S645" s="7" t="str">
        <f>IFERROR(VLOOKUP(Table1[[#This Row],[Stock]],[2]CUS030!$A$5:$BO$10000,24,0)/Table1[[#This Row],[Rate
(L/S)]],"")</f>
        <v/>
      </c>
      <c r="T645" s="7" t="str">
        <f>IFERROR(VLOOKUP(Table1[[#This Row],[Stock]],[2]CUS030!$A$5:$BO$10000,25,0)/Table1[[#This Row],[Rate
(L/S)]],"")</f>
        <v/>
      </c>
      <c r="U645" s="7" t="str">
        <f>IFERROR(VLOOKUP(Table1[[#This Row],[Stock]],[2]CUS030!$A$5:$BO$10000,26,0)/Table1[[#This Row],[Rate
(L/S)]],"")</f>
        <v/>
      </c>
      <c r="V645" s="7" t="str">
        <f>IFERROR(VLOOKUP(Table1[[#This Row],[Stock]],[2]CUS030!$A$5:$BO$10000,27,0)/Table1[[#This Row],[Rate
(L/S)]],"")</f>
        <v/>
      </c>
      <c r="W645" s="7" t="str">
        <f>IFERROR(VLOOKUP(Table1[[#This Row],[Stock]],[2]CUS030!$A$5:$BO$10000,28,0)/Table1[[#This Row],[Rate
(L/S)]],"")</f>
        <v/>
      </c>
      <c r="X645" s="7" t="str">
        <f>IFERROR(VLOOKUP(Table1[[#This Row],[Stock]],[2]CUS030!$A$5:$BO$10000,29,0)/Table1[[#This Row],[Rate
(L/S)]],"")</f>
        <v/>
      </c>
      <c r="Y645" s="7" t="str">
        <f>IFERROR(VLOOKUP(Table1[[#This Row],[Stock]],[2]CUS030!$A$5:$BO$10000,30,0)/Table1[[#This Row],[Rate
(L/S)]],"")</f>
        <v/>
      </c>
      <c r="Z645" s="7" t="str">
        <f>IFERROR(VLOOKUP(Table1[[#This Row],[Stock]],[2]CUS030!$A$5:$BO$10000,31,0)/Table1[[#This Row],[Rate
(L/S)]],"")</f>
        <v/>
      </c>
      <c r="AA645" s="7" t="str">
        <f>IFERROR(VLOOKUP(Table1[[#This Row],[Stock]],[2]CUS030!$A$5:$BO$10000,32,0)/Table1[[#This Row],[Rate
(L/S)]],"")</f>
        <v/>
      </c>
      <c r="AB645" s="7" t="str">
        <f>IFERROR(VLOOKUP(Table1[[#This Row],[Stock]],[2]CUS030!$A$5:$BO$10000,33,0)/Table1[[#This Row],[Rate
(L/S)]],"")</f>
        <v/>
      </c>
      <c r="AC645" s="7" t="str">
        <f>IFERROR(VLOOKUP(Table1[[#This Row],[Stock]],[2]CUS030!$A$5:$BO$10000,34,0)/Table1[[#This Row],[Rate
(L/S)]],"")</f>
        <v/>
      </c>
      <c r="AD645" s="7" t="str">
        <f>IFERROR(VLOOKUP(Table1[[#This Row],[Stock]],[2]CUS030!$A$5:$BO$10000,35,0)/Table1[[#This Row],[Rate
(L/S)]],"")</f>
        <v/>
      </c>
      <c r="AE645" s="7" t="str">
        <f>IFERROR(VLOOKUP(Table1[[#This Row],[Stock]],[2]CUS030!$A$5:$BO$10000,36,0)/Table1[[#This Row],[Rate
(L/S)]],"")</f>
        <v/>
      </c>
      <c r="AF645" s="7" t="str">
        <f>IFERROR(VLOOKUP(Table1[[#This Row],[Stock]],[2]CUS030!$A$5:$BO$10000,37,0)/Table1[[#This Row],[Rate
(L/S)]],"")</f>
        <v/>
      </c>
      <c r="AG645" s="7" t="str">
        <f>IFERROR(VLOOKUP(Table1[[#This Row],[Stock]],[2]CUS030!$A$5:$BO$10000,38,0)/Table1[[#This Row],[Rate
(L/S)]],"")</f>
        <v/>
      </c>
      <c r="AH645" s="7" t="str">
        <f>IFERROR(VLOOKUP(Table1[[#This Row],[Stock]],[2]CUS030!$A$5:$BO$10000,39,0)/Table1[[#This Row],[Rate
(L/S)]],"")</f>
        <v/>
      </c>
      <c r="AI645" s="7" t="str">
        <f>IFERROR(VLOOKUP(Table1[[#This Row],[Stock]],[2]CUS030!$A$5:$BO$10000,40,0)/Table1[[#This Row],[Rate
(L/S)]],"")</f>
        <v/>
      </c>
      <c r="AJ645" s="7" t="str">
        <f>IFERROR(VLOOKUP(Table1[[#This Row],[Stock]],[2]CUS030!$A$5:$BO$10000,41,0)/Table1[[#This Row],[Rate
(L/S)]],"")</f>
        <v/>
      </c>
      <c r="AK645" s="7" t="str">
        <f>IFERROR(VLOOKUP(Table1[[#This Row],[Stock]],[2]CUS030!$A$5:$BO$10000,42,0)/Table1[[#This Row],[Rate
(L/S)]],"")</f>
        <v/>
      </c>
      <c r="AL645" s="7" t="str">
        <f>IFERROR(VLOOKUP(Table1[[#This Row],[Stock]],[2]CUS030!$A$5:$BO$10000,43,0)/Table1[[#This Row],[Rate
(L/S)]],"")</f>
        <v/>
      </c>
      <c r="AM645" s="7" t="str">
        <f>IFERROR(VLOOKUP(Table1[[#This Row],[Stock]],[2]CUS030!$A$5:$BO$10000,44,0)/Table1[[#This Row],[Rate
(L/S)]],"")</f>
        <v/>
      </c>
      <c r="AN645" s="7" t="str">
        <f>IFERROR(VLOOKUP(Table1[[#This Row],[Stock]],[2]CUS030!$A$5:$BO$10000,45,0)/Table1[[#This Row],[Rate
(L/S)]],"")</f>
        <v/>
      </c>
      <c r="AO645" s="7" t="str">
        <f>IFERROR(VLOOKUP(Table1[[#This Row],[Stock]],[2]CUS030!$A$5:$BO$10000,46,0)/Table1[[#This Row],[Rate
(L/S)]],"")</f>
        <v/>
      </c>
      <c r="AP645" s="7" t="str">
        <f>IFERROR(VLOOKUP(Table1[[#This Row],[Stock]],[2]CUS030!$A$5:$BO$10000,47,0)/Table1[[#This Row],[Rate
(L/S)]],"")</f>
        <v/>
      </c>
      <c r="AQ645" s="7" t="str">
        <f>IFERROR(VLOOKUP(Table1[[#This Row],[Stock]],[2]CUS030!$A$5:$BO$10000,48,0)/Table1[[#This Row],[Rate
(L/S)]],"")</f>
        <v/>
      </c>
      <c r="AR645" s="7" t="str">
        <f>IFERROR(VLOOKUP(Table1[[#This Row],[Stock]],[2]CUS030!$A$5:$BO$10000,49,0)/Table1[[#This Row],[Rate
(L/S)]],"")</f>
        <v/>
      </c>
      <c r="AS645" s="7" t="str">
        <f>IFERROR(VLOOKUP(Table1[[#This Row],[Stock]],[2]CUS030!$A$5:$BO$10000,50,0)/Table1[[#This Row],[Rate
(L/S)]],"")</f>
        <v/>
      </c>
      <c r="AT645" s="7" t="str">
        <f>IFERROR(VLOOKUP(Table1[[#This Row],[Stock]],[2]CUS030!$A$5:$BO$10000,51,0)/Table1[[#This Row],[Rate
(L/S)]],"")</f>
        <v/>
      </c>
      <c r="AU645" s="7" t="str">
        <f>IFERROR(VLOOKUP(Table1[[#This Row],[Stock]],[2]CUS030!$A$5:$BO$10000,52,0)/Table1[[#This Row],[Rate
(L/S)]],"")</f>
        <v/>
      </c>
      <c r="AV645" s="7" t="str">
        <f>IFERROR(VLOOKUP(Table1[[#This Row],[Stock]],[2]CUS030!$A$5:$BO$10000,53,0)/Table1[[#This Row],[Rate
(L/S)]],"")</f>
        <v/>
      </c>
      <c r="AW645" s="7" t="str">
        <f>IFERROR(VLOOKUP(Table1[[#This Row],[Stock]],[2]CUS030!$A$5:$BO$10000,54,0)/Table1[[#This Row],[Rate
(L/S)]],"")</f>
        <v/>
      </c>
      <c r="AX645" s="7" t="str">
        <f>IFERROR(VLOOKUP(Table1[[#This Row],[Stock]],[2]CUS030!$A$5:$BO$10000,55,0)/Table1[[#This Row],[Rate
(L/S)]],"")</f>
        <v/>
      </c>
      <c r="AY645" s="7" t="str">
        <f>IFERROR(VLOOKUP(Table1[[#This Row],[Stock]],[2]CUS030!$A$5:$BO$10000,56,0)/Table1[[#This Row],[Rate
(L/S)]],"")</f>
        <v/>
      </c>
      <c r="AZ645" s="7" t="str">
        <f>IFERROR(VLOOKUP(Table1[[#This Row],[Stock]],[2]CUS030!$A$5:$BO$10000,57,0)/Table1[[#This Row],[Rate
(L/S)]],"")</f>
        <v/>
      </c>
      <c r="BA645" s="7" t="str">
        <f>IFERROR(VLOOKUP(Table1[[#This Row],[Stock]],[2]CUS030!$A$5:$BO$10000,58,0)/Table1[[#This Row],[Rate
(L/S)]],"")</f>
        <v/>
      </c>
      <c r="BB645" s="7" t="str">
        <f>IFERROR(VLOOKUP(Table1[[#This Row],[Stock]],[2]CUS030!$A$5:$BO$10000,59,0)/Table1[[#This Row],[Rate
(L/S)]],"")</f>
        <v/>
      </c>
      <c r="BC645" s="7" t="str">
        <f>IFERROR(VLOOKUP(Table1[[#This Row],[Stock]],[2]CUS030!$A$5:$BO$10000,60,0)/Table1[[#This Row],[Rate
(L/S)]],"")</f>
        <v/>
      </c>
      <c r="BD645" s="7" t="str">
        <f>IFERROR(VLOOKUP(Table1[[#This Row],[Stock]],[2]CUS030!$A$5:$BO$10000,61,0)/Table1[[#This Row],[Rate
(L/S)]],"")</f>
        <v/>
      </c>
      <c r="BE645" s="7" t="str">
        <f>IFERROR(VLOOKUP(Table1[[#This Row],[Stock]],[2]CUS030!$A$5:$BO$10000,62,0)/Table1[[#This Row],[Rate
(L/S)]],"")</f>
        <v/>
      </c>
      <c r="BF645" s="7" t="str">
        <f>IFERROR(VLOOKUP(Table1[[#This Row],[Stock]],[2]CUS030!$A$5:$BO$10000,63,0)/Table1[[#This Row],[Rate
(L/S)]],"")</f>
        <v/>
      </c>
      <c r="BG645" s="7" t="str">
        <f>IFERROR(VLOOKUP(Table1[[#This Row],[Stock]],[2]CUS030!$A$5:$BO$10000,64,0)/Table1[[#This Row],[Rate
(L/S)]],"")</f>
        <v/>
      </c>
      <c r="BH645" s="7" t="str">
        <f>IFERROR(VLOOKUP(Table1[[#This Row],[Stock]],[2]CUS030!$A$5:$BO$10000,65,0)/Table1[[#This Row],[Rate
(L/S)]],"")</f>
        <v/>
      </c>
      <c r="BI645" s="7" t="s">
        <v>1</v>
      </c>
      <c r="BJ645" s="15">
        <f>IFERROR(IF(Table1[[#This Row],[S.Material]]="S",(Table1[[#This Row],[Total Qty]]+Table1[[#This Row],[N+1]]+Table1[[#This Row],[N+2]]),Table1[[#This Row],[Total Qty]]+Table1[[#This Row],[N+1]]),)</f>
        <v>0</v>
      </c>
      <c r="BK645" s="7" t="str">
        <f>IFERROR(IF(((AVERAGE((Table1[[#This Row],[N+1]],Table1[[#This Row],[N+2]]),Table1[[#This Row],[N+3]])-(Table1[[#This Row],[Total Qty]])))&gt;500,"Fixed&gt;500pcs",""),"")</f>
        <v/>
      </c>
      <c r="BL645" s="7" t="str">
        <f>IF(AND(Table1[[#This Row],[Last Forcast]]=0,Table1[[#This Row],[Total Qty]]&gt;0,Table1[[#This Row],[N+1]]&gt;0),"Check PO again","")</f>
        <v/>
      </c>
    </row>
    <row r="646" spans="2:64" x14ac:dyDescent="0.3">
      <c r="B646">
        <v>644</v>
      </c>
      <c r="C646" t="s">
        <v>656</v>
      </c>
      <c r="D646">
        <f>IFERROR(ROUND((MID(Table1[[#This Row],[Production]],35,(LEN(Table1[[#This Row],[Production]]))-37)/(MID(Table1[[#This Row],[Stock]],35,(LEN(Table1[[#This Row],[Stock]]))-37))),0),"")</f>
        <v>1</v>
      </c>
      <c r="E646" t="s">
        <v>656</v>
      </c>
      <c r="F646" s="16">
        <f>VLOOKUP(LEFT(Table1[[#This Row],[Production]],LEN(Table1[[#This Row],[Production]])-7),Item!$A$5:$Z$1000,26,0)</f>
        <v>2.077</v>
      </c>
      <c r="H646" s="8" t="str">
        <f>IFERROR(VLOOKUP(MID(Table1[[#This Row],[Production]],10,2),Special!$B$2:$D$26,3,0),"")</f>
        <v>S</v>
      </c>
      <c r="J646" t="b">
        <f>EXACT(LEFT(Table1[[#This Row],[Stock]],12),LEFT(Table1[[#This Row],[Production]],12))</f>
        <v>1</v>
      </c>
      <c r="K646" t="b">
        <f>EXACT((RIGHT(Table1[[#This Row],[Stock]],3)),((RIGHT(Table1[[#This Row],[Production]],3))))</f>
        <v>1</v>
      </c>
      <c r="L646" s="14">
        <f>IFERROR(VLOOKUP(Table1[[#This Row],[Stock]],[1]Sheet1!$A$7:$N$10000,14,0),"")</f>
        <v>143</v>
      </c>
      <c r="M646" s="14">
        <f>IFERROR(ROUND((Table1[[#This Row],[Stock
(S&amp;L)]]/Table1[[#This Row],[Rate
(L/S)]]),0),"")</f>
        <v>143</v>
      </c>
      <c r="O646" t="str">
        <f>IF(Table1[[#This Row],[Rate
(L/S)]]=1,"P/E","C")</f>
        <v>P/E</v>
      </c>
      <c r="P646" s="7" t="str">
        <f>IFERROR(VLOOKUP(Table1[[#This Row],[Stock]],[2]CUS030!$A$5:$BO$10000,21,0)/Table1[[#This Row],[Rate
(L/S)]],"")</f>
        <v/>
      </c>
      <c r="Q646" s="7" t="str">
        <f>IFERROR(VLOOKUP(Table1[[#This Row],[Stock]],[2]CUS030!$A$5:$BO$10000,22,0)/Table1[[#This Row],[Rate
(L/S)]],"")</f>
        <v/>
      </c>
      <c r="R646" s="7" t="str">
        <f>IFERROR(VLOOKUP(Table1[[#This Row],[Stock]],[2]CUS030!$A$5:$BO$10000,23,0)/Table1[[#This Row],[Rate
(L/S)]],"")</f>
        <v/>
      </c>
      <c r="S646" s="7" t="str">
        <f>IFERROR(VLOOKUP(Table1[[#This Row],[Stock]],[2]CUS030!$A$5:$BO$10000,24,0)/Table1[[#This Row],[Rate
(L/S)]],"")</f>
        <v/>
      </c>
      <c r="T646" s="7" t="str">
        <f>IFERROR(VLOOKUP(Table1[[#This Row],[Stock]],[2]CUS030!$A$5:$BO$10000,25,0)/Table1[[#This Row],[Rate
(L/S)]],"")</f>
        <v/>
      </c>
      <c r="U646" s="7" t="str">
        <f>IFERROR(VLOOKUP(Table1[[#This Row],[Stock]],[2]CUS030!$A$5:$BO$10000,26,0)/Table1[[#This Row],[Rate
(L/S)]],"")</f>
        <v/>
      </c>
      <c r="V646" s="7" t="str">
        <f>IFERROR(VLOOKUP(Table1[[#This Row],[Stock]],[2]CUS030!$A$5:$BO$10000,27,0)/Table1[[#This Row],[Rate
(L/S)]],"")</f>
        <v/>
      </c>
      <c r="W646" s="7" t="str">
        <f>IFERROR(VLOOKUP(Table1[[#This Row],[Stock]],[2]CUS030!$A$5:$BO$10000,28,0)/Table1[[#This Row],[Rate
(L/S)]],"")</f>
        <v/>
      </c>
      <c r="X646" s="7" t="str">
        <f>IFERROR(VLOOKUP(Table1[[#This Row],[Stock]],[2]CUS030!$A$5:$BO$10000,29,0)/Table1[[#This Row],[Rate
(L/S)]],"")</f>
        <v/>
      </c>
      <c r="Y646" s="7" t="str">
        <f>IFERROR(VLOOKUP(Table1[[#This Row],[Stock]],[2]CUS030!$A$5:$BO$10000,30,0)/Table1[[#This Row],[Rate
(L/S)]],"")</f>
        <v/>
      </c>
      <c r="Z646" s="7" t="str">
        <f>IFERROR(VLOOKUP(Table1[[#This Row],[Stock]],[2]CUS030!$A$5:$BO$10000,31,0)/Table1[[#This Row],[Rate
(L/S)]],"")</f>
        <v/>
      </c>
      <c r="AA646" s="7" t="str">
        <f>IFERROR(VLOOKUP(Table1[[#This Row],[Stock]],[2]CUS030!$A$5:$BO$10000,32,0)/Table1[[#This Row],[Rate
(L/S)]],"")</f>
        <v/>
      </c>
      <c r="AB646" s="7" t="str">
        <f>IFERROR(VLOOKUP(Table1[[#This Row],[Stock]],[2]CUS030!$A$5:$BO$10000,33,0)/Table1[[#This Row],[Rate
(L/S)]],"")</f>
        <v/>
      </c>
      <c r="AC646" s="7" t="str">
        <f>IFERROR(VLOOKUP(Table1[[#This Row],[Stock]],[2]CUS030!$A$5:$BO$10000,34,0)/Table1[[#This Row],[Rate
(L/S)]],"")</f>
        <v/>
      </c>
      <c r="AD646" s="7" t="str">
        <f>IFERROR(VLOOKUP(Table1[[#This Row],[Stock]],[2]CUS030!$A$5:$BO$10000,35,0)/Table1[[#This Row],[Rate
(L/S)]],"")</f>
        <v/>
      </c>
      <c r="AE646" s="7" t="str">
        <f>IFERROR(VLOOKUP(Table1[[#This Row],[Stock]],[2]CUS030!$A$5:$BO$10000,36,0)/Table1[[#This Row],[Rate
(L/S)]],"")</f>
        <v/>
      </c>
      <c r="AF646" s="7" t="str">
        <f>IFERROR(VLOOKUP(Table1[[#This Row],[Stock]],[2]CUS030!$A$5:$BO$10000,37,0)/Table1[[#This Row],[Rate
(L/S)]],"")</f>
        <v/>
      </c>
      <c r="AG646" s="7" t="str">
        <f>IFERROR(VLOOKUP(Table1[[#This Row],[Stock]],[2]CUS030!$A$5:$BO$10000,38,0)/Table1[[#This Row],[Rate
(L/S)]],"")</f>
        <v/>
      </c>
      <c r="AH646" s="7" t="str">
        <f>IFERROR(VLOOKUP(Table1[[#This Row],[Stock]],[2]CUS030!$A$5:$BO$10000,39,0)/Table1[[#This Row],[Rate
(L/S)]],"")</f>
        <v/>
      </c>
      <c r="AI646" s="7" t="str">
        <f>IFERROR(VLOOKUP(Table1[[#This Row],[Stock]],[2]CUS030!$A$5:$BO$10000,40,0)/Table1[[#This Row],[Rate
(L/S)]],"")</f>
        <v/>
      </c>
      <c r="AJ646" s="7" t="str">
        <f>IFERROR(VLOOKUP(Table1[[#This Row],[Stock]],[2]CUS030!$A$5:$BO$10000,41,0)/Table1[[#This Row],[Rate
(L/S)]],"")</f>
        <v/>
      </c>
      <c r="AK646" s="7" t="str">
        <f>IFERROR(VLOOKUP(Table1[[#This Row],[Stock]],[2]CUS030!$A$5:$BO$10000,42,0)/Table1[[#This Row],[Rate
(L/S)]],"")</f>
        <v/>
      </c>
      <c r="AL646" s="7" t="str">
        <f>IFERROR(VLOOKUP(Table1[[#This Row],[Stock]],[2]CUS030!$A$5:$BO$10000,43,0)/Table1[[#This Row],[Rate
(L/S)]],"")</f>
        <v/>
      </c>
      <c r="AM646" s="7" t="str">
        <f>IFERROR(VLOOKUP(Table1[[#This Row],[Stock]],[2]CUS030!$A$5:$BO$10000,44,0)/Table1[[#This Row],[Rate
(L/S)]],"")</f>
        <v/>
      </c>
      <c r="AN646" s="7" t="str">
        <f>IFERROR(VLOOKUP(Table1[[#This Row],[Stock]],[2]CUS030!$A$5:$BO$10000,45,0)/Table1[[#This Row],[Rate
(L/S)]],"")</f>
        <v/>
      </c>
      <c r="AO646" s="7" t="str">
        <f>IFERROR(VLOOKUP(Table1[[#This Row],[Stock]],[2]CUS030!$A$5:$BO$10000,46,0)/Table1[[#This Row],[Rate
(L/S)]],"")</f>
        <v/>
      </c>
      <c r="AP646" s="7" t="str">
        <f>IFERROR(VLOOKUP(Table1[[#This Row],[Stock]],[2]CUS030!$A$5:$BO$10000,47,0)/Table1[[#This Row],[Rate
(L/S)]],"")</f>
        <v/>
      </c>
      <c r="AQ646" s="7" t="str">
        <f>IFERROR(VLOOKUP(Table1[[#This Row],[Stock]],[2]CUS030!$A$5:$BO$10000,48,0)/Table1[[#This Row],[Rate
(L/S)]],"")</f>
        <v/>
      </c>
      <c r="AR646" s="7" t="str">
        <f>IFERROR(VLOOKUP(Table1[[#This Row],[Stock]],[2]CUS030!$A$5:$BO$10000,49,0)/Table1[[#This Row],[Rate
(L/S)]],"")</f>
        <v/>
      </c>
      <c r="AS646" s="7" t="str">
        <f>IFERROR(VLOOKUP(Table1[[#This Row],[Stock]],[2]CUS030!$A$5:$BO$10000,50,0)/Table1[[#This Row],[Rate
(L/S)]],"")</f>
        <v/>
      </c>
      <c r="AT646" s="7" t="str">
        <f>IFERROR(VLOOKUP(Table1[[#This Row],[Stock]],[2]CUS030!$A$5:$BO$10000,51,0)/Table1[[#This Row],[Rate
(L/S)]],"")</f>
        <v/>
      </c>
      <c r="AU646" s="7" t="str">
        <f>IFERROR(VLOOKUP(Table1[[#This Row],[Stock]],[2]CUS030!$A$5:$BO$10000,52,0)/Table1[[#This Row],[Rate
(L/S)]],"")</f>
        <v/>
      </c>
      <c r="AV646" s="7" t="str">
        <f>IFERROR(VLOOKUP(Table1[[#This Row],[Stock]],[2]CUS030!$A$5:$BO$10000,53,0)/Table1[[#This Row],[Rate
(L/S)]],"")</f>
        <v/>
      </c>
      <c r="AW646" s="7" t="str">
        <f>IFERROR(VLOOKUP(Table1[[#This Row],[Stock]],[2]CUS030!$A$5:$BO$10000,54,0)/Table1[[#This Row],[Rate
(L/S)]],"")</f>
        <v/>
      </c>
      <c r="AX646" s="7" t="str">
        <f>IFERROR(VLOOKUP(Table1[[#This Row],[Stock]],[2]CUS030!$A$5:$BO$10000,55,0)/Table1[[#This Row],[Rate
(L/S)]],"")</f>
        <v/>
      </c>
      <c r="AY646" s="7" t="str">
        <f>IFERROR(VLOOKUP(Table1[[#This Row],[Stock]],[2]CUS030!$A$5:$BO$10000,56,0)/Table1[[#This Row],[Rate
(L/S)]],"")</f>
        <v/>
      </c>
      <c r="AZ646" s="7" t="str">
        <f>IFERROR(VLOOKUP(Table1[[#This Row],[Stock]],[2]CUS030!$A$5:$BO$10000,57,0)/Table1[[#This Row],[Rate
(L/S)]],"")</f>
        <v/>
      </c>
      <c r="BA646" s="7" t="str">
        <f>IFERROR(VLOOKUP(Table1[[#This Row],[Stock]],[2]CUS030!$A$5:$BO$10000,58,0)/Table1[[#This Row],[Rate
(L/S)]],"")</f>
        <v/>
      </c>
      <c r="BB646" s="7" t="str">
        <f>IFERROR(VLOOKUP(Table1[[#This Row],[Stock]],[2]CUS030!$A$5:$BO$10000,59,0)/Table1[[#This Row],[Rate
(L/S)]],"")</f>
        <v/>
      </c>
      <c r="BC646" s="7" t="str">
        <f>IFERROR(VLOOKUP(Table1[[#This Row],[Stock]],[2]CUS030!$A$5:$BO$10000,60,0)/Table1[[#This Row],[Rate
(L/S)]],"")</f>
        <v/>
      </c>
      <c r="BD646" s="7" t="str">
        <f>IFERROR(VLOOKUP(Table1[[#This Row],[Stock]],[2]CUS030!$A$5:$BO$10000,61,0)/Table1[[#This Row],[Rate
(L/S)]],"")</f>
        <v/>
      </c>
      <c r="BE646" s="7" t="str">
        <f>IFERROR(VLOOKUP(Table1[[#This Row],[Stock]],[2]CUS030!$A$5:$BO$10000,62,0)/Table1[[#This Row],[Rate
(L/S)]],"")</f>
        <v/>
      </c>
      <c r="BF646" s="7" t="str">
        <f>IFERROR(VLOOKUP(Table1[[#This Row],[Stock]],[2]CUS030!$A$5:$BO$10000,63,0)/Table1[[#This Row],[Rate
(L/S)]],"")</f>
        <v/>
      </c>
      <c r="BG646" s="7" t="str">
        <f>IFERROR(VLOOKUP(Table1[[#This Row],[Stock]],[2]CUS030!$A$5:$BO$10000,64,0)/Table1[[#This Row],[Rate
(L/S)]],"")</f>
        <v/>
      </c>
      <c r="BH646" s="7" t="str">
        <f>IFERROR(VLOOKUP(Table1[[#This Row],[Stock]],[2]CUS030!$A$5:$BO$10000,65,0)/Table1[[#This Row],[Rate
(L/S)]],"")</f>
        <v/>
      </c>
      <c r="BI646" s="7" t="s">
        <v>1</v>
      </c>
      <c r="BJ646" s="15">
        <f>IFERROR(IF(Table1[[#This Row],[S.Material]]="S",(Table1[[#This Row],[Total Qty]]+Table1[[#This Row],[N+1]]+Table1[[#This Row],[N+2]]),Table1[[#This Row],[Total Qty]]+Table1[[#This Row],[N+1]]),)</f>
        <v>0</v>
      </c>
      <c r="BK646" s="7" t="str">
        <f>IFERROR(IF(((AVERAGE((Table1[[#This Row],[N+1]],Table1[[#This Row],[N+2]]),Table1[[#This Row],[N+3]])-(Table1[[#This Row],[Total Qty]])))&gt;500,"Fixed&gt;500pcs",""),"")</f>
        <v/>
      </c>
      <c r="BL646" s="7" t="str">
        <f>IF(AND(Table1[[#This Row],[Last Forcast]]=0,Table1[[#This Row],[Total Qty]]&gt;0,Table1[[#This Row],[N+1]]&gt;0),"Check PO again","")</f>
        <v/>
      </c>
    </row>
    <row r="647" spans="2:64" x14ac:dyDescent="0.3">
      <c r="B647">
        <v>645</v>
      </c>
      <c r="C647" t="s">
        <v>660</v>
      </c>
      <c r="D647">
        <f>IFERROR(ROUND((MID(Table1[[#This Row],[Production]],35,(LEN(Table1[[#This Row],[Production]]))-37)/(MID(Table1[[#This Row],[Stock]],35,(LEN(Table1[[#This Row],[Stock]]))-37))),0),"")</f>
        <v>1</v>
      </c>
      <c r="E647" t="s">
        <v>660</v>
      </c>
      <c r="F647" s="16">
        <f>VLOOKUP(LEFT(Table1[[#This Row],[Production]],LEN(Table1[[#This Row],[Production]])-7),Item!$A$5:$Z$1000,26,0)</f>
        <v>2.077</v>
      </c>
      <c r="H647" s="8" t="str">
        <f>IFERROR(VLOOKUP(MID(Table1[[#This Row],[Production]],10,2),Special!$B$2:$D$26,3,0),"")</f>
        <v>S</v>
      </c>
      <c r="J647" t="b">
        <f>EXACT(LEFT(Table1[[#This Row],[Stock]],12),LEFT(Table1[[#This Row],[Production]],12))</f>
        <v>1</v>
      </c>
      <c r="K647" t="b">
        <f>EXACT((RIGHT(Table1[[#This Row],[Stock]],3)),((RIGHT(Table1[[#This Row],[Production]],3))))</f>
        <v>1</v>
      </c>
      <c r="L647" s="14">
        <f>IFERROR(VLOOKUP(Table1[[#This Row],[Stock]],[1]Sheet1!$A$7:$N$10000,14,0),"")</f>
        <v>140</v>
      </c>
      <c r="M647" s="14">
        <f>IFERROR(ROUND((Table1[[#This Row],[Stock
(S&amp;L)]]/Table1[[#This Row],[Rate
(L/S)]]),0),"")</f>
        <v>140</v>
      </c>
      <c r="O647" t="str">
        <f>IF(Table1[[#This Row],[Rate
(L/S)]]=1,"P/E","C")</f>
        <v>P/E</v>
      </c>
      <c r="P647" s="7" t="str">
        <f>IFERROR(VLOOKUP(Table1[[#This Row],[Stock]],[2]CUS030!$A$5:$BO$10000,21,0)/Table1[[#This Row],[Rate
(L/S)]],"")</f>
        <v/>
      </c>
      <c r="Q647" s="7" t="str">
        <f>IFERROR(VLOOKUP(Table1[[#This Row],[Stock]],[2]CUS030!$A$5:$BO$10000,22,0)/Table1[[#This Row],[Rate
(L/S)]],"")</f>
        <v/>
      </c>
      <c r="R647" s="7" t="str">
        <f>IFERROR(VLOOKUP(Table1[[#This Row],[Stock]],[2]CUS030!$A$5:$BO$10000,23,0)/Table1[[#This Row],[Rate
(L/S)]],"")</f>
        <v/>
      </c>
      <c r="S647" s="7" t="str">
        <f>IFERROR(VLOOKUP(Table1[[#This Row],[Stock]],[2]CUS030!$A$5:$BO$10000,24,0)/Table1[[#This Row],[Rate
(L/S)]],"")</f>
        <v/>
      </c>
      <c r="T647" s="7" t="str">
        <f>IFERROR(VLOOKUP(Table1[[#This Row],[Stock]],[2]CUS030!$A$5:$BO$10000,25,0)/Table1[[#This Row],[Rate
(L/S)]],"")</f>
        <v/>
      </c>
      <c r="U647" s="7" t="str">
        <f>IFERROR(VLOOKUP(Table1[[#This Row],[Stock]],[2]CUS030!$A$5:$BO$10000,26,0)/Table1[[#This Row],[Rate
(L/S)]],"")</f>
        <v/>
      </c>
      <c r="V647" s="7" t="str">
        <f>IFERROR(VLOOKUP(Table1[[#This Row],[Stock]],[2]CUS030!$A$5:$BO$10000,27,0)/Table1[[#This Row],[Rate
(L/S)]],"")</f>
        <v/>
      </c>
      <c r="W647" s="7" t="str">
        <f>IFERROR(VLOOKUP(Table1[[#This Row],[Stock]],[2]CUS030!$A$5:$BO$10000,28,0)/Table1[[#This Row],[Rate
(L/S)]],"")</f>
        <v/>
      </c>
      <c r="X647" s="7" t="str">
        <f>IFERROR(VLOOKUP(Table1[[#This Row],[Stock]],[2]CUS030!$A$5:$BO$10000,29,0)/Table1[[#This Row],[Rate
(L/S)]],"")</f>
        <v/>
      </c>
      <c r="Y647" s="7" t="str">
        <f>IFERROR(VLOOKUP(Table1[[#This Row],[Stock]],[2]CUS030!$A$5:$BO$10000,30,0)/Table1[[#This Row],[Rate
(L/S)]],"")</f>
        <v/>
      </c>
      <c r="Z647" s="7" t="str">
        <f>IFERROR(VLOOKUP(Table1[[#This Row],[Stock]],[2]CUS030!$A$5:$BO$10000,31,0)/Table1[[#This Row],[Rate
(L/S)]],"")</f>
        <v/>
      </c>
      <c r="AA647" s="7" t="str">
        <f>IFERROR(VLOOKUP(Table1[[#This Row],[Stock]],[2]CUS030!$A$5:$BO$10000,32,0)/Table1[[#This Row],[Rate
(L/S)]],"")</f>
        <v/>
      </c>
      <c r="AB647" s="7" t="str">
        <f>IFERROR(VLOOKUP(Table1[[#This Row],[Stock]],[2]CUS030!$A$5:$BO$10000,33,0)/Table1[[#This Row],[Rate
(L/S)]],"")</f>
        <v/>
      </c>
      <c r="AC647" s="7" t="str">
        <f>IFERROR(VLOOKUP(Table1[[#This Row],[Stock]],[2]CUS030!$A$5:$BO$10000,34,0)/Table1[[#This Row],[Rate
(L/S)]],"")</f>
        <v/>
      </c>
      <c r="AD647" s="7" t="str">
        <f>IFERROR(VLOOKUP(Table1[[#This Row],[Stock]],[2]CUS030!$A$5:$BO$10000,35,0)/Table1[[#This Row],[Rate
(L/S)]],"")</f>
        <v/>
      </c>
      <c r="AE647" s="7" t="str">
        <f>IFERROR(VLOOKUP(Table1[[#This Row],[Stock]],[2]CUS030!$A$5:$BO$10000,36,0)/Table1[[#This Row],[Rate
(L/S)]],"")</f>
        <v/>
      </c>
      <c r="AF647" s="7" t="str">
        <f>IFERROR(VLOOKUP(Table1[[#This Row],[Stock]],[2]CUS030!$A$5:$BO$10000,37,0)/Table1[[#This Row],[Rate
(L/S)]],"")</f>
        <v/>
      </c>
      <c r="AG647" s="7" t="str">
        <f>IFERROR(VLOOKUP(Table1[[#This Row],[Stock]],[2]CUS030!$A$5:$BO$10000,38,0)/Table1[[#This Row],[Rate
(L/S)]],"")</f>
        <v/>
      </c>
      <c r="AH647" s="7" t="str">
        <f>IFERROR(VLOOKUP(Table1[[#This Row],[Stock]],[2]CUS030!$A$5:$BO$10000,39,0)/Table1[[#This Row],[Rate
(L/S)]],"")</f>
        <v/>
      </c>
      <c r="AI647" s="7" t="str">
        <f>IFERROR(VLOOKUP(Table1[[#This Row],[Stock]],[2]CUS030!$A$5:$BO$10000,40,0)/Table1[[#This Row],[Rate
(L/S)]],"")</f>
        <v/>
      </c>
      <c r="AJ647" s="7" t="str">
        <f>IFERROR(VLOOKUP(Table1[[#This Row],[Stock]],[2]CUS030!$A$5:$BO$10000,41,0)/Table1[[#This Row],[Rate
(L/S)]],"")</f>
        <v/>
      </c>
      <c r="AK647" s="7" t="str">
        <f>IFERROR(VLOOKUP(Table1[[#This Row],[Stock]],[2]CUS030!$A$5:$BO$10000,42,0)/Table1[[#This Row],[Rate
(L/S)]],"")</f>
        <v/>
      </c>
      <c r="AL647" s="7" t="str">
        <f>IFERROR(VLOOKUP(Table1[[#This Row],[Stock]],[2]CUS030!$A$5:$BO$10000,43,0)/Table1[[#This Row],[Rate
(L/S)]],"")</f>
        <v/>
      </c>
      <c r="AM647" s="7" t="str">
        <f>IFERROR(VLOOKUP(Table1[[#This Row],[Stock]],[2]CUS030!$A$5:$BO$10000,44,0)/Table1[[#This Row],[Rate
(L/S)]],"")</f>
        <v/>
      </c>
      <c r="AN647" s="7" t="str">
        <f>IFERROR(VLOOKUP(Table1[[#This Row],[Stock]],[2]CUS030!$A$5:$BO$10000,45,0)/Table1[[#This Row],[Rate
(L/S)]],"")</f>
        <v/>
      </c>
      <c r="AO647" s="7" t="str">
        <f>IFERROR(VLOOKUP(Table1[[#This Row],[Stock]],[2]CUS030!$A$5:$BO$10000,46,0)/Table1[[#This Row],[Rate
(L/S)]],"")</f>
        <v/>
      </c>
      <c r="AP647" s="7" t="str">
        <f>IFERROR(VLOOKUP(Table1[[#This Row],[Stock]],[2]CUS030!$A$5:$BO$10000,47,0)/Table1[[#This Row],[Rate
(L/S)]],"")</f>
        <v/>
      </c>
      <c r="AQ647" s="7" t="str">
        <f>IFERROR(VLOOKUP(Table1[[#This Row],[Stock]],[2]CUS030!$A$5:$BO$10000,48,0)/Table1[[#This Row],[Rate
(L/S)]],"")</f>
        <v/>
      </c>
      <c r="AR647" s="7" t="str">
        <f>IFERROR(VLOOKUP(Table1[[#This Row],[Stock]],[2]CUS030!$A$5:$BO$10000,49,0)/Table1[[#This Row],[Rate
(L/S)]],"")</f>
        <v/>
      </c>
      <c r="AS647" s="7" t="str">
        <f>IFERROR(VLOOKUP(Table1[[#This Row],[Stock]],[2]CUS030!$A$5:$BO$10000,50,0)/Table1[[#This Row],[Rate
(L/S)]],"")</f>
        <v/>
      </c>
      <c r="AT647" s="7" t="str">
        <f>IFERROR(VLOOKUP(Table1[[#This Row],[Stock]],[2]CUS030!$A$5:$BO$10000,51,0)/Table1[[#This Row],[Rate
(L/S)]],"")</f>
        <v/>
      </c>
      <c r="AU647" s="7" t="str">
        <f>IFERROR(VLOOKUP(Table1[[#This Row],[Stock]],[2]CUS030!$A$5:$BO$10000,52,0)/Table1[[#This Row],[Rate
(L/S)]],"")</f>
        <v/>
      </c>
      <c r="AV647" s="7" t="str">
        <f>IFERROR(VLOOKUP(Table1[[#This Row],[Stock]],[2]CUS030!$A$5:$BO$10000,53,0)/Table1[[#This Row],[Rate
(L/S)]],"")</f>
        <v/>
      </c>
      <c r="AW647" s="7" t="str">
        <f>IFERROR(VLOOKUP(Table1[[#This Row],[Stock]],[2]CUS030!$A$5:$BO$10000,54,0)/Table1[[#This Row],[Rate
(L/S)]],"")</f>
        <v/>
      </c>
      <c r="AX647" s="7" t="str">
        <f>IFERROR(VLOOKUP(Table1[[#This Row],[Stock]],[2]CUS030!$A$5:$BO$10000,55,0)/Table1[[#This Row],[Rate
(L/S)]],"")</f>
        <v/>
      </c>
      <c r="AY647" s="7" t="str">
        <f>IFERROR(VLOOKUP(Table1[[#This Row],[Stock]],[2]CUS030!$A$5:$BO$10000,56,0)/Table1[[#This Row],[Rate
(L/S)]],"")</f>
        <v/>
      </c>
      <c r="AZ647" s="7" t="str">
        <f>IFERROR(VLOOKUP(Table1[[#This Row],[Stock]],[2]CUS030!$A$5:$BO$10000,57,0)/Table1[[#This Row],[Rate
(L/S)]],"")</f>
        <v/>
      </c>
      <c r="BA647" s="7" t="str">
        <f>IFERROR(VLOOKUP(Table1[[#This Row],[Stock]],[2]CUS030!$A$5:$BO$10000,58,0)/Table1[[#This Row],[Rate
(L/S)]],"")</f>
        <v/>
      </c>
      <c r="BB647" s="7" t="str">
        <f>IFERROR(VLOOKUP(Table1[[#This Row],[Stock]],[2]CUS030!$A$5:$BO$10000,59,0)/Table1[[#This Row],[Rate
(L/S)]],"")</f>
        <v/>
      </c>
      <c r="BC647" s="7" t="str">
        <f>IFERROR(VLOOKUP(Table1[[#This Row],[Stock]],[2]CUS030!$A$5:$BO$10000,60,0)/Table1[[#This Row],[Rate
(L/S)]],"")</f>
        <v/>
      </c>
      <c r="BD647" s="7" t="str">
        <f>IFERROR(VLOOKUP(Table1[[#This Row],[Stock]],[2]CUS030!$A$5:$BO$10000,61,0)/Table1[[#This Row],[Rate
(L/S)]],"")</f>
        <v/>
      </c>
      <c r="BE647" s="7" t="str">
        <f>IFERROR(VLOOKUP(Table1[[#This Row],[Stock]],[2]CUS030!$A$5:$BO$10000,62,0)/Table1[[#This Row],[Rate
(L/S)]],"")</f>
        <v/>
      </c>
      <c r="BF647" s="7" t="str">
        <f>IFERROR(VLOOKUP(Table1[[#This Row],[Stock]],[2]CUS030!$A$5:$BO$10000,63,0)/Table1[[#This Row],[Rate
(L/S)]],"")</f>
        <v/>
      </c>
      <c r="BG647" s="7" t="str">
        <f>IFERROR(VLOOKUP(Table1[[#This Row],[Stock]],[2]CUS030!$A$5:$BO$10000,64,0)/Table1[[#This Row],[Rate
(L/S)]],"")</f>
        <v/>
      </c>
      <c r="BH647" s="7" t="str">
        <f>IFERROR(VLOOKUP(Table1[[#This Row],[Stock]],[2]CUS030!$A$5:$BO$10000,65,0)/Table1[[#This Row],[Rate
(L/S)]],"")</f>
        <v/>
      </c>
      <c r="BI647" s="7" t="s">
        <v>1</v>
      </c>
      <c r="BJ647" s="15">
        <f>IFERROR(IF(Table1[[#This Row],[S.Material]]="S",(Table1[[#This Row],[Total Qty]]+Table1[[#This Row],[N+1]]+Table1[[#This Row],[N+2]]),Table1[[#This Row],[Total Qty]]+Table1[[#This Row],[N+1]]),)</f>
        <v>0</v>
      </c>
      <c r="BK647" s="7" t="str">
        <f>IFERROR(IF(((AVERAGE((Table1[[#This Row],[N+1]],Table1[[#This Row],[N+2]]),Table1[[#This Row],[N+3]])-(Table1[[#This Row],[Total Qty]])))&gt;500,"Fixed&gt;500pcs",""),"")</f>
        <v/>
      </c>
      <c r="BL647" s="7" t="str">
        <f>IF(AND(Table1[[#This Row],[Last Forcast]]=0,Table1[[#This Row],[Total Qty]]&gt;0,Table1[[#This Row],[N+1]]&gt;0),"Check PO again","")</f>
        <v/>
      </c>
    </row>
    <row r="648" spans="2:64" x14ac:dyDescent="0.3">
      <c r="B648">
        <v>646</v>
      </c>
      <c r="C648" t="s">
        <v>661</v>
      </c>
      <c r="D648">
        <f>IFERROR(ROUND((MID(Table1[[#This Row],[Production]],35,(LEN(Table1[[#This Row],[Production]]))-37)/(MID(Table1[[#This Row],[Stock]],35,(LEN(Table1[[#This Row],[Stock]]))-37))),0),"")</f>
        <v>1</v>
      </c>
      <c r="E648" t="s">
        <v>661</v>
      </c>
      <c r="F648" s="16">
        <f>VLOOKUP(LEFT(Table1[[#This Row],[Production]],LEN(Table1[[#This Row],[Production]])-7),Item!$A$5:$Z$1000,26,0)</f>
        <v>2.077</v>
      </c>
      <c r="H648" s="8" t="str">
        <f>IFERROR(VLOOKUP(MID(Table1[[#This Row],[Production]],10,2),Special!$B$2:$D$26,3,0),"")</f>
        <v>S</v>
      </c>
      <c r="J648" t="b">
        <f>EXACT(LEFT(Table1[[#This Row],[Stock]],12),LEFT(Table1[[#This Row],[Production]],12))</f>
        <v>1</v>
      </c>
      <c r="K648" t="b">
        <f>EXACT((RIGHT(Table1[[#This Row],[Stock]],3)),((RIGHT(Table1[[#This Row],[Production]],3))))</f>
        <v>1</v>
      </c>
      <c r="L648" s="14">
        <f>IFERROR(VLOOKUP(Table1[[#This Row],[Stock]],[1]Sheet1!$A$7:$N$10000,14,0),"")</f>
        <v>55</v>
      </c>
      <c r="M648" s="14">
        <f>IFERROR(ROUND((Table1[[#This Row],[Stock
(S&amp;L)]]/Table1[[#This Row],[Rate
(L/S)]]),0),"")</f>
        <v>55</v>
      </c>
      <c r="O648" t="str">
        <f>IF(Table1[[#This Row],[Rate
(L/S)]]=1,"P/E","C")</f>
        <v>P/E</v>
      </c>
      <c r="P648" s="7" t="str">
        <f>IFERROR(VLOOKUP(Table1[[#This Row],[Stock]],[2]CUS030!$A$5:$BO$10000,21,0)/Table1[[#This Row],[Rate
(L/S)]],"")</f>
        <v/>
      </c>
      <c r="Q648" s="7" t="str">
        <f>IFERROR(VLOOKUP(Table1[[#This Row],[Stock]],[2]CUS030!$A$5:$BO$10000,22,0)/Table1[[#This Row],[Rate
(L/S)]],"")</f>
        <v/>
      </c>
      <c r="R648" s="7" t="str">
        <f>IFERROR(VLOOKUP(Table1[[#This Row],[Stock]],[2]CUS030!$A$5:$BO$10000,23,0)/Table1[[#This Row],[Rate
(L/S)]],"")</f>
        <v/>
      </c>
      <c r="S648" s="7" t="str">
        <f>IFERROR(VLOOKUP(Table1[[#This Row],[Stock]],[2]CUS030!$A$5:$BO$10000,24,0)/Table1[[#This Row],[Rate
(L/S)]],"")</f>
        <v/>
      </c>
      <c r="T648" s="7" t="str">
        <f>IFERROR(VLOOKUP(Table1[[#This Row],[Stock]],[2]CUS030!$A$5:$BO$10000,25,0)/Table1[[#This Row],[Rate
(L/S)]],"")</f>
        <v/>
      </c>
      <c r="U648" s="7" t="str">
        <f>IFERROR(VLOOKUP(Table1[[#This Row],[Stock]],[2]CUS030!$A$5:$BO$10000,26,0)/Table1[[#This Row],[Rate
(L/S)]],"")</f>
        <v/>
      </c>
      <c r="V648" s="7" t="str">
        <f>IFERROR(VLOOKUP(Table1[[#This Row],[Stock]],[2]CUS030!$A$5:$BO$10000,27,0)/Table1[[#This Row],[Rate
(L/S)]],"")</f>
        <v/>
      </c>
      <c r="W648" s="7" t="str">
        <f>IFERROR(VLOOKUP(Table1[[#This Row],[Stock]],[2]CUS030!$A$5:$BO$10000,28,0)/Table1[[#This Row],[Rate
(L/S)]],"")</f>
        <v/>
      </c>
      <c r="X648" s="7" t="str">
        <f>IFERROR(VLOOKUP(Table1[[#This Row],[Stock]],[2]CUS030!$A$5:$BO$10000,29,0)/Table1[[#This Row],[Rate
(L/S)]],"")</f>
        <v/>
      </c>
      <c r="Y648" s="7" t="str">
        <f>IFERROR(VLOOKUP(Table1[[#This Row],[Stock]],[2]CUS030!$A$5:$BO$10000,30,0)/Table1[[#This Row],[Rate
(L/S)]],"")</f>
        <v/>
      </c>
      <c r="Z648" s="7" t="str">
        <f>IFERROR(VLOOKUP(Table1[[#This Row],[Stock]],[2]CUS030!$A$5:$BO$10000,31,0)/Table1[[#This Row],[Rate
(L/S)]],"")</f>
        <v/>
      </c>
      <c r="AA648" s="7" t="str">
        <f>IFERROR(VLOOKUP(Table1[[#This Row],[Stock]],[2]CUS030!$A$5:$BO$10000,32,0)/Table1[[#This Row],[Rate
(L/S)]],"")</f>
        <v/>
      </c>
      <c r="AB648" s="7" t="str">
        <f>IFERROR(VLOOKUP(Table1[[#This Row],[Stock]],[2]CUS030!$A$5:$BO$10000,33,0)/Table1[[#This Row],[Rate
(L/S)]],"")</f>
        <v/>
      </c>
      <c r="AC648" s="7" t="str">
        <f>IFERROR(VLOOKUP(Table1[[#This Row],[Stock]],[2]CUS030!$A$5:$BO$10000,34,0)/Table1[[#This Row],[Rate
(L/S)]],"")</f>
        <v/>
      </c>
      <c r="AD648" s="7" t="str">
        <f>IFERROR(VLOOKUP(Table1[[#This Row],[Stock]],[2]CUS030!$A$5:$BO$10000,35,0)/Table1[[#This Row],[Rate
(L/S)]],"")</f>
        <v/>
      </c>
      <c r="AE648" s="7" t="str">
        <f>IFERROR(VLOOKUP(Table1[[#This Row],[Stock]],[2]CUS030!$A$5:$BO$10000,36,0)/Table1[[#This Row],[Rate
(L/S)]],"")</f>
        <v/>
      </c>
      <c r="AF648" s="7" t="str">
        <f>IFERROR(VLOOKUP(Table1[[#This Row],[Stock]],[2]CUS030!$A$5:$BO$10000,37,0)/Table1[[#This Row],[Rate
(L/S)]],"")</f>
        <v/>
      </c>
      <c r="AG648" s="7" t="str">
        <f>IFERROR(VLOOKUP(Table1[[#This Row],[Stock]],[2]CUS030!$A$5:$BO$10000,38,0)/Table1[[#This Row],[Rate
(L/S)]],"")</f>
        <v/>
      </c>
      <c r="AH648" s="7" t="str">
        <f>IFERROR(VLOOKUP(Table1[[#This Row],[Stock]],[2]CUS030!$A$5:$BO$10000,39,0)/Table1[[#This Row],[Rate
(L/S)]],"")</f>
        <v/>
      </c>
      <c r="AI648" s="7" t="str">
        <f>IFERROR(VLOOKUP(Table1[[#This Row],[Stock]],[2]CUS030!$A$5:$BO$10000,40,0)/Table1[[#This Row],[Rate
(L/S)]],"")</f>
        <v/>
      </c>
      <c r="AJ648" s="7" t="str">
        <f>IFERROR(VLOOKUP(Table1[[#This Row],[Stock]],[2]CUS030!$A$5:$BO$10000,41,0)/Table1[[#This Row],[Rate
(L/S)]],"")</f>
        <v/>
      </c>
      <c r="AK648" s="7" t="str">
        <f>IFERROR(VLOOKUP(Table1[[#This Row],[Stock]],[2]CUS030!$A$5:$BO$10000,42,0)/Table1[[#This Row],[Rate
(L/S)]],"")</f>
        <v/>
      </c>
      <c r="AL648" s="7" t="str">
        <f>IFERROR(VLOOKUP(Table1[[#This Row],[Stock]],[2]CUS030!$A$5:$BO$10000,43,0)/Table1[[#This Row],[Rate
(L/S)]],"")</f>
        <v/>
      </c>
      <c r="AM648" s="7" t="str">
        <f>IFERROR(VLOOKUP(Table1[[#This Row],[Stock]],[2]CUS030!$A$5:$BO$10000,44,0)/Table1[[#This Row],[Rate
(L/S)]],"")</f>
        <v/>
      </c>
      <c r="AN648" s="7" t="str">
        <f>IFERROR(VLOOKUP(Table1[[#This Row],[Stock]],[2]CUS030!$A$5:$BO$10000,45,0)/Table1[[#This Row],[Rate
(L/S)]],"")</f>
        <v/>
      </c>
      <c r="AO648" s="7" t="str">
        <f>IFERROR(VLOOKUP(Table1[[#This Row],[Stock]],[2]CUS030!$A$5:$BO$10000,46,0)/Table1[[#This Row],[Rate
(L/S)]],"")</f>
        <v/>
      </c>
      <c r="AP648" s="7" t="str">
        <f>IFERROR(VLOOKUP(Table1[[#This Row],[Stock]],[2]CUS030!$A$5:$BO$10000,47,0)/Table1[[#This Row],[Rate
(L/S)]],"")</f>
        <v/>
      </c>
      <c r="AQ648" s="7" t="str">
        <f>IFERROR(VLOOKUP(Table1[[#This Row],[Stock]],[2]CUS030!$A$5:$BO$10000,48,0)/Table1[[#This Row],[Rate
(L/S)]],"")</f>
        <v/>
      </c>
      <c r="AR648" s="7" t="str">
        <f>IFERROR(VLOOKUP(Table1[[#This Row],[Stock]],[2]CUS030!$A$5:$BO$10000,49,0)/Table1[[#This Row],[Rate
(L/S)]],"")</f>
        <v/>
      </c>
      <c r="AS648" s="7" t="str">
        <f>IFERROR(VLOOKUP(Table1[[#This Row],[Stock]],[2]CUS030!$A$5:$BO$10000,50,0)/Table1[[#This Row],[Rate
(L/S)]],"")</f>
        <v/>
      </c>
      <c r="AT648" s="7" t="str">
        <f>IFERROR(VLOOKUP(Table1[[#This Row],[Stock]],[2]CUS030!$A$5:$BO$10000,51,0)/Table1[[#This Row],[Rate
(L/S)]],"")</f>
        <v/>
      </c>
      <c r="AU648" s="7" t="str">
        <f>IFERROR(VLOOKUP(Table1[[#This Row],[Stock]],[2]CUS030!$A$5:$BO$10000,52,0)/Table1[[#This Row],[Rate
(L/S)]],"")</f>
        <v/>
      </c>
      <c r="AV648" s="7" t="str">
        <f>IFERROR(VLOOKUP(Table1[[#This Row],[Stock]],[2]CUS030!$A$5:$BO$10000,53,0)/Table1[[#This Row],[Rate
(L/S)]],"")</f>
        <v/>
      </c>
      <c r="AW648" s="7" t="str">
        <f>IFERROR(VLOOKUP(Table1[[#This Row],[Stock]],[2]CUS030!$A$5:$BO$10000,54,0)/Table1[[#This Row],[Rate
(L/S)]],"")</f>
        <v/>
      </c>
      <c r="AX648" s="7" t="str">
        <f>IFERROR(VLOOKUP(Table1[[#This Row],[Stock]],[2]CUS030!$A$5:$BO$10000,55,0)/Table1[[#This Row],[Rate
(L/S)]],"")</f>
        <v/>
      </c>
      <c r="AY648" s="7" t="str">
        <f>IFERROR(VLOOKUP(Table1[[#This Row],[Stock]],[2]CUS030!$A$5:$BO$10000,56,0)/Table1[[#This Row],[Rate
(L/S)]],"")</f>
        <v/>
      </c>
      <c r="AZ648" s="7" t="str">
        <f>IFERROR(VLOOKUP(Table1[[#This Row],[Stock]],[2]CUS030!$A$5:$BO$10000,57,0)/Table1[[#This Row],[Rate
(L/S)]],"")</f>
        <v/>
      </c>
      <c r="BA648" s="7" t="str">
        <f>IFERROR(VLOOKUP(Table1[[#This Row],[Stock]],[2]CUS030!$A$5:$BO$10000,58,0)/Table1[[#This Row],[Rate
(L/S)]],"")</f>
        <v/>
      </c>
      <c r="BB648" s="7" t="str">
        <f>IFERROR(VLOOKUP(Table1[[#This Row],[Stock]],[2]CUS030!$A$5:$BO$10000,59,0)/Table1[[#This Row],[Rate
(L/S)]],"")</f>
        <v/>
      </c>
      <c r="BC648" s="7" t="str">
        <f>IFERROR(VLOOKUP(Table1[[#This Row],[Stock]],[2]CUS030!$A$5:$BO$10000,60,0)/Table1[[#This Row],[Rate
(L/S)]],"")</f>
        <v/>
      </c>
      <c r="BD648" s="7" t="str">
        <f>IFERROR(VLOOKUP(Table1[[#This Row],[Stock]],[2]CUS030!$A$5:$BO$10000,61,0)/Table1[[#This Row],[Rate
(L/S)]],"")</f>
        <v/>
      </c>
      <c r="BE648" s="7" t="str">
        <f>IFERROR(VLOOKUP(Table1[[#This Row],[Stock]],[2]CUS030!$A$5:$BO$10000,62,0)/Table1[[#This Row],[Rate
(L/S)]],"")</f>
        <v/>
      </c>
      <c r="BF648" s="7" t="str">
        <f>IFERROR(VLOOKUP(Table1[[#This Row],[Stock]],[2]CUS030!$A$5:$BO$10000,63,0)/Table1[[#This Row],[Rate
(L/S)]],"")</f>
        <v/>
      </c>
      <c r="BG648" s="7" t="str">
        <f>IFERROR(VLOOKUP(Table1[[#This Row],[Stock]],[2]CUS030!$A$5:$BO$10000,64,0)/Table1[[#This Row],[Rate
(L/S)]],"")</f>
        <v/>
      </c>
      <c r="BH648" s="7" t="str">
        <f>IFERROR(VLOOKUP(Table1[[#This Row],[Stock]],[2]CUS030!$A$5:$BO$10000,65,0)/Table1[[#This Row],[Rate
(L/S)]],"")</f>
        <v/>
      </c>
      <c r="BI648" s="7" t="s">
        <v>1</v>
      </c>
      <c r="BJ648" s="15">
        <f>IFERROR(IF(Table1[[#This Row],[S.Material]]="S",(Table1[[#This Row],[Total Qty]]+Table1[[#This Row],[N+1]]+Table1[[#This Row],[N+2]]),Table1[[#This Row],[Total Qty]]+Table1[[#This Row],[N+1]]),)</f>
        <v>0</v>
      </c>
      <c r="BK648" s="7" t="str">
        <f>IFERROR(IF(((AVERAGE((Table1[[#This Row],[N+1]],Table1[[#This Row],[N+2]]),Table1[[#This Row],[N+3]])-(Table1[[#This Row],[Total Qty]])))&gt;500,"Fixed&gt;500pcs",""),"")</f>
        <v/>
      </c>
      <c r="BL648" s="7" t="str">
        <f>IF(AND(Table1[[#This Row],[Last Forcast]]=0,Table1[[#This Row],[Total Qty]]&gt;0,Table1[[#This Row],[N+1]]&gt;0),"Check PO again","")</f>
        <v/>
      </c>
    </row>
    <row r="649" spans="2:64" x14ac:dyDescent="0.3">
      <c r="B649">
        <v>647</v>
      </c>
      <c r="C649" t="s">
        <v>662</v>
      </c>
      <c r="D649">
        <f>IFERROR(ROUND((MID(Table1[[#This Row],[Production]],35,(LEN(Table1[[#This Row],[Production]]))-37)/(MID(Table1[[#This Row],[Stock]],35,(LEN(Table1[[#This Row],[Stock]]))-37))),0),"")</f>
        <v>1</v>
      </c>
      <c r="E649" t="s">
        <v>662</v>
      </c>
      <c r="F649" s="16">
        <f>VLOOKUP(LEFT(Table1[[#This Row],[Production]],LEN(Table1[[#This Row],[Production]])-7),Item!$A$5:$Z$1000,26,0)</f>
        <v>2.077</v>
      </c>
      <c r="H649" s="8" t="str">
        <f>IFERROR(VLOOKUP(MID(Table1[[#This Row],[Production]],10,2),Special!$B$2:$D$26,3,0),"")</f>
        <v>S</v>
      </c>
      <c r="J649" t="b">
        <f>EXACT(LEFT(Table1[[#This Row],[Stock]],12),LEFT(Table1[[#This Row],[Production]],12))</f>
        <v>1</v>
      </c>
      <c r="K649" t="b">
        <f>EXACT((RIGHT(Table1[[#This Row],[Stock]],3)),((RIGHT(Table1[[#This Row],[Production]],3))))</f>
        <v>1</v>
      </c>
      <c r="L649" s="14">
        <f>IFERROR(VLOOKUP(Table1[[#This Row],[Stock]],[1]Sheet1!$A$7:$N$10000,14,0),"")</f>
        <v>150</v>
      </c>
      <c r="M649" s="14">
        <f>IFERROR(ROUND((Table1[[#This Row],[Stock
(S&amp;L)]]/Table1[[#This Row],[Rate
(L/S)]]),0),"")</f>
        <v>150</v>
      </c>
      <c r="O649" t="str">
        <f>IF(Table1[[#This Row],[Rate
(L/S)]]=1,"P/E","C")</f>
        <v>P/E</v>
      </c>
      <c r="P649" s="7" t="str">
        <f>IFERROR(VLOOKUP(Table1[[#This Row],[Stock]],[2]CUS030!$A$5:$BO$10000,21,0)/Table1[[#This Row],[Rate
(L/S)]],"")</f>
        <v/>
      </c>
      <c r="Q649" s="7" t="str">
        <f>IFERROR(VLOOKUP(Table1[[#This Row],[Stock]],[2]CUS030!$A$5:$BO$10000,22,0)/Table1[[#This Row],[Rate
(L/S)]],"")</f>
        <v/>
      </c>
      <c r="R649" s="7" t="str">
        <f>IFERROR(VLOOKUP(Table1[[#This Row],[Stock]],[2]CUS030!$A$5:$BO$10000,23,0)/Table1[[#This Row],[Rate
(L/S)]],"")</f>
        <v/>
      </c>
      <c r="S649" s="7" t="str">
        <f>IFERROR(VLOOKUP(Table1[[#This Row],[Stock]],[2]CUS030!$A$5:$BO$10000,24,0)/Table1[[#This Row],[Rate
(L/S)]],"")</f>
        <v/>
      </c>
      <c r="T649" s="7" t="str">
        <f>IFERROR(VLOOKUP(Table1[[#This Row],[Stock]],[2]CUS030!$A$5:$BO$10000,25,0)/Table1[[#This Row],[Rate
(L/S)]],"")</f>
        <v/>
      </c>
      <c r="U649" s="7" t="str">
        <f>IFERROR(VLOOKUP(Table1[[#This Row],[Stock]],[2]CUS030!$A$5:$BO$10000,26,0)/Table1[[#This Row],[Rate
(L/S)]],"")</f>
        <v/>
      </c>
      <c r="V649" s="7" t="str">
        <f>IFERROR(VLOOKUP(Table1[[#This Row],[Stock]],[2]CUS030!$A$5:$BO$10000,27,0)/Table1[[#This Row],[Rate
(L/S)]],"")</f>
        <v/>
      </c>
      <c r="W649" s="7" t="str">
        <f>IFERROR(VLOOKUP(Table1[[#This Row],[Stock]],[2]CUS030!$A$5:$BO$10000,28,0)/Table1[[#This Row],[Rate
(L/S)]],"")</f>
        <v/>
      </c>
      <c r="X649" s="7" t="str">
        <f>IFERROR(VLOOKUP(Table1[[#This Row],[Stock]],[2]CUS030!$A$5:$BO$10000,29,0)/Table1[[#This Row],[Rate
(L/S)]],"")</f>
        <v/>
      </c>
      <c r="Y649" s="7" t="str">
        <f>IFERROR(VLOOKUP(Table1[[#This Row],[Stock]],[2]CUS030!$A$5:$BO$10000,30,0)/Table1[[#This Row],[Rate
(L/S)]],"")</f>
        <v/>
      </c>
      <c r="Z649" s="7" t="str">
        <f>IFERROR(VLOOKUP(Table1[[#This Row],[Stock]],[2]CUS030!$A$5:$BO$10000,31,0)/Table1[[#This Row],[Rate
(L/S)]],"")</f>
        <v/>
      </c>
      <c r="AA649" s="7" t="str">
        <f>IFERROR(VLOOKUP(Table1[[#This Row],[Stock]],[2]CUS030!$A$5:$BO$10000,32,0)/Table1[[#This Row],[Rate
(L/S)]],"")</f>
        <v/>
      </c>
      <c r="AB649" s="7" t="str">
        <f>IFERROR(VLOOKUP(Table1[[#This Row],[Stock]],[2]CUS030!$A$5:$BO$10000,33,0)/Table1[[#This Row],[Rate
(L/S)]],"")</f>
        <v/>
      </c>
      <c r="AC649" s="7" t="str">
        <f>IFERROR(VLOOKUP(Table1[[#This Row],[Stock]],[2]CUS030!$A$5:$BO$10000,34,0)/Table1[[#This Row],[Rate
(L/S)]],"")</f>
        <v/>
      </c>
      <c r="AD649" s="7" t="str">
        <f>IFERROR(VLOOKUP(Table1[[#This Row],[Stock]],[2]CUS030!$A$5:$BO$10000,35,0)/Table1[[#This Row],[Rate
(L/S)]],"")</f>
        <v/>
      </c>
      <c r="AE649" s="7" t="str">
        <f>IFERROR(VLOOKUP(Table1[[#This Row],[Stock]],[2]CUS030!$A$5:$BO$10000,36,0)/Table1[[#This Row],[Rate
(L/S)]],"")</f>
        <v/>
      </c>
      <c r="AF649" s="7" t="str">
        <f>IFERROR(VLOOKUP(Table1[[#This Row],[Stock]],[2]CUS030!$A$5:$BO$10000,37,0)/Table1[[#This Row],[Rate
(L/S)]],"")</f>
        <v/>
      </c>
      <c r="AG649" s="7" t="str">
        <f>IFERROR(VLOOKUP(Table1[[#This Row],[Stock]],[2]CUS030!$A$5:$BO$10000,38,0)/Table1[[#This Row],[Rate
(L/S)]],"")</f>
        <v/>
      </c>
      <c r="AH649" s="7" t="str">
        <f>IFERROR(VLOOKUP(Table1[[#This Row],[Stock]],[2]CUS030!$A$5:$BO$10000,39,0)/Table1[[#This Row],[Rate
(L/S)]],"")</f>
        <v/>
      </c>
      <c r="AI649" s="7" t="str">
        <f>IFERROR(VLOOKUP(Table1[[#This Row],[Stock]],[2]CUS030!$A$5:$BO$10000,40,0)/Table1[[#This Row],[Rate
(L/S)]],"")</f>
        <v/>
      </c>
      <c r="AJ649" s="7" t="str">
        <f>IFERROR(VLOOKUP(Table1[[#This Row],[Stock]],[2]CUS030!$A$5:$BO$10000,41,0)/Table1[[#This Row],[Rate
(L/S)]],"")</f>
        <v/>
      </c>
      <c r="AK649" s="7" t="str">
        <f>IFERROR(VLOOKUP(Table1[[#This Row],[Stock]],[2]CUS030!$A$5:$BO$10000,42,0)/Table1[[#This Row],[Rate
(L/S)]],"")</f>
        <v/>
      </c>
      <c r="AL649" s="7" t="str">
        <f>IFERROR(VLOOKUP(Table1[[#This Row],[Stock]],[2]CUS030!$A$5:$BO$10000,43,0)/Table1[[#This Row],[Rate
(L/S)]],"")</f>
        <v/>
      </c>
      <c r="AM649" s="7" t="str">
        <f>IFERROR(VLOOKUP(Table1[[#This Row],[Stock]],[2]CUS030!$A$5:$BO$10000,44,0)/Table1[[#This Row],[Rate
(L/S)]],"")</f>
        <v/>
      </c>
      <c r="AN649" s="7" t="str">
        <f>IFERROR(VLOOKUP(Table1[[#This Row],[Stock]],[2]CUS030!$A$5:$BO$10000,45,0)/Table1[[#This Row],[Rate
(L/S)]],"")</f>
        <v/>
      </c>
      <c r="AO649" s="7" t="str">
        <f>IFERROR(VLOOKUP(Table1[[#This Row],[Stock]],[2]CUS030!$A$5:$BO$10000,46,0)/Table1[[#This Row],[Rate
(L/S)]],"")</f>
        <v/>
      </c>
      <c r="AP649" s="7" t="str">
        <f>IFERROR(VLOOKUP(Table1[[#This Row],[Stock]],[2]CUS030!$A$5:$BO$10000,47,0)/Table1[[#This Row],[Rate
(L/S)]],"")</f>
        <v/>
      </c>
      <c r="AQ649" s="7" t="str">
        <f>IFERROR(VLOOKUP(Table1[[#This Row],[Stock]],[2]CUS030!$A$5:$BO$10000,48,0)/Table1[[#This Row],[Rate
(L/S)]],"")</f>
        <v/>
      </c>
      <c r="AR649" s="7" t="str">
        <f>IFERROR(VLOOKUP(Table1[[#This Row],[Stock]],[2]CUS030!$A$5:$BO$10000,49,0)/Table1[[#This Row],[Rate
(L/S)]],"")</f>
        <v/>
      </c>
      <c r="AS649" s="7" t="str">
        <f>IFERROR(VLOOKUP(Table1[[#This Row],[Stock]],[2]CUS030!$A$5:$BO$10000,50,0)/Table1[[#This Row],[Rate
(L/S)]],"")</f>
        <v/>
      </c>
      <c r="AT649" s="7" t="str">
        <f>IFERROR(VLOOKUP(Table1[[#This Row],[Stock]],[2]CUS030!$A$5:$BO$10000,51,0)/Table1[[#This Row],[Rate
(L/S)]],"")</f>
        <v/>
      </c>
      <c r="AU649" s="7" t="str">
        <f>IFERROR(VLOOKUP(Table1[[#This Row],[Stock]],[2]CUS030!$A$5:$BO$10000,52,0)/Table1[[#This Row],[Rate
(L/S)]],"")</f>
        <v/>
      </c>
      <c r="AV649" s="7" t="str">
        <f>IFERROR(VLOOKUP(Table1[[#This Row],[Stock]],[2]CUS030!$A$5:$BO$10000,53,0)/Table1[[#This Row],[Rate
(L/S)]],"")</f>
        <v/>
      </c>
      <c r="AW649" s="7" t="str">
        <f>IFERROR(VLOOKUP(Table1[[#This Row],[Stock]],[2]CUS030!$A$5:$BO$10000,54,0)/Table1[[#This Row],[Rate
(L/S)]],"")</f>
        <v/>
      </c>
      <c r="AX649" s="7" t="str">
        <f>IFERROR(VLOOKUP(Table1[[#This Row],[Stock]],[2]CUS030!$A$5:$BO$10000,55,0)/Table1[[#This Row],[Rate
(L/S)]],"")</f>
        <v/>
      </c>
      <c r="AY649" s="7" t="str">
        <f>IFERROR(VLOOKUP(Table1[[#This Row],[Stock]],[2]CUS030!$A$5:$BO$10000,56,0)/Table1[[#This Row],[Rate
(L/S)]],"")</f>
        <v/>
      </c>
      <c r="AZ649" s="7" t="str">
        <f>IFERROR(VLOOKUP(Table1[[#This Row],[Stock]],[2]CUS030!$A$5:$BO$10000,57,0)/Table1[[#This Row],[Rate
(L/S)]],"")</f>
        <v/>
      </c>
      <c r="BA649" s="7" t="str">
        <f>IFERROR(VLOOKUP(Table1[[#This Row],[Stock]],[2]CUS030!$A$5:$BO$10000,58,0)/Table1[[#This Row],[Rate
(L/S)]],"")</f>
        <v/>
      </c>
      <c r="BB649" s="7" t="str">
        <f>IFERROR(VLOOKUP(Table1[[#This Row],[Stock]],[2]CUS030!$A$5:$BO$10000,59,0)/Table1[[#This Row],[Rate
(L/S)]],"")</f>
        <v/>
      </c>
      <c r="BC649" s="7" t="str">
        <f>IFERROR(VLOOKUP(Table1[[#This Row],[Stock]],[2]CUS030!$A$5:$BO$10000,60,0)/Table1[[#This Row],[Rate
(L/S)]],"")</f>
        <v/>
      </c>
      <c r="BD649" s="7" t="str">
        <f>IFERROR(VLOOKUP(Table1[[#This Row],[Stock]],[2]CUS030!$A$5:$BO$10000,61,0)/Table1[[#This Row],[Rate
(L/S)]],"")</f>
        <v/>
      </c>
      <c r="BE649" s="7" t="str">
        <f>IFERROR(VLOOKUP(Table1[[#This Row],[Stock]],[2]CUS030!$A$5:$BO$10000,62,0)/Table1[[#This Row],[Rate
(L/S)]],"")</f>
        <v/>
      </c>
      <c r="BF649" s="7" t="str">
        <f>IFERROR(VLOOKUP(Table1[[#This Row],[Stock]],[2]CUS030!$A$5:$BO$10000,63,0)/Table1[[#This Row],[Rate
(L/S)]],"")</f>
        <v/>
      </c>
      <c r="BG649" s="7" t="str">
        <f>IFERROR(VLOOKUP(Table1[[#This Row],[Stock]],[2]CUS030!$A$5:$BO$10000,64,0)/Table1[[#This Row],[Rate
(L/S)]],"")</f>
        <v/>
      </c>
      <c r="BH649" s="7" t="str">
        <f>IFERROR(VLOOKUP(Table1[[#This Row],[Stock]],[2]CUS030!$A$5:$BO$10000,65,0)/Table1[[#This Row],[Rate
(L/S)]],"")</f>
        <v/>
      </c>
      <c r="BI649" s="7" t="s">
        <v>1</v>
      </c>
      <c r="BJ649" s="15">
        <f>IFERROR(IF(Table1[[#This Row],[S.Material]]="S",(Table1[[#This Row],[Total Qty]]+Table1[[#This Row],[N+1]]+Table1[[#This Row],[N+2]]),Table1[[#This Row],[Total Qty]]+Table1[[#This Row],[N+1]]),)</f>
        <v>0</v>
      </c>
      <c r="BK649" s="7" t="str">
        <f>IFERROR(IF(((AVERAGE((Table1[[#This Row],[N+1]],Table1[[#This Row],[N+2]]),Table1[[#This Row],[N+3]])-(Table1[[#This Row],[Total Qty]])))&gt;500,"Fixed&gt;500pcs",""),"")</f>
        <v/>
      </c>
      <c r="BL649" s="7" t="str">
        <f>IF(AND(Table1[[#This Row],[Last Forcast]]=0,Table1[[#This Row],[Total Qty]]&gt;0,Table1[[#This Row],[N+1]]&gt;0),"Check PO again","")</f>
        <v/>
      </c>
    </row>
    <row r="650" spans="2:64" x14ac:dyDescent="0.3">
      <c r="B650">
        <v>648</v>
      </c>
      <c r="C650" t="s">
        <v>663</v>
      </c>
      <c r="D650">
        <f>IFERROR(ROUND((MID(Table1[[#This Row],[Production]],35,(LEN(Table1[[#This Row],[Production]]))-37)/(MID(Table1[[#This Row],[Stock]],35,(LEN(Table1[[#This Row],[Stock]]))-37))),0),"")</f>
        <v>8</v>
      </c>
      <c r="E650" t="s">
        <v>660</v>
      </c>
      <c r="F650" s="16">
        <f>VLOOKUP(LEFT(Table1[[#This Row],[Production]],LEN(Table1[[#This Row],[Production]])-7),Item!$A$5:$Z$1000,26,0)</f>
        <v>2.077</v>
      </c>
      <c r="H650" s="8" t="str">
        <f>IFERROR(VLOOKUP(MID(Table1[[#This Row],[Production]],10,2),Special!$B$2:$D$26,3,0),"")</f>
        <v>S</v>
      </c>
      <c r="J650" t="b">
        <f>EXACT(LEFT(Table1[[#This Row],[Stock]],12),LEFT(Table1[[#This Row],[Production]],12))</f>
        <v>1</v>
      </c>
      <c r="K650" t="b">
        <f>EXACT((RIGHT(Table1[[#This Row],[Stock]],3)),((RIGHT(Table1[[#This Row],[Production]],3))))</f>
        <v>1</v>
      </c>
      <c r="L650" s="14">
        <f>IFERROR(VLOOKUP(Table1[[#This Row],[Stock]],[1]Sheet1!$A$7:$N$10000,14,0),"")</f>
        <v>381</v>
      </c>
      <c r="M650" s="14">
        <f>IFERROR(ROUND((Table1[[#This Row],[Stock
(S&amp;L)]]/Table1[[#This Row],[Rate
(L/S)]]),0),"")</f>
        <v>48</v>
      </c>
      <c r="O650" t="str">
        <f>IF(Table1[[#This Row],[Rate
(L/S)]]=1,"P/E","C")</f>
        <v>C</v>
      </c>
      <c r="P650" s="7">
        <f>IFERROR(VLOOKUP(Table1[[#This Row],[Stock]],[2]CUS030!$A$5:$BO$10000,21,0)/Table1[[#This Row],[Rate
(L/S)]],"")</f>
        <v>0</v>
      </c>
      <c r="Q650" s="7">
        <f>IFERROR(VLOOKUP(Table1[[#This Row],[Stock]],[2]CUS030!$A$5:$BO$10000,22,0)/Table1[[#This Row],[Rate
(L/S)]],"")</f>
        <v>0</v>
      </c>
      <c r="R650" s="7">
        <f>IFERROR(VLOOKUP(Table1[[#This Row],[Stock]],[2]CUS030!$A$5:$BO$10000,23,0)/Table1[[#This Row],[Rate
(L/S)]],"")</f>
        <v>0</v>
      </c>
      <c r="S650" s="7">
        <f>IFERROR(VLOOKUP(Table1[[#This Row],[Stock]],[2]CUS030!$A$5:$BO$10000,24,0)/Table1[[#This Row],[Rate
(L/S)]],"")</f>
        <v>0</v>
      </c>
      <c r="T650" s="7">
        <f>IFERROR(VLOOKUP(Table1[[#This Row],[Stock]],[2]CUS030!$A$5:$BO$10000,25,0)/Table1[[#This Row],[Rate
(L/S)]],"")</f>
        <v>0</v>
      </c>
      <c r="U650" s="7">
        <f>IFERROR(VLOOKUP(Table1[[#This Row],[Stock]],[2]CUS030!$A$5:$BO$10000,26,0)/Table1[[#This Row],[Rate
(L/S)]],"")</f>
        <v>0</v>
      </c>
      <c r="V650" s="7">
        <f>IFERROR(VLOOKUP(Table1[[#This Row],[Stock]],[2]CUS030!$A$5:$BO$10000,27,0)/Table1[[#This Row],[Rate
(L/S)]],"")</f>
        <v>0</v>
      </c>
      <c r="W650" s="7">
        <f>IFERROR(VLOOKUP(Table1[[#This Row],[Stock]],[2]CUS030!$A$5:$BO$10000,28,0)/Table1[[#This Row],[Rate
(L/S)]],"")</f>
        <v>0</v>
      </c>
      <c r="X650" s="7">
        <f>IFERROR(VLOOKUP(Table1[[#This Row],[Stock]],[2]CUS030!$A$5:$BO$10000,29,0)/Table1[[#This Row],[Rate
(L/S)]],"")</f>
        <v>0</v>
      </c>
      <c r="Y650" s="7">
        <f>IFERROR(VLOOKUP(Table1[[#This Row],[Stock]],[2]CUS030!$A$5:$BO$10000,30,0)/Table1[[#This Row],[Rate
(L/S)]],"")</f>
        <v>0</v>
      </c>
      <c r="Z650" s="7">
        <f>IFERROR(VLOOKUP(Table1[[#This Row],[Stock]],[2]CUS030!$A$5:$BO$10000,31,0)/Table1[[#This Row],[Rate
(L/S)]],"")</f>
        <v>0</v>
      </c>
      <c r="AA650" s="7">
        <f>IFERROR(VLOOKUP(Table1[[#This Row],[Stock]],[2]CUS030!$A$5:$BO$10000,32,0)/Table1[[#This Row],[Rate
(L/S)]],"")</f>
        <v>0</v>
      </c>
      <c r="AB650" s="7">
        <f>IFERROR(VLOOKUP(Table1[[#This Row],[Stock]],[2]CUS030!$A$5:$BO$10000,33,0)/Table1[[#This Row],[Rate
(L/S)]],"")</f>
        <v>0</v>
      </c>
      <c r="AC650" s="7">
        <f>IFERROR(VLOOKUP(Table1[[#This Row],[Stock]],[2]CUS030!$A$5:$BO$10000,34,0)/Table1[[#This Row],[Rate
(L/S)]],"")</f>
        <v>0</v>
      </c>
      <c r="AD650" s="7">
        <f>IFERROR(VLOOKUP(Table1[[#This Row],[Stock]],[2]CUS030!$A$5:$BO$10000,35,0)/Table1[[#This Row],[Rate
(L/S)]],"")</f>
        <v>0</v>
      </c>
      <c r="AE650" s="7">
        <f>IFERROR(VLOOKUP(Table1[[#This Row],[Stock]],[2]CUS030!$A$5:$BO$10000,36,0)/Table1[[#This Row],[Rate
(L/S)]],"")</f>
        <v>0</v>
      </c>
      <c r="AF650" s="7">
        <f>IFERROR(VLOOKUP(Table1[[#This Row],[Stock]],[2]CUS030!$A$5:$BO$10000,37,0)/Table1[[#This Row],[Rate
(L/S)]],"")</f>
        <v>0</v>
      </c>
      <c r="AG650" s="7">
        <f>IFERROR(VLOOKUP(Table1[[#This Row],[Stock]],[2]CUS030!$A$5:$BO$10000,38,0)/Table1[[#This Row],[Rate
(L/S)]],"")</f>
        <v>0</v>
      </c>
      <c r="AH650" s="7">
        <f>IFERROR(VLOOKUP(Table1[[#This Row],[Stock]],[2]CUS030!$A$5:$BO$10000,39,0)/Table1[[#This Row],[Rate
(L/S)]],"")</f>
        <v>0</v>
      </c>
      <c r="AI650" s="7">
        <f>IFERROR(VLOOKUP(Table1[[#This Row],[Stock]],[2]CUS030!$A$5:$BO$10000,40,0)/Table1[[#This Row],[Rate
(L/S)]],"")</f>
        <v>0</v>
      </c>
      <c r="AJ650" s="7">
        <f>IFERROR(VLOOKUP(Table1[[#This Row],[Stock]],[2]CUS030!$A$5:$BO$10000,41,0)/Table1[[#This Row],[Rate
(L/S)]],"")</f>
        <v>0</v>
      </c>
      <c r="AK650" s="7">
        <f>IFERROR(VLOOKUP(Table1[[#This Row],[Stock]],[2]CUS030!$A$5:$BO$10000,42,0)/Table1[[#This Row],[Rate
(L/S)]],"")</f>
        <v>0</v>
      </c>
      <c r="AL650" s="7">
        <f>IFERROR(VLOOKUP(Table1[[#This Row],[Stock]],[2]CUS030!$A$5:$BO$10000,43,0)/Table1[[#This Row],[Rate
(L/S)]],"")</f>
        <v>0</v>
      </c>
      <c r="AM650" s="7">
        <f>IFERROR(VLOOKUP(Table1[[#This Row],[Stock]],[2]CUS030!$A$5:$BO$10000,44,0)/Table1[[#This Row],[Rate
(L/S)]],"")</f>
        <v>0</v>
      </c>
      <c r="AN650" s="7">
        <f>IFERROR(VLOOKUP(Table1[[#This Row],[Stock]],[2]CUS030!$A$5:$BO$10000,45,0)/Table1[[#This Row],[Rate
(L/S)]],"")</f>
        <v>0</v>
      </c>
      <c r="AO650" s="7">
        <f>IFERROR(VLOOKUP(Table1[[#This Row],[Stock]],[2]CUS030!$A$5:$BO$10000,46,0)/Table1[[#This Row],[Rate
(L/S)]],"")</f>
        <v>0</v>
      </c>
      <c r="AP650" s="7">
        <f>IFERROR(VLOOKUP(Table1[[#This Row],[Stock]],[2]CUS030!$A$5:$BO$10000,47,0)/Table1[[#This Row],[Rate
(L/S)]],"")</f>
        <v>0</v>
      </c>
      <c r="AQ650" s="7">
        <f>IFERROR(VLOOKUP(Table1[[#This Row],[Stock]],[2]CUS030!$A$5:$BO$10000,48,0)/Table1[[#This Row],[Rate
(L/S)]],"")</f>
        <v>0</v>
      </c>
      <c r="AR650" s="7">
        <f>IFERROR(VLOOKUP(Table1[[#This Row],[Stock]],[2]CUS030!$A$5:$BO$10000,49,0)/Table1[[#This Row],[Rate
(L/S)]],"")</f>
        <v>0</v>
      </c>
      <c r="AS650" s="7">
        <f>IFERROR(VLOOKUP(Table1[[#This Row],[Stock]],[2]CUS030!$A$5:$BO$10000,50,0)/Table1[[#This Row],[Rate
(L/S)]],"")</f>
        <v>0</v>
      </c>
      <c r="AT650" s="7">
        <f>IFERROR(VLOOKUP(Table1[[#This Row],[Stock]],[2]CUS030!$A$5:$BO$10000,51,0)/Table1[[#This Row],[Rate
(L/S)]],"")</f>
        <v>0</v>
      </c>
      <c r="AU650" s="7">
        <f>IFERROR(VLOOKUP(Table1[[#This Row],[Stock]],[2]CUS030!$A$5:$BO$10000,52,0)/Table1[[#This Row],[Rate
(L/S)]],"")</f>
        <v>0</v>
      </c>
      <c r="AV650" s="7">
        <f>IFERROR(VLOOKUP(Table1[[#This Row],[Stock]],[2]CUS030!$A$5:$BO$10000,53,0)/Table1[[#This Row],[Rate
(L/S)]],"")</f>
        <v>0</v>
      </c>
      <c r="AW650" s="7">
        <f>IFERROR(VLOOKUP(Table1[[#This Row],[Stock]],[2]CUS030!$A$5:$BO$10000,54,0)/Table1[[#This Row],[Rate
(L/S)]],"")</f>
        <v>0</v>
      </c>
      <c r="AX650" s="7">
        <f>IFERROR(VLOOKUP(Table1[[#This Row],[Stock]],[2]CUS030!$A$5:$BO$10000,55,0)/Table1[[#This Row],[Rate
(L/S)]],"")</f>
        <v>62.5</v>
      </c>
      <c r="AY650" s="7">
        <f>IFERROR(VLOOKUP(Table1[[#This Row],[Stock]],[2]CUS030!$A$5:$BO$10000,56,0)/Table1[[#This Row],[Rate
(L/S)]],"")</f>
        <v>55</v>
      </c>
      <c r="AZ650" s="7">
        <f>IFERROR(VLOOKUP(Table1[[#This Row],[Stock]],[2]CUS030!$A$5:$BO$10000,57,0)/Table1[[#This Row],[Rate
(L/S)]],"")</f>
        <v>30</v>
      </c>
      <c r="BA650" s="7">
        <f>IFERROR(VLOOKUP(Table1[[#This Row],[Stock]],[2]CUS030!$A$5:$BO$10000,58,0)/Table1[[#This Row],[Rate
(L/S)]],"")</f>
        <v>75</v>
      </c>
      <c r="BB650" s="7">
        <f>IFERROR(VLOOKUP(Table1[[#This Row],[Stock]],[2]CUS030!$A$5:$BO$10000,59,0)/Table1[[#This Row],[Rate
(L/S)]],"")</f>
        <v>0</v>
      </c>
      <c r="BC650" s="7">
        <f>IFERROR(VLOOKUP(Table1[[#This Row],[Stock]],[2]CUS030!$A$5:$BO$10000,60,0)/Table1[[#This Row],[Rate
(L/S)]],"")</f>
        <v>0</v>
      </c>
      <c r="BD650" s="7">
        <f>IFERROR(VLOOKUP(Table1[[#This Row],[Stock]],[2]CUS030!$A$5:$BO$10000,61,0)/Table1[[#This Row],[Rate
(L/S)]],"")</f>
        <v>0</v>
      </c>
      <c r="BE650" s="7">
        <f>IFERROR(VLOOKUP(Table1[[#This Row],[Stock]],[2]CUS030!$A$5:$BO$10000,62,0)/Table1[[#This Row],[Rate
(L/S)]],"")</f>
        <v>0</v>
      </c>
      <c r="BF650" s="7">
        <f>IFERROR(VLOOKUP(Table1[[#This Row],[Stock]],[2]CUS030!$A$5:$BO$10000,63,0)/Table1[[#This Row],[Rate
(L/S)]],"")</f>
        <v>0</v>
      </c>
      <c r="BG650" s="7">
        <f>IFERROR(VLOOKUP(Table1[[#This Row],[Stock]],[2]CUS030!$A$5:$BO$10000,64,0)/Table1[[#This Row],[Rate
(L/S)]],"")</f>
        <v>0</v>
      </c>
      <c r="BH650" s="7">
        <f>IFERROR(VLOOKUP(Table1[[#This Row],[Stock]],[2]CUS030!$A$5:$BO$10000,65,0)/Table1[[#This Row],[Rate
(L/S)]],"")</f>
        <v>0</v>
      </c>
      <c r="BI650" s="7" t="s">
        <v>1</v>
      </c>
      <c r="BJ650" s="15">
        <f>IFERROR(IF(Table1[[#This Row],[S.Material]]="S",(Table1[[#This Row],[Total Qty]]+Table1[[#This Row],[N+1]]+Table1[[#This Row],[N+2]]),Table1[[#This Row],[Total Qty]]+Table1[[#This Row],[N+1]]),)</f>
        <v>85</v>
      </c>
      <c r="BK650" s="7" t="str">
        <f>IFERROR(IF(((AVERAGE((Table1[[#This Row],[N+1]],Table1[[#This Row],[N+2]]),Table1[[#This Row],[N+3]])-(Table1[[#This Row],[Total Qty]])))&gt;500,"Fixed&gt;500pcs",""),"")</f>
        <v/>
      </c>
      <c r="BL650" s="7" t="str">
        <f>IF(AND(Table1[[#This Row],[Last Forcast]]=0,Table1[[#This Row],[Total Qty]]&gt;0,Table1[[#This Row],[N+1]]&gt;0),"Check PO again","")</f>
        <v/>
      </c>
    </row>
    <row r="651" spans="2:64" x14ac:dyDescent="0.3">
      <c r="B651">
        <v>649</v>
      </c>
      <c r="C651" t="s">
        <v>664</v>
      </c>
      <c r="D651">
        <f>IFERROR(ROUND((MID(Table1[[#This Row],[Production]],35,(LEN(Table1[[#This Row],[Production]]))-37)/(MID(Table1[[#This Row],[Stock]],35,(LEN(Table1[[#This Row],[Stock]]))-37))),0),"")</f>
        <v>7</v>
      </c>
      <c r="E651" t="s">
        <v>662</v>
      </c>
      <c r="F651" s="16">
        <f>VLOOKUP(LEFT(Table1[[#This Row],[Production]],LEN(Table1[[#This Row],[Production]])-7),Item!$A$5:$Z$1000,26,0)</f>
        <v>2.077</v>
      </c>
      <c r="H651" s="8" t="str">
        <f>IFERROR(VLOOKUP(MID(Table1[[#This Row],[Production]],10,2),Special!$B$2:$D$26,3,0),"")</f>
        <v>S</v>
      </c>
      <c r="J651" t="b">
        <f>EXACT(LEFT(Table1[[#This Row],[Stock]],12),LEFT(Table1[[#This Row],[Production]],12))</f>
        <v>1</v>
      </c>
      <c r="K651" t="b">
        <f>EXACT((RIGHT(Table1[[#This Row],[Stock]],3)),((RIGHT(Table1[[#This Row],[Production]],3))))</f>
        <v>1</v>
      </c>
      <c r="L651" s="14">
        <f>IFERROR(VLOOKUP(Table1[[#This Row],[Stock]],[1]Sheet1!$A$7:$N$10000,14,0),"")</f>
        <v>524</v>
      </c>
      <c r="M651" s="14">
        <f>IFERROR(ROUND((Table1[[#This Row],[Stock
(S&amp;L)]]/Table1[[#This Row],[Rate
(L/S)]]),0),"")</f>
        <v>75</v>
      </c>
      <c r="O651" t="str">
        <f>IF(Table1[[#This Row],[Rate
(L/S)]]=1,"P/E","C")</f>
        <v>C</v>
      </c>
      <c r="P651" s="7">
        <f>IFERROR(VLOOKUP(Table1[[#This Row],[Stock]],[2]CUS030!$A$5:$BO$10000,21,0)/Table1[[#This Row],[Rate
(L/S)]],"")</f>
        <v>0</v>
      </c>
      <c r="Q651" s="7">
        <f>IFERROR(VLOOKUP(Table1[[#This Row],[Stock]],[2]CUS030!$A$5:$BO$10000,22,0)/Table1[[#This Row],[Rate
(L/S)]],"")</f>
        <v>0</v>
      </c>
      <c r="R651" s="7">
        <f>IFERROR(VLOOKUP(Table1[[#This Row],[Stock]],[2]CUS030!$A$5:$BO$10000,23,0)/Table1[[#This Row],[Rate
(L/S)]],"")</f>
        <v>0</v>
      </c>
      <c r="S651" s="7">
        <f>IFERROR(VLOOKUP(Table1[[#This Row],[Stock]],[2]CUS030!$A$5:$BO$10000,24,0)/Table1[[#This Row],[Rate
(L/S)]],"")</f>
        <v>0</v>
      </c>
      <c r="T651" s="7">
        <f>IFERROR(VLOOKUP(Table1[[#This Row],[Stock]],[2]CUS030!$A$5:$BO$10000,25,0)/Table1[[#This Row],[Rate
(L/S)]],"")</f>
        <v>0</v>
      </c>
      <c r="U651" s="7">
        <f>IFERROR(VLOOKUP(Table1[[#This Row],[Stock]],[2]CUS030!$A$5:$BO$10000,26,0)/Table1[[#This Row],[Rate
(L/S)]],"")</f>
        <v>0</v>
      </c>
      <c r="V651" s="7">
        <f>IFERROR(VLOOKUP(Table1[[#This Row],[Stock]],[2]CUS030!$A$5:$BO$10000,27,0)/Table1[[#This Row],[Rate
(L/S)]],"")</f>
        <v>0</v>
      </c>
      <c r="W651" s="7">
        <f>IFERROR(VLOOKUP(Table1[[#This Row],[Stock]],[2]CUS030!$A$5:$BO$10000,28,0)/Table1[[#This Row],[Rate
(L/S)]],"")</f>
        <v>0</v>
      </c>
      <c r="X651" s="7">
        <f>IFERROR(VLOOKUP(Table1[[#This Row],[Stock]],[2]CUS030!$A$5:$BO$10000,29,0)/Table1[[#This Row],[Rate
(L/S)]],"")</f>
        <v>0</v>
      </c>
      <c r="Y651" s="7">
        <f>IFERROR(VLOOKUP(Table1[[#This Row],[Stock]],[2]CUS030!$A$5:$BO$10000,30,0)/Table1[[#This Row],[Rate
(L/S)]],"")</f>
        <v>0</v>
      </c>
      <c r="Z651" s="7">
        <f>IFERROR(VLOOKUP(Table1[[#This Row],[Stock]],[2]CUS030!$A$5:$BO$10000,31,0)/Table1[[#This Row],[Rate
(L/S)]],"")</f>
        <v>0</v>
      </c>
      <c r="AA651" s="7">
        <f>IFERROR(VLOOKUP(Table1[[#This Row],[Stock]],[2]CUS030!$A$5:$BO$10000,32,0)/Table1[[#This Row],[Rate
(L/S)]],"")</f>
        <v>0</v>
      </c>
      <c r="AB651" s="7">
        <f>IFERROR(VLOOKUP(Table1[[#This Row],[Stock]],[2]CUS030!$A$5:$BO$10000,33,0)/Table1[[#This Row],[Rate
(L/S)]],"")</f>
        <v>0</v>
      </c>
      <c r="AC651" s="7">
        <f>IFERROR(VLOOKUP(Table1[[#This Row],[Stock]],[2]CUS030!$A$5:$BO$10000,34,0)/Table1[[#This Row],[Rate
(L/S)]],"")</f>
        <v>0</v>
      </c>
      <c r="AD651" s="7">
        <f>IFERROR(VLOOKUP(Table1[[#This Row],[Stock]],[2]CUS030!$A$5:$BO$10000,35,0)/Table1[[#This Row],[Rate
(L/S)]],"")</f>
        <v>0</v>
      </c>
      <c r="AE651" s="7">
        <f>IFERROR(VLOOKUP(Table1[[#This Row],[Stock]],[2]CUS030!$A$5:$BO$10000,36,0)/Table1[[#This Row],[Rate
(L/S)]],"")</f>
        <v>0</v>
      </c>
      <c r="AF651" s="7">
        <f>IFERROR(VLOOKUP(Table1[[#This Row],[Stock]],[2]CUS030!$A$5:$BO$10000,37,0)/Table1[[#This Row],[Rate
(L/S)]],"")</f>
        <v>0</v>
      </c>
      <c r="AG651" s="7">
        <f>IFERROR(VLOOKUP(Table1[[#This Row],[Stock]],[2]CUS030!$A$5:$BO$10000,38,0)/Table1[[#This Row],[Rate
(L/S)]],"")</f>
        <v>0</v>
      </c>
      <c r="AH651" s="7">
        <f>IFERROR(VLOOKUP(Table1[[#This Row],[Stock]],[2]CUS030!$A$5:$BO$10000,39,0)/Table1[[#This Row],[Rate
(L/S)]],"")</f>
        <v>0</v>
      </c>
      <c r="AI651" s="7">
        <f>IFERROR(VLOOKUP(Table1[[#This Row],[Stock]],[2]CUS030!$A$5:$BO$10000,40,0)/Table1[[#This Row],[Rate
(L/S)]],"")</f>
        <v>0</v>
      </c>
      <c r="AJ651" s="7">
        <f>IFERROR(VLOOKUP(Table1[[#This Row],[Stock]],[2]CUS030!$A$5:$BO$10000,41,0)/Table1[[#This Row],[Rate
(L/S)]],"")</f>
        <v>0</v>
      </c>
      <c r="AK651" s="7">
        <f>IFERROR(VLOOKUP(Table1[[#This Row],[Stock]],[2]CUS030!$A$5:$BO$10000,42,0)/Table1[[#This Row],[Rate
(L/S)]],"")</f>
        <v>0</v>
      </c>
      <c r="AL651" s="7">
        <f>IFERROR(VLOOKUP(Table1[[#This Row],[Stock]],[2]CUS030!$A$5:$BO$10000,43,0)/Table1[[#This Row],[Rate
(L/S)]],"")</f>
        <v>0</v>
      </c>
      <c r="AM651" s="7">
        <f>IFERROR(VLOOKUP(Table1[[#This Row],[Stock]],[2]CUS030!$A$5:$BO$10000,44,0)/Table1[[#This Row],[Rate
(L/S)]],"")</f>
        <v>0</v>
      </c>
      <c r="AN651" s="7">
        <f>IFERROR(VLOOKUP(Table1[[#This Row],[Stock]],[2]CUS030!$A$5:$BO$10000,45,0)/Table1[[#This Row],[Rate
(L/S)]],"")</f>
        <v>0</v>
      </c>
      <c r="AO651" s="7">
        <f>IFERROR(VLOOKUP(Table1[[#This Row],[Stock]],[2]CUS030!$A$5:$BO$10000,46,0)/Table1[[#This Row],[Rate
(L/S)]],"")</f>
        <v>0</v>
      </c>
      <c r="AP651" s="7">
        <f>IFERROR(VLOOKUP(Table1[[#This Row],[Stock]],[2]CUS030!$A$5:$BO$10000,47,0)/Table1[[#This Row],[Rate
(L/S)]],"")</f>
        <v>0</v>
      </c>
      <c r="AQ651" s="7">
        <f>IFERROR(VLOOKUP(Table1[[#This Row],[Stock]],[2]CUS030!$A$5:$BO$10000,48,0)/Table1[[#This Row],[Rate
(L/S)]],"")</f>
        <v>0</v>
      </c>
      <c r="AR651" s="7">
        <f>IFERROR(VLOOKUP(Table1[[#This Row],[Stock]],[2]CUS030!$A$5:$BO$10000,49,0)/Table1[[#This Row],[Rate
(L/S)]],"")</f>
        <v>0</v>
      </c>
      <c r="AS651" s="7">
        <f>IFERROR(VLOOKUP(Table1[[#This Row],[Stock]],[2]CUS030!$A$5:$BO$10000,50,0)/Table1[[#This Row],[Rate
(L/S)]],"")</f>
        <v>0</v>
      </c>
      <c r="AT651" s="7">
        <f>IFERROR(VLOOKUP(Table1[[#This Row],[Stock]],[2]CUS030!$A$5:$BO$10000,51,0)/Table1[[#This Row],[Rate
(L/S)]],"")</f>
        <v>0</v>
      </c>
      <c r="AU651" s="7">
        <f>IFERROR(VLOOKUP(Table1[[#This Row],[Stock]],[2]CUS030!$A$5:$BO$10000,52,0)/Table1[[#This Row],[Rate
(L/S)]],"")</f>
        <v>0</v>
      </c>
      <c r="AV651" s="7">
        <f>IFERROR(VLOOKUP(Table1[[#This Row],[Stock]],[2]CUS030!$A$5:$BO$10000,53,0)/Table1[[#This Row],[Rate
(L/S)]],"")</f>
        <v>0</v>
      </c>
      <c r="AW651" s="7">
        <f>IFERROR(VLOOKUP(Table1[[#This Row],[Stock]],[2]CUS030!$A$5:$BO$10000,54,0)/Table1[[#This Row],[Rate
(L/S)]],"")</f>
        <v>0</v>
      </c>
      <c r="AX651" s="7">
        <f>IFERROR(VLOOKUP(Table1[[#This Row],[Stock]],[2]CUS030!$A$5:$BO$10000,55,0)/Table1[[#This Row],[Rate
(L/S)]],"")</f>
        <v>140</v>
      </c>
      <c r="AY651" s="7">
        <f>IFERROR(VLOOKUP(Table1[[#This Row],[Stock]],[2]CUS030!$A$5:$BO$10000,56,0)/Table1[[#This Row],[Rate
(L/S)]],"")</f>
        <v>108.57142857142857</v>
      </c>
      <c r="AZ651" s="7">
        <f>IFERROR(VLOOKUP(Table1[[#This Row],[Stock]],[2]CUS030!$A$5:$BO$10000,57,0)/Table1[[#This Row],[Rate
(L/S)]],"")</f>
        <v>57.142857142857146</v>
      </c>
      <c r="BA651" s="7">
        <f>IFERROR(VLOOKUP(Table1[[#This Row],[Stock]],[2]CUS030!$A$5:$BO$10000,58,0)/Table1[[#This Row],[Rate
(L/S)]],"")</f>
        <v>0</v>
      </c>
      <c r="BB651" s="7">
        <f>IFERROR(VLOOKUP(Table1[[#This Row],[Stock]],[2]CUS030!$A$5:$BO$10000,59,0)/Table1[[#This Row],[Rate
(L/S)]],"")</f>
        <v>0</v>
      </c>
      <c r="BC651" s="7">
        <f>IFERROR(VLOOKUP(Table1[[#This Row],[Stock]],[2]CUS030!$A$5:$BO$10000,60,0)/Table1[[#This Row],[Rate
(L/S)]],"")</f>
        <v>0</v>
      </c>
      <c r="BD651" s="7">
        <f>IFERROR(VLOOKUP(Table1[[#This Row],[Stock]],[2]CUS030!$A$5:$BO$10000,61,0)/Table1[[#This Row],[Rate
(L/S)]],"")</f>
        <v>0</v>
      </c>
      <c r="BE651" s="7">
        <f>IFERROR(VLOOKUP(Table1[[#This Row],[Stock]],[2]CUS030!$A$5:$BO$10000,62,0)/Table1[[#This Row],[Rate
(L/S)]],"")</f>
        <v>0</v>
      </c>
      <c r="BF651" s="7">
        <f>IFERROR(VLOOKUP(Table1[[#This Row],[Stock]],[2]CUS030!$A$5:$BO$10000,63,0)/Table1[[#This Row],[Rate
(L/S)]],"")</f>
        <v>0</v>
      </c>
      <c r="BG651" s="7">
        <f>IFERROR(VLOOKUP(Table1[[#This Row],[Stock]],[2]CUS030!$A$5:$BO$10000,64,0)/Table1[[#This Row],[Rate
(L/S)]],"")</f>
        <v>0</v>
      </c>
      <c r="BH651" s="7">
        <f>IFERROR(VLOOKUP(Table1[[#This Row],[Stock]],[2]CUS030!$A$5:$BO$10000,65,0)/Table1[[#This Row],[Rate
(L/S)]],"")</f>
        <v>0</v>
      </c>
      <c r="BI651" s="7" t="s">
        <v>1</v>
      </c>
      <c r="BJ651" s="15">
        <f>IFERROR(IF(Table1[[#This Row],[S.Material]]="S",(Table1[[#This Row],[Total Qty]]+Table1[[#This Row],[N+1]]+Table1[[#This Row],[N+2]]),Table1[[#This Row],[Total Qty]]+Table1[[#This Row],[N+1]]),)</f>
        <v>165.71428571428572</v>
      </c>
      <c r="BK651" s="7" t="str">
        <f>IFERROR(IF(((AVERAGE((Table1[[#This Row],[N+1]],Table1[[#This Row],[N+2]]),Table1[[#This Row],[N+3]])-(Table1[[#This Row],[Total Qty]])))&gt;500,"Fixed&gt;500pcs",""),"")</f>
        <v/>
      </c>
      <c r="BL651" s="7" t="str">
        <f>IF(AND(Table1[[#This Row],[Last Forcast]]=0,Table1[[#This Row],[Total Qty]]&gt;0,Table1[[#This Row],[N+1]]&gt;0),"Check PO again","")</f>
        <v/>
      </c>
    </row>
    <row r="652" spans="2:64" x14ac:dyDescent="0.3">
      <c r="B652">
        <v>650</v>
      </c>
      <c r="C652" t="s">
        <v>665</v>
      </c>
      <c r="D652">
        <f>IFERROR(ROUND((MID(Table1[[#This Row],[Production]],35,(LEN(Table1[[#This Row],[Production]]))-37)/(MID(Table1[[#This Row],[Stock]],35,(LEN(Table1[[#This Row],[Stock]]))-37))),0),"")</f>
        <v>1</v>
      </c>
      <c r="E652" t="s">
        <v>665</v>
      </c>
      <c r="F652" s="16">
        <f>VLOOKUP(LEFT(Table1[[#This Row],[Production]],LEN(Table1[[#This Row],[Production]])-7),Item!$A$5:$Z$1000,26,0)</f>
        <v>1.367</v>
      </c>
      <c r="H652" s="8" t="str">
        <f>IFERROR(VLOOKUP(MID(Table1[[#This Row],[Production]],10,2),Special!$B$2:$D$26,3,0),"")</f>
        <v>S</v>
      </c>
      <c r="J652" t="b">
        <f>EXACT(LEFT(Table1[[#This Row],[Stock]],12),LEFT(Table1[[#This Row],[Production]],12))</f>
        <v>1</v>
      </c>
      <c r="K652" t="b">
        <f>EXACT((RIGHT(Table1[[#This Row],[Stock]],3)),((RIGHT(Table1[[#This Row],[Production]],3))))</f>
        <v>1</v>
      </c>
      <c r="L652" s="14">
        <f>IFERROR(VLOOKUP(Table1[[#This Row],[Stock]],[1]Sheet1!$A$7:$N$10000,14,0),"")</f>
        <v>0</v>
      </c>
      <c r="M652" s="14">
        <f>IFERROR(ROUND((Table1[[#This Row],[Stock
(S&amp;L)]]/Table1[[#This Row],[Rate
(L/S)]]),0),"")</f>
        <v>0</v>
      </c>
      <c r="O652" t="str">
        <f>IF(Table1[[#This Row],[Rate
(L/S)]]=1,"P/E","C")</f>
        <v>P/E</v>
      </c>
      <c r="P652" s="7" t="str">
        <f>IFERROR(VLOOKUP(Table1[[#This Row],[Stock]],[2]CUS030!$A$5:$BO$10000,21,0)/Table1[[#This Row],[Rate
(L/S)]],"")</f>
        <v/>
      </c>
      <c r="Q652" s="7" t="str">
        <f>IFERROR(VLOOKUP(Table1[[#This Row],[Stock]],[2]CUS030!$A$5:$BO$10000,22,0)/Table1[[#This Row],[Rate
(L/S)]],"")</f>
        <v/>
      </c>
      <c r="R652" s="7" t="str">
        <f>IFERROR(VLOOKUP(Table1[[#This Row],[Stock]],[2]CUS030!$A$5:$BO$10000,23,0)/Table1[[#This Row],[Rate
(L/S)]],"")</f>
        <v/>
      </c>
      <c r="S652" s="7" t="str">
        <f>IFERROR(VLOOKUP(Table1[[#This Row],[Stock]],[2]CUS030!$A$5:$BO$10000,24,0)/Table1[[#This Row],[Rate
(L/S)]],"")</f>
        <v/>
      </c>
      <c r="T652" s="7" t="str">
        <f>IFERROR(VLOOKUP(Table1[[#This Row],[Stock]],[2]CUS030!$A$5:$BO$10000,25,0)/Table1[[#This Row],[Rate
(L/S)]],"")</f>
        <v/>
      </c>
      <c r="U652" s="7" t="str">
        <f>IFERROR(VLOOKUP(Table1[[#This Row],[Stock]],[2]CUS030!$A$5:$BO$10000,26,0)/Table1[[#This Row],[Rate
(L/S)]],"")</f>
        <v/>
      </c>
      <c r="V652" s="7" t="str">
        <f>IFERROR(VLOOKUP(Table1[[#This Row],[Stock]],[2]CUS030!$A$5:$BO$10000,27,0)/Table1[[#This Row],[Rate
(L/S)]],"")</f>
        <v/>
      </c>
      <c r="W652" s="7" t="str">
        <f>IFERROR(VLOOKUP(Table1[[#This Row],[Stock]],[2]CUS030!$A$5:$BO$10000,28,0)/Table1[[#This Row],[Rate
(L/S)]],"")</f>
        <v/>
      </c>
      <c r="X652" s="7" t="str">
        <f>IFERROR(VLOOKUP(Table1[[#This Row],[Stock]],[2]CUS030!$A$5:$BO$10000,29,0)/Table1[[#This Row],[Rate
(L/S)]],"")</f>
        <v/>
      </c>
      <c r="Y652" s="7" t="str">
        <f>IFERROR(VLOOKUP(Table1[[#This Row],[Stock]],[2]CUS030!$A$5:$BO$10000,30,0)/Table1[[#This Row],[Rate
(L/S)]],"")</f>
        <v/>
      </c>
      <c r="Z652" s="7" t="str">
        <f>IFERROR(VLOOKUP(Table1[[#This Row],[Stock]],[2]CUS030!$A$5:$BO$10000,31,0)/Table1[[#This Row],[Rate
(L/S)]],"")</f>
        <v/>
      </c>
      <c r="AA652" s="7" t="str">
        <f>IFERROR(VLOOKUP(Table1[[#This Row],[Stock]],[2]CUS030!$A$5:$BO$10000,32,0)/Table1[[#This Row],[Rate
(L/S)]],"")</f>
        <v/>
      </c>
      <c r="AB652" s="7" t="str">
        <f>IFERROR(VLOOKUP(Table1[[#This Row],[Stock]],[2]CUS030!$A$5:$BO$10000,33,0)/Table1[[#This Row],[Rate
(L/S)]],"")</f>
        <v/>
      </c>
      <c r="AC652" s="7" t="str">
        <f>IFERROR(VLOOKUP(Table1[[#This Row],[Stock]],[2]CUS030!$A$5:$BO$10000,34,0)/Table1[[#This Row],[Rate
(L/S)]],"")</f>
        <v/>
      </c>
      <c r="AD652" s="7" t="str">
        <f>IFERROR(VLOOKUP(Table1[[#This Row],[Stock]],[2]CUS030!$A$5:$BO$10000,35,0)/Table1[[#This Row],[Rate
(L/S)]],"")</f>
        <v/>
      </c>
      <c r="AE652" s="7" t="str">
        <f>IFERROR(VLOOKUP(Table1[[#This Row],[Stock]],[2]CUS030!$A$5:$BO$10000,36,0)/Table1[[#This Row],[Rate
(L/S)]],"")</f>
        <v/>
      </c>
      <c r="AF652" s="7" t="str">
        <f>IFERROR(VLOOKUP(Table1[[#This Row],[Stock]],[2]CUS030!$A$5:$BO$10000,37,0)/Table1[[#This Row],[Rate
(L/S)]],"")</f>
        <v/>
      </c>
      <c r="AG652" s="7" t="str">
        <f>IFERROR(VLOOKUP(Table1[[#This Row],[Stock]],[2]CUS030!$A$5:$BO$10000,38,0)/Table1[[#This Row],[Rate
(L/S)]],"")</f>
        <v/>
      </c>
      <c r="AH652" s="7" t="str">
        <f>IFERROR(VLOOKUP(Table1[[#This Row],[Stock]],[2]CUS030!$A$5:$BO$10000,39,0)/Table1[[#This Row],[Rate
(L/S)]],"")</f>
        <v/>
      </c>
      <c r="AI652" s="7" t="str">
        <f>IFERROR(VLOOKUP(Table1[[#This Row],[Stock]],[2]CUS030!$A$5:$BO$10000,40,0)/Table1[[#This Row],[Rate
(L/S)]],"")</f>
        <v/>
      </c>
      <c r="AJ652" s="7" t="str">
        <f>IFERROR(VLOOKUP(Table1[[#This Row],[Stock]],[2]CUS030!$A$5:$BO$10000,41,0)/Table1[[#This Row],[Rate
(L/S)]],"")</f>
        <v/>
      </c>
      <c r="AK652" s="7" t="str">
        <f>IFERROR(VLOOKUP(Table1[[#This Row],[Stock]],[2]CUS030!$A$5:$BO$10000,42,0)/Table1[[#This Row],[Rate
(L/S)]],"")</f>
        <v/>
      </c>
      <c r="AL652" s="7" t="str">
        <f>IFERROR(VLOOKUP(Table1[[#This Row],[Stock]],[2]CUS030!$A$5:$BO$10000,43,0)/Table1[[#This Row],[Rate
(L/S)]],"")</f>
        <v/>
      </c>
      <c r="AM652" s="7" t="str">
        <f>IFERROR(VLOOKUP(Table1[[#This Row],[Stock]],[2]CUS030!$A$5:$BO$10000,44,0)/Table1[[#This Row],[Rate
(L/S)]],"")</f>
        <v/>
      </c>
      <c r="AN652" s="7" t="str">
        <f>IFERROR(VLOOKUP(Table1[[#This Row],[Stock]],[2]CUS030!$A$5:$BO$10000,45,0)/Table1[[#This Row],[Rate
(L/S)]],"")</f>
        <v/>
      </c>
      <c r="AO652" s="7" t="str">
        <f>IFERROR(VLOOKUP(Table1[[#This Row],[Stock]],[2]CUS030!$A$5:$BO$10000,46,0)/Table1[[#This Row],[Rate
(L/S)]],"")</f>
        <v/>
      </c>
      <c r="AP652" s="7" t="str">
        <f>IFERROR(VLOOKUP(Table1[[#This Row],[Stock]],[2]CUS030!$A$5:$BO$10000,47,0)/Table1[[#This Row],[Rate
(L/S)]],"")</f>
        <v/>
      </c>
      <c r="AQ652" s="7" t="str">
        <f>IFERROR(VLOOKUP(Table1[[#This Row],[Stock]],[2]CUS030!$A$5:$BO$10000,48,0)/Table1[[#This Row],[Rate
(L/S)]],"")</f>
        <v/>
      </c>
      <c r="AR652" s="7" t="str">
        <f>IFERROR(VLOOKUP(Table1[[#This Row],[Stock]],[2]CUS030!$A$5:$BO$10000,49,0)/Table1[[#This Row],[Rate
(L/S)]],"")</f>
        <v/>
      </c>
      <c r="AS652" s="7" t="str">
        <f>IFERROR(VLOOKUP(Table1[[#This Row],[Stock]],[2]CUS030!$A$5:$BO$10000,50,0)/Table1[[#This Row],[Rate
(L/S)]],"")</f>
        <v/>
      </c>
      <c r="AT652" s="7" t="str">
        <f>IFERROR(VLOOKUP(Table1[[#This Row],[Stock]],[2]CUS030!$A$5:$BO$10000,51,0)/Table1[[#This Row],[Rate
(L/S)]],"")</f>
        <v/>
      </c>
      <c r="AU652" s="7" t="str">
        <f>IFERROR(VLOOKUP(Table1[[#This Row],[Stock]],[2]CUS030!$A$5:$BO$10000,52,0)/Table1[[#This Row],[Rate
(L/S)]],"")</f>
        <v/>
      </c>
      <c r="AV652" s="7" t="str">
        <f>IFERROR(VLOOKUP(Table1[[#This Row],[Stock]],[2]CUS030!$A$5:$BO$10000,53,0)/Table1[[#This Row],[Rate
(L/S)]],"")</f>
        <v/>
      </c>
      <c r="AW652" s="7" t="str">
        <f>IFERROR(VLOOKUP(Table1[[#This Row],[Stock]],[2]CUS030!$A$5:$BO$10000,54,0)/Table1[[#This Row],[Rate
(L/S)]],"")</f>
        <v/>
      </c>
      <c r="AX652" s="7" t="str">
        <f>IFERROR(VLOOKUP(Table1[[#This Row],[Stock]],[2]CUS030!$A$5:$BO$10000,55,0)/Table1[[#This Row],[Rate
(L/S)]],"")</f>
        <v/>
      </c>
      <c r="AY652" s="7" t="str">
        <f>IFERROR(VLOOKUP(Table1[[#This Row],[Stock]],[2]CUS030!$A$5:$BO$10000,56,0)/Table1[[#This Row],[Rate
(L/S)]],"")</f>
        <v/>
      </c>
      <c r="AZ652" s="7" t="str">
        <f>IFERROR(VLOOKUP(Table1[[#This Row],[Stock]],[2]CUS030!$A$5:$BO$10000,57,0)/Table1[[#This Row],[Rate
(L/S)]],"")</f>
        <v/>
      </c>
      <c r="BA652" s="7" t="str">
        <f>IFERROR(VLOOKUP(Table1[[#This Row],[Stock]],[2]CUS030!$A$5:$BO$10000,58,0)/Table1[[#This Row],[Rate
(L/S)]],"")</f>
        <v/>
      </c>
      <c r="BB652" s="7" t="str">
        <f>IFERROR(VLOOKUP(Table1[[#This Row],[Stock]],[2]CUS030!$A$5:$BO$10000,59,0)/Table1[[#This Row],[Rate
(L/S)]],"")</f>
        <v/>
      </c>
      <c r="BC652" s="7" t="str">
        <f>IFERROR(VLOOKUP(Table1[[#This Row],[Stock]],[2]CUS030!$A$5:$BO$10000,60,0)/Table1[[#This Row],[Rate
(L/S)]],"")</f>
        <v/>
      </c>
      <c r="BD652" s="7" t="str">
        <f>IFERROR(VLOOKUP(Table1[[#This Row],[Stock]],[2]CUS030!$A$5:$BO$10000,61,0)/Table1[[#This Row],[Rate
(L/S)]],"")</f>
        <v/>
      </c>
      <c r="BE652" s="7" t="str">
        <f>IFERROR(VLOOKUP(Table1[[#This Row],[Stock]],[2]CUS030!$A$5:$BO$10000,62,0)/Table1[[#This Row],[Rate
(L/S)]],"")</f>
        <v/>
      </c>
      <c r="BF652" s="7" t="str">
        <f>IFERROR(VLOOKUP(Table1[[#This Row],[Stock]],[2]CUS030!$A$5:$BO$10000,63,0)/Table1[[#This Row],[Rate
(L/S)]],"")</f>
        <v/>
      </c>
      <c r="BG652" s="7" t="str">
        <f>IFERROR(VLOOKUP(Table1[[#This Row],[Stock]],[2]CUS030!$A$5:$BO$10000,64,0)/Table1[[#This Row],[Rate
(L/S)]],"")</f>
        <v/>
      </c>
      <c r="BH652" s="7" t="str">
        <f>IFERROR(VLOOKUP(Table1[[#This Row],[Stock]],[2]CUS030!$A$5:$BO$10000,65,0)/Table1[[#This Row],[Rate
(L/S)]],"")</f>
        <v/>
      </c>
      <c r="BI652" s="7" t="s">
        <v>1</v>
      </c>
      <c r="BJ652" s="15">
        <f>IFERROR(IF(Table1[[#This Row],[S.Material]]="S",(Table1[[#This Row],[Total Qty]]+Table1[[#This Row],[N+1]]+Table1[[#This Row],[N+2]]),Table1[[#This Row],[Total Qty]]+Table1[[#This Row],[N+1]]),)</f>
        <v>0</v>
      </c>
      <c r="BK652" s="7" t="str">
        <f>IFERROR(IF(((AVERAGE((Table1[[#This Row],[N+1]],Table1[[#This Row],[N+2]]),Table1[[#This Row],[N+3]])-(Table1[[#This Row],[Total Qty]])))&gt;500,"Fixed&gt;500pcs",""),"")</f>
        <v/>
      </c>
      <c r="BL652" s="7" t="str">
        <f>IF(AND(Table1[[#This Row],[Last Forcast]]=0,Table1[[#This Row],[Total Qty]]&gt;0,Table1[[#This Row],[N+1]]&gt;0),"Check PO again","")</f>
        <v/>
      </c>
    </row>
    <row r="653" spans="2:64" x14ac:dyDescent="0.3">
      <c r="B653">
        <v>651</v>
      </c>
      <c r="C653" t="s">
        <v>666</v>
      </c>
      <c r="D653">
        <f>IFERROR(ROUND((MID(Table1[[#This Row],[Production]],35,(LEN(Table1[[#This Row],[Production]]))-37)/(MID(Table1[[#This Row],[Stock]],35,(LEN(Table1[[#This Row],[Stock]]))-37))),0),"")</f>
        <v>1</v>
      </c>
      <c r="E653" t="s">
        <v>666</v>
      </c>
      <c r="F653" s="16">
        <f>VLOOKUP(LEFT(Table1[[#This Row],[Production]],LEN(Table1[[#This Row],[Production]])-7),Item!$A$5:$Z$1000,26,0)</f>
        <v>2.7509999999999999</v>
      </c>
      <c r="H653" s="8" t="str">
        <f>IFERROR(VLOOKUP(MID(Table1[[#This Row],[Production]],10,2),Special!$B$2:$D$26,3,0),"")</f>
        <v>S</v>
      </c>
      <c r="J653" t="b">
        <f>EXACT(LEFT(Table1[[#This Row],[Stock]],12),LEFT(Table1[[#This Row],[Production]],12))</f>
        <v>1</v>
      </c>
      <c r="K653" t="b">
        <f>EXACT((RIGHT(Table1[[#This Row],[Stock]],3)),((RIGHT(Table1[[#This Row],[Production]],3))))</f>
        <v>1</v>
      </c>
      <c r="L653" s="14">
        <f>IFERROR(VLOOKUP(Table1[[#This Row],[Stock]],[1]Sheet1!$A$7:$N$10000,14,0),"")</f>
        <v>119</v>
      </c>
      <c r="M653" s="14">
        <f>IFERROR(ROUND((Table1[[#This Row],[Stock
(S&amp;L)]]/Table1[[#This Row],[Rate
(L/S)]]),0),"")</f>
        <v>119</v>
      </c>
      <c r="O653" t="str">
        <f>IF(Table1[[#This Row],[Rate
(L/S)]]=1,"P/E","C")</f>
        <v>P/E</v>
      </c>
      <c r="P653" s="7" t="str">
        <f>IFERROR(VLOOKUP(Table1[[#This Row],[Stock]],[2]CUS030!$A$5:$BO$10000,21,0)/Table1[[#This Row],[Rate
(L/S)]],"")</f>
        <v/>
      </c>
      <c r="Q653" s="7" t="str">
        <f>IFERROR(VLOOKUP(Table1[[#This Row],[Stock]],[2]CUS030!$A$5:$BO$10000,22,0)/Table1[[#This Row],[Rate
(L/S)]],"")</f>
        <v/>
      </c>
      <c r="R653" s="7" t="str">
        <f>IFERROR(VLOOKUP(Table1[[#This Row],[Stock]],[2]CUS030!$A$5:$BO$10000,23,0)/Table1[[#This Row],[Rate
(L/S)]],"")</f>
        <v/>
      </c>
      <c r="S653" s="7" t="str">
        <f>IFERROR(VLOOKUP(Table1[[#This Row],[Stock]],[2]CUS030!$A$5:$BO$10000,24,0)/Table1[[#This Row],[Rate
(L/S)]],"")</f>
        <v/>
      </c>
      <c r="T653" s="7" t="str">
        <f>IFERROR(VLOOKUP(Table1[[#This Row],[Stock]],[2]CUS030!$A$5:$BO$10000,25,0)/Table1[[#This Row],[Rate
(L/S)]],"")</f>
        <v/>
      </c>
      <c r="U653" s="7" t="str">
        <f>IFERROR(VLOOKUP(Table1[[#This Row],[Stock]],[2]CUS030!$A$5:$BO$10000,26,0)/Table1[[#This Row],[Rate
(L/S)]],"")</f>
        <v/>
      </c>
      <c r="V653" s="7" t="str">
        <f>IFERROR(VLOOKUP(Table1[[#This Row],[Stock]],[2]CUS030!$A$5:$BO$10000,27,0)/Table1[[#This Row],[Rate
(L/S)]],"")</f>
        <v/>
      </c>
      <c r="W653" s="7" t="str">
        <f>IFERROR(VLOOKUP(Table1[[#This Row],[Stock]],[2]CUS030!$A$5:$BO$10000,28,0)/Table1[[#This Row],[Rate
(L/S)]],"")</f>
        <v/>
      </c>
      <c r="X653" s="7" t="str">
        <f>IFERROR(VLOOKUP(Table1[[#This Row],[Stock]],[2]CUS030!$A$5:$BO$10000,29,0)/Table1[[#This Row],[Rate
(L/S)]],"")</f>
        <v/>
      </c>
      <c r="Y653" s="7" t="str">
        <f>IFERROR(VLOOKUP(Table1[[#This Row],[Stock]],[2]CUS030!$A$5:$BO$10000,30,0)/Table1[[#This Row],[Rate
(L/S)]],"")</f>
        <v/>
      </c>
      <c r="Z653" s="7" t="str">
        <f>IFERROR(VLOOKUP(Table1[[#This Row],[Stock]],[2]CUS030!$A$5:$BO$10000,31,0)/Table1[[#This Row],[Rate
(L/S)]],"")</f>
        <v/>
      </c>
      <c r="AA653" s="7" t="str">
        <f>IFERROR(VLOOKUP(Table1[[#This Row],[Stock]],[2]CUS030!$A$5:$BO$10000,32,0)/Table1[[#This Row],[Rate
(L/S)]],"")</f>
        <v/>
      </c>
      <c r="AB653" s="7" t="str">
        <f>IFERROR(VLOOKUP(Table1[[#This Row],[Stock]],[2]CUS030!$A$5:$BO$10000,33,0)/Table1[[#This Row],[Rate
(L/S)]],"")</f>
        <v/>
      </c>
      <c r="AC653" s="7" t="str">
        <f>IFERROR(VLOOKUP(Table1[[#This Row],[Stock]],[2]CUS030!$A$5:$BO$10000,34,0)/Table1[[#This Row],[Rate
(L/S)]],"")</f>
        <v/>
      </c>
      <c r="AD653" s="7" t="str">
        <f>IFERROR(VLOOKUP(Table1[[#This Row],[Stock]],[2]CUS030!$A$5:$BO$10000,35,0)/Table1[[#This Row],[Rate
(L/S)]],"")</f>
        <v/>
      </c>
      <c r="AE653" s="7" t="str">
        <f>IFERROR(VLOOKUP(Table1[[#This Row],[Stock]],[2]CUS030!$A$5:$BO$10000,36,0)/Table1[[#This Row],[Rate
(L/S)]],"")</f>
        <v/>
      </c>
      <c r="AF653" s="7" t="str">
        <f>IFERROR(VLOOKUP(Table1[[#This Row],[Stock]],[2]CUS030!$A$5:$BO$10000,37,0)/Table1[[#This Row],[Rate
(L/S)]],"")</f>
        <v/>
      </c>
      <c r="AG653" s="7" t="str">
        <f>IFERROR(VLOOKUP(Table1[[#This Row],[Stock]],[2]CUS030!$A$5:$BO$10000,38,0)/Table1[[#This Row],[Rate
(L/S)]],"")</f>
        <v/>
      </c>
      <c r="AH653" s="7" t="str">
        <f>IFERROR(VLOOKUP(Table1[[#This Row],[Stock]],[2]CUS030!$A$5:$BO$10000,39,0)/Table1[[#This Row],[Rate
(L/S)]],"")</f>
        <v/>
      </c>
      <c r="AI653" s="7" t="str">
        <f>IFERROR(VLOOKUP(Table1[[#This Row],[Stock]],[2]CUS030!$A$5:$BO$10000,40,0)/Table1[[#This Row],[Rate
(L/S)]],"")</f>
        <v/>
      </c>
      <c r="AJ653" s="7" t="str">
        <f>IFERROR(VLOOKUP(Table1[[#This Row],[Stock]],[2]CUS030!$A$5:$BO$10000,41,0)/Table1[[#This Row],[Rate
(L/S)]],"")</f>
        <v/>
      </c>
      <c r="AK653" s="7" t="str">
        <f>IFERROR(VLOOKUP(Table1[[#This Row],[Stock]],[2]CUS030!$A$5:$BO$10000,42,0)/Table1[[#This Row],[Rate
(L/S)]],"")</f>
        <v/>
      </c>
      <c r="AL653" s="7" t="str">
        <f>IFERROR(VLOOKUP(Table1[[#This Row],[Stock]],[2]CUS030!$A$5:$BO$10000,43,0)/Table1[[#This Row],[Rate
(L/S)]],"")</f>
        <v/>
      </c>
      <c r="AM653" s="7" t="str">
        <f>IFERROR(VLOOKUP(Table1[[#This Row],[Stock]],[2]CUS030!$A$5:$BO$10000,44,0)/Table1[[#This Row],[Rate
(L/S)]],"")</f>
        <v/>
      </c>
      <c r="AN653" s="7" t="str">
        <f>IFERROR(VLOOKUP(Table1[[#This Row],[Stock]],[2]CUS030!$A$5:$BO$10000,45,0)/Table1[[#This Row],[Rate
(L/S)]],"")</f>
        <v/>
      </c>
      <c r="AO653" s="7" t="str">
        <f>IFERROR(VLOOKUP(Table1[[#This Row],[Stock]],[2]CUS030!$A$5:$BO$10000,46,0)/Table1[[#This Row],[Rate
(L/S)]],"")</f>
        <v/>
      </c>
      <c r="AP653" s="7" t="str">
        <f>IFERROR(VLOOKUP(Table1[[#This Row],[Stock]],[2]CUS030!$A$5:$BO$10000,47,0)/Table1[[#This Row],[Rate
(L/S)]],"")</f>
        <v/>
      </c>
      <c r="AQ653" s="7" t="str">
        <f>IFERROR(VLOOKUP(Table1[[#This Row],[Stock]],[2]CUS030!$A$5:$BO$10000,48,0)/Table1[[#This Row],[Rate
(L/S)]],"")</f>
        <v/>
      </c>
      <c r="AR653" s="7" t="str">
        <f>IFERROR(VLOOKUP(Table1[[#This Row],[Stock]],[2]CUS030!$A$5:$BO$10000,49,0)/Table1[[#This Row],[Rate
(L/S)]],"")</f>
        <v/>
      </c>
      <c r="AS653" s="7" t="str">
        <f>IFERROR(VLOOKUP(Table1[[#This Row],[Stock]],[2]CUS030!$A$5:$BO$10000,50,0)/Table1[[#This Row],[Rate
(L/S)]],"")</f>
        <v/>
      </c>
      <c r="AT653" s="7" t="str">
        <f>IFERROR(VLOOKUP(Table1[[#This Row],[Stock]],[2]CUS030!$A$5:$BO$10000,51,0)/Table1[[#This Row],[Rate
(L/S)]],"")</f>
        <v/>
      </c>
      <c r="AU653" s="7" t="str">
        <f>IFERROR(VLOOKUP(Table1[[#This Row],[Stock]],[2]CUS030!$A$5:$BO$10000,52,0)/Table1[[#This Row],[Rate
(L/S)]],"")</f>
        <v/>
      </c>
      <c r="AV653" s="7" t="str">
        <f>IFERROR(VLOOKUP(Table1[[#This Row],[Stock]],[2]CUS030!$A$5:$BO$10000,53,0)/Table1[[#This Row],[Rate
(L/S)]],"")</f>
        <v/>
      </c>
      <c r="AW653" s="7" t="str">
        <f>IFERROR(VLOOKUP(Table1[[#This Row],[Stock]],[2]CUS030!$A$5:$BO$10000,54,0)/Table1[[#This Row],[Rate
(L/S)]],"")</f>
        <v/>
      </c>
      <c r="AX653" s="7" t="str">
        <f>IFERROR(VLOOKUP(Table1[[#This Row],[Stock]],[2]CUS030!$A$5:$BO$10000,55,0)/Table1[[#This Row],[Rate
(L/S)]],"")</f>
        <v/>
      </c>
      <c r="AY653" s="7" t="str">
        <f>IFERROR(VLOOKUP(Table1[[#This Row],[Stock]],[2]CUS030!$A$5:$BO$10000,56,0)/Table1[[#This Row],[Rate
(L/S)]],"")</f>
        <v/>
      </c>
      <c r="AZ653" s="7" t="str">
        <f>IFERROR(VLOOKUP(Table1[[#This Row],[Stock]],[2]CUS030!$A$5:$BO$10000,57,0)/Table1[[#This Row],[Rate
(L/S)]],"")</f>
        <v/>
      </c>
      <c r="BA653" s="7" t="str">
        <f>IFERROR(VLOOKUP(Table1[[#This Row],[Stock]],[2]CUS030!$A$5:$BO$10000,58,0)/Table1[[#This Row],[Rate
(L/S)]],"")</f>
        <v/>
      </c>
      <c r="BB653" s="7" t="str">
        <f>IFERROR(VLOOKUP(Table1[[#This Row],[Stock]],[2]CUS030!$A$5:$BO$10000,59,0)/Table1[[#This Row],[Rate
(L/S)]],"")</f>
        <v/>
      </c>
      <c r="BC653" s="7" t="str">
        <f>IFERROR(VLOOKUP(Table1[[#This Row],[Stock]],[2]CUS030!$A$5:$BO$10000,60,0)/Table1[[#This Row],[Rate
(L/S)]],"")</f>
        <v/>
      </c>
      <c r="BD653" s="7" t="str">
        <f>IFERROR(VLOOKUP(Table1[[#This Row],[Stock]],[2]CUS030!$A$5:$BO$10000,61,0)/Table1[[#This Row],[Rate
(L/S)]],"")</f>
        <v/>
      </c>
      <c r="BE653" s="7" t="str">
        <f>IFERROR(VLOOKUP(Table1[[#This Row],[Stock]],[2]CUS030!$A$5:$BO$10000,62,0)/Table1[[#This Row],[Rate
(L/S)]],"")</f>
        <v/>
      </c>
      <c r="BF653" s="7" t="str">
        <f>IFERROR(VLOOKUP(Table1[[#This Row],[Stock]],[2]CUS030!$A$5:$BO$10000,63,0)/Table1[[#This Row],[Rate
(L/S)]],"")</f>
        <v/>
      </c>
      <c r="BG653" s="7" t="str">
        <f>IFERROR(VLOOKUP(Table1[[#This Row],[Stock]],[2]CUS030!$A$5:$BO$10000,64,0)/Table1[[#This Row],[Rate
(L/S)]],"")</f>
        <v/>
      </c>
      <c r="BH653" s="7" t="str">
        <f>IFERROR(VLOOKUP(Table1[[#This Row],[Stock]],[2]CUS030!$A$5:$BO$10000,65,0)/Table1[[#This Row],[Rate
(L/S)]],"")</f>
        <v/>
      </c>
      <c r="BI653" s="7" t="s">
        <v>1</v>
      </c>
      <c r="BJ653" s="15">
        <f>IFERROR(IF(Table1[[#This Row],[S.Material]]="S",(Table1[[#This Row],[Total Qty]]+Table1[[#This Row],[N+1]]+Table1[[#This Row],[N+2]]),Table1[[#This Row],[Total Qty]]+Table1[[#This Row],[N+1]]),)</f>
        <v>0</v>
      </c>
      <c r="BK653" s="7" t="str">
        <f>IFERROR(IF(((AVERAGE((Table1[[#This Row],[N+1]],Table1[[#This Row],[N+2]]),Table1[[#This Row],[N+3]])-(Table1[[#This Row],[Total Qty]])))&gt;500,"Fixed&gt;500pcs",""),"")</f>
        <v/>
      </c>
      <c r="BL653" s="7" t="str">
        <f>IF(AND(Table1[[#This Row],[Last Forcast]]=0,Table1[[#This Row],[Total Qty]]&gt;0,Table1[[#This Row],[N+1]]&gt;0),"Check PO again","")</f>
        <v/>
      </c>
    </row>
    <row r="654" spans="2:64" x14ac:dyDescent="0.3">
      <c r="B654">
        <v>652</v>
      </c>
      <c r="C654" t="s">
        <v>667</v>
      </c>
      <c r="D654">
        <f>IFERROR(ROUND((MID(Table1[[#This Row],[Production]],35,(LEN(Table1[[#This Row],[Production]]))-37)/(MID(Table1[[#This Row],[Stock]],35,(LEN(Table1[[#This Row],[Stock]]))-37))),0),"")</f>
        <v>8</v>
      </c>
      <c r="E654" t="s">
        <v>666</v>
      </c>
      <c r="F654" s="16">
        <f>VLOOKUP(LEFT(Table1[[#This Row],[Production]],LEN(Table1[[#This Row],[Production]])-7),Item!$A$5:$Z$1000,26,0)</f>
        <v>2.7509999999999999</v>
      </c>
      <c r="H654" s="8" t="str">
        <f>IFERROR(VLOOKUP(MID(Table1[[#This Row],[Production]],10,2),Special!$B$2:$D$26,3,0),"")</f>
        <v>S</v>
      </c>
      <c r="J654" t="b">
        <f>EXACT(LEFT(Table1[[#This Row],[Stock]],12),LEFT(Table1[[#This Row],[Production]],12))</f>
        <v>1</v>
      </c>
      <c r="K654" t="b">
        <f>EXACT((RIGHT(Table1[[#This Row],[Stock]],3)),((RIGHT(Table1[[#This Row],[Production]],3))))</f>
        <v>1</v>
      </c>
      <c r="L654" s="14">
        <f>IFERROR(VLOOKUP(Table1[[#This Row],[Stock]],[1]Sheet1!$A$7:$N$10000,14,0),"")</f>
        <v>0</v>
      </c>
      <c r="M654" s="14">
        <f>IFERROR(ROUND((Table1[[#This Row],[Stock
(S&amp;L)]]/Table1[[#This Row],[Rate
(L/S)]]),0),"")</f>
        <v>0</v>
      </c>
      <c r="O654" t="str">
        <f>IF(Table1[[#This Row],[Rate
(L/S)]]=1,"P/E","C")</f>
        <v>C</v>
      </c>
      <c r="P654" s="7" t="str">
        <f>IFERROR(VLOOKUP(Table1[[#This Row],[Stock]],[2]CUS030!$A$5:$BO$10000,21,0)/Table1[[#This Row],[Rate
(L/S)]],"")</f>
        <v/>
      </c>
      <c r="Q654" s="7" t="str">
        <f>IFERROR(VLOOKUP(Table1[[#This Row],[Stock]],[2]CUS030!$A$5:$BO$10000,22,0)/Table1[[#This Row],[Rate
(L/S)]],"")</f>
        <v/>
      </c>
      <c r="R654" s="7" t="str">
        <f>IFERROR(VLOOKUP(Table1[[#This Row],[Stock]],[2]CUS030!$A$5:$BO$10000,23,0)/Table1[[#This Row],[Rate
(L/S)]],"")</f>
        <v/>
      </c>
      <c r="S654" s="7" t="str">
        <f>IFERROR(VLOOKUP(Table1[[#This Row],[Stock]],[2]CUS030!$A$5:$BO$10000,24,0)/Table1[[#This Row],[Rate
(L/S)]],"")</f>
        <v/>
      </c>
      <c r="T654" s="7" t="str">
        <f>IFERROR(VLOOKUP(Table1[[#This Row],[Stock]],[2]CUS030!$A$5:$BO$10000,25,0)/Table1[[#This Row],[Rate
(L/S)]],"")</f>
        <v/>
      </c>
      <c r="U654" s="7" t="str">
        <f>IFERROR(VLOOKUP(Table1[[#This Row],[Stock]],[2]CUS030!$A$5:$BO$10000,26,0)/Table1[[#This Row],[Rate
(L/S)]],"")</f>
        <v/>
      </c>
      <c r="V654" s="7" t="str">
        <f>IFERROR(VLOOKUP(Table1[[#This Row],[Stock]],[2]CUS030!$A$5:$BO$10000,27,0)/Table1[[#This Row],[Rate
(L/S)]],"")</f>
        <v/>
      </c>
      <c r="W654" s="7" t="str">
        <f>IFERROR(VLOOKUP(Table1[[#This Row],[Stock]],[2]CUS030!$A$5:$BO$10000,28,0)/Table1[[#This Row],[Rate
(L/S)]],"")</f>
        <v/>
      </c>
      <c r="X654" s="7" t="str">
        <f>IFERROR(VLOOKUP(Table1[[#This Row],[Stock]],[2]CUS030!$A$5:$BO$10000,29,0)/Table1[[#This Row],[Rate
(L/S)]],"")</f>
        <v/>
      </c>
      <c r="Y654" s="7" t="str">
        <f>IFERROR(VLOOKUP(Table1[[#This Row],[Stock]],[2]CUS030!$A$5:$BO$10000,30,0)/Table1[[#This Row],[Rate
(L/S)]],"")</f>
        <v/>
      </c>
      <c r="Z654" s="7" t="str">
        <f>IFERROR(VLOOKUP(Table1[[#This Row],[Stock]],[2]CUS030!$A$5:$BO$10000,31,0)/Table1[[#This Row],[Rate
(L/S)]],"")</f>
        <v/>
      </c>
      <c r="AA654" s="7" t="str">
        <f>IFERROR(VLOOKUP(Table1[[#This Row],[Stock]],[2]CUS030!$A$5:$BO$10000,32,0)/Table1[[#This Row],[Rate
(L/S)]],"")</f>
        <v/>
      </c>
      <c r="AB654" s="7" t="str">
        <f>IFERROR(VLOOKUP(Table1[[#This Row],[Stock]],[2]CUS030!$A$5:$BO$10000,33,0)/Table1[[#This Row],[Rate
(L/S)]],"")</f>
        <v/>
      </c>
      <c r="AC654" s="7" t="str">
        <f>IFERROR(VLOOKUP(Table1[[#This Row],[Stock]],[2]CUS030!$A$5:$BO$10000,34,0)/Table1[[#This Row],[Rate
(L/S)]],"")</f>
        <v/>
      </c>
      <c r="AD654" s="7" t="str">
        <f>IFERROR(VLOOKUP(Table1[[#This Row],[Stock]],[2]CUS030!$A$5:$BO$10000,35,0)/Table1[[#This Row],[Rate
(L/S)]],"")</f>
        <v/>
      </c>
      <c r="AE654" s="7" t="str">
        <f>IFERROR(VLOOKUP(Table1[[#This Row],[Stock]],[2]CUS030!$A$5:$BO$10000,36,0)/Table1[[#This Row],[Rate
(L/S)]],"")</f>
        <v/>
      </c>
      <c r="AF654" s="7" t="str">
        <f>IFERROR(VLOOKUP(Table1[[#This Row],[Stock]],[2]CUS030!$A$5:$BO$10000,37,0)/Table1[[#This Row],[Rate
(L/S)]],"")</f>
        <v/>
      </c>
      <c r="AG654" s="7" t="str">
        <f>IFERROR(VLOOKUP(Table1[[#This Row],[Stock]],[2]CUS030!$A$5:$BO$10000,38,0)/Table1[[#This Row],[Rate
(L/S)]],"")</f>
        <v/>
      </c>
      <c r="AH654" s="7" t="str">
        <f>IFERROR(VLOOKUP(Table1[[#This Row],[Stock]],[2]CUS030!$A$5:$BO$10000,39,0)/Table1[[#This Row],[Rate
(L/S)]],"")</f>
        <v/>
      </c>
      <c r="AI654" s="7" t="str">
        <f>IFERROR(VLOOKUP(Table1[[#This Row],[Stock]],[2]CUS030!$A$5:$BO$10000,40,0)/Table1[[#This Row],[Rate
(L/S)]],"")</f>
        <v/>
      </c>
      <c r="AJ654" s="7" t="str">
        <f>IFERROR(VLOOKUP(Table1[[#This Row],[Stock]],[2]CUS030!$A$5:$BO$10000,41,0)/Table1[[#This Row],[Rate
(L/S)]],"")</f>
        <v/>
      </c>
      <c r="AK654" s="7" t="str">
        <f>IFERROR(VLOOKUP(Table1[[#This Row],[Stock]],[2]CUS030!$A$5:$BO$10000,42,0)/Table1[[#This Row],[Rate
(L/S)]],"")</f>
        <v/>
      </c>
      <c r="AL654" s="7" t="str">
        <f>IFERROR(VLOOKUP(Table1[[#This Row],[Stock]],[2]CUS030!$A$5:$BO$10000,43,0)/Table1[[#This Row],[Rate
(L/S)]],"")</f>
        <v/>
      </c>
      <c r="AM654" s="7" t="str">
        <f>IFERROR(VLOOKUP(Table1[[#This Row],[Stock]],[2]CUS030!$A$5:$BO$10000,44,0)/Table1[[#This Row],[Rate
(L/S)]],"")</f>
        <v/>
      </c>
      <c r="AN654" s="7" t="str">
        <f>IFERROR(VLOOKUP(Table1[[#This Row],[Stock]],[2]CUS030!$A$5:$BO$10000,45,0)/Table1[[#This Row],[Rate
(L/S)]],"")</f>
        <v/>
      </c>
      <c r="AO654" s="7" t="str">
        <f>IFERROR(VLOOKUP(Table1[[#This Row],[Stock]],[2]CUS030!$A$5:$BO$10000,46,0)/Table1[[#This Row],[Rate
(L/S)]],"")</f>
        <v/>
      </c>
      <c r="AP654" s="7" t="str">
        <f>IFERROR(VLOOKUP(Table1[[#This Row],[Stock]],[2]CUS030!$A$5:$BO$10000,47,0)/Table1[[#This Row],[Rate
(L/S)]],"")</f>
        <v/>
      </c>
      <c r="AQ654" s="7" t="str">
        <f>IFERROR(VLOOKUP(Table1[[#This Row],[Stock]],[2]CUS030!$A$5:$BO$10000,48,0)/Table1[[#This Row],[Rate
(L/S)]],"")</f>
        <v/>
      </c>
      <c r="AR654" s="7" t="str">
        <f>IFERROR(VLOOKUP(Table1[[#This Row],[Stock]],[2]CUS030!$A$5:$BO$10000,49,0)/Table1[[#This Row],[Rate
(L/S)]],"")</f>
        <v/>
      </c>
      <c r="AS654" s="7" t="str">
        <f>IFERROR(VLOOKUP(Table1[[#This Row],[Stock]],[2]CUS030!$A$5:$BO$10000,50,0)/Table1[[#This Row],[Rate
(L/S)]],"")</f>
        <v/>
      </c>
      <c r="AT654" s="7" t="str">
        <f>IFERROR(VLOOKUP(Table1[[#This Row],[Stock]],[2]CUS030!$A$5:$BO$10000,51,0)/Table1[[#This Row],[Rate
(L/S)]],"")</f>
        <v/>
      </c>
      <c r="AU654" s="7" t="str">
        <f>IFERROR(VLOOKUP(Table1[[#This Row],[Stock]],[2]CUS030!$A$5:$BO$10000,52,0)/Table1[[#This Row],[Rate
(L/S)]],"")</f>
        <v/>
      </c>
      <c r="AV654" s="7" t="str">
        <f>IFERROR(VLOOKUP(Table1[[#This Row],[Stock]],[2]CUS030!$A$5:$BO$10000,53,0)/Table1[[#This Row],[Rate
(L/S)]],"")</f>
        <v/>
      </c>
      <c r="AW654" s="7" t="str">
        <f>IFERROR(VLOOKUP(Table1[[#This Row],[Stock]],[2]CUS030!$A$5:$BO$10000,54,0)/Table1[[#This Row],[Rate
(L/S)]],"")</f>
        <v/>
      </c>
      <c r="AX654" s="7" t="str">
        <f>IFERROR(VLOOKUP(Table1[[#This Row],[Stock]],[2]CUS030!$A$5:$BO$10000,55,0)/Table1[[#This Row],[Rate
(L/S)]],"")</f>
        <v/>
      </c>
      <c r="AY654" s="7" t="str">
        <f>IFERROR(VLOOKUP(Table1[[#This Row],[Stock]],[2]CUS030!$A$5:$BO$10000,56,0)/Table1[[#This Row],[Rate
(L/S)]],"")</f>
        <v/>
      </c>
      <c r="AZ654" s="7" t="str">
        <f>IFERROR(VLOOKUP(Table1[[#This Row],[Stock]],[2]CUS030!$A$5:$BO$10000,57,0)/Table1[[#This Row],[Rate
(L/S)]],"")</f>
        <v/>
      </c>
      <c r="BA654" s="7" t="str">
        <f>IFERROR(VLOOKUP(Table1[[#This Row],[Stock]],[2]CUS030!$A$5:$BO$10000,58,0)/Table1[[#This Row],[Rate
(L/S)]],"")</f>
        <v/>
      </c>
      <c r="BB654" s="7" t="str">
        <f>IFERROR(VLOOKUP(Table1[[#This Row],[Stock]],[2]CUS030!$A$5:$BO$10000,59,0)/Table1[[#This Row],[Rate
(L/S)]],"")</f>
        <v/>
      </c>
      <c r="BC654" s="7" t="str">
        <f>IFERROR(VLOOKUP(Table1[[#This Row],[Stock]],[2]CUS030!$A$5:$BO$10000,60,0)/Table1[[#This Row],[Rate
(L/S)]],"")</f>
        <v/>
      </c>
      <c r="BD654" s="7" t="str">
        <f>IFERROR(VLOOKUP(Table1[[#This Row],[Stock]],[2]CUS030!$A$5:$BO$10000,61,0)/Table1[[#This Row],[Rate
(L/S)]],"")</f>
        <v/>
      </c>
      <c r="BE654" s="7" t="str">
        <f>IFERROR(VLOOKUP(Table1[[#This Row],[Stock]],[2]CUS030!$A$5:$BO$10000,62,0)/Table1[[#This Row],[Rate
(L/S)]],"")</f>
        <v/>
      </c>
      <c r="BF654" s="7" t="str">
        <f>IFERROR(VLOOKUP(Table1[[#This Row],[Stock]],[2]CUS030!$A$5:$BO$10000,63,0)/Table1[[#This Row],[Rate
(L/S)]],"")</f>
        <v/>
      </c>
      <c r="BG654" s="7" t="str">
        <f>IFERROR(VLOOKUP(Table1[[#This Row],[Stock]],[2]CUS030!$A$5:$BO$10000,64,0)/Table1[[#This Row],[Rate
(L/S)]],"")</f>
        <v/>
      </c>
      <c r="BH654" s="7" t="str">
        <f>IFERROR(VLOOKUP(Table1[[#This Row],[Stock]],[2]CUS030!$A$5:$BO$10000,65,0)/Table1[[#This Row],[Rate
(L/S)]],"")</f>
        <v/>
      </c>
      <c r="BI654" s="7" t="s">
        <v>1</v>
      </c>
      <c r="BJ654" s="15">
        <f>IFERROR(IF(Table1[[#This Row],[S.Material]]="S",(Table1[[#This Row],[Total Qty]]+Table1[[#This Row],[N+1]]+Table1[[#This Row],[N+2]]),Table1[[#This Row],[Total Qty]]+Table1[[#This Row],[N+1]]),)</f>
        <v>0</v>
      </c>
      <c r="BK654" s="7" t="str">
        <f>IFERROR(IF(((AVERAGE((Table1[[#This Row],[N+1]],Table1[[#This Row],[N+2]]),Table1[[#This Row],[N+3]])-(Table1[[#This Row],[Total Qty]])))&gt;500,"Fixed&gt;500pcs",""),"")</f>
        <v/>
      </c>
      <c r="BL654" s="7" t="str">
        <f>IF(AND(Table1[[#This Row],[Last Forcast]]=0,Table1[[#This Row],[Total Qty]]&gt;0,Table1[[#This Row],[N+1]]&gt;0),"Check PO again","")</f>
        <v/>
      </c>
    </row>
    <row r="655" spans="2:64" x14ac:dyDescent="0.3">
      <c r="B655">
        <v>653</v>
      </c>
      <c r="C655" t="s">
        <v>668</v>
      </c>
      <c r="D655">
        <f>IFERROR(ROUND((MID(Table1[[#This Row],[Production]],35,(LEN(Table1[[#This Row],[Production]]))-37)/(MID(Table1[[#This Row],[Stock]],35,(LEN(Table1[[#This Row],[Stock]]))-37))),0),"")</f>
        <v>24</v>
      </c>
      <c r="E655" t="s">
        <v>669</v>
      </c>
      <c r="F655" s="16">
        <f>VLOOKUP(LEFT(Table1[[#This Row],[Production]],LEN(Table1[[#This Row],[Production]])-7),Item!$A$5:$Z$1000,26,0)</f>
        <v>2.8849999999999998</v>
      </c>
      <c r="H655" s="8" t="str">
        <f>IFERROR(VLOOKUP(MID(Table1[[#This Row],[Production]],10,2),Special!$B$2:$D$26,3,0),"")</f>
        <v>S</v>
      </c>
      <c r="J655" t="b">
        <f>EXACT(LEFT(Table1[[#This Row],[Stock]],12),LEFT(Table1[[#This Row],[Production]],12))</f>
        <v>1</v>
      </c>
      <c r="K655" t="b">
        <f>EXACT((RIGHT(Table1[[#This Row],[Stock]],3)),((RIGHT(Table1[[#This Row],[Production]],3))))</f>
        <v>1</v>
      </c>
      <c r="L655" s="14">
        <f>IFERROR(VLOOKUP(Table1[[#This Row],[Stock]],[1]Sheet1!$A$7:$N$10000,14,0),"")</f>
        <v>88</v>
      </c>
      <c r="M655" s="14">
        <f>IFERROR(ROUND((Table1[[#This Row],[Stock
(S&amp;L)]]/Table1[[#This Row],[Rate
(L/S)]]),0),"")</f>
        <v>4</v>
      </c>
      <c r="O655" t="str">
        <f>IF(Table1[[#This Row],[Rate
(L/S)]]=1,"P/E","C")</f>
        <v>C</v>
      </c>
      <c r="P655" s="7">
        <f>IFERROR(VLOOKUP(Table1[[#This Row],[Stock]],[2]CUS030!$A$5:$BO$10000,21,0)/Table1[[#This Row],[Rate
(L/S)]],"")</f>
        <v>0</v>
      </c>
      <c r="Q655" s="7">
        <f>IFERROR(VLOOKUP(Table1[[#This Row],[Stock]],[2]CUS030!$A$5:$BO$10000,22,0)/Table1[[#This Row],[Rate
(L/S)]],"")</f>
        <v>0</v>
      </c>
      <c r="R655" s="7">
        <f>IFERROR(VLOOKUP(Table1[[#This Row],[Stock]],[2]CUS030!$A$5:$BO$10000,23,0)/Table1[[#This Row],[Rate
(L/S)]],"")</f>
        <v>0</v>
      </c>
      <c r="S655" s="7">
        <f>IFERROR(VLOOKUP(Table1[[#This Row],[Stock]],[2]CUS030!$A$5:$BO$10000,24,0)/Table1[[#This Row],[Rate
(L/S)]],"")</f>
        <v>0</v>
      </c>
      <c r="T655" s="7">
        <f>IFERROR(VLOOKUP(Table1[[#This Row],[Stock]],[2]CUS030!$A$5:$BO$10000,25,0)/Table1[[#This Row],[Rate
(L/S)]],"")</f>
        <v>0</v>
      </c>
      <c r="U655" s="7">
        <f>IFERROR(VLOOKUP(Table1[[#This Row],[Stock]],[2]CUS030!$A$5:$BO$10000,26,0)/Table1[[#This Row],[Rate
(L/S)]],"")</f>
        <v>0</v>
      </c>
      <c r="V655" s="7">
        <f>IFERROR(VLOOKUP(Table1[[#This Row],[Stock]],[2]CUS030!$A$5:$BO$10000,27,0)/Table1[[#This Row],[Rate
(L/S)]],"")</f>
        <v>0</v>
      </c>
      <c r="W655" s="7">
        <f>IFERROR(VLOOKUP(Table1[[#This Row],[Stock]],[2]CUS030!$A$5:$BO$10000,28,0)/Table1[[#This Row],[Rate
(L/S)]],"")</f>
        <v>0</v>
      </c>
      <c r="X655" s="7">
        <f>IFERROR(VLOOKUP(Table1[[#This Row],[Stock]],[2]CUS030!$A$5:$BO$10000,29,0)/Table1[[#This Row],[Rate
(L/S)]],"")</f>
        <v>0</v>
      </c>
      <c r="Y655" s="7">
        <f>IFERROR(VLOOKUP(Table1[[#This Row],[Stock]],[2]CUS030!$A$5:$BO$10000,30,0)/Table1[[#This Row],[Rate
(L/S)]],"")</f>
        <v>0</v>
      </c>
      <c r="Z655" s="7">
        <f>IFERROR(VLOOKUP(Table1[[#This Row],[Stock]],[2]CUS030!$A$5:$BO$10000,31,0)/Table1[[#This Row],[Rate
(L/S)]],"")</f>
        <v>0</v>
      </c>
      <c r="AA655" s="7">
        <f>IFERROR(VLOOKUP(Table1[[#This Row],[Stock]],[2]CUS030!$A$5:$BO$10000,32,0)/Table1[[#This Row],[Rate
(L/S)]],"")</f>
        <v>0</v>
      </c>
      <c r="AB655" s="7">
        <f>IFERROR(VLOOKUP(Table1[[#This Row],[Stock]],[2]CUS030!$A$5:$BO$10000,33,0)/Table1[[#This Row],[Rate
(L/S)]],"")</f>
        <v>0</v>
      </c>
      <c r="AC655" s="7">
        <f>IFERROR(VLOOKUP(Table1[[#This Row],[Stock]],[2]CUS030!$A$5:$BO$10000,34,0)/Table1[[#This Row],[Rate
(L/S)]],"")</f>
        <v>0</v>
      </c>
      <c r="AD655" s="7">
        <f>IFERROR(VLOOKUP(Table1[[#This Row],[Stock]],[2]CUS030!$A$5:$BO$10000,35,0)/Table1[[#This Row],[Rate
(L/S)]],"")</f>
        <v>0</v>
      </c>
      <c r="AE655" s="7">
        <f>IFERROR(VLOOKUP(Table1[[#This Row],[Stock]],[2]CUS030!$A$5:$BO$10000,36,0)/Table1[[#This Row],[Rate
(L/S)]],"")</f>
        <v>0</v>
      </c>
      <c r="AF655" s="7">
        <f>IFERROR(VLOOKUP(Table1[[#This Row],[Stock]],[2]CUS030!$A$5:$BO$10000,37,0)/Table1[[#This Row],[Rate
(L/S)]],"")</f>
        <v>0</v>
      </c>
      <c r="AG655" s="7">
        <f>IFERROR(VLOOKUP(Table1[[#This Row],[Stock]],[2]CUS030!$A$5:$BO$10000,38,0)/Table1[[#This Row],[Rate
(L/S)]],"")</f>
        <v>0</v>
      </c>
      <c r="AH655" s="7">
        <f>IFERROR(VLOOKUP(Table1[[#This Row],[Stock]],[2]CUS030!$A$5:$BO$10000,39,0)/Table1[[#This Row],[Rate
(L/S)]],"")</f>
        <v>0</v>
      </c>
      <c r="AI655" s="7">
        <f>IFERROR(VLOOKUP(Table1[[#This Row],[Stock]],[2]CUS030!$A$5:$BO$10000,40,0)/Table1[[#This Row],[Rate
(L/S)]],"")</f>
        <v>0</v>
      </c>
      <c r="AJ655" s="7">
        <f>IFERROR(VLOOKUP(Table1[[#This Row],[Stock]],[2]CUS030!$A$5:$BO$10000,41,0)/Table1[[#This Row],[Rate
(L/S)]],"")</f>
        <v>0</v>
      </c>
      <c r="AK655" s="7">
        <f>IFERROR(VLOOKUP(Table1[[#This Row],[Stock]],[2]CUS030!$A$5:$BO$10000,42,0)/Table1[[#This Row],[Rate
(L/S)]],"")</f>
        <v>0</v>
      </c>
      <c r="AL655" s="7">
        <f>IFERROR(VLOOKUP(Table1[[#This Row],[Stock]],[2]CUS030!$A$5:$BO$10000,43,0)/Table1[[#This Row],[Rate
(L/S)]],"")</f>
        <v>0</v>
      </c>
      <c r="AM655" s="7">
        <f>IFERROR(VLOOKUP(Table1[[#This Row],[Stock]],[2]CUS030!$A$5:$BO$10000,44,0)/Table1[[#This Row],[Rate
(L/S)]],"")</f>
        <v>0</v>
      </c>
      <c r="AN655" s="7">
        <f>IFERROR(VLOOKUP(Table1[[#This Row],[Stock]],[2]CUS030!$A$5:$BO$10000,45,0)/Table1[[#This Row],[Rate
(L/S)]],"")</f>
        <v>0</v>
      </c>
      <c r="AO655" s="7">
        <f>IFERROR(VLOOKUP(Table1[[#This Row],[Stock]],[2]CUS030!$A$5:$BO$10000,46,0)/Table1[[#This Row],[Rate
(L/S)]],"")</f>
        <v>0</v>
      </c>
      <c r="AP655" s="7">
        <f>IFERROR(VLOOKUP(Table1[[#This Row],[Stock]],[2]CUS030!$A$5:$BO$10000,47,0)/Table1[[#This Row],[Rate
(L/S)]],"")</f>
        <v>0</v>
      </c>
      <c r="AQ655" s="7">
        <f>IFERROR(VLOOKUP(Table1[[#This Row],[Stock]],[2]CUS030!$A$5:$BO$10000,48,0)/Table1[[#This Row],[Rate
(L/S)]],"")</f>
        <v>0</v>
      </c>
      <c r="AR655" s="7">
        <f>IFERROR(VLOOKUP(Table1[[#This Row],[Stock]],[2]CUS030!$A$5:$BO$10000,49,0)/Table1[[#This Row],[Rate
(L/S)]],"")</f>
        <v>0</v>
      </c>
      <c r="AS655" s="7">
        <f>IFERROR(VLOOKUP(Table1[[#This Row],[Stock]],[2]CUS030!$A$5:$BO$10000,50,0)/Table1[[#This Row],[Rate
(L/S)]],"")</f>
        <v>0</v>
      </c>
      <c r="AT655" s="7">
        <f>IFERROR(VLOOKUP(Table1[[#This Row],[Stock]],[2]CUS030!$A$5:$BO$10000,51,0)/Table1[[#This Row],[Rate
(L/S)]],"")</f>
        <v>0</v>
      </c>
      <c r="AU655" s="7">
        <f>IFERROR(VLOOKUP(Table1[[#This Row],[Stock]],[2]CUS030!$A$5:$BO$10000,52,0)/Table1[[#This Row],[Rate
(L/S)]],"")</f>
        <v>0</v>
      </c>
      <c r="AV655" s="7">
        <f>IFERROR(VLOOKUP(Table1[[#This Row],[Stock]],[2]CUS030!$A$5:$BO$10000,53,0)/Table1[[#This Row],[Rate
(L/S)]],"")</f>
        <v>0</v>
      </c>
      <c r="AW655" s="7">
        <f>IFERROR(VLOOKUP(Table1[[#This Row],[Stock]],[2]CUS030!$A$5:$BO$10000,54,0)/Table1[[#This Row],[Rate
(L/S)]],"")</f>
        <v>0</v>
      </c>
      <c r="AX655" s="7">
        <f>IFERROR(VLOOKUP(Table1[[#This Row],[Stock]],[2]CUS030!$A$5:$BO$10000,55,0)/Table1[[#This Row],[Rate
(L/S)]],"")</f>
        <v>0</v>
      </c>
      <c r="AY655" s="7">
        <f>IFERROR(VLOOKUP(Table1[[#This Row],[Stock]],[2]CUS030!$A$5:$BO$10000,56,0)/Table1[[#This Row],[Rate
(L/S)]],"")</f>
        <v>0</v>
      </c>
      <c r="AZ655" s="7">
        <f>IFERROR(VLOOKUP(Table1[[#This Row],[Stock]],[2]CUS030!$A$5:$BO$10000,57,0)/Table1[[#This Row],[Rate
(L/S)]],"")</f>
        <v>4.583333333333333</v>
      </c>
      <c r="BA655" s="7">
        <f>IFERROR(VLOOKUP(Table1[[#This Row],[Stock]],[2]CUS030!$A$5:$BO$10000,58,0)/Table1[[#This Row],[Rate
(L/S)]],"")</f>
        <v>0</v>
      </c>
      <c r="BB655" s="7">
        <f>IFERROR(VLOOKUP(Table1[[#This Row],[Stock]],[2]CUS030!$A$5:$BO$10000,59,0)/Table1[[#This Row],[Rate
(L/S)]],"")</f>
        <v>0</v>
      </c>
      <c r="BC655" s="7">
        <f>IFERROR(VLOOKUP(Table1[[#This Row],[Stock]],[2]CUS030!$A$5:$BO$10000,60,0)/Table1[[#This Row],[Rate
(L/S)]],"")</f>
        <v>0</v>
      </c>
      <c r="BD655" s="7">
        <f>IFERROR(VLOOKUP(Table1[[#This Row],[Stock]],[2]CUS030!$A$5:$BO$10000,61,0)/Table1[[#This Row],[Rate
(L/S)]],"")</f>
        <v>0</v>
      </c>
      <c r="BE655" s="7">
        <f>IFERROR(VLOOKUP(Table1[[#This Row],[Stock]],[2]CUS030!$A$5:$BO$10000,62,0)/Table1[[#This Row],[Rate
(L/S)]],"")</f>
        <v>0</v>
      </c>
      <c r="BF655" s="7">
        <f>IFERROR(VLOOKUP(Table1[[#This Row],[Stock]],[2]CUS030!$A$5:$BO$10000,63,0)/Table1[[#This Row],[Rate
(L/S)]],"")</f>
        <v>0</v>
      </c>
      <c r="BG655" s="7">
        <f>IFERROR(VLOOKUP(Table1[[#This Row],[Stock]],[2]CUS030!$A$5:$BO$10000,64,0)/Table1[[#This Row],[Rate
(L/S)]],"")</f>
        <v>0</v>
      </c>
      <c r="BH655" s="7">
        <f>IFERROR(VLOOKUP(Table1[[#This Row],[Stock]],[2]CUS030!$A$5:$BO$10000,65,0)/Table1[[#This Row],[Rate
(L/S)]],"")</f>
        <v>0</v>
      </c>
      <c r="BI655" s="7" t="s">
        <v>1</v>
      </c>
      <c r="BJ655" s="15">
        <f>IFERROR(IF(Table1[[#This Row],[S.Material]]="S",(Table1[[#This Row],[Total Qty]]+Table1[[#This Row],[N+1]]+Table1[[#This Row],[N+2]]),Table1[[#This Row],[Total Qty]]+Table1[[#This Row],[N+1]]),)</f>
        <v>4.583333333333333</v>
      </c>
      <c r="BK655" s="7" t="str">
        <f>IFERROR(IF(((AVERAGE((Table1[[#This Row],[N+1]],Table1[[#This Row],[N+2]]),Table1[[#This Row],[N+3]])-(Table1[[#This Row],[Total Qty]])))&gt;500,"Fixed&gt;500pcs",""),"")</f>
        <v/>
      </c>
      <c r="BL655" s="7" t="str">
        <f>IF(AND(Table1[[#This Row],[Last Forcast]]=0,Table1[[#This Row],[Total Qty]]&gt;0,Table1[[#This Row],[N+1]]&gt;0),"Check PO again","")</f>
        <v/>
      </c>
    </row>
    <row r="656" spans="2:64" x14ac:dyDescent="0.3">
      <c r="B656">
        <v>654</v>
      </c>
      <c r="C656" t="s">
        <v>669</v>
      </c>
      <c r="D656">
        <f>IFERROR(ROUND((MID(Table1[[#This Row],[Production]],35,(LEN(Table1[[#This Row],[Production]]))-37)/(MID(Table1[[#This Row],[Stock]],35,(LEN(Table1[[#This Row],[Stock]]))-37))),0),"")</f>
        <v>1</v>
      </c>
      <c r="E656" t="s">
        <v>669</v>
      </c>
      <c r="F656" s="16">
        <f>VLOOKUP(LEFT(Table1[[#This Row],[Production]],LEN(Table1[[#This Row],[Production]])-7),Item!$A$5:$Z$1000,26,0)</f>
        <v>2.8849999999999998</v>
      </c>
      <c r="H656" s="8" t="str">
        <f>IFERROR(VLOOKUP(MID(Table1[[#This Row],[Production]],10,2),Special!$B$2:$D$26,3,0),"")</f>
        <v>S</v>
      </c>
      <c r="J656" t="b">
        <f>EXACT(LEFT(Table1[[#This Row],[Stock]],12),LEFT(Table1[[#This Row],[Production]],12))</f>
        <v>1</v>
      </c>
      <c r="K656" t="b">
        <f>EXACT((RIGHT(Table1[[#This Row],[Stock]],3)),((RIGHT(Table1[[#This Row],[Production]],3))))</f>
        <v>1</v>
      </c>
      <c r="L656" s="14">
        <f>IFERROR(VLOOKUP(Table1[[#This Row],[Stock]],[1]Sheet1!$A$7:$N$10000,14,0),"")</f>
        <v>146</v>
      </c>
      <c r="M656" s="14">
        <f>IFERROR(ROUND((Table1[[#This Row],[Stock
(S&amp;L)]]/Table1[[#This Row],[Rate
(L/S)]]),0),"")</f>
        <v>146</v>
      </c>
      <c r="O656" t="str">
        <f>IF(Table1[[#This Row],[Rate
(L/S)]]=1,"P/E","C")</f>
        <v>P/E</v>
      </c>
      <c r="P656" s="7" t="str">
        <f>IFERROR(VLOOKUP(Table1[[#This Row],[Stock]],[2]CUS030!$A$5:$BO$10000,21,0)/Table1[[#This Row],[Rate
(L/S)]],"")</f>
        <v/>
      </c>
      <c r="Q656" s="7" t="str">
        <f>IFERROR(VLOOKUP(Table1[[#This Row],[Stock]],[2]CUS030!$A$5:$BO$10000,22,0)/Table1[[#This Row],[Rate
(L/S)]],"")</f>
        <v/>
      </c>
      <c r="R656" s="7" t="str">
        <f>IFERROR(VLOOKUP(Table1[[#This Row],[Stock]],[2]CUS030!$A$5:$BO$10000,23,0)/Table1[[#This Row],[Rate
(L/S)]],"")</f>
        <v/>
      </c>
      <c r="S656" s="7" t="str">
        <f>IFERROR(VLOOKUP(Table1[[#This Row],[Stock]],[2]CUS030!$A$5:$BO$10000,24,0)/Table1[[#This Row],[Rate
(L/S)]],"")</f>
        <v/>
      </c>
      <c r="T656" s="7" t="str">
        <f>IFERROR(VLOOKUP(Table1[[#This Row],[Stock]],[2]CUS030!$A$5:$BO$10000,25,0)/Table1[[#This Row],[Rate
(L/S)]],"")</f>
        <v/>
      </c>
      <c r="U656" s="7" t="str">
        <f>IFERROR(VLOOKUP(Table1[[#This Row],[Stock]],[2]CUS030!$A$5:$BO$10000,26,0)/Table1[[#This Row],[Rate
(L/S)]],"")</f>
        <v/>
      </c>
      <c r="V656" s="7" t="str">
        <f>IFERROR(VLOOKUP(Table1[[#This Row],[Stock]],[2]CUS030!$A$5:$BO$10000,27,0)/Table1[[#This Row],[Rate
(L/S)]],"")</f>
        <v/>
      </c>
      <c r="W656" s="7" t="str">
        <f>IFERROR(VLOOKUP(Table1[[#This Row],[Stock]],[2]CUS030!$A$5:$BO$10000,28,0)/Table1[[#This Row],[Rate
(L/S)]],"")</f>
        <v/>
      </c>
      <c r="X656" s="7" t="str">
        <f>IFERROR(VLOOKUP(Table1[[#This Row],[Stock]],[2]CUS030!$A$5:$BO$10000,29,0)/Table1[[#This Row],[Rate
(L/S)]],"")</f>
        <v/>
      </c>
      <c r="Y656" s="7" t="str">
        <f>IFERROR(VLOOKUP(Table1[[#This Row],[Stock]],[2]CUS030!$A$5:$BO$10000,30,0)/Table1[[#This Row],[Rate
(L/S)]],"")</f>
        <v/>
      </c>
      <c r="Z656" s="7" t="str">
        <f>IFERROR(VLOOKUP(Table1[[#This Row],[Stock]],[2]CUS030!$A$5:$BO$10000,31,0)/Table1[[#This Row],[Rate
(L/S)]],"")</f>
        <v/>
      </c>
      <c r="AA656" s="7" t="str">
        <f>IFERROR(VLOOKUP(Table1[[#This Row],[Stock]],[2]CUS030!$A$5:$BO$10000,32,0)/Table1[[#This Row],[Rate
(L/S)]],"")</f>
        <v/>
      </c>
      <c r="AB656" s="7" t="str">
        <f>IFERROR(VLOOKUP(Table1[[#This Row],[Stock]],[2]CUS030!$A$5:$BO$10000,33,0)/Table1[[#This Row],[Rate
(L/S)]],"")</f>
        <v/>
      </c>
      <c r="AC656" s="7" t="str">
        <f>IFERROR(VLOOKUP(Table1[[#This Row],[Stock]],[2]CUS030!$A$5:$BO$10000,34,0)/Table1[[#This Row],[Rate
(L/S)]],"")</f>
        <v/>
      </c>
      <c r="AD656" s="7" t="str">
        <f>IFERROR(VLOOKUP(Table1[[#This Row],[Stock]],[2]CUS030!$A$5:$BO$10000,35,0)/Table1[[#This Row],[Rate
(L/S)]],"")</f>
        <v/>
      </c>
      <c r="AE656" s="7" t="str">
        <f>IFERROR(VLOOKUP(Table1[[#This Row],[Stock]],[2]CUS030!$A$5:$BO$10000,36,0)/Table1[[#This Row],[Rate
(L/S)]],"")</f>
        <v/>
      </c>
      <c r="AF656" s="7" t="str">
        <f>IFERROR(VLOOKUP(Table1[[#This Row],[Stock]],[2]CUS030!$A$5:$BO$10000,37,0)/Table1[[#This Row],[Rate
(L/S)]],"")</f>
        <v/>
      </c>
      <c r="AG656" s="7" t="str">
        <f>IFERROR(VLOOKUP(Table1[[#This Row],[Stock]],[2]CUS030!$A$5:$BO$10000,38,0)/Table1[[#This Row],[Rate
(L/S)]],"")</f>
        <v/>
      </c>
      <c r="AH656" s="7" t="str">
        <f>IFERROR(VLOOKUP(Table1[[#This Row],[Stock]],[2]CUS030!$A$5:$BO$10000,39,0)/Table1[[#This Row],[Rate
(L/S)]],"")</f>
        <v/>
      </c>
      <c r="AI656" s="7" t="str">
        <f>IFERROR(VLOOKUP(Table1[[#This Row],[Stock]],[2]CUS030!$A$5:$BO$10000,40,0)/Table1[[#This Row],[Rate
(L/S)]],"")</f>
        <v/>
      </c>
      <c r="AJ656" s="7" t="str">
        <f>IFERROR(VLOOKUP(Table1[[#This Row],[Stock]],[2]CUS030!$A$5:$BO$10000,41,0)/Table1[[#This Row],[Rate
(L/S)]],"")</f>
        <v/>
      </c>
      <c r="AK656" s="7" t="str">
        <f>IFERROR(VLOOKUP(Table1[[#This Row],[Stock]],[2]CUS030!$A$5:$BO$10000,42,0)/Table1[[#This Row],[Rate
(L/S)]],"")</f>
        <v/>
      </c>
      <c r="AL656" s="7" t="str">
        <f>IFERROR(VLOOKUP(Table1[[#This Row],[Stock]],[2]CUS030!$A$5:$BO$10000,43,0)/Table1[[#This Row],[Rate
(L/S)]],"")</f>
        <v/>
      </c>
      <c r="AM656" s="7" t="str">
        <f>IFERROR(VLOOKUP(Table1[[#This Row],[Stock]],[2]CUS030!$A$5:$BO$10000,44,0)/Table1[[#This Row],[Rate
(L/S)]],"")</f>
        <v/>
      </c>
      <c r="AN656" s="7" t="str">
        <f>IFERROR(VLOOKUP(Table1[[#This Row],[Stock]],[2]CUS030!$A$5:$BO$10000,45,0)/Table1[[#This Row],[Rate
(L/S)]],"")</f>
        <v/>
      </c>
      <c r="AO656" s="7" t="str">
        <f>IFERROR(VLOOKUP(Table1[[#This Row],[Stock]],[2]CUS030!$A$5:$BO$10000,46,0)/Table1[[#This Row],[Rate
(L/S)]],"")</f>
        <v/>
      </c>
      <c r="AP656" s="7" t="str">
        <f>IFERROR(VLOOKUP(Table1[[#This Row],[Stock]],[2]CUS030!$A$5:$BO$10000,47,0)/Table1[[#This Row],[Rate
(L/S)]],"")</f>
        <v/>
      </c>
      <c r="AQ656" s="7" t="str">
        <f>IFERROR(VLOOKUP(Table1[[#This Row],[Stock]],[2]CUS030!$A$5:$BO$10000,48,0)/Table1[[#This Row],[Rate
(L/S)]],"")</f>
        <v/>
      </c>
      <c r="AR656" s="7" t="str">
        <f>IFERROR(VLOOKUP(Table1[[#This Row],[Stock]],[2]CUS030!$A$5:$BO$10000,49,0)/Table1[[#This Row],[Rate
(L/S)]],"")</f>
        <v/>
      </c>
      <c r="AS656" s="7" t="str">
        <f>IFERROR(VLOOKUP(Table1[[#This Row],[Stock]],[2]CUS030!$A$5:$BO$10000,50,0)/Table1[[#This Row],[Rate
(L/S)]],"")</f>
        <v/>
      </c>
      <c r="AT656" s="7" t="str">
        <f>IFERROR(VLOOKUP(Table1[[#This Row],[Stock]],[2]CUS030!$A$5:$BO$10000,51,0)/Table1[[#This Row],[Rate
(L/S)]],"")</f>
        <v/>
      </c>
      <c r="AU656" s="7" t="str">
        <f>IFERROR(VLOOKUP(Table1[[#This Row],[Stock]],[2]CUS030!$A$5:$BO$10000,52,0)/Table1[[#This Row],[Rate
(L/S)]],"")</f>
        <v/>
      </c>
      <c r="AV656" s="7" t="str">
        <f>IFERROR(VLOOKUP(Table1[[#This Row],[Stock]],[2]CUS030!$A$5:$BO$10000,53,0)/Table1[[#This Row],[Rate
(L/S)]],"")</f>
        <v/>
      </c>
      <c r="AW656" s="7" t="str">
        <f>IFERROR(VLOOKUP(Table1[[#This Row],[Stock]],[2]CUS030!$A$5:$BO$10000,54,0)/Table1[[#This Row],[Rate
(L/S)]],"")</f>
        <v/>
      </c>
      <c r="AX656" s="7" t="str">
        <f>IFERROR(VLOOKUP(Table1[[#This Row],[Stock]],[2]CUS030!$A$5:$BO$10000,55,0)/Table1[[#This Row],[Rate
(L/S)]],"")</f>
        <v/>
      </c>
      <c r="AY656" s="7" t="str">
        <f>IFERROR(VLOOKUP(Table1[[#This Row],[Stock]],[2]CUS030!$A$5:$BO$10000,56,0)/Table1[[#This Row],[Rate
(L/S)]],"")</f>
        <v/>
      </c>
      <c r="AZ656" s="7" t="str">
        <f>IFERROR(VLOOKUP(Table1[[#This Row],[Stock]],[2]CUS030!$A$5:$BO$10000,57,0)/Table1[[#This Row],[Rate
(L/S)]],"")</f>
        <v/>
      </c>
      <c r="BA656" s="7" t="str">
        <f>IFERROR(VLOOKUP(Table1[[#This Row],[Stock]],[2]CUS030!$A$5:$BO$10000,58,0)/Table1[[#This Row],[Rate
(L/S)]],"")</f>
        <v/>
      </c>
      <c r="BB656" s="7" t="str">
        <f>IFERROR(VLOOKUP(Table1[[#This Row],[Stock]],[2]CUS030!$A$5:$BO$10000,59,0)/Table1[[#This Row],[Rate
(L/S)]],"")</f>
        <v/>
      </c>
      <c r="BC656" s="7" t="str">
        <f>IFERROR(VLOOKUP(Table1[[#This Row],[Stock]],[2]CUS030!$A$5:$BO$10000,60,0)/Table1[[#This Row],[Rate
(L/S)]],"")</f>
        <v/>
      </c>
      <c r="BD656" s="7" t="str">
        <f>IFERROR(VLOOKUP(Table1[[#This Row],[Stock]],[2]CUS030!$A$5:$BO$10000,61,0)/Table1[[#This Row],[Rate
(L/S)]],"")</f>
        <v/>
      </c>
      <c r="BE656" s="7" t="str">
        <f>IFERROR(VLOOKUP(Table1[[#This Row],[Stock]],[2]CUS030!$A$5:$BO$10000,62,0)/Table1[[#This Row],[Rate
(L/S)]],"")</f>
        <v/>
      </c>
      <c r="BF656" s="7" t="str">
        <f>IFERROR(VLOOKUP(Table1[[#This Row],[Stock]],[2]CUS030!$A$5:$BO$10000,63,0)/Table1[[#This Row],[Rate
(L/S)]],"")</f>
        <v/>
      </c>
      <c r="BG656" s="7" t="str">
        <f>IFERROR(VLOOKUP(Table1[[#This Row],[Stock]],[2]CUS030!$A$5:$BO$10000,64,0)/Table1[[#This Row],[Rate
(L/S)]],"")</f>
        <v/>
      </c>
      <c r="BH656" s="7" t="str">
        <f>IFERROR(VLOOKUP(Table1[[#This Row],[Stock]],[2]CUS030!$A$5:$BO$10000,65,0)/Table1[[#This Row],[Rate
(L/S)]],"")</f>
        <v/>
      </c>
      <c r="BI656" s="7" t="s">
        <v>1</v>
      </c>
      <c r="BJ656" s="15">
        <f>IFERROR(IF(Table1[[#This Row],[S.Material]]="S",(Table1[[#This Row],[Total Qty]]+Table1[[#This Row],[N+1]]+Table1[[#This Row],[N+2]]),Table1[[#This Row],[Total Qty]]+Table1[[#This Row],[N+1]]),)</f>
        <v>0</v>
      </c>
      <c r="BK656" s="7" t="str">
        <f>IFERROR(IF(((AVERAGE((Table1[[#This Row],[N+1]],Table1[[#This Row],[N+2]]),Table1[[#This Row],[N+3]])-(Table1[[#This Row],[Total Qty]])))&gt;500,"Fixed&gt;500pcs",""),"")</f>
        <v/>
      </c>
      <c r="BL656" s="7" t="str">
        <f>IF(AND(Table1[[#This Row],[Last Forcast]]=0,Table1[[#This Row],[Total Qty]]&gt;0,Table1[[#This Row],[N+1]]&gt;0),"Check PO again","")</f>
        <v/>
      </c>
    </row>
    <row r="657" spans="2:64" x14ac:dyDescent="0.3">
      <c r="B657">
        <v>655</v>
      </c>
      <c r="C657" t="s">
        <v>670</v>
      </c>
      <c r="D657">
        <f>IFERROR(ROUND((MID(Table1[[#This Row],[Production]],35,(LEN(Table1[[#This Row],[Production]]))-37)/(MID(Table1[[#This Row],[Stock]],35,(LEN(Table1[[#This Row],[Stock]]))-37))),0),"")</f>
        <v>14</v>
      </c>
      <c r="E657" t="s">
        <v>671</v>
      </c>
      <c r="F657" s="16">
        <f>VLOOKUP(LEFT(Table1[[#This Row],[Production]],LEN(Table1[[#This Row],[Production]])-7),Item!$A$5:$Z$1000,26,0)</f>
        <v>1.44</v>
      </c>
      <c r="H657" s="8" t="str">
        <f>IFERROR(VLOOKUP(MID(Table1[[#This Row],[Production]],10,2),Special!$B$2:$D$26,3,0),"")</f>
        <v>-</v>
      </c>
      <c r="J657" t="b">
        <f>EXACT(LEFT(Table1[[#This Row],[Stock]],12),LEFT(Table1[[#This Row],[Production]],12))</f>
        <v>1</v>
      </c>
      <c r="K657" t="b">
        <f>EXACT((RIGHT(Table1[[#This Row],[Stock]],3)),((RIGHT(Table1[[#This Row],[Production]],3))))</f>
        <v>1</v>
      </c>
      <c r="L657" s="14">
        <f>IFERROR(VLOOKUP(Table1[[#This Row],[Stock]],[1]Sheet1!$A$7:$N$10000,14,0),"")</f>
        <v>16164</v>
      </c>
      <c r="M657" s="14">
        <f>IFERROR(ROUND((Table1[[#This Row],[Stock
(S&amp;L)]]/Table1[[#This Row],[Rate
(L/S)]]),0),"")</f>
        <v>1155</v>
      </c>
      <c r="O657" t="str">
        <f>IF(Table1[[#This Row],[Rate
(L/S)]]=1,"P/E","C")</f>
        <v>C</v>
      </c>
      <c r="P657" s="7">
        <f>IFERROR(VLOOKUP(Table1[[#This Row],[Stock]],[2]CUS030!$A$5:$BO$10000,21,0)/Table1[[#This Row],[Rate
(L/S)]],"")</f>
        <v>0</v>
      </c>
      <c r="Q657" s="7">
        <f>IFERROR(VLOOKUP(Table1[[#This Row],[Stock]],[2]CUS030!$A$5:$BO$10000,22,0)/Table1[[#This Row],[Rate
(L/S)]],"")</f>
        <v>35.714285714285715</v>
      </c>
      <c r="R657" s="7">
        <f>IFERROR(VLOOKUP(Table1[[#This Row],[Stock]],[2]CUS030!$A$5:$BO$10000,23,0)/Table1[[#This Row],[Rate
(L/S)]],"")</f>
        <v>0</v>
      </c>
      <c r="S657" s="7">
        <f>IFERROR(VLOOKUP(Table1[[#This Row],[Stock]],[2]CUS030!$A$5:$BO$10000,24,0)/Table1[[#This Row],[Rate
(L/S)]],"")</f>
        <v>0</v>
      </c>
      <c r="T657" s="7">
        <f>IFERROR(VLOOKUP(Table1[[#This Row],[Stock]],[2]CUS030!$A$5:$BO$10000,25,0)/Table1[[#This Row],[Rate
(L/S)]],"")</f>
        <v>0</v>
      </c>
      <c r="U657" s="7">
        <f>IFERROR(VLOOKUP(Table1[[#This Row],[Stock]],[2]CUS030!$A$5:$BO$10000,26,0)/Table1[[#This Row],[Rate
(L/S)]],"")</f>
        <v>0</v>
      </c>
      <c r="V657" s="7">
        <f>IFERROR(VLOOKUP(Table1[[#This Row],[Stock]],[2]CUS030!$A$5:$BO$10000,27,0)/Table1[[#This Row],[Rate
(L/S)]],"")</f>
        <v>0</v>
      </c>
      <c r="W657" s="7">
        <f>IFERROR(VLOOKUP(Table1[[#This Row],[Stock]],[2]CUS030!$A$5:$BO$10000,28,0)/Table1[[#This Row],[Rate
(L/S)]],"")</f>
        <v>0</v>
      </c>
      <c r="X657" s="7">
        <f>IFERROR(VLOOKUP(Table1[[#This Row],[Stock]],[2]CUS030!$A$5:$BO$10000,29,0)/Table1[[#This Row],[Rate
(L/S)]],"")</f>
        <v>0</v>
      </c>
      <c r="Y657" s="7">
        <f>IFERROR(VLOOKUP(Table1[[#This Row],[Stock]],[2]CUS030!$A$5:$BO$10000,30,0)/Table1[[#This Row],[Rate
(L/S)]],"")</f>
        <v>0</v>
      </c>
      <c r="Z657" s="7">
        <f>IFERROR(VLOOKUP(Table1[[#This Row],[Stock]],[2]CUS030!$A$5:$BO$10000,31,0)/Table1[[#This Row],[Rate
(L/S)]],"")</f>
        <v>0</v>
      </c>
      <c r="AA657" s="7">
        <f>IFERROR(VLOOKUP(Table1[[#This Row],[Stock]],[2]CUS030!$A$5:$BO$10000,32,0)/Table1[[#This Row],[Rate
(L/S)]],"")</f>
        <v>0</v>
      </c>
      <c r="AB657" s="7">
        <f>IFERROR(VLOOKUP(Table1[[#This Row],[Stock]],[2]CUS030!$A$5:$BO$10000,33,0)/Table1[[#This Row],[Rate
(L/S)]],"")</f>
        <v>0</v>
      </c>
      <c r="AC657" s="7">
        <f>IFERROR(VLOOKUP(Table1[[#This Row],[Stock]],[2]CUS030!$A$5:$BO$10000,34,0)/Table1[[#This Row],[Rate
(L/S)]],"")</f>
        <v>0</v>
      </c>
      <c r="AD657" s="7">
        <f>IFERROR(VLOOKUP(Table1[[#This Row],[Stock]],[2]CUS030!$A$5:$BO$10000,35,0)/Table1[[#This Row],[Rate
(L/S)]],"")</f>
        <v>0</v>
      </c>
      <c r="AE657" s="7">
        <f>IFERROR(VLOOKUP(Table1[[#This Row],[Stock]],[2]CUS030!$A$5:$BO$10000,36,0)/Table1[[#This Row],[Rate
(L/S)]],"")</f>
        <v>0</v>
      </c>
      <c r="AF657" s="7">
        <f>IFERROR(VLOOKUP(Table1[[#This Row],[Stock]],[2]CUS030!$A$5:$BO$10000,37,0)/Table1[[#This Row],[Rate
(L/S)]],"")</f>
        <v>0</v>
      </c>
      <c r="AG657" s="7">
        <f>IFERROR(VLOOKUP(Table1[[#This Row],[Stock]],[2]CUS030!$A$5:$BO$10000,38,0)/Table1[[#This Row],[Rate
(L/S)]],"")</f>
        <v>0</v>
      </c>
      <c r="AH657" s="7">
        <f>IFERROR(VLOOKUP(Table1[[#This Row],[Stock]],[2]CUS030!$A$5:$BO$10000,39,0)/Table1[[#This Row],[Rate
(L/S)]],"")</f>
        <v>0</v>
      </c>
      <c r="AI657" s="7">
        <f>IFERROR(VLOOKUP(Table1[[#This Row],[Stock]],[2]CUS030!$A$5:$BO$10000,40,0)/Table1[[#This Row],[Rate
(L/S)]],"")</f>
        <v>0</v>
      </c>
      <c r="AJ657" s="7">
        <f>IFERROR(VLOOKUP(Table1[[#This Row],[Stock]],[2]CUS030!$A$5:$BO$10000,41,0)/Table1[[#This Row],[Rate
(L/S)]],"")</f>
        <v>0</v>
      </c>
      <c r="AK657" s="7">
        <f>IFERROR(VLOOKUP(Table1[[#This Row],[Stock]],[2]CUS030!$A$5:$BO$10000,42,0)/Table1[[#This Row],[Rate
(L/S)]],"")</f>
        <v>0</v>
      </c>
      <c r="AL657" s="7">
        <f>IFERROR(VLOOKUP(Table1[[#This Row],[Stock]],[2]CUS030!$A$5:$BO$10000,43,0)/Table1[[#This Row],[Rate
(L/S)]],"")</f>
        <v>0</v>
      </c>
      <c r="AM657" s="7">
        <f>IFERROR(VLOOKUP(Table1[[#This Row],[Stock]],[2]CUS030!$A$5:$BO$10000,44,0)/Table1[[#This Row],[Rate
(L/S)]],"")</f>
        <v>0</v>
      </c>
      <c r="AN657" s="7">
        <f>IFERROR(VLOOKUP(Table1[[#This Row],[Stock]],[2]CUS030!$A$5:$BO$10000,45,0)/Table1[[#This Row],[Rate
(L/S)]],"")</f>
        <v>0</v>
      </c>
      <c r="AO657" s="7">
        <f>IFERROR(VLOOKUP(Table1[[#This Row],[Stock]],[2]CUS030!$A$5:$BO$10000,46,0)/Table1[[#This Row],[Rate
(L/S)]],"")</f>
        <v>0</v>
      </c>
      <c r="AP657" s="7">
        <f>IFERROR(VLOOKUP(Table1[[#This Row],[Stock]],[2]CUS030!$A$5:$BO$10000,47,0)/Table1[[#This Row],[Rate
(L/S)]],"")</f>
        <v>0</v>
      </c>
      <c r="AQ657" s="7">
        <f>IFERROR(VLOOKUP(Table1[[#This Row],[Stock]],[2]CUS030!$A$5:$BO$10000,48,0)/Table1[[#This Row],[Rate
(L/S)]],"")</f>
        <v>0</v>
      </c>
      <c r="AR657" s="7">
        <f>IFERROR(VLOOKUP(Table1[[#This Row],[Stock]],[2]CUS030!$A$5:$BO$10000,49,0)/Table1[[#This Row],[Rate
(L/S)]],"")</f>
        <v>0</v>
      </c>
      <c r="AS657" s="7">
        <f>IFERROR(VLOOKUP(Table1[[#This Row],[Stock]],[2]CUS030!$A$5:$BO$10000,50,0)/Table1[[#This Row],[Rate
(L/S)]],"")</f>
        <v>0</v>
      </c>
      <c r="AT657" s="7">
        <f>IFERROR(VLOOKUP(Table1[[#This Row],[Stock]],[2]CUS030!$A$5:$BO$10000,51,0)/Table1[[#This Row],[Rate
(L/S)]],"")</f>
        <v>0</v>
      </c>
      <c r="AU657" s="7">
        <f>IFERROR(VLOOKUP(Table1[[#This Row],[Stock]],[2]CUS030!$A$5:$BO$10000,52,0)/Table1[[#This Row],[Rate
(L/S)]],"")</f>
        <v>0</v>
      </c>
      <c r="AV657" s="7">
        <f>IFERROR(VLOOKUP(Table1[[#This Row],[Stock]],[2]CUS030!$A$5:$BO$10000,53,0)/Table1[[#This Row],[Rate
(L/S)]],"")</f>
        <v>35.714285714285715</v>
      </c>
      <c r="AW657" s="7">
        <f>IFERROR(VLOOKUP(Table1[[#This Row],[Stock]],[2]CUS030!$A$5:$BO$10000,54,0)/Table1[[#This Row],[Rate
(L/S)]],"")</f>
        <v>0</v>
      </c>
      <c r="AX657" s="7">
        <f>IFERROR(VLOOKUP(Table1[[#This Row],[Stock]],[2]CUS030!$A$5:$BO$10000,55,0)/Table1[[#This Row],[Rate
(L/S)]],"")</f>
        <v>2149</v>
      </c>
      <c r="AY657" s="7">
        <f>IFERROR(VLOOKUP(Table1[[#This Row],[Stock]],[2]CUS030!$A$5:$BO$10000,56,0)/Table1[[#This Row],[Rate
(L/S)]],"")</f>
        <v>2080.4285714285716</v>
      </c>
      <c r="AZ657" s="7">
        <f>IFERROR(VLOOKUP(Table1[[#This Row],[Stock]],[2]CUS030!$A$5:$BO$10000,57,0)/Table1[[#This Row],[Rate
(L/S)]],"")</f>
        <v>1269.5714285714287</v>
      </c>
      <c r="BA657" s="7">
        <f>IFERROR(VLOOKUP(Table1[[#This Row],[Stock]],[2]CUS030!$A$5:$BO$10000,58,0)/Table1[[#This Row],[Rate
(L/S)]],"")</f>
        <v>1742.2857142857142</v>
      </c>
      <c r="BB657" s="7">
        <f>IFERROR(VLOOKUP(Table1[[#This Row],[Stock]],[2]CUS030!$A$5:$BO$10000,59,0)/Table1[[#This Row],[Rate
(L/S)]],"")</f>
        <v>0</v>
      </c>
      <c r="BC657" s="7">
        <f>IFERROR(VLOOKUP(Table1[[#This Row],[Stock]],[2]CUS030!$A$5:$BO$10000,60,0)/Table1[[#This Row],[Rate
(L/S)]],"")</f>
        <v>0</v>
      </c>
      <c r="BD657" s="7">
        <f>IFERROR(VLOOKUP(Table1[[#This Row],[Stock]],[2]CUS030!$A$5:$BO$10000,61,0)/Table1[[#This Row],[Rate
(L/S)]],"")</f>
        <v>0</v>
      </c>
      <c r="BE657" s="7">
        <f>IFERROR(VLOOKUP(Table1[[#This Row],[Stock]],[2]CUS030!$A$5:$BO$10000,62,0)/Table1[[#This Row],[Rate
(L/S)]],"")</f>
        <v>0</v>
      </c>
      <c r="BF657" s="7">
        <f>IFERROR(VLOOKUP(Table1[[#This Row],[Stock]],[2]CUS030!$A$5:$BO$10000,63,0)/Table1[[#This Row],[Rate
(L/S)]],"")</f>
        <v>0</v>
      </c>
      <c r="BG657" s="7">
        <f>IFERROR(VLOOKUP(Table1[[#This Row],[Stock]],[2]CUS030!$A$5:$BO$10000,64,0)/Table1[[#This Row],[Rate
(L/S)]],"")</f>
        <v>0</v>
      </c>
      <c r="BH657" s="7">
        <f>IFERROR(VLOOKUP(Table1[[#This Row],[Stock]],[2]CUS030!$A$5:$BO$10000,65,0)/Table1[[#This Row],[Rate
(L/S)]],"")</f>
        <v>0</v>
      </c>
      <c r="BI657" s="7" t="s">
        <v>1</v>
      </c>
      <c r="BJ657" s="15">
        <f>IFERROR(IF(Table1[[#This Row],[S.Material]]="S",(Table1[[#This Row],[Total Qty]]+Table1[[#This Row],[N+1]]+Table1[[#This Row],[N+2]]),Table1[[#This Row],[Total Qty]]+Table1[[#This Row],[N+1]]),)</f>
        <v>2116.1428571428573</v>
      </c>
      <c r="BK657" s="7" t="str">
        <f>IFERROR(IF(((AVERAGE((Table1[[#This Row],[N+1]],Table1[[#This Row],[N+2]]),Table1[[#This Row],[N+3]])-(Table1[[#This Row],[Total Qty]])))&gt;500,"Fixed&gt;500pcs",""),"")</f>
        <v>Fixed&gt;500pcs</v>
      </c>
      <c r="BL657" s="7" t="str">
        <f>IF(AND(Table1[[#This Row],[Last Forcast]]=0,Table1[[#This Row],[Total Qty]]&gt;0,Table1[[#This Row],[N+1]]&gt;0),"Check PO again","")</f>
        <v/>
      </c>
    </row>
    <row r="658" spans="2:64" x14ac:dyDescent="0.3">
      <c r="B658">
        <v>656</v>
      </c>
      <c r="C658" t="s">
        <v>672</v>
      </c>
      <c r="D658">
        <f>IFERROR(ROUND((MID(Table1[[#This Row],[Production]],35,(LEN(Table1[[#This Row],[Production]]))-37)/(MID(Table1[[#This Row],[Stock]],35,(LEN(Table1[[#This Row],[Stock]]))-37))),0),"")</f>
        <v>13</v>
      </c>
      <c r="E658" t="s">
        <v>673</v>
      </c>
      <c r="F658" s="16">
        <f>VLOOKUP(LEFT(Table1[[#This Row],[Production]],LEN(Table1[[#This Row],[Production]])-7),Item!$A$5:$Z$1000,26,0)</f>
        <v>1.44</v>
      </c>
      <c r="H658" s="8" t="str">
        <f>IFERROR(VLOOKUP(MID(Table1[[#This Row],[Production]],10,2),Special!$B$2:$D$26,3,0),"")</f>
        <v>-</v>
      </c>
      <c r="J658" t="b">
        <f>EXACT(LEFT(Table1[[#This Row],[Stock]],12),LEFT(Table1[[#This Row],[Production]],12))</f>
        <v>1</v>
      </c>
      <c r="K658" t="b">
        <f>EXACT((RIGHT(Table1[[#This Row],[Stock]],3)),((RIGHT(Table1[[#This Row],[Production]],3))))</f>
        <v>1</v>
      </c>
      <c r="L658" s="14">
        <f>IFERROR(VLOOKUP(Table1[[#This Row],[Stock]],[1]Sheet1!$A$7:$N$10000,14,0),"")</f>
        <v>343</v>
      </c>
      <c r="M658" s="14">
        <f>IFERROR(ROUND((Table1[[#This Row],[Stock
(S&amp;L)]]/Table1[[#This Row],[Rate
(L/S)]]),0),"")</f>
        <v>26</v>
      </c>
      <c r="O658" t="str">
        <f>IF(Table1[[#This Row],[Rate
(L/S)]]=1,"P/E","C")</f>
        <v>C</v>
      </c>
      <c r="P658" s="7">
        <f>IFERROR(VLOOKUP(Table1[[#This Row],[Stock]],[2]CUS030!$A$5:$BO$10000,21,0)/Table1[[#This Row],[Rate
(L/S)]],"")</f>
        <v>0</v>
      </c>
      <c r="Q658" s="7">
        <f>IFERROR(VLOOKUP(Table1[[#This Row],[Stock]],[2]CUS030!$A$5:$BO$10000,22,0)/Table1[[#This Row],[Rate
(L/S)]],"")</f>
        <v>0</v>
      </c>
      <c r="R658" s="7">
        <f>IFERROR(VLOOKUP(Table1[[#This Row],[Stock]],[2]CUS030!$A$5:$BO$10000,23,0)/Table1[[#This Row],[Rate
(L/S)]],"")</f>
        <v>0</v>
      </c>
      <c r="S658" s="7">
        <f>IFERROR(VLOOKUP(Table1[[#This Row],[Stock]],[2]CUS030!$A$5:$BO$10000,24,0)/Table1[[#This Row],[Rate
(L/S)]],"")</f>
        <v>0</v>
      </c>
      <c r="T658" s="7">
        <f>IFERROR(VLOOKUP(Table1[[#This Row],[Stock]],[2]CUS030!$A$5:$BO$10000,25,0)/Table1[[#This Row],[Rate
(L/S)]],"")</f>
        <v>0</v>
      </c>
      <c r="U658" s="7">
        <f>IFERROR(VLOOKUP(Table1[[#This Row],[Stock]],[2]CUS030!$A$5:$BO$10000,26,0)/Table1[[#This Row],[Rate
(L/S)]],"")</f>
        <v>0</v>
      </c>
      <c r="V658" s="7">
        <f>IFERROR(VLOOKUP(Table1[[#This Row],[Stock]],[2]CUS030!$A$5:$BO$10000,27,0)/Table1[[#This Row],[Rate
(L/S)]],"")</f>
        <v>0</v>
      </c>
      <c r="W658" s="7">
        <f>IFERROR(VLOOKUP(Table1[[#This Row],[Stock]],[2]CUS030!$A$5:$BO$10000,28,0)/Table1[[#This Row],[Rate
(L/S)]],"")</f>
        <v>0</v>
      </c>
      <c r="X658" s="7">
        <f>IFERROR(VLOOKUP(Table1[[#This Row],[Stock]],[2]CUS030!$A$5:$BO$10000,29,0)/Table1[[#This Row],[Rate
(L/S)]],"")</f>
        <v>0</v>
      </c>
      <c r="Y658" s="7">
        <f>IFERROR(VLOOKUP(Table1[[#This Row],[Stock]],[2]CUS030!$A$5:$BO$10000,30,0)/Table1[[#This Row],[Rate
(L/S)]],"")</f>
        <v>0</v>
      </c>
      <c r="Z658" s="7">
        <f>IFERROR(VLOOKUP(Table1[[#This Row],[Stock]],[2]CUS030!$A$5:$BO$10000,31,0)/Table1[[#This Row],[Rate
(L/S)]],"")</f>
        <v>0</v>
      </c>
      <c r="AA658" s="7">
        <f>IFERROR(VLOOKUP(Table1[[#This Row],[Stock]],[2]CUS030!$A$5:$BO$10000,32,0)/Table1[[#This Row],[Rate
(L/S)]],"")</f>
        <v>0</v>
      </c>
      <c r="AB658" s="7">
        <f>IFERROR(VLOOKUP(Table1[[#This Row],[Stock]],[2]CUS030!$A$5:$BO$10000,33,0)/Table1[[#This Row],[Rate
(L/S)]],"")</f>
        <v>0</v>
      </c>
      <c r="AC658" s="7">
        <f>IFERROR(VLOOKUP(Table1[[#This Row],[Stock]],[2]CUS030!$A$5:$BO$10000,34,0)/Table1[[#This Row],[Rate
(L/S)]],"")</f>
        <v>0</v>
      </c>
      <c r="AD658" s="7">
        <f>IFERROR(VLOOKUP(Table1[[#This Row],[Stock]],[2]CUS030!$A$5:$BO$10000,35,0)/Table1[[#This Row],[Rate
(L/S)]],"")</f>
        <v>0</v>
      </c>
      <c r="AE658" s="7">
        <f>IFERROR(VLOOKUP(Table1[[#This Row],[Stock]],[2]CUS030!$A$5:$BO$10000,36,0)/Table1[[#This Row],[Rate
(L/S)]],"")</f>
        <v>0</v>
      </c>
      <c r="AF658" s="7">
        <f>IFERROR(VLOOKUP(Table1[[#This Row],[Stock]],[2]CUS030!$A$5:$BO$10000,37,0)/Table1[[#This Row],[Rate
(L/S)]],"")</f>
        <v>0</v>
      </c>
      <c r="AG658" s="7">
        <f>IFERROR(VLOOKUP(Table1[[#This Row],[Stock]],[2]CUS030!$A$5:$BO$10000,38,0)/Table1[[#This Row],[Rate
(L/S)]],"")</f>
        <v>0</v>
      </c>
      <c r="AH658" s="7">
        <f>IFERROR(VLOOKUP(Table1[[#This Row],[Stock]],[2]CUS030!$A$5:$BO$10000,39,0)/Table1[[#This Row],[Rate
(L/S)]],"")</f>
        <v>0</v>
      </c>
      <c r="AI658" s="7">
        <f>IFERROR(VLOOKUP(Table1[[#This Row],[Stock]],[2]CUS030!$A$5:$BO$10000,40,0)/Table1[[#This Row],[Rate
(L/S)]],"")</f>
        <v>0</v>
      </c>
      <c r="AJ658" s="7">
        <f>IFERROR(VLOOKUP(Table1[[#This Row],[Stock]],[2]CUS030!$A$5:$BO$10000,41,0)/Table1[[#This Row],[Rate
(L/S)]],"")</f>
        <v>0</v>
      </c>
      <c r="AK658" s="7">
        <f>IFERROR(VLOOKUP(Table1[[#This Row],[Stock]],[2]CUS030!$A$5:$BO$10000,42,0)/Table1[[#This Row],[Rate
(L/S)]],"")</f>
        <v>0</v>
      </c>
      <c r="AL658" s="7">
        <f>IFERROR(VLOOKUP(Table1[[#This Row],[Stock]],[2]CUS030!$A$5:$BO$10000,43,0)/Table1[[#This Row],[Rate
(L/S)]],"")</f>
        <v>0</v>
      </c>
      <c r="AM658" s="7">
        <f>IFERROR(VLOOKUP(Table1[[#This Row],[Stock]],[2]CUS030!$A$5:$BO$10000,44,0)/Table1[[#This Row],[Rate
(L/S)]],"")</f>
        <v>0</v>
      </c>
      <c r="AN658" s="7">
        <f>IFERROR(VLOOKUP(Table1[[#This Row],[Stock]],[2]CUS030!$A$5:$BO$10000,45,0)/Table1[[#This Row],[Rate
(L/S)]],"")</f>
        <v>0</v>
      </c>
      <c r="AO658" s="7">
        <f>IFERROR(VLOOKUP(Table1[[#This Row],[Stock]],[2]CUS030!$A$5:$BO$10000,46,0)/Table1[[#This Row],[Rate
(L/S)]],"")</f>
        <v>0</v>
      </c>
      <c r="AP658" s="7">
        <f>IFERROR(VLOOKUP(Table1[[#This Row],[Stock]],[2]CUS030!$A$5:$BO$10000,47,0)/Table1[[#This Row],[Rate
(L/S)]],"")</f>
        <v>0</v>
      </c>
      <c r="AQ658" s="7">
        <f>IFERROR(VLOOKUP(Table1[[#This Row],[Stock]],[2]CUS030!$A$5:$BO$10000,48,0)/Table1[[#This Row],[Rate
(L/S)]],"")</f>
        <v>0</v>
      </c>
      <c r="AR658" s="7">
        <f>IFERROR(VLOOKUP(Table1[[#This Row],[Stock]],[2]CUS030!$A$5:$BO$10000,49,0)/Table1[[#This Row],[Rate
(L/S)]],"")</f>
        <v>0</v>
      </c>
      <c r="AS658" s="7">
        <f>IFERROR(VLOOKUP(Table1[[#This Row],[Stock]],[2]CUS030!$A$5:$BO$10000,50,0)/Table1[[#This Row],[Rate
(L/S)]],"")</f>
        <v>0</v>
      </c>
      <c r="AT658" s="7">
        <f>IFERROR(VLOOKUP(Table1[[#This Row],[Stock]],[2]CUS030!$A$5:$BO$10000,51,0)/Table1[[#This Row],[Rate
(L/S)]],"")</f>
        <v>0</v>
      </c>
      <c r="AU658" s="7">
        <f>IFERROR(VLOOKUP(Table1[[#This Row],[Stock]],[2]CUS030!$A$5:$BO$10000,52,0)/Table1[[#This Row],[Rate
(L/S)]],"")</f>
        <v>0</v>
      </c>
      <c r="AV658" s="7">
        <f>IFERROR(VLOOKUP(Table1[[#This Row],[Stock]],[2]CUS030!$A$5:$BO$10000,53,0)/Table1[[#This Row],[Rate
(L/S)]],"")</f>
        <v>0</v>
      </c>
      <c r="AW658" s="7">
        <f>IFERROR(VLOOKUP(Table1[[#This Row],[Stock]],[2]CUS030!$A$5:$BO$10000,54,0)/Table1[[#This Row],[Rate
(L/S)]],"")</f>
        <v>0</v>
      </c>
      <c r="AX658" s="7">
        <f>IFERROR(VLOOKUP(Table1[[#This Row],[Stock]],[2]CUS030!$A$5:$BO$10000,55,0)/Table1[[#This Row],[Rate
(L/S)]],"")</f>
        <v>21.53846153846154</v>
      </c>
      <c r="AY658" s="7">
        <f>IFERROR(VLOOKUP(Table1[[#This Row],[Stock]],[2]CUS030!$A$5:$BO$10000,56,0)/Table1[[#This Row],[Rate
(L/S)]],"")</f>
        <v>0</v>
      </c>
      <c r="AZ658" s="7">
        <f>IFERROR(VLOOKUP(Table1[[#This Row],[Stock]],[2]CUS030!$A$5:$BO$10000,57,0)/Table1[[#This Row],[Rate
(L/S)]],"")</f>
        <v>10.76923076923077</v>
      </c>
      <c r="BA658" s="7">
        <f>IFERROR(VLOOKUP(Table1[[#This Row],[Stock]],[2]CUS030!$A$5:$BO$10000,58,0)/Table1[[#This Row],[Rate
(L/S)]],"")</f>
        <v>10.76923076923077</v>
      </c>
      <c r="BB658" s="7">
        <f>IFERROR(VLOOKUP(Table1[[#This Row],[Stock]],[2]CUS030!$A$5:$BO$10000,59,0)/Table1[[#This Row],[Rate
(L/S)]],"")</f>
        <v>0</v>
      </c>
      <c r="BC658" s="7">
        <f>IFERROR(VLOOKUP(Table1[[#This Row],[Stock]],[2]CUS030!$A$5:$BO$10000,60,0)/Table1[[#This Row],[Rate
(L/S)]],"")</f>
        <v>0</v>
      </c>
      <c r="BD658" s="7">
        <f>IFERROR(VLOOKUP(Table1[[#This Row],[Stock]],[2]CUS030!$A$5:$BO$10000,61,0)/Table1[[#This Row],[Rate
(L/S)]],"")</f>
        <v>0</v>
      </c>
      <c r="BE658" s="7">
        <f>IFERROR(VLOOKUP(Table1[[#This Row],[Stock]],[2]CUS030!$A$5:$BO$10000,62,0)/Table1[[#This Row],[Rate
(L/S)]],"")</f>
        <v>0</v>
      </c>
      <c r="BF658" s="7">
        <f>IFERROR(VLOOKUP(Table1[[#This Row],[Stock]],[2]CUS030!$A$5:$BO$10000,63,0)/Table1[[#This Row],[Rate
(L/S)]],"")</f>
        <v>0</v>
      </c>
      <c r="BG658" s="7">
        <f>IFERROR(VLOOKUP(Table1[[#This Row],[Stock]],[2]CUS030!$A$5:$BO$10000,64,0)/Table1[[#This Row],[Rate
(L/S)]],"")</f>
        <v>0</v>
      </c>
      <c r="BH658" s="7">
        <f>IFERROR(VLOOKUP(Table1[[#This Row],[Stock]],[2]CUS030!$A$5:$BO$10000,65,0)/Table1[[#This Row],[Rate
(L/S)]],"")</f>
        <v>0</v>
      </c>
      <c r="BI658" s="7" t="s">
        <v>1</v>
      </c>
      <c r="BJ658" s="15">
        <f>IFERROR(IF(Table1[[#This Row],[S.Material]]="S",(Table1[[#This Row],[Total Qty]]+Table1[[#This Row],[N+1]]+Table1[[#This Row],[N+2]]),Table1[[#This Row],[Total Qty]]+Table1[[#This Row],[N+1]]),)</f>
        <v>0</v>
      </c>
      <c r="BK658" s="7" t="str">
        <f>IFERROR(IF(((AVERAGE((Table1[[#This Row],[N+1]],Table1[[#This Row],[N+2]]),Table1[[#This Row],[N+3]])-(Table1[[#This Row],[Total Qty]])))&gt;500,"Fixed&gt;500pcs",""),"")</f>
        <v/>
      </c>
      <c r="BL658" s="7" t="str">
        <f>IF(AND(Table1[[#This Row],[Last Forcast]]=0,Table1[[#This Row],[Total Qty]]&gt;0,Table1[[#This Row],[N+1]]&gt;0),"Check PO again","")</f>
        <v/>
      </c>
    </row>
    <row r="659" spans="2:64" x14ac:dyDescent="0.3">
      <c r="B659">
        <v>657</v>
      </c>
      <c r="C659" t="s">
        <v>674</v>
      </c>
      <c r="D659">
        <f>IFERROR(ROUND((MID(Table1[[#This Row],[Production]],35,(LEN(Table1[[#This Row],[Production]]))-37)/(MID(Table1[[#This Row],[Stock]],35,(LEN(Table1[[#This Row],[Stock]]))-37))),0),"")</f>
        <v>13</v>
      </c>
      <c r="E659" t="s">
        <v>673</v>
      </c>
      <c r="F659" s="16">
        <f>VLOOKUP(LEFT(Table1[[#This Row],[Production]],LEN(Table1[[#This Row],[Production]])-7),Item!$A$5:$Z$1000,26,0)</f>
        <v>1.44</v>
      </c>
      <c r="H659" s="8" t="str">
        <f>IFERROR(VLOOKUP(MID(Table1[[#This Row],[Production]],10,2),Special!$B$2:$D$26,3,0),"")</f>
        <v>-</v>
      </c>
      <c r="J659" t="b">
        <f>EXACT(LEFT(Table1[[#This Row],[Stock]],12),LEFT(Table1[[#This Row],[Production]],12))</f>
        <v>1</v>
      </c>
      <c r="K659" t="b">
        <f>EXACT((RIGHT(Table1[[#This Row],[Stock]],3)),((RIGHT(Table1[[#This Row],[Production]],3))))</f>
        <v>1</v>
      </c>
      <c r="L659" s="14">
        <f>IFERROR(VLOOKUP(Table1[[#This Row],[Stock]],[1]Sheet1!$A$7:$N$10000,14,0),"")</f>
        <v>9836</v>
      </c>
      <c r="M659" s="14">
        <f>IFERROR(ROUND((Table1[[#This Row],[Stock
(S&amp;L)]]/Table1[[#This Row],[Rate
(L/S)]]),0),"")</f>
        <v>757</v>
      </c>
      <c r="O659" t="str">
        <f>IF(Table1[[#This Row],[Rate
(L/S)]]=1,"P/E","C")</f>
        <v>C</v>
      </c>
      <c r="P659" s="7">
        <f>IFERROR(VLOOKUP(Table1[[#This Row],[Stock]],[2]CUS030!$A$5:$BO$10000,21,0)/Table1[[#This Row],[Rate
(L/S)]],"")</f>
        <v>92.307692307692307</v>
      </c>
      <c r="Q659" s="7">
        <f>IFERROR(VLOOKUP(Table1[[#This Row],[Stock]],[2]CUS030!$A$5:$BO$10000,22,0)/Table1[[#This Row],[Rate
(L/S)]],"")</f>
        <v>84.615384615384613</v>
      </c>
      <c r="R659" s="7">
        <f>IFERROR(VLOOKUP(Table1[[#This Row],[Stock]],[2]CUS030!$A$5:$BO$10000,23,0)/Table1[[#This Row],[Rate
(L/S)]],"")</f>
        <v>0</v>
      </c>
      <c r="S659" s="7">
        <f>IFERROR(VLOOKUP(Table1[[#This Row],[Stock]],[2]CUS030!$A$5:$BO$10000,24,0)/Table1[[#This Row],[Rate
(L/S)]],"")</f>
        <v>0</v>
      </c>
      <c r="T659" s="7">
        <f>IFERROR(VLOOKUP(Table1[[#This Row],[Stock]],[2]CUS030!$A$5:$BO$10000,25,0)/Table1[[#This Row],[Rate
(L/S)]],"")</f>
        <v>0</v>
      </c>
      <c r="U659" s="7">
        <f>IFERROR(VLOOKUP(Table1[[#This Row],[Stock]],[2]CUS030!$A$5:$BO$10000,26,0)/Table1[[#This Row],[Rate
(L/S)]],"")</f>
        <v>0</v>
      </c>
      <c r="V659" s="7">
        <f>IFERROR(VLOOKUP(Table1[[#This Row],[Stock]],[2]CUS030!$A$5:$BO$10000,27,0)/Table1[[#This Row],[Rate
(L/S)]],"")</f>
        <v>0</v>
      </c>
      <c r="W659" s="7">
        <f>IFERROR(VLOOKUP(Table1[[#This Row],[Stock]],[2]CUS030!$A$5:$BO$10000,28,0)/Table1[[#This Row],[Rate
(L/S)]],"")</f>
        <v>0</v>
      </c>
      <c r="X659" s="7">
        <f>IFERROR(VLOOKUP(Table1[[#This Row],[Stock]],[2]CUS030!$A$5:$BO$10000,29,0)/Table1[[#This Row],[Rate
(L/S)]],"")</f>
        <v>0</v>
      </c>
      <c r="Y659" s="7">
        <f>IFERROR(VLOOKUP(Table1[[#This Row],[Stock]],[2]CUS030!$A$5:$BO$10000,30,0)/Table1[[#This Row],[Rate
(L/S)]],"")</f>
        <v>0</v>
      </c>
      <c r="Z659" s="7">
        <f>IFERROR(VLOOKUP(Table1[[#This Row],[Stock]],[2]CUS030!$A$5:$BO$10000,31,0)/Table1[[#This Row],[Rate
(L/S)]],"")</f>
        <v>0</v>
      </c>
      <c r="AA659" s="7">
        <f>IFERROR(VLOOKUP(Table1[[#This Row],[Stock]],[2]CUS030!$A$5:$BO$10000,32,0)/Table1[[#This Row],[Rate
(L/S)]],"")</f>
        <v>0</v>
      </c>
      <c r="AB659" s="7">
        <f>IFERROR(VLOOKUP(Table1[[#This Row],[Stock]],[2]CUS030!$A$5:$BO$10000,33,0)/Table1[[#This Row],[Rate
(L/S)]],"")</f>
        <v>0</v>
      </c>
      <c r="AC659" s="7">
        <f>IFERROR(VLOOKUP(Table1[[#This Row],[Stock]],[2]CUS030!$A$5:$BO$10000,34,0)/Table1[[#This Row],[Rate
(L/S)]],"")</f>
        <v>0</v>
      </c>
      <c r="AD659" s="7">
        <f>IFERROR(VLOOKUP(Table1[[#This Row],[Stock]],[2]CUS030!$A$5:$BO$10000,35,0)/Table1[[#This Row],[Rate
(L/S)]],"")</f>
        <v>0</v>
      </c>
      <c r="AE659" s="7">
        <f>IFERROR(VLOOKUP(Table1[[#This Row],[Stock]],[2]CUS030!$A$5:$BO$10000,36,0)/Table1[[#This Row],[Rate
(L/S)]],"")</f>
        <v>0</v>
      </c>
      <c r="AF659" s="7">
        <f>IFERROR(VLOOKUP(Table1[[#This Row],[Stock]],[2]CUS030!$A$5:$BO$10000,37,0)/Table1[[#This Row],[Rate
(L/S)]],"")</f>
        <v>0</v>
      </c>
      <c r="AG659" s="7">
        <f>IFERROR(VLOOKUP(Table1[[#This Row],[Stock]],[2]CUS030!$A$5:$BO$10000,38,0)/Table1[[#This Row],[Rate
(L/S)]],"")</f>
        <v>0</v>
      </c>
      <c r="AH659" s="7">
        <f>IFERROR(VLOOKUP(Table1[[#This Row],[Stock]],[2]CUS030!$A$5:$BO$10000,39,0)/Table1[[#This Row],[Rate
(L/S)]],"")</f>
        <v>0</v>
      </c>
      <c r="AI659" s="7">
        <f>IFERROR(VLOOKUP(Table1[[#This Row],[Stock]],[2]CUS030!$A$5:$BO$10000,40,0)/Table1[[#This Row],[Rate
(L/S)]],"")</f>
        <v>0</v>
      </c>
      <c r="AJ659" s="7">
        <f>IFERROR(VLOOKUP(Table1[[#This Row],[Stock]],[2]CUS030!$A$5:$BO$10000,41,0)/Table1[[#This Row],[Rate
(L/S)]],"")</f>
        <v>0</v>
      </c>
      <c r="AK659" s="7">
        <f>IFERROR(VLOOKUP(Table1[[#This Row],[Stock]],[2]CUS030!$A$5:$BO$10000,42,0)/Table1[[#This Row],[Rate
(L/S)]],"")</f>
        <v>0</v>
      </c>
      <c r="AL659" s="7">
        <f>IFERROR(VLOOKUP(Table1[[#This Row],[Stock]],[2]CUS030!$A$5:$BO$10000,43,0)/Table1[[#This Row],[Rate
(L/S)]],"")</f>
        <v>0</v>
      </c>
      <c r="AM659" s="7">
        <f>IFERROR(VLOOKUP(Table1[[#This Row],[Stock]],[2]CUS030!$A$5:$BO$10000,44,0)/Table1[[#This Row],[Rate
(L/S)]],"")</f>
        <v>0</v>
      </c>
      <c r="AN659" s="7">
        <f>IFERROR(VLOOKUP(Table1[[#This Row],[Stock]],[2]CUS030!$A$5:$BO$10000,45,0)/Table1[[#This Row],[Rate
(L/S)]],"")</f>
        <v>0</v>
      </c>
      <c r="AO659" s="7">
        <f>IFERROR(VLOOKUP(Table1[[#This Row],[Stock]],[2]CUS030!$A$5:$BO$10000,46,0)/Table1[[#This Row],[Rate
(L/S)]],"")</f>
        <v>0</v>
      </c>
      <c r="AP659" s="7">
        <f>IFERROR(VLOOKUP(Table1[[#This Row],[Stock]],[2]CUS030!$A$5:$BO$10000,47,0)/Table1[[#This Row],[Rate
(L/S)]],"")</f>
        <v>0</v>
      </c>
      <c r="AQ659" s="7">
        <f>IFERROR(VLOOKUP(Table1[[#This Row],[Stock]],[2]CUS030!$A$5:$BO$10000,48,0)/Table1[[#This Row],[Rate
(L/S)]],"")</f>
        <v>0</v>
      </c>
      <c r="AR659" s="7">
        <f>IFERROR(VLOOKUP(Table1[[#This Row],[Stock]],[2]CUS030!$A$5:$BO$10000,49,0)/Table1[[#This Row],[Rate
(L/S)]],"")</f>
        <v>0</v>
      </c>
      <c r="AS659" s="7">
        <f>IFERROR(VLOOKUP(Table1[[#This Row],[Stock]],[2]CUS030!$A$5:$BO$10000,50,0)/Table1[[#This Row],[Rate
(L/S)]],"")</f>
        <v>0</v>
      </c>
      <c r="AT659" s="7">
        <f>IFERROR(VLOOKUP(Table1[[#This Row],[Stock]],[2]CUS030!$A$5:$BO$10000,51,0)/Table1[[#This Row],[Rate
(L/S)]],"")</f>
        <v>0</v>
      </c>
      <c r="AU659" s="7">
        <f>IFERROR(VLOOKUP(Table1[[#This Row],[Stock]],[2]CUS030!$A$5:$BO$10000,52,0)/Table1[[#This Row],[Rate
(L/S)]],"")</f>
        <v>0</v>
      </c>
      <c r="AV659" s="7">
        <f>IFERROR(VLOOKUP(Table1[[#This Row],[Stock]],[2]CUS030!$A$5:$BO$10000,53,0)/Table1[[#This Row],[Rate
(L/S)]],"")</f>
        <v>176.92307692307693</v>
      </c>
      <c r="AW659" s="7">
        <f>IFERROR(VLOOKUP(Table1[[#This Row],[Stock]],[2]CUS030!$A$5:$BO$10000,54,0)/Table1[[#This Row],[Rate
(L/S)]],"")</f>
        <v>0</v>
      </c>
      <c r="AX659" s="7">
        <f>IFERROR(VLOOKUP(Table1[[#This Row],[Stock]],[2]CUS030!$A$5:$BO$10000,55,0)/Table1[[#This Row],[Rate
(L/S)]],"")</f>
        <v>1795.6923076923076</v>
      </c>
      <c r="AY659" s="7">
        <f>IFERROR(VLOOKUP(Table1[[#This Row],[Stock]],[2]CUS030!$A$5:$BO$10000,56,0)/Table1[[#This Row],[Rate
(L/S)]],"")</f>
        <v>1716.6153846153845</v>
      </c>
      <c r="AZ659" s="7">
        <f>IFERROR(VLOOKUP(Table1[[#This Row],[Stock]],[2]CUS030!$A$5:$BO$10000,57,0)/Table1[[#This Row],[Rate
(L/S)]],"")</f>
        <v>1014.3076923076923</v>
      </c>
      <c r="BA659" s="7">
        <f>IFERROR(VLOOKUP(Table1[[#This Row],[Stock]],[2]CUS030!$A$5:$BO$10000,58,0)/Table1[[#This Row],[Rate
(L/S)]],"")</f>
        <v>1949.8461538461538</v>
      </c>
      <c r="BB659" s="7">
        <f>IFERROR(VLOOKUP(Table1[[#This Row],[Stock]],[2]CUS030!$A$5:$BO$10000,59,0)/Table1[[#This Row],[Rate
(L/S)]],"")</f>
        <v>0</v>
      </c>
      <c r="BC659" s="7">
        <f>IFERROR(VLOOKUP(Table1[[#This Row],[Stock]],[2]CUS030!$A$5:$BO$10000,60,0)/Table1[[#This Row],[Rate
(L/S)]],"")</f>
        <v>0</v>
      </c>
      <c r="BD659" s="7">
        <f>IFERROR(VLOOKUP(Table1[[#This Row],[Stock]],[2]CUS030!$A$5:$BO$10000,61,0)/Table1[[#This Row],[Rate
(L/S)]],"")</f>
        <v>0</v>
      </c>
      <c r="BE659" s="7">
        <f>IFERROR(VLOOKUP(Table1[[#This Row],[Stock]],[2]CUS030!$A$5:$BO$10000,62,0)/Table1[[#This Row],[Rate
(L/S)]],"")</f>
        <v>0</v>
      </c>
      <c r="BF659" s="7">
        <f>IFERROR(VLOOKUP(Table1[[#This Row],[Stock]],[2]CUS030!$A$5:$BO$10000,63,0)/Table1[[#This Row],[Rate
(L/S)]],"")</f>
        <v>0</v>
      </c>
      <c r="BG659" s="7">
        <f>IFERROR(VLOOKUP(Table1[[#This Row],[Stock]],[2]CUS030!$A$5:$BO$10000,64,0)/Table1[[#This Row],[Rate
(L/S)]],"")</f>
        <v>0</v>
      </c>
      <c r="BH659" s="7">
        <f>IFERROR(VLOOKUP(Table1[[#This Row],[Stock]],[2]CUS030!$A$5:$BO$10000,65,0)/Table1[[#This Row],[Rate
(L/S)]],"")</f>
        <v>0</v>
      </c>
      <c r="BI659" s="7" t="s">
        <v>1</v>
      </c>
      <c r="BJ659" s="15">
        <f>IFERROR(IF(Table1[[#This Row],[S.Material]]="S",(Table1[[#This Row],[Total Qty]]+Table1[[#This Row],[N+1]]+Table1[[#This Row],[N+2]]),Table1[[#This Row],[Total Qty]]+Table1[[#This Row],[N+1]]),)</f>
        <v>1893.5384615384614</v>
      </c>
      <c r="BK659" s="7" t="str">
        <f>IFERROR(IF(((AVERAGE((Table1[[#This Row],[N+1]],Table1[[#This Row],[N+2]]),Table1[[#This Row],[N+3]])-(Table1[[#This Row],[Total Qty]])))&gt;500,"Fixed&gt;500pcs",""),"")</f>
        <v>Fixed&gt;500pcs</v>
      </c>
      <c r="BL659" s="7" t="str">
        <f>IF(AND(Table1[[#This Row],[Last Forcast]]=0,Table1[[#This Row],[Total Qty]]&gt;0,Table1[[#This Row],[N+1]]&gt;0),"Check PO again","")</f>
        <v/>
      </c>
    </row>
    <row r="660" spans="2:64" x14ac:dyDescent="0.3">
      <c r="B660">
        <v>658</v>
      </c>
      <c r="C660" t="s">
        <v>673</v>
      </c>
      <c r="D660">
        <f>IFERROR(ROUND((MID(Table1[[#This Row],[Production]],35,(LEN(Table1[[#This Row],[Production]]))-37)/(MID(Table1[[#This Row],[Stock]],35,(LEN(Table1[[#This Row],[Stock]]))-37))),0),"")</f>
        <v>1</v>
      </c>
      <c r="E660" t="s">
        <v>673</v>
      </c>
      <c r="F660" s="16">
        <f>VLOOKUP(LEFT(Table1[[#This Row],[Production]],LEN(Table1[[#This Row],[Production]])-7),Item!$A$5:$Z$1000,26,0)</f>
        <v>1.44</v>
      </c>
      <c r="H660" s="8" t="str">
        <f>IFERROR(VLOOKUP(MID(Table1[[#This Row],[Production]],10,2),Special!$B$2:$D$26,3,0),"")</f>
        <v>-</v>
      </c>
      <c r="J660" t="b">
        <f>EXACT(LEFT(Table1[[#This Row],[Stock]],12),LEFT(Table1[[#This Row],[Production]],12))</f>
        <v>1</v>
      </c>
      <c r="K660" t="b">
        <f>EXACT((RIGHT(Table1[[#This Row],[Stock]],3)),((RIGHT(Table1[[#This Row],[Production]],3))))</f>
        <v>1</v>
      </c>
      <c r="L660" s="14">
        <f>IFERROR(VLOOKUP(Table1[[#This Row],[Stock]],[1]Sheet1!$A$7:$N$10000,14,0),"")</f>
        <v>1408</v>
      </c>
      <c r="M660" s="14">
        <f>IFERROR(ROUND((Table1[[#This Row],[Stock
(S&amp;L)]]/Table1[[#This Row],[Rate
(L/S)]]),0),"")</f>
        <v>1408</v>
      </c>
      <c r="O660" t="str">
        <f>IF(Table1[[#This Row],[Rate
(L/S)]]=1,"P/E","C")</f>
        <v>P/E</v>
      </c>
      <c r="P660" s="7" t="str">
        <f>IFERROR(VLOOKUP(Table1[[#This Row],[Stock]],[2]CUS030!$A$5:$BO$10000,21,0)/Table1[[#This Row],[Rate
(L/S)]],"")</f>
        <v/>
      </c>
      <c r="Q660" s="7" t="str">
        <f>IFERROR(VLOOKUP(Table1[[#This Row],[Stock]],[2]CUS030!$A$5:$BO$10000,22,0)/Table1[[#This Row],[Rate
(L/S)]],"")</f>
        <v/>
      </c>
      <c r="R660" s="7" t="str">
        <f>IFERROR(VLOOKUP(Table1[[#This Row],[Stock]],[2]CUS030!$A$5:$BO$10000,23,0)/Table1[[#This Row],[Rate
(L/S)]],"")</f>
        <v/>
      </c>
      <c r="S660" s="7" t="str">
        <f>IFERROR(VLOOKUP(Table1[[#This Row],[Stock]],[2]CUS030!$A$5:$BO$10000,24,0)/Table1[[#This Row],[Rate
(L/S)]],"")</f>
        <v/>
      </c>
      <c r="T660" s="7" t="str">
        <f>IFERROR(VLOOKUP(Table1[[#This Row],[Stock]],[2]CUS030!$A$5:$BO$10000,25,0)/Table1[[#This Row],[Rate
(L/S)]],"")</f>
        <v/>
      </c>
      <c r="U660" s="7" t="str">
        <f>IFERROR(VLOOKUP(Table1[[#This Row],[Stock]],[2]CUS030!$A$5:$BO$10000,26,0)/Table1[[#This Row],[Rate
(L/S)]],"")</f>
        <v/>
      </c>
      <c r="V660" s="7" t="str">
        <f>IFERROR(VLOOKUP(Table1[[#This Row],[Stock]],[2]CUS030!$A$5:$BO$10000,27,0)/Table1[[#This Row],[Rate
(L/S)]],"")</f>
        <v/>
      </c>
      <c r="W660" s="7" t="str">
        <f>IFERROR(VLOOKUP(Table1[[#This Row],[Stock]],[2]CUS030!$A$5:$BO$10000,28,0)/Table1[[#This Row],[Rate
(L/S)]],"")</f>
        <v/>
      </c>
      <c r="X660" s="7" t="str">
        <f>IFERROR(VLOOKUP(Table1[[#This Row],[Stock]],[2]CUS030!$A$5:$BO$10000,29,0)/Table1[[#This Row],[Rate
(L/S)]],"")</f>
        <v/>
      </c>
      <c r="Y660" s="7" t="str">
        <f>IFERROR(VLOOKUP(Table1[[#This Row],[Stock]],[2]CUS030!$A$5:$BO$10000,30,0)/Table1[[#This Row],[Rate
(L/S)]],"")</f>
        <v/>
      </c>
      <c r="Z660" s="7" t="str">
        <f>IFERROR(VLOOKUP(Table1[[#This Row],[Stock]],[2]CUS030!$A$5:$BO$10000,31,0)/Table1[[#This Row],[Rate
(L/S)]],"")</f>
        <v/>
      </c>
      <c r="AA660" s="7" t="str">
        <f>IFERROR(VLOOKUP(Table1[[#This Row],[Stock]],[2]CUS030!$A$5:$BO$10000,32,0)/Table1[[#This Row],[Rate
(L/S)]],"")</f>
        <v/>
      </c>
      <c r="AB660" s="7" t="str">
        <f>IFERROR(VLOOKUP(Table1[[#This Row],[Stock]],[2]CUS030!$A$5:$BO$10000,33,0)/Table1[[#This Row],[Rate
(L/S)]],"")</f>
        <v/>
      </c>
      <c r="AC660" s="7" t="str">
        <f>IFERROR(VLOOKUP(Table1[[#This Row],[Stock]],[2]CUS030!$A$5:$BO$10000,34,0)/Table1[[#This Row],[Rate
(L/S)]],"")</f>
        <v/>
      </c>
      <c r="AD660" s="7" t="str">
        <f>IFERROR(VLOOKUP(Table1[[#This Row],[Stock]],[2]CUS030!$A$5:$BO$10000,35,0)/Table1[[#This Row],[Rate
(L/S)]],"")</f>
        <v/>
      </c>
      <c r="AE660" s="7" t="str">
        <f>IFERROR(VLOOKUP(Table1[[#This Row],[Stock]],[2]CUS030!$A$5:$BO$10000,36,0)/Table1[[#This Row],[Rate
(L/S)]],"")</f>
        <v/>
      </c>
      <c r="AF660" s="7" t="str">
        <f>IFERROR(VLOOKUP(Table1[[#This Row],[Stock]],[2]CUS030!$A$5:$BO$10000,37,0)/Table1[[#This Row],[Rate
(L/S)]],"")</f>
        <v/>
      </c>
      <c r="AG660" s="7" t="str">
        <f>IFERROR(VLOOKUP(Table1[[#This Row],[Stock]],[2]CUS030!$A$5:$BO$10000,38,0)/Table1[[#This Row],[Rate
(L/S)]],"")</f>
        <v/>
      </c>
      <c r="AH660" s="7" t="str">
        <f>IFERROR(VLOOKUP(Table1[[#This Row],[Stock]],[2]CUS030!$A$5:$BO$10000,39,0)/Table1[[#This Row],[Rate
(L/S)]],"")</f>
        <v/>
      </c>
      <c r="AI660" s="7" t="str">
        <f>IFERROR(VLOOKUP(Table1[[#This Row],[Stock]],[2]CUS030!$A$5:$BO$10000,40,0)/Table1[[#This Row],[Rate
(L/S)]],"")</f>
        <v/>
      </c>
      <c r="AJ660" s="7" t="str">
        <f>IFERROR(VLOOKUP(Table1[[#This Row],[Stock]],[2]CUS030!$A$5:$BO$10000,41,0)/Table1[[#This Row],[Rate
(L/S)]],"")</f>
        <v/>
      </c>
      <c r="AK660" s="7" t="str">
        <f>IFERROR(VLOOKUP(Table1[[#This Row],[Stock]],[2]CUS030!$A$5:$BO$10000,42,0)/Table1[[#This Row],[Rate
(L/S)]],"")</f>
        <v/>
      </c>
      <c r="AL660" s="7" t="str">
        <f>IFERROR(VLOOKUP(Table1[[#This Row],[Stock]],[2]CUS030!$A$5:$BO$10000,43,0)/Table1[[#This Row],[Rate
(L/S)]],"")</f>
        <v/>
      </c>
      <c r="AM660" s="7" t="str">
        <f>IFERROR(VLOOKUP(Table1[[#This Row],[Stock]],[2]CUS030!$A$5:$BO$10000,44,0)/Table1[[#This Row],[Rate
(L/S)]],"")</f>
        <v/>
      </c>
      <c r="AN660" s="7" t="str">
        <f>IFERROR(VLOOKUP(Table1[[#This Row],[Stock]],[2]CUS030!$A$5:$BO$10000,45,0)/Table1[[#This Row],[Rate
(L/S)]],"")</f>
        <v/>
      </c>
      <c r="AO660" s="7" t="str">
        <f>IFERROR(VLOOKUP(Table1[[#This Row],[Stock]],[2]CUS030!$A$5:$BO$10000,46,0)/Table1[[#This Row],[Rate
(L/S)]],"")</f>
        <v/>
      </c>
      <c r="AP660" s="7" t="str">
        <f>IFERROR(VLOOKUP(Table1[[#This Row],[Stock]],[2]CUS030!$A$5:$BO$10000,47,0)/Table1[[#This Row],[Rate
(L/S)]],"")</f>
        <v/>
      </c>
      <c r="AQ660" s="7" t="str">
        <f>IFERROR(VLOOKUP(Table1[[#This Row],[Stock]],[2]CUS030!$A$5:$BO$10000,48,0)/Table1[[#This Row],[Rate
(L/S)]],"")</f>
        <v/>
      </c>
      <c r="AR660" s="7" t="str">
        <f>IFERROR(VLOOKUP(Table1[[#This Row],[Stock]],[2]CUS030!$A$5:$BO$10000,49,0)/Table1[[#This Row],[Rate
(L/S)]],"")</f>
        <v/>
      </c>
      <c r="AS660" s="7" t="str">
        <f>IFERROR(VLOOKUP(Table1[[#This Row],[Stock]],[2]CUS030!$A$5:$BO$10000,50,0)/Table1[[#This Row],[Rate
(L/S)]],"")</f>
        <v/>
      </c>
      <c r="AT660" s="7" t="str">
        <f>IFERROR(VLOOKUP(Table1[[#This Row],[Stock]],[2]CUS030!$A$5:$BO$10000,51,0)/Table1[[#This Row],[Rate
(L/S)]],"")</f>
        <v/>
      </c>
      <c r="AU660" s="7" t="str">
        <f>IFERROR(VLOOKUP(Table1[[#This Row],[Stock]],[2]CUS030!$A$5:$BO$10000,52,0)/Table1[[#This Row],[Rate
(L/S)]],"")</f>
        <v/>
      </c>
      <c r="AV660" s="7" t="str">
        <f>IFERROR(VLOOKUP(Table1[[#This Row],[Stock]],[2]CUS030!$A$5:$BO$10000,53,0)/Table1[[#This Row],[Rate
(L/S)]],"")</f>
        <v/>
      </c>
      <c r="AW660" s="7" t="str">
        <f>IFERROR(VLOOKUP(Table1[[#This Row],[Stock]],[2]CUS030!$A$5:$BO$10000,54,0)/Table1[[#This Row],[Rate
(L/S)]],"")</f>
        <v/>
      </c>
      <c r="AX660" s="7" t="str">
        <f>IFERROR(VLOOKUP(Table1[[#This Row],[Stock]],[2]CUS030!$A$5:$BO$10000,55,0)/Table1[[#This Row],[Rate
(L/S)]],"")</f>
        <v/>
      </c>
      <c r="AY660" s="7" t="str">
        <f>IFERROR(VLOOKUP(Table1[[#This Row],[Stock]],[2]CUS030!$A$5:$BO$10000,56,0)/Table1[[#This Row],[Rate
(L/S)]],"")</f>
        <v/>
      </c>
      <c r="AZ660" s="7" t="str">
        <f>IFERROR(VLOOKUP(Table1[[#This Row],[Stock]],[2]CUS030!$A$5:$BO$10000,57,0)/Table1[[#This Row],[Rate
(L/S)]],"")</f>
        <v/>
      </c>
      <c r="BA660" s="7" t="str">
        <f>IFERROR(VLOOKUP(Table1[[#This Row],[Stock]],[2]CUS030!$A$5:$BO$10000,58,0)/Table1[[#This Row],[Rate
(L/S)]],"")</f>
        <v/>
      </c>
      <c r="BB660" s="7" t="str">
        <f>IFERROR(VLOOKUP(Table1[[#This Row],[Stock]],[2]CUS030!$A$5:$BO$10000,59,0)/Table1[[#This Row],[Rate
(L/S)]],"")</f>
        <v/>
      </c>
      <c r="BC660" s="7" t="str">
        <f>IFERROR(VLOOKUP(Table1[[#This Row],[Stock]],[2]CUS030!$A$5:$BO$10000,60,0)/Table1[[#This Row],[Rate
(L/S)]],"")</f>
        <v/>
      </c>
      <c r="BD660" s="7" t="str">
        <f>IFERROR(VLOOKUP(Table1[[#This Row],[Stock]],[2]CUS030!$A$5:$BO$10000,61,0)/Table1[[#This Row],[Rate
(L/S)]],"")</f>
        <v/>
      </c>
      <c r="BE660" s="7" t="str">
        <f>IFERROR(VLOOKUP(Table1[[#This Row],[Stock]],[2]CUS030!$A$5:$BO$10000,62,0)/Table1[[#This Row],[Rate
(L/S)]],"")</f>
        <v/>
      </c>
      <c r="BF660" s="7" t="str">
        <f>IFERROR(VLOOKUP(Table1[[#This Row],[Stock]],[2]CUS030!$A$5:$BO$10000,63,0)/Table1[[#This Row],[Rate
(L/S)]],"")</f>
        <v/>
      </c>
      <c r="BG660" s="7" t="str">
        <f>IFERROR(VLOOKUP(Table1[[#This Row],[Stock]],[2]CUS030!$A$5:$BO$10000,64,0)/Table1[[#This Row],[Rate
(L/S)]],"")</f>
        <v/>
      </c>
      <c r="BH660" s="7" t="str">
        <f>IFERROR(VLOOKUP(Table1[[#This Row],[Stock]],[2]CUS030!$A$5:$BO$10000,65,0)/Table1[[#This Row],[Rate
(L/S)]],"")</f>
        <v/>
      </c>
      <c r="BI660" s="7" t="s">
        <v>1</v>
      </c>
      <c r="BJ660" s="15">
        <f>IFERROR(IF(Table1[[#This Row],[S.Material]]="S",(Table1[[#This Row],[Total Qty]]+Table1[[#This Row],[N+1]]+Table1[[#This Row],[N+2]]),Table1[[#This Row],[Total Qty]]+Table1[[#This Row],[N+1]]),)</f>
        <v>0</v>
      </c>
      <c r="BK660" s="7" t="str">
        <f>IFERROR(IF(((AVERAGE((Table1[[#This Row],[N+1]],Table1[[#This Row],[N+2]]),Table1[[#This Row],[N+3]])-(Table1[[#This Row],[Total Qty]])))&gt;500,"Fixed&gt;500pcs",""),"")</f>
        <v/>
      </c>
      <c r="BL660" s="7" t="str">
        <f>IF(AND(Table1[[#This Row],[Last Forcast]]=0,Table1[[#This Row],[Total Qty]]&gt;0,Table1[[#This Row],[N+1]]&gt;0),"Check PO again","")</f>
        <v/>
      </c>
    </row>
    <row r="661" spans="2:64" x14ac:dyDescent="0.3">
      <c r="B661">
        <v>659</v>
      </c>
      <c r="C661" t="s">
        <v>671</v>
      </c>
      <c r="D661">
        <f>IFERROR(ROUND((MID(Table1[[#This Row],[Production]],35,(LEN(Table1[[#This Row],[Production]]))-37)/(MID(Table1[[#This Row],[Stock]],35,(LEN(Table1[[#This Row],[Stock]]))-37))),0),"")</f>
        <v>1</v>
      </c>
      <c r="E661" t="s">
        <v>671</v>
      </c>
      <c r="F661" s="16">
        <f>VLOOKUP(LEFT(Table1[[#This Row],[Production]],LEN(Table1[[#This Row],[Production]])-7),Item!$A$5:$Z$1000,26,0)</f>
        <v>1.44</v>
      </c>
      <c r="H661" s="8" t="str">
        <f>IFERROR(VLOOKUP(MID(Table1[[#This Row],[Production]],10,2),Special!$B$2:$D$26,3,0),"")</f>
        <v>-</v>
      </c>
      <c r="J661" t="b">
        <f>EXACT(LEFT(Table1[[#This Row],[Stock]],12),LEFT(Table1[[#This Row],[Production]],12))</f>
        <v>1</v>
      </c>
      <c r="K661" t="b">
        <f>EXACT((RIGHT(Table1[[#This Row],[Stock]],3)),((RIGHT(Table1[[#This Row],[Production]],3))))</f>
        <v>1</v>
      </c>
      <c r="L661" s="14">
        <f>IFERROR(VLOOKUP(Table1[[#This Row],[Stock]],[1]Sheet1!$A$7:$N$10000,14,0),"")</f>
        <v>2430</v>
      </c>
      <c r="M661" s="14">
        <f>IFERROR(ROUND((Table1[[#This Row],[Stock
(S&amp;L)]]/Table1[[#This Row],[Rate
(L/S)]]),0),"")</f>
        <v>2430</v>
      </c>
      <c r="O661" t="str">
        <f>IF(Table1[[#This Row],[Rate
(L/S)]]=1,"P/E","C")</f>
        <v>P/E</v>
      </c>
      <c r="P661" s="7" t="str">
        <f>IFERROR(VLOOKUP(Table1[[#This Row],[Stock]],[2]CUS030!$A$5:$BO$10000,21,0)/Table1[[#This Row],[Rate
(L/S)]],"")</f>
        <v/>
      </c>
      <c r="Q661" s="7" t="str">
        <f>IFERROR(VLOOKUP(Table1[[#This Row],[Stock]],[2]CUS030!$A$5:$BO$10000,22,0)/Table1[[#This Row],[Rate
(L/S)]],"")</f>
        <v/>
      </c>
      <c r="R661" s="7" t="str">
        <f>IFERROR(VLOOKUP(Table1[[#This Row],[Stock]],[2]CUS030!$A$5:$BO$10000,23,0)/Table1[[#This Row],[Rate
(L/S)]],"")</f>
        <v/>
      </c>
      <c r="S661" s="7" t="str">
        <f>IFERROR(VLOOKUP(Table1[[#This Row],[Stock]],[2]CUS030!$A$5:$BO$10000,24,0)/Table1[[#This Row],[Rate
(L/S)]],"")</f>
        <v/>
      </c>
      <c r="T661" s="7" t="str">
        <f>IFERROR(VLOOKUP(Table1[[#This Row],[Stock]],[2]CUS030!$A$5:$BO$10000,25,0)/Table1[[#This Row],[Rate
(L/S)]],"")</f>
        <v/>
      </c>
      <c r="U661" s="7" t="str">
        <f>IFERROR(VLOOKUP(Table1[[#This Row],[Stock]],[2]CUS030!$A$5:$BO$10000,26,0)/Table1[[#This Row],[Rate
(L/S)]],"")</f>
        <v/>
      </c>
      <c r="V661" s="7" t="str">
        <f>IFERROR(VLOOKUP(Table1[[#This Row],[Stock]],[2]CUS030!$A$5:$BO$10000,27,0)/Table1[[#This Row],[Rate
(L/S)]],"")</f>
        <v/>
      </c>
      <c r="W661" s="7" t="str">
        <f>IFERROR(VLOOKUP(Table1[[#This Row],[Stock]],[2]CUS030!$A$5:$BO$10000,28,0)/Table1[[#This Row],[Rate
(L/S)]],"")</f>
        <v/>
      </c>
      <c r="X661" s="7" t="str">
        <f>IFERROR(VLOOKUP(Table1[[#This Row],[Stock]],[2]CUS030!$A$5:$BO$10000,29,0)/Table1[[#This Row],[Rate
(L/S)]],"")</f>
        <v/>
      </c>
      <c r="Y661" s="7" t="str">
        <f>IFERROR(VLOOKUP(Table1[[#This Row],[Stock]],[2]CUS030!$A$5:$BO$10000,30,0)/Table1[[#This Row],[Rate
(L/S)]],"")</f>
        <v/>
      </c>
      <c r="Z661" s="7" t="str">
        <f>IFERROR(VLOOKUP(Table1[[#This Row],[Stock]],[2]CUS030!$A$5:$BO$10000,31,0)/Table1[[#This Row],[Rate
(L/S)]],"")</f>
        <v/>
      </c>
      <c r="AA661" s="7" t="str">
        <f>IFERROR(VLOOKUP(Table1[[#This Row],[Stock]],[2]CUS030!$A$5:$BO$10000,32,0)/Table1[[#This Row],[Rate
(L/S)]],"")</f>
        <v/>
      </c>
      <c r="AB661" s="7" t="str">
        <f>IFERROR(VLOOKUP(Table1[[#This Row],[Stock]],[2]CUS030!$A$5:$BO$10000,33,0)/Table1[[#This Row],[Rate
(L/S)]],"")</f>
        <v/>
      </c>
      <c r="AC661" s="7" t="str">
        <f>IFERROR(VLOOKUP(Table1[[#This Row],[Stock]],[2]CUS030!$A$5:$BO$10000,34,0)/Table1[[#This Row],[Rate
(L/S)]],"")</f>
        <v/>
      </c>
      <c r="AD661" s="7" t="str">
        <f>IFERROR(VLOOKUP(Table1[[#This Row],[Stock]],[2]CUS030!$A$5:$BO$10000,35,0)/Table1[[#This Row],[Rate
(L/S)]],"")</f>
        <v/>
      </c>
      <c r="AE661" s="7" t="str">
        <f>IFERROR(VLOOKUP(Table1[[#This Row],[Stock]],[2]CUS030!$A$5:$BO$10000,36,0)/Table1[[#This Row],[Rate
(L/S)]],"")</f>
        <v/>
      </c>
      <c r="AF661" s="7" t="str">
        <f>IFERROR(VLOOKUP(Table1[[#This Row],[Stock]],[2]CUS030!$A$5:$BO$10000,37,0)/Table1[[#This Row],[Rate
(L/S)]],"")</f>
        <v/>
      </c>
      <c r="AG661" s="7" t="str">
        <f>IFERROR(VLOOKUP(Table1[[#This Row],[Stock]],[2]CUS030!$A$5:$BO$10000,38,0)/Table1[[#This Row],[Rate
(L/S)]],"")</f>
        <v/>
      </c>
      <c r="AH661" s="7" t="str">
        <f>IFERROR(VLOOKUP(Table1[[#This Row],[Stock]],[2]CUS030!$A$5:$BO$10000,39,0)/Table1[[#This Row],[Rate
(L/S)]],"")</f>
        <v/>
      </c>
      <c r="AI661" s="7" t="str">
        <f>IFERROR(VLOOKUP(Table1[[#This Row],[Stock]],[2]CUS030!$A$5:$BO$10000,40,0)/Table1[[#This Row],[Rate
(L/S)]],"")</f>
        <v/>
      </c>
      <c r="AJ661" s="7" t="str">
        <f>IFERROR(VLOOKUP(Table1[[#This Row],[Stock]],[2]CUS030!$A$5:$BO$10000,41,0)/Table1[[#This Row],[Rate
(L/S)]],"")</f>
        <v/>
      </c>
      <c r="AK661" s="7" t="str">
        <f>IFERROR(VLOOKUP(Table1[[#This Row],[Stock]],[2]CUS030!$A$5:$BO$10000,42,0)/Table1[[#This Row],[Rate
(L/S)]],"")</f>
        <v/>
      </c>
      <c r="AL661" s="7" t="str">
        <f>IFERROR(VLOOKUP(Table1[[#This Row],[Stock]],[2]CUS030!$A$5:$BO$10000,43,0)/Table1[[#This Row],[Rate
(L/S)]],"")</f>
        <v/>
      </c>
      <c r="AM661" s="7" t="str">
        <f>IFERROR(VLOOKUP(Table1[[#This Row],[Stock]],[2]CUS030!$A$5:$BO$10000,44,0)/Table1[[#This Row],[Rate
(L/S)]],"")</f>
        <v/>
      </c>
      <c r="AN661" s="7" t="str">
        <f>IFERROR(VLOOKUP(Table1[[#This Row],[Stock]],[2]CUS030!$A$5:$BO$10000,45,0)/Table1[[#This Row],[Rate
(L/S)]],"")</f>
        <v/>
      </c>
      <c r="AO661" s="7" t="str">
        <f>IFERROR(VLOOKUP(Table1[[#This Row],[Stock]],[2]CUS030!$A$5:$BO$10000,46,0)/Table1[[#This Row],[Rate
(L/S)]],"")</f>
        <v/>
      </c>
      <c r="AP661" s="7" t="str">
        <f>IFERROR(VLOOKUP(Table1[[#This Row],[Stock]],[2]CUS030!$A$5:$BO$10000,47,0)/Table1[[#This Row],[Rate
(L/S)]],"")</f>
        <v/>
      </c>
      <c r="AQ661" s="7" t="str">
        <f>IFERROR(VLOOKUP(Table1[[#This Row],[Stock]],[2]CUS030!$A$5:$BO$10000,48,0)/Table1[[#This Row],[Rate
(L/S)]],"")</f>
        <v/>
      </c>
      <c r="AR661" s="7" t="str">
        <f>IFERROR(VLOOKUP(Table1[[#This Row],[Stock]],[2]CUS030!$A$5:$BO$10000,49,0)/Table1[[#This Row],[Rate
(L/S)]],"")</f>
        <v/>
      </c>
      <c r="AS661" s="7" t="str">
        <f>IFERROR(VLOOKUP(Table1[[#This Row],[Stock]],[2]CUS030!$A$5:$BO$10000,50,0)/Table1[[#This Row],[Rate
(L/S)]],"")</f>
        <v/>
      </c>
      <c r="AT661" s="7" t="str">
        <f>IFERROR(VLOOKUP(Table1[[#This Row],[Stock]],[2]CUS030!$A$5:$BO$10000,51,0)/Table1[[#This Row],[Rate
(L/S)]],"")</f>
        <v/>
      </c>
      <c r="AU661" s="7" t="str">
        <f>IFERROR(VLOOKUP(Table1[[#This Row],[Stock]],[2]CUS030!$A$5:$BO$10000,52,0)/Table1[[#This Row],[Rate
(L/S)]],"")</f>
        <v/>
      </c>
      <c r="AV661" s="7" t="str">
        <f>IFERROR(VLOOKUP(Table1[[#This Row],[Stock]],[2]CUS030!$A$5:$BO$10000,53,0)/Table1[[#This Row],[Rate
(L/S)]],"")</f>
        <v/>
      </c>
      <c r="AW661" s="7" t="str">
        <f>IFERROR(VLOOKUP(Table1[[#This Row],[Stock]],[2]CUS030!$A$5:$BO$10000,54,0)/Table1[[#This Row],[Rate
(L/S)]],"")</f>
        <v/>
      </c>
      <c r="AX661" s="7" t="str">
        <f>IFERROR(VLOOKUP(Table1[[#This Row],[Stock]],[2]CUS030!$A$5:$BO$10000,55,0)/Table1[[#This Row],[Rate
(L/S)]],"")</f>
        <v/>
      </c>
      <c r="AY661" s="7" t="str">
        <f>IFERROR(VLOOKUP(Table1[[#This Row],[Stock]],[2]CUS030!$A$5:$BO$10000,56,0)/Table1[[#This Row],[Rate
(L/S)]],"")</f>
        <v/>
      </c>
      <c r="AZ661" s="7" t="str">
        <f>IFERROR(VLOOKUP(Table1[[#This Row],[Stock]],[2]CUS030!$A$5:$BO$10000,57,0)/Table1[[#This Row],[Rate
(L/S)]],"")</f>
        <v/>
      </c>
      <c r="BA661" s="7" t="str">
        <f>IFERROR(VLOOKUP(Table1[[#This Row],[Stock]],[2]CUS030!$A$5:$BO$10000,58,0)/Table1[[#This Row],[Rate
(L/S)]],"")</f>
        <v/>
      </c>
      <c r="BB661" s="7" t="str">
        <f>IFERROR(VLOOKUP(Table1[[#This Row],[Stock]],[2]CUS030!$A$5:$BO$10000,59,0)/Table1[[#This Row],[Rate
(L/S)]],"")</f>
        <v/>
      </c>
      <c r="BC661" s="7" t="str">
        <f>IFERROR(VLOOKUP(Table1[[#This Row],[Stock]],[2]CUS030!$A$5:$BO$10000,60,0)/Table1[[#This Row],[Rate
(L/S)]],"")</f>
        <v/>
      </c>
      <c r="BD661" s="7" t="str">
        <f>IFERROR(VLOOKUP(Table1[[#This Row],[Stock]],[2]CUS030!$A$5:$BO$10000,61,0)/Table1[[#This Row],[Rate
(L/S)]],"")</f>
        <v/>
      </c>
      <c r="BE661" s="7" t="str">
        <f>IFERROR(VLOOKUP(Table1[[#This Row],[Stock]],[2]CUS030!$A$5:$BO$10000,62,0)/Table1[[#This Row],[Rate
(L/S)]],"")</f>
        <v/>
      </c>
      <c r="BF661" s="7" t="str">
        <f>IFERROR(VLOOKUP(Table1[[#This Row],[Stock]],[2]CUS030!$A$5:$BO$10000,63,0)/Table1[[#This Row],[Rate
(L/S)]],"")</f>
        <v/>
      </c>
      <c r="BG661" s="7" t="str">
        <f>IFERROR(VLOOKUP(Table1[[#This Row],[Stock]],[2]CUS030!$A$5:$BO$10000,64,0)/Table1[[#This Row],[Rate
(L/S)]],"")</f>
        <v/>
      </c>
      <c r="BH661" s="7" t="str">
        <f>IFERROR(VLOOKUP(Table1[[#This Row],[Stock]],[2]CUS030!$A$5:$BO$10000,65,0)/Table1[[#This Row],[Rate
(L/S)]],"")</f>
        <v/>
      </c>
      <c r="BI661" s="7" t="s">
        <v>1</v>
      </c>
      <c r="BJ661" s="15">
        <f>IFERROR(IF(Table1[[#This Row],[S.Material]]="S",(Table1[[#This Row],[Total Qty]]+Table1[[#This Row],[N+1]]+Table1[[#This Row],[N+2]]),Table1[[#This Row],[Total Qty]]+Table1[[#This Row],[N+1]]),)</f>
        <v>0</v>
      </c>
      <c r="BK661" s="7" t="str">
        <f>IFERROR(IF(((AVERAGE((Table1[[#This Row],[N+1]],Table1[[#This Row],[N+2]]),Table1[[#This Row],[N+3]])-(Table1[[#This Row],[Total Qty]])))&gt;500,"Fixed&gt;500pcs",""),"")</f>
        <v/>
      </c>
      <c r="BL661" s="7" t="str">
        <f>IF(AND(Table1[[#This Row],[Last Forcast]]=0,Table1[[#This Row],[Total Qty]]&gt;0,Table1[[#This Row],[N+1]]&gt;0),"Check PO again","")</f>
        <v/>
      </c>
    </row>
    <row r="662" spans="2:64" x14ac:dyDescent="0.3">
      <c r="B662">
        <v>660</v>
      </c>
      <c r="C662" t="s">
        <v>675</v>
      </c>
      <c r="D662">
        <f>IFERROR(ROUND((MID(Table1[[#This Row],[Production]],35,(LEN(Table1[[#This Row],[Production]]))-37)/(MID(Table1[[#This Row],[Stock]],35,(LEN(Table1[[#This Row],[Stock]]))-37))),0),"")</f>
        <v>31</v>
      </c>
      <c r="E662" t="s">
        <v>676</v>
      </c>
      <c r="F662" s="16">
        <f>VLOOKUP(LEFT(Table1[[#This Row],[Production]],LEN(Table1[[#This Row],[Production]])-7),Item!$A$5:$Z$1000,26,0)</f>
        <v>2.0310000000000001</v>
      </c>
      <c r="H662" s="8" t="str">
        <f>IFERROR(VLOOKUP(MID(Table1[[#This Row],[Production]],10,2),Special!$B$2:$D$26,3,0),"")</f>
        <v>-</v>
      </c>
      <c r="J662" t="b">
        <f>EXACT(LEFT(Table1[[#This Row],[Stock]],12),LEFT(Table1[[#This Row],[Production]],12))</f>
        <v>1</v>
      </c>
      <c r="K662" t="b">
        <f>EXACT((RIGHT(Table1[[#This Row],[Stock]],3)),((RIGHT(Table1[[#This Row],[Production]],3))))</f>
        <v>1</v>
      </c>
      <c r="L662" s="14">
        <f>IFERROR(VLOOKUP(Table1[[#This Row],[Stock]],[1]Sheet1!$A$7:$N$10000,14,0),"")</f>
        <v>5404</v>
      </c>
      <c r="M662" s="14">
        <f>IFERROR(ROUND((Table1[[#This Row],[Stock
(S&amp;L)]]/Table1[[#This Row],[Rate
(L/S)]]),0),"")</f>
        <v>174</v>
      </c>
      <c r="O662" t="str">
        <f>IF(Table1[[#This Row],[Rate
(L/S)]]=1,"P/E","C")</f>
        <v>C</v>
      </c>
      <c r="P662" s="7">
        <f>IFERROR(VLOOKUP(Table1[[#This Row],[Stock]],[2]CUS030!$A$5:$BO$10000,21,0)/Table1[[#This Row],[Rate
(L/S)]],"")</f>
        <v>0</v>
      </c>
      <c r="Q662" s="7">
        <f>IFERROR(VLOOKUP(Table1[[#This Row],[Stock]],[2]CUS030!$A$5:$BO$10000,22,0)/Table1[[#This Row],[Rate
(L/S)]],"")</f>
        <v>0</v>
      </c>
      <c r="R662" s="7">
        <f>IFERROR(VLOOKUP(Table1[[#This Row],[Stock]],[2]CUS030!$A$5:$BO$10000,23,0)/Table1[[#This Row],[Rate
(L/S)]],"")</f>
        <v>0</v>
      </c>
      <c r="S662" s="7">
        <f>IFERROR(VLOOKUP(Table1[[#This Row],[Stock]],[2]CUS030!$A$5:$BO$10000,24,0)/Table1[[#This Row],[Rate
(L/S)]],"")</f>
        <v>0</v>
      </c>
      <c r="T662" s="7">
        <f>IFERROR(VLOOKUP(Table1[[#This Row],[Stock]],[2]CUS030!$A$5:$BO$10000,25,0)/Table1[[#This Row],[Rate
(L/S)]],"")</f>
        <v>0</v>
      </c>
      <c r="U662" s="7">
        <f>IFERROR(VLOOKUP(Table1[[#This Row],[Stock]],[2]CUS030!$A$5:$BO$10000,26,0)/Table1[[#This Row],[Rate
(L/S)]],"")</f>
        <v>0</v>
      </c>
      <c r="V662" s="7">
        <f>IFERROR(VLOOKUP(Table1[[#This Row],[Stock]],[2]CUS030!$A$5:$BO$10000,27,0)/Table1[[#This Row],[Rate
(L/S)]],"")</f>
        <v>0</v>
      </c>
      <c r="W662" s="7">
        <f>IFERROR(VLOOKUP(Table1[[#This Row],[Stock]],[2]CUS030!$A$5:$BO$10000,28,0)/Table1[[#This Row],[Rate
(L/S)]],"")</f>
        <v>0</v>
      </c>
      <c r="X662" s="7">
        <f>IFERROR(VLOOKUP(Table1[[#This Row],[Stock]],[2]CUS030!$A$5:$BO$10000,29,0)/Table1[[#This Row],[Rate
(L/S)]],"")</f>
        <v>0</v>
      </c>
      <c r="Y662" s="7">
        <f>IFERROR(VLOOKUP(Table1[[#This Row],[Stock]],[2]CUS030!$A$5:$BO$10000,30,0)/Table1[[#This Row],[Rate
(L/S)]],"")</f>
        <v>0</v>
      </c>
      <c r="Z662" s="7">
        <f>IFERROR(VLOOKUP(Table1[[#This Row],[Stock]],[2]CUS030!$A$5:$BO$10000,31,0)/Table1[[#This Row],[Rate
(L/S)]],"")</f>
        <v>0</v>
      </c>
      <c r="AA662" s="7">
        <f>IFERROR(VLOOKUP(Table1[[#This Row],[Stock]],[2]CUS030!$A$5:$BO$10000,32,0)/Table1[[#This Row],[Rate
(L/S)]],"")</f>
        <v>0</v>
      </c>
      <c r="AB662" s="7">
        <f>IFERROR(VLOOKUP(Table1[[#This Row],[Stock]],[2]CUS030!$A$5:$BO$10000,33,0)/Table1[[#This Row],[Rate
(L/S)]],"")</f>
        <v>0</v>
      </c>
      <c r="AC662" s="7">
        <f>IFERROR(VLOOKUP(Table1[[#This Row],[Stock]],[2]CUS030!$A$5:$BO$10000,34,0)/Table1[[#This Row],[Rate
(L/S)]],"")</f>
        <v>0</v>
      </c>
      <c r="AD662" s="7">
        <f>IFERROR(VLOOKUP(Table1[[#This Row],[Stock]],[2]CUS030!$A$5:$BO$10000,35,0)/Table1[[#This Row],[Rate
(L/S)]],"")</f>
        <v>0</v>
      </c>
      <c r="AE662" s="7">
        <f>IFERROR(VLOOKUP(Table1[[#This Row],[Stock]],[2]CUS030!$A$5:$BO$10000,36,0)/Table1[[#This Row],[Rate
(L/S)]],"")</f>
        <v>0</v>
      </c>
      <c r="AF662" s="7">
        <f>IFERROR(VLOOKUP(Table1[[#This Row],[Stock]],[2]CUS030!$A$5:$BO$10000,37,0)/Table1[[#This Row],[Rate
(L/S)]],"")</f>
        <v>0</v>
      </c>
      <c r="AG662" s="7">
        <f>IFERROR(VLOOKUP(Table1[[#This Row],[Stock]],[2]CUS030!$A$5:$BO$10000,38,0)/Table1[[#This Row],[Rate
(L/S)]],"")</f>
        <v>0</v>
      </c>
      <c r="AH662" s="7">
        <f>IFERROR(VLOOKUP(Table1[[#This Row],[Stock]],[2]CUS030!$A$5:$BO$10000,39,0)/Table1[[#This Row],[Rate
(L/S)]],"")</f>
        <v>0</v>
      </c>
      <c r="AI662" s="7">
        <f>IFERROR(VLOOKUP(Table1[[#This Row],[Stock]],[2]CUS030!$A$5:$BO$10000,40,0)/Table1[[#This Row],[Rate
(L/S)]],"")</f>
        <v>0</v>
      </c>
      <c r="AJ662" s="7">
        <f>IFERROR(VLOOKUP(Table1[[#This Row],[Stock]],[2]CUS030!$A$5:$BO$10000,41,0)/Table1[[#This Row],[Rate
(L/S)]],"")</f>
        <v>0</v>
      </c>
      <c r="AK662" s="7">
        <f>IFERROR(VLOOKUP(Table1[[#This Row],[Stock]],[2]CUS030!$A$5:$BO$10000,42,0)/Table1[[#This Row],[Rate
(L/S)]],"")</f>
        <v>0</v>
      </c>
      <c r="AL662" s="7">
        <f>IFERROR(VLOOKUP(Table1[[#This Row],[Stock]],[2]CUS030!$A$5:$BO$10000,43,0)/Table1[[#This Row],[Rate
(L/S)]],"")</f>
        <v>0</v>
      </c>
      <c r="AM662" s="7">
        <f>IFERROR(VLOOKUP(Table1[[#This Row],[Stock]],[2]CUS030!$A$5:$BO$10000,44,0)/Table1[[#This Row],[Rate
(L/S)]],"")</f>
        <v>0</v>
      </c>
      <c r="AN662" s="7">
        <f>IFERROR(VLOOKUP(Table1[[#This Row],[Stock]],[2]CUS030!$A$5:$BO$10000,45,0)/Table1[[#This Row],[Rate
(L/S)]],"")</f>
        <v>0</v>
      </c>
      <c r="AO662" s="7">
        <f>IFERROR(VLOOKUP(Table1[[#This Row],[Stock]],[2]CUS030!$A$5:$BO$10000,46,0)/Table1[[#This Row],[Rate
(L/S)]],"")</f>
        <v>0</v>
      </c>
      <c r="AP662" s="7">
        <f>IFERROR(VLOOKUP(Table1[[#This Row],[Stock]],[2]CUS030!$A$5:$BO$10000,47,0)/Table1[[#This Row],[Rate
(L/S)]],"")</f>
        <v>0</v>
      </c>
      <c r="AQ662" s="7">
        <f>IFERROR(VLOOKUP(Table1[[#This Row],[Stock]],[2]CUS030!$A$5:$BO$10000,48,0)/Table1[[#This Row],[Rate
(L/S)]],"")</f>
        <v>0</v>
      </c>
      <c r="AR662" s="7">
        <f>IFERROR(VLOOKUP(Table1[[#This Row],[Stock]],[2]CUS030!$A$5:$BO$10000,49,0)/Table1[[#This Row],[Rate
(L/S)]],"")</f>
        <v>0</v>
      </c>
      <c r="AS662" s="7">
        <f>IFERROR(VLOOKUP(Table1[[#This Row],[Stock]],[2]CUS030!$A$5:$BO$10000,50,0)/Table1[[#This Row],[Rate
(L/S)]],"")</f>
        <v>0</v>
      </c>
      <c r="AT662" s="7">
        <f>IFERROR(VLOOKUP(Table1[[#This Row],[Stock]],[2]CUS030!$A$5:$BO$10000,51,0)/Table1[[#This Row],[Rate
(L/S)]],"")</f>
        <v>0</v>
      </c>
      <c r="AU662" s="7">
        <f>IFERROR(VLOOKUP(Table1[[#This Row],[Stock]],[2]CUS030!$A$5:$BO$10000,52,0)/Table1[[#This Row],[Rate
(L/S)]],"")</f>
        <v>0</v>
      </c>
      <c r="AV662" s="7">
        <f>IFERROR(VLOOKUP(Table1[[#This Row],[Stock]],[2]CUS030!$A$5:$BO$10000,53,0)/Table1[[#This Row],[Rate
(L/S)]],"")</f>
        <v>0</v>
      </c>
      <c r="AW662" s="7">
        <f>IFERROR(VLOOKUP(Table1[[#This Row],[Stock]],[2]CUS030!$A$5:$BO$10000,54,0)/Table1[[#This Row],[Rate
(L/S)]],"")</f>
        <v>0</v>
      </c>
      <c r="AX662" s="7">
        <f>IFERROR(VLOOKUP(Table1[[#This Row],[Stock]],[2]CUS030!$A$5:$BO$10000,55,0)/Table1[[#This Row],[Rate
(L/S)]],"")</f>
        <v>258.06451612903226</v>
      </c>
      <c r="AY662" s="7">
        <f>IFERROR(VLOOKUP(Table1[[#This Row],[Stock]],[2]CUS030!$A$5:$BO$10000,56,0)/Table1[[#This Row],[Rate
(L/S)]],"")</f>
        <v>80.645161290322577</v>
      </c>
      <c r="AZ662" s="7">
        <f>IFERROR(VLOOKUP(Table1[[#This Row],[Stock]],[2]CUS030!$A$5:$BO$10000,57,0)/Table1[[#This Row],[Rate
(L/S)]],"")</f>
        <v>290.32258064516128</v>
      </c>
      <c r="BA662" s="7">
        <f>IFERROR(VLOOKUP(Table1[[#This Row],[Stock]],[2]CUS030!$A$5:$BO$10000,58,0)/Table1[[#This Row],[Rate
(L/S)]],"")</f>
        <v>354.83870967741933</v>
      </c>
      <c r="BB662" s="7">
        <f>IFERROR(VLOOKUP(Table1[[#This Row],[Stock]],[2]CUS030!$A$5:$BO$10000,59,0)/Table1[[#This Row],[Rate
(L/S)]],"")</f>
        <v>322.58064516129031</v>
      </c>
      <c r="BC662" s="7">
        <f>IFERROR(VLOOKUP(Table1[[#This Row],[Stock]],[2]CUS030!$A$5:$BO$10000,60,0)/Table1[[#This Row],[Rate
(L/S)]],"")</f>
        <v>258.06451612903226</v>
      </c>
      <c r="BD662" s="7">
        <f>IFERROR(VLOOKUP(Table1[[#This Row],[Stock]],[2]CUS030!$A$5:$BO$10000,61,0)/Table1[[#This Row],[Rate
(L/S)]],"")</f>
        <v>322.58064516129031</v>
      </c>
      <c r="BE662" s="7">
        <f>IFERROR(VLOOKUP(Table1[[#This Row],[Stock]],[2]CUS030!$A$5:$BO$10000,62,0)/Table1[[#This Row],[Rate
(L/S)]],"")</f>
        <v>322.58064516129031</v>
      </c>
      <c r="BF662" s="7">
        <f>IFERROR(VLOOKUP(Table1[[#This Row],[Stock]],[2]CUS030!$A$5:$BO$10000,63,0)/Table1[[#This Row],[Rate
(L/S)]],"")</f>
        <v>290.32258064516128</v>
      </c>
      <c r="BG662" s="7">
        <f>IFERROR(VLOOKUP(Table1[[#This Row],[Stock]],[2]CUS030!$A$5:$BO$10000,64,0)/Table1[[#This Row],[Rate
(L/S)]],"")</f>
        <v>322.58064516129031</v>
      </c>
      <c r="BH662" s="7">
        <f>IFERROR(VLOOKUP(Table1[[#This Row],[Stock]],[2]CUS030!$A$5:$BO$10000,65,0)/Table1[[#This Row],[Rate
(L/S)]],"")</f>
        <v>193.54838709677421</v>
      </c>
      <c r="BI662" s="7" t="s">
        <v>1</v>
      </c>
      <c r="BJ662" s="15">
        <f>IFERROR(IF(Table1[[#This Row],[S.Material]]="S",(Table1[[#This Row],[Total Qty]]+Table1[[#This Row],[N+1]]+Table1[[#This Row],[N+2]]),Table1[[#This Row],[Total Qty]]+Table1[[#This Row],[N+1]]),)</f>
        <v>80.645161290322577</v>
      </c>
      <c r="BK662" s="7" t="str">
        <f>IFERROR(IF(((AVERAGE((Table1[[#This Row],[N+1]],Table1[[#This Row],[N+2]]),Table1[[#This Row],[N+3]])-(Table1[[#This Row],[Total Qty]])))&gt;500,"Fixed&gt;500pcs",""),"")</f>
        <v/>
      </c>
      <c r="BL662" s="7" t="str">
        <f>IF(AND(Table1[[#This Row],[Last Forcast]]=0,Table1[[#This Row],[Total Qty]]&gt;0,Table1[[#This Row],[N+1]]&gt;0),"Check PO again","")</f>
        <v/>
      </c>
    </row>
    <row r="663" spans="2:64" x14ac:dyDescent="0.3">
      <c r="B663">
        <v>661</v>
      </c>
      <c r="C663" t="s">
        <v>677</v>
      </c>
      <c r="D663">
        <f>IFERROR(ROUND((MID(Table1[[#This Row],[Production]],35,(LEN(Table1[[#This Row],[Production]]))-37)/(MID(Table1[[#This Row],[Stock]],35,(LEN(Table1[[#This Row],[Stock]]))-37))),0),"")</f>
        <v>14</v>
      </c>
      <c r="E663" t="s">
        <v>678</v>
      </c>
      <c r="F663" s="16">
        <f>VLOOKUP(LEFT(Table1[[#This Row],[Production]],LEN(Table1[[#This Row],[Production]])-7),Item!$A$5:$Z$1000,26,0)</f>
        <v>2.0310000000000001</v>
      </c>
      <c r="H663" s="8" t="str">
        <f>IFERROR(VLOOKUP(MID(Table1[[#This Row],[Production]],10,2),Special!$B$2:$D$26,3,0),"")</f>
        <v>-</v>
      </c>
      <c r="J663" t="b">
        <f>EXACT(LEFT(Table1[[#This Row],[Stock]],12),LEFT(Table1[[#This Row],[Production]],12))</f>
        <v>1</v>
      </c>
      <c r="K663" t="b">
        <f>EXACT((RIGHT(Table1[[#This Row],[Stock]],3)),((RIGHT(Table1[[#This Row],[Production]],3))))</f>
        <v>1</v>
      </c>
      <c r="L663" s="14">
        <f>IFERROR(VLOOKUP(Table1[[#This Row],[Stock]],[1]Sheet1!$A$7:$N$10000,14,0),"")</f>
        <v>19636</v>
      </c>
      <c r="M663" s="14">
        <f>IFERROR(ROUND((Table1[[#This Row],[Stock
(S&amp;L)]]/Table1[[#This Row],[Rate
(L/S)]]),0),"")</f>
        <v>1403</v>
      </c>
      <c r="O663" t="str">
        <f>IF(Table1[[#This Row],[Rate
(L/S)]]=1,"P/E","C")</f>
        <v>C</v>
      </c>
      <c r="P663" s="7">
        <f>IFERROR(VLOOKUP(Table1[[#This Row],[Stock]],[2]CUS030!$A$5:$BO$10000,21,0)/Table1[[#This Row],[Rate
(L/S)]],"")</f>
        <v>0</v>
      </c>
      <c r="Q663" s="7">
        <f>IFERROR(VLOOKUP(Table1[[#This Row],[Stock]],[2]CUS030!$A$5:$BO$10000,22,0)/Table1[[#This Row],[Rate
(L/S)]],"")</f>
        <v>0</v>
      </c>
      <c r="R663" s="7">
        <f>IFERROR(VLOOKUP(Table1[[#This Row],[Stock]],[2]CUS030!$A$5:$BO$10000,23,0)/Table1[[#This Row],[Rate
(L/S)]],"")</f>
        <v>0</v>
      </c>
      <c r="S663" s="7">
        <f>IFERROR(VLOOKUP(Table1[[#This Row],[Stock]],[2]CUS030!$A$5:$BO$10000,24,0)/Table1[[#This Row],[Rate
(L/S)]],"")</f>
        <v>0</v>
      </c>
      <c r="T663" s="7">
        <f>IFERROR(VLOOKUP(Table1[[#This Row],[Stock]],[2]CUS030!$A$5:$BO$10000,25,0)/Table1[[#This Row],[Rate
(L/S)]],"")</f>
        <v>0</v>
      </c>
      <c r="U663" s="7">
        <f>IFERROR(VLOOKUP(Table1[[#This Row],[Stock]],[2]CUS030!$A$5:$BO$10000,26,0)/Table1[[#This Row],[Rate
(L/S)]],"")</f>
        <v>0</v>
      </c>
      <c r="V663" s="7">
        <f>IFERROR(VLOOKUP(Table1[[#This Row],[Stock]],[2]CUS030!$A$5:$BO$10000,27,0)/Table1[[#This Row],[Rate
(L/S)]],"")</f>
        <v>0</v>
      </c>
      <c r="W663" s="7">
        <f>IFERROR(VLOOKUP(Table1[[#This Row],[Stock]],[2]CUS030!$A$5:$BO$10000,28,0)/Table1[[#This Row],[Rate
(L/S)]],"")</f>
        <v>0</v>
      </c>
      <c r="X663" s="7">
        <f>IFERROR(VLOOKUP(Table1[[#This Row],[Stock]],[2]CUS030!$A$5:$BO$10000,29,0)/Table1[[#This Row],[Rate
(L/S)]],"")</f>
        <v>0</v>
      </c>
      <c r="Y663" s="7">
        <f>IFERROR(VLOOKUP(Table1[[#This Row],[Stock]],[2]CUS030!$A$5:$BO$10000,30,0)/Table1[[#This Row],[Rate
(L/S)]],"")</f>
        <v>0</v>
      </c>
      <c r="Z663" s="7">
        <f>IFERROR(VLOOKUP(Table1[[#This Row],[Stock]],[2]CUS030!$A$5:$BO$10000,31,0)/Table1[[#This Row],[Rate
(L/S)]],"")</f>
        <v>0</v>
      </c>
      <c r="AA663" s="7">
        <f>IFERROR(VLOOKUP(Table1[[#This Row],[Stock]],[2]CUS030!$A$5:$BO$10000,32,0)/Table1[[#This Row],[Rate
(L/S)]],"")</f>
        <v>0</v>
      </c>
      <c r="AB663" s="7">
        <f>IFERROR(VLOOKUP(Table1[[#This Row],[Stock]],[2]CUS030!$A$5:$BO$10000,33,0)/Table1[[#This Row],[Rate
(L/S)]],"")</f>
        <v>0</v>
      </c>
      <c r="AC663" s="7">
        <f>IFERROR(VLOOKUP(Table1[[#This Row],[Stock]],[2]CUS030!$A$5:$BO$10000,34,0)/Table1[[#This Row],[Rate
(L/S)]],"")</f>
        <v>0</v>
      </c>
      <c r="AD663" s="7">
        <f>IFERROR(VLOOKUP(Table1[[#This Row],[Stock]],[2]CUS030!$A$5:$BO$10000,35,0)/Table1[[#This Row],[Rate
(L/S)]],"")</f>
        <v>0</v>
      </c>
      <c r="AE663" s="7">
        <f>IFERROR(VLOOKUP(Table1[[#This Row],[Stock]],[2]CUS030!$A$5:$BO$10000,36,0)/Table1[[#This Row],[Rate
(L/S)]],"")</f>
        <v>0</v>
      </c>
      <c r="AF663" s="7">
        <f>IFERROR(VLOOKUP(Table1[[#This Row],[Stock]],[2]CUS030!$A$5:$BO$10000,37,0)/Table1[[#This Row],[Rate
(L/S)]],"")</f>
        <v>0</v>
      </c>
      <c r="AG663" s="7">
        <f>IFERROR(VLOOKUP(Table1[[#This Row],[Stock]],[2]CUS030!$A$5:$BO$10000,38,0)/Table1[[#This Row],[Rate
(L/S)]],"")</f>
        <v>0</v>
      </c>
      <c r="AH663" s="7">
        <f>IFERROR(VLOOKUP(Table1[[#This Row],[Stock]],[2]CUS030!$A$5:$BO$10000,39,0)/Table1[[#This Row],[Rate
(L/S)]],"")</f>
        <v>0</v>
      </c>
      <c r="AI663" s="7">
        <f>IFERROR(VLOOKUP(Table1[[#This Row],[Stock]],[2]CUS030!$A$5:$BO$10000,40,0)/Table1[[#This Row],[Rate
(L/S)]],"")</f>
        <v>0</v>
      </c>
      <c r="AJ663" s="7">
        <f>IFERROR(VLOOKUP(Table1[[#This Row],[Stock]],[2]CUS030!$A$5:$BO$10000,41,0)/Table1[[#This Row],[Rate
(L/S)]],"")</f>
        <v>0</v>
      </c>
      <c r="AK663" s="7">
        <f>IFERROR(VLOOKUP(Table1[[#This Row],[Stock]],[2]CUS030!$A$5:$BO$10000,42,0)/Table1[[#This Row],[Rate
(L/S)]],"")</f>
        <v>0</v>
      </c>
      <c r="AL663" s="7">
        <f>IFERROR(VLOOKUP(Table1[[#This Row],[Stock]],[2]CUS030!$A$5:$BO$10000,43,0)/Table1[[#This Row],[Rate
(L/S)]],"")</f>
        <v>0</v>
      </c>
      <c r="AM663" s="7">
        <f>IFERROR(VLOOKUP(Table1[[#This Row],[Stock]],[2]CUS030!$A$5:$BO$10000,44,0)/Table1[[#This Row],[Rate
(L/S)]],"")</f>
        <v>0</v>
      </c>
      <c r="AN663" s="7">
        <f>IFERROR(VLOOKUP(Table1[[#This Row],[Stock]],[2]CUS030!$A$5:$BO$10000,45,0)/Table1[[#This Row],[Rate
(L/S)]],"")</f>
        <v>0</v>
      </c>
      <c r="AO663" s="7">
        <f>IFERROR(VLOOKUP(Table1[[#This Row],[Stock]],[2]CUS030!$A$5:$BO$10000,46,0)/Table1[[#This Row],[Rate
(L/S)]],"")</f>
        <v>0</v>
      </c>
      <c r="AP663" s="7">
        <f>IFERROR(VLOOKUP(Table1[[#This Row],[Stock]],[2]CUS030!$A$5:$BO$10000,47,0)/Table1[[#This Row],[Rate
(L/S)]],"")</f>
        <v>0</v>
      </c>
      <c r="AQ663" s="7">
        <f>IFERROR(VLOOKUP(Table1[[#This Row],[Stock]],[2]CUS030!$A$5:$BO$10000,48,0)/Table1[[#This Row],[Rate
(L/S)]],"")</f>
        <v>0</v>
      </c>
      <c r="AR663" s="7">
        <f>IFERROR(VLOOKUP(Table1[[#This Row],[Stock]],[2]CUS030!$A$5:$BO$10000,49,0)/Table1[[#This Row],[Rate
(L/S)]],"")</f>
        <v>0</v>
      </c>
      <c r="AS663" s="7">
        <f>IFERROR(VLOOKUP(Table1[[#This Row],[Stock]],[2]CUS030!$A$5:$BO$10000,50,0)/Table1[[#This Row],[Rate
(L/S)]],"")</f>
        <v>0</v>
      </c>
      <c r="AT663" s="7">
        <f>IFERROR(VLOOKUP(Table1[[#This Row],[Stock]],[2]CUS030!$A$5:$BO$10000,51,0)/Table1[[#This Row],[Rate
(L/S)]],"")</f>
        <v>0</v>
      </c>
      <c r="AU663" s="7">
        <f>IFERROR(VLOOKUP(Table1[[#This Row],[Stock]],[2]CUS030!$A$5:$BO$10000,52,0)/Table1[[#This Row],[Rate
(L/S)]],"")</f>
        <v>0</v>
      </c>
      <c r="AV663" s="7">
        <f>IFERROR(VLOOKUP(Table1[[#This Row],[Stock]],[2]CUS030!$A$5:$BO$10000,53,0)/Table1[[#This Row],[Rate
(L/S)]],"")</f>
        <v>0</v>
      </c>
      <c r="AW663" s="7">
        <f>IFERROR(VLOOKUP(Table1[[#This Row],[Stock]],[2]CUS030!$A$5:$BO$10000,54,0)/Table1[[#This Row],[Rate
(L/S)]],"")</f>
        <v>0</v>
      </c>
      <c r="AX663" s="7">
        <f>IFERROR(VLOOKUP(Table1[[#This Row],[Stock]],[2]CUS030!$A$5:$BO$10000,55,0)/Table1[[#This Row],[Rate
(L/S)]],"")</f>
        <v>0</v>
      </c>
      <c r="AY663" s="7">
        <f>IFERROR(VLOOKUP(Table1[[#This Row],[Stock]],[2]CUS030!$A$5:$BO$10000,56,0)/Table1[[#This Row],[Rate
(L/S)]],"")</f>
        <v>0</v>
      </c>
      <c r="AZ663" s="7">
        <f>IFERROR(VLOOKUP(Table1[[#This Row],[Stock]],[2]CUS030!$A$5:$BO$10000,57,0)/Table1[[#This Row],[Rate
(L/S)]],"")</f>
        <v>0</v>
      </c>
      <c r="BA663" s="7">
        <f>IFERROR(VLOOKUP(Table1[[#This Row],[Stock]],[2]CUS030!$A$5:$BO$10000,58,0)/Table1[[#This Row],[Rate
(L/S)]],"")</f>
        <v>0</v>
      </c>
      <c r="BB663" s="7">
        <f>IFERROR(VLOOKUP(Table1[[#This Row],[Stock]],[2]CUS030!$A$5:$BO$10000,59,0)/Table1[[#This Row],[Rate
(L/S)]],"")</f>
        <v>0</v>
      </c>
      <c r="BC663" s="7">
        <f>IFERROR(VLOOKUP(Table1[[#This Row],[Stock]],[2]CUS030!$A$5:$BO$10000,60,0)/Table1[[#This Row],[Rate
(L/S)]],"")</f>
        <v>0</v>
      </c>
      <c r="BD663" s="7">
        <f>IFERROR(VLOOKUP(Table1[[#This Row],[Stock]],[2]CUS030!$A$5:$BO$10000,61,0)/Table1[[#This Row],[Rate
(L/S)]],"")</f>
        <v>0</v>
      </c>
      <c r="BE663" s="7">
        <f>IFERROR(VLOOKUP(Table1[[#This Row],[Stock]],[2]CUS030!$A$5:$BO$10000,62,0)/Table1[[#This Row],[Rate
(L/S)]],"")</f>
        <v>0</v>
      </c>
      <c r="BF663" s="7">
        <f>IFERROR(VLOOKUP(Table1[[#This Row],[Stock]],[2]CUS030!$A$5:$BO$10000,63,0)/Table1[[#This Row],[Rate
(L/S)]],"")</f>
        <v>0</v>
      </c>
      <c r="BG663" s="7">
        <f>IFERROR(VLOOKUP(Table1[[#This Row],[Stock]],[2]CUS030!$A$5:$BO$10000,64,0)/Table1[[#This Row],[Rate
(L/S)]],"")</f>
        <v>0</v>
      </c>
      <c r="BH663" s="7">
        <f>IFERROR(VLOOKUP(Table1[[#This Row],[Stock]],[2]CUS030!$A$5:$BO$10000,65,0)/Table1[[#This Row],[Rate
(L/S)]],"")</f>
        <v>0</v>
      </c>
      <c r="BI663" s="7" t="s">
        <v>1</v>
      </c>
      <c r="BJ663" s="15">
        <f>IFERROR(IF(Table1[[#This Row],[S.Material]]="S",(Table1[[#This Row],[Total Qty]]+Table1[[#This Row],[N+1]]+Table1[[#This Row],[N+2]]),Table1[[#This Row],[Total Qty]]+Table1[[#This Row],[N+1]]),)</f>
        <v>0</v>
      </c>
      <c r="BK663" s="7" t="str">
        <f>IFERROR(IF(((AVERAGE((Table1[[#This Row],[N+1]],Table1[[#This Row],[N+2]]),Table1[[#This Row],[N+3]])-(Table1[[#This Row],[Total Qty]])))&gt;500,"Fixed&gt;500pcs",""),"")</f>
        <v/>
      </c>
      <c r="BL663" s="7" t="str">
        <f>IF(AND(Table1[[#This Row],[Last Forcast]]=0,Table1[[#This Row],[Total Qty]]&gt;0,Table1[[#This Row],[N+1]]&gt;0),"Check PO again","")</f>
        <v/>
      </c>
    </row>
    <row r="664" spans="2:64" x14ac:dyDescent="0.3">
      <c r="B664">
        <v>662</v>
      </c>
      <c r="C664" t="s">
        <v>678</v>
      </c>
      <c r="D664">
        <f>IFERROR(ROUND((MID(Table1[[#This Row],[Production]],35,(LEN(Table1[[#This Row],[Production]]))-37)/(MID(Table1[[#This Row],[Stock]],35,(LEN(Table1[[#This Row],[Stock]]))-37))),0),"")</f>
        <v>1</v>
      </c>
      <c r="E664" t="s">
        <v>678</v>
      </c>
      <c r="F664" s="16">
        <f>VLOOKUP(LEFT(Table1[[#This Row],[Production]],LEN(Table1[[#This Row],[Production]])-7),Item!$A$5:$Z$1000,26,0)</f>
        <v>2.0310000000000001</v>
      </c>
      <c r="H664" s="8" t="str">
        <f>IFERROR(VLOOKUP(MID(Table1[[#This Row],[Production]],10,2),Special!$B$2:$D$26,3,0),"")</f>
        <v>-</v>
      </c>
      <c r="J664" t="b">
        <f>EXACT(LEFT(Table1[[#This Row],[Stock]],12),LEFT(Table1[[#This Row],[Production]],12))</f>
        <v>1</v>
      </c>
      <c r="K664" t="b">
        <f>EXACT((RIGHT(Table1[[#This Row],[Stock]],3)),((RIGHT(Table1[[#This Row],[Production]],3))))</f>
        <v>1</v>
      </c>
      <c r="L664" s="14">
        <f>IFERROR(VLOOKUP(Table1[[#This Row],[Stock]],[1]Sheet1!$A$7:$N$10000,14,0),"")</f>
        <v>737</v>
      </c>
      <c r="M664" s="14">
        <f>IFERROR(ROUND((Table1[[#This Row],[Stock
(S&amp;L)]]/Table1[[#This Row],[Rate
(L/S)]]),0),"")</f>
        <v>737</v>
      </c>
      <c r="O664" t="str">
        <f>IF(Table1[[#This Row],[Rate
(L/S)]]=1,"P/E","C")</f>
        <v>P/E</v>
      </c>
      <c r="P664" s="7" t="str">
        <f>IFERROR(VLOOKUP(Table1[[#This Row],[Stock]],[2]CUS030!$A$5:$BO$10000,21,0)/Table1[[#This Row],[Rate
(L/S)]],"")</f>
        <v/>
      </c>
      <c r="Q664" s="7" t="str">
        <f>IFERROR(VLOOKUP(Table1[[#This Row],[Stock]],[2]CUS030!$A$5:$BO$10000,22,0)/Table1[[#This Row],[Rate
(L/S)]],"")</f>
        <v/>
      </c>
      <c r="R664" s="7" t="str">
        <f>IFERROR(VLOOKUP(Table1[[#This Row],[Stock]],[2]CUS030!$A$5:$BO$10000,23,0)/Table1[[#This Row],[Rate
(L/S)]],"")</f>
        <v/>
      </c>
      <c r="S664" s="7" t="str">
        <f>IFERROR(VLOOKUP(Table1[[#This Row],[Stock]],[2]CUS030!$A$5:$BO$10000,24,0)/Table1[[#This Row],[Rate
(L/S)]],"")</f>
        <v/>
      </c>
      <c r="T664" s="7" t="str">
        <f>IFERROR(VLOOKUP(Table1[[#This Row],[Stock]],[2]CUS030!$A$5:$BO$10000,25,0)/Table1[[#This Row],[Rate
(L/S)]],"")</f>
        <v/>
      </c>
      <c r="U664" s="7" t="str">
        <f>IFERROR(VLOOKUP(Table1[[#This Row],[Stock]],[2]CUS030!$A$5:$BO$10000,26,0)/Table1[[#This Row],[Rate
(L/S)]],"")</f>
        <v/>
      </c>
      <c r="V664" s="7" t="str">
        <f>IFERROR(VLOOKUP(Table1[[#This Row],[Stock]],[2]CUS030!$A$5:$BO$10000,27,0)/Table1[[#This Row],[Rate
(L/S)]],"")</f>
        <v/>
      </c>
      <c r="W664" s="7" t="str">
        <f>IFERROR(VLOOKUP(Table1[[#This Row],[Stock]],[2]CUS030!$A$5:$BO$10000,28,0)/Table1[[#This Row],[Rate
(L/S)]],"")</f>
        <v/>
      </c>
      <c r="X664" s="7" t="str">
        <f>IFERROR(VLOOKUP(Table1[[#This Row],[Stock]],[2]CUS030!$A$5:$BO$10000,29,0)/Table1[[#This Row],[Rate
(L/S)]],"")</f>
        <v/>
      </c>
      <c r="Y664" s="7" t="str">
        <f>IFERROR(VLOOKUP(Table1[[#This Row],[Stock]],[2]CUS030!$A$5:$BO$10000,30,0)/Table1[[#This Row],[Rate
(L/S)]],"")</f>
        <v/>
      </c>
      <c r="Z664" s="7" t="str">
        <f>IFERROR(VLOOKUP(Table1[[#This Row],[Stock]],[2]CUS030!$A$5:$BO$10000,31,0)/Table1[[#This Row],[Rate
(L/S)]],"")</f>
        <v/>
      </c>
      <c r="AA664" s="7" t="str">
        <f>IFERROR(VLOOKUP(Table1[[#This Row],[Stock]],[2]CUS030!$A$5:$BO$10000,32,0)/Table1[[#This Row],[Rate
(L/S)]],"")</f>
        <v/>
      </c>
      <c r="AB664" s="7" t="str">
        <f>IFERROR(VLOOKUP(Table1[[#This Row],[Stock]],[2]CUS030!$A$5:$BO$10000,33,0)/Table1[[#This Row],[Rate
(L/S)]],"")</f>
        <v/>
      </c>
      <c r="AC664" s="7" t="str">
        <f>IFERROR(VLOOKUP(Table1[[#This Row],[Stock]],[2]CUS030!$A$5:$BO$10000,34,0)/Table1[[#This Row],[Rate
(L/S)]],"")</f>
        <v/>
      </c>
      <c r="AD664" s="7" t="str">
        <f>IFERROR(VLOOKUP(Table1[[#This Row],[Stock]],[2]CUS030!$A$5:$BO$10000,35,0)/Table1[[#This Row],[Rate
(L/S)]],"")</f>
        <v/>
      </c>
      <c r="AE664" s="7" t="str">
        <f>IFERROR(VLOOKUP(Table1[[#This Row],[Stock]],[2]CUS030!$A$5:$BO$10000,36,0)/Table1[[#This Row],[Rate
(L/S)]],"")</f>
        <v/>
      </c>
      <c r="AF664" s="7" t="str">
        <f>IFERROR(VLOOKUP(Table1[[#This Row],[Stock]],[2]CUS030!$A$5:$BO$10000,37,0)/Table1[[#This Row],[Rate
(L/S)]],"")</f>
        <v/>
      </c>
      <c r="AG664" s="7" t="str">
        <f>IFERROR(VLOOKUP(Table1[[#This Row],[Stock]],[2]CUS030!$A$5:$BO$10000,38,0)/Table1[[#This Row],[Rate
(L/S)]],"")</f>
        <v/>
      </c>
      <c r="AH664" s="7" t="str">
        <f>IFERROR(VLOOKUP(Table1[[#This Row],[Stock]],[2]CUS030!$A$5:$BO$10000,39,0)/Table1[[#This Row],[Rate
(L/S)]],"")</f>
        <v/>
      </c>
      <c r="AI664" s="7" t="str">
        <f>IFERROR(VLOOKUP(Table1[[#This Row],[Stock]],[2]CUS030!$A$5:$BO$10000,40,0)/Table1[[#This Row],[Rate
(L/S)]],"")</f>
        <v/>
      </c>
      <c r="AJ664" s="7" t="str">
        <f>IFERROR(VLOOKUP(Table1[[#This Row],[Stock]],[2]CUS030!$A$5:$BO$10000,41,0)/Table1[[#This Row],[Rate
(L/S)]],"")</f>
        <v/>
      </c>
      <c r="AK664" s="7" t="str">
        <f>IFERROR(VLOOKUP(Table1[[#This Row],[Stock]],[2]CUS030!$A$5:$BO$10000,42,0)/Table1[[#This Row],[Rate
(L/S)]],"")</f>
        <v/>
      </c>
      <c r="AL664" s="7" t="str">
        <f>IFERROR(VLOOKUP(Table1[[#This Row],[Stock]],[2]CUS030!$A$5:$BO$10000,43,0)/Table1[[#This Row],[Rate
(L/S)]],"")</f>
        <v/>
      </c>
      <c r="AM664" s="7" t="str">
        <f>IFERROR(VLOOKUP(Table1[[#This Row],[Stock]],[2]CUS030!$A$5:$BO$10000,44,0)/Table1[[#This Row],[Rate
(L/S)]],"")</f>
        <v/>
      </c>
      <c r="AN664" s="7" t="str">
        <f>IFERROR(VLOOKUP(Table1[[#This Row],[Stock]],[2]CUS030!$A$5:$BO$10000,45,0)/Table1[[#This Row],[Rate
(L/S)]],"")</f>
        <v/>
      </c>
      <c r="AO664" s="7" t="str">
        <f>IFERROR(VLOOKUP(Table1[[#This Row],[Stock]],[2]CUS030!$A$5:$BO$10000,46,0)/Table1[[#This Row],[Rate
(L/S)]],"")</f>
        <v/>
      </c>
      <c r="AP664" s="7" t="str">
        <f>IFERROR(VLOOKUP(Table1[[#This Row],[Stock]],[2]CUS030!$A$5:$BO$10000,47,0)/Table1[[#This Row],[Rate
(L/S)]],"")</f>
        <v/>
      </c>
      <c r="AQ664" s="7" t="str">
        <f>IFERROR(VLOOKUP(Table1[[#This Row],[Stock]],[2]CUS030!$A$5:$BO$10000,48,0)/Table1[[#This Row],[Rate
(L/S)]],"")</f>
        <v/>
      </c>
      <c r="AR664" s="7" t="str">
        <f>IFERROR(VLOOKUP(Table1[[#This Row],[Stock]],[2]CUS030!$A$5:$BO$10000,49,0)/Table1[[#This Row],[Rate
(L/S)]],"")</f>
        <v/>
      </c>
      <c r="AS664" s="7" t="str">
        <f>IFERROR(VLOOKUP(Table1[[#This Row],[Stock]],[2]CUS030!$A$5:$BO$10000,50,0)/Table1[[#This Row],[Rate
(L/S)]],"")</f>
        <v/>
      </c>
      <c r="AT664" s="7" t="str">
        <f>IFERROR(VLOOKUP(Table1[[#This Row],[Stock]],[2]CUS030!$A$5:$BO$10000,51,0)/Table1[[#This Row],[Rate
(L/S)]],"")</f>
        <v/>
      </c>
      <c r="AU664" s="7" t="str">
        <f>IFERROR(VLOOKUP(Table1[[#This Row],[Stock]],[2]CUS030!$A$5:$BO$10000,52,0)/Table1[[#This Row],[Rate
(L/S)]],"")</f>
        <v/>
      </c>
      <c r="AV664" s="7" t="str">
        <f>IFERROR(VLOOKUP(Table1[[#This Row],[Stock]],[2]CUS030!$A$5:$BO$10000,53,0)/Table1[[#This Row],[Rate
(L/S)]],"")</f>
        <v/>
      </c>
      <c r="AW664" s="7" t="str">
        <f>IFERROR(VLOOKUP(Table1[[#This Row],[Stock]],[2]CUS030!$A$5:$BO$10000,54,0)/Table1[[#This Row],[Rate
(L/S)]],"")</f>
        <v/>
      </c>
      <c r="AX664" s="7" t="str">
        <f>IFERROR(VLOOKUP(Table1[[#This Row],[Stock]],[2]CUS030!$A$5:$BO$10000,55,0)/Table1[[#This Row],[Rate
(L/S)]],"")</f>
        <v/>
      </c>
      <c r="AY664" s="7" t="str">
        <f>IFERROR(VLOOKUP(Table1[[#This Row],[Stock]],[2]CUS030!$A$5:$BO$10000,56,0)/Table1[[#This Row],[Rate
(L/S)]],"")</f>
        <v/>
      </c>
      <c r="AZ664" s="7" t="str">
        <f>IFERROR(VLOOKUP(Table1[[#This Row],[Stock]],[2]CUS030!$A$5:$BO$10000,57,0)/Table1[[#This Row],[Rate
(L/S)]],"")</f>
        <v/>
      </c>
      <c r="BA664" s="7" t="str">
        <f>IFERROR(VLOOKUP(Table1[[#This Row],[Stock]],[2]CUS030!$A$5:$BO$10000,58,0)/Table1[[#This Row],[Rate
(L/S)]],"")</f>
        <v/>
      </c>
      <c r="BB664" s="7" t="str">
        <f>IFERROR(VLOOKUP(Table1[[#This Row],[Stock]],[2]CUS030!$A$5:$BO$10000,59,0)/Table1[[#This Row],[Rate
(L/S)]],"")</f>
        <v/>
      </c>
      <c r="BC664" s="7" t="str">
        <f>IFERROR(VLOOKUP(Table1[[#This Row],[Stock]],[2]CUS030!$A$5:$BO$10000,60,0)/Table1[[#This Row],[Rate
(L/S)]],"")</f>
        <v/>
      </c>
      <c r="BD664" s="7" t="str">
        <f>IFERROR(VLOOKUP(Table1[[#This Row],[Stock]],[2]CUS030!$A$5:$BO$10000,61,0)/Table1[[#This Row],[Rate
(L/S)]],"")</f>
        <v/>
      </c>
      <c r="BE664" s="7" t="str">
        <f>IFERROR(VLOOKUP(Table1[[#This Row],[Stock]],[2]CUS030!$A$5:$BO$10000,62,0)/Table1[[#This Row],[Rate
(L/S)]],"")</f>
        <v/>
      </c>
      <c r="BF664" s="7" t="str">
        <f>IFERROR(VLOOKUP(Table1[[#This Row],[Stock]],[2]CUS030!$A$5:$BO$10000,63,0)/Table1[[#This Row],[Rate
(L/S)]],"")</f>
        <v/>
      </c>
      <c r="BG664" s="7" t="str">
        <f>IFERROR(VLOOKUP(Table1[[#This Row],[Stock]],[2]CUS030!$A$5:$BO$10000,64,0)/Table1[[#This Row],[Rate
(L/S)]],"")</f>
        <v/>
      </c>
      <c r="BH664" s="7" t="str">
        <f>IFERROR(VLOOKUP(Table1[[#This Row],[Stock]],[2]CUS030!$A$5:$BO$10000,65,0)/Table1[[#This Row],[Rate
(L/S)]],"")</f>
        <v/>
      </c>
      <c r="BI664" s="7" t="s">
        <v>1</v>
      </c>
      <c r="BJ664" s="15">
        <f>IFERROR(IF(Table1[[#This Row],[S.Material]]="S",(Table1[[#This Row],[Total Qty]]+Table1[[#This Row],[N+1]]+Table1[[#This Row],[N+2]]),Table1[[#This Row],[Total Qty]]+Table1[[#This Row],[N+1]]),)</f>
        <v>0</v>
      </c>
      <c r="BK664" s="7" t="str">
        <f>IFERROR(IF(((AVERAGE((Table1[[#This Row],[N+1]],Table1[[#This Row],[N+2]]),Table1[[#This Row],[N+3]])-(Table1[[#This Row],[Total Qty]])))&gt;500,"Fixed&gt;500pcs",""),"")</f>
        <v/>
      </c>
      <c r="BL664" s="7" t="str">
        <f>IF(AND(Table1[[#This Row],[Last Forcast]]=0,Table1[[#This Row],[Total Qty]]&gt;0,Table1[[#This Row],[N+1]]&gt;0),"Check PO again","")</f>
        <v/>
      </c>
    </row>
    <row r="665" spans="2:64" x14ac:dyDescent="0.3">
      <c r="B665">
        <v>663</v>
      </c>
      <c r="C665" t="s">
        <v>676</v>
      </c>
      <c r="D665">
        <f>IFERROR(ROUND((MID(Table1[[#This Row],[Production]],35,(LEN(Table1[[#This Row],[Production]]))-37)/(MID(Table1[[#This Row],[Stock]],35,(LEN(Table1[[#This Row],[Stock]]))-37))),0),"")</f>
        <v>1</v>
      </c>
      <c r="E665" t="s">
        <v>676</v>
      </c>
      <c r="F665" s="16">
        <f>VLOOKUP(LEFT(Table1[[#This Row],[Production]],LEN(Table1[[#This Row],[Production]])-7),Item!$A$5:$Z$1000,26,0)</f>
        <v>2.0310000000000001</v>
      </c>
      <c r="H665" s="8" t="str">
        <f>IFERROR(VLOOKUP(MID(Table1[[#This Row],[Production]],10,2),Special!$B$2:$D$26,3,0),"")</f>
        <v>-</v>
      </c>
      <c r="J665" t="b">
        <f>EXACT(LEFT(Table1[[#This Row],[Stock]],12),LEFT(Table1[[#This Row],[Production]],12))</f>
        <v>1</v>
      </c>
      <c r="K665" t="b">
        <f>EXACT((RIGHT(Table1[[#This Row],[Stock]],3)),((RIGHT(Table1[[#This Row],[Production]],3))))</f>
        <v>1</v>
      </c>
      <c r="L665" s="14" t="str">
        <f>IFERROR(VLOOKUP(Table1[[#This Row],[Stock]],[1]Sheet1!$A$7:$N$10000,14,0),"")</f>
        <v/>
      </c>
      <c r="M665" s="14" t="str">
        <f>IFERROR(ROUND((Table1[[#This Row],[Stock
(S&amp;L)]]/Table1[[#This Row],[Rate
(L/S)]]),0),"")</f>
        <v/>
      </c>
      <c r="O665" t="str">
        <f>IF(Table1[[#This Row],[Rate
(L/S)]]=1,"P/E","C")</f>
        <v>P/E</v>
      </c>
      <c r="P665" s="7" t="str">
        <f>IFERROR(VLOOKUP(Table1[[#This Row],[Stock]],[2]CUS030!$A$5:$BO$10000,21,0)/Table1[[#This Row],[Rate
(L/S)]],"")</f>
        <v/>
      </c>
      <c r="Q665" s="7" t="str">
        <f>IFERROR(VLOOKUP(Table1[[#This Row],[Stock]],[2]CUS030!$A$5:$BO$10000,22,0)/Table1[[#This Row],[Rate
(L/S)]],"")</f>
        <v/>
      </c>
      <c r="R665" s="7" t="str">
        <f>IFERROR(VLOOKUP(Table1[[#This Row],[Stock]],[2]CUS030!$A$5:$BO$10000,23,0)/Table1[[#This Row],[Rate
(L/S)]],"")</f>
        <v/>
      </c>
      <c r="S665" s="7" t="str">
        <f>IFERROR(VLOOKUP(Table1[[#This Row],[Stock]],[2]CUS030!$A$5:$BO$10000,24,0)/Table1[[#This Row],[Rate
(L/S)]],"")</f>
        <v/>
      </c>
      <c r="T665" s="7" t="str">
        <f>IFERROR(VLOOKUP(Table1[[#This Row],[Stock]],[2]CUS030!$A$5:$BO$10000,25,0)/Table1[[#This Row],[Rate
(L/S)]],"")</f>
        <v/>
      </c>
      <c r="U665" s="7" t="str">
        <f>IFERROR(VLOOKUP(Table1[[#This Row],[Stock]],[2]CUS030!$A$5:$BO$10000,26,0)/Table1[[#This Row],[Rate
(L/S)]],"")</f>
        <v/>
      </c>
      <c r="V665" s="7" t="str">
        <f>IFERROR(VLOOKUP(Table1[[#This Row],[Stock]],[2]CUS030!$A$5:$BO$10000,27,0)/Table1[[#This Row],[Rate
(L/S)]],"")</f>
        <v/>
      </c>
      <c r="W665" s="7" t="str">
        <f>IFERROR(VLOOKUP(Table1[[#This Row],[Stock]],[2]CUS030!$A$5:$BO$10000,28,0)/Table1[[#This Row],[Rate
(L/S)]],"")</f>
        <v/>
      </c>
      <c r="X665" s="7" t="str">
        <f>IFERROR(VLOOKUP(Table1[[#This Row],[Stock]],[2]CUS030!$A$5:$BO$10000,29,0)/Table1[[#This Row],[Rate
(L/S)]],"")</f>
        <v/>
      </c>
      <c r="Y665" s="7" t="str">
        <f>IFERROR(VLOOKUP(Table1[[#This Row],[Stock]],[2]CUS030!$A$5:$BO$10000,30,0)/Table1[[#This Row],[Rate
(L/S)]],"")</f>
        <v/>
      </c>
      <c r="Z665" s="7" t="str">
        <f>IFERROR(VLOOKUP(Table1[[#This Row],[Stock]],[2]CUS030!$A$5:$BO$10000,31,0)/Table1[[#This Row],[Rate
(L/S)]],"")</f>
        <v/>
      </c>
      <c r="AA665" s="7" t="str">
        <f>IFERROR(VLOOKUP(Table1[[#This Row],[Stock]],[2]CUS030!$A$5:$BO$10000,32,0)/Table1[[#This Row],[Rate
(L/S)]],"")</f>
        <v/>
      </c>
      <c r="AB665" s="7" t="str">
        <f>IFERROR(VLOOKUP(Table1[[#This Row],[Stock]],[2]CUS030!$A$5:$BO$10000,33,0)/Table1[[#This Row],[Rate
(L/S)]],"")</f>
        <v/>
      </c>
      <c r="AC665" s="7" t="str">
        <f>IFERROR(VLOOKUP(Table1[[#This Row],[Stock]],[2]CUS030!$A$5:$BO$10000,34,0)/Table1[[#This Row],[Rate
(L/S)]],"")</f>
        <v/>
      </c>
      <c r="AD665" s="7" t="str">
        <f>IFERROR(VLOOKUP(Table1[[#This Row],[Stock]],[2]CUS030!$A$5:$BO$10000,35,0)/Table1[[#This Row],[Rate
(L/S)]],"")</f>
        <v/>
      </c>
      <c r="AE665" s="7" t="str">
        <f>IFERROR(VLOOKUP(Table1[[#This Row],[Stock]],[2]CUS030!$A$5:$BO$10000,36,0)/Table1[[#This Row],[Rate
(L/S)]],"")</f>
        <v/>
      </c>
      <c r="AF665" s="7" t="str">
        <f>IFERROR(VLOOKUP(Table1[[#This Row],[Stock]],[2]CUS030!$A$5:$BO$10000,37,0)/Table1[[#This Row],[Rate
(L/S)]],"")</f>
        <v/>
      </c>
      <c r="AG665" s="7" t="str">
        <f>IFERROR(VLOOKUP(Table1[[#This Row],[Stock]],[2]CUS030!$A$5:$BO$10000,38,0)/Table1[[#This Row],[Rate
(L/S)]],"")</f>
        <v/>
      </c>
      <c r="AH665" s="7" t="str">
        <f>IFERROR(VLOOKUP(Table1[[#This Row],[Stock]],[2]CUS030!$A$5:$BO$10000,39,0)/Table1[[#This Row],[Rate
(L/S)]],"")</f>
        <v/>
      </c>
      <c r="AI665" s="7" t="str">
        <f>IFERROR(VLOOKUP(Table1[[#This Row],[Stock]],[2]CUS030!$A$5:$BO$10000,40,0)/Table1[[#This Row],[Rate
(L/S)]],"")</f>
        <v/>
      </c>
      <c r="AJ665" s="7" t="str">
        <f>IFERROR(VLOOKUP(Table1[[#This Row],[Stock]],[2]CUS030!$A$5:$BO$10000,41,0)/Table1[[#This Row],[Rate
(L/S)]],"")</f>
        <v/>
      </c>
      <c r="AK665" s="7" t="str">
        <f>IFERROR(VLOOKUP(Table1[[#This Row],[Stock]],[2]CUS030!$A$5:$BO$10000,42,0)/Table1[[#This Row],[Rate
(L/S)]],"")</f>
        <v/>
      </c>
      <c r="AL665" s="7" t="str">
        <f>IFERROR(VLOOKUP(Table1[[#This Row],[Stock]],[2]CUS030!$A$5:$BO$10000,43,0)/Table1[[#This Row],[Rate
(L/S)]],"")</f>
        <v/>
      </c>
      <c r="AM665" s="7" t="str">
        <f>IFERROR(VLOOKUP(Table1[[#This Row],[Stock]],[2]CUS030!$A$5:$BO$10000,44,0)/Table1[[#This Row],[Rate
(L/S)]],"")</f>
        <v/>
      </c>
      <c r="AN665" s="7" t="str">
        <f>IFERROR(VLOOKUP(Table1[[#This Row],[Stock]],[2]CUS030!$A$5:$BO$10000,45,0)/Table1[[#This Row],[Rate
(L/S)]],"")</f>
        <v/>
      </c>
      <c r="AO665" s="7" t="str">
        <f>IFERROR(VLOOKUP(Table1[[#This Row],[Stock]],[2]CUS030!$A$5:$BO$10000,46,0)/Table1[[#This Row],[Rate
(L/S)]],"")</f>
        <v/>
      </c>
      <c r="AP665" s="7" t="str">
        <f>IFERROR(VLOOKUP(Table1[[#This Row],[Stock]],[2]CUS030!$A$5:$BO$10000,47,0)/Table1[[#This Row],[Rate
(L/S)]],"")</f>
        <v/>
      </c>
      <c r="AQ665" s="7" t="str">
        <f>IFERROR(VLOOKUP(Table1[[#This Row],[Stock]],[2]CUS030!$A$5:$BO$10000,48,0)/Table1[[#This Row],[Rate
(L/S)]],"")</f>
        <v/>
      </c>
      <c r="AR665" s="7" t="str">
        <f>IFERROR(VLOOKUP(Table1[[#This Row],[Stock]],[2]CUS030!$A$5:$BO$10000,49,0)/Table1[[#This Row],[Rate
(L/S)]],"")</f>
        <v/>
      </c>
      <c r="AS665" s="7" t="str">
        <f>IFERROR(VLOOKUP(Table1[[#This Row],[Stock]],[2]CUS030!$A$5:$BO$10000,50,0)/Table1[[#This Row],[Rate
(L/S)]],"")</f>
        <v/>
      </c>
      <c r="AT665" s="7" t="str">
        <f>IFERROR(VLOOKUP(Table1[[#This Row],[Stock]],[2]CUS030!$A$5:$BO$10000,51,0)/Table1[[#This Row],[Rate
(L/S)]],"")</f>
        <v/>
      </c>
      <c r="AU665" s="7" t="str">
        <f>IFERROR(VLOOKUP(Table1[[#This Row],[Stock]],[2]CUS030!$A$5:$BO$10000,52,0)/Table1[[#This Row],[Rate
(L/S)]],"")</f>
        <v/>
      </c>
      <c r="AV665" s="7" t="str">
        <f>IFERROR(VLOOKUP(Table1[[#This Row],[Stock]],[2]CUS030!$A$5:$BO$10000,53,0)/Table1[[#This Row],[Rate
(L/S)]],"")</f>
        <v/>
      </c>
      <c r="AW665" s="7" t="str">
        <f>IFERROR(VLOOKUP(Table1[[#This Row],[Stock]],[2]CUS030!$A$5:$BO$10000,54,0)/Table1[[#This Row],[Rate
(L/S)]],"")</f>
        <v/>
      </c>
      <c r="AX665" s="7" t="str">
        <f>IFERROR(VLOOKUP(Table1[[#This Row],[Stock]],[2]CUS030!$A$5:$BO$10000,55,0)/Table1[[#This Row],[Rate
(L/S)]],"")</f>
        <v/>
      </c>
      <c r="AY665" s="7" t="str">
        <f>IFERROR(VLOOKUP(Table1[[#This Row],[Stock]],[2]CUS030!$A$5:$BO$10000,56,0)/Table1[[#This Row],[Rate
(L/S)]],"")</f>
        <v/>
      </c>
      <c r="AZ665" s="7" t="str">
        <f>IFERROR(VLOOKUP(Table1[[#This Row],[Stock]],[2]CUS030!$A$5:$BO$10000,57,0)/Table1[[#This Row],[Rate
(L/S)]],"")</f>
        <v/>
      </c>
      <c r="BA665" s="7" t="str">
        <f>IFERROR(VLOOKUP(Table1[[#This Row],[Stock]],[2]CUS030!$A$5:$BO$10000,58,0)/Table1[[#This Row],[Rate
(L/S)]],"")</f>
        <v/>
      </c>
      <c r="BB665" s="7" t="str">
        <f>IFERROR(VLOOKUP(Table1[[#This Row],[Stock]],[2]CUS030!$A$5:$BO$10000,59,0)/Table1[[#This Row],[Rate
(L/S)]],"")</f>
        <v/>
      </c>
      <c r="BC665" s="7" t="str">
        <f>IFERROR(VLOOKUP(Table1[[#This Row],[Stock]],[2]CUS030!$A$5:$BO$10000,60,0)/Table1[[#This Row],[Rate
(L/S)]],"")</f>
        <v/>
      </c>
      <c r="BD665" s="7" t="str">
        <f>IFERROR(VLOOKUP(Table1[[#This Row],[Stock]],[2]CUS030!$A$5:$BO$10000,61,0)/Table1[[#This Row],[Rate
(L/S)]],"")</f>
        <v/>
      </c>
      <c r="BE665" s="7" t="str">
        <f>IFERROR(VLOOKUP(Table1[[#This Row],[Stock]],[2]CUS030!$A$5:$BO$10000,62,0)/Table1[[#This Row],[Rate
(L/S)]],"")</f>
        <v/>
      </c>
      <c r="BF665" s="7" t="str">
        <f>IFERROR(VLOOKUP(Table1[[#This Row],[Stock]],[2]CUS030!$A$5:$BO$10000,63,0)/Table1[[#This Row],[Rate
(L/S)]],"")</f>
        <v/>
      </c>
      <c r="BG665" s="7" t="str">
        <f>IFERROR(VLOOKUP(Table1[[#This Row],[Stock]],[2]CUS030!$A$5:$BO$10000,64,0)/Table1[[#This Row],[Rate
(L/S)]],"")</f>
        <v/>
      </c>
      <c r="BH665" s="7" t="str">
        <f>IFERROR(VLOOKUP(Table1[[#This Row],[Stock]],[2]CUS030!$A$5:$BO$10000,65,0)/Table1[[#This Row],[Rate
(L/S)]],"")</f>
        <v/>
      </c>
      <c r="BI665" s="7" t="s">
        <v>1</v>
      </c>
      <c r="BJ665" s="15">
        <f>IFERROR(IF(Table1[[#This Row],[S.Material]]="S",(Table1[[#This Row],[Total Qty]]+Table1[[#This Row],[N+1]]+Table1[[#This Row],[N+2]]),Table1[[#This Row],[Total Qty]]+Table1[[#This Row],[N+1]]),)</f>
        <v>0</v>
      </c>
      <c r="BK665" s="7" t="str">
        <f>IFERROR(IF(((AVERAGE((Table1[[#This Row],[N+1]],Table1[[#This Row],[N+2]]),Table1[[#This Row],[N+3]])-(Table1[[#This Row],[Total Qty]])))&gt;500,"Fixed&gt;500pcs",""),"")</f>
        <v/>
      </c>
      <c r="BL665" s="7" t="str">
        <f>IF(AND(Table1[[#This Row],[Last Forcast]]=0,Table1[[#This Row],[Total Qty]]&gt;0,Table1[[#This Row],[N+1]]&gt;0),"Check PO again","")</f>
        <v/>
      </c>
    </row>
    <row r="666" spans="2:64" x14ac:dyDescent="0.3">
      <c r="B666">
        <v>664</v>
      </c>
      <c r="C666" t="s">
        <v>679</v>
      </c>
      <c r="D666">
        <f>IFERROR(ROUND((MID(Table1[[#This Row],[Production]],35,(LEN(Table1[[#This Row],[Production]]))-37)/(MID(Table1[[#This Row],[Stock]],35,(LEN(Table1[[#This Row],[Stock]]))-37))),0),"")</f>
        <v>1</v>
      </c>
      <c r="E666" t="s">
        <v>679</v>
      </c>
      <c r="F666" s="16">
        <f>VLOOKUP(LEFT(Table1[[#This Row],[Production]],LEN(Table1[[#This Row],[Production]])-7),Item!$A$5:$Z$1000,26,0)</f>
        <v>2.6259999999999999</v>
      </c>
      <c r="H666" s="8" t="str">
        <f>IFERROR(VLOOKUP(MID(Table1[[#This Row],[Production]],10,2),Special!$B$2:$D$26,3,0),"")</f>
        <v>-</v>
      </c>
      <c r="J666" t="b">
        <f>EXACT(LEFT(Table1[[#This Row],[Stock]],12),LEFT(Table1[[#This Row],[Production]],12))</f>
        <v>1</v>
      </c>
      <c r="K666" t="b">
        <f>EXACT((RIGHT(Table1[[#This Row],[Stock]],3)),((RIGHT(Table1[[#This Row],[Production]],3))))</f>
        <v>1</v>
      </c>
      <c r="L666" s="14">
        <f>IFERROR(VLOOKUP(Table1[[#This Row],[Stock]],[1]Sheet1!$A$7:$N$10000,14,0),"")</f>
        <v>390</v>
      </c>
      <c r="M666" s="14">
        <f>IFERROR(ROUND((Table1[[#This Row],[Stock
(S&amp;L)]]/Table1[[#This Row],[Rate
(L/S)]]),0),"")</f>
        <v>390</v>
      </c>
      <c r="O666" t="str">
        <f>IF(Table1[[#This Row],[Rate
(L/S)]]=1,"P/E","C")</f>
        <v>P/E</v>
      </c>
      <c r="P666" s="7" t="str">
        <f>IFERROR(VLOOKUP(Table1[[#This Row],[Stock]],[2]CUS030!$A$5:$BO$10000,21,0)/Table1[[#This Row],[Rate
(L/S)]],"")</f>
        <v/>
      </c>
      <c r="Q666" s="7" t="str">
        <f>IFERROR(VLOOKUP(Table1[[#This Row],[Stock]],[2]CUS030!$A$5:$BO$10000,22,0)/Table1[[#This Row],[Rate
(L/S)]],"")</f>
        <v/>
      </c>
      <c r="R666" s="7" t="str">
        <f>IFERROR(VLOOKUP(Table1[[#This Row],[Stock]],[2]CUS030!$A$5:$BO$10000,23,0)/Table1[[#This Row],[Rate
(L/S)]],"")</f>
        <v/>
      </c>
      <c r="S666" s="7" t="str">
        <f>IFERROR(VLOOKUP(Table1[[#This Row],[Stock]],[2]CUS030!$A$5:$BO$10000,24,0)/Table1[[#This Row],[Rate
(L/S)]],"")</f>
        <v/>
      </c>
      <c r="T666" s="7" t="str">
        <f>IFERROR(VLOOKUP(Table1[[#This Row],[Stock]],[2]CUS030!$A$5:$BO$10000,25,0)/Table1[[#This Row],[Rate
(L/S)]],"")</f>
        <v/>
      </c>
      <c r="U666" s="7" t="str">
        <f>IFERROR(VLOOKUP(Table1[[#This Row],[Stock]],[2]CUS030!$A$5:$BO$10000,26,0)/Table1[[#This Row],[Rate
(L/S)]],"")</f>
        <v/>
      </c>
      <c r="V666" s="7" t="str">
        <f>IFERROR(VLOOKUP(Table1[[#This Row],[Stock]],[2]CUS030!$A$5:$BO$10000,27,0)/Table1[[#This Row],[Rate
(L/S)]],"")</f>
        <v/>
      </c>
      <c r="W666" s="7" t="str">
        <f>IFERROR(VLOOKUP(Table1[[#This Row],[Stock]],[2]CUS030!$A$5:$BO$10000,28,0)/Table1[[#This Row],[Rate
(L/S)]],"")</f>
        <v/>
      </c>
      <c r="X666" s="7" t="str">
        <f>IFERROR(VLOOKUP(Table1[[#This Row],[Stock]],[2]CUS030!$A$5:$BO$10000,29,0)/Table1[[#This Row],[Rate
(L/S)]],"")</f>
        <v/>
      </c>
      <c r="Y666" s="7" t="str">
        <f>IFERROR(VLOOKUP(Table1[[#This Row],[Stock]],[2]CUS030!$A$5:$BO$10000,30,0)/Table1[[#This Row],[Rate
(L/S)]],"")</f>
        <v/>
      </c>
      <c r="Z666" s="7" t="str">
        <f>IFERROR(VLOOKUP(Table1[[#This Row],[Stock]],[2]CUS030!$A$5:$BO$10000,31,0)/Table1[[#This Row],[Rate
(L/S)]],"")</f>
        <v/>
      </c>
      <c r="AA666" s="7" t="str">
        <f>IFERROR(VLOOKUP(Table1[[#This Row],[Stock]],[2]CUS030!$A$5:$BO$10000,32,0)/Table1[[#This Row],[Rate
(L/S)]],"")</f>
        <v/>
      </c>
      <c r="AB666" s="7" t="str">
        <f>IFERROR(VLOOKUP(Table1[[#This Row],[Stock]],[2]CUS030!$A$5:$BO$10000,33,0)/Table1[[#This Row],[Rate
(L/S)]],"")</f>
        <v/>
      </c>
      <c r="AC666" s="7" t="str">
        <f>IFERROR(VLOOKUP(Table1[[#This Row],[Stock]],[2]CUS030!$A$5:$BO$10000,34,0)/Table1[[#This Row],[Rate
(L/S)]],"")</f>
        <v/>
      </c>
      <c r="AD666" s="7" t="str">
        <f>IFERROR(VLOOKUP(Table1[[#This Row],[Stock]],[2]CUS030!$A$5:$BO$10000,35,0)/Table1[[#This Row],[Rate
(L/S)]],"")</f>
        <v/>
      </c>
      <c r="AE666" s="7" t="str">
        <f>IFERROR(VLOOKUP(Table1[[#This Row],[Stock]],[2]CUS030!$A$5:$BO$10000,36,0)/Table1[[#This Row],[Rate
(L/S)]],"")</f>
        <v/>
      </c>
      <c r="AF666" s="7" t="str">
        <f>IFERROR(VLOOKUP(Table1[[#This Row],[Stock]],[2]CUS030!$A$5:$BO$10000,37,0)/Table1[[#This Row],[Rate
(L/S)]],"")</f>
        <v/>
      </c>
      <c r="AG666" s="7" t="str">
        <f>IFERROR(VLOOKUP(Table1[[#This Row],[Stock]],[2]CUS030!$A$5:$BO$10000,38,0)/Table1[[#This Row],[Rate
(L/S)]],"")</f>
        <v/>
      </c>
      <c r="AH666" s="7" t="str">
        <f>IFERROR(VLOOKUP(Table1[[#This Row],[Stock]],[2]CUS030!$A$5:$BO$10000,39,0)/Table1[[#This Row],[Rate
(L/S)]],"")</f>
        <v/>
      </c>
      <c r="AI666" s="7" t="str">
        <f>IFERROR(VLOOKUP(Table1[[#This Row],[Stock]],[2]CUS030!$A$5:$BO$10000,40,0)/Table1[[#This Row],[Rate
(L/S)]],"")</f>
        <v/>
      </c>
      <c r="AJ666" s="7" t="str">
        <f>IFERROR(VLOOKUP(Table1[[#This Row],[Stock]],[2]CUS030!$A$5:$BO$10000,41,0)/Table1[[#This Row],[Rate
(L/S)]],"")</f>
        <v/>
      </c>
      <c r="AK666" s="7" t="str">
        <f>IFERROR(VLOOKUP(Table1[[#This Row],[Stock]],[2]CUS030!$A$5:$BO$10000,42,0)/Table1[[#This Row],[Rate
(L/S)]],"")</f>
        <v/>
      </c>
      <c r="AL666" s="7" t="str">
        <f>IFERROR(VLOOKUP(Table1[[#This Row],[Stock]],[2]CUS030!$A$5:$BO$10000,43,0)/Table1[[#This Row],[Rate
(L/S)]],"")</f>
        <v/>
      </c>
      <c r="AM666" s="7" t="str">
        <f>IFERROR(VLOOKUP(Table1[[#This Row],[Stock]],[2]CUS030!$A$5:$BO$10000,44,0)/Table1[[#This Row],[Rate
(L/S)]],"")</f>
        <v/>
      </c>
      <c r="AN666" s="7" t="str">
        <f>IFERROR(VLOOKUP(Table1[[#This Row],[Stock]],[2]CUS030!$A$5:$BO$10000,45,0)/Table1[[#This Row],[Rate
(L/S)]],"")</f>
        <v/>
      </c>
      <c r="AO666" s="7" t="str">
        <f>IFERROR(VLOOKUP(Table1[[#This Row],[Stock]],[2]CUS030!$A$5:$BO$10000,46,0)/Table1[[#This Row],[Rate
(L/S)]],"")</f>
        <v/>
      </c>
      <c r="AP666" s="7" t="str">
        <f>IFERROR(VLOOKUP(Table1[[#This Row],[Stock]],[2]CUS030!$A$5:$BO$10000,47,0)/Table1[[#This Row],[Rate
(L/S)]],"")</f>
        <v/>
      </c>
      <c r="AQ666" s="7" t="str">
        <f>IFERROR(VLOOKUP(Table1[[#This Row],[Stock]],[2]CUS030!$A$5:$BO$10000,48,0)/Table1[[#This Row],[Rate
(L/S)]],"")</f>
        <v/>
      </c>
      <c r="AR666" s="7" t="str">
        <f>IFERROR(VLOOKUP(Table1[[#This Row],[Stock]],[2]CUS030!$A$5:$BO$10000,49,0)/Table1[[#This Row],[Rate
(L/S)]],"")</f>
        <v/>
      </c>
      <c r="AS666" s="7" t="str">
        <f>IFERROR(VLOOKUP(Table1[[#This Row],[Stock]],[2]CUS030!$A$5:$BO$10000,50,0)/Table1[[#This Row],[Rate
(L/S)]],"")</f>
        <v/>
      </c>
      <c r="AT666" s="7" t="str">
        <f>IFERROR(VLOOKUP(Table1[[#This Row],[Stock]],[2]CUS030!$A$5:$BO$10000,51,0)/Table1[[#This Row],[Rate
(L/S)]],"")</f>
        <v/>
      </c>
      <c r="AU666" s="7" t="str">
        <f>IFERROR(VLOOKUP(Table1[[#This Row],[Stock]],[2]CUS030!$A$5:$BO$10000,52,0)/Table1[[#This Row],[Rate
(L/S)]],"")</f>
        <v/>
      </c>
      <c r="AV666" s="7" t="str">
        <f>IFERROR(VLOOKUP(Table1[[#This Row],[Stock]],[2]CUS030!$A$5:$BO$10000,53,0)/Table1[[#This Row],[Rate
(L/S)]],"")</f>
        <v/>
      </c>
      <c r="AW666" s="7" t="str">
        <f>IFERROR(VLOOKUP(Table1[[#This Row],[Stock]],[2]CUS030!$A$5:$BO$10000,54,0)/Table1[[#This Row],[Rate
(L/S)]],"")</f>
        <v/>
      </c>
      <c r="AX666" s="7" t="str">
        <f>IFERROR(VLOOKUP(Table1[[#This Row],[Stock]],[2]CUS030!$A$5:$BO$10000,55,0)/Table1[[#This Row],[Rate
(L/S)]],"")</f>
        <v/>
      </c>
      <c r="AY666" s="7" t="str">
        <f>IFERROR(VLOOKUP(Table1[[#This Row],[Stock]],[2]CUS030!$A$5:$BO$10000,56,0)/Table1[[#This Row],[Rate
(L/S)]],"")</f>
        <v/>
      </c>
      <c r="AZ666" s="7" t="str">
        <f>IFERROR(VLOOKUP(Table1[[#This Row],[Stock]],[2]CUS030!$A$5:$BO$10000,57,0)/Table1[[#This Row],[Rate
(L/S)]],"")</f>
        <v/>
      </c>
      <c r="BA666" s="7" t="str">
        <f>IFERROR(VLOOKUP(Table1[[#This Row],[Stock]],[2]CUS030!$A$5:$BO$10000,58,0)/Table1[[#This Row],[Rate
(L/S)]],"")</f>
        <v/>
      </c>
      <c r="BB666" s="7" t="str">
        <f>IFERROR(VLOOKUP(Table1[[#This Row],[Stock]],[2]CUS030!$A$5:$BO$10000,59,0)/Table1[[#This Row],[Rate
(L/S)]],"")</f>
        <v/>
      </c>
      <c r="BC666" s="7" t="str">
        <f>IFERROR(VLOOKUP(Table1[[#This Row],[Stock]],[2]CUS030!$A$5:$BO$10000,60,0)/Table1[[#This Row],[Rate
(L/S)]],"")</f>
        <v/>
      </c>
      <c r="BD666" s="7" t="str">
        <f>IFERROR(VLOOKUP(Table1[[#This Row],[Stock]],[2]CUS030!$A$5:$BO$10000,61,0)/Table1[[#This Row],[Rate
(L/S)]],"")</f>
        <v/>
      </c>
      <c r="BE666" s="7" t="str">
        <f>IFERROR(VLOOKUP(Table1[[#This Row],[Stock]],[2]CUS030!$A$5:$BO$10000,62,0)/Table1[[#This Row],[Rate
(L/S)]],"")</f>
        <v/>
      </c>
      <c r="BF666" s="7" t="str">
        <f>IFERROR(VLOOKUP(Table1[[#This Row],[Stock]],[2]CUS030!$A$5:$BO$10000,63,0)/Table1[[#This Row],[Rate
(L/S)]],"")</f>
        <v/>
      </c>
      <c r="BG666" s="7" t="str">
        <f>IFERROR(VLOOKUP(Table1[[#This Row],[Stock]],[2]CUS030!$A$5:$BO$10000,64,0)/Table1[[#This Row],[Rate
(L/S)]],"")</f>
        <v/>
      </c>
      <c r="BH666" s="7" t="str">
        <f>IFERROR(VLOOKUP(Table1[[#This Row],[Stock]],[2]CUS030!$A$5:$BO$10000,65,0)/Table1[[#This Row],[Rate
(L/S)]],"")</f>
        <v/>
      </c>
      <c r="BI666" s="7" t="s">
        <v>1</v>
      </c>
      <c r="BJ666" s="15">
        <f>IFERROR(IF(Table1[[#This Row],[S.Material]]="S",(Table1[[#This Row],[Total Qty]]+Table1[[#This Row],[N+1]]+Table1[[#This Row],[N+2]]),Table1[[#This Row],[Total Qty]]+Table1[[#This Row],[N+1]]),)</f>
        <v>0</v>
      </c>
      <c r="BK666" s="7" t="str">
        <f>IFERROR(IF(((AVERAGE((Table1[[#This Row],[N+1]],Table1[[#This Row],[N+2]]),Table1[[#This Row],[N+3]])-(Table1[[#This Row],[Total Qty]])))&gt;500,"Fixed&gt;500pcs",""),"")</f>
        <v/>
      </c>
      <c r="BL666" s="7" t="str">
        <f>IF(AND(Table1[[#This Row],[Last Forcast]]=0,Table1[[#This Row],[Total Qty]]&gt;0,Table1[[#This Row],[N+1]]&gt;0),"Check PO again","")</f>
        <v/>
      </c>
    </row>
    <row r="667" spans="2:64" x14ac:dyDescent="0.3">
      <c r="B667">
        <v>665</v>
      </c>
      <c r="C667" t="s">
        <v>680</v>
      </c>
      <c r="D667">
        <f>IFERROR(ROUND((MID(Table1[[#This Row],[Production]],35,(LEN(Table1[[#This Row],[Production]]))-37)/(MID(Table1[[#This Row],[Stock]],35,(LEN(Table1[[#This Row],[Stock]]))-37))),0),"")</f>
        <v>8</v>
      </c>
      <c r="E667" t="s">
        <v>679</v>
      </c>
      <c r="F667" s="16">
        <f>VLOOKUP(LEFT(Table1[[#This Row],[Production]],LEN(Table1[[#This Row],[Production]])-7),Item!$A$5:$Z$1000,26,0)</f>
        <v>2.6259999999999999</v>
      </c>
      <c r="H667" s="8" t="str">
        <f>IFERROR(VLOOKUP(MID(Table1[[#This Row],[Production]],10,2),Special!$B$2:$D$26,3,0),"")</f>
        <v>-</v>
      </c>
      <c r="J667" t="b">
        <f>EXACT(LEFT(Table1[[#This Row],[Stock]],12),LEFT(Table1[[#This Row],[Production]],12))</f>
        <v>1</v>
      </c>
      <c r="K667" t="b">
        <f>EXACT((RIGHT(Table1[[#This Row],[Stock]],3)),((RIGHT(Table1[[#This Row],[Production]],3))))</f>
        <v>1</v>
      </c>
      <c r="L667" s="14">
        <f>IFERROR(VLOOKUP(Table1[[#This Row],[Stock]],[1]Sheet1!$A$7:$N$10000,14,0),"")</f>
        <v>96</v>
      </c>
      <c r="M667" s="14">
        <f>IFERROR(ROUND((Table1[[#This Row],[Stock
(S&amp;L)]]/Table1[[#This Row],[Rate
(L/S)]]),0),"")</f>
        <v>12</v>
      </c>
      <c r="O667" t="str">
        <f>IF(Table1[[#This Row],[Rate
(L/S)]]=1,"P/E","C")</f>
        <v>C</v>
      </c>
      <c r="P667" s="7">
        <f>IFERROR(VLOOKUP(Table1[[#This Row],[Stock]],[2]CUS030!$A$5:$BO$10000,21,0)/Table1[[#This Row],[Rate
(L/S)]],"")</f>
        <v>0</v>
      </c>
      <c r="Q667" s="7">
        <f>IFERROR(VLOOKUP(Table1[[#This Row],[Stock]],[2]CUS030!$A$5:$BO$10000,22,0)/Table1[[#This Row],[Rate
(L/S)]],"")</f>
        <v>0</v>
      </c>
      <c r="R667" s="7">
        <f>IFERROR(VLOOKUP(Table1[[#This Row],[Stock]],[2]CUS030!$A$5:$BO$10000,23,0)/Table1[[#This Row],[Rate
(L/S)]],"")</f>
        <v>0</v>
      </c>
      <c r="S667" s="7">
        <f>IFERROR(VLOOKUP(Table1[[#This Row],[Stock]],[2]CUS030!$A$5:$BO$10000,24,0)/Table1[[#This Row],[Rate
(L/S)]],"")</f>
        <v>0</v>
      </c>
      <c r="T667" s="7">
        <f>IFERROR(VLOOKUP(Table1[[#This Row],[Stock]],[2]CUS030!$A$5:$BO$10000,25,0)/Table1[[#This Row],[Rate
(L/S)]],"")</f>
        <v>0</v>
      </c>
      <c r="U667" s="7">
        <f>IFERROR(VLOOKUP(Table1[[#This Row],[Stock]],[2]CUS030!$A$5:$BO$10000,26,0)/Table1[[#This Row],[Rate
(L/S)]],"")</f>
        <v>0</v>
      </c>
      <c r="V667" s="7">
        <f>IFERROR(VLOOKUP(Table1[[#This Row],[Stock]],[2]CUS030!$A$5:$BO$10000,27,0)/Table1[[#This Row],[Rate
(L/S)]],"")</f>
        <v>0</v>
      </c>
      <c r="W667" s="7">
        <f>IFERROR(VLOOKUP(Table1[[#This Row],[Stock]],[2]CUS030!$A$5:$BO$10000,28,0)/Table1[[#This Row],[Rate
(L/S)]],"")</f>
        <v>0</v>
      </c>
      <c r="X667" s="7">
        <f>IFERROR(VLOOKUP(Table1[[#This Row],[Stock]],[2]CUS030!$A$5:$BO$10000,29,0)/Table1[[#This Row],[Rate
(L/S)]],"")</f>
        <v>0</v>
      </c>
      <c r="Y667" s="7">
        <f>IFERROR(VLOOKUP(Table1[[#This Row],[Stock]],[2]CUS030!$A$5:$BO$10000,30,0)/Table1[[#This Row],[Rate
(L/S)]],"")</f>
        <v>0</v>
      </c>
      <c r="Z667" s="7">
        <f>IFERROR(VLOOKUP(Table1[[#This Row],[Stock]],[2]CUS030!$A$5:$BO$10000,31,0)/Table1[[#This Row],[Rate
(L/S)]],"")</f>
        <v>0</v>
      </c>
      <c r="AA667" s="7">
        <f>IFERROR(VLOOKUP(Table1[[#This Row],[Stock]],[2]CUS030!$A$5:$BO$10000,32,0)/Table1[[#This Row],[Rate
(L/S)]],"")</f>
        <v>0</v>
      </c>
      <c r="AB667" s="7">
        <f>IFERROR(VLOOKUP(Table1[[#This Row],[Stock]],[2]CUS030!$A$5:$BO$10000,33,0)/Table1[[#This Row],[Rate
(L/S)]],"")</f>
        <v>0</v>
      </c>
      <c r="AC667" s="7">
        <f>IFERROR(VLOOKUP(Table1[[#This Row],[Stock]],[2]CUS030!$A$5:$BO$10000,34,0)/Table1[[#This Row],[Rate
(L/S)]],"")</f>
        <v>0</v>
      </c>
      <c r="AD667" s="7">
        <f>IFERROR(VLOOKUP(Table1[[#This Row],[Stock]],[2]CUS030!$A$5:$BO$10000,35,0)/Table1[[#This Row],[Rate
(L/S)]],"")</f>
        <v>0</v>
      </c>
      <c r="AE667" s="7">
        <f>IFERROR(VLOOKUP(Table1[[#This Row],[Stock]],[2]CUS030!$A$5:$BO$10000,36,0)/Table1[[#This Row],[Rate
(L/S)]],"")</f>
        <v>0</v>
      </c>
      <c r="AF667" s="7">
        <f>IFERROR(VLOOKUP(Table1[[#This Row],[Stock]],[2]CUS030!$A$5:$BO$10000,37,0)/Table1[[#This Row],[Rate
(L/S)]],"")</f>
        <v>0</v>
      </c>
      <c r="AG667" s="7">
        <f>IFERROR(VLOOKUP(Table1[[#This Row],[Stock]],[2]CUS030!$A$5:$BO$10000,38,0)/Table1[[#This Row],[Rate
(L/S)]],"")</f>
        <v>0</v>
      </c>
      <c r="AH667" s="7">
        <f>IFERROR(VLOOKUP(Table1[[#This Row],[Stock]],[2]CUS030!$A$5:$BO$10000,39,0)/Table1[[#This Row],[Rate
(L/S)]],"")</f>
        <v>0</v>
      </c>
      <c r="AI667" s="7">
        <f>IFERROR(VLOOKUP(Table1[[#This Row],[Stock]],[2]CUS030!$A$5:$BO$10000,40,0)/Table1[[#This Row],[Rate
(L/S)]],"")</f>
        <v>0</v>
      </c>
      <c r="AJ667" s="7">
        <f>IFERROR(VLOOKUP(Table1[[#This Row],[Stock]],[2]CUS030!$A$5:$BO$10000,41,0)/Table1[[#This Row],[Rate
(L/S)]],"")</f>
        <v>0</v>
      </c>
      <c r="AK667" s="7">
        <f>IFERROR(VLOOKUP(Table1[[#This Row],[Stock]],[2]CUS030!$A$5:$BO$10000,42,0)/Table1[[#This Row],[Rate
(L/S)]],"")</f>
        <v>0</v>
      </c>
      <c r="AL667" s="7">
        <f>IFERROR(VLOOKUP(Table1[[#This Row],[Stock]],[2]CUS030!$A$5:$BO$10000,43,0)/Table1[[#This Row],[Rate
(L/S)]],"")</f>
        <v>0</v>
      </c>
      <c r="AM667" s="7">
        <f>IFERROR(VLOOKUP(Table1[[#This Row],[Stock]],[2]CUS030!$A$5:$BO$10000,44,0)/Table1[[#This Row],[Rate
(L/S)]],"")</f>
        <v>0</v>
      </c>
      <c r="AN667" s="7">
        <f>IFERROR(VLOOKUP(Table1[[#This Row],[Stock]],[2]CUS030!$A$5:$BO$10000,45,0)/Table1[[#This Row],[Rate
(L/S)]],"")</f>
        <v>0</v>
      </c>
      <c r="AO667" s="7">
        <f>IFERROR(VLOOKUP(Table1[[#This Row],[Stock]],[2]CUS030!$A$5:$BO$10000,46,0)/Table1[[#This Row],[Rate
(L/S)]],"")</f>
        <v>0</v>
      </c>
      <c r="AP667" s="7">
        <f>IFERROR(VLOOKUP(Table1[[#This Row],[Stock]],[2]CUS030!$A$5:$BO$10000,47,0)/Table1[[#This Row],[Rate
(L/S)]],"")</f>
        <v>0</v>
      </c>
      <c r="AQ667" s="7">
        <f>IFERROR(VLOOKUP(Table1[[#This Row],[Stock]],[2]CUS030!$A$5:$BO$10000,48,0)/Table1[[#This Row],[Rate
(L/S)]],"")</f>
        <v>0</v>
      </c>
      <c r="AR667" s="7">
        <f>IFERROR(VLOOKUP(Table1[[#This Row],[Stock]],[2]CUS030!$A$5:$BO$10000,49,0)/Table1[[#This Row],[Rate
(L/S)]],"")</f>
        <v>0</v>
      </c>
      <c r="AS667" s="7">
        <f>IFERROR(VLOOKUP(Table1[[#This Row],[Stock]],[2]CUS030!$A$5:$BO$10000,50,0)/Table1[[#This Row],[Rate
(L/S)]],"")</f>
        <v>0</v>
      </c>
      <c r="AT667" s="7">
        <f>IFERROR(VLOOKUP(Table1[[#This Row],[Stock]],[2]CUS030!$A$5:$BO$10000,51,0)/Table1[[#This Row],[Rate
(L/S)]],"")</f>
        <v>0</v>
      </c>
      <c r="AU667" s="7">
        <f>IFERROR(VLOOKUP(Table1[[#This Row],[Stock]],[2]CUS030!$A$5:$BO$10000,52,0)/Table1[[#This Row],[Rate
(L/S)]],"")</f>
        <v>0</v>
      </c>
      <c r="AV667" s="7">
        <f>IFERROR(VLOOKUP(Table1[[#This Row],[Stock]],[2]CUS030!$A$5:$BO$10000,53,0)/Table1[[#This Row],[Rate
(L/S)]],"")</f>
        <v>0</v>
      </c>
      <c r="AW667" s="7">
        <f>IFERROR(VLOOKUP(Table1[[#This Row],[Stock]],[2]CUS030!$A$5:$BO$10000,54,0)/Table1[[#This Row],[Rate
(L/S)]],"")</f>
        <v>0</v>
      </c>
      <c r="AX667" s="7">
        <f>IFERROR(VLOOKUP(Table1[[#This Row],[Stock]],[2]CUS030!$A$5:$BO$10000,55,0)/Table1[[#This Row],[Rate
(L/S)]],"")</f>
        <v>200</v>
      </c>
      <c r="AY667" s="7">
        <f>IFERROR(VLOOKUP(Table1[[#This Row],[Stock]],[2]CUS030!$A$5:$BO$10000,56,0)/Table1[[#This Row],[Rate
(L/S)]],"")</f>
        <v>375</v>
      </c>
      <c r="AZ667" s="7">
        <f>IFERROR(VLOOKUP(Table1[[#This Row],[Stock]],[2]CUS030!$A$5:$BO$10000,57,0)/Table1[[#This Row],[Rate
(L/S)]],"")</f>
        <v>0</v>
      </c>
      <c r="BA667" s="7">
        <f>IFERROR(VLOOKUP(Table1[[#This Row],[Stock]],[2]CUS030!$A$5:$BO$10000,58,0)/Table1[[#This Row],[Rate
(L/S)]],"")</f>
        <v>275</v>
      </c>
      <c r="BB667" s="7">
        <f>IFERROR(VLOOKUP(Table1[[#This Row],[Stock]],[2]CUS030!$A$5:$BO$10000,59,0)/Table1[[#This Row],[Rate
(L/S)]],"")</f>
        <v>0</v>
      </c>
      <c r="BC667" s="7">
        <f>IFERROR(VLOOKUP(Table1[[#This Row],[Stock]],[2]CUS030!$A$5:$BO$10000,60,0)/Table1[[#This Row],[Rate
(L/S)]],"")</f>
        <v>0</v>
      </c>
      <c r="BD667" s="7">
        <f>IFERROR(VLOOKUP(Table1[[#This Row],[Stock]],[2]CUS030!$A$5:$BO$10000,61,0)/Table1[[#This Row],[Rate
(L/S)]],"")</f>
        <v>0</v>
      </c>
      <c r="BE667" s="7">
        <f>IFERROR(VLOOKUP(Table1[[#This Row],[Stock]],[2]CUS030!$A$5:$BO$10000,62,0)/Table1[[#This Row],[Rate
(L/S)]],"")</f>
        <v>0</v>
      </c>
      <c r="BF667" s="7">
        <f>IFERROR(VLOOKUP(Table1[[#This Row],[Stock]],[2]CUS030!$A$5:$BO$10000,63,0)/Table1[[#This Row],[Rate
(L/S)]],"")</f>
        <v>0</v>
      </c>
      <c r="BG667" s="7">
        <f>IFERROR(VLOOKUP(Table1[[#This Row],[Stock]],[2]CUS030!$A$5:$BO$10000,64,0)/Table1[[#This Row],[Rate
(L/S)]],"")</f>
        <v>0</v>
      </c>
      <c r="BH667" s="7">
        <f>IFERROR(VLOOKUP(Table1[[#This Row],[Stock]],[2]CUS030!$A$5:$BO$10000,65,0)/Table1[[#This Row],[Rate
(L/S)]],"")</f>
        <v>0</v>
      </c>
      <c r="BI667" s="7" t="s">
        <v>1</v>
      </c>
      <c r="BJ667" s="15">
        <f>IFERROR(IF(Table1[[#This Row],[S.Material]]="S",(Table1[[#This Row],[Total Qty]]+Table1[[#This Row],[N+1]]+Table1[[#This Row],[N+2]]),Table1[[#This Row],[Total Qty]]+Table1[[#This Row],[N+1]]),)</f>
        <v>375</v>
      </c>
      <c r="BK667" s="7" t="str">
        <f>IFERROR(IF(((AVERAGE((Table1[[#This Row],[N+1]],Table1[[#This Row],[N+2]]),Table1[[#This Row],[N+3]])-(Table1[[#This Row],[Total Qty]])))&gt;500,"Fixed&gt;500pcs",""),"")</f>
        <v/>
      </c>
      <c r="BL667" s="7" t="str">
        <f>IF(AND(Table1[[#This Row],[Last Forcast]]=0,Table1[[#This Row],[Total Qty]]&gt;0,Table1[[#This Row],[N+1]]&gt;0),"Check PO again","")</f>
        <v/>
      </c>
    </row>
    <row r="668" spans="2:64" x14ac:dyDescent="0.3">
      <c r="B668">
        <v>666</v>
      </c>
      <c r="C668" t="s">
        <v>681</v>
      </c>
      <c r="D668">
        <f>IFERROR(ROUND((MID(Table1[[#This Row],[Production]],35,(LEN(Table1[[#This Row],[Production]]))-37)/(MID(Table1[[#This Row],[Stock]],35,(LEN(Table1[[#This Row],[Stock]]))-37))),0),"")</f>
        <v>1</v>
      </c>
      <c r="E668" t="s">
        <v>681</v>
      </c>
      <c r="F668" s="16">
        <f>VLOOKUP(LEFT(Table1[[#This Row],[Production]],LEN(Table1[[#This Row],[Production]])-7),Item!$A$5:$Z$1000,26,0)</f>
        <v>1.9410000000000001</v>
      </c>
      <c r="H668" s="8" t="str">
        <f>IFERROR(VLOOKUP(MID(Table1[[#This Row],[Production]],10,2),Special!$B$2:$D$26,3,0),"")</f>
        <v>-</v>
      </c>
      <c r="J668" t="b">
        <f>EXACT(LEFT(Table1[[#This Row],[Stock]],12),LEFT(Table1[[#This Row],[Production]],12))</f>
        <v>1</v>
      </c>
      <c r="K668" t="b">
        <f>EXACT((RIGHT(Table1[[#This Row],[Stock]],3)),((RIGHT(Table1[[#This Row],[Production]],3))))</f>
        <v>1</v>
      </c>
      <c r="L668" s="14">
        <f>IFERROR(VLOOKUP(Table1[[#This Row],[Stock]],[1]Sheet1!$A$7:$N$10000,14,0),"")</f>
        <v>61</v>
      </c>
      <c r="M668" s="14">
        <f>IFERROR(ROUND((Table1[[#This Row],[Stock
(S&amp;L)]]/Table1[[#This Row],[Rate
(L/S)]]),0),"")</f>
        <v>61</v>
      </c>
      <c r="O668" t="str">
        <f>IF(Table1[[#This Row],[Rate
(L/S)]]=1,"P/E","C")</f>
        <v>P/E</v>
      </c>
      <c r="P668" s="7">
        <f>IFERROR(VLOOKUP(Table1[[#This Row],[Stock]],[2]CUS030!$A$5:$BO$10000,21,0)/Table1[[#This Row],[Rate
(L/S)]],"")</f>
        <v>0</v>
      </c>
      <c r="Q668" s="7">
        <f>IFERROR(VLOOKUP(Table1[[#This Row],[Stock]],[2]CUS030!$A$5:$BO$10000,22,0)/Table1[[#This Row],[Rate
(L/S)]],"")</f>
        <v>0</v>
      </c>
      <c r="R668" s="7">
        <f>IFERROR(VLOOKUP(Table1[[#This Row],[Stock]],[2]CUS030!$A$5:$BO$10000,23,0)/Table1[[#This Row],[Rate
(L/S)]],"")</f>
        <v>0</v>
      </c>
      <c r="S668" s="7">
        <f>IFERROR(VLOOKUP(Table1[[#This Row],[Stock]],[2]CUS030!$A$5:$BO$10000,24,0)/Table1[[#This Row],[Rate
(L/S)]],"")</f>
        <v>0</v>
      </c>
      <c r="T668" s="7">
        <f>IFERROR(VLOOKUP(Table1[[#This Row],[Stock]],[2]CUS030!$A$5:$BO$10000,25,0)/Table1[[#This Row],[Rate
(L/S)]],"")</f>
        <v>0</v>
      </c>
      <c r="U668" s="7">
        <f>IFERROR(VLOOKUP(Table1[[#This Row],[Stock]],[2]CUS030!$A$5:$BO$10000,26,0)/Table1[[#This Row],[Rate
(L/S)]],"")</f>
        <v>0</v>
      </c>
      <c r="V668" s="7">
        <f>IFERROR(VLOOKUP(Table1[[#This Row],[Stock]],[2]CUS030!$A$5:$BO$10000,27,0)/Table1[[#This Row],[Rate
(L/S)]],"")</f>
        <v>0</v>
      </c>
      <c r="W668" s="7">
        <f>IFERROR(VLOOKUP(Table1[[#This Row],[Stock]],[2]CUS030!$A$5:$BO$10000,28,0)/Table1[[#This Row],[Rate
(L/S)]],"")</f>
        <v>0</v>
      </c>
      <c r="X668" s="7">
        <f>IFERROR(VLOOKUP(Table1[[#This Row],[Stock]],[2]CUS030!$A$5:$BO$10000,29,0)/Table1[[#This Row],[Rate
(L/S)]],"")</f>
        <v>0</v>
      </c>
      <c r="Y668" s="7">
        <f>IFERROR(VLOOKUP(Table1[[#This Row],[Stock]],[2]CUS030!$A$5:$BO$10000,30,0)/Table1[[#This Row],[Rate
(L/S)]],"")</f>
        <v>0</v>
      </c>
      <c r="Z668" s="7">
        <f>IFERROR(VLOOKUP(Table1[[#This Row],[Stock]],[2]CUS030!$A$5:$BO$10000,31,0)/Table1[[#This Row],[Rate
(L/S)]],"")</f>
        <v>0</v>
      </c>
      <c r="AA668" s="7">
        <f>IFERROR(VLOOKUP(Table1[[#This Row],[Stock]],[2]CUS030!$A$5:$BO$10000,32,0)/Table1[[#This Row],[Rate
(L/S)]],"")</f>
        <v>0</v>
      </c>
      <c r="AB668" s="7">
        <f>IFERROR(VLOOKUP(Table1[[#This Row],[Stock]],[2]CUS030!$A$5:$BO$10000,33,0)/Table1[[#This Row],[Rate
(L/S)]],"")</f>
        <v>0</v>
      </c>
      <c r="AC668" s="7">
        <f>IFERROR(VLOOKUP(Table1[[#This Row],[Stock]],[2]CUS030!$A$5:$BO$10000,34,0)/Table1[[#This Row],[Rate
(L/S)]],"")</f>
        <v>0</v>
      </c>
      <c r="AD668" s="7">
        <f>IFERROR(VLOOKUP(Table1[[#This Row],[Stock]],[2]CUS030!$A$5:$BO$10000,35,0)/Table1[[#This Row],[Rate
(L/S)]],"")</f>
        <v>0</v>
      </c>
      <c r="AE668" s="7">
        <f>IFERROR(VLOOKUP(Table1[[#This Row],[Stock]],[2]CUS030!$A$5:$BO$10000,36,0)/Table1[[#This Row],[Rate
(L/S)]],"")</f>
        <v>0</v>
      </c>
      <c r="AF668" s="7">
        <f>IFERROR(VLOOKUP(Table1[[#This Row],[Stock]],[2]CUS030!$A$5:$BO$10000,37,0)/Table1[[#This Row],[Rate
(L/S)]],"")</f>
        <v>0</v>
      </c>
      <c r="AG668" s="7">
        <f>IFERROR(VLOOKUP(Table1[[#This Row],[Stock]],[2]CUS030!$A$5:$BO$10000,38,0)/Table1[[#This Row],[Rate
(L/S)]],"")</f>
        <v>0</v>
      </c>
      <c r="AH668" s="7">
        <f>IFERROR(VLOOKUP(Table1[[#This Row],[Stock]],[2]CUS030!$A$5:$BO$10000,39,0)/Table1[[#This Row],[Rate
(L/S)]],"")</f>
        <v>0</v>
      </c>
      <c r="AI668" s="7">
        <f>IFERROR(VLOOKUP(Table1[[#This Row],[Stock]],[2]CUS030!$A$5:$BO$10000,40,0)/Table1[[#This Row],[Rate
(L/S)]],"")</f>
        <v>0</v>
      </c>
      <c r="AJ668" s="7">
        <f>IFERROR(VLOOKUP(Table1[[#This Row],[Stock]],[2]CUS030!$A$5:$BO$10000,41,0)/Table1[[#This Row],[Rate
(L/S)]],"")</f>
        <v>0</v>
      </c>
      <c r="AK668" s="7">
        <f>IFERROR(VLOOKUP(Table1[[#This Row],[Stock]],[2]CUS030!$A$5:$BO$10000,42,0)/Table1[[#This Row],[Rate
(L/S)]],"")</f>
        <v>0</v>
      </c>
      <c r="AL668" s="7">
        <f>IFERROR(VLOOKUP(Table1[[#This Row],[Stock]],[2]CUS030!$A$5:$BO$10000,43,0)/Table1[[#This Row],[Rate
(L/S)]],"")</f>
        <v>0</v>
      </c>
      <c r="AM668" s="7">
        <f>IFERROR(VLOOKUP(Table1[[#This Row],[Stock]],[2]CUS030!$A$5:$BO$10000,44,0)/Table1[[#This Row],[Rate
(L/S)]],"")</f>
        <v>0</v>
      </c>
      <c r="AN668" s="7">
        <f>IFERROR(VLOOKUP(Table1[[#This Row],[Stock]],[2]CUS030!$A$5:$BO$10000,45,0)/Table1[[#This Row],[Rate
(L/S)]],"")</f>
        <v>0</v>
      </c>
      <c r="AO668" s="7">
        <f>IFERROR(VLOOKUP(Table1[[#This Row],[Stock]],[2]CUS030!$A$5:$BO$10000,46,0)/Table1[[#This Row],[Rate
(L/S)]],"")</f>
        <v>0</v>
      </c>
      <c r="AP668" s="7">
        <f>IFERROR(VLOOKUP(Table1[[#This Row],[Stock]],[2]CUS030!$A$5:$BO$10000,47,0)/Table1[[#This Row],[Rate
(L/S)]],"")</f>
        <v>0</v>
      </c>
      <c r="AQ668" s="7">
        <f>IFERROR(VLOOKUP(Table1[[#This Row],[Stock]],[2]CUS030!$A$5:$BO$10000,48,0)/Table1[[#This Row],[Rate
(L/S)]],"")</f>
        <v>0</v>
      </c>
      <c r="AR668" s="7">
        <f>IFERROR(VLOOKUP(Table1[[#This Row],[Stock]],[2]CUS030!$A$5:$BO$10000,49,0)/Table1[[#This Row],[Rate
(L/S)]],"")</f>
        <v>0</v>
      </c>
      <c r="AS668" s="7">
        <f>IFERROR(VLOOKUP(Table1[[#This Row],[Stock]],[2]CUS030!$A$5:$BO$10000,50,0)/Table1[[#This Row],[Rate
(L/S)]],"")</f>
        <v>0</v>
      </c>
      <c r="AT668" s="7">
        <f>IFERROR(VLOOKUP(Table1[[#This Row],[Stock]],[2]CUS030!$A$5:$BO$10000,51,0)/Table1[[#This Row],[Rate
(L/S)]],"")</f>
        <v>0</v>
      </c>
      <c r="AU668" s="7">
        <f>IFERROR(VLOOKUP(Table1[[#This Row],[Stock]],[2]CUS030!$A$5:$BO$10000,52,0)/Table1[[#This Row],[Rate
(L/S)]],"")</f>
        <v>0</v>
      </c>
      <c r="AV668" s="7">
        <f>IFERROR(VLOOKUP(Table1[[#This Row],[Stock]],[2]CUS030!$A$5:$BO$10000,53,0)/Table1[[#This Row],[Rate
(L/S)]],"")</f>
        <v>0</v>
      </c>
      <c r="AW668" s="7">
        <f>IFERROR(VLOOKUP(Table1[[#This Row],[Stock]],[2]CUS030!$A$5:$BO$10000,54,0)/Table1[[#This Row],[Rate
(L/S)]],"")</f>
        <v>0</v>
      </c>
      <c r="AX668" s="7">
        <f>IFERROR(VLOOKUP(Table1[[#This Row],[Stock]],[2]CUS030!$A$5:$BO$10000,55,0)/Table1[[#This Row],[Rate
(L/S)]],"")</f>
        <v>0</v>
      </c>
      <c r="AY668" s="7">
        <f>IFERROR(VLOOKUP(Table1[[#This Row],[Stock]],[2]CUS030!$A$5:$BO$10000,56,0)/Table1[[#This Row],[Rate
(L/S)]],"")</f>
        <v>0</v>
      </c>
      <c r="AZ668" s="7">
        <f>IFERROR(VLOOKUP(Table1[[#This Row],[Stock]],[2]CUS030!$A$5:$BO$10000,57,0)/Table1[[#This Row],[Rate
(L/S)]],"")</f>
        <v>0</v>
      </c>
      <c r="BA668" s="7">
        <f>IFERROR(VLOOKUP(Table1[[#This Row],[Stock]],[2]CUS030!$A$5:$BO$10000,58,0)/Table1[[#This Row],[Rate
(L/S)]],"")</f>
        <v>0</v>
      </c>
      <c r="BB668" s="7">
        <f>IFERROR(VLOOKUP(Table1[[#This Row],[Stock]],[2]CUS030!$A$5:$BO$10000,59,0)/Table1[[#This Row],[Rate
(L/S)]],"")</f>
        <v>0</v>
      </c>
      <c r="BC668" s="7">
        <f>IFERROR(VLOOKUP(Table1[[#This Row],[Stock]],[2]CUS030!$A$5:$BO$10000,60,0)/Table1[[#This Row],[Rate
(L/S)]],"")</f>
        <v>0</v>
      </c>
      <c r="BD668" s="7">
        <f>IFERROR(VLOOKUP(Table1[[#This Row],[Stock]],[2]CUS030!$A$5:$BO$10000,61,0)/Table1[[#This Row],[Rate
(L/S)]],"")</f>
        <v>0</v>
      </c>
      <c r="BE668" s="7">
        <f>IFERROR(VLOOKUP(Table1[[#This Row],[Stock]],[2]CUS030!$A$5:$BO$10000,62,0)/Table1[[#This Row],[Rate
(L/S)]],"")</f>
        <v>0</v>
      </c>
      <c r="BF668" s="7">
        <f>IFERROR(VLOOKUP(Table1[[#This Row],[Stock]],[2]CUS030!$A$5:$BO$10000,63,0)/Table1[[#This Row],[Rate
(L/S)]],"")</f>
        <v>0</v>
      </c>
      <c r="BG668" s="7">
        <f>IFERROR(VLOOKUP(Table1[[#This Row],[Stock]],[2]CUS030!$A$5:$BO$10000,64,0)/Table1[[#This Row],[Rate
(L/S)]],"")</f>
        <v>0</v>
      </c>
      <c r="BH668" s="7">
        <f>IFERROR(VLOOKUP(Table1[[#This Row],[Stock]],[2]CUS030!$A$5:$BO$10000,65,0)/Table1[[#This Row],[Rate
(L/S)]],"")</f>
        <v>0</v>
      </c>
      <c r="BI668" s="7" t="s">
        <v>1</v>
      </c>
      <c r="BJ668" s="15">
        <f>IFERROR(IF(Table1[[#This Row],[S.Material]]="S",(Table1[[#This Row],[Total Qty]]+Table1[[#This Row],[N+1]]+Table1[[#This Row],[N+2]]),Table1[[#This Row],[Total Qty]]+Table1[[#This Row],[N+1]]),)</f>
        <v>0</v>
      </c>
      <c r="BK668" s="7" t="str">
        <f>IFERROR(IF(((AVERAGE((Table1[[#This Row],[N+1]],Table1[[#This Row],[N+2]]),Table1[[#This Row],[N+3]])-(Table1[[#This Row],[Total Qty]])))&gt;500,"Fixed&gt;500pcs",""),"")</f>
        <v/>
      </c>
      <c r="BL668" s="7" t="str">
        <f>IF(AND(Table1[[#This Row],[Last Forcast]]=0,Table1[[#This Row],[Total Qty]]&gt;0,Table1[[#This Row],[N+1]]&gt;0),"Check PO again","")</f>
        <v/>
      </c>
    </row>
    <row r="669" spans="2:64" x14ac:dyDescent="0.3">
      <c r="B669">
        <v>667</v>
      </c>
      <c r="C669" t="s">
        <v>682</v>
      </c>
      <c r="D669">
        <f>IFERROR(ROUND((MID(Table1[[#This Row],[Production]],35,(LEN(Table1[[#This Row],[Production]]))-37)/(MID(Table1[[#This Row],[Stock]],35,(LEN(Table1[[#This Row],[Stock]]))-37))),0),"")</f>
        <v>28</v>
      </c>
      <c r="E669" t="s">
        <v>683</v>
      </c>
      <c r="F669" s="16">
        <f>VLOOKUP(LEFT(Table1[[#This Row],[Production]],LEN(Table1[[#This Row],[Production]])-7),Item!$A$5:$Z$1000,26,0)</f>
        <v>0.71599999999999997</v>
      </c>
      <c r="H669" s="8" t="str">
        <f>IFERROR(VLOOKUP(MID(Table1[[#This Row],[Production]],10,2),Special!$B$2:$D$26,3,0),"")</f>
        <v>-</v>
      </c>
      <c r="J669" t="b">
        <f>EXACT(LEFT(Table1[[#This Row],[Stock]],12),LEFT(Table1[[#This Row],[Production]],12))</f>
        <v>1</v>
      </c>
      <c r="K669" t="b">
        <f>EXACT((RIGHT(Table1[[#This Row],[Stock]],3)),((RIGHT(Table1[[#This Row],[Production]],3))))</f>
        <v>1</v>
      </c>
      <c r="L669" s="14">
        <f>IFERROR(VLOOKUP(Table1[[#This Row],[Stock]],[1]Sheet1!$A$7:$N$10000,14,0),"")</f>
        <v>46</v>
      </c>
      <c r="M669" s="14">
        <f>IFERROR(ROUND((Table1[[#This Row],[Stock
(S&amp;L)]]/Table1[[#This Row],[Rate
(L/S)]]),0),"")</f>
        <v>2</v>
      </c>
      <c r="O669" t="str">
        <f>IF(Table1[[#This Row],[Rate
(L/S)]]=1,"P/E","C")</f>
        <v>C</v>
      </c>
      <c r="P669" s="7">
        <f>IFERROR(VLOOKUP(Table1[[#This Row],[Stock]],[2]CUS030!$A$5:$BO$10000,21,0)/Table1[[#This Row],[Rate
(L/S)]],"")</f>
        <v>0</v>
      </c>
      <c r="Q669" s="7">
        <f>IFERROR(VLOOKUP(Table1[[#This Row],[Stock]],[2]CUS030!$A$5:$BO$10000,22,0)/Table1[[#This Row],[Rate
(L/S)]],"")</f>
        <v>0</v>
      </c>
      <c r="R669" s="7">
        <f>IFERROR(VLOOKUP(Table1[[#This Row],[Stock]],[2]CUS030!$A$5:$BO$10000,23,0)/Table1[[#This Row],[Rate
(L/S)]],"")</f>
        <v>0</v>
      </c>
      <c r="S669" s="7">
        <f>IFERROR(VLOOKUP(Table1[[#This Row],[Stock]],[2]CUS030!$A$5:$BO$10000,24,0)/Table1[[#This Row],[Rate
(L/S)]],"")</f>
        <v>0</v>
      </c>
      <c r="T669" s="7">
        <f>IFERROR(VLOOKUP(Table1[[#This Row],[Stock]],[2]CUS030!$A$5:$BO$10000,25,0)/Table1[[#This Row],[Rate
(L/S)]],"")</f>
        <v>0</v>
      </c>
      <c r="U669" s="7">
        <f>IFERROR(VLOOKUP(Table1[[#This Row],[Stock]],[2]CUS030!$A$5:$BO$10000,26,0)/Table1[[#This Row],[Rate
(L/S)]],"")</f>
        <v>0</v>
      </c>
      <c r="V669" s="7">
        <f>IFERROR(VLOOKUP(Table1[[#This Row],[Stock]],[2]CUS030!$A$5:$BO$10000,27,0)/Table1[[#This Row],[Rate
(L/S)]],"")</f>
        <v>0</v>
      </c>
      <c r="W669" s="7">
        <f>IFERROR(VLOOKUP(Table1[[#This Row],[Stock]],[2]CUS030!$A$5:$BO$10000,28,0)/Table1[[#This Row],[Rate
(L/S)]],"")</f>
        <v>0</v>
      </c>
      <c r="X669" s="7">
        <f>IFERROR(VLOOKUP(Table1[[#This Row],[Stock]],[2]CUS030!$A$5:$BO$10000,29,0)/Table1[[#This Row],[Rate
(L/S)]],"")</f>
        <v>0</v>
      </c>
      <c r="Y669" s="7">
        <f>IFERROR(VLOOKUP(Table1[[#This Row],[Stock]],[2]CUS030!$A$5:$BO$10000,30,0)/Table1[[#This Row],[Rate
(L/S)]],"")</f>
        <v>0</v>
      </c>
      <c r="Z669" s="7">
        <f>IFERROR(VLOOKUP(Table1[[#This Row],[Stock]],[2]CUS030!$A$5:$BO$10000,31,0)/Table1[[#This Row],[Rate
(L/S)]],"")</f>
        <v>0</v>
      </c>
      <c r="AA669" s="7">
        <f>IFERROR(VLOOKUP(Table1[[#This Row],[Stock]],[2]CUS030!$A$5:$BO$10000,32,0)/Table1[[#This Row],[Rate
(L/S)]],"")</f>
        <v>0</v>
      </c>
      <c r="AB669" s="7">
        <f>IFERROR(VLOOKUP(Table1[[#This Row],[Stock]],[2]CUS030!$A$5:$BO$10000,33,0)/Table1[[#This Row],[Rate
(L/S)]],"")</f>
        <v>0</v>
      </c>
      <c r="AC669" s="7">
        <f>IFERROR(VLOOKUP(Table1[[#This Row],[Stock]],[2]CUS030!$A$5:$BO$10000,34,0)/Table1[[#This Row],[Rate
(L/S)]],"")</f>
        <v>0</v>
      </c>
      <c r="AD669" s="7">
        <f>IFERROR(VLOOKUP(Table1[[#This Row],[Stock]],[2]CUS030!$A$5:$BO$10000,35,0)/Table1[[#This Row],[Rate
(L/S)]],"")</f>
        <v>0</v>
      </c>
      <c r="AE669" s="7">
        <f>IFERROR(VLOOKUP(Table1[[#This Row],[Stock]],[2]CUS030!$A$5:$BO$10000,36,0)/Table1[[#This Row],[Rate
(L/S)]],"")</f>
        <v>0</v>
      </c>
      <c r="AF669" s="7">
        <f>IFERROR(VLOOKUP(Table1[[#This Row],[Stock]],[2]CUS030!$A$5:$BO$10000,37,0)/Table1[[#This Row],[Rate
(L/S)]],"")</f>
        <v>0</v>
      </c>
      <c r="AG669" s="7">
        <f>IFERROR(VLOOKUP(Table1[[#This Row],[Stock]],[2]CUS030!$A$5:$BO$10000,38,0)/Table1[[#This Row],[Rate
(L/S)]],"")</f>
        <v>0</v>
      </c>
      <c r="AH669" s="7">
        <f>IFERROR(VLOOKUP(Table1[[#This Row],[Stock]],[2]CUS030!$A$5:$BO$10000,39,0)/Table1[[#This Row],[Rate
(L/S)]],"")</f>
        <v>0</v>
      </c>
      <c r="AI669" s="7">
        <f>IFERROR(VLOOKUP(Table1[[#This Row],[Stock]],[2]CUS030!$A$5:$BO$10000,40,0)/Table1[[#This Row],[Rate
(L/S)]],"")</f>
        <v>0</v>
      </c>
      <c r="AJ669" s="7">
        <f>IFERROR(VLOOKUP(Table1[[#This Row],[Stock]],[2]CUS030!$A$5:$BO$10000,41,0)/Table1[[#This Row],[Rate
(L/S)]],"")</f>
        <v>0</v>
      </c>
      <c r="AK669" s="7">
        <f>IFERROR(VLOOKUP(Table1[[#This Row],[Stock]],[2]CUS030!$A$5:$BO$10000,42,0)/Table1[[#This Row],[Rate
(L/S)]],"")</f>
        <v>0</v>
      </c>
      <c r="AL669" s="7">
        <f>IFERROR(VLOOKUP(Table1[[#This Row],[Stock]],[2]CUS030!$A$5:$BO$10000,43,0)/Table1[[#This Row],[Rate
(L/S)]],"")</f>
        <v>0</v>
      </c>
      <c r="AM669" s="7">
        <f>IFERROR(VLOOKUP(Table1[[#This Row],[Stock]],[2]CUS030!$A$5:$BO$10000,44,0)/Table1[[#This Row],[Rate
(L/S)]],"")</f>
        <v>0</v>
      </c>
      <c r="AN669" s="7">
        <f>IFERROR(VLOOKUP(Table1[[#This Row],[Stock]],[2]CUS030!$A$5:$BO$10000,45,0)/Table1[[#This Row],[Rate
(L/S)]],"")</f>
        <v>0</v>
      </c>
      <c r="AO669" s="7">
        <f>IFERROR(VLOOKUP(Table1[[#This Row],[Stock]],[2]CUS030!$A$5:$BO$10000,46,0)/Table1[[#This Row],[Rate
(L/S)]],"")</f>
        <v>0</v>
      </c>
      <c r="AP669" s="7">
        <f>IFERROR(VLOOKUP(Table1[[#This Row],[Stock]],[2]CUS030!$A$5:$BO$10000,47,0)/Table1[[#This Row],[Rate
(L/S)]],"")</f>
        <v>0</v>
      </c>
      <c r="AQ669" s="7">
        <f>IFERROR(VLOOKUP(Table1[[#This Row],[Stock]],[2]CUS030!$A$5:$BO$10000,48,0)/Table1[[#This Row],[Rate
(L/S)]],"")</f>
        <v>0</v>
      </c>
      <c r="AR669" s="7">
        <f>IFERROR(VLOOKUP(Table1[[#This Row],[Stock]],[2]CUS030!$A$5:$BO$10000,49,0)/Table1[[#This Row],[Rate
(L/S)]],"")</f>
        <v>0</v>
      </c>
      <c r="AS669" s="7">
        <f>IFERROR(VLOOKUP(Table1[[#This Row],[Stock]],[2]CUS030!$A$5:$BO$10000,50,0)/Table1[[#This Row],[Rate
(L/S)]],"")</f>
        <v>0</v>
      </c>
      <c r="AT669" s="7">
        <f>IFERROR(VLOOKUP(Table1[[#This Row],[Stock]],[2]CUS030!$A$5:$BO$10000,51,0)/Table1[[#This Row],[Rate
(L/S)]],"")</f>
        <v>0</v>
      </c>
      <c r="AU669" s="7">
        <f>IFERROR(VLOOKUP(Table1[[#This Row],[Stock]],[2]CUS030!$A$5:$BO$10000,52,0)/Table1[[#This Row],[Rate
(L/S)]],"")</f>
        <v>0</v>
      </c>
      <c r="AV669" s="7">
        <f>IFERROR(VLOOKUP(Table1[[#This Row],[Stock]],[2]CUS030!$A$5:$BO$10000,53,0)/Table1[[#This Row],[Rate
(L/S)]],"")</f>
        <v>0</v>
      </c>
      <c r="AW669" s="7">
        <f>IFERROR(VLOOKUP(Table1[[#This Row],[Stock]],[2]CUS030!$A$5:$BO$10000,54,0)/Table1[[#This Row],[Rate
(L/S)]],"")</f>
        <v>0</v>
      </c>
      <c r="AX669" s="7">
        <f>IFERROR(VLOOKUP(Table1[[#This Row],[Stock]],[2]CUS030!$A$5:$BO$10000,55,0)/Table1[[#This Row],[Rate
(L/S)]],"")</f>
        <v>98.75</v>
      </c>
      <c r="AY669" s="7">
        <f>IFERROR(VLOOKUP(Table1[[#This Row],[Stock]],[2]CUS030!$A$5:$BO$10000,56,0)/Table1[[#This Row],[Rate
(L/S)]],"")</f>
        <v>98.75</v>
      </c>
      <c r="AZ669" s="7">
        <f>IFERROR(VLOOKUP(Table1[[#This Row],[Stock]],[2]CUS030!$A$5:$BO$10000,57,0)/Table1[[#This Row],[Rate
(L/S)]],"")</f>
        <v>0</v>
      </c>
      <c r="BA669" s="7">
        <f>IFERROR(VLOOKUP(Table1[[#This Row],[Stock]],[2]CUS030!$A$5:$BO$10000,58,0)/Table1[[#This Row],[Rate
(L/S)]],"")</f>
        <v>98.75</v>
      </c>
      <c r="BB669" s="7">
        <f>IFERROR(VLOOKUP(Table1[[#This Row],[Stock]],[2]CUS030!$A$5:$BO$10000,59,0)/Table1[[#This Row],[Rate
(L/S)]],"")</f>
        <v>0</v>
      </c>
      <c r="BC669" s="7">
        <f>IFERROR(VLOOKUP(Table1[[#This Row],[Stock]],[2]CUS030!$A$5:$BO$10000,60,0)/Table1[[#This Row],[Rate
(L/S)]],"")</f>
        <v>0</v>
      </c>
      <c r="BD669" s="7">
        <f>IFERROR(VLOOKUP(Table1[[#This Row],[Stock]],[2]CUS030!$A$5:$BO$10000,61,0)/Table1[[#This Row],[Rate
(L/S)]],"")</f>
        <v>0</v>
      </c>
      <c r="BE669" s="7">
        <f>IFERROR(VLOOKUP(Table1[[#This Row],[Stock]],[2]CUS030!$A$5:$BO$10000,62,0)/Table1[[#This Row],[Rate
(L/S)]],"")</f>
        <v>0</v>
      </c>
      <c r="BF669" s="7">
        <f>IFERROR(VLOOKUP(Table1[[#This Row],[Stock]],[2]CUS030!$A$5:$BO$10000,63,0)/Table1[[#This Row],[Rate
(L/S)]],"")</f>
        <v>0</v>
      </c>
      <c r="BG669" s="7">
        <f>IFERROR(VLOOKUP(Table1[[#This Row],[Stock]],[2]CUS030!$A$5:$BO$10000,64,0)/Table1[[#This Row],[Rate
(L/S)]],"")</f>
        <v>0</v>
      </c>
      <c r="BH669" s="7">
        <f>IFERROR(VLOOKUP(Table1[[#This Row],[Stock]],[2]CUS030!$A$5:$BO$10000,65,0)/Table1[[#This Row],[Rate
(L/S)]],"")</f>
        <v>0</v>
      </c>
      <c r="BI669" s="7" t="s">
        <v>1</v>
      </c>
      <c r="BJ669" s="15">
        <f>IFERROR(IF(Table1[[#This Row],[S.Material]]="S",(Table1[[#This Row],[Total Qty]]+Table1[[#This Row],[N+1]]+Table1[[#This Row],[N+2]]),Table1[[#This Row],[Total Qty]]+Table1[[#This Row],[N+1]]),)</f>
        <v>98.75</v>
      </c>
      <c r="BK669" s="7" t="str">
        <f>IFERROR(IF(((AVERAGE((Table1[[#This Row],[N+1]],Table1[[#This Row],[N+2]]),Table1[[#This Row],[N+3]])-(Table1[[#This Row],[Total Qty]])))&gt;500,"Fixed&gt;500pcs",""),"")</f>
        <v/>
      </c>
      <c r="BL669" s="7" t="str">
        <f>IF(AND(Table1[[#This Row],[Last Forcast]]=0,Table1[[#This Row],[Total Qty]]&gt;0,Table1[[#This Row],[N+1]]&gt;0),"Check PO again","")</f>
        <v/>
      </c>
    </row>
    <row r="670" spans="2:64" x14ac:dyDescent="0.3">
      <c r="B670">
        <v>668</v>
      </c>
      <c r="C670" t="s">
        <v>684</v>
      </c>
      <c r="D670">
        <f>IFERROR(ROUND((MID(Table1[[#This Row],[Production]],35,(LEN(Table1[[#This Row],[Production]]))-37)/(MID(Table1[[#This Row],[Stock]],35,(LEN(Table1[[#This Row],[Stock]]))-37))),0),"")</f>
        <v>19</v>
      </c>
      <c r="E670" t="s">
        <v>683</v>
      </c>
      <c r="F670" s="16">
        <f>VLOOKUP(LEFT(Table1[[#This Row],[Production]],LEN(Table1[[#This Row],[Production]])-7),Item!$A$5:$Z$1000,26,0)</f>
        <v>0.71599999999999997</v>
      </c>
      <c r="H670" s="8" t="str">
        <f>IFERROR(VLOOKUP(MID(Table1[[#This Row],[Production]],10,2),Special!$B$2:$D$26,3,0),"")</f>
        <v>-</v>
      </c>
      <c r="J670" t="b">
        <f>EXACT(LEFT(Table1[[#This Row],[Stock]],12),LEFT(Table1[[#This Row],[Production]],12))</f>
        <v>1</v>
      </c>
      <c r="K670" t="b">
        <f>EXACT((RIGHT(Table1[[#This Row],[Stock]],3)),((RIGHT(Table1[[#This Row],[Production]],3))))</f>
        <v>1</v>
      </c>
      <c r="L670" s="14">
        <f>IFERROR(VLOOKUP(Table1[[#This Row],[Stock]],[1]Sheet1!$A$7:$N$10000,14,0),"")</f>
        <v>28</v>
      </c>
      <c r="M670" s="14">
        <f>IFERROR(ROUND((Table1[[#This Row],[Stock
(S&amp;L)]]/Table1[[#This Row],[Rate
(L/S)]]),0),"")</f>
        <v>1</v>
      </c>
      <c r="O670" t="str">
        <f>IF(Table1[[#This Row],[Rate
(L/S)]]=1,"P/E","C")</f>
        <v>C</v>
      </c>
      <c r="P670" s="7">
        <f>IFERROR(VLOOKUP(Table1[[#This Row],[Stock]],[2]CUS030!$A$5:$BO$10000,21,0)/Table1[[#This Row],[Rate
(L/S)]],"")</f>
        <v>0</v>
      </c>
      <c r="Q670" s="7">
        <f>IFERROR(VLOOKUP(Table1[[#This Row],[Stock]],[2]CUS030!$A$5:$BO$10000,22,0)/Table1[[#This Row],[Rate
(L/S)]],"")</f>
        <v>0</v>
      </c>
      <c r="R670" s="7">
        <f>IFERROR(VLOOKUP(Table1[[#This Row],[Stock]],[2]CUS030!$A$5:$BO$10000,23,0)/Table1[[#This Row],[Rate
(L/S)]],"")</f>
        <v>0</v>
      </c>
      <c r="S670" s="7">
        <f>IFERROR(VLOOKUP(Table1[[#This Row],[Stock]],[2]CUS030!$A$5:$BO$10000,24,0)/Table1[[#This Row],[Rate
(L/S)]],"")</f>
        <v>0</v>
      </c>
      <c r="T670" s="7">
        <f>IFERROR(VLOOKUP(Table1[[#This Row],[Stock]],[2]CUS030!$A$5:$BO$10000,25,0)/Table1[[#This Row],[Rate
(L/S)]],"")</f>
        <v>0</v>
      </c>
      <c r="U670" s="7">
        <f>IFERROR(VLOOKUP(Table1[[#This Row],[Stock]],[2]CUS030!$A$5:$BO$10000,26,0)/Table1[[#This Row],[Rate
(L/S)]],"")</f>
        <v>0</v>
      </c>
      <c r="V670" s="7">
        <f>IFERROR(VLOOKUP(Table1[[#This Row],[Stock]],[2]CUS030!$A$5:$BO$10000,27,0)/Table1[[#This Row],[Rate
(L/S)]],"")</f>
        <v>0</v>
      </c>
      <c r="W670" s="7">
        <f>IFERROR(VLOOKUP(Table1[[#This Row],[Stock]],[2]CUS030!$A$5:$BO$10000,28,0)/Table1[[#This Row],[Rate
(L/S)]],"")</f>
        <v>0</v>
      </c>
      <c r="X670" s="7">
        <f>IFERROR(VLOOKUP(Table1[[#This Row],[Stock]],[2]CUS030!$A$5:$BO$10000,29,0)/Table1[[#This Row],[Rate
(L/S)]],"")</f>
        <v>0</v>
      </c>
      <c r="Y670" s="7">
        <f>IFERROR(VLOOKUP(Table1[[#This Row],[Stock]],[2]CUS030!$A$5:$BO$10000,30,0)/Table1[[#This Row],[Rate
(L/S)]],"")</f>
        <v>0</v>
      </c>
      <c r="Z670" s="7">
        <f>IFERROR(VLOOKUP(Table1[[#This Row],[Stock]],[2]CUS030!$A$5:$BO$10000,31,0)/Table1[[#This Row],[Rate
(L/S)]],"")</f>
        <v>0</v>
      </c>
      <c r="AA670" s="7">
        <f>IFERROR(VLOOKUP(Table1[[#This Row],[Stock]],[2]CUS030!$A$5:$BO$10000,32,0)/Table1[[#This Row],[Rate
(L/S)]],"")</f>
        <v>0</v>
      </c>
      <c r="AB670" s="7">
        <f>IFERROR(VLOOKUP(Table1[[#This Row],[Stock]],[2]CUS030!$A$5:$BO$10000,33,0)/Table1[[#This Row],[Rate
(L/S)]],"")</f>
        <v>0</v>
      </c>
      <c r="AC670" s="7">
        <f>IFERROR(VLOOKUP(Table1[[#This Row],[Stock]],[2]CUS030!$A$5:$BO$10000,34,0)/Table1[[#This Row],[Rate
(L/S)]],"")</f>
        <v>0</v>
      </c>
      <c r="AD670" s="7">
        <f>IFERROR(VLOOKUP(Table1[[#This Row],[Stock]],[2]CUS030!$A$5:$BO$10000,35,0)/Table1[[#This Row],[Rate
(L/S)]],"")</f>
        <v>0</v>
      </c>
      <c r="AE670" s="7">
        <f>IFERROR(VLOOKUP(Table1[[#This Row],[Stock]],[2]CUS030!$A$5:$BO$10000,36,0)/Table1[[#This Row],[Rate
(L/S)]],"")</f>
        <v>0</v>
      </c>
      <c r="AF670" s="7">
        <f>IFERROR(VLOOKUP(Table1[[#This Row],[Stock]],[2]CUS030!$A$5:$BO$10000,37,0)/Table1[[#This Row],[Rate
(L/S)]],"")</f>
        <v>0</v>
      </c>
      <c r="AG670" s="7">
        <f>IFERROR(VLOOKUP(Table1[[#This Row],[Stock]],[2]CUS030!$A$5:$BO$10000,38,0)/Table1[[#This Row],[Rate
(L/S)]],"")</f>
        <v>0</v>
      </c>
      <c r="AH670" s="7">
        <f>IFERROR(VLOOKUP(Table1[[#This Row],[Stock]],[2]CUS030!$A$5:$BO$10000,39,0)/Table1[[#This Row],[Rate
(L/S)]],"")</f>
        <v>0</v>
      </c>
      <c r="AI670" s="7">
        <f>IFERROR(VLOOKUP(Table1[[#This Row],[Stock]],[2]CUS030!$A$5:$BO$10000,40,0)/Table1[[#This Row],[Rate
(L/S)]],"")</f>
        <v>0</v>
      </c>
      <c r="AJ670" s="7">
        <f>IFERROR(VLOOKUP(Table1[[#This Row],[Stock]],[2]CUS030!$A$5:$BO$10000,41,0)/Table1[[#This Row],[Rate
(L/S)]],"")</f>
        <v>0</v>
      </c>
      <c r="AK670" s="7">
        <f>IFERROR(VLOOKUP(Table1[[#This Row],[Stock]],[2]CUS030!$A$5:$BO$10000,42,0)/Table1[[#This Row],[Rate
(L/S)]],"")</f>
        <v>0</v>
      </c>
      <c r="AL670" s="7">
        <f>IFERROR(VLOOKUP(Table1[[#This Row],[Stock]],[2]CUS030!$A$5:$BO$10000,43,0)/Table1[[#This Row],[Rate
(L/S)]],"")</f>
        <v>0</v>
      </c>
      <c r="AM670" s="7">
        <f>IFERROR(VLOOKUP(Table1[[#This Row],[Stock]],[2]CUS030!$A$5:$BO$10000,44,0)/Table1[[#This Row],[Rate
(L/S)]],"")</f>
        <v>0</v>
      </c>
      <c r="AN670" s="7">
        <f>IFERROR(VLOOKUP(Table1[[#This Row],[Stock]],[2]CUS030!$A$5:$BO$10000,45,0)/Table1[[#This Row],[Rate
(L/S)]],"")</f>
        <v>0</v>
      </c>
      <c r="AO670" s="7">
        <f>IFERROR(VLOOKUP(Table1[[#This Row],[Stock]],[2]CUS030!$A$5:$BO$10000,46,0)/Table1[[#This Row],[Rate
(L/S)]],"")</f>
        <v>0</v>
      </c>
      <c r="AP670" s="7">
        <f>IFERROR(VLOOKUP(Table1[[#This Row],[Stock]],[2]CUS030!$A$5:$BO$10000,47,0)/Table1[[#This Row],[Rate
(L/S)]],"")</f>
        <v>0</v>
      </c>
      <c r="AQ670" s="7">
        <f>IFERROR(VLOOKUP(Table1[[#This Row],[Stock]],[2]CUS030!$A$5:$BO$10000,48,0)/Table1[[#This Row],[Rate
(L/S)]],"")</f>
        <v>0</v>
      </c>
      <c r="AR670" s="7">
        <f>IFERROR(VLOOKUP(Table1[[#This Row],[Stock]],[2]CUS030!$A$5:$BO$10000,49,0)/Table1[[#This Row],[Rate
(L/S)]],"")</f>
        <v>0</v>
      </c>
      <c r="AS670" s="7">
        <f>IFERROR(VLOOKUP(Table1[[#This Row],[Stock]],[2]CUS030!$A$5:$BO$10000,50,0)/Table1[[#This Row],[Rate
(L/S)]],"")</f>
        <v>0</v>
      </c>
      <c r="AT670" s="7">
        <f>IFERROR(VLOOKUP(Table1[[#This Row],[Stock]],[2]CUS030!$A$5:$BO$10000,51,0)/Table1[[#This Row],[Rate
(L/S)]],"")</f>
        <v>0</v>
      </c>
      <c r="AU670" s="7">
        <f>IFERROR(VLOOKUP(Table1[[#This Row],[Stock]],[2]CUS030!$A$5:$BO$10000,52,0)/Table1[[#This Row],[Rate
(L/S)]],"")</f>
        <v>0</v>
      </c>
      <c r="AV670" s="7">
        <f>IFERROR(VLOOKUP(Table1[[#This Row],[Stock]],[2]CUS030!$A$5:$BO$10000,53,0)/Table1[[#This Row],[Rate
(L/S)]],"")</f>
        <v>0</v>
      </c>
      <c r="AW670" s="7">
        <f>IFERROR(VLOOKUP(Table1[[#This Row],[Stock]],[2]CUS030!$A$5:$BO$10000,54,0)/Table1[[#This Row],[Rate
(L/S)]],"")</f>
        <v>0</v>
      </c>
      <c r="AX670" s="7">
        <f>IFERROR(VLOOKUP(Table1[[#This Row],[Stock]],[2]CUS030!$A$5:$BO$10000,55,0)/Table1[[#This Row],[Rate
(L/S)]],"")</f>
        <v>145.52631578947367</v>
      </c>
      <c r="AY670" s="7">
        <f>IFERROR(VLOOKUP(Table1[[#This Row],[Stock]],[2]CUS030!$A$5:$BO$10000,56,0)/Table1[[#This Row],[Rate
(L/S)]],"")</f>
        <v>145.52631578947367</v>
      </c>
      <c r="AZ670" s="7">
        <f>IFERROR(VLOOKUP(Table1[[#This Row],[Stock]],[2]CUS030!$A$5:$BO$10000,57,0)/Table1[[#This Row],[Rate
(L/S)]],"")</f>
        <v>0</v>
      </c>
      <c r="BA670" s="7">
        <f>IFERROR(VLOOKUP(Table1[[#This Row],[Stock]],[2]CUS030!$A$5:$BO$10000,58,0)/Table1[[#This Row],[Rate
(L/S)]],"")</f>
        <v>145.52631578947367</v>
      </c>
      <c r="BB670" s="7">
        <f>IFERROR(VLOOKUP(Table1[[#This Row],[Stock]],[2]CUS030!$A$5:$BO$10000,59,0)/Table1[[#This Row],[Rate
(L/S)]],"")</f>
        <v>0</v>
      </c>
      <c r="BC670" s="7">
        <f>IFERROR(VLOOKUP(Table1[[#This Row],[Stock]],[2]CUS030!$A$5:$BO$10000,60,0)/Table1[[#This Row],[Rate
(L/S)]],"")</f>
        <v>0</v>
      </c>
      <c r="BD670" s="7">
        <f>IFERROR(VLOOKUP(Table1[[#This Row],[Stock]],[2]CUS030!$A$5:$BO$10000,61,0)/Table1[[#This Row],[Rate
(L/S)]],"")</f>
        <v>0</v>
      </c>
      <c r="BE670" s="7">
        <f>IFERROR(VLOOKUP(Table1[[#This Row],[Stock]],[2]CUS030!$A$5:$BO$10000,62,0)/Table1[[#This Row],[Rate
(L/S)]],"")</f>
        <v>0</v>
      </c>
      <c r="BF670" s="7">
        <f>IFERROR(VLOOKUP(Table1[[#This Row],[Stock]],[2]CUS030!$A$5:$BO$10000,63,0)/Table1[[#This Row],[Rate
(L/S)]],"")</f>
        <v>0</v>
      </c>
      <c r="BG670" s="7">
        <f>IFERROR(VLOOKUP(Table1[[#This Row],[Stock]],[2]CUS030!$A$5:$BO$10000,64,0)/Table1[[#This Row],[Rate
(L/S)]],"")</f>
        <v>0</v>
      </c>
      <c r="BH670" s="7">
        <f>IFERROR(VLOOKUP(Table1[[#This Row],[Stock]],[2]CUS030!$A$5:$BO$10000,65,0)/Table1[[#This Row],[Rate
(L/S)]],"")</f>
        <v>0</v>
      </c>
      <c r="BI670" s="7" t="s">
        <v>1</v>
      </c>
      <c r="BJ670" s="15">
        <f>IFERROR(IF(Table1[[#This Row],[S.Material]]="S",(Table1[[#This Row],[Total Qty]]+Table1[[#This Row],[N+1]]+Table1[[#This Row],[N+2]]),Table1[[#This Row],[Total Qty]]+Table1[[#This Row],[N+1]]),)</f>
        <v>145.52631578947367</v>
      </c>
      <c r="BK670" s="7" t="str">
        <f>IFERROR(IF(((AVERAGE((Table1[[#This Row],[N+1]],Table1[[#This Row],[N+2]]),Table1[[#This Row],[N+3]])-(Table1[[#This Row],[Total Qty]])))&gt;500,"Fixed&gt;500pcs",""),"")</f>
        <v/>
      </c>
      <c r="BL670" s="7" t="str">
        <f>IF(AND(Table1[[#This Row],[Last Forcast]]=0,Table1[[#This Row],[Total Qty]]&gt;0,Table1[[#This Row],[N+1]]&gt;0),"Check PO again","")</f>
        <v/>
      </c>
    </row>
    <row r="671" spans="2:64" x14ac:dyDescent="0.3">
      <c r="B671">
        <v>669</v>
      </c>
      <c r="C671" t="s">
        <v>683</v>
      </c>
      <c r="D671">
        <f>IFERROR(ROUND((MID(Table1[[#This Row],[Production]],35,(LEN(Table1[[#This Row],[Production]]))-37)/(MID(Table1[[#This Row],[Stock]],35,(LEN(Table1[[#This Row],[Stock]]))-37))),0),"")</f>
        <v>1</v>
      </c>
      <c r="E671" t="s">
        <v>683</v>
      </c>
      <c r="F671" s="16">
        <f>VLOOKUP(LEFT(Table1[[#This Row],[Production]],LEN(Table1[[#This Row],[Production]])-7),Item!$A$5:$Z$1000,26,0)</f>
        <v>0.71599999999999997</v>
      </c>
      <c r="H671" s="8" t="str">
        <f>IFERROR(VLOOKUP(MID(Table1[[#This Row],[Production]],10,2),Special!$B$2:$D$26,3,0),"")</f>
        <v>-</v>
      </c>
      <c r="J671" t="b">
        <f>EXACT(LEFT(Table1[[#This Row],[Stock]],12),LEFT(Table1[[#This Row],[Production]],12))</f>
        <v>1</v>
      </c>
      <c r="K671" t="b">
        <f>EXACT((RIGHT(Table1[[#This Row],[Stock]],3)),((RIGHT(Table1[[#This Row],[Production]],3))))</f>
        <v>1</v>
      </c>
      <c r="L671" s="14">
        <f>IFERROR(VLOOKUP(Table1[[#This Row],[Stock]],[1]Sheet1!$A$7:$N$10000,14,0),"")</f>
        <v>1437</v>
      </c>
      <c r="M671" s="14">
        <f>IFERROR(ROUND((Table1[[#This Row],[Stock
(S&amp;L)]]/Table1[[#This Row],[Rate
(L/S)]]),0),"")</f>
        <v>1437</v>
      </c>
      <c r="O671" t="str">
        <f>IF(Table1[[#This Row],[Rate
(L/S)]]=1,"P/E","C")</f>
        <v>P/E</v>
      </c>
      <c r="P671" s="7" t="str">
        <f>IFERROR(VLOOKUP(Table1[[#This Row],[Stock]],[2]CUS030!$A$5:$BO$10000,21,0)/Table1[[#This Row],[Rate
(L/S)]],"")</f>
        <v/>
      </c>
      <c r="Q671" s="7" t="str">
        <f>IFERROR(VLOOKUP(Table1[[#This Row],[Stock]],[2]CUS030!$A$5:$BO$10000,22,0)/Table1[[#This Row],[Rate
(L/S)]],"")</f>
        <v/>
      </c>
      <c r="R671" s="7" t="str">
        <f>IFERROR(VLOOKUP(Table1[[#This Row],[Stock]],[2]CUS030!$A$5:$BO$10000,23,0)/Table1[[#This Row],[Rate
(L/S)]],"")</f>
        <v/>
      </c>
      <c r="S671" s="7" t="str">
        <f>IFERROR(VLOOKUP(Table1[[#This Row],[Stock]],[2]CUS030!$A$5:$BO$10000,24,0)/Table1[[#This Row],[Rate
(L/S)]],"")</f>
        <v/>
      </c>
      <c r="T671" s="7" t="str">
        <f>IFERROR(VLOOKUP(Table1[[#This Row],[Stock]],[2]CUS030!$A$5:$BO$10000,25,0)/Table1[[#This Row],[Rate
(L/S)]],"")</f>
        <v/>
      </c>
      <c r="U671" s="7" t="str">
        <f>IFERROR(VLOOKUP(Table1[[#This Row],[Stock]],[2]CUS030!$A$5:$BO$10000,26,0)/Table1[[#This Row],[Rate
(L/S)]],"")</f>
        <v/>
      </c>
      <c r="V671" s="7" t="str">
        <f>IFERROR(VLOOKUP(Table1[[#This Row],[Stock]],[2]CUS030!$A$5:$BO$10000,27,0)/Table1[[#This Row],[Rate
(L/S)]],"")</f>
        <v/>
      </c>
      <c r="W671" s="7" t="str">
        <f>IFERROR(VLOOKUP(Table1[[#This Row],[Stock]],[2]CUS030!$A$5:$BO$10000,28,0)/Table1[[#This Row],[Rate
(L/S)]],"")</f>
        <v/>
      </c>
      <c r="X671" s="7" t="str">
        <f>IFERROR(VLOOKUP(Table1[[#This Row],[Stock]],[2]CUS030!$A$5:$BO$10000,29,0)/Table1[[#This Row],[Rate
(L/S)]],"")</f>
        <v/>
      </c>
      <c r="Y671" s="7" t="str">
        <f>IFERROR(VLOOKUP(Table1[[#This Row],[Stock]],[2]CUS030!$A$5:$BO$10000,30,0)/Table1[[#This Row],[Rate
(L/S)]],"")</f>
        <v/>
      </c>
      <c r="Z671" s="7" t="str">
        <f>IFERROR(VLOOKUP(Table1[[#This Row],[Stock]],[2]CUS030!$A$5:$BO$10000,31,0)/Table1[[#This Row],[Rate
(L/S)]],"")</f>
        <v/>
      </c>
      <c r="AA671" s="7" t="str">
        <f>IFERROR(VLOOKUP(Table1[[#This Row],[Stock]],[2]CUS030!$A$5:$BO$10000,32,0)/Table1[[#This Row],[Rate
(L/S)]],"")</f>
        <v/>
      </c>
      <c r="AB671" s="7" t="str">
        <f>IFERROR(VLOOKUP(Table1[[#This Row],[Stock]],[2]CUS030!$A$5:$BO$10000,33,0)/Table1[[#This Row],[Rate
(L/S)]],"")</f>
        <v/>
      </c>
      <c r="AC671" s="7" t="str">
        <f>IFERROR(VLOOKUP(Table1[[#This Row],[Stock]],[2]CUS030!$A$5:$BO$10000,34,0)/Table1[[#This Row],[Rate
(L/S)]],"")</f>
        <v/>
      </c>
      <c r="AD671" s="7" t="str">
        <f>IFERROR(VLOOKUP(Table1[[#This Row],[Stock]],[2]CUS030!$A$5:$BO$10000,35,0)/Table1[[#This Row],[Rate
(L/S)]],"")</f>
        <v/>
      </c>
      <c r="AE671" s="7" t="str">
        <f>IFERROR(VLOOKUP(Table1[[#This Row],[Stock]],[2]CUS030!$A$5:$BO$10000,36,0)/Table1[[#This Row],[Rate
(L/S)]],"")</f>
        <v/>
      </c>
      <c r="AF671" s="7" t="str">
        <f>IFERROR(VLOOKUP(Table1[[#This Row],[Stock]],[2]CUS030!$A$5:$BO$10000,37,0)/Table1[[#This Row],[Rate
(L/S)]],"")</f>
        <v/>
      </c>
      <c r="AG671" s="7" t="str">
        <f>IFERROR(VLOOKUP(Table1[[#This Row],[Stock]],[2]CUS030!$A$5:$BO$10000,38,0)/Table1[[#This Row],[Rate
(L/S)]],"")</f>
        <v/>
      </c>
      <c r="AH671" s="7" t="str">
        <f>IFERROR(VLOOKUP(Table1[[#This Row],[Stock]],[2]CUS030!$A$5:$BO$10000,39,0)/Table1[[#This Row],[Rate
(L/S)]],"")</f>
        <v/>
      </c>
      <c r="AI671" s="7" t="str">
        <f>IFERROR(VLOOKUP(Table1[[#This Row],[Stock]],[2]CUS030!$A$5:$BO$10000,40,0)/Table1[[#This Row],[Rate
(L/S)]],"")</f>
        <v/>
      </c>
      <c r="AJ671" s="7" t="str">
        <f>IFERROR(VLOOKUP(Table1[[#This Row],[Stock]],[2]CUS030!$A$5:$BO$10000,41,0)/Table1[[#This Row],[Rate
(L/S)]],"")</f>
        <v/>
      </c>
      <c r="AK671" s="7" t="str">
        <f>IFERROR(VLOOKUP(Table1[[#This Row],[Stock]],[2]CUS030!$A$5:$BO$10000,42,0)/Table1[[#This Row],[Rate
(L/S)]],"")</f>
        <v/>
      </c>
      <c r="AL671" s="7" t="str">
        <f>IFERROR(VLOOKUP(Table1[[#This Row],[Stock]],[2]CUS030!$A$5:$BO$10000,43,0)/Table1[[#This Row],[Rate
(L/S)]],"")</f>
        <v/>
      </c>
      <c r="AM671" s="7" t="str">
        <f>IFERROR(VLOOKUP(Table1[[#This Row],[Stock]],[2]CUS030!$A$5:$BO$10000,44,0)/Table1[[#This Row],[Rate
(L/S)]],"")</f>
        <v/>
      </c>
      <c r="AN671" s="7" t="str">
        <f>IFERROR(VLOOKUP(Table1[[#This Row],[Stock]],[2]CUS030!$A$5:$BO$10000,45,0)/Table1[[#This Row],[Rate
(L/S)]],"")</f>
        <v/>
      </c>
      <c r="AO671" s="7" t="str">
        <f>IFERROR(VLOOKUP(Table1[[#This Row],[Stock]],[2]CUS030!$A$5:$BO$10000,46,0)/Table1[[#This Row],[Rate
(L/S)]],"")</f>
        <v/>
      </c>
      <c r="AP671" s="7" t="str">
        <f>IFERROR(VLOOKUP(Table1[[#This Row],[Stock]],[2]CUS030!$A$5:$BO$10000,47,0)/Table1[[#This Row],[Rate
(L/S)]],"")</f>
        <v/>
      </c>
      <c r="AQ671" s="7" t="str">
        <f>IFERROR(VLOOKUP(Table1[[#This Row],[Stock]],[2]CUS030!$A$5:$BO$10000,48,0)/Table1[[#This Row],[Rate
(L/S)]],"")</f>
        <v/>
      </c>
      <c r="AR671" s="7" t="str">
        <f>IFERROR(VLOOKUP(Table1[[#This Row],[Stock]],[2]CUS030!$A$5:$BO$10000,49,0)/Table1[[#This Row],[Rate
(L/S)]],"")</f>
        <v/>
      </c>
      <c r="AS671" s="7" t="str">
        <f>IFERROR(VLOOKUP(Table1[[#This Row],[Stock]],[2]CUS030!$A$5:$BO$10000,50,0)/Table1[[#This Row],[Rate
(L/S)]],"")</f>
        <v/>
      </c>
      <c r="AT671" s="7" t="str">
        <f>IFERROR(VLOOKUP(Table1[[#This Row],[Stock]],[2]CUS030!$A$5:$BO$10000,51,0)/Table1[[#This Row],[Rate
(L/S)]],"")</f>
        <v/>
      </c>
      <c r="AU671" s="7" t="str">
        <f>IFERROR(VLOOKUP(Table1[[#This Row],[Stock]],[2]CUS030!$A$5:$BO$10000,52,0)/Table1[[#This Row],[Rate
(L/S)]],"")</f>
        <v/>
      </c>
      <c r="AV671" s="7" t="str">
        <f>IFERROR(VLOOKUP(Table1[[#This Row],[Stock]],[2]CUS030!$A$5:$BO$10000,53,0)/Table1[[#This Row],[Rate
(L/S)]],"")</f>
        <v/>
      </c>
      <c r="AW671" s="7" t="str">
        <f>IFERROR(VLOOKUP(Table1[[#This Row],[Stock]],[2]CUS030!$A$5:$BO$10000,54,0)/Table1[[#This Row],[Rate
(L/S)]],"")</f>
        <v/>
      </c>
      <c r="AX671" s="7" t="str">
        <f>IFERROR(VLOOKUP(Table1[[#This Row],[Stock]],[2]CUS030!$A$5:$BO$10000,55,0)/Table1[[#This Row],[Rate
(L/S)]],"")</f>
        <v/>
      </c>
      <c r="AY671" s="7" t="str">
        <f>IFERROR(VLOOKUP(Table1[[#This Row],[Stock]],[2]CUS030!$A$5:$BO$10000,56,0)/Table1[[#This Row],[Rate
(L/S)]],"")</f>
        <v/>
      </c>
      <c r="AZ671" s="7" t="str">
        <f>IFERROR(VLOOKUP(Table1[[#This Row],[Stock]],[2]CUS030!$A$5:$BO$10000,57,0)/Table1[[#This Row],[Rate
(L/S)]],"")</f>
        <v/>
      </c>
      <c r="BA671" s="7" t="str">
        <f>IFERROR(VLOOKUP(Table1[[#This Row],[Stock]],[2]CUS030!$A$5:$BO$10000,58,0)/Table1[[#This Row],[Rate
(L/S)]],"")</f>
        <v/>
      </c>
      <c r="BB671" s="7" t="str">
        <f>IFERROR(VLOOKUP(Table1[[#This Row],[Stock]],[2]CUS030!$A$5:$BO$10000,59,0)/Table1[[#This Row],[Rate
(L/S)]],"")</f>
        <v/>
      </c>
      <c r="BC671" s="7" t="str">
        <f>IFERROR(VLOOKUP(Table1[[#This Row],[Stock]],[2]CUS030!$A$5:$BO$10000,60,0)/Table1[[#This Row],[Rate
(L/S)]],"")</f>
        <v/>
      </c>
      <c r="BD671" s="7" t="str">
        <f>IFERROR(VLOOKUP(Table1[[#This Row],[Stock]],[2]CUS030!$A$5:$BO$10000,61,0)/Table1[[#This Row],[Rate
(L/S)]],"")</f>
        <v/>
      </c>
      <c r="BE671" s="7" t="str">
        <f>IFERROR(VLOOKUP(Table1[[#This Row],[Stock]],[2]CUS030!$A$5:$BO$10000,62,0)/Table1[[#This Row],[Rate
(L/S)]],"")</f>
        <v/>
      </c>
      <c r="BF671" s="7" t="str">
        <f>IFERROR(VLOOKUP(Table1[[#This Row],[Stock]],[2]CUS030!$A$5:$BO$10000,63,0)/Table1[[#This Row],[Rate
(L/S)]],"")</f>
        <v/>
      </c>
      <c r="BG671" s="7" t="str">
        <f>IFERROR(VLOOKUP(Table1[[#This Row],[Stock]],[2]CUS030!$A$5:$BO$10000,64,0)/Table1[[#This Row],[Rate
(L/S)]],"")</f>
        <v/>
      </c>
      <c r="BH671" s="7" t="str">
        <f>IFERROR(VLOOKUP(Table1[[#This Row],[Stock]],[2]CUS030!$A$5:$BO$10000,65,0)/Table1[[#This Row],[Rate
(L/S)]],"")</f>
        <v/>
      </c>
      <c r="BI671" s="7" t="s">
        <v>1</v>
      </c>
      <c r="BJ671" s="15">
        <f>IFERROR(IF(Table1[[#This Row],[S.Material]]="S",(Table1[[#This Row],[Total Qty]]+Table1[[#This Row],[N+1]]+Table1[[#This Row],[N+2]]),Table1[[#This Row],[Total Qty]]+Table1[[#This Row],[N+1]]),)</f>
        <v>0</v>
      </c>
      <c r="BK671" s="7" t="str">
        <f>IFERROR(IF(((AVERAGE((Table1[[#This Row],[N+1]],Table1[[#This Row],[N+2]]),Table1[[#This Row],[N+3]])-(Table1[[#This Row],[Total Qty]])))&gt;500,"Fixed&gt;500pcs",""),"")</f>
        <v/>
      </c>
      <c r="BL671" s="7" t="str">
        <f>IF(AND(Table1[[#This Row],[Last Forcast]]=0,Table1[[#This Row],[Total Qty]]&gt;0,Table1[[#This Row],[N+1]]&gt;0),"Check PO again","")</f>
        <v/>
      </c>
    </row>
    <row r="672" spans="2:64" x14ac:dyDescent="0.3">
      <c r="B672">
        <v>670</v>
      </c>
      <c r="C672" s="1" t="s">
        <v>685</v>
      </c>
      <c r="D672">
        <f>IFERROR(ROUND((MID(Table1[[#This Row],[Production]],35,(LEN(Table1[[#This Row],[Production]]))-37)/(MID(Table1[[#This Row],[Stock]],35,(LEN(Table1[[#This Row],[Stock]]))-37))),0),"")</f>
        <v>11</v>
      </c>
      <c r="E672" s="1" t="s">
        <v>665</v>
      </c>
      <c r="F672" s="16">
        <f>VLOOKUP(LEFT(Table1[[#This Row],[Production]],LEN(Table1[[#This Row],[Production]])-7),Item!$A$5:$Z$1000,26,0)</f>
        <v>1.367</v>
      </c>
      <c r="H672" s="8" t="str">
        <f>IFERROR(VLOOKUP(MID(Table1[[#This Row],[Production]],10,2),Special!$B$2:$D$26,3,0),"")</f>
        <v>S</v>
      </c>
      <c r="J672" t="b">
        <f>EXACT(LEFT(Table1[[#This Row],[Stock]],12),LEFT(Table1[[#This Row],[Production]],12))</f>
        <v>0</v>
      </c>
      <c r="K672" t="b">
        <f>EXACT((RIGHT(Table1[[#This Row],[Stock]],3)),((RIGHT(Table1[[#This Row],[Production]],3))))</f>
        <v>1</v>
      </c>
      <c r="L672" s="14">
        <f>IFERROR(VLOOKUP(Table1[[#This Row],[Stock]],[1]Sheet1!$A$7:$N$10000,14,0),"")</f>
        <v>1666</v>
      </c>
      <c r="M672" s="14">
        <f>IFERROR(ROUND((Table1[[#This Row],[Stock
(S&amp;L)]]/Table1[[#This Row],[Rate
(L/S)]]),0),"")</f>
        <v>151</v>
      </c>
      <c r="O672" t="str">
        <f>IF(Table1[[#This Row],[Rate
(L/S)]]=1,"P/E","C")</f>
        <v>C</v>
      </c>
      <c r="P672" s="7">
        <f>IFERROR(VLOOKUP(Table1[[#This Row],[Stock]],[2]CUS030!$A$5:$BO$10000,21,0)/Table1[[#This Row],[Rate
(L/S)]],"")</f>
        <v>0</v>
      </c>
      <c r="Q672" s="7">
        <f>IFERROR(VLOOKUP(Table1[[#This Row],[Stock]],[2]CUS030!$A$5:$BO$10000,22,0)/Table1[[#This Row],[Rate
(L/S)]],"")</f>
        <v>0</v>
      </c>
      <c r="R672" s="7">
        <f>IFERROR(VLOOKUP(Table1[[#This Row],[Stock]],[2]CUS030!$A$5:$BO$10000,23,0)/Table1[[#This Row],[Rate
(L/S)]],"")</f>
        <v>0</v>
      </c>
      <c r="S672" s="7">
        <f>IFERROR(VLOOKUP(Table1[[#This Row],[Stock]],[2]CUS030!$A$5:$BO$10000,24,0)/Table1[[#This Row],[Rate
(L/S)]],"")</f>
        <v>0</v>
      </c>
      <c r="T672" s="7">
        <f>IFERROR(VLOOKUP(Table1[[#This Row],[Stock]],[2]CUS030!$A$5:$BO$10000,25,0)/Table1[[#This Row],[Rate
(L/S)]],"")</f>
        <v>0</v>
      </c>
      <c r="U672" s="7">
        <f>IFERROR(VLOOKUP(Table1[[#This Row],[Stock]],[2]CUS030!$A$5:$BO$10000,26,0)/Table1[[#This Row],[Rate
(L/S)]],"")</f>
        <v>0</v>
      </c>
      <c r="V672" s="7">
        <f>IFERROR(VLOOKUP(Table1[[#This Row],[Stock]],[2]CUS030!$A$5:$BO$10000,27,0)/Table1[[#This Row],[Rate
(L/S)]],"")</f>
        <v>0</v>
      </c>
      <c r="W672" s="7">
        <f>IFERROR(VLOOKUP(Table1[[#This Row],[Stock]],[2]CUS030!$A$5:$BO$10000,28,0)/Table1[[#This Row],[Rate
(L/S)]],"")</f>
        <v>0</v>
      </c>
      <c r="X672" s="7">
        <f>IFERROR(VLOOKUP(Table1[[#This Row],[Stock]],[2]CUS030!$A$5:$BO$10000,29,0)/Table1[[#This Row],[Rate
(L/S)]],"")</f>
        <v>0</v>
      </c>
      <c r="Y672" s="7">
        <f>IFERROR(VLOOKUP(Table1[[#This Row],[Stock]],[2]CUS030!$A$5:$BO$10000,30,0)/Table1[[#This Row],[Rate
(L/S)]],"")</f>
        <v>0</v>
      </c>
      <c r="Z672" s="7">
        <f>IFERROR(VLOOKUP(Table1[[#This Row],[Stock]],[2]CUS030!$A$5:$BO$10000,31,0)/Table1[[#This Row],[Rate
(L/S)]],"")</f>
        <v>0</v>
      </c>
      <c r="AA672" s="7">
        <f>IFERROR(VLOOKUP(Table1[[#This Row],[Stock]],[2]CUS030!$A$5:$BO$10000,32,0)/Table1[[#This Row],[Rate
(L/S)]],"")</f>
        <v>0</v>
      </c>
      <c r="AB672" s="7">
        <f>IFERROR(VLOOKUP(Table1[[#This Row],[Stock]],[2]CUS030!$A$5:$BO$10000,33,0)/Table1[[#This Row],[Rate
(L/S)]],"")</f>
        <v>0</v>
      </c>
      <c r="AC672" s="7">
        <f>IFERROR(VLOOKUP(Table1[[#This Row],[Stock]],[2]CUS030!$A$5:$BO$10000,34,0)/Table1[[#This Row],[Rate
(L/S)]],"")</f>
        <v>0</v>
      </c>
      <c r="AD672" s="7">
        <f>IFERROR(VLOOKUP(Table1[[#This Row],[Stock]],[2]CUS030!$A$5:$BO$10000,35,0)/Table1[[#This Row],[Rate
(L/S)]],"")</f>
        <v>0</v>
      </c>
      <c r="AE672" s="7">
        <f>IFERROR(VLOOKUP(Table1[[#This Row],[Stock]],[2]CUS030!$A$5:$BO$10000,36,0)/Table1[[#This Row],[Rate
(L/S)]],"")</f>
        <v>0</v>
      </c>
      <c r="AF672" s="7">
        <f>IFERROR(VLOOKUP(Table1[[#This Row],[Stock]],[2]CUS030!$A$5:$BO$10000,37,0)/Table1[[#This Row],[Rate
(L/S)]],"")</f>
        <v>0</v>
      </c>
      <c r="AG672" s="7">
        <f>IFERROR(VLOOKUP(Table1[[#This Row],[Stock]],[2]CUS030!$A$5:$BO$10000,38,0)/Table1[[#This Row],[Rate
(L/S)]],"")</f>
        <v>0</v>
      </c>
      <c r="AH672" s="7">
        <f>IFERROR(VLOOKUP(Table1[[#This Row],[Stock]],[2]CUS030!$A$5:$BO$10000,39,0)/Table1[[#This Row],[Rate
(L/S)]],"")</f>
        <v>0</v>
      </c>
      <c r="AI672" s="7">
        <f>IFERROR(VLOOKUP(Table1[[#This Row],[Stock]],[2]CUS030!$A$5:$BO$10000,40,0)/Table1[[#This Row],[Rate
(L/S)]],"")</f>
        <v>0</v>
      </c>
      <c r="AJ672" s="7">
        <f>IFERROR(VLOOKUP(Table1[[#This Row],[Stock]],[2]CUS030!$A$5:$BO$10000,41,0)/Table1[[#This Row],[Rate
(L/S)]],"")</f>
        <v>0</v>
      </c>
      <c r="AK672" s="7">
        <f>IFERROR(VLOOKUP(Table1[[#This Row],[Stock]],[2]CUS030!$A$5:$BO$10000,42,0)/Table1[[#This Row],[Rate
(L/S)]],"")</f>
        <v>0</v>
      </c>
      <c r="AL672" s="7">
        <f>IFERROR(VLOOKUP(Table1[[#This Row],[Stock]],[2]CUS030!$A$5:$BO$10000,43,0)/Table1[[#This Row],[Rate
(L/S)]],"")</f>
        <v>0</v>
      </c>
      <c r="AM672" s="7">
        <f>IFERROR(VLOOKUP(Table1[[#This Row],[Stock]],[2]CUS030!$A$5:$BO$10000,44,0)/Table1[[#This Row],[Rate
(L/S)]],"")</f>
        <v>0</v>
      </c>
      <c r="AN672" s="7">
        <f>IFERROR(VLOOKUP(Table1[[#This Row],[Stock]],[2]CUS030!$A$5:$BO$10000,45,0)/Table1[[#This Row],[Rate
(L/S)]],"")</f>
        <v>0</v>
      </c>
      <c r="AO672" s="7">
        <f>IFERROR(VLOOKUP(Table1[[#This Row],[Stock]],[2]CUS030!$A$5:$BO$10000,46,0)/Table1[[#This Row],[Rate
(L/S)]],"")</f>
        <v>0</v>
      </c>
      <c r="AP672" s="7">
        <f>IFERROR(VLOOKUP(Table1[[#This Row],[Stock]],[2]CUS030!$A$5:$BO$10000,47,0)/Table1[[#This Row],[Rate
(L/S)]],"")</f>
        <v>0</v>
      </c>
      <c r="AQ672" s="7">
        <f>IFERROR(VLOOKUP(Table1[[#This Row],[Stock]],[2]CUS030!$A$5:$BO$10000,48,0)/Table1[[#This Row],[Rate
(L/S)]],"")</f>
        <v>0</v>
      </c>
      <c r="AR672" s="7">
        <f>IFERROR(VLOOKUP(Table1[[#This Row],[Stock]],[2]CUS030!$A$5:$BO$10000,49,0)/Table1[[#This Row],[Rate
(L/S)]],"")</f>
        <v>0</v>
      </c>
      <c r="AS672" s="7">
        <f>IFERROR(VLOOKUP(Table1[[#This Row],[Stock]],[2]CUS030!$A$5:$BO$10000,50,0)/Table1[[#This Row],[Rate
(L/S)]],"")</f>
        <v>0</v>
      </c>
      <c r="AT672" s="7">
        <f>IFERROR(VLOOKUP(Table1[[#This Row],[Stock]],[2]CUS030!$A$5:$BO$10000,51,0)/Table1[[#This Row],[Rate
(L/S)]],"")</f>
        <v>0</v>
      </c>
      <c r="AU672" s="7">
        <f>IFERROR(VLOOKUP(Table1[[#This Row],[Stock]],[2]CUS030!$A$5:$BO$10000,52,0)/Table1[[#This Row],[Rate
(L/S)]],"")</f>
        <v>0</v>
      </c>
      <c r="AV672" s="7">
        <f>IFERROR(VLOOKUP(Table1[[#This Row],[Stock]],[2]CUS030!$A$5:$BO$10000,53,0)/Table1[[#This Row],[Rate
(L/S)]],"")</f>
        <v>0</v>
      </c>
      <c r="AW672" s="7">
        <f>IFERROR(VLOOKUP(Table1[[#This Row],[Stock]],[2]CUS030!$A$5:$BO$10000,54,0)/Table1[[#This Row],[Rate
(L/S)]],"")</f>
        <v>0</v>
      </c>
      <c r="AX672" s="7">
        <f>IFERROR(VLOOKUP(Table1[[#This Row],[Stock]],[2]CUS030!$A$5:$BO$10000,55,0)/Table1[[#This Row],[Rate
(L/S)]],"")</f>
        <v>118.18181818181819</v>
      </c>
      <c r="AY672" s="7">
        <f>IFERROR(VLOOKUP(Table1[[#This Row],[Stock]],[2]CUS030!$A$5:$BO$10000,56,0)/Table1[[#This Row],[Rate
(L/S)]],"")</f>
        <v>72.36363636363636</v>
      </c>
      <c r="AZ672" s="7">
        <f>IFERROR(VLOOKUP(Table1[[#This Row],[Stock]],[2]CUS030!$A$5:$BO$10000,57,0)/Table1[[#This Row],[Rate
(L/S)]],"")</f>
        <v>72.727272727272734</v>
      </c>
      <c r="BA672" s="7">
        <f>IFERROR(VLOOKUP(Table1[[#This Row],[Stock]],[2]CUS030!$A$5:$BO$10000,58,0)/Table1[[#This Row],[Rate
(L/S)]],"")</f>
        <v>72.727272727272734</v>
      </c>
      <c r="BB672" s="7">
        <f>IFERROR(VLOOKUP(Table1[[#This Row],[Stock]],[2]CUS030!$A$5:$BO$10000,59,0)/Table1[[#This Row],[Rate
(L/S)]],"")</f>
        <v>0</v>
      </c>
      <c r="BC672" s="7">
        <f>IFERROR(VLOOKUP(Table1[[#This Row],[Stock]],[2]CUS030!$A$5:$BO$10000,60,0)/Table1[[#This Row],[Rate
(L/S)]],"")</f>
        <v>0</v>
      </c>
      <c r="BD672" s="7">
        <f>IFERROR(VLOOKUP(Table1[[#This Row],[Stock]],[2]CUS030!$A$5:$BO$10000,61,0)/Table1[[#This Row],[Rate
(L/S)]],"")</f>
        <v>0</v>
      </c>
      <c r="BE672" s="7">
        <f>IFERROR(VLOOKUP(Table1[[#This Row],[Stock]],[2]CUS030!$A$5:$BO$10000,62,0)/Table1[[#This Row],[Rate
(L/S)]],"")</f>
        <v>0</v>
      </c>
      <c r="BF672" s="7">
        <f>IFERROR(VLOOKUP(Table1[[#This Row],[Stock]],[2]CUS030!$A$5:$BO$10000,63,0)/Table1[[#This Row],[Rate
(L/S)]],"")</f>
        <v>0</v>
      </c>
      <c r="BG672" s="7">
        <f>IFERROR(VLOOKUP(Table1[[#This Row],[Stock]],[2]CUS030!$A$5:$BO$10000,64,0)/Table1[[#This Row],[Rate
(L/S)]],"")</f>
        <v>0</v>
      </c>
      <c r="BH672" s="7">
        <f>IFERROR(VLOOKUP(Table1[[#This Row],[Stock]],[2]CUS030!$A$5:$BO$10000,65,0)/Table1[[#This Row],[Rate
(L/S)]],"")</f>
        <v>0</v>
      </c>
      <c r="BI672" s="7" t="s">
        <v>1</v>
      </c>
      <c r="BJ672" s="15">
        <f>IFERROR(IF(Table1[[#This Row],[S.Material]]="S",(Table1[[#This Row],[Total Qty]]+Table1[[#This Row],[N+1]]+Table1[[#This Row],[N+2]]),Table1[[#This Row],[Total Qty]]+Table1[[#This Row],[N+1]]),)</f>
        <v>145.09090909090909</v>
      </c>
      <c r="BK672" s="7" t="str">
        <f>IFERROR(IF(((AVERAGE((Table1[[#This Row],[N+1]],Table1[[#This Row],[N+2]]),Table1[[#This Row],[N+3]])-(Table1[[#This Row],[Total Qty]])))&gt;500,"Fixed&gt;500pcs",""),"")</f>
        <v/>
      </c>
      <c r="BL672" s="7" t="str">
        <f>IF(AND(Table1[[#This Row],[Last Forcast]]=0,Table1[[#This Row],[Total Qty]]&gt;0,Table1[[#This Row],[N+1]]&gt;0),"Check PO again","")</f>
        <v/>
      </c>
    </row>
    <row r="673" spans="2:64" x14ac:dyDescent="0.3">
      <c r="B673">
        <v>671</v>
      </c>
      <c r="C673" t="s">
        <v>686</v>
      </c>
      <c r="D673">
        <f>IFERROR(ROUND((MID(Table1[[#This Row],[Production]],35,(LEN(Table1[[#This Row],[Production]]))-37)/(MID(Table1[[#This Row],[Stock]],35,(LEN(Table1[[#This Row],[Stock]]))-37))),0),"")</f>
        <v>18</v>
      </c>
      <c r="E673" t="s">
        <v>687</v>
      </c>
      <c r="F673" s="16">
        <f>VLOOKUP(LEFT(Table1[[#This Row],[Production]],LEN(Table1[[#This Row],[Production]])-7),Item!$A$5:$Z$1000,26,0)</f>
        <v>1.923</v>
      </c>
      <c r="H673" s="8" t="str">
        <f>IFERROR(VLOOKUP(MID(Table1[[#This Row],[Production]],10,2),Special!$B$2:$D$26,3,0),"")</f>
        <v>S</v>
      </c>
      <c r="J673" t="b">
        <f>EXACT(LEFT(Table1[[#This Row],[Stock]],12),LEFT(Table1[[#This Row],[Production]],12))</f>
        <v>1</v>
      </c>
      <c r="K673" t="b">
        <f>EXACT((RIGHT(Table1[[#This Row],[Stock]],3)),((RIGHT(Table1[[#This Row],[Production]],3))))</f>
        <v>1</v>
      </c>
      <c r="L673" s="14" t="str">
        <f>IFERROR(VLOOKUP(Table1[[#This Row],[Stock]],[1]Sheet1!$A$7:$N$10000,14,0),"")</f>
        <v/>
      </c>
      <c r="M673" s="14" t="str">
        <f>IFERROR(ROUND((Table1[[#This Row],[Stock
(S&amp;L)]]/Table1[[#This Row],[Rate
(L/S)]]),0),"")</f>
        <v/>
      </c>
      <c r="O673" t="str">
        <f>IF(Table1[[#This Row],[Rate
(L/S)]]=1,"P/E","C")</f>
        <v>C</v>
      </c>
      <c r="P673" s="7" t="str">
        <f>IFERROR(VLOOKUP(Table1[[#This Row],[Stock]],[2]CUS030!$A$5:$BO$10000,21,0)/Table1[[#This Row],[Rate
(L/S)]],"")</f>
        <v/>
      </c>
      <c r="Q673" s="7" t="str">
        <f>IFERROR(VLOOKUP(Table1[[#This Row],[Stock]],[2]CUS030!$A$5:$BO$10000,22,0)/Table1[[#This Row],[Rate
(L/S)]],"")</f>
        <v/>
      </c>
      <c r="R673" s="7" t="str">
        <f>IFERROR(VLOOKUP(Table1[[#This Row],[Stock]],[2]CUS030!$A$5:$BO$10000,23,0)/Table1[[#This Row],[Rate
(L/S)]],"")</f>
        <v/>
      </c>
      <c r="S673" s="7" t="str">
        <f>IFERROR(VLOOKUP(Table1[[#This Row],[Stock]],[2]CUS030!$A$5:$BO$10000,24,0)/Table1[[#This Row],[Rate
(L/S)]],"")</f>
        <v/>
      </c>
      <c r="T673" s="7" t="str">
        <f>IFERROR(VLOOKUP(Table1[[#This Row],[Stock]],[2]CUS030!$A$5:$BO$10000,25,0)/Table1[[#This Row],[Rate
(L/S)]],"")</f>
        <v/>
      </c>
      <c r="U673" s="7" t="str">
        <f>IFERROR(VLOOKUP(Table1[[#This Row],[Stock]],[2]CUS030!$A$5:$BO$10000,26,0)/Table1[[#This Row],[Rate
(L/S)]],"")</f>
        <v/>
      </c>
      <c r="V673" s="7" t="str">
        <f>IFERROR(VLOOKUP(Table1[[#This Row],[Stock]],[2]CUS030!$A$5:$BO$10000,27,0)/Table1[[#This Row],[Rate
(L/S)]],"")</f>
        <v/>
      </c>
      <c r="W673" s="7" t="str">
        <f>IFERROR(VLOOKUP(Table1[[#This Row],[Stock]],[2]CUS030!$A$5:$BO$10000,28,0)/Table1[[#This Row],[Rate
(L/S)]],"")</f>
        <v/>
      </c>
      <c r="X673" s="7" t="str">
        <f>IFERROR(VLOOKUP(Table1[[#This Row],[Stock]],[2]CUS030!$A$5:$BO$10000,29,0)/Table1[[#This Row],[Rate
(L/S)]],"")</f>
        <v/>
      </c>
      <c r="Y673" s="7" t="str">
        <f>IFERROR(VLOOKUP(Table1[[#This Row],[Stock]],[2]CUS030!$A$5:$BO$10000,30,0)/Table1[[#This Row],[Rate
(L/S)]],"")</f>
        <v/>
      </c>
      <c r="Z673" s="7" t="str">
        <f>IFERROR(VLOOKUP(Table1[[#This Row],[Stock]],[2]CUS030!$A$5:$BO$10000,31,0)/Table1[[#This Row],[Rate
(L/S)]],"")</f>
        <v/>
      </c>
      <c r="AA673" s="7" t="str">
        <f>IFERROR(VLOOKUP(Table1[[#This Row],[Stock]],[2]CUS030!$A$5:$BO$10000,32,0)/Table1[[#This Row],[Rate
(L/S)]],"")</f>
        <v/>
      </c>
      <c r="AB673" s="7" t="str">
        <f>IFERROR(VLOOKUP(Table1[[#This Row],[Stock]],[2]CUS030!$A$5:$BO$10000,33,0)/Table1[[#This Row],[Rate
(L/S)]],"")</f>
        <v/>
      </c>
      <c r="AC673" s="7" t="str">
        <f>IFERROR(VLOOKUP(Table1[[#This Row],[Stock]],[2]CUS030!$A$5:$BO$10000,34,0)/Table1[[#This Row],[Rate
(L/S)]],"")</f>
        <v/>
      </c>
      <c r="AD673" s="7" t="str">
        <f>IFERROR(VLOOKUP(Table1[[#This Row],[Stock]],[2]CUS030!$A$5:$BO$10000,35,0)/Table1[[#This Row],[Rate
(L/S)]],"")</f>
        <v/>
      </c>
      <c r="AE673" s="7" t="str">
        <f>IFERROR(VLOOKUP(Table1[[#This Row],[Stock]],[2]CUS030!$A$5:$BO$10000,36,0)/Table1[[#This Row],[Rate
(L/S)]],"")</f>
        <v/>
      </c>
      <c r="AF673" s="7" t="str">
        <f>IFERROR(VLOOKUP(Table1[[#This Row],[Stock]],[2]CUS030!$A$5:$BO$10000,37,0)/Table1[[#This Row],[Rate
(L/S)]],"")</f>
        <v/>
      </c>
      <c r="AG673" s="7" t="str">
        <f>IFERROR(VLOOKUP(Table1[[#This Row],[Stock]],[2]CUS030!$A$5:$BO$10000,38,0)/Table1[[#This Row],[Rate
(L/S)]],"")</f>
        <v/>
      </c>
      <c r="AH673" s="7" t="str">
        <f>IFERROR(VLOOKUP(Table1[[#This Row],[Stock]],[2]CUS030!$A$5:$BO$10000,39,0)/Table1[[#This Row],[Rate
(L/S)]],"")</f>
        <v/>
      </c>
      <c r="AI673" s="7" t="str">
        <f>IFERROR(VLOOKUP(Table1[[#This Row],[Stock]],[2]CUS030!$A$5:$BO$10000,40,0)/Table1[[#This Row],[Rate
(L/S)]],"")</f>
        <v/>
      </c>
      <c r="AJ673" s="7" t="str">
        <f>IFERROR(VLOOKUP(Table1[[#This Row],[Stock]],[2]CUS030!$A$5:$BO$10000,41,0)/Table1[[#This Row],[Rate
(L/S)]],"")</f>
        <v/>
      </c>
      <c r="AK673" s="7" t="str">
        <f>IFERROR(VLOOKUP(Table1[[#This Row],[Stock]],[2]CUS030!$A$5:$BO$10000,42,0)/Table1[[#This Row],[Rate
(L/S)]],"")</f>
        <v/>
      </c>
      <c r="AL673" s="7" t="str">
        <f>IFERROR(VLOOKUP(Table1[[#This Row],[Stock]],[2]CUS030!$A$5:$BO$10000,43,0)/Table1[[#This Row],[Rate
(L/S)]],"")</f>
        <v/>
      </c>
      <c r="AM673" s="7" t="str">
        <f>IFERROR(VLOOKUP(Table1[[#This Row],[Stock]],[2]CUS030!$A$5:$BO$10000,44,0)/Table1[[#This Row],[Rate
(L/S)]],"")</f>
        <v/>
      </c>
      <c r="AN673" s="7" t="str">
        <f>IFERROR(VLOOKUP(Table1[[#This Row],[Stock]],[2]CUS030!$A$5:$BO$10000,45,0)/Table1[[#This Row],[Rate
(L/S)]],"")</f>
        <v/>
      </c>
      <c r="AO673" s="7" t="str">
        <f>IFERROR(VLOOKUP(Table1[[#This Row],[Stock]],[2]CUS030!$A$5:$BO$10000,46,0)/Table1[[#This Row],[Rate
(L/S)]],"")</f>
        <v/>
      </c>
      <c r="AP673" s="7" t="str">
        <f>IFERROR(VLOOKUP(Table1[[#This Row],[Stock]],[2]CUS030!$A$5:$BO$10000,47,0)/Table1[[#This Row],[Rate
(L/S)]],"")</f>
        <v/>
      </c>
      <c r="AQ673" s="7" t="str">
        <f>IFERROR(VLOOKUP(Table1[[#This Row],[Stock]],[2]CUS030!$A$5:$BO$10000,48,0)/Table1[[#This Row],[Rate
(L/S)]],"")</f>
        <v/>
      </c>
      <c r="AR673" s="7" t="str">
        <f>IFERROR(VLOOKUP(Table1[[#This Row],[Stock]],[2]CUS030!$A$5:$BO$10000,49,0)/Table1[[#This Row],[Rate
(L/S)]],"")</f>
        <v/>
      </c>
      <c r="AS673" s="7" t="str">
        <f>IFERROR(VLOOKUP(Table1[[#This Row],[Stock]],[2]CUS030!$A$5:$BO$10000,50,0)/Table1[[#This Row],[Rate
(L/S)]],"")</f>
        <v/>
      </c>
      <c r="AT673" s="7" t="str">
        <f>IFERROR(VLOOKUP(Table1[[#This Row],[Stock]],[2]CUS030!$A$5:$BO$10000,51,0)/Table1[[#This Row],[Rate
(L/S)]],"")</f>
        <v/>
      </c>
      <c r="AU673" s="7" t="str">
        <f>IFERROR(VLOOKUP(Table1[[#This Row],[Stock]],[2]CUS030!$A$5:$BO$10000,52,0)/Table1[[#This Row],[Rate
(L/S)]],"")</f>
        <v/>
      </c>
      <c r="AV673" s="7" t="str">
        <f>IFERROR(VLOOKUP(Table1[[#This Row],[Stock]],[2]CUS030!$A$5:$BO$10000,53,0)/Table1[[#This Row],[Rate
(L/S)]],"")</f>
        <v/>
      </c>
      <c r="AW673" s="7" t="str">
        <f>IFERROR(VLOOKUP(Table1[[#This Row],[Stock]],[2]CUS030!$A$5:$BO$10000,54,0)/Table1[[#This Row],[Rate
(L/S)]],"")</f>
        <v/>
      </c>
      <c r="AX673" s="7" t="str">
        <f>IFERROR(VLOOKUP(Table1[[#This Row],[Stock]],[2]CUS030!$A$5:$BO$10000,55,0)/Table1[[#This Row],[Rate
(L/S)]],"")</f>
        <v/>
      </c>
      <c r="AY673" s="7" t="str">
        <f>IFERROR(VLOOKUP(Table1[[#This Row],[Stock]],[2]CUS030!$A$5:$BO$10000,56,0)/Table1[[#This Row],[Rate
(L/S)]],"")</f>
        <v/>
      </c>
      <c r="AZ673" s="7" t="str">
        <f>IFERROR(VLOOKUP(Table1[[#This Row],[Stock]],[2]CUS030!$A$5:$BO$10000,57,0)/Table1[[#This Row],[Rate
(L/S)]],"")</f>
        <v/>
      </c>
      <c r="BA673" s="7" t="str">
        <f>IFERROR(VLOOKUP(Table1[[#This Row],[Stock]],[2]CUS030!$A$5:$BO$10000,58,0)/Table1[[#This Row],[Rate
(L/S)]],"")</f>
        <v/>
      </c>
      <c r="BB673" s="7" t="str">
        <f>IFERROR(VLOOKUP(Table1[[#This Row],[Stock]],[2]CUS030!$A$5:$BO$10000,59,0)/Table1[[#This Row],[Rate
(L/S)]],"")</f>
        <v/>
      </c>
      <c r="BC673" s="7" t="str">
        <f>IFERROR(VLOOKUP(Table1[[#This Row],[Stock]],[2]CUS030!$A$5:$BO$10000,60,0)/Table1[[#This Row],[Rate
(L/S)]],"")</f>
        <v/>
      </c>
      <c r="BD673" s="7" t="str">
        <f>IFERROR(VLOOKUP(Table1[[#This Row],[Stock]],[2]CUS030!$A$5:$BO$10000,61,0)/Table1[[#This Row],[Rate
(L/S)]],"")</f>
        <v/>
      </c>
      <c r="BE673" s="7" t="str">
        <f>IFERROR(VLOOKUP(Table1[[#This Row],[Stock]],[2]CUS030!$A$5:$BO$10000,62,0)/Table1[[#This Row],[Rate
(L/S)]],"")</f>
        <v/>
      </c>
      <c r="BF673" s="7" t="str">
        <f>IFERROR(VLOOKUP(Table1[[#This Row],[Stock]],[2]CUS030!$A$5:$BO$10000,63,0)/Table1[[#This Row],[Rate
(L/S)]],"")</f>
        <v/>
      </c>
      <c r="BG673" s="7" t="str">
        <f>IFERROR(VLOOKUP(Table1[[#This Row],[Stock]],[2]CUS030!$A$5:$BO$10000,64,0)/Table1[[#This Row],[Rate
(L/S)]],"")</f>
        <v/>
      </c>
      <c r="BH673" s="7" t="str">
        <f>IFERROR(VLOOKUP(Table1[[#This Row],[Stock]],[2]CUS030!$A$5:$BO$10000,65,0)/Table1[[#This Row],[Rate
(L/S)]],"")</f>
        <v/>
      </c>
      <c r="BI673" s="7" t="s">
        <v>1</v>
      </c>
      <c r="BJ673" s="15">
        <f>IFERROR(IF(Table1[[#This Row],[S.Material]]="S",(Table1[[#This Row],[Total Qty]]+Table1[[#This Row],[N+1]]+Table1[[#This Row],[N+2]]),Table1[[#This Row],[Total Qty]]+Table1[[#This Row],[N+1]]),)</f>
        <v>0</v>
      </c>
      <c r="BK673" s="7" t="str">
        <f>IFERROR(IF(((AVERAGE((Table1[[#This Row],[N+1]],Table1[[#This Row],[N+2]]),Table1[[#This Row],[N+3]])-(Table1[[#This Row],[Total Qty]])))&gt;500,"Fixed&gt;500pcs",""),"")</f>
        <v/>
      </c>
      <c r="BL673" s="7" t="str">
        <f>IF(AND(Table1[[#This Row],[Last Forcast]]=0,Table1[[#This Row],[Total Qty]]&gt;0,Table1[[#This Row],[N+1]]&gt;0),"Check PO again","")</f>
        <v/>
      </c>
    </row>
    <row r="674" spans="2:64" x14ac:dyDescent="0.3">
      <c r="B674">
        <v>672</v>
      </c>
      <c r="C674" t="s">
        <v>687</v>
      </c>
      <c r="D674">
        <f>IFERROR(ROUND((MID(Table1[[#This Row],[Production]],35,(LEN(Table1[[#This Row],[Production]]))-37)/(MID(Table1[[#This Row],[Stock]],35,(LEN(Table1[[#This Row],[Stock]]))-37))),0),"")</f>
        <v>1</v>
      </c>
      <c r="E674" t="s">
        <v>687</v>
      </c>
      <c r="F674" s="16">
        <f>VLOOKUP(LEFT(Table1[[#This Row],[Production]],LEN(Table1[[#This Row],[Production]])-7),Item!$A$5:$Z$1000,26,0)</f>
        <v>1.923</v>
      </c>
      <c r="H674" s="8" t="str">
        <f>IFERROR(VLOOKUP(MID(Table1[[#This Row],[Production]],10,2),Special!$B$2:$D$26,3,0),"")</f>
        <v>S</v>
      </c>
      <c r="J674" t="b">
        <f>EXACT(LEFT(Table1[[#This Row],[Stock]],12),LEFT(Table1[[#This Row],[Production]],12))</f>
        <v>1</v>
      </c>
      <c r="K674" t="b">
        <f>EXACT((RIGHT(Table1[[#This Row],[Stock]],3)),((RIGHT(Table1[[#This Row],[Production]],3))))</f>
        <v>1</v>
      </c>
      <c r="L674" s="14">
        <f>IFERROR(VLOOKUP(Table1[[#This Row],[Stock]],[1]Sheet1!$A$7:$N$10000,14,0),"")</f>
        <v>148</v>
      </c>
      <c r="M674" s="14">
        <f>IFERROR(ROUND((Table1[[#This Row],[Stock
(S&amp;L)]]/Table1[[#This Row],[Rate
(L/S)]]),0),"")</f>
        <v>148</v>
      </c>
      <c r="O674" t="str">
        <f>IF(Table1[[#This Row],[Rate
(L/S)]]=1,"P/E","C")</f>
        <v>P/E</v>
      </c>
      <c r="P674" s="7" t="str">
        <f>IFERROR(VLOOKUP(Table1[[#This Row],[Stock]],[2]CUS030!$A$5:$BO$10000,21,0)/Table1[[#This Row],[Rate
(L/S)]],"")</f>
        <v/>
      </c>
      <c r="Q674" s="7" t="str">
        <f>IFERROR(VLOOKUP(Table1[[#This Row],[Stock]],[2]CUS030!$A$5:$BO$10000,22,0)/Table1[[#This Row],[Rate
(L/S)]],"")</f>
        <v/>
      </c>
      <c r="R674" s="7" t="str">
        <f>IFERROR(VLOOKUP(Table1[[#This Row],[Stock]],[2]CUS030!$A$5:$BO$10000,23,0)/Table1[[#This Row],[Rate
(L/S)]],"")</f>
        <v/>
      </c>
      <c r="S674" s="7" t="str">
        <f>IFERROR(VLOOKUP(Table1[[#This Row],[Stock]],[2]CUS030!$A$5:$BO$10000,24,0)/Table1[[#This Row],[Rate
(L/S)]],"")</f>
        <v/>
      </c>
      <c r="T674" s="7" t="str">
        <f>IFERROR(VLOOKUP(Table1[[#This Row],[Stock]],[2]CUS030!$A$5:$BO$10000,25,0)/Table1[[#This Row],[Rate
(L/S)]],"")</f>
        <v/>
      </c>
      <c r="U674" s="7" t="str">
        <f>IFERROR(VLOOKUP(Table1[[#This Row],[Stock]],[2]CUS030!$A$5:$BO$10000,26,0)/Table1[[#This Row],[Rate
(L/S)]],"")</f>
        <v/>
      </c>
      <c r="V674" s="7" t="str">
        <f>IFERROR(VLOOKUP(Table1[[#This Row],[Stock]],[2]CUS030!$A$5:$BO$10000,27,0)/Table1[[#This Row],[Rate
(L/S)]],"")</f>
        <v/>
      </c>
      <c r="W674" s="7" t="str">
        <f>IFERROR(VLOOKUP(Table1[[#This Row],[Stock]],[2]CUS030!$A$5:$BO$10000,28,0)/Table1[[#This Row],[Rate
(L/S)]],"")</f>
        <v/>
      </c>
      <c r="X674" s="7" t="str">
        <f>IFERROR(VLOOKUP(Table1[[#This Row],[Stock]],[2]CUS030!$A$5:$BO$10000,29,0)/Table1[[#This Row],[Rate
(L/S)]],"")</f>
        <v/>
      </c>
      <c r="Y674" s="7" t="str">
        <f>IFERROR(VLOOKUP(Table1[[#This Row],[Stock]],[2]CUS030!$A$5:$BO$10000,30,0)/Table1[[#This Row],[Rate
(L/S)]],"")</f>
        <v/>
      </c>
      <c r="Z674" s="7" t="str">
        <f>IFERROR(VLOOKUP(Table1[[#This Row],[Stock]],[2]CUS030!$A$5:$BO$10000,31,0)/Table1[[#This Row],[Rate
(L/S)]],"")</f>
        <v/>
      </c>
      <c r="AA674" s="7" t="str">
        <f>IFERROR(VLOOKUP(Table1[[#This Row],[Stock]],[2]CUS030!$A$5:$BO$10000,32,0)/Table1[[#This Row],[Rate
(L/S)]],"")</f>
        <v/>
      </c>
      <c r="AB674" s="7" t="str">
        <f>IFERROR(VLOOKUP(Table1[[#This Row],[Stock]],[2]CUS030!$A$5:$BO$10000,33,0)/Table1[[#This Row],[Rate
(L/S)]],"")</f>
        <v/>
      </c>
      <c r="AC674" s="7" t="str">
        <f>IFERROR(VLOOKUP(Table1[[#This Row],[Stock]],[2]CUS030!$A$5:$BO$10000,34,0)/Table1[[#This Row],[Rate
(L/S)]],"")</f>
        <v/>
      </c>
      <c r="AD674" s="7" t="str">
        <f>IFERROR(VLOOKUP(Table1[[#This Row],[Stock]],[2]CUS030!$A$5:$BO$10000,35,0)/Table1[[#This Row],[Rate
(L/S)]],"")</f>
        <v/>
      </c>
      <c r="AE674" s="7" t="str">
        <f>IFERROR(VLOOKUP(Table1[[#This Row],[Stock]],[2]CUS030!$A$5:$BO$10000,36,0)/Table1[[#This Row],[Rate
(L/S)]],"")</f>
        <v/>
      </c>
      <c r="AF674" s="7" t="str">
        <f>IFERROR(VLOOKUP(Table1[[#This Row],[Stock]],[2]CUS030!$A$5:$BO$10000,37,0)/Table1[[#This Row],[Rate
(L/S)]],"")</f>
        <v/>
      </c>
      <c r="AG674" s="7" t="str">
        <f>IFERROR(VLOOKUP(Table1[[#This Row],[Stock]],[2]CUS030!$A$5:$BO$10000,38,0)/Table1[[#This Row],[Rate
(L/S)]],"")</f>
        <v/>
      </c>
      <c r="AH674" s="7" t="str">
        <f>IFERROR(VLOOKUP(Table1[[#This Row],[Stock]],[2]CUS030!$A$5:$BO$10000,39,0)/Table1[[#This Row],[Rate
(L/S)]],"")</f>
        <v/>
      </c>
      <c r="AI674" s="7" t="str">
        <f>IFERROR(VLOOKUP(Table1[[#This Row],[Stock]],[2]CUS030!$A$5:$BO$10000,40,0)/Table1[[#This Row],[Rate
(L/S)]],"")</f>
        <v/>
      </c>
      <c r="AJ674" s="7" t="str">
        <f>IFERROR(VLOOKUP(Table1[[#This Row],[Stock]],[2]CUS030!$A$5:$BO$10000,41,0)/Table1[[#This Row],[Rate
(L/S)]],"")</f>
        <v/>
      </c>
      <c r="AK674" s="7" t="str">
        <f>IFERROR(VLOOKUP(Table1[[#This Row],[Stock]],[2]CUS030!$A$5:$BO$10000,42,0)/Table1[[#This Row],[Rate
(L/S)]],"")</f>
        <v/>
      </c>
      <c r="AL674" s="7" t="str">
        <f>IFERROR(VLOOKUP(Table1[[#This Row],[Stock]],[2]CUS030!$A$5:$BO$10000,43,0)/Table1[[#This Row],[Rate
(L/S)]],"")</f>
        <v/>
      </c>
      <c r="AM674" s="7" t="str">
        <f>IFERROR(VLOOKUP(Table1[[#This Row],[Stock]],[2]CUS030!$A$5:$BO$10000,44,0)/Table1[[#This Row],[Rate
(L/S)]],"")</f>
        <v/>
      </c>
      <c r="AN674" s="7" t="str">
        <f>IFERROR(VLOOKUP(Table1[[#This Row],[Stock]],[2]CUS030!$A$5:$BO$10000,45,0)/Table1[[#This Row],[Rate
(L/S)]],"")</f>
        <v/>
      </c>
      <c r="AO674" s="7" t="str">
        <f>IFERROR(VLOOKUP(Table1[[#This Row],[Stock]],[2]CUS030!$A$5:$BO$10000,46,0)/Table1[[#This Row],[Rate
(L/S)]],"")</f>
        <v/>
      </c>
      <c r="AP674" s="7" t="str">
        <f>IFERROR(VLOOKUP(Table1[[#This Row],[Stock]],[2]CUS030!$A$5:$BO$10000,47,0)/Table1[[#This Row],[Rate
(L/S)]],"")</f>
        <v/>
      </c>
      <c r="AQ674" s="7" t="str">
        <f>IFERROR(VLOOKUP(Table1[[#This Row],[Stock]],[2]CUS030!$A$5:$BO$10000,48,0)/Table1[[#This Row],[Rate
(L/S)]],"")</f>
        <v/>
      </c>
      <c r="AR674" s="7" t="str">
        <f>IFERROR(VLOOKUP(Table1[[#This Row],[Stock]],[2]CUS030!$A$5:$BO$10000,49,0)/Table1[[#This Row],[Rate
(L/S)]],"")</f>
        <v/>
      </c>
      <c r="AS674" s="7" t="str">
        <f>IFERROR(VLOOKUP(Table1[[#This Row],[Stock]],[2]CUS030!$A$5:$BO$10000,50,0)/Table1[[#This Row],[Rate
(L/S)]],"")</f>
        <v/>
      </c>
      <c r="AT674" s="7" t="str">
        <f>IFERROR(VLOOKUP(Table1[[#This Row],[Stock]],[2]CUS030!$A$5:$BO$10000,51,0)/Table1[[#This Row],[Rate
(L/S)]],"")</f>
        <v/>
      </c>
      <c r="AU674" s="7" t="str">
        <f>IFERROR(VLOOKUP(Table1[[#This Row],[Stock]],[2]CUS030!$A$5:$BO$10000,52,0)/Table1[[#This Row],[Rate
(L/S)]],"")</f>
        <v/>
      </c>
      <c r="AV674" s="7" t="str">
        <f>IFERROR(VLOOKUP(Table1[[#This Row],[Stock]],[2]CUS030!$A$5:$BO$10000,53,0)/Table1[[#This Row],[Rate
(L/S)]],"")</f>
        <v/>
      </c>
      <c r="AW674" s="7" t="str">
        <f>IFERROR(VLOOKUP(Table1[[#This Row],[Stock]],[2]CUS030!$A$5:$BO$10000,54,0)/Table1[[#This Row],[Rate
(L/S)]],"")</f>
        <v/>
      </c>
      <c r="AX674" s="7" t="str">
        <f>IFERROR(VLOOKUP(Table1[[#This Row],[Stock]],[2]CUS030!$A$5:$BO$10000,55,0)/Table1[[#This Row],[Rate
(L/S)]],"")</f>
        <v/>
      </c>
      <c r="AY674" s="7" t="str">
        <f>IFERROR(VLOOKUP(Table1[[#This Row],[Stock]],[2]CUS030!$A$5:$BO$10000,56,0)/Table1[[#This Row],[Rate
(L/S)]],"")</f>
        <v/>
      </c>
      <c r="AZ674" s="7" t="str">
        <f>IFERROR(VLOOKUP(Table1[[#This Row],[Stock]],[2]CUS030!$A$5:$BO$10000,57,0)/Table1[[#This Row],[Rate
(L/S)]],"")</f>
        <v/>
      </c>
      <c r="BA674" s="7" t="str">
        <f>IFERROR(VLOOKUP(Table1[[#This Row],[Stock]],[2]CUS030!$A$5:$BO$10000,58,0)/Table1[[#This Row],[Rate
(L/S)]],"")</f>
        <v/>
      </c>
      <c r="BB674" s="7" t="str">
        <f>IFERROR(VLOOKUP(Table1[[#This Row],[Stock]],[2]CUS030!$A$5:$BO$10000,59,0)/Table1[[#This Row],[Rate
(L/S)]],"")</f>
        <v/>
      </c>
      <c r="BC674" s="7" t="str">
        <f>IFERROR(VLOOKUP(Table1[[#This Row],[Stock]],[2]CUS030!$A$5:$BO$10000,60,0)/Table1[[#This Row],[Rate
(L/S)]],"")</f>
        <v/>
      </c>
      <c r="BD674" s="7" t="str">
        <f>IFERROR(VLOOKUP(Table1[[#This Row],[Stock]],[2]CUS030!$A$5:$BO$10000,61,0)/Table1[[#This Row],[Rate
(L/S)]],"")</f>
        <v/>
      </c>
      <c r="BE674" s="7" t="str">
        <f>IFERROR(VLOOKUP(Table1[[#This Row],[Stock]],[2]CUS030!$A$5:$BO$10000,62,0)/Table1[[#This Row],[Rate
(L/S)]],"")</f>
        <v/>
      </c>
      <c r="BF674" s="7" t="str">
        <f>IFERROR(VLOOKUP(Table1[[#This Row],[Stock]],[2]CUS030!$A$5:$BO$10000,63,0)/Table1[[#This Row],[Rate
(L/S)]],"")</f>
        <v/>
      </c>
      <c r="BG674" s="7" t="str">
        <f>IFERROR(VLOOKUP(Table1[[#This Row],[Stock]],[2]CUS030!$A$5:$BO$10000,64,0)/Table1[[#This Row],[Rate
(L/S)]],"")</f>
        <v/>
      </c>
      <c r="BH674" s="7" t="str">
        <f>IFERROR(VLOOKUP(Table1[[#This Row],[Stock]],[2]CUS030!$A$5:$BO$10000,65,0)/Table1[[#This Row],[Rate
(L/S)]],"")</f>
        <v/>
      </c>
      <c r="BI674" s="7" t="s">
        <v>1</v>
      </c>
      <c r="BJ674" s="15">
        <f>IFERROR(IF(Table1[[#This Row],[S.Material]]="S",(Table1[[#This Row],[Total Qty]]+Table1[[#This Row],[N+1]]+Table1[[#This Row],[N+2]]),Table1[[#This Row],[Total Qty]]+Table1[[#This Row],[N+1]]),)</f>
        <v>0</v>
      </c>
      <c r="BK674" s="7" t="str">
        <f>IFERROR(IF(((AVERAGE((Table1[[#This Row],[N+1]],Table1[[#This Row],[N+2]]),Table1[[#This Row],[N+3]])-(Table1[[#This Row],[Total Qty]])))&gt;500,"Fixed&gt;500pcs",""),"")</f>
        <v/>
      </c>
      <c r="BL674" s="7" t="str">
        <f>IF(AND(Table1[[#This Row],[Last Forcast]]=0,Table1[[#This Row],[Total Qty]]&gt;0,Table1[[#This Row],[N+1]]&gt;0),"Check PO again","")</f>
        <v/>
      </c>
    </row>
    <row r="675" spans="2:64" x14ac:dyDescent="0.3">
      <c r="B675">
        <v>673</v>
      </c>
      <c r="C675" t="s">
        <v>688</v>
      </c>
      <c r="D675">
        <f>IFERROR(ROUND((MID(Table1[[#This Row],[Production]],35,(LEN(Table1[[#This Row],[Production]]))-37)/(MID(Table1[[#This Row],[Stock]],35,(LEN(Table1[[#This Row],[Stock]]))-37))),0),"")</f>
        <v>14</v>
      </c>
      <c r="E675" t="s">
        <v>307</v>
      </c>
      <c r="F675" s="16">
        <f>VLOOKUP(LEFT(Table1[[#This Row],[Production]],LEN(Table1[[#This Row],[Production]])-7),Item!$A$5:$Z$1000,26,0)</f>
        <v>0.93899999999999995</v>
      </c>
      <c r="H675" s="8" t="str">
        <f>IFERROR(VLOOKUP(MID(Table1[[#This Row],[Production]],10,2),Special!$B$2:$D$26,3,0),"")</f>
        <v>S</v>
      </c>
      <c r="J675" t="b">
        <f>EXACT(LEFT(Table1[[#This Row],[Stock]],12),LEFT(Table1[[#This Row],[Production]],12))</f>
        <v>1</v>
      </c>
      <c r="K675" t="b">
        <f>EXACT((RIGHT(Table1[[#This Row],[Stock]],3)),((RIGHT(Table1[[#This Row],[Production]],3))))</f>
        <v>1</v>
      </c>
      <c r="L675" s="14">
        <f>IFERROR(VLOOKUP(Table1[[#This Row],[Stock]],[1]Sheet1!$A$7:$N$10000,14,0),"")</f>
        <v>1899</v>
      </c>
      <c r="M675" s="14">
        <f>IFERROR(ROUND((Table1[[#This Row],[Stock
(S&amp;L)]]/Table1[[#This Row],[Rate
(L/S)]]),0),"")</f>
        <v>136</v>
      </c>
      <c r="O675" t="str">
        <f>IF(Table1[[#This Row],[Rate
(L/S)]]=1,"P/E","C")</f>
        <v>C</v>
      </c>
      <c r="P675" s="7">
        <f>IFERROR(VLOOKUP(Table1[[#This Row],[Stock]],[2]CUS030!$A$5:$BO$10000,21,0)/Table1[[#This Row],[Rate
(L/S)]],"")</f>
        <v>10.714285714285714</v>
      </c>
      <c r="Q675" s="7">
        <f>IFERROR(VLOOKUP(Table1[[#This Row],[Stock]],[2]CUS030!$A$5:$BO$10000,22,0)/Table1[[#This Row],[Rate
(L/S)]],"")</f>
        <v>0</v>
      </c>
      <c r="R675" s="7">
        <f>IFERROR(VLOOKUP(Table1[[#This Row],[Stock]],[2]CUS030!$A$5:$BO$10000,23,0)/Table1[[#This Row],[Rate
(L/S)]],"")</f>
        <v>0</v>
      </c>
      <c r="S675" s="7">
        <f>IFERROR(VLOOKUP(Table1[[#This Row],[Stock]],[2]CUS030!$A$5:$BO$10000,24,0)/Table1[[#This Row],[Rate
(L/S)]],"")</f>
        <v>10.714285714285714</v>
      </c>
      <c r="T675" s="7">
        <f>IFERROR(VLOOKUP(Table1[[#This Row],[Stock]],[2]CUS030!$A$5:$BO$10000,25,0)/Table1[[#This Row],[Rate
(L/S)]],"")</f>
        <v>0</v>
      </c>
      <c r="U675" s="7">
        <f>IFERROR(VLOOKUP(Table1[[#This Row],[Stock]],[2]CUS030!$A$5:$BO$10000,26,0)/Table1[[#This Row],[Rate
(L/S)]],"")</f>
        <v>10.714285714285714</v>
      </c>
      <c r="V675" s="7">
        <f>IFERROR(VLOOKUP(Table1[[#This Row],[Stock]],[2]CUS030!$A$5:$BO$10000,27,0)/Table1[[#This Row],[Rate
(L/S)]],"")</f>
        <v>0</v>
      </c>
      <c r="W675" s="7">
        <f>IFERROR(VLOOKUP(Table1[[#This Row],[Stock]],[2]CUS030!$A$5:$BO$10000,28,0)/Table1[[#This Row],[Rate
(L/S)]],"")</f>
        <v>10.714285714285714</v>
      </c>
      <c r="X675" s="7">
        <f>IFERROR(VLOOKUP(Table1[[#This Row],[Stock]],[2]CUS030!$A$5:$BO$10000,29,0)/Table1[[#This Row],[Rate
(L/S)]],"")</f>
        <v>0</v>
      </c>
      <c r="Y675" s="7">
        <f>IFERROR(VLOOKUP(Table1[[#This Row],[Stock]],[2]CUS030!$A$5:$BO$10000,30,0)/Table1[[#This Row],[Rate
(L/S)]],"")</f>
        <v>0</v>
      </c>
      <c r="Z675" s="7">
        <f>IFERROR(VLOOKUP(Table1[[#This Row],[Stock]],[2]CUS030!$A$5:$BO$10000,31,0)/Table1[[#This Row],[Rate
(L/S)]],"")</f>
        <v>10.714285714285714</v>
      </c>
      <c r="AA675" s="7">
        <f>IFERROR(VLOOKUP(Table1[[#This Row],[Stock]],[2]CUS030!$A$5:$BO$10000,32,0)/Table1[[#This Row],[Rate
(L/S)]],"")</f>
        <v>0</v>
      </c>
      <c r="AB675" s="7">
        <f>IFERROR(VLOOKUP(Table1[[#This Row],[Stock]],[2]CUS030!$A$5:$BO$10000,33,0)/Table1[[#This Row],[Rate
(L/S)]],"")</f>
        <v>10.714285714285714</v>
      </c>
      <c r="AC675" s="7">
        <f>IFERROR(VLOOKUP(Table1[[#This Row],[Stock]],[2]CUS030!$A$5:$BO$10000,34,0)/Table1[[#This Row],[Rate
(L/S)]],"")</f>
        <v>0</v>
      </c>
      <c r="AD675" s="7">
        <f>IFERROR(VLOOKUP(Table1[[#This Row],[Stock]],[2]CUS030!$A$5:$BO$10000,35,0)/Table1[[#This Row],[Rate
(L/S)]],"")</f>
        <v>10.714285714285714</v>
      </c>
      <c r="AE675" s="7">
        <f>IFERROR(VLOOKUP(Table1[[#This Row],[Stock]],[2]CUS030!$A$5:$BO$10000,36,0)/Table1[[#This Row],[Rate
(L/S)]],"")</f>
        <v>0</v>
      </c>
      <c r="AF675" s="7">
        <f>IFERROR(VLOOKUP(Table1[[#This Row],[Stock]],[2]CUS030!$A$5:$BO$10000,37,0)/Table1[[#This Row],[Rate
(L/S)]],"")</f>
        <v>0</v>
      </c>
      <c r="AG675" s="7">
        <f>IFERROR(VLOOKUP(Table1[[#This Row],[Stock]],[2]CUS030!$A$5:$BO$10000,38,0)/Table1[[#This Row],[Rate
(L/S)]],"")</f>
        <v>10.714285714285714</v>
      </c>
      <c r="AH675" s="7">
        <f>IFERROR(VLOOKUP(Table1[[#This Row],[Stock]],[2]CUS030!$A$5:$BO$10000,39,0)/Table1[[#This Row],[Rate
(L/S)]],"")</f>
        <v>0</v>
      </c>
      <c r="AI675" s="7">
        <f>IFERROR(VLOOKUP(Table1[[#This Row],[Stock]],[2]CUS030!$A$5:$BO$10000,40,0)/Table1[[#This Row],[Rate
(L/S)]],"")</f>
        <v>10.714285714285714</v>
      </c>
      <c r="AJ675" s="7">
        <f>IFERROR(VLOOKUP(Table1[[#This Row],[Stock]],[2]CUS030!$A$5:$BO$10000,41,0)/Table1[[#This Row],[Rate
(L/S)]],"")</f>
        <v>0</v>
      </c>
      <c r="AK675" s="7">
        <f>IFERROR(VLOOKUP(Table1[[#This Row],[Stock]],[2]CUS030!$A$5:$BO$10000,42,0)/Table1[[#This Row],[Rate
(L/S)]],"")</f>
        <v>10.714285714285714</v>
      </c>
      <c r="AL675" s="7">
        <f>IFERROR(VLOOKUP(Table1[[#This Row],[Stock]],[2]CUS030!$A$5:$BO$10000,43,0)/Table1[[#This Row],[Rate
(L/S)]],"")</f>
        <v>0</v>
      </c>
      <c r="AM675" s="7">
        <f>IFERROR(VLOOKUP(Table1[[#This Row],[Stock]],[2]CUS030!$A$5:$BO$10000,44,0)/Table1[[#This Row],[Rate
(L/S)]],"")</f>
        <v>0</v>
      </c>
      <c r="AN675" s="7">
        <f>IFERROR(VLOOKUP(Table1[[#This Row],[Stock]],[2]CUS030!$A$5:$BO$10000,45,0)/Table1[[#This Row],[Rate
(L/S)]],"")</f>
        <v>7.1428571428571432</v>
      </c>
      <c r="AO675" s="7">
        <f>IFERROR(VLOOKUP(Table1[[#This Row],[Stock]],[2]CUS030!$A$5:$BO$10000,46,0)/Table1[[#This Row],[Rate
(L/S)]],"")</f>
        <v>0</v>
      </c>
      <c r="AP675" s="7">
        <f>IFERROR(VLOOKUP(Table1[[#This Row],[Stock]],[2]CUS030!$A$5:$BO$10000,47,0)/Table1[[#This Row],[Rate
(L/S)]],"")</f>
        <v>7.1428571428571432</v>
      </c>
      <c r="AQ675" s="7">
        <f>IFERROR(VLOOKUP(Table1[[#This Row],[Stock]],[2]CUS030!$A$5:$BO$10000,48,0)/Table1[[#This Row],[Rate
(L/S)]],"")</f>
        <v>0</v>
      </c>
      <c r="AR675" s="7">
        <f>IFERROR(VLOOKUP(Table1[[#This Row],[Stock]],[2]CUS030!$A$5:$BO$10000,49,0)/Table1[[#This Row],[Rate
(L/S)]],"")</f>
        <v>0</v>
      </c>
      <c r="AS675" s="7">
        <f>IFERROR(VLOOKUP(Table1[[#This Row],[Stock]],[2]CUS030!$A$5:$BO$10000,50,0)/Table1[[#This Row],[Rate
(L/S)]],"")</f>
        <v>0</v>
      </c>
      <c r="AT675" s="7">
        <f>IFERROR(VLOOKUP(Table1[[#This Row],[Stock]],[2]CUS030!$A$5:$BO$10000,51,0)/Table1[[#This Row],[Rate
(L/S)]],"")</f>
        <v>0</v>
      </c>
      <c r="AU675" s="7">
        <f>IFERROR(VLOOKUP(Table1[[#This Row],[Stock]],[2]CUS030!$A$5:$BO$10000,52,0)/Table1[[#This Row],[Rate
(L/S)]],"")</f>
        <v>0</v>
      </c>
      <c r="AV675" s="7">
        <f>IFERROR(VLOOKUP(Table1[[#This Row],[Stock]],[2]CUS030!$A$5:$BO$10000,53,0)/Table1[[#This Row],[Rate
(L/S)]],"")</f>
        <v>121.42857142857143</v>
      </c>
      <c r="AW675" s="7">
        <f>IFERROR(VLOOKUP(Table1[[#This Row],[Stock]],[2]CUS030!$A$5:$BO$10000,54,0)/Table1[[#This Row],[Rate
(L/S)]],"")</f>
        <v>0</v>
      </c>
      <c r="AX675" s="7">
        <f>IFERROR(VLOOKUP(Table1[[#This Row],[Stock]],[2]CUS030!$A$5:$BO$10000,55,0)/Table1[[#This Row],[Rate
(L/S)]],"")</f>
        <v>142.85714285714286</v>
      </c>
      <c r="AY675" s="7">
        <f>IFERROR(VLOOKUP(Table1[[#This Row],[Stock]],[2]CUS030!$A$5:$BO$10000,56,0)/Table1[[#This Row],[Rate
(L/S)]],"")</f>
        <v>50</v>
      </c>
      <c r="AZ675" s="7">
        <f>IFERROR(VLOOKUP(Table1[[#This Row],[Stock]],[2]CUS030!$A$5:$BO$10000,57,0)/Table1[[#This Row],[Rate
(L/S)]],"")</f>
        <v>39.285714285714285</v>
      </c>
      <c r="BA675" s="7">
        <f>IFERROR(VLOOKUP(Table1[[#This Row],[Stock]],[2]CUS030!$A$5:$BO$10000,58,0)/Table1[[#This Row],[Rate
(L/S)]],"")</f>
        <v>64.285714285714292</v>
      </c>
      <c r="BB675" s="7">
        <f>IFERROR(VLOOKUP(Table1[[#This Row],[Stock]],[2]CUS030!$A$5:$BO$10000,59,0)/Table1[[#This Row],[Rate
(L/S)]],"")</f>
        <v>0</v>
      </c>
      <c r="BC675" s="7">
        <f>IFERROR(VLOOKUP(Table1[[#This Row],[Stock]],[2]CUS030!$A$5:$BO$10000,60,0)/Table1[[#This Row],[Rate
(L/S)]],"")</f>
        <v>0</v>
      </c>
      <c r="BD675" s="7">
        <f>IFERROR(VLOOKUP(Table1[[#This Row],[Stock]],[2]CUS030!$A$5:$BO$10000,61,0)/Table1[[#This Row],[Rate
(L/S)]],"")</f>
        <v>0</v>
      </c>
      <c r="BE675" s="7">
        <f>IFERROR(VLOOKUP(Table1[[#This Row],[Stock]],[2]CUS030!$A$5:$BO$10000,62,0)/Table1[[#This Row],[Rate
(L/S)]],"")</f>
        <v>0</v>
      </c>
      <c r="BF675" s="7">
        <f>IFERROR(VLOOKUP(Table1[[#This Row],[Stock]],[2]CUS030!$A$5:$BO$10000,63,0)/Table1[[#This Row],[Rate
(L/S)]],"")</f>
        <v>0</v>
      </c>
      <c r="BG675" s="7">
        <f>IFERROR(VLOOKUP(Table1[[#This Row],[Stock]],[2]CUS030!$A$5:$BO$10000,64,0)/Table1[[#This Row],[Rate
(L/S)]],"")</f>
        <v>0</v>
      </c>
      <c r="BH675" s="7">
        <f>IFERROR(VLOOKUP(Table1[[#This Row],[Stock]],[2]CUS030!$A$5:$BO$10000,65,0)/Table1[[#This Row],[Rate
(L/S)]],"")</f>
        <v>0</v>
      </c>
      <c r="BI675" s="7" t="s">
        <v>1</v>
      </c>
      <c r="BJ675" s="15">
        <f>IFERROR(IF(Table1[[#This Row],[S.Material]]="S",(Table1[[#This Row],[Total Qty]]+Table1[[#This Row],[N+1]]+Table1[[#This Row],[N+2]]),Table1[[#This Row],[Total Qty]]+Table1[[#This Row],[N+1]]),)</f>
        <v>210.71428571428572</v>
      </c>
      <c r="BK675" s="7" t="str">
        <f>IFERROR(IF(((AVERAGE((Table1[[#This Row],[N+1]],Table1[[#This Row],[N+2]]),Table1[[#This Row],[N+3]])-(Table1[[#This Row],[Total Qty]])))&gt;500,"Fixed&gt;500pcs",""),"")</f>
        <v/>
      </c>
      <c r="BL675" s="7" t="str">
        <f>IF(AND(Table1[[#This Row],[Last Forcast]]=0,Table1[[#This Row],[Total Qty]]&gt;0,Table1[[#This Row],[N+1]]&gt;0),"Check PO again","")</f>
        <v/>
      </c>
    </row>
    <row r="676" spans="2:64" x14ac:dyDescent="0.3">
      <c r="B676">
        <v>674</v>
      </c>
      <c r="C676" t="s">
        <v>307</v>
      </c>
      <c r="D676">
        <f>IFERROR(ROUND((MID(Table1[[#This Row],[Production]],35,(LEN(Table1[[#This Row],[Production]]))-37)/(MID(Table1[[#This Row],[Stock]],35,(LEN(Table1[[#This Row],[Stock]]))-37))),0),"")</f>
        <v>1</v>
      </c>
      <c r="E676" t="s">
        <v>307</v>
      </c>
      <c r="F676" s="16">
        <f>VLOOKUP(LEFT(Table1[[#This Row],[Production]],LEN(Table1[[#This Row],[Production]])-7),Item!$A$5:$Z$1000,26,0)</f>
        <v>0.93899999999999995</v>
      </c>
      <c r="H676" s="8" t="str">
        <f>IFERROR(VLOOKUP(MID(Table1[[#This Row],[Production]],10,2),Special!$B$2:$D$26,3,0),"")</f>
        <v>S</v>
      </c>
      <c r="J676" t="b">
        <f>EXACT(LEFT(Table1[[#This Row],[Stock]],12),LEFT(Table1[[#This Row],[Production]],12))</f>
        <v>1</v>
      </c>
      <c r="K676" t="b">
        <f>EXACT((RIGHT(Table1[[#This Row],[Stock]],3)),((RIGHT(Table1[[#This Row],[Production]],3))))</f>
        <v>1</v>
      </c>
      <c r="L676" s="14">
        <f>IFERROR(VLOOKUP(Table1[[#This Row],[Stock]],[1]Sheet1!$A$7:$N$10000,14,0),"")</f>
        <v>89</v>
      </c>
      <c r="M676" s="14">
        <f>IFERROR(ROUND((Table1[[#This Row],[Stock
(S&amp;L)]]/Table1[[#This Row],[Rate
(L/S)]]),0),"")</f>
        <v>89</v>
      </c>
      <c r="O676" t="str">
        <f>IF(Table1[[#This Row],[Rate
(L/S)]]=1,"P/E","C")</f>
        <v>P/E</v>
      </c>
      <c r="P676" s="7" t="str">
        <f>IFERROR(VLOOKUP(Table1[[#This Row],[Stock]],[2]CUS030!$A$5:$BO$10000,21,0)/Table1[[#This Row],[Rate
(L/S)]],"")</f>
        <v/>
      </c>
      <c r="Q676" s="7" t="str">
        <f>IFERROR(VLOOKUP(Table1[[#This Row],[Stock]],[2]CUS030!$A$5:$BO$10000,22,0)/Table1[[#This Row],[Rate
(L/S)]],"")</f>
        <v/>
      </c>
      <c r="R676" s="7" t="str">
        <f>IFERROR(VLOOKUP(Table1[[#This Row],[Stock]],[2]CUS030!$A$5:$BO$10000,23,0)/Table1[[#This Row],[Rate
(L/S)]],"")</f>
        <v/>
      </c>
      <c r="S676" s="7" t="str">
        <f>IFERROR(VLOOKUP(Table1[[#This Row],[Stock]],[2]CUS030!$A$5:$BO$10000,24,0)/Table1[[#This Row],[Rate
(L/S)]],"")</f>
        <v/>
      </c>
      <c r="T676" s="7" t="str">
        <f>IFERROR(VLOOKUP(Table1[[#This Row],[Stock]],[2]CUS030!$A$5:$BO$10000,25,0)/Table1[[#This Row],[Rate
(L/S)]],"")</f>
        <v/>
      </c>
      <c r="U676" s="7" t="str">
        <f>IFERROR(VLOOKUP(Table1[[#This Row],[Stock]],[2]CUS030!$A$5:$BO$10000,26,0)/Table1[[#This Row],[Rate
(L/S)]],"")</f>
        <v/>
      </c>
      <c r="V676" s="7" t="str">
        <f>IFERROR(VLOOKUP(Table1[[#This Row],[Stock]],[2]CUS030!$A$5:$BO$10000,27,0)/Table1[[#This Row],[Rate
(L/S)]],"")</f>
        <v/>
      </c>
      <c r="W676" s="7" t="str">
        <f>IFERROR(VLOOKUP(Table1[[#This Row],[Stock]],[2]CUS030!$A$5:$BO$10000,28,0)/Table1[[#This Row],[Rate
(L/S)]],"")</f>
        <v/>
      </c>
      <c r="X676" s="7" t="str">
        <f>IFERROR(VLOOKUP(Table1[[#This Row],[Stock]],[2]CUS030!$A$5:$BO$10000,29,0)/Table1[[#This Row],[Rate
(L/S)]],"")</f>
        <v/>
      </c>
      <c r="Y676" s="7" t="str">
        <f>IFERROR(VLOOKUP(Table1[[#This Row],[Stock]],[2]CUS030!$A$5:$BO$10000,30,0)/Table1[[#This Row],[Rate
(L/S)]],"")</f>
        <v/>
      </c>
      <c r="Z676" s="7" t="str">
        <f>IFERROR(VLOOKUP(Table1[[#This Row],[Stock]],[2]CUS030!$A$5:$BO$10000,31,0)/Table1[[#This Row],[Rate
(L/S)]],"")</f>
        <v/>
      </c>
      <c r="AA676" s="7" t="str">
        <f>IFERROR(VLOOKUP(Table1[[#This Row],[Stock]],[2]CUS030!$A$5:$BO$10000,32,0)/Table1[[#This Row],[Rate
(L/S)]],"")</f>
        <v/>
      </c>
      <c r="AB676" s="7" t="str">
        <f>IFERROR(VLOOKUP(Table1[[#This Row],[Stock]],[2]CUS030!$A$5:$BO$10000,33,0)/Table1[[#This Row],[Rate
(L/S)]],"")</f>
        <v/>
      </c>
      <c r="AC676" s="7" t="str">
        <f>IFERROR(VLOOKUP(Table1[[#This Row],[Stock]],[2]CUS030!$A$5:$BO$10000,34,0)/Table1[[#This Row],[Rate
(L/S)]],"")</f>
        <v/>
      </c>
      <c r="AD676" s="7" t="str">
        <f>IFERROR(VLOOKUP(Table1[[#This Row],[Stock]],[2]CUS030!$A$5:$BO$10000,35,0)/Table1[[#This Row],[Rate
(L/S)]],"")</f>
        <v/>
      </c>
      <c r="AE676" s="7" t="str">
        <f>IFERROR(VLOOKUP(Table1[[#This Row],[Stock]],[2]CUS030!$A$5:$BO$10000,36,0)/Table1[[#This Row],[Rate
(L/S)]],"")</f>
        <v/>
      </c>
      <c r="AF676" s="7" t="str">
        <f>IFERROR(VLOOKUP(Table1[[#This Row],[Stock]],[2]CUS030!$A$5:$BO$10000,37,0)/Table1[[#This Row],[Rate
(L/S)]],"")</f>
        <v/>
      </c>
      <c r="AG676" s="7" t="str">
        <f>IFERROR(VLOOKUP(Table1[[#This Row],[Stock]],[2]CUS030!$A$5:$BO$10000,38,0)/Table1[[#This Row],[Rate
(L/S)]],"")</f>
        <v/>
      </c>
      <c r="AH676" s="7" t="str">
        <f>IFERROR(VLOOKUP(Table1[[#This Row],[Stock]],[2]CUS030!$A$5:$BO$10000,39,0)/Table1[[#This Row],[Rate
(L/S)]],"")</f>
        <v/>
      </c>
      <c r="AI676" s="7" t="str">
        <f>IFERROR(VLOOKUP(Table1[[#This Row],[Stock]],[2]CUS030!$A$5:$BO$10000,40,0)/Table1[[#This Row],[Rate
(L/S)]],"")</f>
        <v/>
      </c>
      <c r="AJ676" s="7" t="str">
        <f>IFERROR(VLOOKUP(Table1[[#This Row],[Stock]],[2]CUS030!$A$5:$BO$10000,41,0)/Table1[[#This Row],[Rate
(L/S)]],"")</f>
        <v/>
      </c>
      <c r="AK676" s="7" t="str">
        <f>IFERROR(VLOOKUP(Table1[[#This Row],[Stock]],[2]CUS030!$A$5:$BO$10000,42,0)/Table1[[#This Row],[Rate
(L/S)]],"")</f>
        <v/>
      </c>
      <c r="AL676" s="7" t="str">
        <f>IFERROR(VLOOKUP(Table1[[#This Row],[Stock]],[2]CUS030!$A$5:$BO$10000,43,0)/Table1[[#This Row],[Rate
(L/S)]],"")</f>
        <v/>
      </c>
      <c r="AM676" s="7" t="str">
        <f>IFERROR(VLOOKUP(Table1[[#This Row],[Stock]],[2]CUS030!$A$5:$BO$10000,44,0)/Table1[[#This Row],[Rate
(L/S)]],"")</f>
        <v/>
      </c>
      <c r="AN676" s="7" t="str">
        <f>IFERROR(VLOOKUP(Table1[[#This Row],[Stock]],[2]CUS030!$A$5:$BO$10000,45,0)/Table1[[#This Row],[Rate
(L/S)]],"")</f>
        <v/>
      </c>
      <c r="AO676" s="7" t="str">
        <f>IFERROR(VLOOKUP(Table1[[#This Row],[Stock]],[2]CUS030!$A$5:$BO$10000,46,0)/Table1[[#This Row],[Rate
(L/S)]],"")</f>
        <v/>
      </c>
      <c r="AP676" s="7" t="str">
        <f>IFERROR(VLOOKUP(Table1[[#This Row],[Stock]],[2]CUS030!$A$5:$BO$10000,47,0)/Table1[[#This Row],[Rate
(L/S)]],"")</f>
        <v/>
      </c>
      <c r="AQ676" s="7" t="str">
        <f>IFERROR(VLOOKUP(Table1[[#This Row],[Stock]],[2]CUS030!$A$5:$BO$10000,48,0)/Table1[[#This Row],[Rate
(L/S)]],"")</f>
        <v/>
      </c>
      <c r="AR676" s="7" t="str">
        <f>IFERROR(VLOOKUP(Table1[[#This Row],[Stock]],[2]CUS030!$A$5:$BO$10000,49,0)/Table1[[#This Row],[Rate
(L/S)]],"")</f>
        <v/>
      </c>
      <c r="AS676" s="7" t="str">
        <f>IFERROR(VLOOKUP(Table1[[#This Row],[Stock]],[2]CUS030!$A$5:$BO$10000,50,0)/Table1[[#This Row],[Rate
(L/S)]],"")</f>
        <v/>
      </c>
      <c r="AT676" s="7" t="str">
        <f>IFERROR(VLOOKUP(Table1[[#This Row],[Stock]],[2]CUS030!$A$5:$BO$10000,51,0)/Table1[[#This Row],[Rate
(L/S)]],"")</f>
        <v/>
      </c>
      <c r="AU676" s="7" t="str">
        <f>IFERROR(VLOOKUP(Table1[[#This Row],[Stock]],[2]CUS030!$A$5:$BO$10000,52,0)/Table1[[#This Row],[Rate
(L/S)]],"")</f>
        <v/>
      </c>
      <c r="AV676" s="7" t="str">
        <f>IFERROR(VLOOKUP(Table1[[#This Row],[Stock]],[2]CUS030!$A$5:$BO$10000,53,0)/Table1[[#This Row],[Rate
(L/S)]],"")</f>
        <v/>
      </c>
      <c r="AW676" s="7" t="str">
        <f>IFERROR(VLOOKUP(Table1[[#This Row],[Stock]],[2]CUS030!$A$5:$BO$10000,54,0)/Table1[[#This Row],[Rate
(L/S)]],"")</f>
        <v/>
      </c>
      <c r="AX676" s="7" t="str">
        <f>IFERROR(VLOOKUP(Table1[[#This Row],[Stock]],[2]CUS030!$A$5:$BO$10000,55,0)/Table1[[#This Row],[Rate
(L/S)]],"")</f>
        <v/>
      </c>
      <c r="AY676" s="7" t="str">
        <f>IFERROR(VLOOKUP(Table1[[#This Row],[Stock]],[2]CUS030!$A$5:$BO$10000,56,0)/Table1[[#This Row],[Rate
(L/S)]],"")</f>
        <v/>
      </c>
      <c r="AZ676" s="7" t="str">
        <f>IFERROR(VLOOKUP(Table1[[#This Row],[Stock]],[2]CUS030!$A$5:$BO$10000,57,0)/Table1[[#This Row],[Rate
(L/S)]],"")</f>
        <v/>
      </c>
      <c r="BA676" s="7" t="str">
        <f>IFERROR(VLOOKUP(Table1[[#This Row],[Stock]],[2]CUS030!$A$5:$BO$10000,58,0)/Table1[[#This Row],[Rate
(L/S)]],"")</f>
        <v/>
      </c>
      <c r="BB676" s="7" t="str">
        <f>IFERROR(VLOOKUP(Table1[[#This Row],[Stock]],[2]CUS030!$A$5:$BO$10000,59,0)/Table1[[#This Row],[Rate
(L/S)]],"")</f>
        <v/>
      </c>
      <c r="BC676" s="7" t="str">
        <f>IFERROR(VLOOKUP(Table1[[#This Row],[Stock]],[2]CUS030!$A$5:$BO$10000,60,0)/Table1[[#This Row],[Rate
(L/S)]],"")</f>
        <v/>
      </c>
      <c r="BD676" s="7" t="str">
        <f>IFERROR(VLOOKUP(Table1[[#This Row],[Stock]],[2]CUS030!$A$5:$BO$10000,61,0)/Table1[[#This Row],[Rate
(L/S)]],"")</f>
        <v/>
      </c>
      <c r="BE676" s="7" t="str">
        <f>IFERROR(VLOOKUP(Table1[[#This Row],[Stock]],[2]CUS030!$A$5:$BO$10000,62,0)/Table1[[#This Row],[Rate
(L/S)]],"")</f>
        <v/>
      </c>
      <c r="BF676" s="7" t="str">
        <f>IFERROR(VLOOKUP(Table1[[#This Row],[Stock]],[2]CUS030!$A$5:$BO$10000,63,0)/Table1[[#This Row],[Rate
(L/S)]],"")</f>
        <v/>
      </c>
      <c r="BG676" s="7" t="str">
        <f>IFERROR(VLOOKUP(Table1[[#This Row],[Stock]],[2]CUS030!$A$5:$BO$10000,64,0)/Table1[[#This Row],[Rate
(L/S)]],"")</f>
        <v/>
      </c>
      <c r="BH676" s="7" t="str">
        <f>IFERROR(VLOOKUP(Table1[[#This Row],[Stock]],[2]CUS030!$A$5:$BO$10000,65,0)/Table1[[#This Row],[Rate
(L/S)]],"")</f>
        <v/>
      </c>
      <c r="BI676" s="7" t="s">
        <v>1</v>
      </c>
      <c r="BJ676" s="15">
        <f>IFERROR(IF(Table1[[#This Row],[S.Material]]="S",(Table1[[#This Row],[Total Qty]]+Table1[[#This Row],[N+1]]+Table1[[#This Row],[N+2]]),Table1[[#This Row],[Total Qty]]+Table1[[#This Row],[N+1]]),)</f>
        <v>0</v>
      </c>
      <c r="BK676" s="7" t="str">
        <f>IFERROR(IF(((AVERAGE((Table1[[#This Row],[N+1]],Table1[[#This Row],[N+2]]),Table1[[#This Row],[N+3]])-(Table1[[#This Row],[Total Qty]])))&gt;500,"Fixed&gt;500pcs",""),"")</f>
        <v/>
      </c>
      <c r="BL676" s="7" t="str">
        <f>IF(AND(Table1[[#This Row],[Last Forcast]]=0,Table1[[#This Row],[Total Qty]]&gt;0,Table1[[#This Row],[N+1]]&gt;0),"Check PO again","")</f>
        <v/>
      </c>
    </row>
    <row r="677" spans="2:64" x14ac:dyDescent="0.3">
      <c r="B677">
        <v>675</v>
      </c>
      <c r="C677" t="s">
        <v>689</v>
      </c>
      <c r="D677">
        <f>IFERROR(ROUND((MID(Table1[[#This Row],[Production]],35,(LEN(Table1[[#This Row],[Production]]))-37)/(MID(Table1[[#This Row],[Stock]],35,(LEN(Table1[[#This Row],[Stock]]))-37))),0),"")</f>
        <v>14</v>
      </c>
      <c r="E677" t="s">
        <v>690</v>
      </c>
      <c r="F677" s="16">
        <f>VLOOKUP(LEFT(Table1[[#This Row],[Production]],LEN(Table1[[#This Row],[Production]])-7),Item!$A$5:$Z$1000,26,0)</f>
        <v>1.31</v>
      </c>
      <c r="H677" s="8" t="str">
        <f>IFERROR(VLOOKUP(MID(Table1[[#This Row],[Production]],10,2),Special!$B$2:$D$26,3,0),"")</f>
        <v>S</v>
      </c>
      <c r="J677" t="b">
        <f>EXACT(LEFT(Table1[[#This Row],[Stock]],12),LEFT(Table1[[#This Row],[Production]],12))</f>
        <v>1</v>
      </c>
      <c r="K677" t="b">
        <f>EXACT((RIGHT(Table1[[#This Row],[Stock]],3)),((RIGHT(Table1[[#This Row],[Production]],3))))</f>
        <v>1</v>
      </c>
      <c r="L677" s="14">
        <f>IFERROR(VLOOKUP(Table1[[#This Row],[Stock]],[1]Sheet1!$A$7:$N$10000,14,0),"")</f>
        <v>195</v>
      </c>
      <c r="M677" s="14">
        <f>IFERROR(ROUND((Table1[[#This Row],[Stock
(S&amp;L)]]/Table1[[#This Row],[Rate
(L/S)]]),0),"")</f>
        <v>14</v>
      </c>
      <c r="O677" t="str">
        <f>IF(Table1[[#This Row],[Rate
(L/S)]]=1,"P/E","C")</f>
        <v>C</v>
      </c>
      <c r="P677" s="7">
        <f>IFERROR(VLOOKUP(Table1[[#This Row],[Stock]],[2]CUS030!$A$5:$BO$10000,21,0)/Table1[[#This Row],[Rate
(L/S)]],"")</f>
        <v>3.5714285714285716</v>
      </c>
      <c r="Q677" s="7">
        <f>IFERROR(VLOOKUP(Table1[[#This Row],[Stock]],[2]CUS030!$A$5:$BO$10000,22,0)/Table1[[#This Row],[Rate
(L/S)]],"")</f>
        <v>0</v>
      </c>
      <c r="R677" s="7">
        <f>IFERROR(VLOOKUP(Table1[[#This Row],[Stock]],[2]CUS030!$A$5:$BO$10000,23,0)/Table1[[#This Row],[Rate
(L/S)]],"")</f>
        <v>0</v>
      </c>
      <c r="S677" s="7">
        <f>IFERROR(VLOOKUP(Table1[[#This Row],[Stock]],[2]CUS030!$A$5:$BO$10000,24,0)/Table1[[#This Row],[Rate
(L/S)]],"")</f>
        <v>0</v>
      </c>
      <c r="T677" s="7">
        <f>IFERROR(VLOOKUP(Table1[[#This Row],[Stock]],[2]CUS030!$A$5:$BO$10000,25,0)/Table1[[#This Row],[Rate
(L/S)]],"")</f>
        <v>0</v>
      </c>
      <c r="U677" s="7">
        <f>IFERROR(VLOOKUP(Table1[[#This Row],[Stock]],[2]CUS030!$A$5:$BO$10000,26,0)/Table1[[#This Row],[Rate
(L/S)]],"")</f>
        <v>0</v>
      </c>
      <c r="V677" s="7">
        <f>IFERROR(VLOOKUP(Table1[[#This Row],[Stock]],[2]CUS030!$A$5:$BO$10000,27,0)/Table1[[#This Row],[Rate
(L/S)]],"")</f>
        <v>0</v>
      </c>
      <c r="W677" s="7">
        <f>IFERROR(VLOOKUP(Table1[[#This Row],[Stock]],[2]CUS030!$A$5:$BO$10000,28,0)/Table1[[#This Row],[Rate
(L/S)]],"")</f>
        <v>3.5714285714285716</v>
      </c>
      <c r="X677" s="7">
        <f>IFERROR(VLOOKUP(Table1[[#This Row],[Stock]],[2]CUS030!$A$5:$BO$10000,29,0)/Table1[[#This Row],[Rate
(L/S)]],"")</f>
        <v>0</v>
      </c>
      <c r="Y677" s="7">
        <f>IFERROR(VLOOKUP(Table1[[#This Row],[Stock]],[2]CUS030!$A$5:$BO$10000,30,0)/Table1[[#This Row],[Rate
(L/S)]],"")</f>
        <v>0</v>
      </c>
      <c r="Z677" s="7">
        <f>IFERROR(VLOOKUP(Table1[[#This Row],[Stock]],[2]CUS030!$A$5:$BO$10000,31,0)/Table1[[#This Row],[Rate
(L/S)]],"")</f>
        <v>0</v>
      </c>
      <c r="AA677" s="7">
        <f>IFERROR(VLOOKUP(Table1[[#This Row],[Stock]],[2]CUS030!$A$5:$BO$10000,32,0)/Table1[[#This Row],[Rate
(L/S)]],"")</f>
        <v>0</v>
      </c>
      <c r="AB677" s="7">
        <f>IFERROR(VLOOKUP(Table1[[#This Row],[Stock]],[2]CUS030!$A$5:$BO$10000,33,0)/Table1[[#This Row],[Rate
(L/S)]],"")</f>
        <v>0</v>
      </c>
      <c r="AC677" s="7">
        <f>IFERROR(VLOOKUP(Table1[[#This Row],[Stock]],[2]CUS030!$A$5:$BO$10000,34,0)/Table1[[#This Row],[Rate
(L/S)]],"")</f>
        <v>0</v>
      </c>
      <c r="AD677" s="7">
        <f>IFERROR(VLOOKUP(Table1[[#This Row],[Stock]],[2]CUS030!$A$5:$BO$10000,35,0)/Table1[[#This Row],[Rate
(L/S)]],"")</f>
        <v>0</v>
      </c>
      <c r="AE677" s="7">
        <f>IFERROR(VLOOKUP(Table1[[#This Row],[Stock]],[2]CUS030!$A$5:$BO$10000,36,0)/Table1[[#This Row],[Rate
(L/S)]],"")</f>
        <v>0</v>
      </c>
      <c r="AF677" s="7">
        <f>IFERROR(VLOOKUP(Table1[[#This Row],[Stock]],[2]CUS030!$A$5:$BO$10000,37,0)/Table1[[#This Row],[Rate
(L/S)]],"")</f>
        <v>0</v>
      </c>
      <c r="AG677" s="7">
        <f>IFERROR(VLOOKUP(Table1[[#This Row],[Stock]],[2]CUS030!$A$5:$BO$10000,38,0)/Table1[[#This Row],[Rate
(L/S)]],"")</f>
        <v>0</v>
      </c>
      <c r="AH677" s="7">
        <f>IFERROR(VLOOKUP(Table1[[#This Row],[Stock]],[2]CUS030!$A$5:$BO$10000,39,0)/Table1[[#This Row],[Rate
(L/S)]],"")</f>
        <v>0</v>
      </c>
      <c r="AI677" s="7">
        <f>IFERROR(VLOOKUP(Table1[[#This Row],[Stock]],[2]CUS030!$A$5:$BO$10000,40,0)/Table1[[#This Row],[Rate
(L/S)]],"")</f>
        <v>0</v>
      </c>
      <c r="AJ677" s="7">
        <f>IFERROR(VLOOKUP(Table1[[#This Row],[Stock]],[2]CUS030!$A$5:$BO$10000,41,0)/Table1[[#This Row],[Rate
(L/S)]],"")</f>
        <v>0</v>
      </c>
      <c r="AK677" s="7">
        <f>IFERROR(VLOOKUP(Table1[[#This Row],[Stock]],[2]CUS030!$A$5:$BO$10000,42,0)/Table1[[#This Row],[Rate
(L/S)]],"")</f>
        <v>0</v>
      </c>
      <c r="AL677" s="7">
        <f>IFERROR(VLOOKUP(Table1[[#This Row],[Stock]],[2]CUS030!$A$5:$BO$10000,43,0)/Table1[[#This Row],[Rate
(L/S)]],"")</f>
        <v>0</v>
      </c>
      <c r="AM677" s="7">
        <f>IFERROR(VLOOKUP(Table1[[#This Row],[Stock]],[2]CUS030!$A$5:$BO$10000,44,0)/Table1[[#This Row],[Rate
(L/S)]],"")</f>
        <v>0</v>
      </c>
      <c r="AN677" s="7">
        <f>IFERROR(VLOOKUP(Table1[[#This Row],[Stock]],[2]CUS030!$A$5:$BO$10000,45,0)/Table1[[#This Row],[Rate
(L/S)]],"")</f>
        <v>0</v>
      </c>
      <c r="AO677" s="7">
        <f>IFERROR(VLOOKUP(Table1[[#This Row],[Stock]],[2]CUS030!$A$5:$BO$10000,46,0)/Table1[[#This Row],[Rate
(L/S)]],"")</f>
        <v>0</v>
      </c>
      <c r="AP677" s="7">
        <f>IFERROR(VLOOKUP(Table1[[#This Row],[Stock]],[2]CUS030!$A$5:$BO$10000,47,0)/Table1[[#This Row],[Rate
(L/S)]],"")</f>
        <v>0</v>
      </c>
      <c r="AQ677" s="7">
        <f>IFERROR(VLOOKUP(Table1[[#This Row],[Stock]],[2]CUS030!$A$5:$BO$10000,48,0)/Table1[[#This Row],[Rate
(L/S)]],"")</f>
        <v>0</v>
      </c>
      <c r="AR677" s="7">
        <f>IFERROR(VLOOKUP(Table1[[#This Row],[Stock]],[2]CUS030!$A$5:$BO$10000,49,0)/Table1[[#This Row],[Rate
(L/S)]],"")</f>
        <v>0</v>
      </c>
      <c r="AS677" s="7">
        <f>IFERROR(VLOOKUP(Table1[[#This Row],[Stock]],[2]CUS030!$A$5:$BO$10000,50,0)/Table1[[#This Row],[Rate
(L/S)]],"")</f>
        <v>0</v>
      </c>
      <c r="AT677" s="7">
        <f>IFERROR(VLOOKUP(Table1[[#This Row],[Stock]],[2]CUS030!$A$5:$BO$10000,51,0)/Table1[[#This Row],[Rate
(L/S)]],"")</f>
        <v>0</v>
      </c>
      <c r="AU677" s="7">
        <f>IFERROR(VLOOKUP(Table1[[#This Row],[Stock]],[2]CUS030!$A$5:$BO$10000,52,0)/Table1[[#This Row],[Rate
(L/S)]],"")</f>
        <v>0</v>
      </c>
      <c r="AV677" s="7">
        <f>IFERROR(VLOOKUP(Table1[[#This Row],[Stock]],[2]CUS030!$A$5:$BO$10000,53,0)/Table1[[#This Row],[Rate
(L/S)]],"")</f>
        <v>7.1428571428571432</v>
      </c>
      <c r="AW677" s="7">
        <f>IFERROR(VLOOKUP(Table1[[#This Row],[Stock]],[2]CUS030!$A$5:$BO$10000,54,0)/Table1[[#This Row],[Rate
(L/S)]],"")</f>
        <v>0</v>
      </c>
      <c r="AX677" s="7">
        <f>IFERROR(VLOOKUP(Table1[[#This Row],[Stock]],[2]CUS030!$A$5:$BO$10000,55,0)/Table1[[#This Row],[Rate
(L/S)]],"")</f>
        <v>7.1428571428571432</v>
      </c>
      <c r="AY677" s="7">
        <f>IFERROR(VLOOKUP(Table1[[#This Row],[Stock]],[2]CUS030!$A$5:$BO$10000,56,0)/Table1[[#This Row],[Rate
(L/S)]],"")</f>
        <v>14.285714285714286</v>
      </c>
      <c r="AZ677" s="7">
        <f>IFERROR(VLOOKUP(Table1[[#This Row],[Stock]],[2]CUS030!$A$5:$BO$10000,57,0)/Table1[[#This Row],[Rate
(L/S)]],"")</f>
        <v>10.714285714285714</v>
      </c>
      <c r="BA677" s="7">
        <f>IFERROR(VLOOKUP(Table1[[#This Row],[Stock]],[2]CUS030!$A$5:$BO$10000,58,0)/Table1[[#This Row],[Rate
(L/S)]],"")</f>
        <v>10.714285714285714</v>
      </c>
      <c r="BB677" s="7">
        <f>IFERROR(VLOOKUP(Table1[[#This Row],[Stock]],[2]CUS030!$A$5:$BO$10000,59,0)/Table1[[#This Row],[Rate
(L/S)]],"")</f>
        <v>0</v>
      </c>
      <c r="BC677" s="7">
        <f>IFERROR(VLOOKUP(Table1[[#This Row],[Stock]],[2]CUS030!$A$5:$BO$10000,60,0)/Table1[[#This Row],[Rate
(L/S)]],"")</f>
        <v>0</v>
      </c>
      <c r="BD677" s="7">
        <f>IFERROR(VLOOKUP(Table1[[#This Row],[Stock]],[2]CUS030!$A$5:$BO$10000,61,0)/Table1[[#This Row],[Rate
(L/S)]],"")</f>
        <v>0</v>
      </c>
      <c r="BE677" s="7">
        <f>IFERROR(VLOOKUP(Table1[[#This Row],[Stock]],[2]CUS030!$A$5:$BO$10000,62,0)/Table1[[#This Row],[Rate
(L/S)]],"")</f>
        <v>0</v>
      </c>
      <c r="BF677" s="7">
        <f>IFERROR(VLOOKUP(Table1[[#This Row],[Stock]],[2]CUS030!$A$5:$BO$10000,63,0)/Table1[[#This Row],[Rate
(L/S)]],"")</f>
        <v>0</v>
      </c>
      <c r="BG677" s="7">
        <f>IFERROR(VLOOKUP(Table1[[#This Row],[Stock]],[2]CUS030!$A$5:$BO$10000,64,0)/Table1[[#This Row],[Rate
(L/S)]],"")</f>
        <v>0</v>
      </c>
      <c r="BH677" s="7">
        <f>IFERROR(VLOOKUP(Table1[[#This Row],[Stock]],[2]CUS030!$A$5:$BO$10000,65,0)/Table1[[#This Row],[Rate
(L/S)]],"")</f>
        <v>0</v>
      </c>
      <c r="BI677" s="7" t="s">
        <v>1</v>
      </c>
      <c r="BJ677" s="15">
        <f>IFERROR(IF(Table1[[#This Row],[S.Material]]="S",(Table1[[#This Row],[Total Qty]]+Table1[[#This Row],[N+1]]+Table1[[#This Row],[N+2]]),Table1[[#This Row],[Total Qty]]+Table1[[#This Row],[N+1]]),)</f>
        <v>32.142857142857146</v>
      </c>
      <c r="BK677" s="7" t="str">
        <f>IFERROR(IF(((AVERAGE((Table1[[#This Row],[N+1]],Table1[[#This Row],[N+2]]),Table1[[#This Row],[N+3]])-(Table1[[#This Row],[Total Qty]])))&gt;500,"Fixed&gt;500pcs",""),"")</f>
        <v/>
      </c>
      <c r="BL677" s="7" t="str">
        <f>IF(AND(Table1[[#This Row],[Last Forcast]]=0,Table1[[#This Row],[Total Qty]]&gt;0,Table1[[#This Row],[N+1]]&gt;0),"Check PO again","")</f>
        <v/>
      </c>
    </row>
    <row r="678" spans="2:64" x14ac:dyDescent="0.3">
      <c r="B678">
        <v>676</v>
      </c>
      <c r="C678" t="s">
        <v>690</v>
      </c>
      <c r="D678">
        <f>IFERROR(ROUND((MID(Table1[[#This Row],[Production]],35,(LEN(Table1[[#This Row],[Production]]))-37)/(MID(Table1[[#This Row],[Stock]],35,(LEN(Table1[[#This Row],[Stock]]))-37))),0),"")</f>
        <v>1</v>
      </c>
      <c r="E678" t="s">
        <v>690</v>
      </c>
      <c r="F678" s="16">
        <f>VLOOKUP(LEFT(Table1[[#This Row],[Production]],LEN(Table1[[#This Row],[Production]])-7),Item!$A$5:$Z$1000,26,0)</f>
        <v>1.31</v>
      </c>
      <c r="H678" s="8" t="str">
        <f>IFERROR(VLOOKUP(MID(Table1[[#This Row],[Production]],10,2),Special!$B$2:$D$26,3,0),"")</f>
        <v>S</v>
      </c>
      <c r="J678" t="b">
        <f>EXACT(LEFT(Table1[[#This Row],[Stock]],12),LEFT(Table1[[#This Row],[Production]],12))</f>
        <v>1</v>
      </c>
      <c r="K678" t="b">
        <f>EXACT((RIGHT(Table1[[#This Row],[Stock]],3)),((RIGHT(Table1[[#This Row],[Production]],3))))</f>
        <v>1</v>
      </c>
      <c r="L678" s="14">
        <f>IFERROR(VLOOKUP(Table1[[#This Row],[Stock]],[1]Sheet1!$A$7:$N$10000,14,0),"")</f>
        <v>111</v>
      </c>
      <c r="M678" s="14">
        <f>IFERROR(ROUND((Table1[[#This Row],[Stock
(S&amp;L)]]/Table1[[#This Row],[Rate
(L/S)]]),0),"")</f>
        <v>111</v>
      </c>
      <c r="O678" t="str">
        <f>IF(Table1[[#This Row],[Rate
(L/S)]]=1,"P/E","C")</f>
        <v>P/E</v>
      </c>
      <c r="P678" s="7" t="str">
        <f>IFERROR(VLOOKUP(Table1[[#This Row],[Stock]],[2]CUS030!$A$5:$BO$10000,21,0)/Table1[[#This Row],[Rate
(L/S)]],"")</f>
        <v/>
      </c>
      <c r="Q678" s="7" t="str">
        <f>IFERROR(VLOOKUP(Table1[[#This Row],[Stock]],[2]CUS030!$A$5:$BO$10000,22,0)/Table1[[#This Row],[Rate
(L/S)]],"")</f>
        <v/>
      </c>
      <c r="R678" s="7" t="str">
        <f>IFERROR(VLOOKUP(Table1[[#This Row],[Stock]],[2]CUS030!$A$5:$BO$10000,23,0)/Table1[[#This Row],[Rate
(L/S)]],"")</f>
        <v/>
      </c>
      <c r="S678" s="7" t="str">
        <f>IFERROR(VLOOKUP(Table1[[#This Row],[Stock]],[2]CUS030!$A$5:$BO$10000,24,0)/Table1[[#This Row],[Rate
(L/S)]],"")</f>
        <v/>
      </c>
      <c r="T678" s="7" t="str">
        <f>IFERROR(VLOOKUP(Table1[[#This Row],[Stock]],[2]CUS030!$A$5:$BO$10000,25,0)/Table1[[#This Row],[Rate
(L/S)]],"")</f>
        <v/>
      </c>
      <c r="U678" s="7" t="str">
        <f>IFERROR(VLOOKUP(Table1[[#This Row],[Stock]],[2]CUS030!$A$5:$BO$10000,26,0)/Table1[[#This Row],[Rate
(L/S)]],"")</f>
        <v/>
      </c>
      <c r="V678" s="7" t="str">
        <f>IFERROR(VLOOKUP(Table1[[#This Row],[Stock]],[2]CUS030!$A$5:$BO$10000,27,0)/Table1[[#This Row],[Rate
(L/S)]],"")</f>
        <v/>
      </c>
      <c r="W678" s="7" t="str">
        <f>IFERROR(VLOOKUP(Table1[[#This Row],[Stock]],[2]CUS030!$A$5:$BO$10000,28,0)/Table1[[#This Row],[Rate
(L/S)]],"")</f>
        <v/>
      </c>
      <c r="X678" s="7" t="str">
        <f>IFERROR(VLOOKUP(Table1[[#This Row],[Stock]],[2]CUS030!$A$5:$BO$10000,29,0)/Table1[[#This Row],[Rate
(L/S)]],"")</f>
        <v/>
      </c>
      <c r="Y678" s="7" t="str">
        <f>IFERROR(VLOOKUP(Table1[[#This Row],[Stock]],[2]CUS030!$A$5:$BO$10000,30,0)/Table1[[#This Row],[Rate
(L/S)]],"")</f>
        <v/>
      </c>
      <c r="Z678" s="7" t="str">
        <f>IFERROR(VLOOKUP(Table1[[#This Row],[Stock]],[2]CUS030!$A$5:$BO$10000,31,0)/Table1[[#This Row],[Rate
(L/S)]],"")</f>
        <v/>
      </c>
      <c r="AA678" s="7" t="str">
        <f>IFERROR(VLOOKUP(Table1[[#This Row],[Stock]],[2]CUS030!$A$5:$BO$10000,32,0)/Table1[[#This Row],[Rate
(L/S)]],"")</f>
        <v/>
      </c>
      <c r="AB678" s="7" t="str">
        <f>IFERROR(VLOOKUP(Table1[[#This Row],[Stock]],[2]CUS030!$A$5:$BO$10000,33,0)/Table1[[#This Row],[Rate
(L/S)]],"")</f>
        <v/>
      </c>
      <c r="AC678" s="7" t="str">
        <f>IFERROR(VLOOKUP(Table1[[#This Row],[Stock]],[2]CUS030!$A$5:$BO$10000,34,0)/Table1[[#This Row],[Rate
(L/S)]],"")</f>
        <v/>
      </c>
      <c r="AD678" s="7" t="str">
        <f>IFERROR(VLOOKUP(Table1[[#This Row],[Stock]],[2]CUS030!$A$5:$BO$10000,35,0)/Table1[[#This Row],[Rate
(L/S)]],"")</f>
        <v/>
      </c>
      <c r="AE678" s="7" t="str">
        <f>IFERROR(VLOOKUP(Table1[[#This Row],[Stock]],[2]CUS030!$A$5:$BO$10000,36,0)/Table1[[#This Row],[Rate
(L/S)]],"")</f>
        <v/>
      </c>
      <c r="AF678" s="7" t="str">
        <f>IFERROR(VLOOKUP(Table1[[#This Row],[Stock]],[2]CUS030!$A$5:$BO$10000,37,0)/Table1[[#This Row],[Rate
(L/S)]],"")</f>
        <v/>
      </c>
      <c r="AG678" s="7" t="str">
        <f>IFERROR(VLOOKUP(Table1[[#This Row],[Stock]],[2]CUS030!$A$5:$BO$10000,38,0)/Table1[[#This Row],[Rate
(L/S)]],"")</f>
        <v/>
      </c>
      <c r="AH678" s="7" t="str">
        <f>IFERROR(VLOOKUP(Table1[[#This Row],[Stock]],[2]CUS030!$A$5:$BO$10000,39,0)/Table1[[#This Row],[Rate
(L/S)]],"")</f>
        <v/>
      </c>
      <c r="AI678" s="7" t="str">
        <f>IFERROR(VLOOKUP(Table1[[#This Row],[Stock]],[2]CUS030!$A$5:$BO$10000,40,0)/Table1[[#This Row],[Rate
(L/S)]],"")</f>
        <v/>
      </c>
      <c r="AJ678" s="7" t="str">
        <f>IFERROR(VLOOKUP(Table1[[#This Row],[Stock]],[2]CUS030!$A$5:$BO$10000,41,0)/Table1[[#This Row],[Rate
(L/S)]],"")</f>
        <v/>
      </c>
      <c r="AK678" s="7" t="str">
        <f>IFERROR(VLOOKUP(Table1[[#This Row],[Stock]],[2]CUS030!$A$5:$BO$10000,42,0)/Table1[[#This Row],[Rate
(L/S)]],"")</f>
        <v/>
      </c>
      <c r="AL678" s="7" t="str">
        <f>IFERROR(VLOOKUP(Table1[[#This Row],[Stock]],[2]CUS030!$A$5:$BO$10000,43,0)/Table1[[#This Row],[Rate
(L/S)]],"")</f>
        <v/>
      </c>
      <c r="AM678" s="7" t="str">
        <f>IFERROR(VLOOKUP(Table1[[#This Row],[Stock]],[2]CUS030!$A$5:$BO$10000,44,0)/Table1[[#This Row],[Rate
(L/S)]],"")</f>
        <v/>
      </c>
      <c r="AN678" s="7" t="str">
        <f>IFERROR(VLOOKUP(Table1[[#This Row],[Stock]],[2]CUS030!$A$5:$BO$10000,45,0)/Table1[[#This Row],[Rate
(L/S)]],"")</f>
        <v/>
      </c>
      <c r="AO678" s="7" t="str">
        <f>IFERROR(VLOOKUP(Table1[[#This Row],[Stock]],[2]CUS030!$A$5:$BO$10000,46,0)/Table1[[#This Row],[Rate
(L/S)]],"")</f>
        <v/>
      </c>
      <c r="AP678" s="7" t="str">
        <f>IFERROR(VLOOKUP(Table1[[#This Row],[Stock]],[2]CUS030!$A$5:$BO$10000,47,0)/Table1[[#This Row],[Rate
(L/S)]],"")</f>
        <v/>
      </c>
      <c r="AQ678" s="7" t="str">
        <f>IFERROR(VLOOKUP(Table1[[#This Row],[Stock]],[2]CUS030!$A$5:$BO$10000,48,0)/Table1[[#This Row],[Rate
(L/S)]],"")</f>
        <v/>
      </c>
      <c r="AR678" s="7" t="str">
        <f>IFERROR(VLOOKUP(Table1[[#This Row],[Stock]],[2]CUS030!$A$5:$BO$10000,49,0)/Table1[[#This Row],[Rate
(L/S)]],"")</f>
        <v/>
      </c>
      <c r="AS678" s="7" t="str">
        <f>IFERROR(VLOOKUP(Table1[[#This Row],[Stock]],[2]CUS030!$A$5:$BO$10000,50,0)/Table1[[#This Row],[Rate
(L/S)]],"")</f>
        <v/>
      </c>
      <c r="AT678" s="7" t="str">
        <f>IFERROR(VLOOKUP(Table1[[#This Row],[Stock]],[2]CUS030!$A$5:$BO$10000,51,0)/Table1[[#This Row],[Rate
(L/S)]],"")</f>
        <v/>
      </c>
      <c r="AU678" s="7" t="str">
        <f>IFERROR(VLOOKUP(Table1[[#This Row],[Stock]],[2]CUS030!$A$5:$BO$10000,52,0)/Table1[[#This Row],[Rate
(L/S)]],"")</f>
        <v/>
      </c>
      <c r="AV678" s="7" t="str">
        <f>IFERROR(VLOOKUP(Table1[[#This Row],[Stock]],[2]CUS030!$A$5:$BO$10000,53,0)/Table1[[#This Row],[Rate
(L/S)]],"")</f>
        <v/>
      </c>
      <c r="AW678" s="7" t="str">
        <f>IFERROR(VLOOKUP(Table1[[#This Row],[Stock]],[2]CUS030!$A$5:$BO$10000,54,0)/Table1[[#This Row],[Rate
(L/S)]],"")</f>
        <v/>
      </c>
      <c r="AX678" s="7" t="str">
        <f>IFERROR(VLOOKUP(Table1[[#This Row],[Stock]],[2]CUS030!$A$5:$BO$10000,55,0)/Table1[[#This Row],[Rate
(L/S)]],"")</f>
        <v/>
      </c>
      <c r="AY678" s="7" t="str">
        <f>IFERROR(VLOOKUP(Table1[[#This Row],[Stock]],[2]CUS030!$A$5:$BO$10000,56,0)/Table1[[#This Row],[Rate
(L/S)]],"")</f>
        <v/>
      </c>
      <c r="AZ678" s="7" t="str">
        <f>IFERROR(VLOOKUP(Table1[[#This Row],[Stock]],[2]CUS030!$A$5:$BO$10000,57,0)/Table1[[#This Row],[Rate
(L/S)]],"")</f>
        <v/>
      </c>
      <c r="BA678" s="7" t="str">
        <f>IFERROR(VLOOKUP(Table1[[#This Row],[Stock]],[2]CUS030!$A$5:$BO$10000,58,0)/Table1[[#This Row],[Rate
(L/S)]],"")</f>
        <v/>
      </c>
      <c r="BB678" s="7" t="str">
        <f>IFERROR(VLOOKUP(Table1[[#This Row],[Stock]],[2]CUS030!$A$5:$BO$10000,59,0)/Table1[[#This Row],[Rate
(L/S)]],"")</f>
        <v/>
      </c>
      <c r="BC678" s="7" t="str">
        <f>IFERROR(VLOOKUP(Table1[[#This Row],[Stock]],[2]CUS030!$A$5:$BO$10000,60,0)/Table1[[#This Row],[Rate
(L/S)]],"")</f>
        <v/>
      </c>
      <c r="BD678" s="7" t="str">
        <f>IFERROR(VLOOKUP(Table1[[#This Row],[Stock]],[2]CUS030!$A$5:$BO$10000,61,0)/Table1[[#This Row],[Rate
(L/S)]],"")</f>
        <v/>
      </c>
      <c r="BE678" s="7" t="str">
        <f>IFERROR(VLOOKUP(Table1[[#This Row],[Stock]],[2]CUS030!$A$5:$BO$10000,62,0)/Table1[[#This Row],[Rate
(L/S)]],"")</f>
        <v/>
      </c>
      <c r="BF678" s="7" t="str">
        <f>IFERROR(VLOOKUP(Table1[[#This Row],[Stock]],[2]CUS030!$A$5:$BO$10000,63,0)/Table1[[#This Row],[Rate
(L/S)]],"")</f>
        <v/>
      </c>
      <c r="BG678" s="7" t="str">
        <f>IFERROR(VLOOKUP(Table1[[#This Row],[Stock]],[2]CUS030!$A$5:$BO$10000,64,0)/Table1[[#This Row],[Rate
(L/S)]],"")</f>
        <v/>
      </c>
      <c r="BH678" s="7" t="str">
        <f>IFERROR(VLOOKUP(Table1[[#This Row],[Stock]],[2]CUS030!$A$5:$BO$10000,65,0)/Table1[[#This Row],[Rate
(L/S)]],"")</f>
        <v/>
      </c>
      <c r="BI678" s="7" t="s">
        <v>1</v>
      </c>
      <c r="BJ678" s="15">
        <f>IFERROR(IF(Table1[[#This Row],[S.Material]]="S",(Table1[[#This Row],[Total Qty]]+Table1[[#This Row],[N+1]]+Table1[[#This Row],[N+2]]),Table1[[#This Row],[Total Qty]]+Table1[[#This Row],[N+1]]),)</f>
        <v>0</v>
      </c>
      <c r="BK678" s="7" t="str">
        <f>IFERROR(IF(((AVERAGE((Table1[[#This Row],[N+1]],Table1[[#This Row],[N+2]]),Table1[[#This Row],[N+3]])-(Table1[[#This Row],[Total Qty]])))&gt;500,"Fixed&gt;500pcs",""),"")</f>
        <v/>
      </c>
      <c r="BL678" s="7" t="str">
        <f>IF(AND(Table1[[#This Row],[Last Forcast]]=0,Table1[[#This Row],[Total Qty]]&gt;0,Table1[[#This Row],[N+1]]&gt;0),"Check PO again","")</f>
        <v/>
      </c>
    </row>
    <row r="679" spans="2:64" x14ac:dyDescent="0.3">
      <c r="B679">
        <v>677</v>
      </c>
      <c r="C679" t="s">
        <v>691</v>
      </c>
      <c r="D679">
        <f>IFERROR(ROUND((MID(Table1[[#This Row],[Production]],35,(LEN(Table1[[#This Row],[Production]]))-37)/(MID(Table1[[#This Row],[Stock]],35,(LEN(Table1[[#This Row],[Stock]]))-37))),0),"")</f>
        <v>6</v>
      </c>
      <c r="E679" t="s">
        <v>690</v>
      </c>
      <c r="F679" s="16">
        <f>VLOOKUP(LEFT(Table1[[#This Row],[Production]],LEN(Table1[[#This Row],[Production]])-7),Item!$A$5:$Z$1000,26,0)</f>
        <v>1.31</v>
      </c>
      <c r="H679" s="8" t="str">
        <f>IFERROR(VLOOKUP(MID(Table1[[#This Row],[Production]],10,2),Special!$B$2:$D$26,3,0),"")</f>
        <v>S</v>
      </c>
      <c r="J679" t="b">
        <f>EXACT(LEFT(Table1[[#This Row],[Stock]],12),LEFT(Table1[[#This Row],[Production]],12))</f>
        <v>1</v>
      </c>
      <c r="K679" t="b">
        <f>EXACT((RIGHT(Table1[[#This Row],[Stock]],3)),((RIGHT(Table1[[#This Row],[Production]],3))))</f>
        <v>1</v>
      </c>
      <c r="L679" s="14">
        <f>IFERROR(VLOOKUP(Table1[[#This Row],[Stock]],[1]Sheet1!$A$7:$N$10000,14,0),"")</f>
        <v>4</v>
      </c>
      <c r="M679" s="14">
        <f>IFERROR(ROUND((Table1[[#This Row],[Stock
(S&amp;L)]]/Table1[[#This Row],[Rate
(L/S)]]),0),"")</f>
        <v>1</v>
      </c>
      <c r="O679" t="str">
        <f>IF(Table1[[#This Row],[Rate
(L/S)]]=1,"P/E","C")</f>
        <v>C</v>
      </c>
      <c r="P679" s="7">
        <f>IFERROR(VLOOKUP(Table1[[#This Row],[Stock]],[2]CUS030!$A$5:$BO$10000,21,0)/Table1[[#This Row],[Rate
(L/S)]],"")</f>
        <v>0</v>
      </c>
      <c r="Q679" s="7">
        <f>IFERROR(VLOOKUP(Table1[[#This Row],[Stock]],[2]CUS030!$A$5:$BO$10000,22,0)/Table1[[#This Row],[Rate
(L/S)]],"")</f>
        <v>0</v>
      </c>
      <c r="R679" s="7">
        <f>IFERROR(VLOOKUP(Table1[[#This Row],[Stock]],[2]CUS030!$A$5:$BO$10000,23,0)/Table1[[#This Row],[Rate
(L/S)]],"")</f>
        <v>0</v>
      </c>
      <c r="S679" s="7">
        <f>IFERROR(VLOOKUP(Table1[[#This Row],[Stock]],[2]CUS030!$A$5:$BO$10000,24,0)/Table1[[#This Row],[Rate
(L/S)]],"")</f>
        <v>0</v>
      </c>
      <c r="T679" s="7">
        <f>IFERROR(VLOOKUP(Table1[[#This Row],[Stock]],[2]CUS030!$A$5:$BO$10000,25,0)/Table1[[#This Row],[Rate
(L/S)]],"")</f>
        <v>0</v>
      </c>
      <c r="U679" s="7">
        <f>IFERROR(VLOOKUP(Table1[[#This Row],[Stock]],[2]CUS030!$A$5:$BO$10000,26,0)/Table1[[#This Row],[Rate
(L/S)]],"")</f>
        <v>16.333333333333332</v>
      </c>
      <c r="V679" s="7">
        <f>IFERROR(VLOOKUP(Table1[[#This Row],[Stock]],[2]CUS030!$A$5:$BO$10000,27,0)/Table1[[#This Row],[Rate
(L/S)]],"")</f>
        <v>0</v>
      </c>
      <c r="W679" s="7">
        <f>IFERROR(VLOOKUP(Table1[[#This Row],[Stock]],[2]CUS030!$A$5:$BO$10000,28,0)/Table1[[#This Row],[Rate
(L/S)]],"")</f>
        <v>0</v>
      </c>
      <c r="X679" s="7">
        <f>IFERROR(VLOOKUP(Table1[[#This Row],[Stock]],[2]CUS030!$A$5:$BO$10000,29,0)/Table1[[#This Row],[Rate
(L/S)]],"")</f>
        <v>0</v>
      </c>
      <c r="Y679" s="7">
        <f>IFERROR(VLOOKUP(Table1[[#This Row],[Stock]],[2]CUS030!$A$5:$BO$10000,30,0)/Table1[[#This Row],[Rate
(L/S)]],"")</f>
        <v>0</v>
      </c>
      <c r="Z679" s="7">
        <f>IFERROR(VLOOKUP(Table1[[#This Row],[Stock]],[2]CUS030!$A$5:$BO$10000,31,0)/Table1[[#This Row],[Rate
(L/S)]],"")</f>
        <v>0</v>
      </c>
      <c r="AA679" s="7">
        <f>IFERROR(VLOOKUP(Table1[[#This Row],[Stock]],[2]CUS030!$A$5:$BO$10000,32,0)/Table1[[#This Row],[Rate
(L/S)]],"")</f>
        <v>0</v>
      </c>
      <c r="AB679" s="7">
        <f>IFERROR(VLOOKUP(Table1[[#This Row],[Stock]],[2]CUS030!$A$5:$BO$10000,33,0)/Table1[[#This Row],[Rate
(L/S)]],"")</f>
        <v>0</v>
      </c>
      <c r="AC679" s="7">
        <f>IFERROR(VLOOKUP(Table1[[#This Row],[Stock]],[2]CUS030!$A$5:$BO$10000,34,0)/Table1[[#This Row],[Rate
(L/S)]],"")</f>
        <v>0</v>
      </c>
      <c r="AD679" s="7">
        <f>IFERROR(VLOOKUP(Table1[[#This Row],[Stock]],[2]CUS030!$A$5:$BO$10000,35,0)/Table1[[#This Row],[Rate
(L/S)]],"")</f>
        <v>0</v>
      </c>
      <c r="AE679" s="7">
        <f>IFERROR(VLOOKUP(Table1[[#This Row],[Stock]],[2]CUS030!$A$5:$BO$10000,36,0)/Table1[[#This Row],[Rate
(L/S)]],"")</f>
        <v>0</v>
      </c>
      <c r="AF679" s="7">
        <f>IFERROR(VLOOKUP(Table1[[#This Row],[Stock]],[2]CUS030!$A$5:$BO$10000,37,0)/Table1[[#This Row],[Rate
(L/S)]],"")</f>
        <v>0</v>
      </c>
      <c r="AG679" s="7">
        <f>IFERROR(VLOOKUP(Table1[[#This Row],[Stock]],[2]CUS030!$A$5:$BO$10000,38,0)/Table1[[#This Row],[Rate
(L/S)]],"")</f>
        <v>0</v>
      </c>
      <c r="AH679" s="7">
        <f>IFERROR(VLOOKUP(Table1[[#This Row],[Stock]],[2]CUS030!$A$5:$BO$10000,39,0)/Table1[[#This Row],[Rate
(L/S)]],"")</f>
        <v>0</v>
      </c>
      <c r="AI679" s="7">
        <f>IFERROR(VLOOKUP(Table1[[#This Row],[Stock]],[2]CUS030!$A$5:$BO$10000,40,0)/Table1[[#This Row],[Rate
(L/S)]],"")</f>
        <v>0</v>
      </c>
      <c r="AJ679" s="7">
        <f>IFERROR(VLOOKUP(Table1[[#This Row],[Stock]],[2]CUS030!$A$5:$BO$10000,41,0)/Table1[[#This Row],[Rate
(L/S)]],"")</f>
        <v>0</v>
      </c>
      <c r="AK679" s="7">
        <f>IFERROR(VLOOKUP(Table1[[#This Row],[Stock]],[2]CUS030!$A$5:$BO$10000,42,0)/Table1[[#This Row],[Rate
(L/S)]],"")</f>
        <v>0</v>
      </c>
      <c r="AL679" s="7">
        <f>IFERROR(VLOOKUP(Table1[[#This Row],[Stock]],[2]CUS030!$A$5:$BO$10000,43,0)/Table1[[#This Row],[Rate
(L/S)]],"")</f>
        <v>0</v>
      </c>
      <c r="AM679" s="7">
        <f>IFERROR(VLOOKUP(Table1[[#This Row],[Stock]],[2]CUS030!$A$5:$BO$10000,44,0)/Table1[[#This Row],[Rate
(L/S)]],"")</f>
        <v>0</v>
      </c>
      <c r="AN679" s="7">
        <f>IFERROR(VLOOKUP(Table1[[#This Row],[Stock]],[2]CUS030!$A$5:$BO$10000,45,0)/Table1[[#This Row],[Rate
(L/S)]],"")</f>
        <v>0</v>
      </c>
      <c r="AO679" s="7">
        <f>IFERROR(VLOOKUP(Table1[[#This Row],[Stock]],[2]CUS030!$A$5:$BO$10000,46,0)/Table1[[#This Row],[Rate
(L/S)]],"")</f>
        <v>0</v>
      </c>
      <c r="AP679" s="7">
        <f>IFERROR(VLOOKUP(Table1[[#This Row],[Stock]],[2]CUS030!$A$5:$BO$10000,47,0)/Table1[[#This Row],[Rate
(L/S)]],"")</f>
        <v>0</v>
      </c>
      <c r="AQ679" s="7">
        <f>IFERROR(VLOOKUP(Table1[[#This Row],[Stock]],[2]CUS030!$A$5:$BO$10000,48,0)/Table1[[#This Row],[Rate
(L/S)]],"")</f>
        <v>0</v>
      </c>
      <c r="AR679" s="7">
        <f>IFERROR(VLOOKUP(Table1[[#This Row],[Stock]],[2]CUS030!$A$5:$BO$10000,49,0)/Table1[[#This Row],[Rate
(L/S)]],"")</f>
        <v>0</v>
      </c>
      <c r="AS679" s="7">
        <f>IFERROR(VLOOKUP(Table1[[#This Row],[Stock]],[2]CUS030!$A$5:$BO$10000,50,0)/Table1[[#This Row],[Rate
(L/S)]],"")</f>
        <v>0</v>
      </c>
      <c r="AT679" s="7">
        <f>IFERROR(VLOOKUP(Table1[[#This Row],[Stock]],[2]CUS030!$A$5:$BO$10000,51,0)/Table1[[#This Row],[Rate
(L/S)]],"")</f>
        <v>0</v>
      </c>
      <c r="AU679" s="7">
        <f>IFERROR(VLOOKUP(Table1[[#This Row],[Stock]],[2]CUS030!$A$5:$BO$10000,52,0)/Table1[[#This Row],[Rate
(L/S)]],"")</f>
        <v>0</v>
      </c>
      <c r="AV679" s="7">
        <f>IFERROR(VLOOKUP(Table1[[#This Row],[Stock]],[2]CUS030!$A$5:$BO$10000,53,0)/Table1[[#This Row],[Rate
(L/S)]],"")</f>
        <v>16.333333333333332</v>
      </c>
      <c r="AW679" s="7">
        <f>IFERROR(VLOOKUP(Table1[[#This Row],[Stock]],[2]CUS030!$A$5:$BO$10000,54,0)/Table1[[#This Row],[Rate
(L/S)]],"")</f>
        <v>0</v>
      </c>
      <c r="AX679" s="7">
        <f>IFERROR(VLOOKUP(Table1[[#This Row],[Stock]],[2]CUS030!$A$5:$BO$10000,55,0)/Table1[[#This Row],[Rate
(L/S)]],"")</f>
        <v>20</v>
      </c>
      <c r="AY679" s="7">
        <f>IFERROR(VLOOKUP(Table1[[#This Row],[Stock]],[2]CUS030!$A$5:$BO$10000,56,0)/Table1[[#This Row],[Rate
(L/S)]],"")</f>
        <v>26.666666666666668</v>
      </c>
      <c r="AZ679" s="7">
        <f>IFERROR(VLOOKUP(Table1[[#This Row],[Stock]],[2]CUS030!$A$5:$BO$10000,57,0)/Table1[[#This Row],[Rate
(L/S)]],"")</f>
        <v>16.666666666666668</v>
      </c>
      <c r="BA679" s="7">
        <f>IFERROR(VLOOKUP(Table1[[#This Row],[Stock]],[2]CUS030!$A$5:$BO$10000,58,0)/Table1[[#This Row],[Rate
(L/S)]],"")</f>
        <v>0</v>
      </c>
      <c r="BB679" s="7">
        <f>IFERROR(VLOOKUP(Table1[[#This Row],[Stock]],[2]CUS030!$A$5:$BO$10000,59,0)/Table1[[#This Row],[Rate
(L/S)]],"")</f>
        <v>0</v>
      </c>
      <c r="BC679" s="7">
        <f>IFERROR(VLOOKUP(Table1[[#This Row],[Stock]],[2]CUS030!$A$5:$BO$10000,60,0)/Table1[[#This Row],[Rate
(L/S)]],"")</f>
        <v>0</v>
      </c>
      <c r="BD679" s="7">
        <f>IFERROR(VLOOKUP(Table1[[#This Row],[Stock]],[2]CUS030!$A$5:$BO$10000,61,0)/Table1[[#This Row],[Rate
(L/S)]],"")</f>
        <v>0</v>
      </c>
      <c r="BE679" s="7">
        <f>IFERROR(VLOOKUP(Table1[[#This Row],[Stock]],[2]CUS030!$A$5:$BO$10000,62,0)/Table1[[#This Row],[Rate
(L/S)]],"")</f>
        <v>0</v>
      </c>
      <c r="BF679" s="7">
        <f>IFERROR(VLOOKUP(Table1[[#This Row],[Stock]],[2]CUS030!$A$5:$BO$10000,63,0)/Table1[[#This Row],[Rate
(L/S)]],"")</f>
        <v>0</v>
      </c>
      <c r="BG679" s="7">
        <f>IFERROR(VLOOKUP(Table1[[#This Row],[Stock]],[2]CUS030!$A$5:$BO$10000,64,0)/Table1[[#This Row],[Rate
(L/S)]],"")</f>
        <v>0</v>
      </c>
      <c r="BH679" s="7">
        <f>IFERROR(VLOOKUP(Table1[[#This Row],[Stock]],[2]CUS030!$A$5:$BO$10000,65,0)/Table1[[#This Row],[Rate
(L/S)]],"")</f>
        <v>0</v>
      </c>
      <c r="BI679" s="7" t="s">
        <v>1</v>
      </c>
      <c r="BJ679" s="15">
        <f>IFERROR(IF(Table1[[#This Row],[S.Material]]="S",(Table1[[#This Row],[Total Qty]]+Table1[[#This Row],[N+1]]+Table1[[#This Row],[N+2]]),Table1[[#This Row],[Total Qty]]+Table1[[#This Row],[N+1]]),)</f>
        <v>59.666666666666671</v>
      </c>
      <c r="BK679" s="7" t="str">
        <f>IFERROR(IF(((AVERAGE((Table1[[#This Row],[N+1]],Table1[[#This Row],[N+2]]),Table1[[#This Row],[N+3]])-(Table1[[#This Row],[Total Qty]])))&gt;500,"Fixed&gt;500pcs",""),"")</f>
        <v/>
      </c>
      <c r="BL679" s="7" t="str">
        <f>IF(AND(Table1[[#This Row],[Last Forcast]]=0,Table1[[#This Row],[Total Qty]]&gt;0,Table1[[#This Row],[N+1]]&gt;0),"Check PO again","")</f>
        <v/>
      </c>
    </row>
    <row r="680" spans="2:64" x14ac:dyDescent="0.3">
      <c r="B680">
        <v>678</v>
      </c>
      <c r="C680" t="s">
        <v>692</v>
      </c>
      <c r="D680">
        <f>IFERROR(ROUND((MID(Table1[[#This Row],[Production]],35,(LEN(Table1[[#This Row],[Production]]))-37)/(MID(Table1[[#This Row],[Stock]],35,(LEN(Table1[[#This Row],[Stock]]))-37))),0),"")</f>
        <v>4</v>
      </c>
      <c r="E680" t="s">
        <v>693</v>
      </c>
      <c r="F680" s="16">
        <f>VLOOKUP(LEFT(Table1[[#This Row],[Production]],LEN(Table1[[#This Row],[Production]])-7),Item!$A$5:$Z$1000,26,0)</f>
        <v>0.81100000000000005</v>
      </c>
      <c r="H680" s="8" t="str">
        <f>IFERROR(VLOOKUP(MID(Table1[[#This Row],[Production]],10,2),Special!$B$2:$D$26,3,0),"")</f>
        <v>S</v>
      </c>
      <c r="J680" t="b">
        <f>EXACT(LEFT(Table1[[#This Row],[Stock]],12),LEFT(Table1[[#This Row],[Production]],12))</f>
        <v>1</v>
      </c>
      <c r="K680" t="b">
        <f>EXACT((RIGHT(Table1[[#This Row],[Stock]],3)),((RIGHT(Table1[[#This Row],[Production]],3))))</f>
        <v>1</v>
      </c>
      <c r="L680" s="14">
        <f>IFERROR(VLOOKUP(Table1[[#This Row],[Stock]],[1]Sheet1!$A$7:$N$10000,14,0),"")</f>
        <v>13</v>
      </c>
      <c r="M680" s="14">
        <f>IFERROR(ROUND((Table1[[#This Row],[Stock
(S&amp;L)]]/Table1[[#This Row],[Rate
(L/S)]]),0),"")</f>
        <v>3</v>
      </c>
      <c r="O680" t="str">
        <f>IF(Table1[[#This Row],[Rate
(L/S)]]=1,"P/E","C")</f>
        <v>C</v>
      </c>
      <c r="P680" s="7">
        <f>IFERROR(VLOOKUP(Table1[[#This Row],[Stock]],[2]CUS030!$A$5:$BO$10000,21,0)/Table1[[#This Row],[Rate
(L/S)]],"")</f>
        <v>0</v>
      </c>
      <c r="Q680" s="7">
        <f>IFERROR(VLOOKUP(Table1[[#This Row],[Stock]],[2]CUS030!$A$5:$BO$10000,22,0)/Table1[[#This Row],[Rate
(L/S)]],"")</f>
        <v>0</v>
      </c>
      <c r="R680" s="7">
        <f>IFERROR(VLOOKUP(Table1[[#This Row],[Stock]],[2]CUS030!$A$5:$BO$10000,23,0)/Table1[[#This Row],[Rate
(L/S)]],"")</f>
        <v>0</v>
      </c>
      <c r="S680" s="7">
        <f>IFERROR(VLOOKUP(Table1[[#This Row],[Stock]],[2]CUS030!$A$5:$BO$10000,24,0)/Table1[[#This Row],[Rate
(L/S)]],"")</f>
        <v>0</v>
      </c>
      <c r="T680" s="7">
        <f>IFERROR(VLOOKUP(Table1[[#This Row],[Stock]],[2]CUS030!$A$5:$BO$10000,25,0)/Table1[[#This Row],[Rate
(L/S)]],"")</f>
        <v>0</v>
      </c>
      <c r="U680" s="7">
        <f>IFERROR(VLOOKUP(Table1[[#This Row],[Stock]],[2]CUS030!$A$5:$BO$10000,26,0)/Table1[[#This Row],[Rate
(L/S)]],"")</f>
        <v>317.5</v>
      </c>
      <c r="V680" s="7">
        <f>IFERROR(VLOOKUP(Table1[[#This Row],[Stock]],[2]CUS030!$A$5:$BO$10000,27,0)/Table1[[#This Row],[Rate
(L/S)]],"")</f>
        <v>0</v>
      </c>
      <c r="W680" s="7">
        <f>IFERROR(VLOOKUP(Table1[[#This Row],[Stock]],[2]CUS030!$A$5:$BO$10000,28,0)/Table1[[#This Row],[Rate
(L/S)]],"")</f>
        <v>0</v>
      </c>
      <c r="X680" s="7">
        <f>IFERROR(VLOOKUP(Table1[[#This Row],[Stock]],[2]CUS030!$A$5:$BO$10000,29,0)/Table1[[#This Row],[Rate
(L/S)]],"")</f>
        <v>0</v>
      </c>
      <c r="Y680" s="7">
        <f>IFERROR(VLOOKUP(Table1[[#This Row],[Stock]],[2]CUS030!$A$5:$BO$10000,30,0)/Table1[[#This Row],[Rate
(L/S)]],"")</f>
        <v>0</v>
      </c>
      <c r="Z680" s="7">
        <f>IFERROR(VLOOKUP(Table1[[#This Row],[Stock]],[2]CUS030!$A$5:$BO$10000,31,0)/Table1[[#This Row],[Rate
(L/S)]],"")</f>
        <v>0</v>
      </c>
      <c r="AA680" s="7">
        <f>IFERROR(VLOOKUP(Table1[[#This Row],[Stock]],[2]CUS030!$A$5:$BO$10000,32,0)/Table1[[#This Row],[Rate
(L/S)]],"")</f>
        <v>0</v>
      </c>
      <c r="AB680" s="7">
        <f>IFERROR(VLOOKUP(Table1[[#This Row],[Stock]],[2]CUS030!$A$5:$BO$10000,33,0)/Table1[[#This Row],[Rate
(L/S)]],"")</f>
        <v>0</v>
      </c>
      <c r="AC680" s="7">
        <f>IFERROR(VLOOKUP(Table1[[#This Row],[Stock]],[2]CUS030!$A$5:$BO$10000,34,0)/Table1[[#This Row],[Rate
(L/S)]],"")</f>
        <v>0</v>
      </c>
      <c r="AD680" s="7">
        <f>IFERROR(VLOOKUP(Table1[[#This Row],[Stock]],[2]CUS030!$A$5:$BO$10000,35,0)/Table1[[#This Row],[Rate
(L/S)]],"")</f>
        <v>0</v>
      </c>
      <c r="AE680" s="7">
        <f>IFERROR(VLOOKUP(Table1[[#This Row],[Stock]],[2]CUS030!$A$5:$BO$10000,36,0)/Table1[[#This Row],[Rate
(L/S)]],"")</f>
        <v>0</v>
      </c>
      <c r="AF680" s="7">
        <f>IFERROR(VLOOKUP(Table1[[#This Row],[Stock]],[2]CUS030!$A$5:$BO$10000,37,0)/Table1[[#This Row],[Rate
(L/S)]],"")</f>
        <v>0</v>
      </c>
      <c r="AG680" s="7">
        <f>IFERROR(VLOOKUP(Table1[[#This Row],[Stock]],[2]CUS030!$A$5:$BO$10000,38,0)/Table1[[#This Row],[Rate
(L/S)]],"")</f>
        <v>0</v>
      </c>
      <c r="AH680" s="7">
        <f>IFERROR(VLOOKUP(Table1[[#This Row],[Stock]],[2]CUS030!$A$5:$BO$10000,39,0)/Table1[[#This Row],[Rate
(L/S)]],"")</f>
        <v>0</v>
      </c>
      <c r="AI680" s="7">
        <f>IFERROR(VLOOKUP(Table1[[#This Row],[Stock]],[2]CUS030!$A$5:$BO$10000,40,0)/Table1[[#This Row],[Rate
(L/S)]],"")</f>
        <v>0</v>
      </c>
      <c r="AJ680" s="7">
        <f>IFERROR(VLOOKUP(Table1[[#This Row],[Stock]],[2]CUS030!$A$5:$BO$10000,41,0)/Table1[[#This Row],[Rate
(L/S)]],"")</f>
        <v>0</v>
      </c>
      <c r="AK680" s="7">
        <f>IFERROR(VLOOKUP(Table1[[#This Row],[Stock]],[2]CUS030!$A$5:$BO$10000,42,0)/Table1[[#This Row],[Rate
(L/S)]],"")</f>
        <v>0</v>
      </c>
      <c r="AL680" s="7">
        <f>IFERROR(VLOOKUP(Table1[[#This Row],[Stock]],[2]CUS030!$A$5:$BO$10000,43,0)/Table1[[#This Row],[Rate
(L/S)]],"")</f>
        <v>0</v>
      </c>
      <c r="AM680" s="7">
        <f>IFERROR(VLOOKUP(Table1[[#This Row],[Stock]],[2]CUS030!$A$5:$BO$10000,44,0)/Table1[[#This Row],[Rate
(L/S)]],"")</f>
        <v>0</v>
      </c>
      <c r="AN680" s="7">
        <f>IFERROR(VLOOKUP(Table1[[#This Row],[Stock]],[2]CUS030!$A$5:$BO$10000,45,0)/Table1[[#This Row],[Rate
(L/S)]],"")</f>
        <v>0</v>
      </c>
      <c r="AO680" s="7">
        <f>IFERROR(VLOOKUP(Table1[[#This Row],[Stock]],[2]CUS030!$A$5:$BO$10000,46,0)/Table1[[#This Row],[Rate
(L/S)]],"")</f>
        <v>0</v>
      </c>
      <c r="AP680" s="7">
        <f>IFERROR(VLOOKUP(Table1[[#This Row],[Stock]],[2]CUS030!$A$5:$BO$10000,47,0)/Table1[[#This Row],[Rate
(L/S)]],"")</f>
        <v>0</v>
      </c>
      <c r="AQ680" s="7">
        <f>IFERROR(VLOOKUP(Table1[[#This Row],[Stock]],[2]CUS030!$A$5:$BO$10000,48,0)/Table1[[#This Row],[Rate
(L/S)]],"")</f>
        <v>0</v>
      </c>
      <c r="AR680" s="7">
        <f>IFERROR(VLOOKUP(Table1[[#This Row],[Stock]],[2]CUS030!$A$5:$BO$10000,49,0)/Table1[[#This Row],[Rate
(L/S)]],"")</f>
        <v>0</v>
      </c>
      <c r="AS680" s="7">
        <f>IFERROR(VLOOKUP(Table1[[#This Row],[Stock]],[2]CUS030!$A$5:$BO$10000,50,0)/Table1[[#This Row],[Rate
(L/S)]],"")</f>
        <v>0</v>
      </c>
      <c r="AT680" s="7">
        <f>IFERROR(VLOOKUP(Table1[[#This Row],[Stock]],[2]CUS030!$A$5:$BO$10000,51,0)/Table1[[#This Row],[Rate
(L/S)]],"")</f>
        <v>0</v>
      </c>
      <c r="AU680" s="7">
        <f>IFERROR(VLOOKUP(Table1[[#This Row],[Stock]],[2]CUS030!$A$5:$BO$10000,52,0)/Table1[[#This Row],[Rate
(L/S)]],"")</f>
        <v>0</v>
      </c>
      <c r="AV680" s="7">
        <f>IFERROR(VLOOKUP(Table1[[#This Row],[Stock]],[2]CUS030!$A$5:$BO$10000,53,0)/Table1[[#This Row],[Rate
(L/S)]],"")</f>
        <v>317.5</v>
      </c>
      <c r="AW680" s="7">
        <f>IFERROR(VLOOKUP(Table1[[#This Row],[Stock]],[2]CUS030!$A$5:$BO$10000,54,0)/Table1[[#This Row],[Rate
(L/S)]],"")</f>
        <v>0</v>
      </c>
      <c r="AX680" s="7">
        <f>IFERROR(VLOOKUP(Table1[[#This Row],[Stock]],[2]CUS030!$A$5:$BO$10000,55,0)/Table1[[#This Row],[Rate
(L/S)]],"")</f>
        <v>510</v>
      </c>
      <c r="AY680" s="7">
        <f>IFERROR(VLOOKUP(Table1[[#This Row],[Stock]],[2]CUS030!$A$5:$BO$10000,56,0)/Table1[[#This Row],[Rate
(L/S)]],"")</f>
        <v>180</v>
      </c>
      <c r="AZ680" s="7">
        <f>IFERROR(VLOOKUP(Table1[[#This Row],[Stock]],[2]CUS030!$A$5:$BO$10000,57,0)/Table1[[#This Row],[Rate
(L/S)]],"")</f>
        <v>135</v>
      </c>
      <c r="BA680" s="7">
        <f>IFERROR(VLOOKUP(Table1[[#This Row],[Stock]],[2]CUS030!$A$5:$BO$10000,58,0)/Table1[[#This Row],[Rate
(L/S)]],"")</f>
        <v>0</v>
      </c>
      <c r="BB680" s="7">
        <f>IFERROR(VLOOKUP(Table1[[#This Row],[Stock]],[2]CUS030!$A$5:$BO$10000,59,0)/Table1[[#This Row],[Rate
(L/S)]],"")</f>
        <v>0</v>
      </c>
      <c r="BC680" s="7">
        <f>IFERROR(VLOOKUP(Table1[[#This Row],[Stock]],[2]CUS030!$A$5:$BO$10000,60,0)/Table1[[#This Row],[Rate
(L/S)]],"")</f>
        <v>0</v>
      </c>
      <c r="BD680" s="7">
        <f>IFERROR(VLOOKUP(Table1[[#This Row],[Stock]],[2]CUS030!$A$5:$BO$10000,61,0)/Table1[[#This Row],[Rate
(L/S)]],"")</f>
        <v>0</v>
      </c>
      <c r="BE680" s="7">
        <f>IFERROR(VLOOKUP(Table1[[#This Row],[Stock]],[2]CUS030!$A$5:$BO$10000,62,0)/Table1[[#This Row],[Rate
(L/S)]],"")</f>
        <v>0</v>
      </c>
      <c r="BF680" s="7">
        <f>IFERROR(VLOOKUP(Table1[[#This Row],[Stock]],[2]CUS030!$A$5:$BO$10000,63,0)/Table1[[#This Row],[Rate
(L/S)]],"")</f>
        <v>0</v>
      </c>
      <c r="BG680" s="7">
        <f>IFERROR(VLOOKUP(Table1[[#This Row],[Stock]],[2]CUS030!$A$5:$BO$10000,64,0)/Table1[[#This Row],[Rate
(L/S)]],"")</f>
        <v>0</v>
      </c>
      <c r="BH680" s="7">
        <f>IFERROR(VLOOKUP(Table1[[#This Row],[Stock]],[2]CUS030!$A$5:$BO$10000,65,0)/Table1[[#This Row],[Rate
(L/S)]],"")</f>
        <v>0</v>
      </c>
      <c r="BI680" s="7" t="s">
        <v>1</v>
      </c>
      <c r="BJ680" s="15">
        <f>IFERROR(IF(Table1[[#This Row],[S.Material]]="S",(Table1[[#This Row],[Total Qty]]+Table1[[#This Row],[N+1]]+Table1[[#This Row],[N+2]]),Table1[[#This Row],[Total Qty]]+Table1[[#This Row],[N+1]]),)</f>
        <v>632.5</v>
      </c>
      <c r="BK680" s="7" t="str">
        <f>IFERROR(IF(((AVERAGE((Table1[[#This Row],[N+1]],Table1[[#This Row],[N+2]]),Table1[[#This Row],[N+3]])-(Table1[[#This Row],[Total Qty]])))&gt;500,"Fixed&gt;500pcs",""),"")</f>
        <v/>
      </c>
      <c r="BL680" s="7" t="str">
        <f>IF(AND(Table1[[#This Row],[Last Forcast]]=0,Table1[[#This Row],[Total Qty]]&gt;0,Table1[[#This Row],[N+1]]&gt;0),"Check PO again","")</f>
        <v/>
      </c>
    </row>
    <row r="681" spans="2:64" x14ac:dyDescent="0.3">
      <c r="B681">
        <v>679</v>
      </c>
      <c r="C681" t="s">
        <v>693</v>
      </c>
      <c r="D681">
        <f>IFERROR(ROUND((MID(Table1[[#This Row],[Production]],35,(LEN(Table1[[#This Row],[Production]]))-37)/(MID(Table1[[#This Row],[Stock]],35,(LEN(Table1[[#This Row],[Stock]]))-37))),0),"")</f>
        <v>1</v>
      </c>
      <c r="E681" t="s">
        <v>693</v>
      </c>
      <c r="F681" s="16">
        <f>VLOOKUP(LEFT(Table1[[#This Row],[Production]],LEN(Table1[[#This Row],[Production]])-7),Item!$A$5:$Z$1000,26,0)</f>
        <v>0.81100000000000005</v>
      </c>
      <c r="H681" s="8" t="str">
        <f>IFERROR(VLOOKUP(MID(Table1[[#This Row],[Production]],10,2),Special!$B$2:$D$26,3,0),"")</f>
        <v>S</v>
      </c>
      <c r="J681" t="b">
        <f>EXACT(LEFT(Table1[[#This Row],[Stock]],12),LEFT(Table1[[#This Row],[Production]],12))</f>
        <v>1</v>
      </c>
      <c r="K681" t="b">
        <f>EXACT((RIGHT(Table1[[#This Row],[Stock]],3)),((RIGHT(Table1[[#This Row],[Production]],3))))</f>
        <v>1</v>
      </c>
      <c r="L681" s="14">
        <f>IFERROR(VLOOKUP(Table1[[#This Row],[Stock]],[1]Sheet1!$A$7:$N$10000,14,0),"")</f>
        <v>560</v>
      </c>
      <c r="M681" s="14">
        <f>IFERROR(ROUND((Table1[[#This Row],[Stock
(S&amp;L)]]/Table1[[#This Row],[Rate
(L/S)]]),0),"")</f>
        <v>560</v>
      </c>
      <c r="O681" t="str">
        <f>IF(Table1[[#This Row],[Rate
(L/S)]]=1,"P/E","C")</f>
        <v>P/E</v>
      </c>
      <c r="P681" s="7" t="str">
        <f>IFERROR(VLOOKUP(Table1[[#This Row],[Stock]],[2]CUS030!$A$5:$BO$10000,21,0)/Table1[[#This Row],[Rate
(L/S)]],"")</f>
        <v/>
      </c>
      <c r="Q681" s="7" t="str">
        <f>IFERROR(VLOOKUP(Table1[[#This Row],[Stock]],[2]CUS030!$A$5:$BO$10000,22,0)/Table1[[#This Row],[Rate
(L/S)]],"")</f>
        <v/>
      </c>
      <c r="R681" s="7" t="str">
        <f>IFERROR(VLOOKUP(Table1[[#This Row],[Stock]],[2]CUS030!$A$5:$BO$10000,23,0)/Table1[[#This Row],[Rate
(L/S)]],"")</f>
        <v/>
      </c>
      <c r="S681" s="7" t="str">
        <f>IFERROR(VLOOKUP(Table1[[#This Row],[Stock]],[2]CUS030!$A$5:$BO$10000,24,0)/Table1[[#This Row],[Rate
(L/S)]],"")</f>
        <v/>
      </c>
      <c r="T681" s="7" t="str">
        <f>IFERROR(VLOOKUP(Table1[[#This Row],[Stock]],[2]CUS030!$A$5:$BO$10000,25,0)/Table1[[#This Row],[Rate
(L/S)]],"")</f>
        <v/>
      </c>
      <c r="U681" s="7" t="str">
        <f>IFERROR(VLOOKUP(Table1[[#This Row],[Stock]],[2]CUS030!$A$5:$BO$10000,26,0)/Table1[[#This Row],[Rate
(L/S)]],"")</f>
        <v/>
      </c>
      <c r="V681" s="7" t="str">
        <f>IFERROR(VLOOKUP(Table1[[#This Row],[Stock]],[2]CUS030!$A$5:$BO$10000,27,0)/Table1[[#This Row],[Rate
(L/S)]],"")</f>
        <v/>
      </c>
      <c r="W681" s="7" t="str">
        <f>IFERROR(VLOOKUP(Table1[[#This Row],[Stock]],[2]CUS030!$A$5:$BO$10000,28,0)/Table1[[#This Row],[Rate
(L/S)]],"")</f>
        <v/>
      </c>
      <c r="X681" s="7" t="str">
        <f>IFERROR(VLOOKUP(Table1[[#This Row],[Stock]],[2]CUS030!$A$5:$BO$10000,29,0)/Table1[[#This Row],[Rate
(L/S)]],"")</f>
        <v/>
      </c>
      <c r="Y681" s="7" t="str">
        <f>IFERROR(VLOOKUP(Table1[[#This Row],[Stock]],[2]CUS030!$A$5:$BO$10000,30,0)/Table1[[#This Row],[Rate
(L/S)]],"")</f>
        <v/>
      </c>
      <c r="Z681" s="7" t="str">
        <f>IFERROR(VLOOKUP(Table1[[#This Row],[Stock]],[2]CUS030!$A$5:$BO$10000,31,0)/Table1[[#This Row],[Rate
(L/S)]],"")</f>
        <v/>
      </c>
      <c r="AA681" s="7" t="str">
        <f>IFERROR(VLOOKUP(Table1[[#This Row],[Stock]],[2]CUS030!$A$5:$BO$10000,32,0)/Table1[[#This Row],[Rate
(L/S)]],"")</f>
        <v/>
      </c>
      <c r="AB681" s="7" t="str">
        <f>IFERROR(VLOOKUP(Table1[[#This Row],[Stock]],[2]CUS030!$A$5:$BO$10000,33,0)/Table1[[#This Row],[Rate
(L/S)]],"")</f>
        <v/>
      </c>
      <c r="AC681" s="7" t="str">
        <f>IFERROR(VLOOKUP(Table1[[#This Row],[Stock]],[2]CUS030!$A$5:$BO$10000,34,0)/Table1[[#This Row],[Rate
(L/S)]],"")</f>
        <v/>
      </c>
      <c r="AD681" s="7" t="str">
        <f>IFERROR(VLOOKUP(Table1[[#This Row],[Stock]],[2]CUS030!$A$5:$BO$10000,35,0)/Table1[[#This Row],[Rate
(L/S)]],"")</f>
        <v/>
      </c>
      <c r="AE681" s="7" t="str">
        <f>IFERROR(VLOOKUP(Table1[[#This Row],[Stock]],[2]CUS030!$A$5:$BO$10000,36,0)/Table1[[#This Row],[Rate
(L/S)]],"")</f>
        <v/>
      </c>
      <c r="AF681" s="7" t="str">
        <f>IFERROR(VLOOKUP(Table1[[#This Row],[Stock]],[2]CUS030!$A$5:$BO$10000,37,0)/Table1[[#This Row],[Rate
(L/S)]],"")</f>
        <v/>
      </c>
      <c r="AG681" s="7" t="str">
        <f>IFERROR(VLOOKUP(Table1[[#This Row],[Stock]],[2]CUS030!$A$5:$BO$10000,38,0)/Table1[[#This Row],[Rate
(L/S)]],"")</f>
        <v/>
      </c>
      <c r="AH681" s="7" t="str">
        <f>IFERROR(VLOOKUP(Table1[[#This Row],[Stock]],[2]CUS030!$A$5:$BO$10000,39,0)/Table1[[#This Row],[Rate
(L/S)]],"")</f>
        <v/>
      </c>
      <c r="AI681" s="7" t="str">
        <f>IFERROR(VLOOKUP(Table1[[#This Row],[Stock]],[2]CUS030!$A$5:$BO$10000,40,0)/Table1[[#This Row],[Rate
(L/S)]],"")</f>
        <v/>
      </c>
      <c r="AJ681" s="7" t="str">
        <f>IFERROR(VLOOKUP(Table1[[#This Row],[Stock]],[2]CUS030!$A$5:$BO$10000,41,0)/Table1[[#This Row],[Rate
(L/S)]],"")</f>
        <v/>
      </c>
      <c r="AK681" s="7" t="str">
        <f>IFERROR(VLOOKUP(Table1[[#This Row],[Stock]],[2]CUS030!$A$5:$BO$10000,42,0)/Table1[[#This Row],[Rate
(L/S)]],"")</f>
        <v/>
      </c>
      <c r="AL681" s="7" t="str">
        <f>IFERROR(VLOOKUP(Table1[[#This Row],[Stock]],[2]CUS030!$A$5:$BO$10000,43,0)/Table1[[#This Row],[Rate
(L/S)]],"")</f>
        <v/>
      </c>
      <c r="AM681" s="7" t="str">
        <f>IFERROR(VLOOKUP(Table1[[#This Row],[Stock]],[2]CUS030!$A$5:$BO$10000,44,0)/Table1[[#This Row],[Rate
(L/S)]],"")</f>
        <v/>
      </c>
      <c r="AN681" s="7" t="str">
        <f>IFERROR(VLOOKUP(Table1[[#This Row],[Stock]],[2]CUS030!$A$5:$BO$10000,45,0)/Table1[[#This Row],[Rate
(L/S)]],"")</f>
        <v/>
      </c>
      <c r="AO681" s="7" t="str">
        <f>IFERROR(VLOOKUP(Table1[[#This Row],[Stock]],[2]CUS030!$A$5:$BO$10000,46,0)/Table1[[#This Row],[Rate
(L/S)]],"")</f>
        <v/>
      </c>
      <c r="AP681" s="7" t="str">
        <f>IFERROR(VLOOKUP(Table1[[#This Row],[Stock]],[2]CUS030!$A$5:$BO$10000,47,0)/Table1[[#This Row],[Rate
(L/S)]],"")</f>
        <v/>
      </c>
      <c r="AQ681" s="7" t="str">
        <f>IFERROR(VLOOKUP(Table1[[#This Row],[Stock]],[2]CUS030!$A$5:$BO$10000,48,0)/Table1[[#This Row],[Rate
(L/S)]],"")</f>
        <v/>
      </c>
      <c r="AR681" s="7" t="str">
        <f>IFERROR(VLOOKUP(Table1[[#This Row],[Stock]],[2]CUS030!$A$5:$BO$10000,49,0)/Table1[[#This Row],[Rate
(L/S)]],"")</f>
        <v/>
      </c>
      <c r="AS681" s="7" t="str">
        <f>IFERROR(VLOOKUP(Table1[[#This Row],[Stock]],[2]CUS030!$A$5:$BO$10000,50,0)/Table1[[#This Row],[Rate
(L/S)]],"")</f>
        <v/>
      </c>
      <c r="AT681" s="7" t="str">
        <f>IFERROR(VLOOKUP(Table1[[#This Row],[Stock]],[2]CUS030!$A$5:$BO$10000,51,0)/Table1[[#This Row],[Rate
(L/S)]],"")</f>
        <v/>
      </c>
      <c r="AU681" s="7" t="str">
        <f>IFERROR(VLOOKUP(Table1[[#This Row],[Stock]],[2]CUS030!$A$5:$BO$10000,52,0)/Table1[[#This Row],[Rate
(L/S)]],"")</f>
        <v/>
      </c>
      <c r="AV681" s="7" t="str">
        <f>IFERROR(VLOOKUP(Table1[[#This Row],[Stock]],[2]CUS030!$A$5:$BO$10000,53,0)/Table1[[#This Row],[Rate
(L/S)]],"")</f>
        <v/>
      </c>
      <c r="AW681" s="7" t="str">
        <f>IFERROR(VLOOKUP(Table1[[#This Row],[Stock]],[2]CUS030!$A$5:$BO$10000,54,0)/Table1[[#This Row],[Rate
(L/S)]],"")</f>
        <v/>
      </c>
      <c r="AX681" s="7" t="str">
        <f>IFERROR(VLOOKUP(Table1[[#This Row],[Stock]],[2]CUS030!$A$5:$BO$10000,55,0)/Table1[[#This Row],[Rate
(L/S)]],"")</f>
        <v/>
      </c>
      <c r="AY681" s="7" t="str">
        <f>IFERROR(VLOOKUP(Table1[[#This Row],[Stock]],[2]CUS030!$A$5:$BO$10000,56,0)/Table1[[#This Row],[Rate
(L/S)]],"")</f>
        <v/>
      </c>
      <c r="AZ681" s="7" t="str">
        <f>IFERROR(VLOOKUP(Table1[[#This Row],[Stock]],[2]CUS030!$A$5:$BO$10000,57,0)/Table1[[#This Row],[Rate
(L/S)]],"")</f>
        <v/>
      </c>
      <c r="BA681" s="7" t="str">
        <f>IFERROR(VLOOKUP(Table1[[#This Row],[Stock]],[2]CUS030!$A$5:$BO$10000,58,0)/Table1[[#This Row],[Rate
(L/S)]],"")</f>
        <v/>
      </c>
      <c r="BB681" s="7" t="str">
        <f>IFERROR(VLOOKUP(Table1[[#This Row],[Stock]],[2]CUS030!$A$5:$BO$10000,59,0)/Table1[[#This Row],[Rate
(L/S)]],"")</f>
        <v/>
      </c>
      <c r="BC681" s="7" t="str">
        <f>IFERROR(VLOOKUP(Table1[[#This Row],[Stock]],[2]CUS030!$A$5:$BO$10000,60,0)/Table1[[#This Row],[Rate
(L/S)]],"")</f>
        <v/>
      </c>
      <c r="BD681" s="7" t="str">
        <f>IFERROR(VLOOKUP(Table1[[#This Row],[Stock]],[2]CUS030!$A$5:$BO$10000,61,0)/Table1[[#This Row],[Rate
(L/S)]],"")</f>
        <v/>
      </c>
      <c r="BE681" s="7" t="str">
        <f>IFERROR(VLOOKUP(Table1[[#This Row],[Stock]],[2]CUS030!$A$5:$BO$10000,62,0)/Table1[[#This Row],[Rate
(L/S)]],"")</f>
        <v/>
      </c>
      <c r="BF681" s="7" t="str">
        <f>IFERROR(VLOOKUP(Table1[[#This Row],[Stock]],[2]CUS030!$A$5:$BO$10000,63,0)/Table1[[#This Row],[Rate
(L/S)]],"")</f>
        <v/>
      </c>
      <c r="BG681" s="7" t="str">
        <f>IFERROR(VLOOKUP(Table1[[#This Row],[Stock]],[2]CUS030!$A$5:$BO$10000,64,0)/Table1[[#This Row],[Rate
(L/S)]],"")</f>
        <v/>
      </c>
      <c r="BH681" s="7" t="str">
        <f>IFERROR(VLOOKUP(Table1[[#This Row],[Stock]],[2]CUS030!$A$5:$BO$10000,65,0)/Table1[[#This Row],[Rate
(L/S)]],"")</f>
        <v/>
      </c>
      <c r="BI681" s="7" t="s">
        <v>1</v>
      </c>
      <c r="BJ681" s="15">
        <f>IFERROR(IF(Table1[[#This Row],[S.Material]]="S",(Table1[[#This Row],[Total Qty]]+Table1[[#This Row],[N+1]]+Table1[[#This Row],[N+2]]),Table1[[#This Row],[Total Qty]]+Table1[[#This Row],[N+1]]),)</f>
        <v>0</v>
      </c>
      <c r="BK681" s="7" t="str">
        <f>IFERROR(IF(((AVERAGE((Table1[[#This Row],[N+1]],Table1[[#This Row],[N+2]]),Table1[[#This Row],[N+3]])-(Table1[[#This Row],[Total Qty]])))&gt;500,"Fixed&gt;500pcs",""),"")</f>
        <v/>
      </c>
      <c r="BL681" s="7" t="str">
        <f>IF(AND(Table1[[#This Row],[Last Forcast]]=0,Table1[[#This Row],[Total Qty]]&gt;0,Table1[[#This Row],[N+1]]&gt;0),"Check PO again","")</f>
        <v/>
      </c>
    </row>
    <row r="682" spans="2:64" x14ac:dyDescent="0.3">
      <c r="B682">
        <v>680</v>
      </c>
      <c r="C682" t="s">
        <v>694</v>
      </c>
      <c r="D682">
        <f>IFERROR(ROUND((MID(Table1[[#This Row],[Production]],35,(LEN(Table1[[#This Row],[Production]]))-37)/(MID(Table1[[#This Row],[Stock]],35,(LEN(Table1[[#This Row],[Stock]]))-37))),0),"")</f>
        <v>27</v>
      </c>
      <c r="E682" t="s">
        <v>695</v>
      </c>
      <c r="F682" s="16">
        <f>VLOOKUP(LEFT(Table1[[#This Row],[Production]],LEN(Table1[[#This Row],[Production]])-7),Item!$A$5:$Z$1000,26,0)</f>
        <v>1.9039999999999999</v>
      </c>
      <c r="H682" s="8" t="str">
        <f>IFERROR(VLOOKUP(MID(Table1[[#This Row],[Production]],10,2),Special!$B$2:$D$26,3,0),"")</f>
        <v>-</v>
      </c>
      <c r="J682" t="b">
        <f>EXACT(LEFT(Table1[[#This Row],[Stock]],12),LEFT(Table1[[#This Row],[Production]],12))</f>
        <v>1</v>
      </c>
      <c r="K682" t="b">
        <f>EXACT((RIGHT(Table1[[#This Row],[Stock]],3)),((RIGHT(Table1[[#This Row],[Production]],3))))</f>
        <v>1</v>
      </c>
      <c r="L682" s="14" t="str">
        <f>IFERROR(VLOOKUP(Table1[[#This Row],[Stock]],[1]Sheet1!$A$7:$N$10000,14,0),"")</f>
        <v/>
      </c>
      <c r="M682" s="14" t="str">
        <f>IFERROR(ROUND((Table1[[#This Row],[Stock
(S&amp;L)]]/Table1[[#This Row],[Rate
(L/S)]]),0),"")</f>
        <v/>
      </c>
      <c r="O682" t="str">
        <f>IF(Table1[[#This Row],[Rate
(L/S)]]=1,"P/E","C")</f>
        <v>C</v>
      </c>
      <c r="P682" s="7" t="str">
        <f>IFERROR(VLOOKUP(Table1[[#This Row],[Stock]],[2]CUS030!$A$5:$BO$10000,21,0)/Table1[[#This Row],[Rate
(L/S)]],"")</f>
        <v/>
      </c>
      <c r="Q682" s="7" t="str">
        <f>IFERROR(VLOOKUP(Table1[[#This Row],[Stock]],[2]CUS030!$A$5:$BO$10000,22,0)/Table1[[#This Row],[Rate
(L/S)]],"")</f>
        <v/>
      </c>
      <c r="R682" s="7" t="str">
        <f>IFERROR(VLOOKUP(Table1[[#This Row],[Stock]],[2]CUS030!$A$5:$BO$10000,23,0)/Table1[[#This Row],[Rate
(L/S)]],"")</f>
        <v/>
      </c>
      <c r="S682" s="7" t="str">
        <f>IFERROR(VLOOKUP(Table1[[#This Row],[Stock]],[2]CUS030!$A$5:$BO$10000,24,0)/Table1[[#This Row],[Rate
(L/S)]],"")</f>
        <v/>
      </c>
      <c r="T682" s="7" t="str">
        <f>IFERROR(VLOOKUP(Table1[[#This Row],[Stock]],[2]CUS030!$A$5:$BO$10000,25,0)/Table1[[#This Row],[Rate
(L/S)]],"")</f>
        <v/>
      </c>
      <c r="U682" s="7" t="str">
        <f>IFERROR(VLOOKUP(Table1[[#This Row],[Stock]],[2]CUS030!$A$5:$BO$10000,26,0)/Table1[[#This Row],[Rate
(L/S)]],"")</f>
        <v/>
      </c>
      <c r="V682" s="7" t="str">
        <f>IFERROR(VLOOKUP(Table1[[#This Row],[Stock]],[2]CUS030!$A$5:$BO$10000,27,0)/Table1[[#This Row],[Rate
(L/S)]],"")</f>
        <v/>
      </c>
      <c r="W682" s="7" t="str">
        <f>IFERROR(VLOOKUP(Table1[[#This Row],[Stock]],[2]CUS030!$A$5:$BO$10000,28,0)/Table1[[#This Row],[Rate
(L/S)]],"")</f>
        <v/>
      </c>
      <c r="X682" s="7" t="str">
        <f>IFERROR(VLOOKUP(Table1[[#This Row],[Stock]],[2]CUS030!$A$5:$BO$10000,29,0)/Table1[[#This Row],[Rate
(L/S)]],"")</f>
        <v/>
      </c>
      <c r="Y682" s="7" t="str">
        <f>IFERROR(VLOOKUP(Table1[[#This Row],[Stock]],[2]CUS030!$A$5:$BO$10000,30,0)/Table1[[#This Row],[Rate
(L/S)]],"")</f>
        <v/>
      </c>
      <c r="Z682" s="7" t="str">
        <f>IFERROR(VLOOKUP(Table1[[#This Row],[Stock]],[2]CUS030!$A$5:$BO$10000,31,0)/Table1[[#This Row],[Rate
(L/S)]],"")</f>
        <v/>
      </c>
      <c r="AA682" s="7" t="str">
        <f>IFERROR(VLOOKUP(Table1[[#This Row],[Stock]],[2]CUS030!$A$5:$BO$10000,32,0)/Table1[[#This Row],[Rate
(L/S)]],"")</f>
        <v/>
      </c>
      <c r="AB682" s="7" t="str">
        <f>IFERROR(VLOOKUP(Table1[[#This Row],[Stock]],[2]CUS030!$A$5:$BO$10000,33,0)/Table1[[#This Row],[Rate
(L/S)]],"")</f>
        <v/>
      </c>
      <c r="AC682" s="7" t="str">
        <f>IFERROR(VLOOKUP(Table1[[#This Row],[Stock]],[2]CUS030!$A$5:$BO$10000,34,0)/Table1[[#This Row],[Rate
(L/S)]],"")</f>
        <v/>
      </c>
      <c r="AD682" s="7" t="str">
        <f>IFERROR(VLOOKUP(Table1[[#This Row],[Stock]],[2]CUS030!$A$5:$BO$10000,35,0)/Table1[[#This Row],[Rate
(L/S)]],"")</f>
        <v/>
      </c>
      <c r="AE682" s="7" t="str">
        <f>IFERROR(VLOOKUP(Table1[[#This Row],[Stock]],[2]CUS030!$A$5:$BO$10000,36,0)/Table1[[#This Row],[Rate
(L/S)]],"")</f>
        <v/>
      </c>
      <c r="AF682" s="7" t="str">
        <f>IFERROR(VLOOKUP(Table1[[#This Row],[Stock]],[2]CUS030!$A$5:$BO$10000,37,0)/Table1[[#This Row],[Rate
(L/S)]],"")</f>
        <v/>
      </c>
      <c r="AG682" s="7" t="str">
        <f>IFERROR(VLOOKUP(Table1[[#This Row],[Stock]],[2]CUS030!$A$5:$BO$10000,38,0)/Table1[[#This Row],[Rate
(L/S)]],"")</f>
        <v/>
      </c>
      <c r="AH682" s="7" t="str">
        <f>IFERROR(VLOOKUP(Table1[[#This Row],[Stock]],[2]CUS030!$A$5:$BO$10000,39,0)/Table1[[#This Row],[Rate
(L/S)]],"")</f>
        <v/>
      </c>
      <c r="AI682" s="7" t="str">
        <f>IFERROR(VLOOKUP(Table1[[#This Row],[Stock]],[2]CUS030!$A$5:$BO$10000,40,0)/Table1[[#This Row],[Rate
(L/S)]],"")</f>
        <v/>
      </c>
      <c r="AJ682" s="7" t="str">
        <f>IFERROR(VLOOKUP(Table1[[#This Row],[Stock]],[2]CUS030!$A$5:$BO$10000,41,0)/Table1[[#This Row],[Rate
(L/S)]],"")</f>
        <v/>
      </c>
      <c r="AK682" s="7" t="str">
        <f>IFERROR(VLOOKUP(Table1[[#This Row],[Stock]],[2]CUS030!$A$5:$BO$10000,42,0)/Table1[[#This Row],[Rate
(L/S)]],"")</f>
        <v/>
      </c>
      <c r="AL682" s="7" t="str">
        <f>IFERROR(VLOOKUP(Table1[[#This Row],[Stock]],[2]CUS030!$A$5:$BO$10000,43,0)/Table1[[#This Row],[Rate
(L/S)]],"")</f>
        <v/>
      </c>
      <c r="AM682" s="7" t="str">
        <f>IFERROR(VLOOKUP(Table1[[#This Row],[Stock]],[2]CUS030!$A$5:$BO$10000,44,0)/Table1[[#This Row],[Rate
(L/S)]],"")</f>
        <v/>
      </c>
      <c r="AN682" s="7" t="str">
        <f>IFERROR(VLOOKUP(Table1[[#This Row],[Stock]],[2]CUS030!$A$5:$BO$10000,45,0)/Table1[[#This Row],[Rate
(L/S)]],"")</f>
        <v/>
      </c>
      <c r="AO682" s="7" t="str">
        <f>IFERROR(VLOOKUP(Table1[[#This Row],[Stock]],[2]CUS030!$A$5:$BO$10000,46,0)/Table1[[#This Row],[Rate
(L/S)]],"")</f>
        <v/>
      </c>
      <c r="AP682" s="7" t="str">
        <f>IFERROR(VLOOKUP(Table1[[#This Row],[Stock]],[2]CUS030!$A$5:$BO$10000,47,0)/Table1[[#This Row],[Rate
(L/S)]],"")</f>
        <v/>
      </c>
      <c r="AQ682" s="7" t="str">
        <f>IFERROR(VLOOKUP(Table1[[#This Row],[Stock]],[2]CUS030!$A$5:$BO$10000,48,0)/Table1[[#This Row],[Rate
(L/S)]],"")</f>
        <v/>
      </c>
      <c r="AR682" s="7" t="str">
        <f>IFERROR(VLOOKUP(Table1[[#This Row],[Stock]],[2]CUS030!$A$5:$BO$10000,49,0)/Table1[[#This Row],[Rate
(L/S)]],"")</f>
        <v/>
      </c>
      <c r="AS682" s="7" t="str">
        <f>IFERROR(VLOOKUP(Table1[[#This Row],[Stock]],[2]CUS030!$A$5:$BO$10000,50,0)/Table1[[#This Row],[Rate
(L/S)]],"")</f>
        <v/>
      </c>
      <c r="AT682" s="7" t="str">
        <f>IFERROR(VLOOKUP(Table1[[#This Row],[Stock]],[2]CUS030!$A$5:$BO$10000,51,0)/Table1[[#This Row],[Rate
(L/S)]],"")</f>
        <v/>
      </c>
      <c r="AU682" s="7" t="str">
        <f>IFERROR(VLOOKUP(Table1[[#This Row],[Stock]],[2]CUS030!$A$5:$BO$10000,52,0)/Table1[[#This Row],[Rate
(L/S)]],"")</f>
        <v/>
      </c>
      <c r="AV682" s="7" t="str">
        <f>IFERROR(VLOOKUP(Table1[[#This Row],[Stock]],[2]CUS030!$A$5:$BO$10000,53,0)/Table1[[#This Row],[Rate
(L/S)]],"")</f>
        <v/>
      </c>
      <c r="AW682" s="7" t="str">
        <f>IFERROR(VLOOKUP(Table1[[#This Row],[Stock]],[2]CUS030!$A$5:$BO$10000,54,0)/Table1[[#This Row],[Rate
(L/S)]],"")</f>
        <v/>
      </c>
      <c r="AX682" s="7" t="str">
        <f>IFERROR(VLOOKUP(Table1[[#This Row],[Stock]],[2]CUS030!$A$5:$BO$10000,55,0)/Table1[[#This Row],[Rate
(L/S)]],"")</f>
        <v/>
      </c>
      <c r="AY682" s="7" t="str">
        <f>IFERROR(VLOOKUP(Table1[[#This Row],[Stock]],[2]CUS030!$A$5:$BO$10000,56,0)/Table1[[#This Row],[Rate
(L/S)]],"")</f>
        <v/>
      </c>
      <c r="AZ682" s="7" t="str">
        <f>IFERROR(VLOOKUP(Table1[[#This Row],[Stock]],[2]CUS030!$A$5:$BO$10000,57,0)/Table1[[#This Row],[Rate
(L/S)]],"")</f>
        <v/>
      </c>
      <c r="BA682" s="7" t="str">
        <f>IFERROR(VLOOKUP(Table1[[#This Row],[Stock]],[2]CUS030!$A$5:$BO$10000,58,0)/Table1[[#This Row],[Rate
(L/S)]],"")</f>
        <v/>
      </c>
      <c r="BB682" s="7" t="str">
        <f>IFERROR(VLOOKUP(Table1[[#This Row],[Stock]],[2]CUS030!$A$5:$BO$10000,59,0)/Table1[[#This Row],[Rate
(L/S)]],"")</f>
        <v/>
      </c>
      <c r="BC682" s="7" t="str">
        <f>IFERROR(VLOOKUP(Table1[[#This Row],[Stock]],[2]CUS030!$A$5:$BO$10000,60,0)/Table1[[#This Row],[Rate
(L/S)]],"")</f>
        <v/>
      </c>
      <c r="BD682" s="7" t="str">
        <f>IFERROR(VLOOKUP(Table1[[#This Row],[Stock]],[2]CUS030!$A$5:$BO$10000,61,0)/Table1[[#This Row],[Rate
(L/S)]],"")</f>
        <v/>
      </c>
      <c r="BE682" s="7" t="str">
        <f>IFERROR(VLOOKUP(Table1[[#This Row],[Stock]],[2]CUS030!$A$5:$BO$10000,62,0)/Table1[[#This Row],[Rate
(L/S)]],"")</f>
        <v/>
      </c>
      <c r="BF682" s="7" t="str">
        <f>IFERROR(VLOOKUP(Table1[[#This Row],[Stock]],[2]CUS030!$A$5:$BO$10000,63,0)/Table1[[#This Row],[Rate
(L/S)]],"")</f>
        <v/>
      </c>
      <c r="BG682" s="7" t="str">
        <f>IFERROR(VLOOKUP(Table1[[#This Row],[Stock]],[2]CUS030!$A$5:$BO$10000,64,0)/Table1[[#This Row],[Rate
(L/S)]],"")</f>
        <v/>
      </c>
      <c r="BH682" s="7" t="str">
        <f>IFERROR(VLOOKUP(Table1[[#This Row],[Stock]],[2]CUS030!$A$5:$BO$10000,65,0)/Table1[[#This Row],[Rate
(L/S)]],"")</f>
        <v/>
      </c>
      <c r="BI682" s="7" t="s">
        <v>1</v>
      </c>
      <c r="BJ682" s="15">
        <f>IFERROR(IF(Table1[[#This Row],[S.Material]]="S",(Table1[[#This Row],[Total Qty]]+Table1[[#This Row],[N+1]]+Table1[[#This Row],[N+2]]),Table1[[#This Row],[Total Qty]]+Table1[[#This Row],[N+1]]),)</f>
        <v>0</v>
      </c>
      <c r="BK682" s="7" t="str">
        <f>IFERROR(IF(((AVERAGE((Table1[[#This Row],[N+1]],Table1[[#This Row],[N+2]]),Table1[[#This Row],[N+3]])-(Table1[[#This Row],[Total Qty]])))&gt;500,"Fixed&gt;500pcs",""),"")</f>
        <v/>
      </c>
      <c r="BL682" s="7" t="str">
        <f>IF(AND(Table1[[#This Row],[Last Forcast]]=0,Table1[[#This Row],[Total Qty]]&gt;0,Table1[[#This Row],[N+1]]&gt;0),"Check PO again","")</f>
        <v/>
      </c>
    </row>
    <row r="683" spans="2:64" x14ac:dyDescent="0.3">
      <c r="B683">
        <v>681</v>
      </c>
      <c r="C683" t="s">
        <v>696</v>
      </c>
      <c r="D683">
        <f>IFERROR(ROUND((MID(Table1[[#This Row],[Production]],35,(LEN(Table1[[#This Row],[Production]]))-37)/(MID(Table1[[#This Row],[Stock]],35,(LEN(Table1[[#This Row],[Stock]]))-37))),0),"")</f>
        <v>110</v>
      </c>
      <c r="E683" t="s">
        <v>695</v>
      </c>
      <c r="F683" s="16">
        <f>VLOOKUP(LEFT(Table1[[#This Row],[Production]],LEN(Table1[[#This Row],[Production]])-7),Item!$A$5:$Z$1000,26,0)</f>
        <v>1.9039999999999999</v>
      </c>
      <c r="H683" s="8" t="str">
        <f>IFERROR(VLOOKUP(MID(Table1[[#This Row],[Production]],10,2),Special!$B$2:$D$26,3,0),"")</f>
        <v>-</v>
      </c>
      <c r="J683" t="b">
        <f>EXACT(LEFT(Table1[[#This Row],[Stock]],12),LEFT(Table1[[#This Row],[Production]],12))</f>
        <v>1</v>
      </c>
      <c r="K683" t="b">
        <f>EXACT((RIGHT(Table1[[#This Row],[Stock]],3)),((RIGHT(Table1[[#This Row],[Production]],3))))</f>
        <v>1</v>
      </c>
      <c r="L683" s="14" t="str">
        <f>IFERROR(VLOOKUP(Table1[[#This Row],[Stock]],[1]Sheet1!$A$7:$N$10000,14,0),"")</f>
        <v/>
      </c>
      <c r="M683" s="14" t="str">
        <f>IFERROR(ROUND((Table1[[#This Row],[Stock
(S&amp;L)]]/Table1[[#This Row],[Rate
(L/S)]]),0),"")</f>
        <v/>
      </c>
      <c r="O683" t="str">
        <f>IF(Table1[[#This Row],[Rate
(L/S)]]=1,"P/E","C")</f>
        <v>C</v>
      </c>
      <c r="P683" s="7" t="str">
        <f>IFERROR(VLOOKUP(Table1[[#This Row],[Stock]],[2]CUS030!$A$5:$BO$10000,21,0)/Table1[[#This Row],[Rate
(L/S)]],"")</f>
        <v/>
      </c>
      <c r="Q683" s="7" t="str">
        <f>IFERROR(VLOOKUP(Table1[[#This Row],[Stock]],[2]CUS030!$A$5:$BO$10000,22,0)/Table1[[#This Row],[Rate
(L/S)]],"")</f>
        <v/>
      </c>
      <c r="R683" s="7" t="str">
        <f>IFERROR(VLOOKUP(Table1[[#This Row],[Stock]],[2]CUS030!$A$5:$BO$10000,23,0)/Table1[[#This Row],[Rate
(L/S)]],"")</f>
        <v/>
      </c>
      <c r="S683" s="7" t="str">
        <f>IFERROR(VLOOKUP(Table1[[#This Row],[Stock]],[2]CUS030!$A$5:$BO$10000,24,0)/Table1[[#This Row],[Rate
(L/S)]],"")</f>
        <v/>
      </c>
      <c r="T683" s="7" t="str">
        <f>IFERROR(VLOOKUP(Table1[[#This Row],[Stock]],[2]CUS030!$A$5:$BO$10000,25,0)/Table1[[#This Row],[Rate
(L/S)]],"")</f>
        <v/>
      </c>
      <c r="U683" s="7" t="str">
        <f>IFERROR(VLOOKUP(Table1[[#This Row],[Stock]],[2]CUS030!$A$5:$BO$10000,26,0)/Table1[[#This Row],[Rate
(L/S)]],"")</f>
        <v/>
      </c>
      <c r="V683" s="7" t="str">
        <f>IFERROR(VLOOKUP(Table1[[#This Row],[Stock]],[2]CUS030!$A$5:$BO$10000,27,0)/Table1[[#This Row],[Rate
(L/S)]],"")</f>
        <v/>
      </c>
      <c r="W683" s="7" t="str">
        <f>IFERROR(VLOOKUP(Table1[[#This Row],[Stock]],[2]CUS030!$A$5:$BO$10000,28,0)/Table1[[#This Row],[Rate
(L/S)]],"")</f>
        <v/>
      </c>
      <c r="X683" s="7" t="str">
        <f>IFERROR(VLOOKUP(Table1[[#This Row],[Stock]],[2]CUS030!$A$5:$BO$10000,29,0)/Table1[[#This Row],[Rate
(L/S)]],"")</f>
        <v/>
      </c>
      <c r="Y683" s="7" t="str">
        <f>IFERROR(VLOOKUP(Table1[[#This Row],[Stock]],[2]CUS030!$A$5:$BO$10000,30,0)/Table1[[#This Row],[Rate
(L/S)]],"")</f>
        <v/>
      </c>
      <c r="Z683" s="7" t="str">
        <f>IFERROR(VLOOKUP(Table1[[#This Row],[Stock]],[2]CUS030!$A$5:$BO$10000,31,0)/Table1[[#This Row],[Rate
(L/S)]],"")</f>
        <v/>
      </c>
      <c r="AA683" s="7" t="str">
        <f>IFERROR(VLOOKUP(Table1[[#This Row],[Stock]],[2]CUS030!$A$5:$BO$10000,32,0)/Table1[[#This Row],[Rate
(L/S)]],"")</f>
        <v/>
      </c>
      <c r="AB683" s="7" t="str">
        <f>IFERROR(VLOOKUP(Table1[[#This Row],[Stock]],[2]CUS030!$A$5:$BO$10000,33,0)/Table1[[#This Row],[Rate
(L/S)]],"")</f>
        <v/>
      </c>
      <c r="AC683" s="7" t="str">
        <f>IFERROR(VLOOKUP(Table1[[#This Row],[Stock]],[2]CUS030!$A$5:$BO$10000,34,0)/Table1[[#This Row],[Rate
(L/S)]],"")</f>
        <v/>
      </c>
      <c r="AD683" s="7" t="str">
        <f>IFERROR(VLOOKUP(Table1[[#This Row],[Stock]],[2]CUS030!$A$5:$BO$10000,35,0)/Table1[[#This Row],[Rate
(L/S)]],"")</f>
        <v/>
      </c>
      <c r="AE683" s="7" t="str">
        <f>IFERROR(VLOOKUP(Table1[[#This Row],[Stock]],[2]CUS030!$A$5:$BO$10000,36,0)/Table1[[#This Row],[Rate
(L/S)]],"")</f>
        <v/>
      </c>
      <c r="AF683" s="7" t="str">
        <f>IFERROR(VLOOKUP(Table1[[#This Row],[Stock]],[2]CUS030!$A$5:$BO$10000,37,0)/Table1[[#This Row],[Rate
(L/S)]],"")</f>
        <v/>
      </c>
      <c r="AG683" s="7" t="str">
        <f>IFERROR(VLOOKUP(Table1[[#This Row],[Stock]],[2]CUS030!$A$5:$BO$10000,38,0)/Table1[[#This Row],[Rate
(L/S)]],"")</f>
        <v/>
      </c>
      <c r="AH683" s="7" t="str">
        <f>IFERROR(VLOOKUP(Table1[[#This Row],[Stock]],[2]CUS030!$A$5:$BO$10000,39,0)/Table1[[#This Row],[Rate
(L/S)]],"")</f>
        <v/>
      </c>
      <c r="AI683" s="7" t="str">
        <f>IFERROR(VLOOKUP(Table1[[#This Row],[Stock]],[2]CUS030!$A$5:$BO$10000,40,0)/Table1[[#This Row],[Rate
(L/S)]],"")</f>
        <v/>
      </c>
      <c r="AJ683" s="7" t="str">
        <f>IFERROR(VLOOKUP(Table1[[#This Row],[Stock]],[2]CUS030!$A$5:$BO$10000,41,0)/Table1[[#This Row],[Rate
(L/S)]],"")</f>
        <v/>
      </c>
      <c r="AK683" s="7" t="str">
        <f>IFERROR(VLOOKUP(Table1[[#This Row],[Stock]],[2]CUS030!$A$5:$BO$10000,42,0)/Table1[[#This Row],[Rate
(L/S)]],"")</f>
        <v/>
      </c>
      <c r="AL683" s="7" t="str">
        <f>IFERROR(VLOOKUP(Table1[[#This Row],[Stock]],[2]CUS030!$A$5:$BO$10000,43,0)/Table1[[#This Row],[Rate
(L/S)]],"")</f>
        <v/>
      </c>
      <c r="AM683" s="7" t="str">
        <f>IFERROR(VLOOKUP(Table1[[#This Row],[Stock]],[2]CUS030!$A$5:$BO$10000,44,0)/Table1[[#This Row],[Rate
(L/S)]],"")</f>
        <v/>
      </c>
      <c r="AN683" s="7" t="str">
        <f>IFERROR(VLOOKUP(Table1[[#This Row],[Stock]],[2]CUS030!$A$5:$BO$10000,45,0)/Table1[[#This Row],[Rate
(L/S)]],"")</f>
        <v/>
      </c>
      <c r="AO683" s="7" t="str">
        <f>IFERROR(VLOOKUP(Table1[[#This Row],[Stock]],[2]CUS030!$A$5:$BO$10000,46,0)/Table1[[#This Row],[Rate
(L/S)]],"")</f>
        <v/>
      </c>
      <c r="AP683" s="7" t="str">
        <f>IFERROR(VLOOKUP(Table1[[#This Row],[Stock]],[2]CUS030!$A$5:$BO$10000,47,0)/Table1[[#This Row],[Rate
(L/S)]],"")</f>
        <v/>
      </c>
      <c r="AQ683" s="7" t="str">
        <f>IFERROR(VLOOKUP(Table1[[#This Row],[Stock]],[2]CUS030!$A$5:$BO$10000,48,0)/Table1[[#This Row],[Rate
(L/S)]],"")</f>
        <v/>
      </c>
      <c r="AR683" s="7" t="str">
        <f>IFERROR(VLOOKUP(Table1[[#This Row],[Stock]],[2]CUS030!$A$5:$BO$10000,49,0)/Table1[[#This Row],[Rate
(L/S)]],"")</f>
        <v/>
      </c>
      <c r="AS683" s="7" t="str">
        <f>IFERROR(VLOOKUP(Table1[[#This Row],[Stock]],[2]CUS030!$A$5:$BO$10000,50,0)/Table1[[#This Row],[Rate
(L/S)]],"")</f>
        <v/>
      </c>
      <c r="AT683" s="7" t="str">
        <f>IFERROR(VLOOKUP(Table1[[#This Row],[Stock]],[2]CUS030!$A$5:$BO$10000,51,0)/Table1[[#This Row],[Rate
(L/S)]],"")</f>
        <v/>
      </c>
      <c r="AU683" s="7" t="str">
        <f>IFERROR(VLOOKUP(Table1[[#This Row],[Stock]],[2]CUS030!$A$5:$BO$10000,52,0)/Table1[[#This Row],[Rate
(L/S)]],"")</f>
        <v/>
      </c>
      <c r="AV683" s="7" t="str">
        <f>IFERROR(VLOOKUP(Table1[[#This Row],[Stock]],[2]CUS030!$A$5:$BO$10000,53,0)/Table1[[#This Row],[Rate
(L/S)]],"")</f>
        <v/>
      </c>
      <c r="AW683" s="7" t="str">
        <f>IFERROR(VLOOKUP(Table1[[#This Row],[Stock]],[2]CUS030!$A$5:$BO$10000,54,0)/Table1[[#This Row],[Rate
(L/S)]],"")</f>
        <v/>
      </c>
      <c r="AX683" s="7" t="str">
        <f>IFERROR(VLOOKUP(Table1[[#This Row],[Stock]],[2]CUS030!$A$5:$BO$10000,55,0)/Table1[[#This Row],[Rate
(L/S)]],"")</f>
        <v/>
      </c>
      <c r="AY683" s="7" t="str">
        <f>IFERROR(VLOOKUP(Table1[[#This Row],[Stock]],[2]CUS030!$A$5:$BO$10000,56,0)/Table1[[#This Row],[Rate
(L/S)]],"")</f>
        <v/>
      </c>
      <c r="AZ683" s="7" t="str">
        <f>IFERROR(VLOOKUP(Table1[[#This Row],[Stock]],[2]CUS030!$A$5:$BO$10000,57,0)/Table1[[#This Row],[Rate
(L/S)]],"")</f>
        <v/>
      </c>
      <c r="BA683" s="7" t="str">
        <f>IFERROR(VLOOKUP(Table1[[#This Row],[Stock]],[2]CUS030!$A$5:$BO$10000,58,0)/Table1[[#This Row],[Rate
(L/S)]],"")</f>
        <v/>
      </c>
      <c r="BB683" s="7" t="str">
        <f>IFERROR(VLOOKUP(Table1[[#This Row],[Stock]],[2]CUS030!$A$5:$BO$10000,59,0)/Table1[[#This Row],[Rate
(L/S)]],"")</f>
        <v/>
      </c>
      <c r="BC683" s="7" t="str">
        <f>IFERROR(VLOOKUP(Table1[[#This Row],[Stock]],[2]CUS030!$A$5:$BO$10000,60,0)/Table1[[#This Row],[Rate
(L/S)]],"")</f>
        <v/>
      </c>
      <c r="BD683" s="7" t="str">
        <f>IFERROR(VLOOKUP(Table1[[#This Row],[Stock]],[2]CUS030!$A$5:$BO$10000,61,0)/Table1[[#This Row],[Rate
(L/S)]],"")</f>
        <v/>
      </c>
      <c r="BE683" s="7" t="str">
        <f>IFERROR(VLOOKUP(Table1[[#This Row],[Stock]],[2]CUS030!$A$5:$BO$10000,62,0)/Table1[[#This Row],[Rate
(L/S)]],"")</f>
        <v/>
      </c>
      <c r="BF683" s="7" t="str">
        <f>IFERROR(VLOOKUP(Table1[[#This Row],[Stock]],[2]CUS030!$A$5:$BO$10000,63,0)/Table1[[#This Row],[Rate
(L/S)]],"")</f>
        <v/>
      </c>
      <c r="BG683" s="7" t="str">
        <f>IFERROR(VLOOKUP(Table1[[#This Row],[Stock]],[2]CUS030!$A$5:$BO$10000,64,0)/Table1[[#This Row],[Rate
(L/S)]],"")</f>
        <v/>
      </c>
      <c r="BH683" s="7" t="str">
        <f>IFERROR(VLOOKUP(Table1[[#This Row],[Stock]],[2]CUS030!$A$5:$BO$10000,65,0)/Table1[[#This Row],[Rate
(L/S)]],"")</f>
        <v/>
      </c>
      <c r="BI683" s="7" t="s">
        <v>1</v>
      </c>
      <c r="BJ683" s="15">
        <f>IFERROR(IF(Table1[[#This Row],[S.Material]]="S",(Table1[[#This Row],[Total Qty]]+Table1[[#This Row],[N+1]]+Table1[[#This Row],[N+2]]),Table1[[#This Row],[Total Qty]]+Table1[[#This Row],[N+1]]),)</f>
        <v>0</v>
      </c>
      <c r="BK683" s="7" t="str">
        <f>IFERROR(IF(((AVERAGE((Table1[[#This Row],[N+1]],Table1[[#This Row],[N+2]]),Table1[[#This Row],[N+3]])-(Table1[[#This Row],[Total Qty]])))&gt;500,"Fixed&gt;500pcs",""),"")</f>
        <v/>
      </c>
      <c r="BL683" s="7" t="str">
        <f>IF(AND(Table1[[#This Row],[Last Forcast]]=0,Table1[[#This Row],[Total Qty]]&gt;0,Table1[[#This Row],[N+1]]&gt;0),"Check PO again","")</f>
        <v/>
      </c>
    </row>
    <row r="684" spans="2:64" x14ac:dyDescent="0.3">
      <c r="B684">
        <v>682</v>
      </c>
      <c r="C684" t="s">
        <v>697</v>
      </c>
      <c r="D684">
        <f>IFERROR(ROUND((MID(Table1[[#This Row],[Production]],35,(LEN(Table1[[#This Row],[Production]]))-37)/(MID(Table1[[#This Row],[Stock]],35,(LEN(Table1[[#This Row],[Stock]]))-37))),0),"")</f>
        <v>1</v>
      </c>
      <c r="E684" t="s">
        <v>697</v>
      </c>
      <c r="F684" s="16">
        <f>VLOOKUP(LEFT(Table1[[#This Row],[Production]],LEN(Table1[[#This Row],[Production]])-7),Item!$A$5:$Z$1000,26,0)</f>
        <v>1.9039999999999999</v>
      </c>
      <c r="H684" s="8" t="str">
        <f>IFERROR(VLOOKUP(MID(Table1[[#This Row],[Production]],10,2),Special!$B$2:$D$26,3,0),"")</f>
        <v>-</v>
      </c>
      <c r="J684" t="b">
        <f>EXACT(LEFT(Table1[[#This Row],[Stock]],12),LEFT(Table1[[#This Row],[Production]],12))</f>
        <v>1</v>
      </c>
      <c r="K684" t="b">
        <f>EXACT((RIGHT(Table1[[#This Row],[Stock]],3)),((RIGHT(Table1[[#This Row],[Production]],3))))</f>
        <v>1</v>
      </c>
      <c r="L684" s="14">
        <f>IFERROR(VLOOKUP(Table1[[#This Row],[Stock]],[1]Sheet1!$A$7:$N$10000,14,0),"")</f>
        <v>7.6</v>
      </c>
      <c r="M684" s="14">
        <f>IFERROR(ROUND((Table1[[#This Row],[Stock
(S&amp;L)]]/Table1[[#This Row],[Rate
(L/S)]]),0),"")</f>
        <v>8</v>
      </c>
      <c r="O684" t="str">
        <f>IF(Table1[[#This Row],[Rate
(L/S)]]=1,"P/E","C")</f>
        <v>P/E</v>
      </c>
      <c r="P684" s="7" t="str">
        <f>IFERROR(VLOOKUP(Table1[[#This Row],[Stock]],[2]CUS030!$A$5:$BO$10000,21,0)/Table1[[#This Row],[Rate
(L/S)]],"")</f>
        <v/>
      </c>
      <c r="Q684" s="7" t="str">
        <f>IFERROR(VLOOKUP(Table1[[#This Row],[Stock]],[2]CUS030!$A$5:$BO$10000,22,0)/Table1[[#This Row],[Rate
(L/S)]],"")</f>
        <v/>
      </c>
      <c r="R684" s="7" t="str">
        <f>IFERROR(VLOOKUP(Table1[[#This Row],[Stock]],[2]CUS030!$A$5:$BO$10000,23,0)/Table1[[#This Row],[Rate
(L/S)]],"")</f>
        <v/>
      </c>
      <c r="S684" s="7" t="str">
        <f>IFERROR(VLOOKUP(Table1[[#This Row],[Stock]],[2]CUS030!$A$5:$BO$10000,24,0)/Table1[[#This Row],[Rate
(L/S)]],"")</f>
        <v/>
      </c>
      <c r="T684" s="7" t="str">
        <f>IFERROR(VLOOKUP(Table1[[#This Row],[Stock]],[2]CUS030!$A$5:$BO$10000,25,0)/Table1[[#This Row],[Rate
(L/S)]],"")</f>
        <v/>
      </c>
      <c r="U684" s="7" t="str">
        <f>IFERROR(VLOOKUP(Table1[[#This Row],[Stock]],[2]CUS030!$A$5:$BO$10000,26,0)/Table1[[#This Row],[Rate
(L/S)]],"")</f>
        <v/>
      </c>
      <c r="V684" s="7" t="str">
        <f>IFERROR(VLOOKUP(Table1[[#This Row],[Stock]],[2]CUS030!$A$5:$BO$10000,27,0)/Table1[[#This Row],[Rate
(L/S)]],"")</f>
        <v/>
      </c>
      <c r="W684" s="7" t="str">
        <f>IFERROR(VLOOKUP(Table1[[#This Row],[Stock]],[2]CUS030!$A$5:$BO$10000,28,0)/Table1[[#This Row],[Rate
(L/S)]],"")</f>
        <v/>
      </c>
      <c r="X684" s="7" t="str">
        <f>IFERROR(VLOOKUP(Table1[[#This Row],[Stock]],[2]CUS030!$A$5:$BO$10000,29,0)/Table1[[#This Row],[Rate
(L/S)]],"")</f>
        <v/>
      </c>
      <c r="Y684" s="7" t="str">
        <f>IFERROR(VLOOKUP(Table1[[#This Row],[Stock]],[2]CUS030!$A$5:$BO$10000,30,0)/Table1[[#This Row],[Rate
(L/S)]],"")</f>
        <v/>
      </c>
      <c r="Z684" s="7" t="str">
        <f>IFERROR(VLOOKUP(Table1[[#This Row],[Stock]],[2]CUS030!$A$5:$BO$10000,31,0)/Table1[[#This Row],[Rate
(L/S)]],"")</f>
        <v/>
      </c>
      <c r="AA684" s="7" t="str">
        <f>IFERROR(VLOOKUP(Table1[[#This Row],[Stock]],[2]CUS030!$A$5:$BO$10000,32,0)/Table1[[#This Row],[Rate
(L/S)]],"")</f>
        <v/>
      </c>
      <c r="AB684" s="7" t="str">
        <f>IFERROR(VLOOKUP(Table1[[#This Row],[Stock]],[2]CUS030!$A$5:$BO$10000,33,0)/Table1[[#This Row],[Rate
(L/S)]],"")</f>
        <v/>
      </c>
      <c r="AC684" s="7" t="str">
        <f>IFERROR(VLOOKUP(Table1[[#This Row],[Stock]],[2]CUS030!$A$5:$BO$10000,34,0)/Table1[[#This Row],[Rate
(L/S)]],"")</f>
        <v/>
      </c>
      <c r="AD684" s="7" t="str">
        <f>IFERROR(VLOOKUP(Table1[[#This Row],[Stock]],[2]CUS030!$A$5:$BO$10000,35,0)/Table1[[#This Row],[Rate
(L/S)]],"")</f>
        <v/>
      </c>
      <c r="AE684" s="7" t="str">
        <f>IFERROR(VLOOKUP(Table1[[#This Row],[Stock]],[2]CUS030!$A$5:$BO$10000,36,0)/Table1[[#This Row],[Rate
(L/S)]],"")</f>
        <v/>
      </c>
      <c r="AF684" s="7" t="str">
        <f>IFERROR(VLOOKUP(Table1[[#This Row],[Stock]],[2]CUS030!$A$5:$BO$10000,37,0)/Table1[[#This Row],[Rate
(L/S)]],"")</f>
        <v/>
      </c>
      <c r="AG684" s="7" t="str">
        <f>IFERROR(VLOOKUP(Table1[[#This Row],[Stock]],[2]CUS030!$A$5:$BO$10000,38,0)/Table1[[#This Row],[Rate
(L/S)]],"")</f>
        <v/>
      </c>
      <c r="AH684" s="7" t="str">
        <f>IFERROR(VLOOKUP(Table1[[#This Row],[Stock]],[2]CUS030!$A$5:$BO$10000,39,0)/Table1[[#This Row],[Rate
(L/S)]],"")</f>
        <v/>
      </c>
      <c r="AI684" s="7" t="str">
        <f>IFERROR(VLOOKUP(Table1[[#This Row],[Stock]],[2]CUS030!$A$5:$BO$10000,40,0)/Table1[[#This Row],[Rate
(L/S)]],"")</f>
        <v/>
      </c>
      <c r="AJ684" s="7" t="str">
        <f>IFERROR(VLOOKUP(Table1[[#This Row],[Stock]],[2]CUS030!$A$5:$BO$10000,41,0)/Table1[[#This Row],[Rate
(L/S)]],"")</f>
        <v/>
      </c>
      <c r="AK684" s="7" t="str">
        <f>IFERROR(VLOOKUP(Table1[[#This Row],[Stock]],[2]CUS030!$A$5:$BO$10000,42,0)/Table1[[#This Row],[Rate
(L/S)]],"")</f>
        <v/>
      </c>
      <c r="AL684" s="7" t="str">
        <f>IFERROR(VLOOKUP(Table1[[#This Row],[Stock]],[2]CUS030!$A$5:$BO$10000,43,0)/Table1[[#This Row],[Rate
(L/S)]],"")</f>
        <v/>
      </c>
      <c r="AM684" s="7" t="str">
        <f>IFERROR(VLOOKUP(Table1[[#This Row],[Stock]],[2]CUS030!$A$5:$BO$10000,44,0)/Table1[[#This Row],[Rate
(L/S)]],"")</f>
        <v/>
      </c>
      <c r="AN684" s="7" t="str">
        <f>IFERROR(VLOOKUP(Table1[[#This Row],[Stock]],[2]CUS030!$A$5:$BO$10000,45,0)/Table1[[#This Row],[Rate
(L/S)]],"")</f>
        <v/>
      </c>
      <c r="AO684" s="7" t="str">
        <f>IFERROR(VLOOKUP(Table1[[#This Row],[Stock]],[2]CUS030!$A$5:$BO$10000,46,0)/Table1[[#This Row],[Rate
(L/S)]],"")</f>
        <v/>
      </c>
      <c r="AP684" s="7" t="str">
        <f>IFERROR(VLOOKUP(Table1[[#This Row],[Stock]],[2]CUS030!$A$5:$BO$10000,47,0)/Table1[[#This Row],[Rate
(L/S)]],"")</f>
        <v/>
      </c>
      <c r="AQ684" s="7" t="str">
        <f>IFERROR(VLOOKUP(Table1[[#This Row],[Stock]],[2]CUS030!$A$5:$BO$10000,48,0)/Table1[[#This Row],[Rate
(L/S)]],"")</f>
        <v/>
      </c>
      <c r="AR684" s="7" t="str">
        <f>IFERROR(VLOOKUP(Table1[[#This Row],[Stock]],[2]CUS030!$A$5:$BO$10000,49,0)/Table1[[#This Row],[Rate
(L/S)]],"")</f>
        <v/>
      </c>
      <c r="AS684" s="7" t="str">
        <f>IFERROR(VLOOKUP(Table1[[#This Row],[Stock]],[2]CUS030!$A$5:$BO$10000,50,0)/Table1[[#This Row],[Rate
(L/S)]],"")</f>
        <v/>
      </c>
      <c r="AT684" s="7" t="str">
        <f>IFERROR(VLOOKUP(Table1[[#This Row],[Stock]],[2]CUS030!$A$5:$BO$10000,51,0)/Table1[[#This Row],[Rate
(L/S)]],"")</f>
        <v/>
      </c>
      <c r="AU684" s="7" t="str">
        <f>IFERROR(VLOOKUP(Table1[[#This Row],[Stock]],[2]CUS030!$A$5:$BO$10000,52,0)/Table1[[#This Row],[Rate
(L/S)]],"")</f>
        <v/>
      </c>
      <c r="AV684" s="7" t="str">
        <f>IFERROR(VLOOKUP(Table1[[#This Row],[Stock]],[2]CUS030!$A$5:$BO$10000,53,0)/Table1[[#This Row],[Rate
(L/S)]],"")</f>
        <v/>
      </c>
      <c r="AW684" s="7" t="str">
        <f>IFERROR(VLOOKUP(Table1[[#This Row],[Stock]],[2]CUS030!$A$5:$BO$10000,54,0)/Table1[[#This Row],[Rate
(L/S)]],"")</f>
        <v/>
      </c>
      <c r="AX684" s="7" t="str">
        <f>IFERROR(VLOOKUP(Table1[[#This Row],[Stock]],[2]CUS030!$A$5:$BO$10000,55,0)/Table1[[#This Row],[Rate
(L/S)]],"")</f>
        <v/>
      </c>
      <c r="AY684" s="7" t="str">
        <f>IFERROR(VLOOKUP(Table1[[#This Row],[Stock]],[2]CUS030!$A$5:$BO$10000,56,0)/Table1[[#This Row],[Rate
(L/S)]],"")</f>
        <v/>
      </c>
      <c r="AZ684" s="7" t="str">
        <f>IFERROR(VLOOKUP(Table1[[#This Row],[Stock]],[2]CUS030!$A$5:$BO$10000,57,0)/Table1[[#This Row],[Rate
(L/S)]],"")</f>
        <v/>
      </c>
      <c r="BA684" s="7" t="str">
        <f>IFERROR(VLOOKUP(Table1[[#This Row],[Stock]],[2]CUS030!$A$5:$BO$10000,58,0)/Table1[[#This Row],[Rate
(L/S)]],"")</f>
        <v/>
      </c>
      <c r="BB684" s="7" t="str">
        <f>IFERROR(VLOOKUP(Table1[[#This Row],[Stock]],[2]CUS030!$A$5:$BO$10000,59,0)/Table1[[#This Row],[Rate
(L/S)]],"")</f>
        <v/>
      </c>
      <c r="BC684" s="7" t="str">
        <f>IFERROR(VLOOKUP(Table1[[#This Row],[Stock]],[2]CUS030!$A$5:$BO$10000,60,0)/Table1[[#This Row],[Rate
(L/S)]],"")</f>
        <v/>
      </c>
      <c r="BD684" s="7" t="str">
        <f>IFERROR(VLOOKUP(Table1[[#This Row],[Stock]],[2]CUS030!$A$5:$BO$10000,61,0)/Table1[[#This Row],[Rate
(L/S)]],"")</f>
        <v/>
      </c>
      <c r="BE684" s="7" t="str">
        <f>IFERROR(VLOOKUP(Table1[[#This Row],[Stock]],[2]CUS030!$A$5:$BO$10000,62,0)/Table1[[#This Row],[Rate
(L/S)]],"")</f>
        <v/>
      </c>
      <c r="BF684" s="7" t="str">
        <f>IFERROR(VLOOKUP(Table1[[#This Row],[Stock]],[2]CUS030!$A$5:$BO$10000,63,0)/Table1[[#This Row],[Rate
(L/S)]],"")</f>
        <v/>
      </c>
      <c r="BG684" s="7" t="str">
        <f>IFERROR(VLOOKUP(Table1[[#This Row],[Stock]],[2]CUS030!$A$5:$BO$10000,64,0)/Table1[[#This Row],[Rate
(L/S)]],"")</f>
        <v/>
      </c>
      <c r="BH684" s="7" t="str">
        <f>IFERROR(VLOOKUP(Table1[[#This Row],[Stock]],[2]CUS030!$A$5:$BO$10000,65,0)/Table1[[#This Row],[Rate
(L/S)]],"")</f>
        <v/>
      </c>
      <c r="BI684" s="7" t="s">
        <v>1</v>
      </c>
      <c r="BJ684" s="15">
        <f>IFERROR(IF(Table1[[#This Row],[S.Material]]="S",(Table1[[#This Row],[Total Qty]]+Table1[[#This Row],[N+1]]+Table1[[#This Row],[N+2]]),Table1[[#This Row],[Total Qty]]+Table1[[#This Row],[N+1]]),)</f>
        <v>0</v>
      </c>
      <c r="BK684" s="7" t="str">
        <f>IFERROR(IF(((AVERAGE((Table1[[#This Row],[N+1]],Table1[[#This Row],[N+2]]),Table1[[#This Row],[N+3]])-(Table1[[#This Row],[Total Qty]])))&gt;500,"Fixed&gt;500pcs",""),"")</f>
        <v/>
      </c>
      <c r="BL684" s="7" t="str">
        <f>IF(AND(Table1[[#This Row],[Last Forcast]]=0,Table1[[#This Row],[Total Qty]]&gt;0,Table1[[#This Row],[N+1]]&gt;0),"Check PO again","")</f>
        <v/>
      </c>
    </row>
    <row r="685" spans="2:64" x14ac:dyDescent="0.3">
      <c r="B685">
        <v>683</v>
      </c>
      <c r="C685" t="s">
        <v>698</v>
      </c>
      <c r="D685">
        <f>IFERROR(ROUND((MID(Table1[[#This Row],[Production]],35,(LEN(Table1[[#This Row],[Production]]))-37)/(MID(Table1[[#This Row],[Stock]],35,(LEN(Table1[[#This Row],[Stock]]))-37))),0),"")</f>
        <v>1</v>
      </c>
      <c r="E685" t="s">
        <v>698</v>
      </c>
      <c r="F685" s="16">
        <f>VLOOKUP(LEFT(Table1[[#This Row],[Production]],LEN(Table1[[#This Row],[Production]])-7),Item!$A$5:$Z$1000,26,0)</f>
        <v>4.1429999999999998</v>
      </c>
      <c r="H685" s="8" t="str">
        <f>IFERROR(VLOOKUP(MID(Table1[[#This Row],[Production]],10,2),Special!$B$2:$D$26,3,0),"")</f>
        <v>-</v>
      </c>
      <c r="J685" t="b">
        <f>EXACT(LEFT(Table1[[#This Row],[Stock]],12),LEFT(Table1[[#This Row],[Production]],12))</f>
        <v>1</v>
      </c>
      <c r="K685" t="b">
        <f>EXACT((RIGHT(Table1[[#This Row],[Stock]],3)),((RIGHT(Table1[[#This Row],[Production]],3))))</f>
        <v>1</v>
      </c>
      <c r="L685" s="14">
        <f>IFERROR(VLOOKUP(Table1[[#This Row],[Stock]],[1]Sheet1!$A$7:$N$10000,14,0),"")</f>
        <v>476</v>
      </c>
      <c r="M685" s="14">
        <f>IFERROR(ROUND((Table1[[#This Row],[Stock
(S&amp;L)]]/Table1[[#This Row],[Rate
(L/S)]]),0),"")</f>
        <v>476</v>
      </c>
      <c r="O685" t="str">
        <f>IF(Table1[[#This Row],[Rate
(L/S)]]=1,"P/E","C")</f>
        <v>P/E</v>
      </c>
      <c r="P685" s="7" t="str">
        <f>IFERROR(VLOOKUP(Table1[[#This Row],[Stock]],[2]CUS030!$A$5:$BO$10000,21,0)/Table1[[#This Row],[Rate
(L/S)]],"")</f>
        <v/>
      </c>
      <c r="Q685" s="7" t="str">
        <f>IFERROR(VLOOKUP(Table1[[#This Row],[Stock]],[2]CUS030!$A$5:$BO$10000,22,0)/Table1[[#This Row],[Rate
(L/S)]],"")</f>
        <v/>
      </c>
      <c r="R685" s="7" t="str">
        <f>IFERROR(VLOOKUP(Table1[[#This Row],[Stock]],[2]CUS030!$A$5:$BO$10000,23,0)/Table1[[#This Row],[Rate
(L/S)]],"")</f>
        <v/>
      </c>
      <c r="S685" s="7" t="str">
        <f>IFERROR(VLOOKUP(Table1[[#This Row],[Stock]],[2]CUS030!$A$5:$BO$10000,24,0)/Table1[[#This Row],[Rate
(L/S)]],"")</f>
        <v/>
      </c>
      <c r="T685" s="7" t="str">
        <f>IFERROR(VLOOKUP(Table1[[#This Row],[Stock]],[2]CUS030!$A$5:$BO$10000,25,0)/Table1[[#This Row],[Rate
(L/S)]],"")</f>
        <v/>
      </c>
      <c r="U685" s="7" t="str">
        <f>IFERROR(VLOOKUP(Table1[[#This Row],[Stock]],[2]CUS030!$A$5:$BO$10000,26,0)/Table1[[#This Row],[Rate
(L/S)]],"")</f>
        <v/>
      </c>
      <c r="V685" s="7" t="str">
        <f>IFERROR(VLOOKUP(Table1[[#This Row],[Stock]],[2]CUS030!$A$5:$BO$10000,27,0)/Table1[[#This Row],[Rate
(L/S)]],"")</f>
        <v/>
      </c>
      <c r="W685" s="7" t="str">
        <f>IFERROR(VLOOKUP(Table1[[#This Row],[Stock]],[2]CUS030!$A$5:$BO$10000,28,0)/Table1[[#This Row],[Rate
(L/S)]],"")</f>
        <v/>
      </c>
      <c r="X685" s="7" t="str">
        <f>IFERROR(VLOOKUP(Table1[[#This Row],[Stock]],[2]CUS030!$A$5:$BO$10000,29,0)/Table1[[#This Row],[Rate
(L/S)]],"")</f>
        <v/>
      </c>
      <c r="Y685" s="7" t="str">
        <f>IFERROR(VLOOKUP(Table1[[#This Row],[Stock]],[2]CUS030!$A$5:$BO$10000,30,0)/Table1[[#This Row],[Rate
(L/S)]],"")</f>
        <v/>
      </c>
      <c r="Z685" s="7" t="str">
        <f>IFERROR(VLOOKUP(Table1[[#This Row],[Stock]],[2]CUS030!$A$5:$BO$10000,31,0)/Table1[[#This Row],[Rate
(L/S)]],"")</f>
        <v/>
      </c>
      <c r="AA685" s="7" t="str">
        <f>IFERROR(VLOOKUP(Table1[[#This Row],[Stock]],[2]CUS030!$A$5:$BO$10000,32,0)/Table1[[#This Row],[Rate
(L/S)]],"")</f>
        <v/>
      </c>
      <c r="AB685" s="7" t="str">
        <f>IFERROR(VLOOKUP(Table1[[#This Row],[Stock]],[2]CUS030!$A$5:$BO$10000,33,0)/Table1[[#This Row],[Rate
(L/S)]],"")</f>
        <v/>
      </c>
      <c r="AC685" s="7" t="str">
        <f>IFERROR(VLOOKUP(Table1[[#This Row],[Stock]],[2]CUS030!$A$5:$BO$10000,34,0)/Table1[[#This Row],[Rate
(L/S)]],"")</f>
        <v/>
      </c>
      <c r="AD685" s="7" t="str">
        <f>IFERROR(VLOOKUP(Table1[[#This Row],[Stock]],[2]CUS030!$A$5:$BO$10000,35,0)/Table1[[#This Row],[Rate
(L/S)]],"")</f>
        <v/>
      </c>
      <c r="AE685" s="7" t="str">
        <f>IFERROR(VLOOKUP(Table1[[#This Row],[Stock]],[2]CUS030!$A$5:$BO$10000,36,0)/Table1[[#This Row],[Rate
(L/S)]],"")</f>
        <v/>
      </c>
      <c r="AF685" s="7" t="str">
        <f>IFERROR(VLOOKUP(Table1[[#This Row],[Stock]],[2]CUS030!$A$5:$BO$10000,37,0)/Table1[[#This Row],[Rate
(L/S)]],"")</f>
        <v/>
      </c>
      <c r="AG685" s="7" t="str">
        <f>IFERROR(VLOOKUP(Table1[[#This Row],[Stock]],[2]CUS030!$A$5:$BO$10000,38,0)/Table1[[#This Row],[Rate
(L/S)]],"")</f>
        <v/>
      </c>
      <c r="AH685" s="7" t="str">
        <f>IFERROR(VLOOKUP(Table1[[#This Row],[Stock]],[2]CUS030!$A$5:$BO$10000,39,0)/Table1[[#This Row],[Rate
(L/S)]],"")</f>
        <v/>
      </c>
      <c r="AI685" s="7" t="str">
        <f>IFERROR(VLOOKUP(Table1[[#This Row],[Stock]],[2]CUS030!$A$5:$BO$10000,40,0)/Table1[[#This Row],[Rate
(L/S)]],"")</f>
        <v/>
      </c>
      <c r="AJ685" s="7" t="str">
        <f>IFERROR(VLOOKUP(Table1[[#This Row],[Stock]],[2]CUS030!$A$5:$BO$10000,41,0)/Table1[[#This Row],[Rate
(L/S)]],"")</f>
        <v/>
      </c>
      <c r="AK685" s="7" t="str">
        <f>IFERROR(VLOOKUP(Table1[[#This Row],[Stock]],[2]CUS030!$A$5:$BO$10000,42,0)/Table1[[#This Row],[Rate
(L/S)]],"")</f>
        <v/>
      </c>
      <c r="AL685" s="7" t="str">
        <f>IFERROR(VLOOKUP(Table1[[#This Row],[Stock]],[2]CUS030!$A$5:$BO$10000,43,0)/Table1[[#This Row],[Rate
(L/S)]],"")</f>
        <v/>
      </c>
      <c r="AM685" s="7" t="str">
        <f>IFERROR(VLOOKUP(Table1[[#This Row],[Stock]],[2]CUS030!$A$5:$BO$10000,44,0)/Table1[[#This Row],[Rate
(L/S)]],"")</f>
        <v/>
      </c>
      <c r="AN685" s="7" t="str">
        <f>IFERROR(VLOOKUP(Table1[[#This Row],[Stock]],[2]CUS030!$A$5:$BO$10000,45,0)/Table1[[#This Row],[Rate
(L/S)]],"")</f>
        <v/>
      </c>
      <c r="AO685" s="7" t="str">
        <f>IFERROR(VLOOKUP(Table1[[#This Row],[Stock]],[2]CUS030!$A$5:$BO$10000,46,0)/Table1[[#This Row],[Rate
(L/S)]],"")</f>
        <v/>
      </c>
      <c r="AP685" s="7" t="str">
        <f>IFERROR(VLOOKUP(Table1[[#This Row],[Stock]],[2]CUS030!$A$5:$BO$10000,47,0)/Table1[[#This Row],[Rate
(L/S)]],"")</f>
        <v/>
      </c>
      <c r="AQ685" s="7" t="str">
        <f>IFERROR(VLOOKUP(Table1[[#This Row],[Stock]],[2]CUS030!$A$5:$BO$10000,48,0)/Table1[[#This Row],[Rate
(L/S)]],"")</f>
        <v/>
      </c>
      <c r="AR685" s="7" t="str">
        <f>IFERROR(VLOOKUP(Table1[[#This Row],[Stock]],[2]CUS030!$A$5:$BO$10000,49,0)/Table1[[#This Row],[Rate
(L/S)]],"")</f>
        <v/>
      </c>
      <c r="AS685" s="7" t="str">
        <f>IFERROR(VLOOKUP(Table1[[#This Row],[Stock]],[2]CUS030!$A$5:$BO$10000,50,0)/Table1[[#This Row],[Rate
(L/S)]],"")</f>
        <v/>
      </c>
      <c r="AT685" s="7" t="str">
        <f>IFERROR(VLOOKUP(Table1[[#This Row],[Stock]],[2]CUS030!$A$5:$BO$10000,51,0)/Table1[[#This Row],[Rate
(L/S)]],"")</f>
        <v/>
      </c>
      <c r="AU685" s="7" t="str">
        <f>IFERROR(VLOOKUP(Table1[[#This Row],[Stock]],[2]CUS030!$A$5:$BO$10000,52,0)/Table1[[#This Row],[Rate
(L/S)]],"")</f>
        <v/>
      </c>
      <c r="AV685" s="7" t="str">
        <f>IFERROR(VLOOKUP(Table1[[#This Row],[Stock]],[2]CUS030!$A$5:$BO$10000,53,0)/Table1[[#This Row],[Rate
(L/S)]],"")</f>
        <v/>
      </c>
      <c r="AW685" s="7" t="str">
        <f>IFERROR(VLOOKUP(Table1[[#This Row],[Stock]],[2]CUS030!$A$5:$BO$10000,54,0)/Table1[[#This Row],[Rate
(L/S)]],"")</f>
        <v/>
      </c>
      <c r="AX685" s="7" t="str">
        <f>IFERROR(VLOOKUP(Table1[[#This Row],[Stock]],[2]CUS030!$A$5:$BO$10000,55,0)/Table1[[#This Row],[Rate
(L/S)]],"")</f>
        <v/>
      </c>
      <c r="AY685" s="7" t="str">
        <f>IFERROR(VLOOKUP(Table1[[#This Row],[Stock]],[2]CUS030!$A$5:$BO$10000,56,0)/Table1[[#This Row],[Rate
(L/S)]],"")</f>
        <v/>
      </c>
      <c r="AZ685" s="7" t="str">
        <f>IFERROR(VLOOKUP(Table1[[#This Row],[Stock]],[2]CUS030!$A$5:$BO$10000,57,0)/Table1[[#This Row],[Rate
(L/S)]],"")</f>
        <v/>
      </c>
      <c r="BA685" s="7" t="str">
        <f>IFERROR(VLOOKUP(Table1[[#This Row],[Stock]],[2]CUS030!$A$5:$BO$10000,58,0)/Table1[[#This Row],[Rate
(L/S)]],"")</f>
        <v/>
      </c>
      <c r="BB685" s="7" t="str">
        <f>IFERROR(VLOOKUP(Table1[[#This Row],[Stock]],[2]CUS030!$A$5:$BO$10000,59,0)/Table1[[#This Row],[Rate
(L/S)]],"")</f>
        <v/>
      </c>
      <c r="BC685" s="7" t="str">
        <f>IFERROR(VLOOKUP(Table1[[#This Row],[Stock]],[2]CUS030!$A$5:$BO$10000,60,0)/Table1[[#This Row],[Rate
(L/S)]],"")</f>
        <v/>
      </c>
      <c r="BD685" s="7" t="str">
        <f>IFERROR(VLOOKUP(Table1[[#This Row],[Stock]],[2]CUS030!$A$5:$BO$10000,61,0)/Table1[[#This Row],[Rate
(L/S)]],"")</f>
        <v/>
      </c>
      <c r="BE685" s="7" t="str">
        <f>IFERROR(VLOOKUP(Table1[[#This Row],[Stock]],[2]CUS030!$A$5:$BO$10000,62,0)/Table1[[#This Row],[Rate
(L/S)]],"")</f>
        <v/>
      </c>
      <c r="BF685" s="7" t="str">
        <f>IFERROR(VLOOKUP(Table1[[#This Row],[Stock]],[2]CUS030!$A$5:$BO$10000,63,0)/Table1[[#This Row],[Rate
(L/S)]],"")</f>
        <v/>
      </c>
      <c r="BG685" s="7" t="str">
        <f>IFERROR(VLOOKUP(Table1[[#This Row],[Stock]],[2]CUS030!$A$5:$BO$10000,64,0)/Table1[[#This Row],[Rate
(L/S)]],"")</f>
        <v/>
      </c>
      <c r="BH685" s="7" t="str">
        <f>IFERROR(VLOOKUP(Table1[[#This Row],[Stock]],[2]CUS030!$A$5:$BO$10000,65,0)/Table1[[#This Row],[Rate
(L/S)]],"")</f>
        <v/>
      </c>
      <c r="BI685" s="7" t="s">
        <v>1</v>
      </c>
      <c r="BJ685" s="15">
        <f>IFERROR(IF(Table1[[#This Row],[S.Material]]="S",(Table1[[#This Row],[Total Qty]]+Table1[[#This Row],[N+1]]+Table1[[#This Row],[N+2]]),Table1[[#This Row],[Total Qty]]+Table1[[#This Row],[N+1]]),)</f>
        <v>0</v>
      </c>
      <c r="BK685" s="7" t="str">
        <f>IFERROR(IF(((AVERAGE((Table1[[#This Row],[N+1]],Table1[[#This Row],[N+2]]),Table1[[#This Row],[N+3]])-(Table1[[#This Row],[Total Qty]])))&gt;500,"Fixed&gt;500pcs",""),"")</f>
        <v/>
      </c>
      <c r="BL685" s="7" t="str">
        <f>IF(AND(Table1[[#This Row],[Last Forcast]]=0,Table1[[#This Row],[Total Qty]]&gt;0,Table1[[#This Row],[N+1]]&gt;0),"Check PO again","")</f>
        <v/>
      </c>
    </row>
    <row r="686" spans="2:64" x14ac:dyDescent="0.3">
      <c r="B686">
        <v>684</v>
      </c>
      <c r="C686" t="s">
        <v>699</v>
      </c>
      <c r="D686">
        <f>IFERROR(ROUND((MID(Table1[[#This Row],[Production]],35,(LEN(Table1[[#This Row],[Production]]))-37)/(MID(Table1[[#This Row],[Stock]],35,(LEN(Table1[[#This Row],[Stock]]))-37))),0),"")</f>
        <v>93</v>
      </c>
      <c r="E686" t="s">
        <v>698</v>
      </c>
      <c r="F686" s="16">
        <f>VLOOKUP(LEFT(Table1[[#This Row],[Production]],LEN(Table1[[#This Row],[Production]])-7),Item!$A$5:$Z$1000,26,0)</f>
        <v>4.1429999999999998</v>
      </c>
      <c r="H686" s="8" t="str">
        <f>IFERROR(VLOOKUP(MID(Table1[[#This Row],[Production]],10,2),Special!$B$2:$D$26,3,0),"")</f>
        <v>-</v>
      </c>
      <c r="J686" t="b">
        <f>EXACT(LEFT(Table1[[#This Row],[Stock]],12),LEFT(Table1[[#This Row],[Production]],12))</f>
        <v>1</v>
      </c>
      <c r="K686" t="b">
        <f>EXACT((RIGHT(Table1[[#This Row],[Stock]],3)),((RIGHT(Table1[[#This Row],[Production]],3))))</f>
        <v>1</v>
      </c>
      <c r="L686" s="14">
        <f>IFERROR(VLOOKUP(Table1[[#This Row],[Stock]],[1]Sheet1!$A$7:$N$10000,14,0),"")</f>
        <v>3502</v>
      </c>
      <c r="M686" s="14">
        <f>IFERROR(ROUND((Table1[[#This Row],[Stock
(S&amp;L)]]/Table1[[#This Row],[Rate
(L/S)]]),0),"")</f>
        <v>38</v>
      </c>
      <c r="O686" t="str">
        <f>IF(Table1[[#This Row],[Rate
(L/S)]]=1,"P/E","C")</f>
        <v>C</v>
      </c>
      <c r="P686" s="7">
        <f>IFERROR(VLOOKUP(Table1[[#This Row],[Stock]],[2]CUS030!$A$5:$BO$10000,21,0)/Table1[[#This Row],[Rate
(L/S)]],"")</f>
        <v>2.150537634408602</v>
      </c>
      <c r="Q686" s="7">
        <f>IFERROR(VLOOKUP(Table1[[#This Row],[Stock]],[2]CUS030!$A$5:$BO$10000,22,0)/Table1[[#This Row],[Rate
(L/S)]],"")</f>
        <v>1.6129032258064515</v>
      </c>
      <c r="R686" s="7">
        <f>IFERROR(VLOOKUP(Table1[[#This Row],[Stock]],[2]CUS030!$A$5:$BO$10000,23,0)/Table1[[#This Row],[Rate
(L/S)]],"")</f>
        <v>0</v>
      </c>
      <c r="S686" s="7">
        <f>IFERROR(VLOOKUP(Table1[[#This Row],[Stock]],[2]CUS030!$A$5:$BO$10000,24,0)/Table1[[#This Row],[Rate
(L/S)]],"")</f>
        <v>0</v>
      </c>
      <c r="T686" s="7">
        <f>IFERROR(VLOOKUP(Table1[[#This Row],[Stock]],[2]CUS030!$A$5:$BO$10000,25,0)/Table1[[#This Row],[Rate
(L/S)]],"")</f>
        <v>0</v>
      </c>
      <c r="U686" s="7">
        <f>IFERROR(VLOOKUP(Table1[[#This Row],[Stock]],[2]CUS030!$A$5:$BO$10000,26,0)/Table1[[#This Row],[Rate
(L/S)]],"")</f>
        <v>0</v>
      </c>
      <c r="V686" s="7">
        <f>IFERROR(VLOOKUP(Table1[[#This Row],[Stock]],[2]CUS030!$A$5:$BO$10000,27,0)/Table1[[#This Row],[Rate
(L/S)]],"")</f>
        <v>0</v>
      </c>
      <c r="W686" s="7">
        <f>IFERROR(VLOOKUP(Table1[[#This Row],[Stock]],[2]CUS030!$A$5:$BO$10000,28,0)/Table1[[#This Row],[Rate
(L/S)]],"")</f>
        <v>0</v>
      </c>
      <c r="X686" s="7">
        <f>IFERROR(VLOOKUP(Table1[[#This Row],[Stock]],[2]CUS030!$A$5:$BO$10000,29,0)/Table1[[#This Row],[Rate
(L/S)]],"")</f>
        <v>0</v>
      </c>
      <c r="Y686" s="7">
        <f>IFERROR(VLOOKUP(Table1[[#This Row],[Stock]],[2]CUS030!$A$5:$BO$10000,30,0)/Table1[[#This Row],[Rate
(L/S)]],"")</f>
        <v>0</v>
      </c>
      <c r="Z686" s="7">
        <f>IFERROR(VLOOKUP(Table1[[#This Row],[Stock]],[2]CUS030!$A$5:$BO$10000,31,0)/Table1[[#This Row],[Rate
(L/S)]],"")</f>
        <v>0</v>
      </c>
      <c r="AA686" s="7">
        <f>IFERROR(VLOOKUP(Table1[[#This Row],[Stock]],[2]CUS030!$A$5:$BO$10000,32,0)/Table1[[#This Row],[Rate
(L/S)]],"")</f>
        <v>0</v>
      </c>
      <c r="AB686" s="7">
        <f>IFERROR(VLOOKUP(Table1[[#This Row],[Stock]],[2]CUS030!$A$5:$BO$10000,33,0)/Table1[[#This Row],[Rate
(L/S)]],"")</f>
        <v>0</v>
      </c>
      <c r="AC686" s="7">
        <f>IFERROR(VLOOKUP(Table1[[#This Row],[Stock]],[2]CUS030!$A$5:$BO$10000,34,0)/Table1[[#This Row],[Rate
(L/S)]],"")</f>
        <v>0</v>
      </c>
      <c r="AD686" s="7">
        <f>IFERROR(VLOOKUP(Table1[[#This Row],[Stock]],[2]CUS030!$A$5:$BO$10000,35,0)/Table1[[#This Row],[Rate
(L/S)]],"")</f>
        <v>0</v>
      </c>
      <c r="AE686" s="7">
        <f>IFERROR(VLOOKUP(Table1[[#This Row],[Stock]],[2]CUS030!$A$5:$BO$10000,36,0)/Table1[[#This Row],[Rate
(L/S)]],"")</f>
        <v>0</v>
      </c>
      <c r="AF686" s="7">
        <f>IFERROR(VLOOKUP(Table1[[#This Row],[Stock]],[2]CUS030!$A$5:$BO$10000,37,0)/Table1[[#This Row],[Rate
(L/S)]],"")</f>
        <v>0</v>
      </c>
      <c r="AG686" s="7">
        <f>IFERROR(VLOOKUP(Table1[[#This Row],[Stock]],[2]CUS030!$A$5:$BO$10000,38,0)/Table1[[#This Row],[Rate
(L/S)]],"")</f>
        <v>0</v>
      </c>
      <c r="AH686" s="7">
        <f>IFERROR(VLOOKUP(Table1[[#This Row],[Stock]],[2]CUS030!$A$5:$BO$10000,39,0)/Table1[[#This Row],[Rate
(L/S)]],"")</f>
        <v>0</v>
      </c>
      <c r="AI686" s="7">
        <f>IFERROR(VLOOKUP(Table1[[#This Row],[Stock]],[2]CUS030!$A$5:$BO$10000,40,0)/Table1[[#This Row],[Rate
(L/S)]],"")</f>
        <v>0</v>
      </c>
      <c r="AJ686" s="7">
        <f>IFERROR(VLOOKUP(Table1[[#This Row],[Stock]],[2]CUS030!$A$5:$BO$10000,41,0)/Table1[[#This Row],[Rate
(L/S)]],"")</f>
        <v>0</v>
      </c>
      <c r="AK686" s="7">
        <f>IFERROR(VLOOKUP(Table1[[#This Row],[Stock]],[2]CUS030!$A$5:$BO$10000,42,0)/Table1[[#This Row],[Rate
(L/S)]],"")</f>
        <v>0</v>
      </c>
      <c r="AL686" s="7">
        <f>IFERROR(VLOOKUP(Table1[[#This Row],[Stock]],[2]CUS030!$A$5:$BO$10000,43,0)/Table1[[#This Row],[Rate
(L/S)]],"")</f>
        <v>0</v>
      </c>
      <c r="AM686" s="7">
        <f>IFERROR(VLOOKUP(Table1[[#This Row],[Stock]],[2]CUS030!$A$5:$BO$10000,44,0)/Table1[[#This Row],[Rate
(L/S)]],"")</f>
        <v>0</v>
      </c>
      <c r="AN686" s="7">
        <f>IFERROR(VLOOKUP(Table1[[#This Row],[Stock]],[2]CUS030!$A$5:$BO$10000,45,0)/Table1[[#This Row],[Rate
(L/S)]],"")</f>
        <v>0</v>
      </c>
      <c r="AO686" s="7">
        <f>IFERROR(VLOOKUP(Table1[[#This Row],[Stock]],[2]CUS030!$A$5:$BO$10000,46,0)/Table1[[#This Row],[Rate
(L/S)]],"")</f>
        <v>0</v>
      </c>
      <c r="AP686" s="7">
        <f>IFERROR(VLOOKUP(Table1[[#This Row],[Stock]],[2]CUS030!$A$5:$BO$10000,47,0)/Table1[[#This Row],[Rate
(L/S)]],"")</f>
        <v>0</v>
      </c>
      <c r="AQ686" s="7">
        <f>IFERROR(VLOOKUP(Table1[[#This Row],[Stock]],[2]CUS030!$A$5:$BO$10000,48,0)/Table1[[#This Row],[Rate
(L/S)]],"")</f>
        <v>0</v>
      </c>
      <c r="AR686" s="7">
        <f>IFERROR(VLOOKUP(Table1[[#This Row],[Stock]],[2]CUS030!$A$5:$BO$10000,49,0)/Table1[[#This Row],[Rate
(L/S)]],"")</f>
        <v>0</v>
      </c>
      <c r="AS686" s="7">
        <f>IFERROR(VLOOKUP(Table1[[#This Row],[Stock]],[2]CUS030!$A$5:$BO$10000,50,0)/Table1[[#This Row],[Rate
(L/S)]],"")</f>
        <v>0</v>
      </c>
      <c r="AT686" s="7">
        <f>IFERROR(VLOOKUP(Table1[[#This Row],[Stock]],[2]CUS030!$A$5:$BO$10000,51,0)/Table1[[#This Row],[Rate
(L/S)]],"")</f>
        <v>0</v>
      </c>
      <c r="AU686" s="7">
        <f>IFERROR(VLOOKUP(Table1[[#This Row],[Stock]],[2]CUS030!$A$5:$BO$10000,52,0)/Table1[[#This Row],[Rate
(L/S)]],"")</f>
        <v>0</v>
      </c>
      <c r="AV686" s="7">
        <f>IFERROR(VLOOKUP(Table1[[#This Row],[Stock]],[2]CUS030!$A$5:$BO$10000,53,0)/Table1[[#This Row],[Rate
(L/S)]],"")</f>
        <v>3.763440860215054</v>
      </c>
      <c r="AW686" s="7">
        <f>IFERROR(VLOOKUP(Table1[[#This Row],[Stock]],[2]CUS030!$A$5:$BO$10000,54,0)/Table1[[#This Row],[Rate
(L/S)]],"")</f>
        <v>0</v>
      </c>
      <c r="AX686" s="7">
        <f>IFERROR(VLOOKUP(Table1[[#This Row],[Stock]],[2]CUS030!$A$5:$BO$10000,55,0)/Table1[[#This Row],[Rate
(L/S)]],"")</f>
        <v>94.129032258064512</v>
      </c>
      <c r="AY686" s="7">
        <f>IFERROR(VLOOKUP(Table1[[#This Row],[Stock]],[2]CUS030!$A$5:$BO$10000,56,0)/Table1[[#This Row],[Rate
(L/S)]],"")</f>
        <v>227.6236559139785</v>
      </c>
      <c r="AZ686" s="7">
        <f>IFERROR(VLOOKUP(Table1[[#This Row],[Stock]],[2]CUS030!$A$5:$BO$10000,57,0)/Table1[[#This Row],[Rate
(L/S)]],"")</f>
        <v>97.591397849462368</v>
      </c>
      <c r="BA686" s="7">
        <f>IFERROR(VLOOKUP(Table1[[#This Row],[Stock]],[2]CUS030!$A$5:$BO$10000,58,0)/Table1[[#This Row],[Rate
(L/S)]],"")</f>
        <v>97.58064516129032</v>
      </c>
      <c r="BB686" s="7">
        <f>IFERROR(VLOOKUP(Table1[[#This Row],[Stock]],[2]CUS030!$A$5:$BO$10000,59,0)/Table1[[#This Row],[Rate
(L/S)]],"")</f>
        <v>0</v>
      </c>
      <c r="BC686" s="7">
        <f>IFERROR(VLOOKUP(Table1[[#This Row],[Stock]],[2]CUS030!$A$5:$BO$10000,60,0)/Table1[[#This Row],[Rate
(L/S)]],"")</f>
        <v>0</v>
      </c>
      <c r="BD686" s="7">
        <f>IFERROR(VLOOKUP(Table1[[#This Row],[Stock]],[2]CUS030!$A$5:$BO$10000,61,0)/Table1[[#This Row],[Rate
(L/S)]],"")</f>
        <v>0</v>
      </c>
      <c r="BE686" s="7">
        <f>IFERROR(VLOOKUP(Table1[[#This Row],[Stock]],[2]CUS030!$A$5:$BO$10000,62,0)/Table1[[#This Row],[Rate
(L/S)]],"")</f>
        <v>0</v>
      </c>
      <c r="BF686" s="7">
        <f>IFERROR(VLOOKUP(Table1[[#This Row],[Stock]],[2]CUS030!$A$5:$BO$10000,63,0)/Table1[[#This Row],[Rate
(L/S)]],"")</f>
        <v>0</v>
      </c>
      <c r="BG686" s="7">
        <f>IFERROR(VLOOKUP(Table1[[#This Row],[Stock]],[2]CUS030!$A$5:$BO$10000,64,0)/Table1[[#This Row],[Rate
(L/S)]],"")</f>
        <v>0</v>
      </c>
      <c r="BH686" s="7">
        <f>IFERROR(VLOOKUP(Table1[[#This Row],[Stock]],[2]CUS030!$A$5:$BO$10000,65,0)/Table1[[#This Row],[Rate
(L/S)]],"")</f>
        <v>0</v>
      </c>
      <c r="BI686" s="7" t="s">
        <v>1</v>
      </c>
      <c r="BJ686" s="15">
        <f>IFERROR(IF(Table1[[#This Row],[S.Material]]="S",(Table1[[#This Row],[Total Qty]]+Table1[[#This Row],[N+1]]+Table1[[#This Row],[N+2]]),Table1[[#This Row],[Total Qty]]+Table1[[#This Row],[N+1]]),)</f>
        <v>231.38709677419354</v>
      </c>
      <c r="BK686" s="7" t="str">
        <f>IFERROR(IF(((AVERAGE((Table1[[#This Row],[N+1]],Table1[[#This Row],[N+2]]),Table1[[#This Row],[N+3]])-(Table1[[#This Row],[Total Qty]])))&gt;500,"Fixed&gt;500pcs",""),"")</f>
        <v/>
      </c>
      <c r="BL686" s="7" t="str">
        <f>IF(AND(Table1[[#This Row],[Last Forcast]]=0,Table1[[#This Row],[Total Qty]]&gt;0,Table1[[#This Row],[N+1]]&gt;0),"Check PO again","")</f>
        <v/>
      </c>
    </row>
    <row r="687" spans="2:64" x14ac:dyDescent="0.3">
      <c r="B687">
        <v>685</v>
      </c>
      <c r="C687" t="s">
        <v>700</v>
      </c>
      <c r="D687">
        <f>IFERROR(ROUND((MID(Table1[[#This Row],[Production]],35,(LEN(Table1[[#This Row],[Production]]))-37)/(MID(Table1[[#This Row],[Stock]],35,(LEN(Table1[[#This Row],[Stock]]))-37))),0),"")</f>
        <v>89</v>
      </c>
      <c r="E687" t="s">
        <v>698</v>
      </c>
      <c r="F687" s="16">
        <f>VLOOKUP(LEFT(Table1[[#This Row],[Production]],LEN(Table1[[#This Row],[Production]])-7),Item!$A$5:$Z$1000,26,0)</f>
        <v>4.1429999999999998</v>
      </c>
      <c r="H687" s="8" t="str">
        <f>IFERROR(VLOOKUP(MID(Table1[[#This Row],[Production]],10,2),Special!$B$2:$D$26,3,0),"")</f>
        <v>-</v>
      </c>
      <c r="J687" t="b">
        <f>EXACT(LEFT(Table1[[#This Row],[Stock]],12),LEFT(Table1[[#This Row],[Production]],12))</f>
        <v>1</v>
      </c>
      <c r="K687" t="b">
        <f>EXACT((RIGHT(Table1[[#This Row],[Stock]],3)),((RIGHT(Table1[[#This Row],[Production]],3))))</f>
        <v>1</v>
      </c>
      <c r="L687" s="14">
        <f>IFERROR(VLOOKUP(Table1[[#This Row],[Stock]],[1]Sheet1!$A$7:$N$10000,14,0),"")</f>
        <v>0</v>
      </c>
      <c r="M687" s="14">
        <f>IFERROR(ROUND((Table1[[#This Row],[Stock
(S&amp;L)]]/Table1[[#This Row],[Rate
(L/S)]]),0),"")</f>
        <v>0</v>
      </c>
      <c r="O687" t="str">
        <f>IF(Table1[[#This Row],[Rate
(L/S)]]=1,"P/E","C")</f>
        <v>C</v>
      </c>
      <c r="P687" s="7" t="str">
        <f>IFERROR(VLOOKUP(Table1[[#This Row],[Stock]],[2]CUS030!$A$5:$BO$10000,21,0)/Table1[[#This Row],[Rate
(L/S)]],"")</f>
        <v/>
      </c>
      <c r="Q687" s="7" t="str">
        <f>IFERROR(VLOOKUP(Table1[[#This Row],[Stock]],[2]CUS030!$A$5:$BO$10000,22,0)/Table1[[#This Row],[Rate
(L/S)]],"")</f>
        <v/>
      </c>
      <c r="R687" s="7" t="str">
        <f>IFERROR(VLOOKUP(Table1[[#This Row],[Stock]],[2]CUS030!$A$5:$BO$10000,23,0)/Table1[[#This Row],[Rate
(L/S)]],"")</f>
        <v/>
      </c>
      <c r="S687" s="7" t="str">
        <f>IFERROR(VLOOKUP(Table1[[#This Row],[Stock]],[2]CUS030!$A$5:$BO$10000,24,0)/Table1[[#This Row],[Rate
(L/S)]],"")</f>
        <v/>
      </c>
      <c r="T687" s="7" t="str">
        <f>IFERROR(VLOOKUP(Table1[[#This Row],[Stock]],[2]CUS030!$A$5:$BO$10000,25,0)/Table1[[#This Row],[Rate
(L/S)]],"")</f>
        <v/>
      </c>
      <c r="U687" s="7" t="str">
        <f>IFERROR(VLOOKUP(Table1[[#This Row],[Stock]],[2]CUS030!$A$5:$BO$10000,26,0)/Table1[[#This Row],[Rate
(L/S)]],"")</f>
        <v/>
      </c>
      <c r="V687" s="7" t="str">
        <f>IFERROR(VLOOKUP(Table1[[#This Row],[Stock]],[2]CUS030!$A$5:$BO$10000,27,0)/Table1[[#This Row],[Rate
(L/S)]],"")</f>
        <v/>
      </c>
      <c r="W687" s="7" t="str">
        <f>IFERROR(VLOOKUP(Table1[[#This Row],[Stock]],[2]CUS030!$A$5:$BO$10000,28,0)/Table1[[#This Row],[Rate
(L/S)]],"")</f>
        <v/>
      </c>
      <c r="X687" s="7" t="str">
        <f>IFERROR(VLOOKUP(Table1[[#This Row],[Stock]],[2]CUS030!$A$5:$BO$10000,29,0)/Table1[[#This Row],[Rate
(L/S)]],"")</f>
        <v/>
      </c>
      <c r="Y687" s="7" t="str">
        <f>IFERROR(VLOOKUP(Table1[[#This Row],[Stock]],[2]CUS030!$A$5:$BO$10000,30,0)/Table1[[#This Row],[Rate
(L/S)]],"")</f>
        <v/>
      </c>
      <c r="Z687" s="7" t="str">
        <f>IFERROR(VLOOKUP(Table1[[#This Row],[Stock]],[2]CUS030!$A$5:$BO$10000,31,0)/Table1[[#This Row],[Rate
(L/S)]],"")</f>
        <v/>
      </c>
      <c r="AA687" s="7" t="str">
        <f>IFERROR(VLOOKUP(Table1[[#This Row],[Stock]],[2]CUS030!$A$5:$BO$10000,32,0)/Table1[[#This Row],[Rate
(L/S)]],"")</f>
        <v/>
      </c>
      <c r="AB687" s="7" t="str">
        <f>IFERROR(VLOOKUP(Table1[[#This Row],[Stock]],[2]CUS030!$A$5:$BO$10000,33,0)/Table1[[#This Row],[Rate
(L/S)]],"")</f>
        <v/>
      </c>
      <c r="AC687" s="7" t="str">
        <f>IFERROR(VLOOKUP(Table1[[#This Row],[Stock]],[2]CUS030!$A$5:$BO$10000,34,0)/Table1[[#This Row],[Rate
(L/S)]],"")</f>
        <v/>
      </c>
      <c r="AD687" s="7" t="str">
        <f>IFERROR(VLOOKUP(Table1[[#This Row],[Stock]],[2]CUS030!$A$5:$BO$10000,35,0)/Table1[[#This Row],[Rate
(L/S)]],"")</f>
        <v/>
      </c>
      <c r="AE687" s="7" t="str">
        <f>IFERROR(VLOOKUP(Table1[[#This Row],[Stock]],[2]CUS030!$A$5:$BO$10000,36,0)/Table1[[#This Row],[Rate
(L/S)]],"")</f>
        <v/>
      </c>
      <c r="AF687" s="7" t="str">
        <f>IFERROR(VLOOKUP(Table1[[#This Row],[Stock]],[2]CUS030!$A$5:$BO$10000,37,0)/Table1[[#This Row],[Rate
(L/S)]],"")</f>
        <v/>
      </c>
      <c r="AG687" s="7" t="str">
        <f>IFERROR(VLOOKUP(Table1[[#This Row],[Stock]],[2]CUS030!$A$5:$BO$10000,38,0)/Table1[[#This Row],[Rate
(L/S)]],"")</f>
        <v/>
      </c>
      <c r="AH687" s="7" t="str">
        <f>IFERROR(VLOOKUP(Table1[[#This Row],[Stock]],[2]CUS030!$A$5:$BO$10000,39,0)/Table1[[#This Row],[Rate
(L/S)]],"")</f>
        <v/>
      </c>
      <c r="AI687" s="7" t="str">
        <f>IFERROR(VLOOKUP(Table1[[#This Row],[Stock]],[2]CUS030!$A$5:$BO$10000,40,0)/Table1[[#This Row],[Rate
(L/S)]],"")</f>
        <v/>
      </c>
      <c r="AJ687" s="7" t="str">
        <f>IFERROR(VLOOKUP(Table1[[#This Row],[Stock]],[2]CUS030!$A$5:$BO$10000,41,0)/Table1[[#This Row],[Rate
(L/S)]],"")</f>
        <v/>
      </c>
      <c r="AK687" s="7" t="str">
        <f>IFERROR(VLOOKUP(Table1[[#This Row],[Stock]],[2]CUS030!$A$5:$BO$10000,42,0)/Table1[[#This Row],[Rate
(L/S)]],"")</f>
        <v/>
      </c>
      <c r="AL687" s="7" t="str">
        <f>IFERROR(VLOOKUP(Table1[[#This Row],[Stock]],[2]CUS030!$A$5:$BO$10000,43,0)/Table1[[#This Row],[Rate
(L/S)]],"")</f>
        <v/>
      </c>
      <c r="AM687" s="7" t="str">
        <f>IFERROR(VLOOKUP(Table1[[#This Row],[Stock]],[2]CUS030!$A$5:$BO$10000,44,0)/Table1[[#This Row],[Rate
(L/S)]],"")</f>
        <v/>
      </c>
      <c r="AN687" s="7" t="str">
        <f>IFERROR(VLOOKUP(Table1[[#This Row],[Stock]],[2]CUS030!$A$5:$BO$10000,45,0)/Table1[[#This Row],[Rate
(L/S)]],"")</f>
        <v/>
      </c>
      <c r="AO687" s="7" t="str">
        <f>IFERROR(VLOOKUP(Table1[[#This Row],[Stock]],[2]CUS030!$A$5:$BO$10000,46,0)/Table1[[#This Row],[Rate
(L/S)]],"")</f>
        <v/>
      </c>
      <c r="AP687" s="7" t="str">
        <f>IFERROR(VLOOKUP(Table1[[#This Row],[Stock]],[2]CUS030!$A$5:$BO$10000,47,0)/Table1[[#This Row],[Rate
(L/S)]],"")</f>
        <v/>
      </c>
      <c r="AQ687" s="7" t="str">
        <f>IFERROR(VLOOKUP(Table1[[#This Row],[Stock]],[2]CUS030!$A$5:$BO$10000,48,0)/Table1[[#This Row],[Rate
(L/S)]],"")</f>
        <v/>
      </c>
      <c r="AR687" s="7" t="str">
        <f>IFERROR(VLOOKUP(Table1[[#This Row],[Stock]],[2]CUS030!$A$5:$BO$10000,49,0)/Table1[[#This Row],[Rate
(L/S)]],"")</f>
        <v/>
      </c>
      <c r="AS687" s="7" t="str">
        <f>IFERROR(VLOOKUP(Table1[[#This Row],[Stock]],[2]CUS030!$A$5:$BO$10000,50,0)/Table1[[#This Row],[Rate
(L/S)]],"")</f>
        <v/>
      </c>
      <c r="AT687" s="7" t="str">
        <f>IFERROR(VLOOKUP(Table1[[#This Row],[Stock]],[2]CUS030!$A$5:$BO$10000,51,0)/Table1[[#This Row],[Rate
(L/S)]],"")</f>
        <v/>
      </c>
      <c r="AU687" s="7" t="str">
        <f>IFERROR(VLOOKUP(Table1[[#This Row],[Stock]],[2]CUS030!$A$5:$BO$10000,52,0)/Table1[[#This Row],[Rate
(L/S)]],"")</f>
        <v/>
      </c>
      <c r="AV687" s="7" t="str">
        <f>IFERROR(VLOOKUP(Table1[[#This Row],[Stock]],[2]CUS030!$A$5:$BO$10000,53,0)/Table1[[#This Row],[Rate
(L/S)]],"")</f>
        <v/>
      </c>
      <c r="AW687" s="7" t="str">
        <f>IFERROR(VLOOKUP(Table1[[#This Row],[Stock]],[2]CUS030!$A$5:$BO$10000,54,0)/Table1[[#This Row],[Rate
(L/S)]],"")</f>
        <v/>
      </c>
      <c r="AX687" s="7" t="str">
        <f>IFERROR(VLOOKUP(Table1[[#This Row],[Stock]],[2]CUS030!$A$5:$BO$10000,55,0)/Table1[[#This Row],[Rate
(L/S)]],"")</f>
        <v/>
      </c>
      <c r="AY687" s="7" t="str">
        <f>IFERROR(VLOOKUP(Table1[[#This Row],[Stock]],[2]CUS030!$A$5:$BO$10000,56,0)/Table1[[#This Row],[Rate
(L/S)]],"")</f>
        <v/>
      </c>
      <c r="AZ687" s="7" t="str">
        <f>IFERROR(VLOOKUP(Table1[[#This Row],[Stock]],[2]CUS030!$A$5:$BO$10000,57,0)/Table1[[#This Row],[Rate
(L/S)]],"")</f>
        <v/>
      </c>
      <c r="BA687" s="7" t="str">
        <f>IFERROR(VLOOKUP(Table1[[#This Row],[Stock]],[2]CUS030!$A$5:$BO$10000,58,0)/Table1[[#This Row],[Rate
(L/S)]],"")</f>
        <v/>
      </c>
      <c r="BB687" s="7" t="str">
        <f>IFERROR(VLOOKUP(Table1[[#This Row],[Stock]],[2]CUS030!$A$5:$BO$10000,59,0)/Table1[[#This Row],[Rate
(L/S)]],"")</f>
        <v/>
      </c>
      <c r="BC687" s="7" t="str">
        <f>IFERROR(VLOOKUP(Table1[[#This Row],[Stock]],[2]CUS030!$A$5:$BO$10000,60,0)/Table1[[#This Row],[Rate
(L/S)]],"")</f>
        <v/>
      </c>
      <c r="BD687" s="7" t="str">
        <f>IFERROR(VLOOKUP(Table1[[#This Row],[Stock]],[2]CUS030!$A$5:$BO$10000,61,0)/Table1[[#This Row],[Rate
(L/S)]],"")</f>
        <v/>
      </c>
      <c r="BE687" s="7" t="str">
        <f>IFERROR(VLOOKUP(Table1[[#This Row],[Stock]],[2]CUS030!$A$5:$BO$10000,62,0)/Table1[[#This Row],[Rate
(L/S)]],"")</f>
        <v/>
      </c>
      <c r="BF687" s="7" t="str">
        <f>IFERROR(VLOOKUP(Table1[[#This Row],[Stock]],[2]CUS030!$A$5:$BO$10000,63,0)/Table1[[#This Row],[Rate
(L/S)]],"")</f>
        <v/>
      </c>
      <c r="BG687" s="7" t="str">
        <f>IFERROR(VLOOKUP(Table1[[#This Row],[Stock]],[2]CUS030!$A$5:$BO$10000,64,0)/Table1[[#This Row],[Rate
(L/S)]],"")</f>
        <v/>
      </c>
      <c r="BH687" s="7" t="str">
        <f>IFERROR(VLOOKUP(Table1[[#This Row],[Stock]],[2]CUS030!$A$5:$BO$10000,65,0)/Table1[[#This Row],[Rate
(L/S)]],"")</f>
        <v/>
      </c>
      <c r="BI687" s="7" t="s">
        <v>1</v>
      </c>
      <c r="BJ687" s="15">
        <f>IFERROR(IF(Table1[[#This Row],[S.Material]]="S",(Table1[[#This Row],[Total Qty]]+Table1[[#This Row],[N+1]]+Table1[[#This Row],[N+2]]),Table1[[#This Row],[Total Qty]]+Table1[[#This Row],[N+1]]),)</f>
        <v>0</v>
      </c>
      <c r="BK687" s="7" t="str">
        <f>IFERROR(IF(((AVERAGE((Table1[[#This Row],[N+1]],Table1[[#This Row],[N+2]]),Table1[[#This Row],[N+3]])-(Table1[[#This Row],[Total Qty]])))&gt;500,"Fixed&gt;500pcs",""),"")</f>
        <v/>
      </c>
      <c r="BL687" s="7" t="str">
        <f>IF(AND(Table1[[#This Row],[Last Forcast]]=0,Table1[[#This Row],[Total Qty]]&gt;0,Table1[[#This Row],[N+1]]&gt;0),"Check PO again","")</f>
        <v/>
      </c>
    </row>
    <row r="688" spans="2:64" x14ac:dyDescent="0.3">
      <c r="B688">
        <v>686</v>
      </c>
      <c r="C688" t="s">
        <v>701</v>
      </c>
      <c r="D688">
        <f>IFERROR(ROUND((MID(Table1[[#This Row],[Production]],35,(LEN(Table1[[#This Row],[Production]]))-37)/(MID(Table1[[#This Row],[Stock]],35,(LEN(Table1[[#This Row],[Stock]]))-37))),0),"")</f>
        <v>1</v>
      </c>
      <c r="E688" t="s">
        <v>701</v>
      </c>
      <c r="F688" s="16">
        <f>VLOOKUP(LEFT(Table1[[#This Row],[Production]],LEN(Table1[[#This Row],[Production]])-7),Item!$A$5:$Z$1000,26,0)</f>
        <v>1.752</v>
      </c>
      <c r="H688" s="8" t="str">
        <f>IFERROR(VLOOKUP(MID(Table1[[#This Row],[Production]],10,2),Special!$B$2:$D$26,3,0),"")</f>
        <v>S</v>
      </c>
      <c r="J688" t="b">
        <f>EXACT(LEFT(Table1[[#This Row],[Stock]],12),LEFT(Table1[[#This Row],[Production]],12))</f>
        <v>1</v>
      </c>
      <c r="K688" t="b">
        <f>EXACT((RIGHT(Table1[[#This Row],[Stock]],3)),((RIGHT(Table1[[#This Row],[Production]],3))))</f>
        <v>1</v>
      </c>
      <c r="L688" s="14">
        <f>IFERROR(VLOOKUP(Table1[[#This Row],[Stock]],[1]Sheet1!$A$7:$N$10000,14,0),"")</f>
        <v>691</v>
      </c>
      <c r="M688" s="14">
        <f>IFERROR(ROUND((Table1[[#This Row],[Stock
(S&amp;L)]]/Table1[[#This Row],[Rate
(L/S)]]),0),"")</f>
        <v>691</v>
      </c>
      <c r="O688" t="str">
        <f>IF(Table1[[#This Row],[Rate
(L/S)]]=1,"P/E","C")</f>
        <v>P/E</v>
      </c>
      <c r="P688" s="7">
        <f>IFERROR(VLOOKUP(Table1[[#This Row],[Stock]],[2]CUS030!$A$5:$BO$10000,21,0)/Table1[[#This Row],[Rate
(L/S)]],"")</f>
        <v>0</v>
      </c>
      <c r="Q688" s="7">
        <f>IFERROR(VLOOKUP(Table1[[#This Row],[Stock]],[2]CUS030!$A$5:$BO$10000,22,0)/Table1[[#This Row],[Rate
(L/S)]],"")</f>
        <v>0</v>
      </c>
      <c r="R688" s="7">
        <f>IFERROR(VLOOKUP(Table1[[#This Row],[Stock]],[2]CUS030!$A$5:$BO$10000,23,0)/Table1[[#This Row],[Rate
(L/S)]],"")</f>
        <v>0</v>
      </c>
      <c r="S688" s="7">
        <f>IFERROR(VLOOKUP(Table1[[#This Row],[Stock]],[2]CUS030!$A$5:$BO$10000,24,0)/Table1[[#This Row],[Rate
(L/S)]],"")</f>
        <v>0</v>
      </c>
      <c r="T688" s="7">
        <f>IFERROR(VLOOKUP(Table1[[#This Row],[Stock]],[2]CUS030!$A$5:$BO$10000,25,0)/Table1[[#This Row],[Rate
(L/S)]],"")</f>
        <v>0</v>
      </c>
      <c r="U688" s="7">
        <f>IFERROR(VLOOKUP(Table1[[#This Row],[Stock]],[2]CUS030!$A$5:$BO$10000,26,0)/Table1[[#This Row],[Rate
(L/S)]],"")</f>
        <v>0</v>
      </c>
      <c r="V688" s="7">
        <f>IFERROR(VLOOKUP(Table1[[#This Row],[Stock]],[2]CUS030!$A$5:$BO$10000,27,0)/Table1[[#This Row],[Rate
(L/S)]],"")</f>
        <v>0</v>
      </c>
      <c r="W688" s="7">
        <f>IFERROR(VLOOKUP(Table1[[#This Row],[Stock]],[2]CUS030!$A$5:$BO$10000,28,0)/Table1[[#This Row],[Rate
(L/S)]],"")</f>
        <v>0</v>
      </c>
      <c r="X688" s="7">
        <f>IFERROR(VLOOKUP(Table1[[#This Row],[Stock]],[2]CUS030!$A$5:$BO$10000,29,0)/Table1[[#This Row],[Rate
(L/S)]],"")</f>
        <v>0</v>
      </c>
      <c r="Y688" s="7">
        <f>IFERROR(VLOOKUP(Table1[[#This Row],[Stock]],[2]CUS030!$A$5:$BO$10000,30,0)/Table1[[#This Row],[Rate
(L/S)]],"")</f>
        <v>0</v>
      </c>
      <c r="Z688" s="7">
        <f>IFERROR(VLOOKUP(Table1[[#This Row],[Stock]],[2]CUS030!$A$5:$BO$10000,31,0)/Table1[[#This Row],[Rate
(L/S)]],"")</f>
        <v>0</v>
      </c>
      <c r="AA688" s="7">
        <f>IFERROR(VLOOKUP(Table1[[#This Row],[Stock]],[2]CUS030!$A$5:$BO$10000,32,0)/Table1[[#This Row],[Rate
(L/S)]],"")</f>
        <v>0</v>
      </c>
      <c r="AB688" s="7">
        <f>IFERROR(VLOOKUP(Table1[[#This Row],[Stock]],[2]CUS030!$A$5:$BO$10000,33,0)/Table1[[#This Row],[Rate
(L/S)]],"")</f>
        <v>0</v>
      </c>
      <c r="AC688" s="7">
        <f>IFERROR(VLOOKUP(Table1[[#This Row],[Stock]],[2]CUS030!$A$5:$BO$10000,34,0)/Table1[[#This Row],[Rate
(L/S)]],"")</f>
        <v>0</v>
      </c>
      <c r="AD688" s="7">
        <f>IFERROR(VLOOKUP(Table1[[#This Row],[Stock]],[2]CUS030!$A$5:$BO$10000,35,0)/Table1[[#This Row],[Rate
(L/S)]],"")</f>
        <v>0</v>
      </c>
      <c r="AE688" s="7">
        <f>IFERROR(VLOOKUP(Table1[[#This Row],[Stock]],[2]CUS030!$A$5:$BO$10000,36,0)/Table1[[#This Row],[Rate
(L/S)]],"")</f>
        <v>0</v>
      </c>
      <c r="AF688" s="7">
        <f>IFERROR(VLOOKUP(Table1[[#This Row],[Stock]],[2]CUS030!$A$5:$BO$10000,37,0)/Table1[[#This Row],[Rate
(L/S)]],"")</f>
        <v>0</v>
      </c>
      <c r="AG688" s="7">
        <f>IFERROR(VLOOKUP(Table1[[#This Row],[Stock]],[2]CUS030!$A$5:$BO$10000,38,0)/Table1[[#This Row],[Rate
(L/S)]],"")</f>
        <v>0</v>
      </c>
      <c r="AH688" s="7">
        <f>IFERROR(VLOOKUP(Table1[[#This Row],[Stock]],[2]CUS030!$A$5:$BO$10000,39,0)/Table1[[#This Row],[Rate
(L/S)]],"")</f>
        <v>0</v>
      </c>
      <c r="AI688" s="7">
        <f>IFERROR(VLOOKUP(Table1[[#This Row],[Stock]],[2]CUS030!$A$5:$BO$10000,40,0)/Table1[[#This Row],[Rate
(L/S)]],"")</f>
        <v>0</v>
      </c>
      <c r="AJ688" s="7">
        <f>IFERROR(VLOOKUP(Table1[[#This Row],[Stock]],[2]CUS030!$A$5:$BO$10000,41,0)/Table1[[#This Row],[Rate
(L/S)]],"")</f>
        <v>0</v>
      </c>
      <c r="AK688" s="7">
        <f>IFERROR(VLOOKUP(Table1[[#This Row],[Stock]],[2]CUS030!$A$5:$BO$10000,42,0)/Table1[[#This Row],[Rate
(L/S)]],"")</f>
        <v>0</v>
      </c>
      <c r="AL688" s="7">
        <f>IFERROR(VLOOKUP(Table1[[#This Row],[Stock]],[2]CUS030!$A$5:$BO$10000,43,0)/Table1[[#This Row],[Rate
(L/S)]],"")</f>
        <v>0</v>
      </c>
      <c r="AM688" s="7">
        <f>IFERROR(VLOOKUP(Table1[[#This Row],[Stock]],[2]CUS030!$A$5:$BO$10000,44,0)/Table1[[#This Row],[Rate
(L/S)]],"")</f>
        <v>0</v>
      </c>
      <c r="AN688" s="7">
        <f>IFERROR(VLOOKUP(Table1[[#This Row],[Stock]],[2]CUS030!$A$5:$BO$10000,45,0)/Table1[[#This Row],[Rate
(L/S)]],"")</f>
        <v>0</v>
      </c>
      <c r="AO688" s="7">
        <f>IFERROR(VLOOKUP(Table1[[#This Row],[Stock]],[2]CUS030!$A$5:$BO$10000,46,0)/Table1[[#This Row],[Rate
(L/S)]],"")</f>
        <v>0</v>
      </c>
      <c r="AP688" s="7">
        <f>IFERROR(VLOOKUP(Table1[[#This Row],[Stock]],[2]CUS030!$A$5:$BO$10000,47,0)/Table1[[#This Row],[Rate
(L/S)]],"")</f>
        <v>0</v>
      </c>
      <c r="AQ688" s="7">
        <f>IFERROR(VLOOKUP(Table1[[#This Row],[Stock]],[2]CUS030!$A$5:$BO$10000,48,0)/Table1[[#This Row],[Rate
(L/S)]],"")</f>
        <v>0</v>
      </c>
      <c r="AR688" s="7">
        <f>IFERROR(VLOOKUP(Table1[[#This Row],[Stock]],[2]CUS030!$A$5:$BO$10000,49,0)/Table1[[#This Row],[Rate
(L/S)]],"")</f>
        <v>0</v>
      </c>
      <c r="AS688" s="7">
        <f>IFERROR(VLOOKUP(Table1[[#This Row],[Stock]],[2]CUS030!$A$5:$BO$10000,50,0)/Table1[[#This Row],[Rate
(L/S)]],"")</f>
        <v>0</v>
      </c>
      <c r="AT688" s="7">
        <f>IFERROR(VLOOKUP(Table1[[#This Row],[Stock]],[2]CUS030!$A$5:$BO$10000,51,0)/Table1[[#This Row],[Rate
(L/S)]],"")</f>
        <v>0</v>
      </c>
      <c r="AU688" s="7">
        <f>IFERROR(VLOOKUP(Table1[[#This Row],[Stock]],[2]CUS030!$A$5:$BO$10000,52,0)/Table1[[#This Row],[Rate
(L/S)]],"")</f>
        <v>0</v>
      </c>
      <c r="AV688" s="7">
        <f>IFERROR(VLOOKUP(Table1[[#This Row],[Stock]],[2]CUS030!$A$5:$BO$10000,53,0)/Table1[[#This Row],[Rate
(L/S)]],"")</f>
        <v>0</v>
      </c>
      <c r="AW688" s="7">
        <f>IFERROR(VLOOKUP(Table1[[#This Row],[Stock]],[2]CUS030!$A$5:$BO$10000,54,0)/Table1[[#This Row],[Rate
(L/S)]],"")</f>
        <v>0</v>
      </c>
      <c r="AX688" s="7">
        <f>IFERROR(VLOOKUP(Table1[[#This Row],[Stock]],[2]CUS030!$A$5:$BO$10000,55,0)/Table1[[#This Row],[Rate
(L/S)]],"")</f>
        <v>0</v>
      </c>
      <c r="AY688" s="7">
        <f>IFERROR(VLOOKUP(Table1[[#This Row],[Stock]],[2]CUS030!$A$5:$BO$10000,56,0)/Table1[[#This Row],[Rate
(L/S)]],"")</f>
        <v>0</v>
      </c>
      <c r="AZ688" s="7">
        <f>IFERROR(VLOOKUP(Table1[[#This Row],[Stock]],[2]CUS030!$A$5:$BO$10000,57,0)/Table1[[#This Row],[Rate
(L/S)]],"")</f>
        <v>0</v>
      </c>
      <c r="BA688" s="7">
        <f>IFERROR(VLOOKUP(Table1[[#This Row],[Stock]],[2]CUS030!$A$5:$BO$10000,58,0)/Table1[[#This Row],[Rate
(L/S)]],"")</f>
        <v>0</v>
      </c>
      <c r="BB688" s="7">
        <f>IFERROR(VLOOKUP(Table1[[#This Row],[Stock]],[2]CUS030!$A$5:$BO$10000,59,0)/Table1[[#This Row],[Rate
(L/S)]],"")</f>
        <v>0</v>
      </c>
      <c r="BC688" s="7">
        <f>IFERROR(VLOOKUP(Table1[[#This Row],[Stock]],[2]CUS030!$A$5:$BO$10000,60,0)/Table1[[#This Row],[Rate
(L/S)]],"")</f>
        <v>0</v>
      </c>
      <c r="BD688" s="7">
        <f>IFERROR(VLOOKUP(Table1[[#This Row],[Stock]],[2]CUS030!$A$5:$BO$10000,61,0)/Table1[[#This Row],[Rate
(L/S)]],"")</f>
        <v>0</v>
      </c>
      <c r="BE688" s="7">
        <f>IFERROR(VLOOKUP(Table1[[#This Row],[Stock]],[2]CUS030!$A$5:$BO$10000,62,0)/Table1[[#This Row],[Rate
(L/S)]],"")</f>
        <v>0</v>
      </c>
      <c r="BF688" s="7">
        <f>IFERROR(VLOOKUP(Table1[[#This Row],[Stock]],[2]CUS030!$A$5:$BO$10000,63,0)/Table1[[#This Row],[Rate
(L/S)]],"")</f>
        <v>0</v>
      </c>
      <c r="BG688" s="7">
        <f>IFERROR(VLOOKUP(Table1[[#This Row],[Stock]],[2]CUS030!$A$5:$BO$10000,64,0)/Table1[[#This Row],[Rate
(L/S)]],"")</f>
        <v>0</v>
      </c>
      <c r="BH688" s="7">
        <f>IFERROR(VLOOKUP(Table1[[#This Row],[Stock]],[2]CUS030!$A$5:$BO$10000,65,0)/Table1[[#This Row],[Rate
(L/S)]],"")</f>
        <v>0</v>
      </c>
      <c r="BI688" s="7" t="s">
        <v>1</v>
      </c>
      <c r="BJ688" s="15">
        <f>IFERROR(IF(Table1[[#This Row],[S.Material]]="S",(Table1[[#This Row],[Total Qty]]+Table1[[#This Row],[N+1]]+Table1[[#This Row],[N+2]]),Table1[[#This Row],[Total Qty]]+Table1[[#This Row],[N+1]]),)</f>
        <v>0</v>
      </c>
      <c r="BK688" s="7" t="str">
        <f>IFERROR(IF(((AVERAGE((Table1[[#This Row],[N+1]],Table1[[#This Row],[N+2]]),Table1[[#This Row],[N+3]])-(Table1[[#This Row],[Total Qty]])))&gt;500,"Fixed&gt;500pcs",""),"")</f>
        <v/>
      </c>
      <c r="BL688" s="7" t="str">
        <f>IF(AND(Table1[[#This Row],[Last Forcast]]=0,Table1[[#This Row],[Total Qty]]&gt;0,Table1[[#This Row],[N+1]]&gt;0),"Check PO again","")</f>
        <v/>
      </c>
    </row>
    <row r="689" spans="2:64" x14ac:dyDescent="0.3">
      <c r="B689">
        <v>687</v>
      </c>
      <c r="C689" t="s">
        <v>901</v>
      </c>
      <c r="D689">
        <f>IFERROR(ROUND((MID(Table1[[#This Row],[Production]],35,(LEN(Table1[[#This Row],[Production]]))-37)/(MID(Table1[[#This Row],[Stock]],35,(LEN(Table1[[#This Row],[Stock]]))-37))),0),"")</f>
        <v>1</v>
      </c>
      <c r="E689" t="s">
        <v>901</v>
      </c>
      <c r="F689" s="16">
        <f>VLOOKUP(LEFT(Table1[[#This Row],[Production]],LEN(Table1[[#This Row],[Production]])-7),Item!$A$5:$Z$1000,26,0)</f>
        <v>0.996</v>
      </c>
      <c r="H689" s="8" t="str">
        <f>IFERROR(VLOOKUP(MID(Table1[[#This Row],[Production]],10,2),Special!$B$2:$D$26,3,0),"")</f>
        <v>-</v>
      </c>
      <c r="J689" t="b">
        <f>EXACT(LEFT(Table1[[#This Row],[Stock]],12),LEFT(Table1[[#This Row],[Production]],12))</f>
        <v>1</v>
      </c>
      <c r="K689" t="b">
        <f>EXACT((RIGHT(Table1[[#This Row],[Stock]],3)),((RIGHT(Table1[[#This Row],[Production]],3))))</f>
        <v>1</v>
      </c>
      <c r="L689" s="14" t="str">
        <f>IFERROR(VLOOKUP(Table1[[#This Row],[Stock]],[1]Sheet1!$A$7:$N$10000,14,0),"")</f>
        <v/>
      </c>
      <c r="M689" s="14" t="str">
        <f>IFERROR(ROUND((Table1[[#This Row],[Stock
(S&amp;L)]]/Table1[[#This Row],[Rate
(L/S)]]),0),"")</f>
        <v/>
      </c>
      <c r="O689" t="str">
        <f>IF(Table1[[#This Row],[Rate
(L/S)]]=1,"P/E","C")</f>
        <v>P/E</v>
      </c>
      <c r="P689" s="7" t="str">
        <f>IFERROR(VLOOKUP(Table1[[#This Row],[Stock]],[2]CUS030!$A$5:$BO$10000,21,0)/Table1[[#This Row],[Rate
(L/S)]],"")</f>
        <v/>
      </c>
      <c r="Q689" s="7" t="str">
        <f>IFERROR(VLOOKUP(Table1[[#This Row],[Stock]],[2]CUS030!$A$5:$BO$10000,22,0)/Table1[[#This Row],[Rate
(L/S)]],"")</f>
        <v/>
      </c>
      <c r="R689" s="7" t="str">
        <f>IFERROR(VLOOKUP(Table1[[#This Row],[Stock]],[2]CUS030!$A$5:$BO$10000,23,0)/Table1[[#This Row],[Rate
(L/S)]],"")</f>
        <v/>
      </c>
      <c r="S689" s="7" t="str">
        <f>IFERROR(VLOOKUP(Table1[[#This Row],[Stock]],[2]CUS030!$A$5:$BO$10000,24,0)/Table1[[#This Row],[Rate
(L/S)]],"")</f>
        <v/>
      </c>
      <c r="T689" s="7" t="str">
        <f>IFERROR(VLOOKUP(Table1[[#This Row],[Stock]],[2]CUS030!$A$5:$BO$10000,25,0)/Table1[[#This Row],[Rate
(L/S)]],"")</f>
        <v/>
      </c>
      <c r="U689" s="7" t="str">
        <f>IFERROR(VLOOKUP(Table1[[#This Row],[Stock]],[2]CUS030!$A$5:$BO$10000,26,0)/Table1[[#This Row],[Rate
(L/S)]],"")</f>
        <v/>
      </c>
      <c r="V689" s="7" t="str">
        <f>IFERROR(VLOOKUP(Table1[[#This Row],[Stock]],[2]CUS030!$A$5:$BO$10000,27,0)/Table1[[#This Row],[Rate
(L/S)]],"")</f>
        <v/>
      </c>
      <c r="W689" s="7" t="str">
        <f>IFERROR(VLOOKUP(Table1[[#This Row],[Stock]],[2]CUS030!$A$5:$BO$10000,28,0)/Table1[[#This Row],[Rate
(L/S)]],"")</f>
        <v/>
      </c>
      <c r="X689" s="7" t="str">
        <f>IFERROR(VLOOKUP(Table1[[#This Row],[Stock]],[2]CUS030!$A$5:$BO$10000,29,0)/Table1[[#This Row],[Rate
(L/S)]],"")</f>
        <v/>
      </c>
      <c r="Y689" s="7" t="str">
        <f>IFERROR(VLOOKUP(Table1[[#This Row],[Stock]],[2]CUS030!$A$5:$BO$10000,30,0)/Table1[[#This Row],[Rate
(L/S)]],"")</f>
        <v/>
      </c>
      <c r="Z689" s="7" t="str">
        <f>IFERROR(VLOOKUP(Table1[[#This Row],[Stock]],[2]CUS030!$A$5:$BO$10000,31,0)/Table1[[#This Row],[Rate
(L/S)]],"")</f>
        <v/>
      </c>
      <c r="AA689" s="7" t="str">
        <f>IFERROR(VLOOKUP(Table1[[#This Row],[Stock]],[2]CUS030!$A$5:$BO$10000,32,0)/Table1[[#This Row],[Rate
(L/S)]],"")</f>
        <v/>
      </c>
      <c r="AB689" s="7" t="str">
        <f>IFERROR(VLOOKUP(Table1[[#This Row],[Stock]],[2]CUS030!$A$5:$BO$10000,33,0)/Table1[[#This Row],[Rate
(L/S)]],"")</f>
        <v/>
      </c>
      <c r="AC689" s="7" t="str">
        <f>IFERROR(VLOOKUP(Table1[[#This Row],[Stock]],[2]CUS030!$A$5:$BO$10000,34,0)/Table1[[#This Row],[Rate
(L/S)]],"")</f>
        <v/>
      </c>
      <c r="AD689" s="7" t="str">
        <f>IFERROR(VLOOKUP(Table1[[#This Row],[Stock]],[2]CUS030!$A$5:$BO$10000,35,0)/Table1[[#This Row],[Rate
(L/S)]],"")</f>
        <v/>
      </c>
      <c r="AE689" s="7" t="str">
        <f>IFERROR(VLOOKUP(Table1[[#This Row],[Stock]],[2]CUS030!$A$5:$BO$10000,36,0)/Table1[[#This Row],[Rate
(L/S)]],"")</f>
        <v/>
      </c>
      <c r="AF689" s="7" t="str">
        <f>IFERROR(VLOOKUP(Table1[[#This Row],[Stock]],[2]CUS030!$A$5:$BO$10000,37,0)/Table1[[#This Row],[Rate
(L/S)]],"")</f>
        <v/>
      </c>
      <c r="AG689" s="7" t="str">
        <f>IFERROR(VLOOKUP(Table1[[#This Row],[Stock]],[2]CUS030!$A$5:$BO$10000,38,0)/Table1[[#This Row],[Rate
(L/S)]],"")</f>
        <v/>
      </c>
      <c r="AH689" s="7" t="str">
        <f>IFERROR(VLOOKUP(Table1[[#This Row],[Stock]],[2]CUS030!$A$5:$BO$10000,39,0)/Table1[[#This Row],[Rate
(L/S)]],"")</f>
        <v/>
      </c>
      <c r="AI689" s="7" t="str">
        <f>IFERROR(VLOOKUP(Table1[[#This Row],[Stock]],[2]CUS030!$A$5:$BO$10000,40,0)/Table1[[#This Row],[Rate
(L/S)]],"")</f>
        <v/>
      </c>
      <c r="AJ689" s="7" t="str">
        <f>IFERROR(VLOOKUP(Table1[[#This Row],[Stock]],[2]CUS030!$A$5:$BO$10000,41,0)/Table1[[#This Row],[Rate
(L/S)]],"")</f>
        <v/>
      </c>
      <c r="AK689" s="7" t="str">
        <f>IFERROR(VLOOKUP(Table1[[#This Row],[Stock]],[2]CUS030!$A$5:$BO$10000,42,0)/Table1[[#This Row],[Rate
(L/S)]],"")</f>
        <v/>
      </c>
      <c r="AL689" s="7" t="str">
        <f>IFERROR(VLOOKUP(Table1[[#This Row],[Stock]],[2]CUS030!$A$5:$BO$10000,43,0)/Table1[[#This Row],[Rate
(L/S)]],"")</f>
        <v/>
      </c>
      <c r="AM689" s="7" t="str">
        <f>IFERROR(VLOOKUP(Table1[[#This Row],[Stock]],[2]CUS030!$A$5:$BO$10000,44,0)/Table1[[#This Row],[Rate
(L/S)]],"")</f>
        <v/>
      </c>
      <c r="AN689" s="7" t="str">
        <f>IFERROR(VLOOKUP(Table1[[#This Row],[Stock]],[2]CUS030!$A$5:$BO$10000,45,0)/Table1[[#This Row],[Rate
(L/S)]],"")</f>
        <v/>
      </c>
      <c r="AO689" s="7" t="str">
        <f>IFERROR(VLOOKUP(Table1[[#This Row],[Stock]],[2]CUS030!$A$5:$BO$10000,46,0)/Table1[[#This Row],[Rate
(L/S)]],"")</f>
        <v/>
      </c>
      <c r="AP689" s="7" t="str">
        <f>IFERROR(VLOOKUP(Table1[[#This Row],[Stock]],[2]CUS030!$A$5:$BO$10000,47,0)/Table1[[#This Row],[Rate
(L/S)]],"")</f>
        <v/>
      </c>
      <c r="AQ689" s="7" t="str">
        <f>IFERROR(VLOOKUP(Table1[[#This Row],[Stock]],[2]CUS030!$A$5:$BO$10000,48,0)/Table1[[#This Row],[Rate
(L/S)]],"")</f>
        <v/>
      </c>
      <c r="AR689" s="7" t="str">
        <f>IFERROR(VLOOKUP(Table1[[#This Row],[Stock]],[2]CUS030!$A$5:$BO$10000,49,0)/Table1[[#This Row],[Rate
(L/S)]],"")</f>
        <v/>
      </c>
      <c r="AS689" s="7" t="str">
        <f>IFERROR(VLOOKUP(Table1[[#This Row],[Stock]],[2]CUS030!$A$5:$BO$10000,50,0)/Table1[[#This Row],[Rate
(L/S)]],"")</f>
        <v/>
      </c>
      <c r="AT689" s="7" t="str">
        <f>IFERROR(VLOOKUP(Table1[[#This Row],[Stock]],[2]CUS030!$A$5:$BO$10000,51,0)/Table1[[#This Row],[Rate
(L/S)]],"")</f>
        <v/>
      </c>
      <c r="AU689" s="7" t="str">
        <f>IFERROR(VLOOKUP(Table1[[#This Row],[Stock]],[2]CUS030!$A$5:$BO$10000,52,0)/Table1[[#This Row],[Rate
(L/S)]],"")</f>
        <v/>
      </c>
      <c r="AV689" s="7" t="str">
        <f>IFERROR(VLOOKUP(Table1[[#This Row],[Stock]],[2]CUS030!$A$5:$BO$10000,53,0)/Table1[[#This Row],[Rate
(L/S)]],"")</f>
        <v/>
      </c>
      <c r="AW689" s="7" t="str">
        <f>IFERROR(VLOOKUP(Table1[[#This Row],[Stock]],[2]CUS030!$A$5:$BO$10000,54,0)/Table1[[#This Row],[Rate
(L/S)]],"")</f>
        <v/>
      </c>
      <c r="AX689" s="7" t="str">
        <f>IFERROR(VLOOKUP(Table1[[#This Row],[Stock]],[2]CUS030!$A$5:$BO$10000,55,0)/Table1[[#This Row],[Rate
(L/S)]],"")</f>
        <v/>
      </c>
      <c r="AY689" s="7" t="str">
        <f>IFERROR(VLOOKUP(Table1[[#This Row],[Stock]],[2]CUS030!$A$5:$BO$10000,56,0)/Table1[[#This Row],[Rate
(L/S)]],"")</f>
        <v/>
      </c>
      <c r="AZ689" s="7" t="str">
        <f>IFERROR(VLOOKUP(Table1[[#This Row],[Stock]],[2]CUS030!$A$5:$BO$10000,57,0)/Table1[[#This Row],[Rate
(L/S)]],"")</f>
        <v/>
      </c>
      <c r="BA689" s="7" t="str">
        <f>IFERROR(VLOOKUP(Table1[[#This Row],[Stock]],[2]CUS030!$A$5:$BO$10000,58,0)/Table1[[#This Row],[Rate
(L/S)]],"")</f>
        <v/>
      </c>
      <c r="BB689" s="7" t="str">
        <f>IFERROR(VLOOKUP(Table1[[#This Row],[Stock]],[2]CUS030!$A$5:$BO$10000,59,0)/Table1[[#This Row],[Rate
(L/S)]],"")</f>
        <v/>
      </c>
      <c r="BC689" s="7" t="str">
        <f>IFERROR(VLOOKUP(Table1[[#This Row],[Stock]],[2]CUS030!$A$5:$BO$10000,60,0)/Table1[[#This Row],[Rate
(L/S)]],"")</f>
        <v/>
      </c>
      <c r="BD689" s="7" t="str">
        <f>IFERROR(VLOOKUP(Table1[[#This Row],[Stock]],[2]CUS030!$A$5:$BO$10000,61,0)/Table1[[#This Row],[Rate
(L/S)]],"")</f>
        <v/>
      </c>
      <c r="BE689" s="7" t="str">
        <f>IFERROR(VLOOKUP(Table1[[#This Row],[Stock]],[2]CUS030!$A$5:$BO$10000,62,0)/Table1[[#This Row],[Rate
(L/S)]],"")</f>
        <v/>
      </c>
      <c r="BF689" s="7" t="str">
        <f>IFERROR(VLOOKUP(Table1[[#This Row],[Stock]],[2]CUS030!$A$5:$BO$10000,63,0)/Table1[[#This Row],[Rate
(L/S)]],"")</f>
        <v/>
      </c>
      <c r="BG689" s="7" t="str">
        <f>IFERROR(VLOOKUP(Table1[[#This Row],[Stock]],[2]CUS030!$A$5:$BO$10000,64,0)/Table1[[#This Row],[Rate
(L/S)]],"")</f>
        <v/>
      </c>
      <c r="BH689" s="7" t="str">
        <f>IFERROR(VLOOKUP(Table1[[#This Row],[Stock]],[2]CUS030!$A$5:$BO$10000,65,0)/Table1[[#This Row],[Rate
(L/S)]],"")</f>
        <v/>
      </c>
      <c r="BI689" s="7" t="s">
        <v>1</v>
      </c>
      <c r="BJ689" s="15">
        <f>IFERROR(IF(Table1[[#This Row],[S.Material]]="S",(Table1[[#This Row],[Total Qty]]+Table1[[#This Row],[N+1]]+Table1[[#This Row],[N+2]]),Table1[[#This Row],[Total Qty]]+Table1[[#This Row],[N+1]]),)</f>
        <v>0</v>
      </c>
      <c r="BK689" s="7" t="str">
        <f>IFERROR(IF(((AVERAGE((Table1[[#This Row],[N+1]],Table1[[#This Row],[N+2]]),Table1[[#This Row],[N+3]])-(Table1[[#This Row],[Total Qty]])))&gt;500,"Fixed&gt;500pcs",""),"")</f>
        <v/>
      </c>
      <c r="BL689" s="7" t="str">
        <f>IF(AND(Table1[[#This Row],[Last Forcast]]=0,Table1[[#This Row],[Total Qty]]&gt;0,Table1[[#This Row],[N+1]]&gt;0),"Check PO again","")</f>
        <v/>
      </c>
    </row>
    <row r="690" spans="2:64" x14ac:dyDescent="0.3">
      <c r="B690">
        <v>688</v>
      </c>
      <c r="C690" t="s">
        <v>902</v>
      </c>
      <c r="D690">
        <f>IFERROR(ROUND((MID(Table1[[#This Row],[Production]],35,(LEN(Table1[[#This Row],[Production]]))-37)/(MID(Table1[[#This Row],[Stock]],35,(LEN(Table1[[#This Row],[Stock]]))-37))),0),"")</f>
        <v>5</v>
      </c>
      <c r="E690" t="s">
        <v>68</v>
      </c>
      <c r="F690" s="16">
        <f>VLOOKUP(LEFT(Table1[[#This Row],[Production]],LEN(Table1[[#This Row],[Production]])-7),Item!$A$5:$Z$1000,26,0)</f>
        <v>0.93899999999999995</v>
      </c>
      <c r="H690" s="8" t="str">
        <f>IFERROR(VLOOKUP(MID(Table1[[#This Row],[Production]],10,2),Special!$B$2:$D$26,3,0),"")</f>
        <v>-</v>
      </c>
      <c r="J690" t="b">
        <f>EXACT(LEFT(Table1[[#This Row],[Stock]],12),LEFT(Table1[[#This Row],[Production]],12))</f>
        <v>1</v>
      </c>
      <c r="K690" t="b">
        <f>EXACT((RIGHT(Table1[[#This Row],[Stock]],3)),((RIGHT(Table1[[#This Row],[Production]],3))))</f>
        <v>1</v>
      </c>
      <c r="L690" s="14" t="str">
        <f>IFERROR(VLOOKUP(Table1[[#This Row],[Stock]],[1]Sheet1!$A$7:$N$10000,14,0),"")</f>
        <v/>
      </c>
      <c r="M690" s="14" t="str">
        <f>IFERROR(ROUND((Table1[[#This Row],[Stock
(S&amp;L)]]/Table1[[#This Row],[Rate
(L/S)]]),0),"")</f>
        <v/>
      </c>
      <c r="O690" t="str">
        <f>IF(Table1[[#This Row],[Rate
(L/S)]]=1,"P/E","C")</f>
        <v>C</v>
      </c>
      <c r="P690" s="7">
        <f>IFERROR(VLOOKUP(Table1[[#This Row],[Stock]],[2]CUS030!$A$5:$BO$10000,21,0)/Table1[[#This Row],[Rate
(L/S)]],"")</f>
        <v>0</v>
      </c>
      <c r="Q690" s="7">
        <f>IFERROR(VLOOKUP(Table1[[#This Row],[Stock]],[2]CUS030!$A$5:$BO$10000,22,0)/Table1[[#This Row],[Rate
(L/S)]],"")</f>
        <v>0</v>
      </c>
      <c r="R690" s="7">
        <f>IFERROR(VLOOKUP(Table1[[#This Row],[Stock]],[2]CUS030!$A$5:$BO$10000,23,0)/Table1[[#This Row],[Rate
(L/S)]],"")</f>
        <v>0</v>
      </c>
      <c r="S690" s="7">
        <f>IFERROR(VLOOKUP(Table1[[#This Row],[Stock]],[2]CUS030!$A$5:$BO$10000,24,0)/Table1[[#This Row],[Rate
(L/S)]],"")</f>
        <v>0</v>
      </c>
      <c r="T690" s="7">
        <f>IFERROR(VLOOKUP(Table1[[#This Row],[Stock]],[2]CUS030!$A$5:$BO$10000,25,0)/Table1[[#This Row],[Rate
(L/S)]],"")</f>
        <v>0</v>
      </c>
      <c r="U690" s="7">
        <f>IFERROR(VLOOKUP(Table1[[#This Row],[Stock]],[2]CUS030!$A$5:$BO$10000,26,0)/Table1[[#This Row],[Rate
(L/S)]],"")</f>
        <v>0</v>
      </c>
      <c r="V690" s="7">
        <f>IFERROR(VLOOKUP(Table1[[#This Row],[Stock]],[2]CUS030!$A$5:$BO$10000,27,0)/Table1[[#This Row],[Rate
(L/S)]],"")</f>
        <v>0</v>
      </c>
      <c r="W690" s="7">
        <f>IFERROR(VLOOKUP(Table1[[#This Row],[Stock]],[2]CUS030!$A$5:$BO$10000,28,0)/Table1[[#This Row],[Rate
(L/S)]],"")</f>
        <v>0</v>
      </c>
      <c r="X690" s="7">
        <f>IFERROR(VLOOKUP(Table1[[#This Row],[Stock]],[2]CUS030!$A$5:$BO$10000,29,0)/Table1[[#This Row],[Rate
(L/S)]],"")</f>
        <v>0</v>
      </c>
      <c r="Y690" s="7">
        <f>IFERROR(VLOOKUP(Table1[[#This Row],[Stock]],[2]CUS030!$A$5:$BO$10000,30,0)/Table1[[#This Row],[Rate
(L/S)]],"")</f>
        <v>0</v>
      </c>
      <c r="Z690" s="7">
        <f>IFERROR(VLOOKUP(Table1[[#This Row],[Stock]],[2]CUS030!$A$5:$BO$10000,31,0)/Table1[[#This Row],[Rate
(L/S)]],"")</f>
        <v>0</v>
      </c>
      <c r="AA690" s="7">
        <f>IFERROR(VLOOKUP(Table1[[#This Row],[Stock]],[2]CUS030!$A$5:$BO$10000,32,0)/Table1[[#This Row],[Rate
(L/S)]],"")</f>
        <v>0</v>
      </c>
      <c r="AB690" s="7">
        <f>IFERROR(VLOOKUP(Table1[[#This Row],[Stock]],[2]CUS030!$A$5:$BO$10000,33,0)/Table1[[#This Row],[Rate
(L/S)]],"")</f>
        <v>0</v>
      </c>
      <c r="AC690" s="7">
        <f>IFERROR(VLOOKUP(Table1[[#This Row],[Stock]],[2]CUS030!$A$5:$BO$10000,34,0)/Table1[[#This Row],[Rate
(L/S)]],"")</f>
        <v>0</v>
      </c>
      <c r="AD690" s="7">
        <f>IFERROR(VLOOKUP(Table1[[#This Row],[Stock]],[2]CUS030!$A$5:$BO$10000,35,0)/Table1[[#This Row],[Rate
(L/S)]],"")</f>
        <v>0</v>
      </c>
      <c r="AE690" s="7">
        <f>IFERROR(VLOOKUP(Table1[[#This Row],[Stock]],[2]CUS030!$A$5:$BO$10000,36,0)/Table1[[#This Row],[Rate
(L/S)]],"")</f>
        <v>0</v>
      </c>
      <c r="AF690" s="7">
        <f>IFERROR(VLOOKUP(Table1[[#This Row],[Stock]],[2]CUS030!$A$5:$BO$10000,37,0)/Table1[[#This Row],[Rate
(L/S)]],"")</f>
        <v>0</v>
      </c>
      <c r="AG690" s="7">
        <f>IFERROR(VLOOKUP(Table1[[#This Row],[Stock]],[2]CUS030!$A$5:$BO$10000,38,0)/Table1[[#This Row],[Rate
(L/S)]],"")</f>
        <v>0</v>
      </c>
      <c r="AH690" s="7">
        <f>IFERROR(VLOOKUP(Table1[[#This Row],[Stock]],[2]CUS030!$A$5:$BO$10000,39,0)/Table1[[#This Row],[Rate
(L/S)]],"")</f>
        <v>0</v>
      </c>
      <c r="AI690" s="7">
        <f>IFERROR(VLOOKUP(Table1[[#This Row],[Stock]],[2]CUS030!$A$5:$BO$10000,40,0)/Table1[[#This Row],[Rate
(L/S)]],"")</f>
        <v>0</v>
      </c>
      <c r="AJ690" s="7">
        <f>IFERROR(VLOOKUP(Table1[[#This Row],[Stock]],[2]CUS030!$A$5:$BO$10000,41,0)/Table1[[#This Row],[Rate
(L/S)]],"")</f>
        <v>0</v>
      </c>
      <c r="AK690" s="7">
        <f>IFERROR(VLOOKUP(Table1[[#This Row],[Stock]],[2]CUS030!$A$5:$BO$10000,42,0)/Table1[[#This Row],[Rate
(L/S)]],"")</f>
        <v>0</v>
      </c>
      <c r="AL690" s="7">
        <f>IFERROR(VLOOKUP(Table1[[#This Row],[Stock]],[2]CUS030!$A$5:$BO$10000,43,0)/Table1[[#This Row],[Rate
(L/S)]],"")</f>
        <v>0</v>
      </c>
      <c r="AM690" s="7">
        <f>IFERROR(VLOOKUP(Table1[[#This Row],[Stock]],[2]CUS030!$A$5:$BO$10000,44,0)/Table1[[#This Row],[Rate
(L/S)]],"")</f>
        <v>0</v>
      </c>
      <c r="AN690" s="7">
        <f>IFERROR(VLOOKUP(Table1[[#This Row],[Stock]],[2]CUS030!$A$5:$BO$10000,45,0)/Table1[[#This Row],[Rate
(L/S)]],"")</f>
        <v>0</v>
      </c>
      <c r="AO690" s="7">
        <f>IFERROR(VLOOKUP(Table1[[#This Row],[Stock]],[2]CUS030!$A$5:$BO$10000,46,0)/Table1[[#This Row],[Rate
(L/S)]],"")</f>
        <v>0</v>
      </c>
      <c r="AP690" s="7">
        <f>IFERROR(VLOOKUP(Table1[[#This Row],[Stock]],[2]CUS030!$A$5:$BO$10000,47,0)/Table1[[#This Row],[Rate
(L/S)]],"")</f>
        <v>0</v>
      </c>
      <c r="AQ690" s="7">
        <f>IFERROR(VLOOKUP(Table1[[#This Row],[Stock]],[2]CUS030!$A$5:$BO$10000,48,0)/Table1[[#This Row],[Rate
(L/S)]],"")</f>
        <v>0</v>
      </c>
      <c r="AR690" s="7">
        <f>IFERROR(VLOOKUP(Table1[[#This Row],[Stock]],[2]CUS030!$A$5:$BO$10000,49,0)/Table1[[#This Row],[Rate
(L/S)]],"")</f>
        <v>0</v>
      </c>
      <c r="AS690" s="7">
        <f>IFERROR(VLOOKUP(Table1[[#This Row],[Stock]],[2]CUS030!$A$5:$BO$10000,50,0)/Table1[[#This Row],[Rate
(L/S)]],"")</f>
        <v>0</v>
      </c>
      <c r="AT690" s="7">
        <f>IFERROR(VLOOKUP(Table1[[#This Row],[Stock]],[2]CUS030!$A$5:$BO$10000,51,0)/Table1[[#This Row],[Rate
(L/S)]],"")</f>
        <v>0</v>
      </c>
      <c r="AU690" s="7">
        <f>IFERROR(VLOOKUP(Table1[[#This Row],[Stock]],[2]CUS030!$A$5:$BO$10000,52,0)/Table1[[#This Row],[Rate
(L/S)]],"")</f>
        <v>0</v>
      </c>
      <c r="AV690" s="7">
        <f>IFERROR(VLOOKUP(Table1[[#This Row],[Stock]],[2]CUS030!$A$5:$BO$10000,53,0)/Table1[[#This Row],[Rate
(L/S)]],"")</f>
        <v>0</v>
      </c>
      <c r="AW690" s="7">
        <f>IFERROR(VLOOKUP(Table1[[#This Row],[Stock]],[2]CUS030!$A$5:$BO$10000,54,0)/Table1[[#This Row],[Rate
(L/S)]],"")</f>
        <v>0</v>
      </c>
      <c r="AX690" s="7">
        <f>IFERROR(VLOOKUP(Table1[[#This Row],[Stock]],[2]CUS030!$A$5:$BO$10000,55,0)/Table1[[#This Row],[Rate
(L/S)]],"")</f>
        <v>0</v>
      </c>
      <c r="AY690" s="7">
        <f>IFERROR(VLOOKUP(Table1[[#This Row],[Stock]],[2]CUS030!$A$5:$BO$10000,56,0)/Table1[[#This Row],[Rate
(L/S)]],"")</f>
        <v>0</v>
      </c>
      <c r="AZ690" s="7">
        <f>IFERROR(VLOOKUP(Table1[[#This Row],[Stock]],[2]CUS030!$A$5:$BO$10000,57,0)/Table1[[#This Row],[Rate
(L/S)]],"")</f>
        <v>0</v>
      </c>
      <c r="BA690" s="7">
        <f>IFERROR(VLOOKUP(Table1[[#This Row],[Stock]],[2]CUS030!$A$5:$BO$10000,58,0)/Table1[[#This Row],[Rate
(L/S)]],"")</f>
        <v>0</v>
      </c>
      <c r="BB690" s="7">
        <f>IFERROR(VLOOKUP(Table1[[#This Row],[Stock]],[2]CUS030!$A$5:$BO$10000,59,0)/Table1[[#This Row],[Rate
(L/S)]],"")</f>
        <v>0</v>
      </c>
      <c r="BC690" s="7">
        <f>IFERROR(VLOOKUP(Table1[[#This Row],[Stock]],[2]CUS030!$A$5:$BO$10000,60,0)/Table1[[#This Row],[Rate
(L/S)]],"")</f>
        <v>0</v>
      </c>
      <c r="BD690" s="7">
        <f>IFERROR(VLOOKUP(Table1[[#This Row],[Stock]],[2]CUS030!$A$5:$BO$10000,61,0)/Table1[[#This Row],[Rate
(L/S)]],"")</f>
        <v>0</v>
      </c>
      <c r="BE690" s="7">
        <f>IFERROR(VLOOKUP(Table1[[#This Row],[Stock]],[2]CUS030!$A$5:$BO$10000,62,0)/Table1[[#This Row],[Rate
(L/S)]],"")</f>
        <v>0</v>
      </c>
      <c r="BF690" s="7">
        <f>IFERROR(VLOOKUP(Table1[[#This Row],[Stock]],[2]CUS030!$A$5:$BO$10000,63,0)/Table1[[#This Row],[Rate
(L/S)]],"")</f>
        <v>0</v>
      </c>
      <c r="BG690" s="7">
        <f>IFERROR(VLOOKUP(Table1[[#This Row],[Stock]],[2]CUS030!$A$5:$BO$10000,64,0)/Table1[[#This Row],[Rate
(L/S)]],"")</f>
        <v>0</v>
      </c>
      <c r="BH690" s="7">
        <f>IFERROR(VLOOKUP(Table1[[#This Row],[Stock]],[2]CUS030!$A$5:$BO$10000,65,0)/Table1[[#This Row],[Rate
(L/S)]],"")</f>
        <v>0</v>
      </c>
      <c r="BI690" s="7" t="s">
        <v>1</v>
      </c>
      <c r="BJ690" s="15">
        <f>IFERROR(IF(Table1[[#This Row],[S.Material]]="S",(Table1[[#This Row],[Total Qty]]+Table1[[#This Row],[N+1]]+Table1[[#This Row],[N+2]]),Table1[[#This Row],[Total Qty]]+Table1[[#This Row],[N+1]]),)</f>
        <v>0</v>
      </c>
      <c r="BK690" s="7" t="str">
        <f>IFERROR(IF(((AVERAGE((Table1[[#This Row],[N+1]],Table1[[#This Row],[N+2]]),Table1[[#This Row],[N+3]])-(Table1[[#This Row],[Total Qty]])))&gt;500,"Fixed&gt;500pcs",""),"")</f>
        <v/>
      </c>
      <c r="BL690" s="7" t="str">
        <f>IF(AND(Table1[[#This Row],[Last Forcast]]=0,Table1[[#This Row],[Total Qty]]&gt;0,Table1[[#This Row],[N+1]]&gt;0),"Check PO again","")</f>
        <v/>
      </c>
    </row>
    <row r="691" spans="2:64" x14ac:dyDescent="0.3">
      <c r="B691">
        <v>689</v>
      </c>
      <c r="C691" t="s">
        <v>903</v>
      </c>
      <c r="D691">
        <f>IFERROR(ROUND((MID(Table1[[#This Row],[Production]],35,(LEN(Table1[[#This Row],[Production]]))-37)/(MID(Table1[[#This Row],[Stock]],35,(LEN(Table1[[#This Row],[Stock]]))-37))),0),"")</f>
        <v>1</v>
      </c>
      <c r="E691" t="s">
        <v>903</v>
      </c>
      <c r="F691" s="16">
        <f>VLOOKUP(LEFT(Table1[[#This Row],[Production]],LEN(Table1[[#This Row],[Production]])-7),Item!$A$5:$Z$1000,26,0)</f>
        <v>1.78</v>
      </c>
      <c r="H691" s="8" t="str">
        <f>IFERROR(VLOOKUP(MID(Table1[[#This Row],[Production]],10,2),Special!$B$2:$D$26,3,0),"")</f>
        <v>-</v>
      </c>
      <c r="J691" t="b">
        <f>EXACT(LEFT(Table1[[#This Row],[Stock]],12),LEFT(Table1[[#This Row],[Production]],12))</f>
        <v>1</v>
      </c>
      <c r="K691" t="b">
        <f>EXACT((RIGHT(Table1[[#This Row],[Stock]],3)),((RIGHT(Table1[[#This Row],[Production]],3))))</f>
        <v>1</v>
      </c>
      <c r="L691" s="14">
        <f>IFERROR(VLOOKUP(Table1[[#This Row],[Stock]],[1]Sheet1!$A$7:$N$10000,14,0),"")</f>
        <v>151</v>
      </c>
      <c r="M691" s="14">
        <f>IFERROR(ROUND((Table1[[#This Row],[Stock
(S&amp;L)]]/Table1[[#This Row],[Rate
(L/S)]]),0),"")</f>
        <v>151</v>
      </c>
      <c r="O691" t="str">
        <f>IF(Table1[[#This Row],[Rate
(L/S)]]=1,"P/E","C")</f>
        <v>P/E</v>
      </c>
      <c r="P691" s="7" t="str">
        <f>IFERROR(VLOOKUP(Table1[[#This Row],[Stock]],[2]CUS030!$A$5:$BO$10000,21,0)/Table1[[#This Row],[Rate
(L/S)]],"")</f>
        <v/>
      </c>
      <c r="Q691" s="7" t="str">
        <f>IFERROR(VLOOKUP(Table1[[#This Row],[Stock]],[2]CUS030!$A$5:$BO$10000,22,0)/Table1[[#This Row],[Rate
(L/S)]],"")</f>
        <v/>
      </c>
      <c r="R691" s="7" t="str">
        <f>IFERROR(VLOOKUP(Table1[[#This Row],[Stock]],[2]CUS030!$A$5:$BO$10000,23,0)/Table1[[#This Row],[Rate
(L/S)]],"")</f>
        <v/>
      </c>
      <c r="S691" s="7" t="str">
        <f>IFERROR(VLOOKUP(Table1[[#This Row],[Stock]],[2]CUS030!$A$5:$BO$10000,24,0)/Table1[[#This Row],[Rate
(L/S)]],"")</f>
        <v/>
      </c>
      <c r="T691" s="7" t="str">
        <f>IFERROR(VLOOKUP(Table1[[#This Row],[Stock]],[2]CUS030!$A$5:$BO$10000,25,0)/Table1[[#This Row],[Rate
(L/S)]],"")</f>
        <v/>
      </c>
      <c r="U691" s="7" t="str">
        <f>IFERROR(VLOOKUP(Table1[[#This Row],[Stock]],[2]CUS030!$A$5:$BO$10000,26,0)/Table1[[#This Row],[Rate
(L/S)]],"")</f>
        <v/>
      </c>
      <c r="V691" s="7" t="str">
        <f>IFERROR(VLOOKUP(Table1[[#This Row],[Stock]],[2]CUS030!$A$5:$BO$10000,27,0)/Table1[[#This Row],[Rate
(L/S)]],"")</f>
        <v/>
      </c>
      <c r="W691" s="7" t="str">
        <f>IFERROR(VLOOKUP(Table1[[#This Row],[Stock]],[2]CUS030!$A$5:$BO$10000,28,0)/Table1[[#This Row],[Rate
(L/S)]],"")</f>
        <v/>
      </c>
      <c r="X691" s="7" t="str">
        <f>IFERROR(VLOOKUP(Table1[[#This Row],[Stock]],[2]CUS030!$A$5:$BO$10000,29,0)/Table1[[#This Row],[Rate
(L/S)]],"")</f>
        <v/>
      </c>
      <c r="Y691" s="7" t="str">
        <f>IFERROR(VLOOKUP(Table1[[#This Row],[Stock]],[2]CUS030!$A$5:$BO$10000,30,0)/Table1[[#This Row],[Rate
(L/S)]],"")</f>
        <v/>
      </c>
      <c r="Z691" s="7" t="str">
        <f>IFERROR(VLOOKUP(Table1[[#This Row],[Stock]],[2]CUS030!$A$5:$BO$10000,31,0)/Table1[[#This Row],[Rate
(L/S)]],"")</f>
        <v/>
      </c>
      <c r="AA691" s="7" t="str">
        <f>IFERROR(VLOOKUP(Table1[[#This Row],[Stock]],[2]CUS030!$A$5:$BO$10000,32,0)/Table1[[#This Row],[Rate
(L/S)]],"")</f>
        <v/>
      </c>
      <c r="AB691" s="7" t="str">
        <f>IFERROR(VLOOKUP(Table1[[#This Row],[Stock]],[2]CUS030!$A$5:$BO$10000,33,0)/Table1[[#This Row],[Rate
(L/S)]],"")</f>
        <v/>
      </c>
      <c r="AC691" s="7" t="str">
        <f>IFERROR(VLOOKUP(Table1[[#This Row],[Stock]],[2]CUS030!$A$5:$BO$10000,34,0)/Table1[[#This Row],[Rate
(L/S)]],"")</f>
        <v/>
      </c>
      <c r="AD691" s="7" t="str">
        <f>IFERROR(VLOOKUP(Table1[[#This Row],[Stock]],[2]CUS030!$A$5:$BO$10000,35,0)/Table1[[#This Row],[Rate
(L/S)]],"")</f>
        <v/>
      </c>
      <c r="AE691" s="7" t="str">
        <f>IFERROR(VLOOKUP(Table1[[#This Row],[Stock]],[2]CUS030!$A$5:$BO$10000,36,0)/Table1[[#This Row],[Rate
(L/S)]],"")</f>
        <v/>
      </c>
      <c r="AF691" s="7" t="str">
        <f>IFERROR(VLOOKUP(Table1[[#This Row],[Stock]],[2]CUS030!$A$5:$BO$10000,37,0)/Table1[[#This Row],[Rate
(L/S)]],"")</f>
        <v/>
      </c>
      <c r="AG691" s="7" t="str">
        <f>IFERROR(VLOOKUP(Table1[[#This Row],[Stock]],[2]CUS030!$A$5:$BO$10000,38,0)/Table1[[#This Row],[Rate
(L/S)]],"")</f>
        <v/>
      </c>
      <c r="AH691" s="7" t="str">
        <f>IFERROR(VLOOKUP(Table1[[#This Row],[Stock]],[2]CUS030!$A$5:$BO$10000,39,0)/Table1[[#This Row],[Rate
(L/S)]],"")</f>
        <v/>
      </c>
      <c r="AI691" s="7" t="str">
        <f>IFERROR(VLOOKUP(Table1[[#This Row],[Stock]],[2]CUS030!$A$5:$BO$10000,40,0)/Table1[[#This Row],[Rate
(L/S)]],"")</f>
        <v/>
      </c>
      <c r="AJ691" s="7" t="str">
        <f>IFERROR(VLOOKUP(Table1[[#This Row],[Stock]],[2]CUS030!$A$5:$BO$10000,41,0)/Table1[[#This Row],[Rate
(L/S)]],"")</f>
        <v/>
      </c>
      <c r="AK691" s="7" t="str">
        <f>IFERROR(VLOOKUP(Table1[[#This Row],[Stock]],[2]CUS030!$A$5:$BO$10000,42,0)/Table1[[#This Row],[Rate
(L/S)]],"")</f>
        <v/>
      </c>
      <c r="AL691" s="7" t="str">
        <f>IFERROR(VLOOKUP(Table1[[#This Row],[Stock]],[2]CUS030!$A$5:$BO$10000,43,0)/Table1[[#This Row],[Rate
(L/S)]],"")</f>
        <v/>
      </c>
      <c r="AM691" s="7" t="str">
        <f>IFERROR(VLOOKUP(Table1[[#This Row],[Stock]],[2]CUS030!$A$5:$BO$10000,44,0)/Table1[[#This Row],[Rate
(L/S)]],"")</f>
        <v/>
      </c>
      <c r="AN691" s="7" t="str">
        <f>IFERROR(VLOOKUP(Table1[[#This Row],[Stock]],[2]CUS030!$A$5:$BO$10000,45,0)/Table1[[#This Row],[Rate
(L/S)]],"")</f>
        <v/>
      </c>
      <c r="AO691" s="7" t="str">
        <f>IFERROR(VLOOKUP(Table1[[#This Row],[Stock]],[2]CUS030!$A$5:$BO$10000,46,0)/Table1[[#This Row],[Rate
(L/S)]],"")</f>
        <v/>
      </c>
      <c r="AP691" s="7" t="str">
        <f>IFERROR(VLOOKUP(Table1[[#This Row],[Stock]],[2]CUS030!$A$5:$BO$10000,47,0)/Table1[[#This Row],[Rate
(L/S)]],"")</f>
        <v/>
      </c>
      <c r="AQ691" s="7" t="str">
        <f>IFERROR(VLOOKUP(Table1[[#This Row],[Stock]],[2]CUS030!$A$5:$BO$10000,48,0)/Table1[[#This Row],[Rate
(L/S)]],"")</f>
        <v/>
      </c>
      <c r="AR691" s="7" t="str">
        <f>IFERROR(VLOOKUP(Table1[[#This Row],[Stock]],[2]CUS030!$A$5:$BO$10000,49,0)/Table1[[#This Row],[Rate
(L/S)]],"")</f>
        <v/>
      </c>
      <c r="AS691" s="7" t="str">
        <f>IFERROR(VLOOKUP(Table1[[#This Row],[Stock]],[2]CUS030!$A$5:$BO$10000,50,0)/Table1[[#This Row],[Rate
(L/S)]],"")</f>
        <v/>
      </c>
      <c r="AT691" s="7" t="str">
        <f>IFERROR(VLOOKUP(Table1[[#This Row],[Stock]],[2]CUS030!$A$5:$BO$10000,51,0)/Table1[[#This Row],[Rate
(L/S)]],"")</f>
        <v/>
      </c>
      <c r="AU691" s="7" t="str">
        <f>IFERROR(VLOOKUP(Table1[[#This Row],[Stock]],[2]CUS030!$A$5:$BO$10000,52,0)/Table1[[#This Row],[Rate
(L/S)]],"")</f>
        <v/>
      </c>
      <c r="AV691" s="7" t="str">
        <f>IFERROR(VLOOKUP(Table1[[#This Row],[Stock]],[2]CUS030!$A$5:$BO$10000,53,0)/Table1[[#This Row],[Rate
(L/S)]],"")</f>
        <v/>
      </c>
      <c r="AW691" s="7" t="str">
        <f>IFERROR(VLOOKUP(Table1[[#This Row],[Stock]],[2]CUS030!$A$5:$BO$10000,54,0)/Table1[[#This Row],[Rate
(L/S)]],"")</f>
        <v/>
      </c>
      <c r="AX691" s="7" t="str">
        <f>IFERROR(VLOOKUP(Table1[[#This Row],[Stock]],[2]CUS030!$A$5:$BO$10000,55,0)/Table1[[#This Row],[Rate
(L/S)]],"")</f>
        <v/>
      </c>
      <c r="AY691" s="7" t="str">
        <f>IFERROR(VLOOKUP(Table1[[#This Row],[Stock]],[2]CUS030!$A$5:$BO$10000,56,0)/Table1[[#This Row],[Rate
(L/S)]],"")</f>
        <v/>
      </c>
      <c r="AZ691" s="7" t="str">
        <f>IFERROR(VLOOKUP(Table1[[#This Row],[Stock]],[2]CUS030!$A$5:$BO$10000,57,0)/Table1[[#This Row],[Rate
(L/S)]],"")</f>
        <v/>
      </c>
      <c r="BA691" s="7" t="str">
        <f>IFERROR(VLOOKUP(Table1[[#This Row],[Stock]],[2]CUS030!$A$5:$BO$10000,58,0)/Table1[[#This Row],[Rate
(L/S)]],"")</f>
        <v/>
      </c>
      <c r="BB691" s="7" t="str">
        <f>IFERROR(VLOOKUP(Table1[[#This Row],[Stock]],[2]CUS030!$A$5:$BO$10000,59,0)/Table1[[#This Row],[Rate
(L/S)]],"")</f>
        <v/>
      </c>
      <c r="BC691" s="7" t="str">
        <f>IFERROR(VLOOKUP(Table1[[#This Row],[Stock]],[2]CUS030!$A$5:$BO$10000,60,0)/Table1[[#This Row],[Rate
(L/S)]],"")</f>
        <v/>
      </c>
      <c r="BD691" s="7" t="str">
        <f>IFERROR(VLOOKUP(Table1[[#This Row],[Stock]],[2]CUS030!$A$5:$BO$10000,61,0)/Table1[[#This Row],[Rate
(L/S)]],"")</f>
        <v/>
      </c>
      <c r="BE691" s="7" t="str">
        <f>IFERROR(VLOOKUP(Table1[[#This Row],[Stock]],[2]CUS030!$A$5:$BO$10000,62,0)/Table1[[#This Row],[Rate
(L/S)]],"")</f>
        <v/>
      </c>
      <c r="BF691" s="7" t="str">
        <f>IFERROR(VLOOKUP(Table1[[#This Row],[Stock]],[2]CUS030!$A$5:$BO$10000,63,0)/Table1[[#This Row],[Rate
(L/S)]],"")</f>
        <v/>
      </c>
      <c r="BG691" s="7" t="str">
        <f>IFERROR(VLOOKUP(Table1[[#This Row],[Stock]],[2]CUS030!$A$5:$BO$10000,64,0)/Table1[[#This Row],[Rate
(L/S)]],"")</f>
        <v/>
      </c>
      <c r="BH691" s="7" t="str">
        <f>IFERROR(VLOOKUP(Table1[[#This Row],[Stock]],[2]CUS030!$A$5:$BO$10000,65,0)/Table1[[#This Row],[Rate
(L/S)]],"")</f>
        <v/>
      </c>
      <c r="BI691" s="7" t="s">
        <v>1</v>
      </c>
      <c r="BJ691" s="15">
        <f>IFERROR(IF(Table1[[#This Row],[S.Material]]="S",(Table1[[#This Row],[Total Qty]]+Table1[[#This Row],[N+1]]+Table1[[#This Row],[N+2]]),Table1[[#This Row],[Total Qty]]+Table1[[#This Row],[N+1]]),)</f>
        <v>0</v>
      </c>
      <c r="BK691" s="7" t="str">
        <f>IFERROR(IF(((AVERAGE((Table1[[#This Row],[N+1]],Table1[[#This Row],[N+2]]),Table1[[#This Row],[N+3]])-(Table1[[#This Row],[Total Qty]])))&gt;500,"Fixed&gt;500pcs",""),"")</f>
        <v/>
      </c>
      <c r="BL691" s="7" t="str">
        <f>IF(AND(Table1[[#This Row],[Last Forcast]]=0,Table1[[#This Row],[Total Qty]]&gt;0,Table1[[#This Row],[N+1]]&gt;0),"Check PO again","")</f>
        <v/>
      </c>
    </row>
    <row r="692" spans="2:64" x14ac:dyDescent="0.3">
      <c r="B692">
        <v>690</v>
      </c>
      <c r="C692" t="s">
        <v>174</v>
      </c>
      <c r="D692">
        <f>IFERROR(ROUND((MID(Table1[[#This Row],[Production]],35,(LEN(Table1[[#This Row],[Production]]))-37)/(MID(Table1[[#This Row],[Stock]],35,(LEN(Table1[[#This Row],[Stock]]))-37))),0),"")</f>
        <v>4</v>
      </c>
      <c r="E692" t="s">
        <v>355</v>
      </c>
      <c r="F692" s="16">
        <f>VLOOKUP(LEFT(Table1[[#This Row],[Production]],LEN(Table1[[#This Row],[Production]])-7),Item!$A$5:$Z$1000,26,0)</f>
        <v>0.69</v>
      </c>
      <c r="H692" s="8" t="str">
        <f>IFERROR(VLOOKUP(MID(Table1[[#This Row],[Production]],10,2),Special!$B$2:$D$26,3,0),"")</f>
        <v>-</v>
      </c>
      <c r="J692" t="b">
        <f>EXACT(LEFT(Table1[[#This Row],[Stock]],12),LEFT(Table1[[#This Row],[Production]],12))</f>
        <v>0</v>
      </c>
      <c r="K692" t="b">
        <f>EXACT((RIGHT(Table1[[#This Row],[Stock]],3)),((RIGHT(Table1[[#This Row],[Production]],3))))</f>
        <v>1</v>
      </c>
      <c r="L692" s="14" t="str">
        <f>IFERROR(VLOOKUP(Table1[[#This Row],[Stock]],[1]Sheet1!$A$7:$N$10000,14,0),"")</f>
        <v/>
      </c>
      <c r="M692" s="14" t="str">
        <f>IFERROR(ROUND((Table1[[#This Row],[Stock
(S&amp;L)]]/Table1[[#This Row],[Rate
(L/S)]]),0),"")</f>
        <v/>
      </c>
      <c r="O692" t="str">
        <f>IF(Table1[[#This Row],[Rate
(L/S)]]=1,"P/E","C")</f>
        <v>C</v>
      </c>
      <c r="P692" s="7">
        <f>IFERROR(VLOOKUP(Table1[[#This Row],[Stock]],[2]CUS030!$A$5:$BO$10000,21,0)/Table1[[#This Row],[Rate
(L/S)]],"")</f>
        <v>0</v>
      </c>
      <c r="Q692" s="7">
        <f>IFERROR(VLOOKUP(Table1[[#This Row],[Stock]],[2]CUS030!$A$5:$BO$10000,22,0)/Table1[[#This Row],[Rate
(L/S)]],"")</f>
        <v>0</v>
      </c>
      <c r="R692" s="7">
        <f>IFERROR(VLOOKUP(Table1[[#This Row],[Stock]],[2]CUS030!$A$5:$BO$10000,23,0)/Table1[[#This Row],[Rate
(L/S)]],"")</f>
        <v>0</v>
      </c>
      <c r="S692" s="7">
        <f>IFERROR(VLOOKUP(Table1[[#This Row],[Stock]],[2]CUS030!$A$5:$BO$10000,24,0)/Table1[[#This Row],[Rate
(L/S)]],"")</f>
        <v>0</v>
      </c>
      <c r="T692" s="7">
        <f>IFERROR(VLOOKUP(Table1[[#This Row],[Stock]],[2]CUS030!$A$5:$BO$10000,25,0)/Table1[[#This Row],[Rate
(L/S)]],"")</f>
        <v>0</v>
      </c>
      <c r="U692" s="7">
        <f>IFERROR(VLOOKUP(Table1[[#This Row],[Stock]],[2]CUS030!$A$5:$BO$10000,26,0)/Table1[[#This Row],[Rate
(L/S)]],"")</f>
        <v>0</v>
      </c>
      <c r="V692" s="7">
        <f>IFERROR(VLOOKUP(Table1[[#This Row],[Stock]],[2]CUS030!$A$5:$BO$10000,27,0)/Table1[[#This Row],[Rate
(L/S)]],"")</f>
        <v>0</v>
      </c>
      <c r="W692" s="7">
        <f>IFERROR(VLOOKUP(Table1[[#This Row],[Stock]],[2]CUS030!$A$5:$BO$10000,28,0)/Table1[[#This Row],[Rate
(L/S)]],"")</f>
        <v>0</v>
      </c>
      <c r="X692" s="7">
        <f>IFERROR(VLOOKUP(Table1[[#This Row],[Stock]],[2]CUS030!$A$5:$BO$10000,29,0)/Table1[[#This Row],[Rate
(L/S)]],"")</f>
        <v>0</v>
      </c>
      <c r="Y692" s="7">
        <f>IFERROR(VLOOKUP(Table1[[#This Row],[Stock]],[2]CUS030!$A$5:$BO$10000,30,0)/Table1[[#This Row],[Rate
(L/S)]],"")</f>
        <v>0</v>
      </c>
      <c r="Z692" s="7">
        <f>IFERROR(VLOOKUP(Table1[[#This Row],[Stock]],[2]CUS030!$A$5:$BO$10000,31,0)/Table1[[#This Row],[Rate
(L/S)]],"")</f>
        <v>0</v>
      </c>
      <c r="AA692" s="7">
        <f>IFERROR(VLOOKUP(Table1[[#This Row],[Stock]],[2]CUS030!$A$5:$BO$10000,32,0)/Table1[[#This Row],[Rate
(L/S)]],"")</f>
        <v>0</v>
      </c>
      <c r="AB692" s="7">
        <f>IFERROR(VLOOKUP(Table1[[#This Row],[Stock]],[2]CUS030!$A$5:$BO$10000,33,0)/Table1[[#This Row],[Rate
(L/S)]],"")</f>
        <v>0</v>
      </c>
      <c r="AC692" s="7">
        <f>IFERROR(VLOOKUP(Table1[[#This Row],[Stock]],[2]CUS030!$A$5:$BO$10000,34,0)/Table1[[#This Row],[Rate
(L/S)]],"")</f>
        <v>0</v>
      </c>
      <c r="AD692" s="7">
        <f>IFERROR(VLOOKUP(Table1[[#This Row],[Stock]],[2]CUS030!$A$5:$BO$10000,35,0)/Table1[[#This Row],[Rate
(L/S)]],"")</f>
        <v>0</v>
      </c>
      <c r="AE692" s="7">
        <f>IFERROR(VLOOKUP(Table1[[#This Row],[Stock]],[2]CUS030!$A$5:$BO$10000,36,0)/Table1[[#This Row],[Rate
(L/S)]],"")</f>
        <v>0</v>
      </c>
      <c r="AF692" s="7">
        <f>IFERROR(VLOOKUP(Table1[[#This Row],[Stock]],[2]CUS030!$A$5:$BO$10000,37,0)/Table1[[#This Row],[Rate
(L/S)]],"")</f>
        <v>0</v>
      </c>
      <c r="AG692" s="7">
        <f>IFERROR(VLOOKUP(Table1[[#This Row],[Stock]],[2]CUS030!$A$5:$BO$10000,38,0)/Table1[[#This Row],[Rate
(L/S)]],"")</f>
        <v>0</v>
      </c>
      <c r="AH692" s="7">
        <f>IFERROR(VLOOKUP(Table1[[#This Row],[Stock]],[2]CUS030!$A$5:$BO$10000,39,0)/Table1[[#This Row],[Rate
(L/S)]],"")</f>
        <v>0</v>
      </c>
      <c r="AI692" s="7">
        <f>IFERROR(VLOOKUP(Table1[[#This Row],[Stock]],[2]CUS030!$A$5:$BO$10000,40,0)/Table1[[#This Row],[Rate
(L/S)]],"")</f>
        <v>0</v>
      </c>
      <c r="AJ692" s="7">
        <f>IFERROR(VLOOKUP(Table1[[#This Row],[Stock]],[2]CUS030!$A$5:$BO$10000,41,0)/Table1[[#This Row],[Rate
(L/S)]],"")</f>
        <v>0</v>
      </c>
      <c r="AK692" s="7">
        <f>IFERROR(VLOOKUP(Table1[[#This Row],[Stock]],[2]CUS030!$A$5:$BO$10000,42,0)/Table1[[#This Row],[Rate
(L/S)]],"")</f>
        <v>0</v>
      </c>
      <c r="AL692" s="7">
        <f>IFERROR(VLOOKUP(Table1[[#This Row],[Stock]],[2]CUS030!$A$5:$BO$10000,43,0)/Table1[[#This Row],[Rate
(L/S)]],"")</f>
        <v>0</v>
      </c>
      <c r="AM692" s="7">
        <f>IFERROR(VLOOKUP(Table1[[#This Row],[Stock]],[2]CUS030!$A$5:$BO$10000,44,0)/Table1[[#This Row],[Rate
(L/S)]],"")</f>
        <v>0</v>
      </c>
      <c r="AN692" s="7">
        <f>IFERROR(VLOOKUP(Table1[[#This Row],[Stock]],[2]CUS030!$A$5:$BO$10000,45,0)/Table1[[#This Row],[Rate
(L/S)]],"")</f>
        <v>0</v>
      </c>
      <c r="AO692" s="7">
        <f>IFERROR(VLOOKUP(Table1[[#This Row],[Stock]],[2]CUS030!$A$5:$BO$10000,46,0)/Table1[[#This Row],[Rate
(L/S)]],"")</f>
        <v>0</v>
      </c>
      <c r="AP692" s="7">
        <f>IFERROR(VLOOKUP(Table1[[#This Row],[Stock]],[2]CUS030!$A$5:$BO$10000,47,0)/Table1[[#This Row],[Rate
(L/S)]],"")</f>
        <v>0</v>
      </c>
      <c r="AQ692" s="7">
        <f>IFERROR(VLOOKUP(Table1[[#This Row],[Stock]],[2]CUS030!$A$5:$BO$10000,48,0)/Table1[[#This Row],[Rate
(L/S)]],"")</f>
        <v>0</v>
      </c>
      <c r="AR692" s="7">
        <f>IFERROR(VLOOKUP(Table1[[#This Row],[Stock]],[2]CUS030!$A$5:$BO$10000,49,0)/Table1[[#This Row],[Rate
(L/S)]],"")</f>
        <v>0</v>
      </c>
      <c r="AS692" s="7">
        <f>IFERROR(VLOOKUP(Table1[[#This Row],[Stock]],[2]CUS030!$A$5:$BO$10000,50,0)/Table1[[#This Row],[Rate
(L/S)]],"")</f>
        <v>0</v>
      </c>
      <c r="AT692" s="7">
        <f>IFERROR(VLOOKUP(Table1[[#This Row],[Stock]],[2]CUS030!$A$5:$BO$10000,51,0)/Table1[[#This Row],[Rate
(L/S)]],"")</f>
        <v>0</v>
      </c>
      <c r="AU692" s="7">
        <f>IFERROR(VLOOKUP(Table1[[#This Row],[Stock]],[2]CUS030!$A$5:$BO$10000,52,0)/Table1[[#This Row],[Rate
(L/S)]],"")</f>
        <v>0</v>
      </c>
      <c r="AV692" s="7">
        <f>IFERROR(VLOOKUP(Table1[[#This Row],[Stock]],[2]CUS030!$A$5:$BO$10000,53,0)/Table1[[#This Row],[Rate
(L/S)]],"")</f>
        <v>0</v>
      </c>
      <c r="AW692" s="7">
        <f>IFERROR(VLOOKUP(Table1[[#This Row],[Stock]],[2]CUS030!$A$5:$BO$10000,54,0)/Table1[[#This Row],[Rate
(L/S)]],"")</f>
        <v>0</v>
      </c>
      <c r="AX692" s="7">
        <f>IFERROR(VLOOKUP(Table1[[#This Row],[Stock]],[2]CUS030!$A$5:$BO$10000,55,0)/Table1[[#This Row],[Rate
(L/S)]],"")</f>
        <v>0</v>
      </c>
      <c r="AY692" s="7">
        <f>IFERROR(VLOOKUP(Table1[[#This Row],[Stock]],[2]CUS030!$A$5:$BO$10000,56,0)/Table1[[#This Row],[Rate
(L/S)]],"")</f>
        <v>0</v>
      </c>
      <c r="AZ692" s="7">
        <f>IFERROR(VLOOKUP(Table1[[#This Row],[Stock]],[2]CUS030!$A$5:$BO$10000,57,0)/Table1[[#This Row],[Rate
(L/S)]],"")</f>
        <v>0</v>
      </c>
      <c r="BA692" s="7">
        <f>IFERROR(VLOOKUP(Table1[[#This Row],[Stock]],[2]CUS030!$A$5:$BO$10000,58,0)/Table1[[#This Row],[Rate
(L/S)]],"")</f>
        <v>0</v>
      </c>
      <c r="BB692" s="7">
        <f>IFERROR(VLOOKUP(Table1[[#This Row],[Stock]],[2]CUS030!$A$5:$BO$10000,59,0)/Table1[[#This Row],[Rate
(L/S)]],"")</f>
        <v>0</v>
      </c>
      <c r="BC692" s="7">
        <f>IFERROR(VLOOKUP(Table1[[#This Row],[Stock]],[2]CUS030!$A$5:$BO$10000,60,0)/Table1[[#This Row],[Rate
(L/S)]],"")</f>
        <v>0</v>
      </c>
      <c r="BD692" s="7">
        <f>IFERROR(VLOOKUP(Table1[[#This Row],[Stock]],[2]CUS030!$A$5:$BO$10000,61,0)/Table1[[#This Row],[Rate
(L/S)]],"")</f>
        <v>0</v>
      </c>
      <c r="BE692" s="7">
        <f>IFERROR(VLOOKUP(Table1[[#This Row],[Stock]],[2]CUS030!$A$5:$BO$10000,62,0)/Table1[[#This Row],[Rate
(L/S)]],"")</f>
        <v>0</v>
      </c>
      <c r="BF692" s="7">
        <f>IFERROR(VLOOKUP(Table1[[#This Row],[Stock]],[2]CUS030!$A$5:$BO$10000,63,0)/Table1[[#This Row],[Rate
(L/S)]],"")</f>
        <v>0</v>
      </c>
      <c r="BG692" s="7">
        <f>IFERROR(VLOOKUP(Table1[[#This Row],[Stock]],[2]CUS030!$A$5:$BO$10000,64,0)/Table1[[#This Row],[Rate
(L/S)]],"")</f>
        <v>0</v>
      </c>
      <c r="BH692" s="7">
        <f>IFERROR(VLOOKUP(Table1[[#This Row],[Stock]],[2]CUS030!$A$5:$BO$10000,65,0)/Table1[[#This Row],[Rate
(L/S)]],"")</f>
        <v>0</v>
      </c>
      <c r="BI692" s="7" t="s">
        <v>1</v>
      </c>
      <c r="BJ692" s="15">
        <f>IFERROR(IF(Table1[[#This Row],[S.Material]]="S",(Table1[[#This Row],[Total Qty]]+Table1[[#This Row],[N+1]]+Table1[[#This Row],[N+2]]),Table1[[#This Row],[Total Qty]]+Table1[[#This Row],[N+1]]),)</f>
        <v>0</v>
      </c>
      <c r="BK692" s="7" t="str">
        <f>IFERROR(IF(((AVERAGE((Table1[[#This Row],[N+1]],Table1[[#This Row],[N+2]]),Table1[[#This Row],[N+3]])-(Table1[[#This Row],[Total Qty]])))&gt;500,"Fixed&gt;500pcs",""),"")</f>
        <v/>
      </c>
      <c r="BL692" s="7" t="str">
        <f>IF(AND(Table1[[#This Row],[Last Forcast]]=0,Table1[[#This Row],[Total Qty]]&gt;0,Table1[[#This Row],[N+1]]&gt;0),"Check PO again","")</f>
        <v/>
      </c>
    </row>
    <row r="693" spans="2:64" x14ac:dyDescent="0.3">
      <c r="B693">
        <v>691</v>
      </c>
      <c r="C693" t="s">
        <v>904</v>
      </c>
      <c r="D693">
        <f>IFERROR(ROUND((MID(Table1[[#This Row],[Production]],35,(LEN(Table1[[#This Row],[Production]]))-37)/(MID(Table1[[#This Row],[Stock]],35,(LEN(Table1[[#This Row],[Stock]]))-37))),0),"")</f>
        <v>20</v>
      </c>
      <c r="E693" t="s">
        <v>178</v>
      </c>
      <c r="F693" s="16">
        <f>VLOOKUP(LEFT(Table1[[#This Row],[Production]],LEN(Table1[[#This Row],[Production]])-7),Item!$A$5:$Z$1000,26,0)</f>
        <v>0.69</v>
      </c>
      <c r="H693" s="8" t="str">
        <f>IFERROR(VLOOKUP(MID(Table1[[#This Row],[Production]],10,2),Special!$B$2:$D$26,3,0),"")</f>
        <v>-</v>
      </c>
      <c r="J693" t="b">
        <f>EXACT(LEFT(Table1[[#This Row],[Stock]],12),LEFT(Table1[[#This Row],[Production]],12))</f>
        <v>1</v>
      </c>
      <c r="K693" t="b">
        <f>EXACT((RIGHT(Table1[[#This Row],[Stock]],3)),((RIGHT(Table1[[#This Row],[Production]],3))))</f>
        <v>1</v>
      </c>
      <c r="L693" s="14">
        <f>IFERROR(VLOOKUP(Table1[[#This Row],[Stock]],[1]Sheet1!$A$7:$N$10000,14,0),"")</f>
        <v>18</v>
      </c>
      <c r="M693" s="14">
        <f>IFERROR(ROUND((Table1[[#This Row],[Stock
(S&amp;L)]]/Table1[[#This Row],[Rate
(L/S)]]),0),"")</f>
        <v>1</v>
      </c>
      <c r="O693" t="str">
        <f>IF(Table1[[#This Row],[Rate
(L/S)]]=1,"P/E","C")</f>
        <v>C</v>
      </c>
      <c r="P693" s="7">
        <f>IFERROR(VLOOKUP(Table1[[#This Row],[Stock]],[2]CUS030!$A$5:$BO$10000,21,0)/Table1[[#This Row],[Rate
(L/S)]],"")</f>
        <v>0</v>
      </c>
      <c r="Q693" s="7">
        <f>IFERROR(VLOOKUP(Table1[[#This Row],[Stock]],[2]CUS030!$A$5:$BO$10000,22,0)/Table1[[#This Row],[Rate
(L/S)]],"")</f>
        <v>0</v>
      </c>
      <c r="R693" s="7">
        <f>IFERROR(VLOOKUP(Table1[[#This Row],[Stock]],[2]CUS030!$A$5:$BO$10000,23,0)/Table1[[#This Row],[Rate
(L/S)]],"")</f>
        <v>0</v>
      </c>
      <c r="S693" s="7">
        <f>IFERROR(VLOOKUP(Table1[[#This Row],[Stock]],[2]CUS030!$A$5:$BO$10000,24,0)/Table1[[#This Row],[Rate
(L/S)]],"")</f>
        <v>0</v>
      </c>
      <c r="T693" s="7">
        <f>IFERROR(VLOOKUP(Table1[[#This Row],[Stock]],[2]CUS030!$A$5:$BO$10000,25,0)/Table1[[#This Row],[Rate
(L/S)]],"")</f>
        <v>0</v>
      </c>
      <c r="U693" s="7">
        <f>IFERROR(VLOOKUP(Table1[[#This Row],[Stock]],[2]CUS030!$A$5:$BO$10000,26,0)/Table1[[#This Row],[Rate
(L/S)]],"")</f>
        <v>0</v>
      </c>
      <c r="V693" s="7">
        <f>IFERROR(VLOOKUP(Table1[[#This Row],[Stock]],[2]CUS030!$A$5:$BO$10000,27,0)/Table1[[#This Row],[Rate
(L/S)]],"")</f>
        <v>0</v>
      </c>
      <c r="W693" s="7">
        <f>IFERROR(VLOOKUP(Table1[[#This Row],[Stock]],[2]CUS030!$A$5:$BO$10000,28,0)/Table1[[#This Row],[Rate
(L/S)]],"")</f>
        <v>0</v>
      </c>
      <c r="X693" s="7">
        <f>IFERROR(VLOOKUP(Table1[[#This Row],[Stock]],[2]CUS030!$A$5:$BO$10000,29,0)/Table1[[#This Row],[Rate
(L/S)]],"")</f>
        <v>0</v>
      </c>
      <c r="Y693" s="7">
        <f>IFERROR(VLOOKUP(Table1[[#This Row],[Stock]],[2]CUS030!$A$5:$BO$10000,30,0)/Table1[[#This Row],[Rate
(L/S)]],"")</f>
        <v>0</v>
      </c>
      <c r="Z693" s="7">
        <f>IFERROR(VLOOKUP(Table1[[#This Row],[Stock]],[2]CUS030!$A$5:$BO$10000,31,0)/Table1[[#This Row],[Rate
(L/S)]],"")</f>
        <v>0</v>
      </c>
      <c r="AA693" s="7">
        <f>IFERROR(VLOOKUP(Table1[[#This Row],[Stock]],[2]CUS030!$A$5:$BO$10000,32,0)/Table1[[#This Row],[Rate
(L/S)]],"")</f>
        <v>0</v>
      </c>
      <c r="AB693" s="7">
        <f>IFERROR(VLOOKUP(Table1[[#This Row],[Stock]],[2]CUS030!$A$5:$BO$10000,33,0)/Table1[[#This Row],[Rate
(L/S)]],"")</f>
        <v>0</v>
      </c>
      <c r="AC693" s="7">
        <f>IFERROR(VLOOKUP(Table1[[#This Row],[Stock]],[2]CUS030!$A$5:$BO$10000,34,0)/Table1[[#This Row],[Rate
(L/S)]],"")</f>
        <v>0</v>
      </c>
      <c r="AD693" s="7">
        <f>IFERROR(VLOOKUP(Table1[[#This Row],[Stock]],[2]CUS030!$A$5:$BO$10000,35,0)/Table1[[#This Row],[Rate
(L/S)]],"")</f>
        <v>0</v>
      </c>
      <c r="AE693" s="7">
        <f>IFERROR(VLOOKUP(Table1[[#This Row],[Stock]],[2]CUS030!$A$5:$BO$10000,36,0)/Table1[[#This Row],[Rate
(L/S)]],"")</f>
        <v>0</v>
      </c>
      <c r="AF693" s="7">
        <f>IFERROR(VLOOKUP(Table1[[#This Row],[Stock]],[2]CUS030!$A$5:$BO$10000,37,0)/Table1[[#This Row],[Rate
(L/S)]],"")</f>
        <v>0</v>
      </c>
      <c r="AG693" s="7">
        <f>IFERROR(VLOOKUP(Table1[[#This Row],[Stock]],[2]CUS030!$A$5:$BO$10000,38,0)/Table1[[#This Row],[Rate
(L/S)]],"")</f>
        <v>0</v>
      </c>
      <c r="AH693" s="7">
        <f>IFERROR(VLOOKUP(Table1[[#This Row],[Stock]],[2]CUS030!$A$5:$BO$10000,39,0)/Table1[[#This Row],[Rate
(L/S)]],"")</f>
        <v>0</v>
      </c>
      <c r="AI693" s="7">
        <f>IFERROR(VLOOKUP(Table1[[#This Row],[Stock]],[2]CUS030!$A$5:$BO$10000,40,0)/Table1[[#This Row],[Rate
(L/S)]],"")</f>
        <v>0</v>
      </c>
      <c r="AJ693" s="7">
        <f>IFERROR(VLOOKUP(Table1[[#This Row],[Stock]],[2]CUS030!$A$5:$BO$10000,41,0)/Table1[[#This Row],[Rate
(L/S)]],"")</f>
        <v>0</v>
      </c>
      <c r="AK693" s="7">
        <f>IFERROR(VLOOKUP(Table1[[#This Row],[Stock]],[2]CUS030!$A$5:$BO$10000,42,0)/Table1[[#This Row],[Rate
(L/S)]],"")</f>
        <v>0</v>
      </c>
      <c r="AL693" s="7">
        <f>IFERROR(VLOOKUP(Table1[[#This Row],[Stock]],[2]CUS030!$A$5:$BO$10000,43,0)/Table1[[#This Row],[Rate
(L/S)]],"")</f>
        <v>0</v>
      </c>
      <c r="AM693" s="7">
        <f>IFERROR(VLOOKUP(Table1[[#This Row],[Stock]],[2]CUS030!$A$5:$BO$10000,44,0)/Table1[[#This Row],[Rate
(L/S)]],"")</f>
        <v>0</v>
      </c>
      <c r="AN693" s="7">
        <f>IFERROR(VLOOKUP(Table1[[#This Row],[Stock]],[2]CUS030!$A$5:$BO$10000,45,0)/Table1[[#This Row],[Rate
(L/S)]],"")</f>
        <v>0</v>
      </c>
      <c r="AO693" s="7">
        <f>IFERROR(VLOOKUP(Table1[[#This Row],[Stock]],[2]CUS030!$A$5:$BO$10000,46,0)/Table1[[#This Row],[Rate
(L/S)]],"")</f>
        <v>0</v>
      </c>
      <c r="AP693" s="7">
        <f>IFERROR(VLOOKUP(Table1[[#This Row],[Stock]],[2]CUS030!$A$5:$BO$10000,47,0)/Table1[[#This Row],[Rate
(L/S)]],"")</f>
        <v>0</v>
      </c>
      <c r="AQ693" s="7">
        <f>IFERROR(VLOOKUP(Table1[[#This Row],[Stock]],[2]CUS030!$A$5:$BO$10000,48,0)/Table1[[#This Row],[Rate
(L/S)]],"")</f>
        <v>0</v>
      </c>
      <c r="AR693" s="7">
        <f>IFERROR(VLOOKUP(Table1[[#This Row],[Stock]],[2]CUS030!$A$5:$BO$10000,49,0)/Table1[[#This Row],[Rate
(L/S)]],"")</f>
        <v>0</v>
      </c>
      <c r="AS693" s="7">
        <f>IFERROR(VLOOKUP(Table1[[#This Row],[Stock]],[2]CUS030!$A$5:$BO$10000,50,0)/Table1[[#This Row],[Rate
(L/S)]],"")</f>
        <v>0</v>
      </c>
      <c r="AT693" s="7">
        <f>IFERROR(VLOOKUP(Table1[[#This Row],[Stock]],[2]CUS030!$A$5:$BO$10000,51,0)/Table1[[#This Row],[Rate
(L/S)]],"")</f>
        <v>0</v>
      </c>
      <c r="AU693" s="7">
        <f>IFERROR(VLOOKUP(Table1[[#This Row],[Stock]],[2]CUS030!$A$5:$BO$10000,52,0)/Table1[[#This Row],[Rate
(L/S)]],"")</f>
        <v>0</v>
      </c>
      <c r="AV693" s="7">
        <f>IFERROR(VLOOKUP(Table1[[#This Row],[Stock]],[2]CUS030!$A$5:$BO$10000,53,0)/Table1[[#This Row],[Rate
(L/S)]],"")</f>
        <v>0</v>
      </c>
      <c r="AW693" s="7">
        <f>IFERROR(VLOOKUP(Table1[[#This Row],[Stock]],[2]CUS030!$A$5:$BO$10000,54,0)/Table1[[#This Row],[Rate
(L/S)]],"")</f>
        <v>0</v>
      </c>
      <c r="AX693" s="7">
        <f>IFERROR(VLOOKUP(Table1[[#This Row],[Stock]],[2]CUS030!$A$5:$BO$10000,55,0)/Table1[[#This Row],[Rate
(L/S)]],"")</f>
        <v>0</v>
      </c>
      <c r="AY693" s="7">
        <f>IFERROR(VLOOKUP(Table1[[#This Row],[Stock]],[2]CUS030!$A$5:$BO$10000,56,0)/Table1[[#This Row],[Rate
(L/S)]],"")</f>
        <v>0</v>
      </c>
      <c r="AZ693" s="7">
        <f>IFERROR(VLOOKUP(Table1[[#This Row],[Stock]],[2]CUS030!$A$5:$BO$10000,57,0)/Table1[[#This Row],[Rate
(L/S)]],"")</f>
        <v>0</v>
      </c>
      <c r="BA693" s="7">
        <f>IFERROR(VLOOKUP(Table1[[#This Row],[Stock]],[2]CUS030!$A$5:$BO$10000,58,0)/Table1[[#This Row],[Rate
(L/S)]],"")</f>
        <v>0</v>
      </c>
      <c r="BB693" s="7">
        <f>IFERROR(VLOOKUP(Table1[[#This Row],[Stock]],[2]CUS030!$A$5:$BO$10000,59,0)/Table1[[#This Row],[Rate
(L/S)]],"")</f>
        <v>0</v>
      </c>
      <c r="BC693" s="7">
        <f>IFERROR(VLOOKUP(Table1[[#This Row],[Stock]],[2]CUS030!$A$5:$BO$10000,60,0)/Table1[[#This Row],[Rate
(L/S)]],"")</f>
        <v>0</v>
      </c>
      <c r="BD693" s="7">
        <f>IFERROR(VLOOKUP(Table1[[#This Row],[Stock]],[2]CUS030!$A$5:$BO$10000,61,0)/Table1[[#This Row],[Rate
(L/S)]],"")</f>
        <v>0</v>
      </c>
      <c r="BE693" s="7">
        <f>IFERROR(VLOOKUP(Table1[[#This Row],[Stock]],[2]CUS030!$A$5:$BO$10000,62,0)/Table1[[#This Row],[Rate
(L/S)]],"")</f>
        <v>0</v>
      </c>
      <c r="BF693" s="7">
        <f>IFERROR(VLOOKUP(Table1[[#This Row],[Stock]],[2]CUS030!$A$5:$BO$10000,63,0)/Table1[[#This Row],[Rate
(L/S)]],"")</f>
        <v>0</v>
      </c>
      <c r="BG693" s="7">
        <f>IFERROR(VLOOKUP(Table1[[#This Row],[Stock]],[2]CUS030!$A$5:$BO$10000,64,0)/Table1[[#This Row],[Rate
(L/S)]],"")</f>
        <v>0</v>
      </c>
      <c r="BH693" s="7">
        <f>IFERROR(VLOOKUP(Table1[[#This Row],[Stock]],[2]CUS030!$A$5:$BO$10000,65,0)/Table1[[#This Row],[Rate
(L/S)]],"")</f>
        <v>0</v>
      </c>
      <c r="BI693" s="7" t="s">
        <v>1</v>
      </c>
      <c r="BJ693" s="15">
        <f>IFERROR(IF(Table1[[#This Row],[S.Material]]="S",(Table1[[#This Row],[Total Qty]]+Table1[[#This Row],[N+1]]+Table1[[#This Row],[N+2]]),Table1[[#This Row],[Total Qty]]+Table1[[#This Row],[N+1]]),)</f>
        <v>0</v>
      </c>
      <c r="BK693" s="7" t="str">
        <f>IFERROR(IF(((AVERAGE((Table1[[#This Row],[N+1]],Table1[[#This Row],[N+2]]),Table1[[#This Row],[N+3]])-(Table1[[#This Row],[Total Qty]])))&gt;500,"Fixed&gt;500pcs",""),"")</f>
        <v/>
      </c>
      <c r="BL693" s="7" t="str">
        <f>IF(AND(Table1[[#This Row],[Last Forcast]]=0,Table1[[#This Row],[Total Qty]]&gt;0,Table1[[#This Row],[N+1]]&gt;0),"Check PO again","")</f>
        <v/>
      </c>
    </row>
    <row r="694" spans="2:64" x14ac:dyDescent="0.3">
      <c r="B694">
        <v>692</v>
      </c>
      <c r="C694" t="s">
        <v>905</v>
      </c>
      <c r="D694">
        <f>IFERROR(ROUND((MID(Table1[[#This Row],[Production]],35,(LEN(Table1[[#This Row],[Production]]))-37)/(MID(Table1[[#This Row],[Stock]],35,(LEN(Table1[[#This Row],[Stock]]))-37))),0),"")</f>
        <v>1</v>
      </c>
      <c r="E694" t="s">
        <v>905</v>
      </c>
      <c r="F694" s="16">
        <f>VLOOKUP(LEFT(Table1[[#This Row],[Production]],LEN(Table1[[#This Row],[Production]])-7),Item!$A$5:$Z$1000,26,0)</f>
        <v>0.84299999999999997</v>
      </c>
      <c r="H694" s="8" t="str">
        <f>IFERROR(VLOOKUP(MID(Table1[[#This Row],[Production]],10,2),Special!$B$2:$D$26,3,0),"")</f>
        <v>-</v>
      </c>
      <c r="J694" t="b">
        <f>EXACT(LEFT(Table1[[#This Row],[Stock]],12),LEFT(Table1[[#This Row],[Production]],12))</f>
        <v>1</v>
      </c>
      <c r="K694" t="b">
        <f>EXACT((RIGHT(Table1[[#This Row],[Stock]],3)),((RIGHT(Table1[[#This Row],[Production]],3))))</f>
        <v>1</v>
      </c>
      <c r="L694" s="14" t="str">
        <f>IFERROR(VLOOKUP(Table1[[#This Row],[Stock]],[1]Sheet1!$A$7:$N$10000,14,0),"")</f>
        <v/>
      </c>
      <c r="M694" s="14" t="str">
        <f>IFERROR(ROUND((Table1[[#This Row],[Stock
(S&amp;L)]]/Table1[[#This Row],[Rate
(L/S)]]),0),"")</f>
        <v/>
      </c>
      <c r="O694" t="str">
        <f>IF(Table1[[#This Row],[Rate
(L/S)]]=1,"P/E","C")</f>
        <v>P/E</v>
      </c>
      <c r="P694" s="7">
        <f>IFERROR(VLOOKUP(Table1[[#This Row],[Stock]],[2]CUS030!$A$5:$BO$10000,21,0)/Table1[[#This Row],[Rate
(L/S)]],"")</f>
        <v>0</v>
      </c>
      <c r="Q694" s="7">
        <f>IFERROR(VLOOKUP(Table1[[#This Row],[Stock]],[2]CUS030!$A$5:$BO$10000,22,0)/Table1[[#This Row],[Rate
(L/S)]],"")</f>
        <v>0</v>
      </c>
      <c r="R694" s="7">
        <f>IFERROR(VLOOKUP(Table1[[#This Row],[Stock]],[2]CUS030!$A$5:$BO$10000,23,0)/Table1[[#This Row],[Rate
(L/S)]],"")</f>
        <v>0</v>
      </c>
      <c r="S694" s="7">
        <f>IFERROR(VLOOKUP(Table1[[#This Row],[Stock]],[2]CUS030!$A$5:$BO$10000,24,0)/Table1[[#This Row],[Rate
(L/S)]],"")</f>
        <v>0</v>
      </c>
      <c r="T694" s="7">
        <f>IFERROR(VLOOKUP(Table1[[#This Row],[Stock]],[2]CUS030!$A$5:$BO$10000,25,0)/Table1[[#This Row],[Rate
(L/S)]],"")</f>
        <v>0</v>
      </c>
      <c r="U694" s="7">
        <f>IFERROR(VLOOKUP(Table1[[#This Row],[Stock]],[2]CUS030!$A$5:$BO$10000,26,0)/Table1[[#This Row],[Rate
(L/S)]],"")</f>
        <v>0</v>
      </c>
      <c r="V694" s="7">
        <f>IFERROR(VLOOKUP(Table1[[#This Row],[Stock]],[2]CUS030!$A$5:$BO$10000,27,0)/Table1[[#This Row],[Rate
(L/S)]],"")</f>
        <v>0</v>
      </c>
      <c r="W694" s="7">
        <f>IFERROR(VLOOKUP(Table1[[#This Row],[Stock]],[2]CUS030!$A$5:$BO$10000,28,0)/Table1[[#This Row],[Rate
(L/S)]],"")</f>
        <v>0</v>
      </c>
      <c r="X694" s="7">
        <f>IFERROR(VLOOKUP(Table1[[#This Row],[Stock]],[2]CUS030!$A$5:$BO$10000,29,0)/Table1[[#This Row],[Rate
(L/S)]],"")</f>
        <v>0</v>
      </c>
      <c r="Y694" s="7">
        <f>IFERROR(VLOOKUP(Table1[[#This Row],[Stock]],[2]CUS030!$A$5:$BO$10000,30,0)/Table1[[#This Row],[Rate
(L/S)]],"")</f>
        <v>0</v>
      </c>
      <c r="Z694" s="7">
        <f>IFERROR(VLOOKUP(Table1[[#This Row],[Stock]],[2]CUS030!$A$5:$BO$10000,31,0)/Table1[[#This Row],[Rate
(L/S)]],"")</f>
        <v>0</v>
      </c>
      <c r="AA694" s="7">
        <f>IFERROR(VLOOKUP(Table1[[#This Row],[Stock]],[2]CUS030!$A$5:$BO$10000,32,0)/Table1[[#This Row],[Rate
(L/S)]],"")</f>
        <v>0</v>
      </c>
      <c r="AB694" s="7">
        <f>IFERROR(VLOOKUP(Table1[[#This Row],[Stock]],[2]CUS030!$A$5:$BO$10000,33,0)/Table1[[#This Row],[Rate
(L/S)]],"")</f>
        <v>0</v>
      </c>
      <c r="AC694" s="7">
        <f>IFERROR(VLOOKUP(Table1[[#This Row],[Stock]],[2]CUS030!$A$5:$BO$10000,34,0)/Table1[[#This Row],[Rate
(L/S)]],"")</f>
        <v>0</v>
      </c>
      <c r="AD694" s="7">
        <f>IFERROR(VLOOKUP(Table1[[#This Row],[Stock]],[2]CUS030!$A$5:$BO$10000,35,0)/Table1[[#This Row],[Rate
(L/S)]],"")</f>
        <v>0</v>
      </c>
      <c r="AE694" s="7">
        <f>IFERROR(VLOOKUP(Table1[[#This Row],[Stock]],[2]CUS030!$A$5:$BO$10000,36,0)/Table1[[#This Row],[Rate
(L/S)]],"")</f>
        <v>0</v>
      </c>
      <c r="AF694" s="7">
        <f>IFERROR(VLOOKUP(Table1[[#This Row],[Stock]],[2]CUS030!$A$5:$BO$10000,37,0)/Table1[[#This Row],[Rate
(L/S)]],"")</f>
        <v>0</v>
      </c>
      <c r="AG694" s="7">
        <f>IFERROR(VLOOKUP(Table1[[#This Row],[Stock]],[2]CUS030!$A$5:$BO$10000,38,0)/Table1[[#This Row],[Rate
(L/S)]],"")</f>
        <v>0</v>
      </c>
      <c r="AH694" s="7">
        <f>IFERROR(VLOOKUP(Table1[[#This Row],[Stock]],[2]CUS030!$A$5:$BO$10000,39,0)/Table1[[#This Row],[Rate
(L/S)]],"")</f>
        <v>0</v>
      </c>
      <c r="AI694" s="7">
        <f>IFERROR(VLOOKUP(Table1[[#This Row],[Stock]],[2]CUS030!$A$5:$BO$10000,40,0)/Table1[[#This Row],[Rate
(L/S)]],"")</f>
        <v>0</v>
      </c>
      <c r="AJ694" s="7">
        <f>IFERROR(VLOOKUP(Table1[[#This Row],[Stock]],[2]CUS030!$A$5:$BO$10000,41,0)/Table1[[#This Row],[Rate
(L/S)]],"")</f>
        <v>0</v>
      </c>
      <c r="AK694" s="7">
        <f>IFERROR(VLOOKUP(Table1[[#This Row],[Stock]],[2]CUS030!$A$5:$BO$10000,42,0)/Table1[[#This Row],[Rate
(L/S)]],"")</f>
        <v>0</v>
      </c>
      <c r="AL694" s="7">
        <f>IFERROR(VLOOKUP(Table1[[#This Row],[Stock]],[2]CUS030!$A$5:$BO$10000,43,0)/Table1[[#This Row],[Rate
(L/S)]],"")</f>
        <v>0</v>
      </c>
      <c r="AM694" s="7">
        <f>IFERROR(VLOOKUP(Table1[[#This Row],[Stock]],[2]CUS030!$A$5:$BO$10000,44,0)/Table1[[#This Row],[Rate
(L/S)]],"")</f>
        <v>0</v>
      </c>
      <c r="AN694" s="7">
        <f>IFERROR(VLOOKUP(Table1[[#This Row],[Stock]],[2]CUS030!$A$5:$BO$10000,45,0)/Table1[[#This Row],[Rate
(L/S)]],"")</f>
        <v>0</v>
      </c>
      <c r="AO694" s="7">
        <f>IFERROR(VLOOKUP(Table1[[#This Row],[Stock]],[2]CUS030!$A$5:$BO$10000,46,0)/Table1[[#This Row],[Rate
(L/S)]],"")</f>
        <v>0</v>
      </c>
      <c r="AP694" s="7">
        <f>IFERROR(VLOOKUP(Table1[[#This Row],[Stock]],[2]CUS030!$A$5:$BO$10000,47,0)/Table1[[#This Row],[Rate
(L/S)]],"")</f>
        <v>0</v>
      </c>
      <c r="AQ694" s="7">
        <f>IFERROR(VLOOKUP(Table1[[#This Row],[Stock]],[2]CUS030!$A$5:$BO$10000,48,0)/Table1[[#This Row],[Rate
(L/S)]],"")</f>
        <v>0</v>
      </c>
      <c r="AR694" s="7">
        <f>IFERROR(VLOOKUP(Table1[[#This Row],[Stock]],[2]CUS030!$A$5:$BO$10000,49,0)/Table1[[#This Row],[Rate
(L/S)]],"")</f>
        <v>0</v>
      </c>
      <c r="AS694" s="7">
        <f>IFERROR(VLOOKUP(Table1[[#This Row],[Stock]],[2]CUS030!$A$5:$BO$10000,50,0)/Table1[[#This Row],[Rate
(L/S)]],"")</f>
        <v>0</v>
      </c>
      <c r="AT694" s="7">
        <f>IFERROR(VLOOKUP(Table1[[#This Row],[Stock]],[2]CUS030!$A$5:$BO$10000,51,0)/Table1[[#This Row],[Rate
(L/S)]],"")</f>
        <v>0</v>
      </c>
      <c r="AU694" s="7">
        <f>IFERROR(VLOOKUP(Table1[[#This Row],[Stock]],[2]CUS030!$A$5:$BO$10000,52,0)/Table1[[#This Row],[Rate
(L/S)]],"")</f>
        <v>0</v>
      </c>
      <c r="AV694" s="7">
        <f>IFERROR(VLOOKUP(Table1[[#This Row],[Stock]],[2]CUS030!$A$5:$BO$10000,53,0)/Table1[[#This Row],[Rate
(L/S)]],"")</f>
        <v>0</v>
      </c>
      <c r="AW694" s="7">
        <f>IFERROR(VLOOKUP(Table1[[#This Row],[Stock]],[2]CUS030!$A$5:$BO$10000,54,0)/Table1[[#This Row],[Rate
(L/S)]],"")</f>
        <v>0</v>
      </c>
      <c r="AX694" s="7">
        <f>IFERROR(VLOOKUP(Table1[[#This Row],[Stock]],[2]CUS030!$A$5:$BO$10000,55,0)/Table1[[#This Row],[Rate
(L/S)]],"")</f>
        <v>0</v>
      </c>
      <c r="AY694" s="7">
        <f>IFERROR(VLOOKUP(Table1[[#This Row],[Stock]],[2]CUS030!$A$5:$BO$10000,56,0)/Table1[[#This Row],[Rate
(L/S)]],"")</f>
        <v>0</v>
      </c>
      <c r="AZ694" s="7">
        <f>IFERROR(VLOOKUP(Table1[[#This Row],[Stock]],[2]CUS030!$A$5:$BO$10000,57,0)/Table1[[#This Row],[Rate
(L/S)]],"")</f>
        <v>0</v>
      </c>
      <c r="BA694" s="7">
        <f>IFERROR(VLOOKUP(Table1[[#This Row],[Stock]],[2]CUS030!$A$5:$BO$10000,58,0)/Table1[[#This Row],[Rate
(L/S)]],"")</f>
        <v>0</v>
      </c>
      <c r="BB694" s="7">
        <f>IFERROR(VLOOKUP(Table1[[#This Row],[Stock]],[2]CUS030!$A$5:$BO$10000,59,0)/Table1[[#This Row],[Rate
(L/S)]],"")</f>
        <v>0</v>
      </c>
      <c r="BC694" s="7">
        <f>IFERROR(VLOOKUP(Table1[[#This Row],[Stock]],[2]CUS030!$A$5:$BO$10000,60,0)/Table1[[#This Row],[Rate
(L/S)]],"")</f>
        <v>0</v>
      </c>
      <c r="BD694" s="7">
        <f>IFERROR(VLOOKUP(Table1[[#This Row],[Stock]],[2]CUS030!$A$5:$BO$10000,61,0)/Table1[[#This Row],[Rate
(L/S)]],"")</f>
        <v>0</v>
      </c>
      <c r="BE694" s="7">
        <f>IFERROR(VLOOKUP(Table1[[#This Row],[Stock]],[2]CUS030!$A$5:$BO$10000,62,0)/Table1[[#This Row],[Rate
(L/S)]],"")</f>
        <v>0</v>
      </c>
      <c r="BF694" s="7">
        <f>IFERROR(VLOOKUP(Table1[[#This Row],[Stock]],[2]CUS030!$A$5:$BO$10000,63,0)/Table1[[#This Row],[Rate
(L/S)]],"")</f>
        <v>0</v>
      </c>
      <c r="BG694" s="7">
        <f>IFERROR(VLOOKUP(Table1[[#This Row],[Stock]],[2]CUS030!$A$5:$BO$10000,64,0)/Table1[[#This Row],[Rate
(L/S)]],"")</f>
        <v>0</v>
      </c>
      <c r="BH694" s="7">
        <f>IFERROR(VLOOKUP(Table1[[#This Row],[Stock]],[2]CUS030!$A$5:$BO$10000,65,0)/Table1[[#This Row],[Rate
(L/S)]],"")</f>
        <v>0</v>
      </c>
      <c r="BI694" s="7" t="s">
        <v>1</v>
      </c>
      <c r="BJ694" s="15">
        <f>IFERROR(IF(Table1[[#This Row],[S.Material]]="S",(Table1[[#This Row],[Total Qty]]+Table1[[#This Row],[N+1]]+Table1[[#This Row],[N+2]]),Table1[[#This Row],[Total Qty]]+Table1[[#This Row],[N+1]]),)</f>
        <v>0</v>
      </c>
      <c r="BK694" s="7" t="str">
        <f>IFERROR(IF(((AVERAGE((Table1[[#This Row],[N+1]],Table1[[#This Row],[N+2]]),Table1[[#This Row],[N+3]])-(Table1[[#This Row],[Total Qty]])))&gt;500,"Fixed&gt;500pcs",""),"")</f>
        <v/>
      </c>
      <c r="BL694" s="7" t="str">
        <f>IF(AND(Table1[[#This Row],[Last Forcast]]=0,Table1[[#This Row],[Total Qty]]&gt;0,Table1[[#This Row],[N+1]]&gt;0),"Check PO again","")</f>
        <v/>
      </c>
    </row>
    <row r="695" spans="2:64" x14ac:dyDescent="0.3">
      <c r="B695">
        <v>693</v>
      </c>
      <c r="C695" t="s">
        <v>906</v>
      </c>
      <c r="D695">
        <f>IFERROR(ROUND((MID(Table1[[#This Row],[Production]],35,(LEN(Table1[[#This Row],[Production]]))-37)/(MID(Table1[[#This Row],[Stock]],35,(LEN(Table1[[#This Row],[Stock]]))-37))),0),"")</f>
        <v>1</v>
      </c>
      <c r="E695" t="s">
        <v>906</v>
      </c>
      <c r="F695" s="16">
        <f>VLOOKUP(LEFT(Table1[[#This Row],[Production]],LEN(Table1[[#This Row],[Production]])-7),Item!$A$5:$Z$1000,26,0)</f>
        <v>0.60199999999999998</v>
      </c>
      <c r="H695" s="8" t="str">
        <f>IFERROR(VLOOKUP(MID(Table1[[#This Row],[Production]],10,2),Special!$B$2:$D$26,3,0),"")</f>
        <v>-</v>
      </c>
      <c r="J695" t="b">
        <f>EXACT(LEFT(Table1[[#This Row],[Stock]],12),LEFT(Table1[[#This Row],[Production]],12))</f>
        <v>1</v>
      </c>
      <c r="K695" t="b">
        <f>EXACT((RIGHT(Table1[[#This Row],[Stock]],3)),((RIGHT(Table1[[#This Row],[Production]],3))))</f>
        <v>1</v>
      </c>
      <c r="L695" s="14">
        <f>IFERROR(VLOOKUP(Table1[[#This Row],[Stock]],[1]Sheet1!$A$7:$N$10000,14,0),"")</f>
        <v>104</v>
      </c>
      <c r="M695" s="14">
        <f>IFERROR(ROUND((Table1[[#This Row],[Stock
(S&amp;L)]]/Table1[[#This Row],[Rate
(L/S)]]),0),"")</f>
        <v>104</v>
      </c>
      <c r="O695" t="str">
        <f>IF(Table1[[#This Row],[Rate
(L/S)]]=1,"P/E","C")</f>
        <v>P/E</v>
      </c>
      <c r="P695" s="7" t="str">
        <f>IFERROR(VLOOKUP(Table1[[#This Row],[Stock]],[2]CUS030!$A$5:$BO$10000,21,0)/Table1[[#This Row],[Rate
(L/S)]],"")</f>
        <v/>
      </c>
      <c r="Q695" s="7" t="str">
        <f>IFERROR(VLOOKUP(Table1[[#This Row],[Stock]],[2]CUS030!$A$5:$BO$10000,22,0)/Table1[[#This Row],[Rate
(L/S)]],"")</f>
        <v/>
      </c>
      <c r="R695" s="7" t="str">
        <f>IFERROR(VLOOKUP(Table1[[#This Row],[Stock]],[2]CUS030!$A$5:$BO$10000,23,0)/Table1[[#This Row],[Rate
(L/S)]],"")</f>
        <v/>
      </c>
      <c r="S695" s="7" t="str">
        <f>IFERROR(VLOOKUP(Table1[[#This Row],[Stock]],[2]CUS030!$A$5:$BO$10000,24,0)/Table1[[#This Row],[Rate
(L/S)]],"")</f>
        <v/>
      </c>
      <c r="T695" s="7" t="str">
        <f>IFERROR(VLOOKUP(Table1[[#This Row],[Stock]],[2]CUS030!$A$5:$BO$10000,25,0)/Table1[[#This Row],[Rate
(L/S)]],"")</f>
        <v/>
      </c>
      <c r="U695" s="7" t="str">
        <f>IFERROR(VLOOKUP(Table1[[#This Row],[Stock]],[2]CUS030!$A$5:$BO$10000,26,0)/Table1[[#This Row],[Rate
(L/S)]],"")</f>
        <v/>
      </c>
      <c r="V695" s="7" t="str">
        <f>IFERROR(VLOOKUP(Table1[[#This Row],[Stock]],[2]CUS030!$A$5:$BO$10000,27,0)/Table1[[#This Row],[Rate
(L/S)]],"")</f>
        <v/>
      </c>
      <c r="W695" s="7" t="str">
        <f>IFERROR(VLOOKUP(Table1[[#This Row],[Stock]],[2]CUS030!$A$5:$BO$10000,28,0)/Table1[[#This Row],[Rate
(L/S)]],"")</f>
        <v/>
      </c>
      <c r="X695" s="7" t="str">
        <f>IFERROR(VLOOKUP(Table1[[#This Row],[Stock]],[2]CUS030!$A$5:$BO$10000,29,0)/Table1[[#This Row],[Rate
(L/S)]],"")</f>
        <v/>
      </c>
      <c r="Y695" s="7" t="str">
        <f>IFERROR(VLOOKUP(Table1[[#This Row],[Stock]],[2]CUS030!$A$5:$BO$10000,30,0)/Table1[[#This Row],[Rate
(L/S)]],"")</f>
        <v/>
      </c>
      <c r="Z695" s="7" t="str">
        <f>IFERROR(VLOOKUP(Table1[[#This Row],[Stock]],[2]CUS030!$A$5:$BO$10000,31,0)/Table1[[#This Row],[Rate
(L/S)]],"")</f>
        <v/>
      </c>
      <c r="AA695" s="7" t="str">
        <f>IFERROR(VLOOKUP(Table1[[#This Row],[Stock]],[2]CUS030!$A$5:$BO$10000,32,0)/Table1[[#This Row],[Rate
(L/S)]],"")</f>
        <v/>
      </c>
      <c r="AB695" s="7" t="str">
        <f>IFERROR(VLOOKUP(Table1[[#This Row],[Stock]],[2]CUS030!$A$5:$BO$10000,33,0)/Table1[[#This Row],[Rate
(L/S)]],"")</f>
        <v/>
      </c>
      <c r="AC695" s="7" t="str">
        <f>IFERROR(VLOOKUP(Table1[[#This Row],[Stock]],[2]CUS030!$A$5:$BO$10000,34,0)/Table1[[#This Row],[Rate
(L/S)]],"")</f>
        <v/>
      </c>
      <c r="AD695" s="7" t="str">
        <f>IFERROR(VLOOKUP(Table1[[#This Row],[Stock]],[2]CUS030!$A$5:$BO$10000,35,0)/Table1[[#This Row],[Rate
(L/S)]],"")</f>
        <v/>
      </c>
      <c r="AE695" s="7" t="str">
        <f>IFERROR(VLOOKUP(Table1[[#This Row],[Stock]],[2]CUS030!$A$5:$BO$10000,36,0)/Table1[[#This Row],[Rate
(L/S)]],"")</f>
        <v/>
      </c>
      <c r="AF695" s="7" t="str">
        <f>IFERROR(VLOOKUP(Table1[[#This Row],[Stock]],[2]CUS030!$A$5:$BO$10000,37,0)/Table1[[#This Row],[Rate
(L/S)]],"")</f>
        <v/>
      </c>
      <c r="AG695" s="7" t="str">
        <f>IFERROR(VLOOKUP(Table1[[#This Row],[Stock]],[2]CUS030!$A$5:$BO$10000,38,0)/Table1[[#This Row],[Rate
(L/S)]],"")</f>
        <v/>
      </c>
      <c r="AH695" s="7" t="str">
        <f>IFERROR(VLOOKUP(Table1[[#This Row],[Stock]],[2]CUS030!$A$5:$BO$10000,39,0)/Table1[[#This Row],[Rate
(L/S)]],"")</f>
        <v/>
      </c>
      <c r="AI695" s="7" t="str">
        <f>IFERROR(VLOOKUP(Table1[[#This Row],[Stock]],[2]CUS030!$A$5:$BO$10000,40,0)/Table1[[#This Row],[Rate
(L/S)]],"")</f>
        <v/>
      </c>
      <c r="AJ695" s="7" t="str">
        <f>IFERROR(VLOOKUP(Table1[[#This Row],[Stock]],[2]CUS030!$A$5:$BO$10000,41,0)/Table1[[#This Row],[Rate
(L/S)]],"")</f>
        <v/>
      </c>
      <c r="AK695" s="7" t="str">
        <f>IFERROR(VLOOKUP(Table1[[#This Row],[Stock]],[2]CUS030!$A$5:$BO$10000,42,0)/Table1[[#This Row],[Rate
(L/S)]],"")</f>
        <v/>
      </c>
      <c r="AL695" s="7" t="str">
        <f>IFERROR(VLOOKUP(Table1[[#This Row],[Stock]],[2]CUS030!$A$5:$BO$10000,43,0)/Table1[[#This Row],[Rate
(L/S)]],"")</f>
        <v/>
      </c>
      <c r="AM695" s="7" t="str">
        <f>IFERROR(VLOOKUP(Table1[[#This Row],[Stock]],[2]CUS030!$A$5:$BO$10000,44,0)/Table1[[#This Row],[Rate
(L/S)]],"")</f>
        <v/>
      </c>
      <c r="AN695" s="7" t="str">
        <f>IFERROR(VLOOKUP(Table1[[#This Row],[Stock]],[2]CUS030!$A$5:$BO$10000,45,0)/Table1[[#This Row],[Rate
(L/S)]],"")</f>
        <v/>
      </c>
      <c r="AO695" s="7" t="str">
        <f>IFERROR(VLOOKUP(Table1[[#This Row],[Stock]],[2]CUS030!$A$5:$BO$10000,46,0)/Table1[[#This Row],[Rate
(L/S)]],"")</f>
        <v/>
      </c>
      <c r="AP695" s="7" t="str">
        <f>IFERROR(VLOOKUP(Table1[[#This Row],[Stock]],[2]CUS030!$A$5:$BO$10000,47,0)/Table1[[#This Row],[Rate
(L/S)]],"")</f>
        <v/>
      </c>
      <c r="AQ695" s="7" t="str">
        <f>IFERROR(VLOOKUP(Table1[[#This Row],[Stock]],[2]CUS030!$A$5:$BO$10000,48,0)/Table1[[#This Row],[Rate
(L/S)]],"")</f>
        <v/>
      </c>
      <c r="AR695" s="7" t="str">
        <f>IFERROR(VLOOKUP(Table1[[#This Row],[Stock]],[2]CUS030!$A$5:$BO$10000,49,0)/Table1[[#This Row],[Rate
(L/S)]],"")</f>
        <v/>
      </c>
      <c r="AS695" s="7" t="str">
        <f>IFERROR(VLOOKUP(Table1[[#This Row],[Stock]],[2]CUS030!$A$5:$BO$10000,50,0)/Table1[[#This Row],[Rate
(L/S)]],"")</f>
        <v/>
      </c>
      <c r="AT695" s="7" t="str">
        <f>IFERROR(VLOOKUP(Table1[[#This Row],[Stock]],[2]CUS030!$A$5:$BO$10000,51,0)/Table1[[#This Row],[Rate
(L/S)]],"")</f>
        <v/>
      </c>
      <c r="AU695" s="7" t="str">
        <f>IFERROR(VLOOKUP(Table1[[#This Row],[Stock]],[2]CUS030!$A$5:$BO$10000,52,0)/Table1[[#This Row],[Rate
(L/S)]],"")</f>
        <v/>
      </c>
      <c r="AV695" s="7" t="str">
        <f>IFERROR(VLOOKUP(Table1[[#This Row],[Stock]],[2]CUS030!$A$5:$BO$10000,53,0)/Table1[[#This Row],[Rate
(L/S)]],"")</f>
        <v/>
      </c>
      <c r="AW695" s="7" t="str">
        <f>IFERROR(VLOOKUP(Table1[[#This Row],[Stock]],[2]CUS030!$A$5:$BO$10000,54,0)/Table1[[#This Row],[Rate
(L/S)]],"")</f>
        <v/>
      </c>
      <c r="AX695" s="7" t="str">
        <f>IFERROR(VLOOKUP(Table1[[#This Row],[Stock]],[2]CUS030!$A$5:$BO$10000,55,0)/Table1[[#This Row],[Rate
(L/S)]],"")</f>
        <v/>
      </c>
      <c r="AY695" s="7" t="str">
        <f>IFERROR(VLOOKUP(Table1[[#This Row],[Stock]],[2]CUS030!$A$5:$BO$10000,56,0)/Table1[[#This Row],[Rate
(L/S)]],"")</f>
        <v/>
      </c>
      <c r="AZ695" s="7" t="str">
        <f>IFERROR(VLOOKUP(Table1[[#This Row],[Stock]],[2]CUS030!$A$5:$BO$10000,57,0)/Table1[[#This Row],[Rate
(L/S)]],"")</f>
        <v/>
      </c>
      <c r="BA695" s="7" t="str">
        <f>IFERROR(VLOOKUP(Table1[[#This Row],[Stock]],[2]CUS030!$A$5:$BO$10000,58,0)/Table1[[#This Row],[Rate
(L/S)]],"")</f>
        <v/>
      </c>
      <c r="BB695" s="7" t="str">
        <f>IFERROR(VLOOKUP(Table1[[#This Row],[Stock]],[2]CUS030!$A$5:$BO$10000,59,0)/Table1[[#This Row],[Rate
(L/S)]],"")</f>
        <v/>
      </c>
      <c r="BC695" s="7" t="str">
        <f>IFERROR(VLOOKUP(Table1[[#This Row],[Stock]],[2]CUS030!$A$5:$BO$10000,60,0)/Table1[[#This Row],[Rate
(L/S)]],"")</f>
        <v/>
      </c>
      <c r="BD695" s="7" t="str">
        <f>IFERROR(VLOOKUP(Table1[[#This Row],[Stock]],[2]CUS030!$A$5:$BO$10000,61,0)/Table1[[#This Row],[Rate
(L/S)]],"")</f>
        <v/>
      </c>
      <c r="BE695" s="7" t="str">
        <f>IFERROR(VLOOKUP(Table1[[#This Row],[Stock]],[2]CUS030!$A$5:$BO$10000,62,0)/Table1[[#This Row],[Rate
(L/S)]],"")</f>
        <v/>
      </c>
      <c r="BF695" s="7" t="str">
        <f>IFERROR(VLOOKUP(Table1[[#This Row],[Stock]],[2]CUS030!$A$5:$BO$10000,63,0)/Table1[[#This Row],[Rate
(L/S)]],"")</f>
        <v/>
      </c>
      <c r="BG695" s="7" t="str">
        <f>IFERROR(VLOOKUP(Table1[[#This Row],[Stock]],[2]CUS030!$A$5:$BO$10000,64,0)/Table1[[#This Row],[Rate
(L/S)]],"")</f>
        <v/>
      </c>
      <c r="BH695" s="7" t="str">
        <f>IFERROR(VLOOKUP(Table1[[#This Row],[Stock]],[2]CUS030!$A$5:$BO$10000,65,0)/Table1[[#This Row],[Rate
(L/S)]],"")</f>
        <v/>
      </c>
      <c r="BI695" s="7" t="s">
        <v>1</v>
      </c>
      <c r="BJ695" s="15">
        <f>IFERROR(IF(Table1[[#This Row],[S.Material]]="S",(Table1[[#This Row],[Total Qty]]+Table1[[#This Row],[N+1]]+Table1[[#This Row],[N+2]]),Table1[[#This Row],[Total Qty]]+Table1[[#This Row],[N+1]]),)</f>
        <v>0</v>
      </c>
      <c r="BK695" s="7" t="str">
        <f>IFERROR(IF(((AVERAGE((Table1[[#This Row],[N+1]],Table1[[#This Row],[N+2]]),Table1[[#This Row],[N+3]])-(Table1[[#This Row],[Total Qty]])))&gt;500,"Fixed&gt;500pcs",""),"")</f>
        <v/>
      </c>
      <c r="BL695" s="7" t="str">
        <f>IF(AND(Table1[[#This Row],[Last Forcast]]=0,Table1[[#This Row],[Total Qty]]&gt;0,Table1[[#This Row],[N+1]]&gt;0),"Check PO again","")</f>
        <v/>
      </c>
    </row>
    <row r="696" spans="2:64" x14ac:dyDescent="0.3">
      <c r="B696">
        <v>694</v>
      </c>
      <c r="C696" t="s">
        <v>907</v>
      </c>
      <c r="D696">
        <f>IFERROR(ROUND((MID(Table1[[#This Row],[Production]],35,(LEN(Table1[[#This Row],[Production]]))-37)/(MID(Table1[[#This Row],[Stock]],35,(LEN(Table1[[#This Row],[Stock]]))-37))),0),"")</f>
        <v>43</v>
      </c>
      <c r="E696" t="s">
        <v>256</v>
      </c>
      <c r="F696" s="16">
        <f>VLOOKUP(LEFT(Table1[[#This Row],[Production]],LEN(Table1[[#This Row],[Production]])-7),Item!$A$5:$Z$1000,26,0)</f>
        <v>2.004</v>
      </c>
      <c r="H696" s="8" t="str">
        <f>IFERROR(VLOOKUP(MID(Table1[[#This Row],[Production]],10,2),Special!$B$2:$D$26,3,0),"")</f>
        <v>-</v>
      </c>
      <c r="J696" t="b">
        <f>EXACT(LEFT(Table1[[#This Row],[Stock]],12),LEFT(Table1[[#This Row],[Production]],12))</f>
        <v>1</v>
      </c>
      <c r="K696" t="b">
        <f>EXACT((RIGHT(Table1[[#This Row],[Stock]],3)),((RIGHT(Table1[[#This Row],[Production]],3))))</f>
        <v>1</v>
      </c>
      <c r="L696" s="14">
        <f>IFERROR(VLOOKUP(Table1[[#This Row],[Stock]],[1]Sheet1!$A$7:$N$10000,14,0),"")</f>
        <v>-2373</v>
      </c>
      <c r="M696" s="14">
        <f>IFERROR(ROUND((Table1[[#This Row],[Stock
(S&amp;L)]]/Table1[[#This Row],[Rate
(L/S)]]),0),"")</f>
        <v>-55</v>
      </c>
      <c r="O696" t="str">
        <f>IF(Table1[[#This Row],[Rate
(L/S)]]=1,"P/E","C")</f>
        <v>C</v>
      </c>
      <c r="P696" s="7">
        <f>IFERROR(VLOOKUP(Table1[[#This Row],[Stock]],[2]CUS030!$A$5:$BO$10000,21,0)/Table1[[#This Row],[Rate
(L/S)]],"")</f>
        <v>0</v>
      </c>
      <c r="Q696" s="7">
        <f>IFERROR(VLOOKUP(Table1[[#This Row],[Stock]],[2]CUS030!$A$5:$BO$10000,22,0)/Table1[[#This Row],[Rate
(L/S)]],"")</f>
        <v>0</v>
      </c>
      <c r="R696" s="7">
        <f>IFERROR(VLOOKUP(Table1[[#This Row],[Stock]],[2]CUS030!$A$5:$BO$10000,23,0)/Table1[[#This Row],[Rate
(L/S)]],"")</f>
        <v>0</v>
      </c>
      <c r="S696" s="7">
        <f>IFERROR(VLOOKUP(Table1[[#This Row],[Stock]],[2]CUS030!$A$5:$BO$10000,24,0)/Table1[[#This Row],[Rate
(L/S)]],"")</f>
        <v>0</v>
      </c>
      <c r="T696" s="7">
        <f>IFERROR(VLOOKUP(Table1[[#This Row],[Stock]],[2]CUS030!$A$5:$BO$10000,25,0)/Table1[[#This Row],[Rate
(L/S)]],"")</f>
        <v>0</v>
      </c>
      <c r="U696" s="7">
        <f>IFERROR(VLOOKUP(Table1[[#This Row],[Stock]],[2]CUS030!$A$5:$BO$10000,26,0)/Table1[[#This Row],[Rate
(L/S)]],"")</f>
        <v>0</v>
      </c>
      <c r="V696" s="7">
        <f>IFERROR(VLOOKUP(Table1[[#This Row],[Stock]],[2]CUS030!$A$5:$BO$10000,27,0)/Table1[[#This Row],[Rate
(L/S)]],"")</f>
        <v>0</v>
      </c>
      <c r="W696" s="7">
        <f>IFERROR(VLOOKUP(Table1[[#This Row],[Stock]],[2]CUS030!$A$5:$BO$10000,28,0)/Table1[[#This Row],[Rate
(L/S)]],"")</f>
        <v>0</v>
      </c>
      <c r="X696" s="7">
        <f>IFERROR(VLOOKUP(Table1[[#This Row],[Stock]],[2]CUS030!$A$5:$BO$10000,29,0)/Table1[[#This Row],[Rate
(L/S)]],"")</f>
        <v>0</v>
      </c>
      <c r="Y696" s="7">
        <f>IFERROR(VLOOKUP(Table1[[#This Row],[Stock]],[2]CUS030!$A$5:$BO$10000,30,0)/Table1[[#This Row],[Rate
(L/S)]],"")</f>
        <v>0</v>
      </c>
      <c r="Z696" s="7">
        <f>IFERROR(VLOOKUP(Table1[[#This Row],[Stock]],[2]CUS030!$A$5:$BO$10000,31,0)/Table1[[#This Row],[Rate
(L/S)]],"")</f>
        <v>0</v>
      </c>
      <c r="AA696" s="7">
        <f>IFERROR(VLOOKUP(Table1[[#This Row],[Stock]],[2]CUS030!$A$5:$BO$10000,32,0)/Table1[[#This Row],[Rate
(L/S)]],"")</f>
        <v>0</v>
      </c>
      <c r="AB696" s="7">
        <f>IFERROR(VLOOKUP(Table1[[#This Row],[Stock]],[2]CUS030!$A$5:$BO$10000,33,0)/Table1[[#This Row],[Rate
(L/S)]],"")</f>
        <v>0</v>
      </c>
      <c r="AC696" s="7">
        <f>IFERROR(VLOOKUP(Table1[[#This Row],[Stock]],[2]CUS030!$A$5:$BO$10000,34,0)/Table1[[#This Row],[Rate
(L/S)]],"")</f>
        <v>0</v>
      </c>
      <c r="AD696" s="7">
        <f>IFERROR(VLOOKUP(Table1[[#This Row],[Stock]],[2]CUS030!$A$5:$BO$10000,35,0)/Table1[[#This Row],[Rate
(L/S)]],"")</f>
        <v>0</v>
      </c>
      <c r="AE696" s="7">
        <f>IFERROR(VLOOKUP(Table1[[#This Row],[Stock]],[2]CUS030!$A$5:$BO$10000,36,0)/Table1[[#This Row],[Rate
(L/S)]],"")</f>
        <v>0</v>
      </c>
      <c r="AF696" s="7">
        <f>IFERROR(VLOOKUP(Table1[[#This Row],[Stock]],[2]CUS030!$A$5:$BO$10000,37,0)/Table1[[#This Row],[Rate
(L/S)]],"")</f>
        <v>0</v>
      </c>
      <c r="AG696" s="7">
        <f>IFERROR(VLOOKUP(Table1[[#This Row],[Stock]],[2]CUS030!$A$5:$BO$10000,38,0)/Table1[[#This Row],[Rate
(L/S)]],"")</f>
        <v>0</v>
      </c>
      <c r="AH696" s="7">
        <f>IFERROR(VLOOKUP(Table1[[#This Row],[Stock]],[2]CUS030!$A$5:$BO$10000,39,0)/Table1[[#This Row],[Rate
(L/S)]],"")</f>
        <v>0</v>
      </c>
      <c r="AI696" s="7">
        <f>IFERROR(VLOOKUP(Table1[[#This Row],[Stock]],[2]CUS030!$A$5:$BO$10000,40,0)/Table1[[#This Row],[Rate
(L/S)]],"")</f>
        <v>0</v>
      </c>
      <c r="AJ696" s="7">
        <f>IFERROR(VLOOKUP(Table1[[#This Row],[Stock]],[2]CUS030!$A$5:$BO$10000,41,0)/Table1[[#This Row],[Rate
(L/S)]],"")</f>
        <v>0</v>
      </c>
      <c r="AK696" s="7">
        <f>IFERROR(VLOOKUP(Table1[[#This Row],[Stock]],[2]CUS030!$A$5:$BO$10000,42,0)/Table1[[#This Row],[Rate
(L/S)]],"")</f>
        <v>0</v>
      </c>
      <c r="AL696" s="7">
        <f>IFERROR(VLOOKUP(Table1[[#This Row],[Stock]],[2]CUS030!$A$5:$BO$10000,43,0)/Table1[[#This Row],[Rate
(L/S)]],"")</f>
        <v>0</v>
      </c>
      <c r="AM696" s="7">
        <f>IFERROR(VLOOKUP(Table1[[#This Row],[Stock]],[2]CUS030!$A$5:$BO$10000,44,0)/Table1[[#This Row],[Rate
(L/S)]],"")</f>
        <v>0</v>
      </c>
      <c r="AN696" s="7">
        <f>IFERROR(VLOOKUP(Table1[[#This Row],[Stock]],[2]CUS030!$A$5:$BO$10000,45,0)/Table1[[#This Row],[Rate
(L/S)]],"")</f>
        <v>0</v>
      </c>
      <c r="AO696" s="7">
        <f>IFERROR(VLOOKUP(Table1[[#This Row],[Stock]],[2]CUS030!$A$5:$BO$10000,46,0)/Table1[[#This Row],[Rate
(L/S)]],"")</f>
        <v>0</v>
      </c>
      <c r="AP696" s="7">
        <f>IFERROR(VLOOKUP(Table1[[#This Row],[Stock]],[2]CUS030!$A$5:$BO$10000,47,0)/Table1[[#This Row],[Rate
(L/S)]],"")</f>
        <v>0</v>
      </c>
      <c r="AQ696" s="7">
        <f>IFERROR(VLOOKUP(Table1[[#This Row],[Stock]],[2]CUS030!$A$5:$BO$10000,48,0)/Table1[[#This Row],[Rate
(L/S)]],"")</f>
        <v>0</v>
      </c>
      <c r="AR696" s="7">
        <f>IFERROR(VLOOKUP(Table1[[#This Row],[Stock]],[2]CUS030!$A$5:$BO$10000,49,0)/Table1[[#This Row],[Rate
(L/S)]],"")</f>
        <v>0</v>
      </c>
      <c r="AS696" s="7">
        <f>IFERROR(VLOOKUP(Table1[[#This Row],[Stock]],[2]CUS030!$A$5:$BO$10000,50,0)/Table1[[#This Row],[Rate
(L/S)]],"")</f>
        <v>0</v>
      </c>
      <c r="AT696" s="7">
        <f>IFERROR(VLOOKUP(Table1[[#This Row],[Stock]],[2]CUS030!$A$5:$BO$10000,51,0)/Table1[[#This Row],[Rate
(L/S)]],"")</f>
        <v>0</v>
      </c>
      <c r="AU696" s="7">
        <f>IFERROR(VLOOKUP(Table1[[#This Row],[Stock]],[2]CUS030!$A$5:$BO$10000,52,0)/Table1[[#This Row],[Rate
(L/S)]],"")</f>
        <v>0</v>
      </c>
      <c r="AV696" s="7">
        <f>IFERROR(VLOOKUP(Table1[[#This Row],[Stock]],[2]CUS030!$A$5:$BO$10000,53,0)/Table1[[#This Row],[Rate
(L/S)]],"")</f>
        <v>0</v>
      </c>
      <c r="AW696" s="7">
        <f>IFERROR(VLOOKUP(Table1[[#This Row],[Stock]],[2]CUS030!$A$5:$BO$10000,54,0)/Table1[[#This Row],[Rate
(L/S)]],"")</f>
        <v>0</v>
      </c>
      <c r="AX696" s="7">
        <f>IFERROR(VLOOKUP(Table1[[#This Row],[Stock]],[2]CUS030!$A$5:$BO$10000,55,0)/Table1[[#This Row],[Rate
(L/S)]],"")</f>
        <v>60.279069767441861</v>
      </c>
      <c r="AY696" s="7">
        <f>IFERROR(VLOOKUP(Table1[[#This Row],[Stock]],[2]CUS030!$A$5:$BO$10000,56,0)/Table1[[#This Row],[Rate
(L/S)]],"")</f>
        <v>37.209302325581397</v>
      </c>
      <c r="AZ696" s="7">
        <f>IFERROR(VLOOKUP(Table1[[#This Row],[Stock]],[2]CUS030!$A$5:$BO$10000,57,0)/Table1[[#This Row],[Rate
(L/S)]],"")</f>
        <v>37.209302325581397</v>
      </c>
      <c r="BA696" s="7">
        <f>IFERROR(VLOOKUP(Table1[[#This Row],[Stock]],[2]CUS030!$A$5:$BO$10000,58,0)/Table1[[#This Row],[Rate
(L/S)]],"")</f>
        <v>37.209302325581397</v>
      </c>
      <c r="BB696" s="7">
        <f>IFERROR(VLOOKUP(Table1[[#This Row],[Stock]],[2]CUS030!$A$5:$BO$10000,59,0)/Table1[[#This Row],[Rate
(L/S)]],"")</f>
        <v>0</v>
      </c>
      <c r="BC696" s="7">
        <f>IFERROR(VLOOKUP(Table1[[#This Row],[Stock]],[2]CUS030!$A$5:$BO$10000,60,0)/Table1[[#This Row],[Rate
(L/S)]],"")</f>
        <v>0</v>
      </c>
      <c r="BD696" s="7">
        <f>IFERROR(VLOOKUP(Table1[[#This Row],[Stock]],[2]CUS030!$A$5:$BO$10000,61,0)/Table1[[#This Row],[Rate
(L/S)]],"")</f>
        <v>0</v>
      </c>
      <c r="BE696" s="7">
        <f>IFERROR(VLOOKUP(Table1[[#This Row],[Stock]],[2]CUS030!$A$5:$BO$10000,62,0)/Table1[[#This Row],[Rate
(L/S)]],"")</f>
        <v>0</v>
      </c>
      <c r="BF696" s="7">
        <f>IFERROR(VLOOKUP(Table1[[#This Row],[Stock]],[2]CUS030!$A$5:$BO$10000,63,0)/Table1[[#This Row],[Rate
(L/S)]],"")</f>
        <v>0</v>
      </c>
      <c r="BG696" s="7">
        <f>IFERROR(VLOOKUP(Table1[[#This Row],[Stock]],[2]CUS030!$A$5:$BO$10000,64,0)/Table1[[#This Row],[Rate
(L/S)]],"")</f>
        <v>0</v>
      </c>
      <c r="BH696" s="7">
        <f>IFERROR(VLOOKUP(Table1[[#This Row],[Stock]],[2]CUS030!$A$5:$BO$10000,65,0)/Table1[[#This Row],[Rate
(L/S)]],"")</f>
        <v>0</v>
      </c>
      <c r="BI696" s="7" t="s">
        <v>1</v>
      </c>
      <c r="BJ696" s="15">
        <f>IFERROR(IF(Table1[[#This Row],[S.Material]]="S",(Table1[[#This Row],[Total Qty]]+Table1[[#This Row],[N+1]]+Table1[[#This Row],[N+2]]),Table1[[#This Row],[Total Qty]]+Table1[[#This Row],[N+1]]),)</f>
        <v>37.209302325581397</v>
      </c>
      <c r="BK696" s="7" t="str">
        <f>IFERROR(IF(((AVERAGE((Table1[[#This Row],[N+1]],Table1[[#This Row],[N+2]]),Table1[[#This Row],[N+3]])-(Table1[[#This Row],[Total Qty]])))&gt;500,"Fixed&gt;500pcs",""),"")</f>
        <v/>
      </c>
      <c r="BL696" s="7" t="str">
        <f>IF(AND(Table1[[#This Row],[Last Forcast]]=0,Table1[[#This Row],[Total Qty]]&gt;0,Table1[[#This Row],[N+1]]&gt;0),"Check PO again","")</f>
        <v/>
      </c>
    </row>
    <row r="697" spans="2:64" x14ac:dyDescent="0.3">
      <c r="B697">
        <v>695</v>
      </c>
      <c r="C697" t="s">
        <v>908</v>
      </c>
      <c r="D697">
        <f>IFERROR(ROUND((MID(Table1[[#This Row],[Production]],35,(LEN(Table1[[#This Row],[Production]]))-37)/(MID(Table1[[#This Row],[Stock]],35,(LEN(Table1[[#This Row],[Stock]]))-37))),0),"")</f>
        <v>1</v>
      </c>
      <c r="E697" t="s">
        <v>908</v>
      </c>
      <c r="F697" s="16">
        <f>VLOOKUP(LEFT(Table1[[#This Row],[Production]],LEN(Table1[[#This Row],[Production]])-7),Item!$A$5:$Z$1000,26,0)</f>
        <v>0.93899999999999995</v>
      </c>
      <c r="H697" s="8" t="str">
        <f>IFERROR(VLOOKUP(MID(Table1[[#This Row],[Production]],10,2),Special!$B$2:$D$26,3,0),"")</f>
        <v>S</v>
      </c>
      <c r="J697" t="b">
        <f>EXACT(LEFT(Table1[[#This Row],[Stock]],12),LEFT(Table1[[#This Row],[Production]],12))</f>
        <v>1</v>
      </c>
      <c r="K697" t="b">
        <f>EXACT((RIGHT(Table1[[#This Row],[Stock]],3)),((RIGHT(Table1[[#This Row],[Production]],3))))</f>
        <v>1</v>
      </c>
      <c r="L697" s="14">
        <f>IFERROR(VLOOKUP(Table1[[#This Row],[Stock]],[1]Sheet1!$A$7:$N$10000,14,0),"")</f>
        <v>117</v>
      </c>
      <c r="M697" s="14">
        <f>IFERROR(ROUND((Table1[[#This Row],[Stock
(S&amp;L)]]/Table1[[#This Row],[Rate
(L/S)]]),0),"")</f>
        <v>117</v>
      </c>
      <c r="O697" t="str">
        <f>IF(Table1[[#This Row],[Rate
(L/S)]]=1,"P/E","C")</f>
        <v>P/E</v>
      </c>
      <c r="P697" s="7" t="str">
        <f>IFERROR(VLOOKUP(Table1[[#This Row],[Stock]],[2]CUS030!$A$5:$BO$10000,21,0)/Table1[[#This Row],[Rate
(L/S)]],"")</f>
        <v/>
      </c>
      <c r="Q697" s="7" t="str">
        <f>IFERROR(VLOOKUP(Table1[[#This Row],[Stock]],[2]CUS030!$A$5:$BO$10000,22,0)/Table1[[#This Row],[Rate
(L/S)]],"")</f>
        <v/>
      </c>
      <c r="R697" s="7" t="str">
        <f>IFERROR(VLOOKUP(Table1[[#This Row],[Stock]],[2]CUS030!$A$5:$BO$10000,23,0)/Table1[[#This Row],[Rate
(L/S)]],"")</f>
        <v/>
      </c>
      <c r="S697" s="7" t="str">
        <f>IFERROR(VLOOKUP(Table1[[#This Row],[Stock]],[2]CUS030!$A$5:$BO$10000,24,0)/Table1[[#This Row],[Rate
(L/S)]],"")</f>
        <v/>
      </c>
      <c r="T697" s="7" t="str">
        <f>IFERROR(VLOOKUP(Table1[[#This Row],[Stock]],[2]CUS030!$A$5:$BO$10000,25,0)/Table1[[#This Row],[Rate
(L/S)]],"")</f>
        <v/>
      </c>
      <c r="U697" s="7" t="str">
        <f>IFERROR(VLOOKUP(Table1[[#This Row],[Stock]],[2]CUS030!$A$5:$BO$10000,26,0)/Table1[[#This Row],[Rate
(L/S)]],"")</f>
        <v/>
      </c>
      <c r="V697" s="7" t="str">
        <f>IFERROR(VLOOKUP(Table1[[#This Row],[Stock]],[2]CUS030!$A$5:$BO$10000,27,0)/Table1[[#This Row],[Rate
(L/S)]],"")</f>
        <v/>
      </c>
      <c r="W697" s="7" t="str">
        <f>IFERROR(VLOOKUP(Table1[[#This Row],[Stock]],[2]CUS030!$A$5:$BO$10000,28,0)/Table1[[#This Row],[Rate
(L/S)]],"")</f>
        <v/>
      </c>
      <c r="X697" s="7" t="str">
        <f>IFERROR(VLOOKUP(Table1[[#This Row],[Stock]],[2]CUS030!$A$5:$BO$10000,29,0)/Table1[[#This Row],[Rate
(L/S)]],"")</f>
        <v/>
      </c>
      <c r="Y697" s="7" t="str">
        <f>IFERROR(VLOOKUP(Table1[[#This Row],[Stock]],[2]CUS030!$A$5:$BO$10000,30,0)/Table1[[#This Row],[Rate
(L/S)]],"")</f>
        <v/>
      </c>
      <c r="Z697" s="7" t="str">
        <f>IFERROR(VLOOKUP(Table1[[#This Row],[Stock]],[2]CUS030!$A$5:$BO$10000,31,0)/Table1[[#This Row],[Rate
(L/S)]],"")</f>
        <v/>
      </c>
      <c r="AA697" s="7" t="str">
        <f>IFERROR(VLOOKUP(Table1[[#This Row],[Stock]],[2]CUS030!$A$5:$BO$10000,32,0)/Table1[[#This Row],[Rate
(L/S)]],"")</f>
        <v/>
      </c>
      <c r="AB697" s="7" t="str">
        <f>IFERROR(VLOOKUP(Table1[[#This Row],[Stock]],[2]CUS030!$A$5:$BO$10000,33,0)/Table1[[#This Row],[Rate
(L/S)]],"")</f>
        <v/>
      </c>
      <c r="AC697" s="7" t="str">
        <f>IFERROR(VLOOKUP(Table1[[#This Row],[Stock]],[2]CUS030!$A$5:$BO$10000,34,0)/Table1[[#This Row],[Rate
(L/S)]],"")</f>
        <v/>
      </c>
      <c r="AD697" s="7" t="str">
        <f>IFERROR(VLOOKUP(Table1[[#This Row],[Stock]],[2]CUS030!$A$5:$BO$10000,35,0)/Table1[[#This Row],[Rate
(L/S)]],"")</f>
        <v/>
      </c>
      <c r="AE697" s="7" t="str">
        <f>IFERROR(VLOOKUP(Table1[[#This Row],[Stock]],[2]CUS030!$A$5:$BO$10000,36,0)/Table1[[#This Row],[Rate
(L/S)]],"")</f>
        <v/>
      </c>
      <c r="AF697" s="7" t="str">
        <f>IFERROR(VLOOKUP(Table1[[#This Row],[Stock]],[2]CUS030!$A$5:$BO$10000,37,0)/Table1[[#This Row],[Rate
(L/S)]],"")</f>
        <v/>
      </c>
      <c r="AG697" s="7" t="str">
        <f>IFERROR(VLOOKUP(Table1[[#This Row],[Stock]],[2]CUS030!$A$5:$BO$10000,38,0)/Table1[[#This Row],[Rate
(L/S)]],"")</f>
        <v/>
      </c>
      <c r="AH697" s="7" t="str">
        <f>IFERROR(VLOOKUP(Table1[[#This Row],[Stock]],[2]CUS030!$A$5:$BO$10000,39,0)/Table1[[#This Row],[Rate
(L/S)]],"")</f>
        <v/>
      </c>
      <c r="AI697" s="7" t="str">
        <f>IFERROR(VLOOKUP(Table1[[#This Row],[Stock]],[2]CUS030!$A$5:$BO$10000,40,0)/Table1[[#This Row],[Rate
(L/S)]],"")</f>
        <v/>
      </c>
      <c r="AJ697" s="7" t="str">
        <f>IFERROR(VLOOKUP(Table1[[#This Row],[Stock]],[2]CUS030!$A$5:$BO$10000,41,0)/Table1[[#This Row],[Rate
(L/S)]],"")</f>
        <v/>
      </c>
      <c r="AK697" s="7" t="str">
        <f>IFERROR(VLOOKUP(Table1[[#This Row],[Stock]],[2]CUS030!$A$5:$BO$10000,42,0)/Table1[[#This Row],[Rate
(L/S)]],"")</f>
        <v/>
      </c>
      <c r="AL697" s="7" t="str">
        <f>IFERROR(VLOOKUP(Table1[[#This Row],[Stock]],[2]CUS030!$A$5:$BO$10000,43,0)/Table1[[#This Row],[Rate
(L/S)]],"")</f>
        <v/>
      </c>
      <c r="AM697" s="7" t="str">
        <f>IFERROR(VLOOKUP(Table1[[#This Row],[Stock]],[2]CUS030!$A$5:$BO$10000,44,0)/Table1[[#This Row],[Rate
(L/S)]],"")</f>
        <v/>
      </c>
      <c r="AN697" s="7" t="str">
        <f>IFERROR(VLOOKUP(Table1[[#This Row],[Stock]],[2]CUS030!$A$5:$BO$10000,45,0)/Table1[[#This Row],[Rate
(L/S)]],"")</f>
        <v/>
      </c>
      <c r="AO697" s="7" t="str">
        <f>IFERROR(VLOOKUP(Table1[[#This Row],[Stock]],[2]CUS030!$A$5:$BO$10000,46,0)/Table1[[#This Row],[Rate
(L/S)]],"")</f>
        <v/>
      </c>
      <c r="AP697" s="7" t="str">
        <f>IFERROR(VLOOKUP(Table1[[#This Row],[Stock]],[2]CUS030!$A$5:$BO$10000,47,0)/Table1[[#This Row],[Rate
(L/S)]],"")</f>
        <v/>
      </c>
      <c r="AQ697" s="7" t="str">
        <f>IFERROR(VLOOKUP(Table1[[#This Row],[Stock]],[2]CUS030!$A$5:$BO$10000,48,0)/Table1[[#This Row],[Rate
(L/S)]],"")</f>
        <v/>
      </c>
      <c r="AR697" s="7" t="str">
        <f>IFERROR(VLOOKUP(Table1[[#This Row],[Stock]],[2]CUS030!$A$5:$BO$10000,49,0)/Table1[[#This Row],[Rate
(L/S)]],"")</f>
        <v/>
      </c>
      <c r="AS697" s="7" t="str">
        <f>IFERROR(VLOOKUP(Table1[[#This Row],[Stock]],[2]CUS030!$A$5:$BO$10000,50,0)/Table1[[#This Row],[Rate
(L/S)]],"")</f>
        <v/>
      </c>
      <c r="AT697" s="7" t="str">
        <f>IFERROR(VLOOKUP(Table1[[#This Row],[Stock]],[2]CUS030!$A$5:$BO$10000,51,0)/Table1[[#This Row],[Rate
(L/S)]],"")</f>
        <v/>
      </c>
      <c r="AU697" s="7" t="str">
        <f>IFERROR(VLOOKUP(Table1[[#This Row],[Stock]],[2]CUS030!$A$5:$BO$10000,52,0)/Table1[[#This Row],[Rate
(L/S)]],"")</f>
        <v/>
      </c>
      <c r="AV697" s="7" t="str">
        <f>IFERROR(VLOOKUP(Table1[[#This Row],[Stock]],[2]CUS030!$A$5:$BO$10000,53,0)/Table1[[#This Row],[Rate
(L/S)]],"")</f>
        <v/>
      </c>
      <c r="AW697" s="7" t="str">
        <f>IFERROR(VLOOKUP(Table1[[#This Row],[Stock]],[2]CUS030!$A$5:$BO$10000,54,0)/Table1[[#This Row],[Rate
(L/S)]],"")</f>
        <v/>
      </c>
      <c r="AX697" s="7" t="str">
        <f>IFERROR(VLOOKUP(Table1[[#This Row],[Stock]],[2]CUS030!$A$5:$BO$10000,55,0)/Table1[[#This Row],[Rate
(L/S)]],"")</f>
        <v/>
      </c>
      <c r="AY697" s="7" t="str">
        <f>IFERROR(VLOOKUP(Table1[[#This Row],[Stock]],[2]CUS030!$A$5:$BO$10000,56,0)/Table1[[#This Row],[Rate
(L/S)]],"")</f>
        <v/>
      </c>
      <c r="AZ697" s="7" t="str">
        <f>IFERROR(VLOOKUP(Table1[[#This Row],[Stock]],[2]CUS030!$A$5:$BO$10000,57,0)/Table1[[#This Row],[Rate
(L/S)]],"")</f>
        <v/>
      </c>
      <c r="BA697" s="7" t="str">
        <f>IFERROR(VLOOKUP(Table1[[#This Row],[Stock]],[2]CUS030!$A$5:$BO$10000,58,0)/Table1[[#This Row],[Rate
(L/S)]],"")</f>
        <v/>
      </c>
      <c r="BB697" s="7" t="str">
        <f>IFERROR(VLOOKUP(Table1[[#This Row],[Stock]],[2]CUS030!$A$5:$BO$10000,59,0)/Table1[[#This Row],[Rate
(L/S)]],"")</f>
        <v/>
      </c>
      <c r="BC697" s="7" t="str">
        <f>IFERROR(VLOOKUP(Table1[[#This Row],[Stock]],[2]CUS030!$A$5:$BO$10000,60,0)/Table1[[#This Row],[Rate
(L/S)]],"")</f>
        <v/>
      </c>
      <c r="BD697" s="7" t="str">
        <f>IFERROR(VLOOKUP(Table1[[#This Row],[Stock]],[2]CUS030!$A$5:$BO$10000,61,0)/Table1[[#This Row],[Rate
(L/S)]],"")</f>
        <v/>
      </c>
      <c r="BE697" s="7" t="str">
        <f>IFERROR(VLOOKUP(Table1[[#This Row],[Stock]],[2]CUS030!$A$5:$BO$10000,62,0)/Table1[[#This Row],[Rate
(L/S)]],"")</f>
        <v/>
      </c>
      <c r="BF697" s="7" t="str">
        <f>IFERROR(VLOOKUP(Table1[[#This Row],[Stock]],[2]CUS030!$A$5:$BO$10000,63,0)/Table1[[#This Row],[Rate
(L/S)]],"")</f>
        <v/>
      </c>
      <c r="BG697" s="7" t="str">
        <f>IFERROR(VLOOKUP(Table1[[#This Row],[Stock]],[2]CUS030!$A$5:$BO$10000,64,0)/Table1[[#This Row],[Rate
(L/S)]],"")</f>
        <v/>
      </c>
      <c r="BH697" s="7" t="str">
        <f>IFERROR(VLOOKUP(Table1[[#This Row],[Stock]],[2]CUS030!$A$5:$BO$10000,65,0)/Table1[[#This Row],[Rate
(L/S)]],"")</f>
        <v/>
      </c>
      <c r="BI697" s="7" t="s">
        <v>1</v>
      </c>
      <c r="BJ697" s="15">
        <f>IFERROR(IF(Table1[[#This Row],[S.Material]]="S",(Table1[[#This Row],[Total Qty]]+Table1[[#This Row],[N+1]]+Table1[[#This Row],[N+2]]),Table1[[#This Row],[Total Qty]]+Table1[[#This Row],[N+1]]),)</f>
        <v>0</v>
      </c>
      <c r="BK697" s="7" t="str">
        <f>IFERROR(IF(((AVERAGE((Table1[[#This Row],[N+1]],Table1[[#This Row],[N+2]]),Table1[[#This Row],[N+3]])-(Table1[[#This Row],[Total Qty]])))&gt;500,"Fixed&gt;500pcs",""),"")</f>
        <v/>
      </c>
      <c r="BL697" s="7" t="str">
        <f>IF(AND(Table1[[#This Row],[Last Forcast]]=0,Table1[[#This Row],[Total Qty]]&gt;0,Table1[[#This Row],[N+1]]&gt;0),"Check PO again","")</f>
        <v/>
      </c>
    </row>
    <row r="698" spans="2:64" x14ac:dyDescent="0.3">
      <c r="B698">
        <v>696</v>
      </c>
      <c r="C698" t="s">
        <v>909</v>
      </c>
      <c r="D698">
        <f>IFERROR(ROUND((MID(Table1[[#This Row],[Production]],35,(LEN(Table1[[#This Row],[Production]]))-37)/(MID(Table1[[#This Row],[Stock]],35,(LEN(Table1[[#This Row],[Stock]]))-37))),0),"")</f>
        <v>1</v>
      </c>
      <c r="E698" t="s">
        <v>909</v>
      </c>
      <c r="F698" s="16">
        <f>VLOOKUP(LEFT(Table1[[#This Row],[Production]],LEN(Table1[[#This Row],[Production]])-7),Item!$A$5:$Z$1000,26,0)</f>
        <v>0.93899999999999995</v>
      </c>
      <c r="H698" s="8" t="str">
        <f>IFERROR(VLOOKUP(MID(Table1[[#This Row],[Production]],10,2),Special!$B$2:$D$26,3,0),"")</f>
        <v>S</v>
      </c>
      <c r="J698" t="b">
        <f>EXACT(LEFT(Table1[[#This Row],[Stock]],12),LEFT(Table1[[#This Row],[Production]],12))</f>
        <v>1</v>
      </c>
      <c r="K698" t="b">
        <f>EXACT((RIGHT(Table1[[#This Row],[Stock]],3)),((RIGHT(Table1[[#This Row],[Production]],3))))</f>
        <v>1</v>
      </c>
      <c r="L698" s="14">
        <f>IFERROR(VLOOKUP(Table1[[#This Row],[Stock]],[1]Sheet1!$A$7:$N$10000,14,0),"")</f>
        <v>80</v>
      </c>
      <c r="M698" s="14">
        <f>IFERROR(ROUND((Table1[[#This Row],[Stock
(S&amp;L)]]/Table1[[#This Row],[Rate
(L/S)]]),0),"")</f>
        <v>80</v>
      </c>
      <c r="O698" t="str">
        <f>IF(Table1[[#This Row],[Rate
(L/S)]]=1,"P/E","C")</f>
        <v>P/E</v>
      </c>
      <c r="P698" s="7" t="str">
        <f>IFERROR(VLOOKUP(Table1[[#This Row],[Stock]],[2]CUS030!$A$5:$BO$10000,21,0)/Table1[[#This Row],[Rate
(L/S)]],"")</f>
        <v/>
      </c>
      <c r="Q698" s="7" t="str">
        <f>IFERROR(VLOOKUP(Table1[[#This Row],[Stock]],[2]CUS030!$A$5:$BO$10000,22,0)/Table1[[#This Row],[Rate
(L/S)]],"")</f>
        <v/>
      </c>
      <c r="R698" s="7" t="str">
        <f>IFERROR(VLOOKUP(Table1[[#This Row],[Stock]],[2]CUS030!$A$5:$BO$10000,23,0)/Table1[[#This Row],[Rate
(L/S)]],"")</f>
        <v/>
      </c>
      <c r="S698" s="7" t="str">
        <f>IFERROR(VLOOKUP(Table1[[#This Row],[Stock]],[2]CUS030!$A$5:$BO$10000,24,0)/Table1[[#This Row],[Rate
(L/S)]],"")</f>
        <v/>
      </c>
      <c r="T698" s="7" t="str">
        <f>IFERROR(VLOOKUP(Table1[[#This Row],[Stock]],[2]CUS030!$A$5:$BO$10000,25,0)/Table1[[#This Row],[Rate
(L/S)]],"")</f>
        <v/>
      </c>
      <c r="U698" s="7" t="str">
        <f>IFERROR(VLOOKUP(Table1[[#This Row],[Stock]],[2]CUS030!$A$5:$BO$10000,26,0)/Table1[[#This Row],[Rate
(L/S)]],"")</f>
        <v/>
      </c>
      <c r="V698" s="7" t="str">
        <f>IFERROR(VLOOKUP(Table1[[#This Row],[Stock]],[2]CUS030!$A$5:$BO$10000,27,0)/Table1[[#This Row],[Rate
(L/S)]],"")</f>
        <v/>
      </c>
      <c r="W698" s="7" t="str">
        <f>IFERROR(VLOOKUP(Table1[[#This Row],[Stock]],[2]CUS030!$A$5:$BO$10000,28,0)/Table1[[#This Row],[Rate
(L/S)]],"")</f>
        <v/>
      </c>
      <c r="X698" s="7" t="str">
        <f>IFERROR(VLOOKUP(Table1[[#This Row],[Stock]],[2]CUS030!$A$5:$BO$10000,29,0)/Table1[[#This Row],[Rate
(L/S)]],"")</f>
        <v/>
      </c>
      <c r="Y698" s="7" t="str">
        <f>IFERROR(VLOOKUP(Table1[[#This Row],[Stock]],[2]CUS030!$A$5:$BO$10000,30,0)/Table1[[#This Row],[Rate
(L/S)]],"")</f>
        <v/>
      </c>
      <c r="Z698" s="7" t="str">
        <f>IFERROR(VLOOKUP(Table1[[#This Row],[Stock]],[2]CUS030!$A$5:$BO$10000,31,0)/Table1[[#This Row],[Rate
(L/S)]],"")</f>
        <v/>
      </c>
      <c r="AA698" s="7" t="str">
        <f>IFERROR(VLOOKUP(Table1[[#This Row],[Stock]],[2]CUS030!$A$5:$BO$10000,32,0)/Table1[[#This Row],[Rate
(L/S)]],"")</f>
        <v/>
      </c>
      <c r="AB698" s="7" t="str">
        <f>IFERROR(VLOOKUP(Table1[[#This Row],[Stock]],[2]CUS030!$A$5:$BO$10000,33,0)/Table1[[#This Row],[Rate
(L/S)]],"")</f>
        <v/>
      </c>
      <c r="AC698" s="7" t="str">
        <f>IFERROR(VLOOKUP(Table1[[#This Row],[Stock]],[2]CUS030!$A$5:$BO$10000,34,0)/Table1[[#This Row],[Rate
(L/S)]],"")</f>
        <v/>
      </c>
      <c r="AD698" s="7" t="str">
        <f>IFERROR(VLOOKUP(Table1[[#This Row],[Stock]],[2]CUS030!$A$5:$BO$10000,35,0)/Table1[[#This Row],[Rate
(L/S)]],"")</f>
        <v/>
      </c>
      <c r="AE698" s="7" t="str">
        <f>IFERROR(VLOOKUP(Table1[[#This Row],[Stock]],[2]CUS030!$A$5:$BO$10000,36,0)/Table1[[#This Row],[Rate
(L/S)]],"")</f>
        <v/>
      </c>
      <c r="AF698" s="7" t="str">
        <f>IFERROR(VLOOKUP(Table1[[#This Row],[Stock]],[2]CUS030!$A$5:$BO$10000,37,0)/Table1[[#This Row],[Rate
(L/S)]],"")</f>
        <v/>
      </c>
      <c r="AG698" s="7" t="str">
        <f>IFERROR(VLOOKUP(Table1[[#This Row],[Stock]],[2]CUS030!$A$5:$BO$10000,38,0)/Table1[[#This Row],[Rate
(L/S)]],"")</f>
        <v/>
      </c>
      <c r="AH698" s="7" t="str">
        <f>IFERROR(VLOOKUP(Table1[[#This Row],[Stock]],[2]CUS030!$A$5:$BO$10000,39,0)/Table1[[#This Row],[Rate
(L/S)]],"")</f>
        <v/>
      </c>
      <c r="AI698" s="7" t="str">
        <f>IFERROR(VLOOKUP(Table1[[#This Row],[Stock]],[2]CUS030!$A$5:$BO$10000,40,0)/Table1[[#This Row],[Rate
(L/S)]],"")</f>
        <v/>
      </c>
      <c r="AJ698" s="7" t="str">
        <f>IFERROR(VLOOKUP(Table1[[#This Row],[Stock]],[2]CUS030!$A$5:$BO$10000,41,0)/Table1[[#This Row],[Rate
(L/S)]],"")</f>
        <v/>
      </c>
      <c r="AK698" s="7" t="str">
        <f>IFERROR(VLOOKUP(Table1[[#This Row],[Stock]],[2]CUS030!$A$5:$BO$10000,42,0)/Table1[[#This Row],[Rate
(L/S)]],"")</f>
        <v/>
      </c>
      <c r="AL698" s="7" t="str">
        <f>IFERROR(VLOOKUP(Table1[[#This Row],[Stock]],[2]CUS030!$A$5:$BO$10000,43,0)/Table1[[#This Row],[Rate
(L/S)]],"")</f>
        <v/>
      </c>
      <c r="AM698" s="7" t="str">
        <f>IFERROR(VLOOKUP(Table1[[#This Row],[Stock]],[2]CUS030!$A$5:$BO$10000,44,0)/Table1[[#This Row],[Rate
(L/S)]],"")</f>
        <v/>
      </c>
      <c r="AN698" s="7" t="str">
        <f>IFERROR(VLOOKUP(Table1[[#This Row],[Stock]],[2]CUS030!$A$5:$BO$10000,45,0)/Table1[[#This Row],[Rate
(L/S)]],"")</f>
        <v/>
      </c>
      <c r="AO698" s="7" t="str">
        <f>IFERROR(VLOOKUP(Table1[[#This Row],[Stock]],[2]CUS030!$A$5:$BO$10000,46,0)/Table1[[#This Row],[Rate
(L/S)]],"")</f>
        <v/>
      </c>
      <c r="AP698" s="7" t="str">
        <f>IFERROR(VLOOKUP(Table1[[#This Row],[Stock]],[2]CUS030!$A$5:$BO$10000,47,0)/Table1[[#This Row],[Rate
(L/S)]],"")</f>
        <v/>
      </c>
      <c r="AQ698" s="7" t="str">
        <f>IFERROR(VLOOKUP(Table1[[#This Row],[Stock]],[2]CUS030!$A$5:$BO$10000,48,0)/Table1[[#This Row],[Rate
(L/S)]],"")</f>
        <v/>
      </c>
      <c r="AR698" s="7" t="str">
        <f>IFERROR(VLOOKUP(Table1[[#This Row],[Stock]],[2]CUS030!$A$5:$BO$10000,49,0)/Table1[[#This Row],[Rate
(L/S)]],"")</f>
        <v/>
      </c>
      <c r="AS698" s="7" t="str">
        <f>IFERROR(VLOOKUP(Table1[[#This Row],[Stock]],[2]CUS030!$A$5:$BO$10000,50,0)/Table1[[#This Row],[Rate
(L/S)]],"")</f>
        <v/>
      </c>
      <c r="AT698" s="7" t="str">
        <f>IFERROR(VLOOKUP(Table1[[#This Row],[Stock]],[2]CUS030!$A$5:$BO$10000,51,0)/Table1[[#This Row],[Rate
(L/S)]],"")</f>
        <v/>
      </c>
      <c r="AU698" s="7" t="str">
        <f>IFERROR(VLOOKUP(Table1[[#This Row],[Stock]],[2]CUS030!$A$5:$BO$10000,52,0)/Table1[[#This Row],[Rate
(L/S)]],"")</f>
        <v/>
      </c>
      <c r="AV698" s="7" t="str">
        <f>IFERROR(VLOOKUP(Table1[[#This Row],[Stock]],[2]CUS030!$A$5:$BO$10000,53,0)/Table1[[#This Row],[Rate
(L/S)]],"")</f>
        <v/>
      </c>
      <c r="AW698" s="7" t="str">
        <f>IFERROR(VLOOKUP(Table1[[#This Row],[Stock]],[2]CUS030!$A$5:$BO$10000,54,0)/Table1[[#This Row],[Rate
(L/S)]],"")</f>
        <v/>
      </c>
      <c r="AX698" s="7" t="str">
        <f>IFERROR(VLOOKUP(Table1[[#This Row],[Stock]],[2]CUS030!$A$5:$BO$10000,55,0)/Table1[[#This Row],[Rate
(L/S)]],"")</f>
        <v/>
      </c>
      <c r="AY698" s="7" t="str">
        <f>IFERROR(VLOOKUP(Table1[[#This Row],[Stock]],[2]CUS030!$A$5:$BO$10000,56,0)/Table1[[#This Row],[Rate
(L/S)]],"")</f>
        <v/>
      </c>
      <c r="AZ698" s="7" t="str">
        <f>IFERROR(VLOOKUP(Table1[[#This Row],[Stock]],[2]CUS030!$A$5:$BO$10000,57,0)/Table1[[#This Row],[Rate
(L/S)]],"")</f>
        <v/>
      </c>
      <c r="BA698" s="7" t="str">
        <f>IFERROR(VLOOKUP(Table1[[#This Row],[Stock]],[2]CUS030!$A$5:$BO$10000,58,0)/Table1[[#This Row],[Rate
(L/S)]],"")</f>
        <v/>
      </c>
      <c r="BB698" s="7" t="str">
        <f>IFERROR(VLOOKUP(Table1[[#This Row],[Stock]],[2]CUS030!$A$5:$BO$10000,59,0)/Table1[[#This Row],[Rate
(L/S)]],"")</f>
        <v/>
      </c>
      <c r="BC698" s="7" t="str">
        <f>IFERROR(VLOOKUP(Table1[[#This Row],[Stock]],[2]CUS030!$A$5:$BO$10000,60,0)/Table1[[#This Row],[Rate
(L/S)]],"")</f>
        <v/>
      </c>
      <c r="BD698" s="7" t="str">
        <f>IFERROR(VLOOKUP(Table1[[#This Row],[Stock]],[2]CUS030!$A$5:$BO$10000,61,0)/Table1[[#This Row],[Rate
(L/S)]],"")</f>
        <v/>
      </c>
      <c r="BE698" s="7" t="str">
        <f>IFERROR(VLOOKUP(Table1[[#This Row],[Stock]],[2]CUS030!$A$5:$BO$10000,62,0)/Table1[[#This Row],[Rate
(L/S)]],"")</f>
        <v/>
      </c>
      <c r="BF698" s="7" t="str">
        <f>IFERROR(VLOOKUP(Table1[[#This Row],[Stock]],[2]CUS030!$A$5:$BO$10000,63,0)/Table1[[#This Row],[Rate
(L/S)]],"")</f>
        <v/>
      </c>
      <c r="BG698" s="7" t="str">
        <f>IFERROR(VLOOKUP(Table1[[#This Row],[Stock]],[2]CUS030!$A$5:$BO$10000,64,0)/Table1[[#This Row],[Rate
(L/S)]],"")</f>
        <v/>
      </c>
      <c r="BH698" s="7" t="str">
        <f>IFERROR(VLOOKUP(Table1[[#This Row],[Stock]],[2]CUS030!$A$5:$BO$10000,65,0)/Table1[[#This Row],[Rate
(L/S)]],"")</f>
        <v/>
      </c>
      <c r="BI698" s="7" t="s">
        <v>1</v>
      </c>
      <c r="BJ698" s="15">
        <f>IFERROR(IF(Table1[[#This Row],[S.Material]]="S",(Table1[[#This Row],[Total Qty]]+Table1[[#This Row],[N+1]]+Table1[[#This Row],[N+2]]),Table1[[#This Row],[Total Qty]]+Table1[[#This Row],[N+1]]),)</f>
        <v>0</v>
      </c>
      <c r="BK698" s="7" t="str">
        <f>IFERROR(IF(((AVERAGE((Table1[[#This Row],[N+1]],Table1[[#This Row],[N+2]]),Table1[[#This Row],[N+3]])-(Table1[[#This Row],[Total Qty]])))&gt;500,"Fixed&gt;500pcs",""),"")</f>
        <v/>
      </c>
      <c r="BL698" s="7" t="str">
        <f>IF(AND(Table1[[#This Row],[Last Forcast]]=0,Table1[[#This Row],[Total Qty]]&gt;0,Table1[[#This Row],[N+1]]&gt;0),"Check PO again","")</f>
        <v/>
      </c>
    </row>
    <row r="699" spans="2:64" x14ac:dyDescent="0.3">
      <c r="B699">
        <v>697</v>
      </c>
      <c r="C699" t="s">
        <v>919</v>
      </c>
      <c r="D699">
        <f>IFERROR(ROUND((MID(Table1[[#This Row],[Production]],35,(LEN(Table1[[#This Row],[Production]]))-37)/(MID(Table1[[#This Row],[Stock]],35,(LEN(Table1[[#This Row],[Stock]]))-37))),0),"")</f>
        <v>1</v>
      </c>
      <c r="E699" t="s">
        <v>919</v>
      </c>
      <c r="F699" s="16">
        <f>VLOOKUP(LEFT(Table1[[#This Row],[Production]],LEN(Table1[[#This Row],[Production]])-7),Item!$A$5:$Z$1000,26,0)</f>
        <v>0.68600000000000005</v>
      </c>
      <c r="H699" s="8" t="str">
        <f>IFERROR(VLOOKUP(MID(Table1[[#This Row],[Production]],10,2),Special!$B$2:$D$26,3,0),"")</f>
        <v>-</v>
      </c>
      <c r="J699" t="b">
        <f>EXACT(LEFT(Table1[[#This Row],[Stock]],12),LEFT(Table1[[#This Row],[Production]],12))</f>
        <v>1</v>
      </c>
      <c r="K699" t="b">
        <f>EXACT((RIGHT(Table1[[#This Row],[Stock]],3)),((RIGHT(Table1[[#This Row],[Production]],3))))</f>
        <v>1</v>
      </c>
      <c r="L699" s="14" t="str">
        <f>IFERROR(VLOOKUP(Table1[[#This Row],[Stock]],[1]Sheet1!$A$7:$N$10000,14,0),"")</f>
        <v/>
      </c>
      <c r="M699" s="14" t="str">
        <f>IFERROR(ROUND((Table1[[#This Row],[Stock
(S&amp;L)]]/Table1[[#This Row],[Rate
(L/S)]]),0),"")</f>
        <v/>
      </c>
      <c r="O699" t="str">
        <f>IF(Table1[[#This Row],[Rate
(L/S)]]=1,"P/E","C")</f>
        <v>P/E</v>
      </c>
      <c r="P699" s="7" t="str">
        <f>IFERROR(VLOOKUP(Table1[[#This Row],[Stock]],[2]CUS030!$A$5:$BO$10000,21,0)/Table1[[#This Row],[Rate
(L/S)]],"")</f>
        <v/>
      </c>
      <c r="Q699" s="7" t="str">
        <f>IFERROR(VLOOKUP(Table1[[#This Row],[Stock]],[2]CUS030!$A$5:$BO$10000,22,0)/Table1[[#This Row],[Rate
(L/S)]],"")</f>
        <v/>
      </c>
      <c r="R699" s="7" t="str">
        <f>IFERROR(VLOOKUP(Table1[[#This Row],[Stock]],[2]CUS030!$A$5:$BO$10000,23,0)/Table1[[#This Row],[Rate
(L/S)]],"")</f>
        <v/>
      </c>
      <c r="S699" s="7" t="str">
        <f>IFERROR(VLOOKUP(Table1[[#This Row],[Stock]],[2]CUS030!$A$5:$BO$10000,24,0)/Table1[[#This Row],[Rate
(L/S)]],"")</f>
        <v/>
      </c>
      <c r="T699" s="7" t="str">
        <f>IFERROR(VLOOKUP(Table1[[#This Row],[Stock]],[2]CUS030!$A$5:$BO$10000,25,0)/Table1[[#This Row],[Rate
(L/S)]],"")</f>
        <v/>
      </c>
      <c r="U699" s="7" t="str">
        <f>IFERROR(VLOOKUP(Table1[[#This Row],[Stock]],[2]CUS030!$A$5:$BO$10000,26,0)/Table1[[#This Row],[Rate
(L/S)]],"")</f>
        <v/>
      </c>
      <c r="V699" s="7" t="str">
        <f>IFERROR(VLOOKUP(Table1[[#This Row],[Stock]],[2]CUS030!$A$5:$BO$10000,27,0)/Table1[[#This Row],[Rate
(L/S)]],"")</f>
        <v/>
      </c>
      <c r="W699" s="7" t="str">
        <f>IFERROR(VLOOKUP(Table1[[#This Row],[Stock]],[2]CUS030!$A$5:$BO$10000,28,0)/Table1[[#This Row],[Rate
(L/S)]],"")</f>
        <v/>
      </c>
      <c r="X699" s="7" t="str">
        <f>IFERROR(VLOOKUP(Table1[[#This Row],[Stock]],[2]CUS030!$A$5:$BO$10000,29,0)/Table1[[#This Row],[Rate
(L/S)]],"")</f>
        <v/>
      </c>
      <c r="Y699" s="7" t="str">
        <f>IFERROR(VLOOKUP(Table1[[#This Row],[Stock]],[2]CUS030!$A$5:$BO$10000,30,0)/Table1[[#This Row],[Rate
(L/S)]],"")</f>
        <v/>
      </c>
      <c r="Z699" s="7" t="str">
        <f>IFERROR(VLOOKUP(Table1[[#This Row],[Stock]],[2]CUS030!$A$5:$BO$10000,31,0)/Table1[[#This Row],[Rate
(L/S)]],"")</f>
        <v/>
      </c>
      <c r="AA699" s="7" t="str">
        <f>IFERROR(VLOOKUP(Table1[[#This Row],[Stock]],[2]CUS030!$A$5:$BO$10000,32,0)/Table1[[#This Row],[Rate
(L/S)]],"")</f>
        <v/>
      </c>
      <c r="AB699" s="7" t="str">
        <f>IFERROR(VLOOKUP(Table1[[#This Row],[Stock]],[2]CUS030!$A$5:$BO$10000,33,0)/Table1[[#This Row],[Rate
(L/S)]],"")</f>
        <v/>
      </c>
      <c r="AC699" s="7" t="str">
        <f>IFERROR(VLOOKUP(Table1[[#This Row],[Stock]],[2]CUS030!$A$5:$BO$10000,34,0)/Table1[[#This Row],[Rate
(L/S)]],"")</f>
        <v/>
      </c>
      <c r="AD699" s="7" t="str">
        <f>IFERROR(VLOOKUP(Table1[[#This Row],[Stock]],[2]CUS030!$A$5:$BO$10000,35,0)/Table1[[#This Row],[Rate
(L/S)]],"")</f>
        <v/>
      </c>
      <c r="AE699" s="7" t="str">
        <f>IFERROR(VLOOKUP(Table1[[#This Row],[Stock]],[2]CUS030!$A$5:$BO$10000,36,0)/Table1[[#This Row],[Rate
(L/S)]],"")</f>
        <v/>
      </c>
      <c r="AF699" s="7" t="str">
        <f>IFERROR(VLOOKUP(Table1[[#This Row],[Stock]],[2]CUS030!$A$5:$BO$10000,37,0)/Table1[[#This Row],[Rate
(L/S)]],"")</f>
        <v/>
      </c>
      <c r="AG699" s="7" t="str">
        <f>IFERROR(VLOOKUP(Table1[[#This Row],[Stock]],[2]CUS030!$A$5:$BO$10000,38,0)/Table1[[#This Row],[Rate
(L/S)]],"")</f>
        <v/>
      </c>
      <c r="AH699" s="7" t="str">
        <f>IFERROR(VLOOKUP(Table1[[#This Row],[Stock]],[2]CUS030!$A$5:$BO$10000,39,0)/Table1[[#This Row],[Rate
(L/S)]],"")</f>
        <v/>
      </c>
      <c r="AI699" s="7" t="str">
        <f>IFERROR(VLOOKUP(Table1[[#This Row],[Stock]],[2]CUS030!$A$5:$BO$10000,40,0)/Table1[[#This Row],[Rate
(L/S)]],"")</f>
        <v/>
      </c>
      <c r="AJ699" s="7" t="str">
        <f>IFERROR(VLOOKUP(Table1[[#This Row],[Stock]],[2]CUS030!$A$5:$BO$10000,41,0)/Table1[[#This Row],[Rate
(L/S)]],"")</f>
        <v/>
      </c>
      <c r="AK699" s="7" t="str">
        <f>IFERROR(VLOOKUP(Table1[[#This Row],[Stock]],[2]CUS030!$A$5:$BO$10000,42,0)/Table1[[#This Row],[Rate
(L/S)]],"")</f>
        <v/>
      </c>
      <c r="AL699" s="7" t="str">
        <f>IFERROR(VLOOKUP(Table1[[#This Row],[Stock]],[2]CUS030!$A$5:$BO$10000,43,0)/Table1[[#This Row],[Rate
(L/S)]],"")</f>
        <v/>
      </c>
      <c r="AM699" s="7" t="str">
        <f>IFERROR(VLOOKUP(Table1[[#This Row],[Stock]],[2]CUS030!$A$5:$BO$10000,44,0)/Table1[[#This Row],[Rate
(L/S)]],"")</f>
        <v/>
      </c>
      <c r="AN699" s="7" t="str">
        <f>IFERROR(VLOOKUP(Table1[[#This Row],[Stock]],[2]CUS030!$A$5:$BO$10000,45,0)/Table1[[#This Row],[Rate
(L/S)]],"")</f>
        <v/>
      </c>
      <c r="AO699" s="7" t="str">
        <f>IFERROR(VLOOKUP(Table1[[#This Row],[Stock]],[2]CUS030!$A$5:$BO$10000,46,0)/Table1[[#This Row],[Rate
(L/S)]],"")</f>
        <v/>
      </c>
      <c r="AP699" s="7" t="str">
        <f>IFERROR(VLOOKUP(Table1[[#This Row],[Stock]],[2]CUS030!$A$5:$BO$10000,47,0)/Table1[[#This Row],[Rate
(L/S)]],"")</f>
        <v/>
      </c>
      <c r="AQ699" s="7" t="str">
        <f>IFERROR(VLOOKUP(Table1[[#This Row],[Stock]],[2]CUS030!$A$5:$BO$10000,48,0)/Table1[[#This Row],[Rate
(L/S)]],"")</f>
        <v/>
      </c>
      <c r="AR699" s="7" t="str">
        <f>IFERROR(VLOOKUP(Table1[[#This Row],[Stock]],[2]CUS030!$A$5:$BO$10000,49,0)/Table1[[#This Row],[Rate
(L/S)]],"")</f>
        <v/>
      </c>
      <c r="AS699" s="7" t="str">
        <f>IFERROR(VLOOKUP(Table1[[#This Row],[Stock]],[2]CUS030!$A$5:$BO$10000,50,0)/Table1[[#This Row],[Rate
(L/S)]],"")</f>
        <v/>
      </c>
      <c r="AT699" s="7" t="str">
        <f>IFERROR(VLOOKUP(Table1[[#This Row],[Stock]],[2]CUS030!$A$5:$BO$10000,51,0)/Table1[[#This Row],[Rate
(L/S)]],"")</f>
        <v/>
      </c>
      <c r="AU699" s="7" t="str">
        <f>IFERROR(VLOOKUP(Table1[[#This Row],[Stock]],[2]CUS030!$A$5:$BO$10000,52,0)/Table1[[#This Row],[Rate
(L/S)]],"")</f>
        <v/>
      </c>
      <c r="AV699" s="7" t="str">
        <f>IFERROR(VLOOKUP(Table1[[#This Row],[Stock]],[2]CUS030!$A$5:$BO$10000,53,0)/Table1[[#This Row],[Rate
(L/S)]],"")</f>
        <v/>
      </c>
      <c r="AW699" s="7" t="str">
        <f>IFERROR(VLOOKUP(Table1[[#This Row],[Stock]],[2]CUS030!$A$5:$BO$10000,54,0)/Table1[[#This Row],[Rate
(L/S)]],"")</f>
        <v/>
      </c>
      <c r="AX699" s="7" t="str">
        <f>IFERROR(VLOOKUP(Table1[[#This Row],[Stock]],[2]CUS030!$A$5:$BO$10000,55,0)/Table1[[#This Row],[Rate
(L/S)]],"")</f>
        <v/>
      </c>
      <c r="AY699" s="7" t="str">
        <f>IFERROR(VLOOKUP(Table1[[#This Row],[Stock]],[2]CUS030!$A$5:$BO$10000,56,0)/Table1[[#This Row],[Rate
(L/S)]],"")</f>
        <v/>
      </c>
      <c r="AZ699" s="7" t="str">
        <f>IFERROR(VLOOKUP(Table1[[#This Row],[Stock]],[2]CUS030!$A$5:$BO$10000,57,0)/Table1[[#This Row],[Rate
(L/S)]],"")</f>
        <v/>
      </c>
      <c r="BA699" s="7" t="str">
        <f>IFERROR(VLOOKUP(Table1[[#This Row],[Stock]],[2]CUS030!$A$5:$BO$10000,58,0)/Table1[[#This Row],[Rate
(L/S)]],"")</f>
        <v/>
      </c>
      <c r="BB699" s="7" t="str">
        <f>IFERROR(VLOOKUP(Table1[[#This Row],[Stock]],[2]CUS030!$A$5:$BO$10000,59,0)/Table1[[#This Row],[Rate
(L/S)]],"")</f>
        <v/>
      </c>
      <c r="BC699" s="7" t="str">
        <f>IFERROR(VLOOKUP(Table1[[#This Row],[Stock]],[2]CUS030!$A$5:$BO$10000,60,0)/Table1[[#This Row],[Rate
(L/S)]],"")</f>
        <v/>
      </c>
      <c r="BD699" s="7" t="str">
        <f>IFERROR(VLOOKUP(Table1[[#This Row],[Stock]],[2]CUS030!$A$5:$BO$10000,61,0)/Table1[[#This Row],[Rate
(L/S)]],"")</f>
        <v/>
      </c>
      <c r="BE699" s="7" t="str">
        <f>IFERROR(VLOOKUP(Table1[[#This Row],[Stock]],[2]CUS030!$A$5:$BO$10000,62,0)/Table1[[#This Row],[Rate
(L/S)]],"")</f>
        <v/>
      </c>
      <c r="BF699" s="7" t="str">
        <f>IFERROR(VLOOKUP(Table1[[#This Row],[Stock]],[2]CUS030!$A$5:$BO$10000,63,0)/Table1[[#This Row],[Rate
(L/S)]],"")</f>
        <v/>
      </c>
      <c r="BG699" s="7" t="str">
        <f>IFERROR(VLOOKUP(Table1[[#This Row],[Stock]],[2]CUS030!$A$5:$BO$10000,64,0)/Table1[[#This Row],[Rate
(L/S)]],"")</f>
        <v/>
      </c>
      <c r="BH699" s="7" t="str">
        <f>IFERROR(VLOOKUP(Table1[[#This Row],[Stock]],[2]CUS030!$A$5:$BO$10000,65,0)/Table1[[#This Row],[Rate
(L/S)]],"")</f>
        <v/>
      </c>
      <c r="BI699" s="7" t="s">
        <v>1</v>
      </c>
      <c r="BJ699" s="15">
        <f>IFERROR(IF(Table1[[#This Row],[S.Material]]="S",(Table1[[#This Row],[Total Qty]]+Table1[[#This Row],[N+1]]+Table1[[#This Row],[N+2]]),Table1[[#This Row],[Total Qty]]+Table1[[#This Row],[N+1]]),)</f>
        <v>0</v>
      </c>
      <c r="BK699" s="7" t="str">
        <f>IFERROR(IF(((AVERAGE((Table1[[#This Row],[N+1]],Table1[[#This Row],[N+2]]),Table1[[#This Row],[N+3]])-(Table1[[#This Row],[Total Qty]])))&gt;500,"Fixed&gt;500pcs",""),"")</f>
        <v/>
      </c>
      <c r="BL699" s="7" t="str">
        <f>IF(AND(Table1[[#This Row],[Last Forcast]]=0,Table1[[#This Row],[Total Qty]]&gt;0,Table1[[#This Row],[N+1]]&gt;0),"Check PO again","")</f>
        <v/>
      </c>
    </row>
    <row r="700" spans="2:64" x14ac:dyDescent="0.3">
      <c r="B700">
        <v>698</v>
      </c>
      <c r="C700" t="s">
        <v>910</v>
      </c>
      <c r="D700">
        <f>IFERROR(ROUND((MID(Table1[[#This Row],[Production]],35,(LEN(Table1[[#This Row],[Production]]))-37)/(MID(Table1[[#This Row],[Stock]],35,(LEN(Table1[[#This Row],[Stock]]))-37))),0),"")</f>
        <v>1</v>
      </c>
      <c r="E700" t="s">
        <v>910</v>
      </c>
      <c r="F700" s="16">
        <f>VLOOKUP(LEFT(Table1[[#This Row],[Production]],LEN(Table1[[#This Row],[Production]])-7),Item!$A$5:$Z$1000,26,0)</f>
        <v>1.0920000000000001</v>
      </c>
      <c r="H700" s="8" t="str">
        <f>IFERROR(VLOOKUP(MID(Table1[[#This Row],[Production]],10,2),Special!$B$2:$D$26,3,0),"")</f>
        <v>-</v>
      </c>
      <c r="J700" t="b">
        <f>EXACT(LEFT(Table1[[#This Row],[Stock]],12),LEFT(Table1[[#This Row],[Production]],12))</f>
        <v>1</v>
      </c>
      <c r="K700" t="b">
        <f>EXACT((RIGHT(Table1[[#This Row],[Stock]],3)),((RIGHT(Table1[[#This Row],[Production]],3))))</f>
        <v>1</v>
      </c>
      <c r="L700" s="14" t="str">
        <f>IFERROR(VLOOKUP(Table1[[#This Row],[Stock]],[1]Sheet1!$A$7:$N$10000,14,0),"")</f>
        <v/>
      </c>
      <c r="M700" s="14" t="str">
        <f>IFERROR(ROUND((Table1[[#This Row],[Stock
(S&amp;L)]]/Table1[[#This Row],[Rate
(L/S)]]),0),"")</f>
        <v/>
      </c>
      <c r="O700" t="str">
        <f>IF(Table1[[#This Row],[Rate
(L/S)]]=1,"P/E","C")</f>
        <v>P/E</v>
      </c>
      <c r="P700" s="7">
        <f>IFERROR(VLOOKUP(Table1[[#This Row],[Stock]],[2]CUS030!$A$5:$BO$10000,21,0)/Table1[[#This Row],[Rate
(L/S)]],"")</f>
        <v>0</v>
      </c>
      <c r="Q700" s="7">
        <f>IFERROR(VLOOKUP(Table1[[#This Row],[Stock]],[2]CUS030!$A$5:$BO$10000,22,0)/Table1[[#This Row],[Rate
(L/S)]],"")</f>
        <v>0</v>
      </c>
      <c r="R700" s="7">
        <f>IFERROR(VLOOKUP(Table1[[#This Row],[Stock]],[2]CUS030!$A$5:$BO$10000,23,0)/Table1[[#This Row],[Rate
(L/S)]],"")</f>
        <v>0</v>
      </c>
      <c r="S700" s="7">
        <f>IFERROR(VLOOKUP(Table1[[#This Row],[Stock]],[2]CUS030!$A$5:$BO$10000,24,0)/Table1[[#This Row],[Rate
(L/S)]],"")</f>
        <v>0</v>
      </c>
      <c r="T700" s="7">
        <f>IFERROR(VLOOKUP(Table1[[#This Row],[Stock]],[2]CUS030!$A$5:$BO$10000,25,0)/Table1[[#This Row],[Rate
(L/S)]],"")</f>
        <v>0</v>
      </c>
      <c r="U700" s="7">
        <f>IFERROR(VLOOKUP(Table1[[#This Row],[Stock]],[2]CUS030!$A$5:$BO$10000,26,0)/Table1[[#This Row],[Rate
(L/S)]],"")</f>
        <v>0</v>
      </c>
      <c r="V700" s="7">
        <f>IFERROR(VLOOKUP(Table1[[#This Row],[Stock]],[2]CUS030!$A$5:$BO$10000,27,0)/Table1[[#This Row],[Rate
(L/S)]],"")</f>
        <v>0</v>
      </c>
      <c r="W700" s="7">
        <f>IFERROR(VLOOKUP(Table1[[#This Row],[Stock]],[2]CUS030!$A$5:$BO$10000,28,0)/Table1[[#This Row],[Rate
(L/S)]],"")</f>
        <v>0</v>
      </c>
      <c r="X700" s="7">
        <f>IFERROR(VLOOKUP(Table1[[#This Row],[Stock]],[2]CUS030!$A$5:$BO$10000,29,0)/Table1[[#This Row],[Rate
(L/S)]],"")</f>
        <v>0</v>
      </c>
      <c r="Y700" s="7">
        <f>IFERROR(VLOOKUP(Table1[[#This Row],[Stock]],[2]CUS030!$A$5:$BO$10000,30,0)/Table1[[#This Row],[Rate
(L/S)]],"")</f>
        <v>0</v>
      </c>
      <c r="Z700" s="7">
        <f>IFERROR(VLOOKUP(Table1[[#This Row],[Stock]],[2]CUS030!$A$5:$BO$10000,31,0)/Table1[[#This Row],[Rate
(L/S)]],"")</f>
        <v>0</v>
      </c>
      <c r="AA700" s="7">
        <f>IFERROR(VLOOKUP(Table1[[#This Row],[Stock]],[2]CUS030!$A$5:$BO$10000,32,0)/Table1[[#This Row],[Rate
(L/S)]],"")</f>
        <v>0</v>
      </c>
      <c r="AB700" s="7">
        <f>IFERROR(VLOOKUP(Table1[[#This Row],[Stock]],[2]CUS030!$A$5:$BO$10000,33,0)/Table1[[#This Row],[Rate
(L/S)]],"")</f>
        <v>0</v>
      </c>
      <c r="AC700" s="7">
        <f>IFERROR(VLOOKUP(Table1[[#This Row],[Stock]],[2]CUS030!$A$5:$BO$10000,34,0)/Table1[[#This Row],[Rate
(L/S)]],"")</f>
        <v>0</v>
      </c>
      <c r="AD700" s="7">
        <f>IFERROR(VLOOKUP(Table1[[#This Row],[Stock]],[2]CUS030!$A$5:$BO$10000,35,0)/Table1[[#This Row],[Rate
(L/S)]],"")</f>
        <v>0</v>
      </c>
      <c r="AE700" s="7">
        <f>IFERROR(VLOOKUP(Table1[[#This Row],[Stock]],[2]CUS030!$A$5:$BO$10000,36,0)/Table1[[#This Row],[Rate
(L/S)]],"")</f>
        <v>0</v>
      </c>
      <c r="AF700" s="7">
        <f>IFERROR(VLOOKUP(Table1[[#This Row],[Stock]],[2]CUS030!$A$5:$BO$10000,37,0)/Table1[[#This Row],[Rate
(L/S)]],"")</f>
        <v>0</v>
      </c>
      <c r="AG700" s="7">
        <f>IFERROR(VLOOKUP(Table1[[#This Row],[Stock]],[2]CUS030!$A$5:$BO$10000,38,0)/Table1[[#This Row],[Rate
(L/S)]],"")</f>
        <v>0</v>
      </c>
      <c r="AH700" s="7">
        <f>IFERROR(VLOOKUP(Table1[[#This Row],[Stock]],[2]CUS030!$A$5:$BO$10000,39,0)/Table1[[#This Row],[Rate
(L/S)]],"")</f>
        <v>0</v>
      </c>
      <c r="AI700" s="7">
        <f>IFERROR(VLOOKUP(Table1[[#This Row],[Stock]],[2]CUS030!$A$5:$BO$10000,40,0)/Table1[[#This Row],[Rate
(L/S)]],"")</f>
        <v>0</v>
      </c>
      <c r="AJ700" s="7">
        <f>IFERROR(VLOOKUP(Table1[[#This Row],[Stock]],[2]CUS030!$A$5:$BO$10000,41,0)/Table1[[#This Row],[Rate
(L/S)]],"")</f>
        <v>0</v>
      </c>
      <c r="AK700" s="7">
        <f>IFERROR(VLOOKUP(Table1[[#This Row],[Stock]],[2]CUS030!$A$5:$BO$10000,42,0)/Table1[[#This Row],[Rate
(L/S)]],"")</f>
        <v>0</v>
      </c>
      <c r="AL700" s="7">
        <f>IFERROR(VLOOKUP(Table1[[#This Row],[Stock]],[2]CUS030!$A$5:$BO$10000,43,0)/Table1[[#This Row],[Rate
(L/S)]],"")</f>
        <v>0</v>
      </c>
      <c r="AM700" s="7">
        <f>IFERROR(VLOOKUP(Table1[[#This Row],[Stock]],[2]CUS030!$A$5:$BO$10000,44,0)/Table1[[#This Row],[Rate
(L/S)]],"")</f>
        <v>0</v>
      </c>
      <c r="AN700" s="7">
        <f>IFERROR(VLOOKUP(Table1[[#This Row],[Stock]],[2]CUS030!$A$5:$BO$10000,45,0)/Table1[[#This Row],[Rate
(L/S)]],"")</f>
        <v>0</v>
      </c>
      <c r="AO700" s="7">
        <f>IFERROR(VLOOKUP(Table1[[#This Row],[Stock]],[2]CUS030!$A$5:$BO$10000,46,0)/Table1[[#This Row],[Rate
(L/S)]],"")</f>
        <v>0</v>
      </c>
      <c r="AP700" s="7">
        <f>IFERROR(VLOOKUP(Table1[[#This Row],[Stock]],[2]CUS030!$A$5:$BO$10000,47,0)/Table1[[#This Row],[Rate
(L/S)]],"")</f>
        <v>0</v>
      </c>
      <c r="AQ700" s="7">
        <f>IFERROR(VLOOKUP(Table1[[#This Row],[Stock]],[2]CUS030!$A$5:$BO$10000,48,0)/Table1[[#This Row],[Rate
(L/S)]],"")</f>
        <v>0</v>
      </c>
      <c r="AR700" s="7">
        <f>IFERROR(VLOOKUP(Table1[[#This Row],[Stock]],[2]CUS030!$A$5:$BO$10000,49,0)/Table1[[#This Row],[Rate
(L/S)]],"")</f>
        <v>0</v>
      </c>
      <c r="AS700" s="7">
        <f>IFERROR(VLOOKUP(Table1[[#This Row],[Stock]],[2]CUS030!$A$5:$BO$10000,50,0)/Table1[[#This Row],[Rate
(L/S)]],"")</f>
        <v>0</v>
      </c>
      <c r="AT700" s="7">
        <f>IFERROR(VLOOKUP(Table1[[#This Row],[Stock]],[2]CUS030!$A$5:$BO$10000,51,0)/Table1[[#This Row],[Rate
(L/S)]],"")</f>
        <v>0</v>
      </c>
      <c r="AU700" s="7">
        <f>IFERROR(VLOOKUP(Table1[[#This Row],[Stock]],[2]CUS030!$A$5:$BO$10000,52,0)/Table1[[#This Row],[Rate
(L/S)]],"")</f>
        <v>0</v>
      </c>
      <c r="AV700" s="7">
        <f>IFERROR(VLOOKUP(Table1[[#This Row],[Stock]],[2]CUS030!$A$5:$BO$10000,53,0)/Table1[[#This Row],[Rate
(L/S)]],"")</f>
        <v>0</v>
      </c>
      <c r="AW700" s="7">
        <f>IFERROR(VLOOKUP(Table1[[#This Row],[Stock]],[2]CUS030!$A$5:$BO$10000,54,0)/Table1[[#This Row],[Rate
(L/S)]],"")</f>
        <v>0</v>
      </c>
      <c r="AX700" s="7">
        <f>IFERROR(VLOOKUP(Table1[[#This Row],[Stock]],[2]CUS030!$A$5:$BO$10000,55,0)/Table1[[#This Row],[Rate
(L/S)]],"")</f>
        <v>0</v>
      </c>
      <c r="AY700" s="7">
        <f>IFERROR(VLOOKUP(Table1[[#This Row],[Stock]],[2]CUS030!$A$5:$BO$10000,56,0)/Table1[[#This Row],[Rate
(L/S)]],"")</f>
        <v>0</v>
      </c>
      <c r="AZ700" s="7">
        <f>IFERROR(VLOOKUP(Table1[[#This Row],[Stock]],[2]CUS030!$A$5:$BO$10000,57,0)/Table1[[#This Row],[Rate
(L/S)]],"")</f>
        <v>0</v>
      </c>
      <c r="BA700" s="7">
        <f>IFERROR(VLOOKUP(Table1[[#This Row],[Stock]],[2]CUS030!$A$5:$BO$10000,58,0)/Table1[[#This Row],[Rate
(L/S)]],"")</f>
        <v>0</v>
      </c>
      <c r="BB700" s="7">
        <f>IFERROR(VLOOKUP(Table1[[#This Row],[Stock]],[2]CUS030!$A$5:$BO$10000,59,0)/Table1[[#This Row],[Rate
(L/S)]],"")</f>
        <v>0</v>
      </c>
      <c r="BC700" s="7">
        <f>IFERROR(VLOOKUP(Table1[[#This Row],[Stock]],[2]CUS030!$A$5:$BO$10000,60,0)/Table1[[#This Row],[Rate
(L/S)]],"")</f>
        <v>0</v>
      </c>
      <c r="BD700" s="7">
        <f>IFERROR(VLOOKUP(Table1[[#This Row],[Stock]],[2]CUS030!$A$5:$BO$10000,61,0)/Table1[[#This Row],[Rate
(L/S)]],"")</f>
        <v>0</v>
      </c>
      <c r="BE700" s="7">
        <f>IFERROR(VLOOKUP(Table1[[#This Row],[Stock]],[2]CUS030!$A$5:$BO$10000,62,0)/Table1[[#This Row],[Rate
(L/S)]],"")</f>
        <v>0</v>
      </c>
      <c r="BF700" s="7">
        <f>IFERROR(VLOOKUP(Table1[[#This Row],[Stock]],[2]CUS030!$A$5:$BO$10000,63,0)/Table1[[#This Row],[Rate
(L/S)]],"")</f>
        <v>0</v>
      </c>
      <c r="BG700" s="7">
        <f>IFERROR(VLOOKUP(Table1[[#This Row],[Stock]],[2]CUS030!$A$5:$BO$10000,64,0)/Table1[[#This Row],[Rate
(L/S)]],"")</f>
        <v>0</v>
      </c>
      <c r="BH700" s="7">
        <f>IFERROR(VLOOKUP(Table1[[#This Row],[Stock]],[2]CUS030!$A$5:$BO$10000,65,0)/Table1[[#This Row],[Rate
(L/S)]],"")</f>
        <v>0</v>
      </c>
      <c r="BI700" s="7" t="s">
        <v>1</v>
      </c>
      <c r="BJ700" s="15">
        <f>IFERROR(IF(Table1[[#This Row],[S.Material]]="S",(Table1[[#This Row],[Total Qty]]+Table1[[#This Row],[N+1]]+Table1[[#This Row],[N+2]]),Table1[[#This Row],[Total Qty]]+Table1[[#This Row],[N+1]]),)</f>
        <v>0</v>
      </c>
      <c r="BK700" s="7" t="str">
        <f>IFERROR(IF(((AVERAGE((Table1[[#This Row],[N+1]],Table1[[#This Row],[N+2]]),Table1[[#This Row],[N+3]])-(Table1[[#This Row],[Total Qty]])))&gt;500,"Fixed&gt;500pcs",""),"")</f>
        <v/>
      </c>
      <c r="BL700" s="7" t="str">
        <f>IF(AND(Table1[[#This Row],[Last Forcast]]=0,Table1[[#This Row],[Total Qty]]&gt;0,Table1[[#This Row],[N+1]]&gt;0),"Check PO again","")</f>
        <v/>
      </c>
    </row>
    <row r="701" spans="2:64" x14ac:dyDescent="0.3">
      <c r="B701">
        <v>699</v>
      </c>
      <c r="C701" t="s">
        <v>911</v>
      </c>
      <c r="D701">
        <f>IFERROR(ROUND((MID(Table1[[#This Row],[Production]],35,(LEN(Table1[[#This Row],[Production]]))-37)/(MID(Table1[[#This Row],[Stock]],35,(LEN(Table1[[#This Row],[Stock]]))-37))),0),"")</f>
        <v>1</v>
      </c>
      <c r="E701" t="s">
        <v>911</v>
      </c>
      <c r="F701" s="16">
        <f>VLOOKUP(LEFT(Table1[[#This Row],[Production]],LEN(Table1[[#This Row],[Production]])-7),Item!$A$5:$Z$1000,26,0)</f>
        <v>0.621</v>
      </c>
      <c r="H701" s="8" t="str">
        <f>IFERROR(VLOOKUP(MID(Table1[[#This Row],[Production]],10,2),Special!$B$2:$D$26,3,0),"")</f>
        <v>-</v>
      </c>
      <c r="J701" t="b">
        <f>EXACT(LEFT(Table1[[#This Row],[Stock]],12),LEFT(Table1[[#This Row],[Production]],12))</f>
        <v>1</v>
      </c>
      <c r="K701" t="b">
        <f>EXACT((RIGHT(Table1[[#This Row],[Stock]],3)),((RIGHT(Table1[[#This Row],[Production]],3))))</f>
        <v>1</v>
      </c>
      <c r="L701" s="14">
        <f>IFERROR(VLOOKUP(Table1[[#This Row],[Stock]],[1]Sheet1!$A$7:$N$10000,14,0),"")</f>
        <v>2542</v>
      </c>
      <c r="M701" s="14">
        <f>IFERROR(ROUND((Table1[[#This Row],[Stock
(S&amp;L)]]/Table1[[#This Row],[Rate
(L/S)]]),0),"")</f>
        <v>2542</v>
      </c>
      <c r="O701" t="str">
        <f>IF(Table1[[#This Row],[Rate
(L/S)]]=1,"P/E","C")</f>
        <v>P/E</v>
      </c>
      <c r="P701" s="7">
        <f>IFERROR(VLOOKUP(Table1[[#This Row],[Stock]],[2]CUS030!$A$5:$BO$10000,21,0)/Table1[[#This Row],[Rate
(L/S)]],"")</f>
        <v>0</v>
      </c>
      <c r="Q701" s="7">
        <f>IFERROR(VLOOKUP(Table1[[#This Row],[Stock]],[2]CUS030!$A$5:$BO$10000,22,0)/Table1[[#This Row],[Rate
(L/S)]],"")</f>
        <v>0</v>
      </c>
      <c r="R701" s="7">
        <f>IFERROR(VLOOKUP(Table1[[#This Row],[Stock]],[2]CUS030!$A$5:$BO$10000,23,0)/Table1[[#This Row],[Rate
(L/S)]],"")</f>
        <v>0</v>
      </c>
      <c r="S701" s="7">
        <f>IFERROR(VLOOKUP(Table1[[#This Row],[Stock]],[2]CUS030!$A$5:$BO$10000,24,0)/Table1[[#This Row],[Rate
(L/S)]],"")</f>
        <v>169</v>
      </c>
      <c r="T701" s="7">
        <f>IFERROR(VLOOKUP(Table1[[#This Row],[Stock]],[2]CUS030!$A$5:$BO$10000,25,0)/Table1[[#This Row],[Rate
(L/S)]],"")</f>
        <v>169</v>
      </c>
      <c r="U701" s="7">
        <f>IFERROR(VLOOKUP(Table1[[#This Row],[Stock]],[2]CUS030!$A$5:$BO$10000,26,0)/Table1[[#This Row],[Rate
(L/S)]],"")</f>
        <v>0</v>
      </c>
      <c r="V701" s="7">
        <f>IFERROR(VLOOKUP(Table1[[#This Row],[Stock]],[2]CUS030!$A$5:$BO$10000,27,0)/Table1[[#This Row],[Rate
(L/S)]],"")</f>
        <v>169</v>
      </c>
      <c r="W701" s="7">
        <f>IFERROR(VLOOKUP(Table1[[#This Row],[Stock]],[2]CUS030!$A$5:$BO$10000,28,0)/Table1[[#This Row],[Rate
(L/S)]],"")</f>
        <v>0</v>
      </c>
      <c r="X701" s="7">
        <f>IFERROR(VLOOKUP(Table1[[#This Row],[Stock]],[2]CUS030!$A$5:$BO$10000,29,0)/Table1[[#This Row],[Rate
(L/S)]],"")</f>
        <v>0</v>
      </c>
      <c r="Y701" s="7">
        <f>IFERROR(VLOOKUP(Table1[[#This Row],[Stock]],[2]CUS030!$A$5:$BO$10000,30,0)/Table1[[#This Row],[Rate
(L/S)]],"")</f>
        <v>0</v>
      </c>
      <c r="Z701" s="7">
        <f>IFERROR(VLOOKUP(Table1[[#This Row],[Stock]],[2]CUS030!$A$5:$BO$10000,31,0)/Table1[[#This Row],[Rate
(L/S)]],"")</f>
        <v>0</v>
      </c>
      <c r="AA701" s="7">
        <f>IFERROR(VLOOKUP(Table1[[#This Row],[Stock]],[2]CUS030!$A$5:$BO$10000,32,0)/Table1[[#This Row],[Rate
(L/S)]],"")</f>
        <v>169</v>
      </c>
      <c r="AB701" s="7">
        <f>IFERROR(VLOOKUP(Table1[[#This Row],[Stock]],[2]CUS030!$A$5:$BO$10000,33,0)/Table1[[#This Row],[Rate
(L/S)]],"")</f>
        <v>169</v>
      </c>
      <c r="AC701" s="7">
        <f>IFERROR(VLOOKUP(Table1[[#This Row],[Stock]],[2]CUS030!$A$5:$BO$10000,34,0)/Table1[[#This Row],[Rate
(L/S)]],"")</f>
        <v>0</v>
      </c>
      <c r="AD701" s="7">
        <f>IFERROR(VLOOKUP(Table1[[#This Row],[Stock]],[2]CUS030!$A$5:$BO$10000,35,0)/Table1[[#This Row],[Rate
(L/S)]],"")</f>
        <v>0</v>
      </c>
      <c r="AE701" s="7">
        <f>IFERROR(VLOOKUP(Table1[[#This Row],[Stock]],[2]CUS030!$A$5:$BO$10000,36,0)/Table1[[#This Row],[Rate
(L/S)]],"")</f>
        <v>0</v>
      </c>
      <c r="AF701" s="7">
        <f>IFERROR(VLOOKUP(Table1[[#This Row],[Stock]],[2]CUS030!$A$5:$BO$10000,37,0)/Table1[[#This Row],[Rate
(L/S)]],"")</f>
        <v>0</v>
      </c>
      <c r="AG701" s="7">
        <f>IFERROR(VLOOKUP(Table1[[#This Row],[Stock]],[2]CUS030!$A$5:$BO$10000,38,0)/Table1[[#This Row],[Rate
(L/S)]],"")</f>
        <v>169</v>
      </c>
      <c r="AH701" s="7">
        <f>IFERROR(VLOOKUP(Table1[[#This Row],[Stock]],[2]CUS030!$A$5:$BO$10000,39,0)/Table1[[#This Row],[Rate
(L/S)]],"")</f>
        <v>169</v>
      </c>
      <c r="AI701" s="7">
        <f>IFERROR(VLOOKUP(Table1[[#This Row],[Stock]],[2]CUS030!$A$5:$BO$10000,40,0)/Table1[[#This Row],[Rate
(L/S)]],"")</f>
        <v>0</v>
      </c>
      <c r="AJ701" s="7">
        <f>IFERROR(VLOOKUP(Table1[[#This Row],[Stock]],[2]CUS030!$A$5:$BO$10000,41,0)/Table1[[#This Row],[Rate
(L/S)]],"")</f>
        <v>169</v>
      </c>
      <c r="AK701" s="7">
        <f>IFERROR(VLOOKUP(Table1[[#This Row],[Stock]],[2]CUS030!$A$5:$BO$10000,42,0)/Table1[[#This Row],[Rate
(L/S)]],"")</f>
        <v>0</v>
      </c>
      <c r="AL701" s="7">
        <f>IFERROR(VLOOKUP(Table1[[#This Row],[Stock]],[2]CUS030!$A$5:$BO$10000,43,0)/Table1[[#This Row],[Rate
(L/S)]],"")</f>
        <v>0</v>
      </c>
      <c r="AM701" s="7">
        <f>IFERROR(VLOOKUP(Table1[[#This Row],[Stock]],[2]CUS030!$A$5:$BO$10000,44,0)/Table1[[#This Row],[Rate
(L/S)]],"")</f>
        <v>0</v>
      </c>
      <c r="AN701" s="7">
        <f>IFERROR(VLOOKUP(Table1[[#This Row],[Stock]],[2]CUS030!$A$5:$BO$10000,45,0)/Table1[[#This Row],[Rate
(L/S)]],"")</f>
        <v>169</v>
      </c>
      <c r="AO701" s="7">
        <f>IFERROR(VLOOKUP(Table1[[#This Row],[Stock]],[2]CUS030!$A$5:$BO$10000,46,0)/Table1[[#This Row],[Rate
(L/S)]],"")</f>
        <v>169</v>
      </c>
      <c r="AP701" s="7">
        <f>IFERROR(VLOOKUP(Table1[[#This Row],[Stock]],[2]CUS030!$A$5:$BO$10000,47,0)/Table1[[#This Row],[Rate
(L/S)]],"")</f>
        <v>0</v>
      </c>
      <c r="AQ701" s="7">
        <f>IFERROR(VLOOKUP(Table1[[#This Row],[Stock]],[2]CUS030!$A$5:$BO$10000,48,0)/Table1[[#This Row],[Rate
(L/S)]],"")</f>
        <v>169</v>
      </c>
      <c r="AR701" s="7">
        <f>IFERROR(VLOOKUP(Table1[[#This Row],[Stock]],[2]CUS030!$A$5:$BO$10000,49,0)/Table1[[#This Row],[Rate
(L/S)]],"")</f>
        <v>0</v>
      </c>
      <c r="AS701" s="7">
        <f>IFERROR(VLOOKUP(Table1[[#This Row],[Stock]],[2]CUS030!$A$5:$BO$10000,50,0)/Table1[[#This Row],[Rate
(L/S)]],"")</f>
        <v>0</v>
      </c>
      <c r="AT701" s="7">
        <f>IFERROR(VLOOKUP(Table1[[#This Row],[Stock]],[2]CUS030!$A$5:$BO$10000,51,0)/Table1[[#This Row],[Rate
(L/S)]],"")</f>
        <v>0</v>
      </c>
      <c r="AU701" s="7">
        <f>IFERROR(VLOOKUP(Table1[[#This Row],[Stock]],[2]CUS030!$A$5:$BO$10000,52,0)/Table1[[#This Row],[Rate
(L/S)]],"")</f>
        <v>0</v>
      </c>
      <c r="AV701" s="7">
        <f>IFERROR(VLOOKUP(Table1[[#This Row],[Stock]],[2]CUS030!$A$5:$BO$10000,53,0)/Table1[[#This Row],[Rate
(L/S)]],"")</f>
        <v>1859</v>
      </c>
      <c r="AW701" s="7">
        <f>IFERROR(VLOOKUP(Table1[[#This Row],[Stock]],[2]CUS030!$A$5:$BO$10000,54,0)/Table1[[#This Row],[Rate
(L/S)]],"")</f>
        <v>0</v>
      </c>
      <c r="AX701" s="7">
        <f>IFERROR(VLOOKUP(Table1[[#This Row],[Stock]],[2]CUS030!$A$5:$BO$10000,55,0)/Table1[[#This Row],[Rate
(L/S)]],"")</f>
        <v>1817</v>
      </c>
      <c r="AY701" s="7">
        <f>IFERROR(VLOOKUP(Table1[[#This Row],[Stock]],[2]CUS030!$A$5:$BO$10000,56,0)/Table1[[#This Row],[Rate
(L/S)]],"")</f>
        <v>1870</v>
      </c>
      <c r="AZ701" s="7">
        <f>IFERROR(VLOOKUP(Table1[[#This Row],[Stock]],[2]CUS030!$A$5:$BO$10000,57,0)/Table1[[#This Row],[Rate
(L/S)]],"")</f>
        <v>913</v>
      </c>
      <c r="BA701" s="7">
        <f>IFERROR(VLOOKUP(Table1[[#This Row],[Stock]],[2]CUS030!$A$5:$BO$10000,58,0)/Table1[[#This Row],[Rate
(L/S)]],"")</f>
        <v>1288</v>
      </c>
      <c r="BB701" s="7">
        <f>IFERROR(VLOOKUP(Table1[[#This Row],[Stock]],[2]CUS030!$A$5:$BO$10000,59,0)/Table1[[#This Row],[Rate
(L/S)]],"")</f>
        <v>0</v>
      </c>
      <c r="BC701" s="7">
        <f>IFERROR(VLOOKUP(Table1[[#This Row],[Stock]],[2]CUS030!$A$5:$BO$10000,60,0)/Table1[[#This Row],[Rate
(L/S)]],"")</f>
        <v>0</v>
      </c>
      <c r="BD701" s="7">
        <f>IFERROR(VLOOKUP(Table1[[#This Row],[Stock]],[2]CUS030!$A$5:$BO$10000,61,0)/Table1[[#This Row],[Rate
(L/S)]],"")</f>
        <v>0</v>
      </c>
      <c r="BE701" s="7">
        <f>IFERROR(VLOOKUP(Table1[[#This Row],[Stock]],[2]CUS030!$A$5:$BO$10000,62,0)/Table1[[#This Row],[Rate
(L/S)]],"")</f>
        <v>0</v>
      </c>
      <c r="BF701" s="7">
        <f>IFERROR(VLOOKUP(Table1[[#This Row],[Stock]],[2]CUS030!$A$5:$BO$10000,63,0)/Table1[[#This Row],[Rate
(L/S)]],"")</f>
        <v>0</v>
      </c>
      <c r="BG701" s="7">
        <f>IFERROR(VLOOKUP(Table1[[#This Row],[Stock]],[2]CUS030!$A$5:$BO$10000,64,0)/Table1[[#This Row],[Rate
(L/S)]],"")</f>
        <v>0</v>
      </c>
      <c r="BH701" s="7">
        <f>IFERROR(VLOOKUP(Table1[[#This Row],[Stock]],[2]CUS030!$A$5:$BO$10000,65,0)/Table1[[#This Row],[Rate
(L/S)]],"")</f>
        <v>0</v>
      </c>
      <c r="BI701" s="7" t="s">
        <v>1</v>
      </c>
      <c r="BJ701" s="15">
        <f>IFERROR(IF(Table1[[#This Row],[S.Material]]="S",(Table1[[#This Row],[Total Qty]]+Table1[[#This Row],[N+1]]+Table1[[#This Row],[N+2]]),Table1[[#This Row],[Total Qty]]+Table1[[#This Row],[N+1]]),)</f>
        <v>3729</v>
      </c>
      <c r="BK701" s="7" t="str">
        <f>IFERROR(IF(((AVERAGE((Table1[[#This Row],[N+1]],Table1[[#This Row],[N+2]]),Table1[[#This Row],[N+3]])-(Table1[[#This Row],[Total Qty]])))&gt;500,"Fixed&gt;500pcs",""),"")</f>
        <v/>
      </c>
      <c r="BL701" s="7" t="str">
        <f>IF(AND(Table1[[#This Row],[Last Forcast]]=0,Table1[[#This Row],[Total Qty]]&gt;0,Table1[[#This Row],[N+1]]&gt;0),"Check PO again","")</f>
        <v/>
      </c>
    </row>
    <row r="702" spans="2:64" x14ac:dyDescent="0.3">
      <c r="B702">
        <v>700</v>
      </c>
      <c r="C702" t="s">
        <v>912</v>
      </c>
      <c r="D702">
        <f>IFERROR(ROUND((MID(Table1[[#This Row],[Production]],35,(LEN(Table1[[#This Row],[Production]]))-37)/(MID(Table1[[#This Row],[Stock]],35,(LEN(Table1[[#This Row],[Stock]]))-37))),0),"")</f>
        <v>1</v>
      </c>
      <c r="E702" t="s">
        <v>912</v>
      </c>
      <c r="F702" s="16">
        <f>VLOOKUP(LEFT(Table1[[#This Row],[Production]],LEN(Table1[[#This Row],[Production]])-7),Item!$A$5:$Z$1000,26,0)</f>
        <v>0.81100000000000005</v>
      </c>
      <c r="H702" s="8" t="str">
        <f>IFERROR(VLOOKUP(MID(Table1[[#This Row],[Production]],10,2),Special!$B$2:$D$26,3,0),"")</f>
        <v>-</v>
      </c>
      <c r="J702" t="b">
        <f>EXACT(LEFT(Table1[[#This Row],[Stock]],12),LEFT(Table1[[#This Row],[Production]],12))</f>
        <v>1</v>
      </c>
      <c r="K702" t="b">
        <f>EXACT((RIGHT(Table1[[#This Row],[Stock]],3)),((RIGHT(Table1[[#This Row],[Production]],3))))</f>
        <v>1</v>
      </c>
      <c r="L702" s="14">
        <f>IFERROR(VLOOKUP(Table1[[#This Row],[Stock]],[1]Sheet1!$A$7:$N$10000,14,0),"")</f>
        <v>6591</v>
      </c>
      <c r="M702" s="14">
        <f>IFERROR(ROUND((Table1[[#This Row],[Stock
(S&amp;L)]]/Table1[[#This Row],[Rate
(L/S)]]),0),"")</f>
        <v>6591</v>
      </c>
      <c r="O702" t="str">
        <f>IF(Table1[[#This Row],[Rate
(L/S)]]=1,"P/E","C")</f>
        <v>P/E</v>
      </c>
      <c r="P702" s="7">
        <f>IFERROR(VLOOKUP(Table1[[#This Row],[Stock]],[2]CUS030!$A$5:$BO$10000,21,0)/Table1[[#This Row],[Rate
(L/S)]],"")</f>
        <v>507</v>
      </c>
      <c r="Q702" s="7">
        <f>IFERROR(VLOOKUP(Table1[[#This Row],[Stock]],[2]CUS030!$A$5:$BO$10000,22,0)/Table1[[#This Row],[Rate
(L/S)]],"")</f>
        <v>0</v>
      </c>
      <c r="R702" s="7">
        <f>IFERROR(VLOOKUP(Table1[[#This Row],[Stock]],[2]CUS030!$A$5:$BO$10000,23,0)/Table1[[#This Row],[Rate
(L/S)]],"")</f>
        <v>0</v>
      </c>
      <c r="S702" s="7">
        <f>IFERROR(VLOOKUP(Table1[[#This Row],[Stock]],[2]CUS030!$A$5:$BO$10000,24,0)/Table1[[#This Row],[Rate
(L/S)]],"")</f>
        <v>338</v>
      </c>
      <c r="T702" s="7">
        <f>IFERROR(VLOOKUP(Table1[[#This Row],[Stock]],[2]CUS030!$A$5:$BO$10000,25,0)/Table1[[#This Row],[Rate
(L/S)]],"")</f>
        <v>169</v>
      </c>
      <c r="U702" s="7">
        <f>IFERROR(VLOOKUP(Table1[[#This Row],[Stock]],[2]CUS030!$A$5:$BO$10000,26,0)/Table1[[#This Row],[Rate
(L/S)]],"")</f>
        <v>338</v>
      </c>
      <c r="V702" s="7">
        <f>IFERROR(VLOOKUP(Table1[[#This Row],[Stock]],[2]CUS030!$A$5:$BO$10000,27,0)/Table1[[#This Row],[Rate
(L/S)]],"")</f>
        <v>169</v>
      </c>
      <c r="W702" s="7">
        <f>IFERROR(VLOOKUP(Table1[[#This Row],[Stock]],[2]CUS030!$A$5:$BO$10000,28,0)/Table1[[#This Row],[Rate
(L/S)]],"")</f>
        <v>0</v>
      </c>
      <c r="X702" s="7">
        <f>IFERROR(VLOOKUP(Table1[[#This Row],[Stock]],[2]CUS030!$A$5:$BO$10000,29,0)/Table1[[#This Row],[Rate
(L/S)]],"")</f>
        <v>0</v>
      </c>
      <c r="Y702" s="7">
        <f>IFERROR(VLOOKUP(Table1[[#This Row],[Stock]],[2]CUS030!$A$5:$BO$10000,30,0)/Table1[[#This Row],[Rate
(L/S)]],"")</f>
        <v>0</v>
      </c>
      <c r="Z702" s="7">
        <f>IFERROR(VLOOKUP(Table1[[#This Row],[Stock]],[2]CUS030!$A$5:$BO$10000,31,0)/Table1[[#This Row],[Rate
(L/S)]],"")</f>
        <v>338</v>
      </c>
      <c r="AA702" s="7">
        <f>IFERROR(VLOOKUP(Table1[[#This Row],[Stock]],[2]CUS030!$A$5:$BO$10000,32,0)/Table1[[#This Row],[Rate
(L/S)]],"")</f>
        <v>169</v>
      </c>
      <c r="AB702" s="7">
        <f>IFERROR(VLOOKUP(Table1[[#This Row],[Stock]],[2]CUS030!$A$5:$BO$10000,33,0)/Table1[[#This Row],[Rate
(L/S)]],"")</f>
        <v>338</v>
      </c>
      <c r="AC702" s="7">
        <f>IFERROR(VLOOKUP(Table1[[#This Row],[Stock]],[2]CUS030!$A$5:$BO$10000,34,0)/Table1[[#This Row],[Rate
(L/S)]],"")</f>
        <v>507</v>
      </c>
      <c r="AD702" s="7">
        <f>IFERROR(VLOOKUP(Table1[[#This Row],[Stock]],[2]CUS030!$A$5:$BO$10000,35,0)/Table1[[#This Row],[Rate
(L/S)]],"")</f>
        <v>0</v>
      </c>
      <c r="AE702" s="7">
        <f>IFERROR(VLOOKUP(Table1[[#This Row],[Stock]],[2]CUS030!$A$5:$BO$10000,36,0)/Table1[[#This Row],[Rate
(L/S)]],"")</f>
        <v>0</v>
      </c>
      <c r="AF702" s="7">
        <f>IFERROR(VLOOKUP(Table1[[#This Row],[Stock]],[2]CUS030!$A$5:$BO$10000,37,0)/Table1[[#This Row],[Rate
(L/S)]],"")</f>
        <v>0</v>
      </c>
      <c r="AG702" s="7">
        <f>IFERROR(VLOOKUP(Table1[[#This Row],[Stock]],[2]CUS030!$A$5:$BO$10000,38,0)/Table1[[#This Row],[Rate
(L/S)]],"")</f>
        <v>0</v>
      </c>
      <c r="AH702" s="7">
        <f>IFERROR(VLOOKUP(Table1[[#This Row],[Stock]],[2]CUS030!$A$5:$BO$10000,39,0)/Table1[[#This Row],[Rate
(L/S)]],"")</f>
        <v>338</v>
      </c>
      <c r="AI702" s="7">
        <f>IFERROR(VLOOKUP(Table1[[#This Row],[Stock]],[2]CUS030!$A$5:$BO$10000,40,0)/Table1[[#This Row],[Rate
(L/S)]],"")</f>
        <v>338</v>
      </c>
      <c r="AJ702" s="7">
        <f>IFERROR(VLOOKUP(Table1[[#This Row],[Stock]],[2]CUS030!$A$5:$BO$10000,41,0)/Table1[[#This Row],[Rate
(L/S)]],"")</f>
        <v>338</v>
      </c>
      <c r="AK702" s="7">
        <f>IFERROR(VLOOKUP(Table1[[#This Row],[Stock]],[2]CUS030!$A$5:$BO$10000,42,0)/Table1[[#This Row],[Rate
(L/S)]],"")</f>
        <v>169</v>
      </c>
      <c r="AL702" s="7">
        <f>IFERROR(VLOOKUP(Table1[[#This Row],[Stock]],[2]CUS030!$A$5:$BO$10000,43,0)/Table1[[#This Row],[Rate
(L/S)]],"")</f>
        <v>0</v>
      </c>
      <c r="AM702" s="7">
        <f>IFERROR(VLOOKUP(Table1[[#This Row],[Stock]],[2]CUS030!$A$5:$BO$10000,44,0)/Table1[[#This Row],[Rate
(L/S)]],"")</f>
        <v>0</v>
      </c>
      <c r="AN702" s="7">
        <f>IFERROR(VLOOKUP(Table1[[#This Row],[Stock]],[2]CUS030!$A$5:$BO$10000,45,0)/Table1[[#This Row],[Rate
(L/S)]],"")</f>
        <v>338</v>
      </c>
      <c r="AO702" s="7">
        <f>IFERROR(VLOOKUP(Table1[[#This Row],[Stock]],[2]CUS030!$A$5:$BO$10000,46,0)/Table1[[#This Row],[Rate
(L/S)]],"")</f>
        <v>338</v>
      </c>
      <c r="AP702" s="7">
        <f>IFERROR(VLOOKUP(Table1[[#This Row],[Stock]],[2]CUS030!$A$5:$BO$10000,47,0)/Table1[[#This Row],[Rate
(L/S)]],"")</f>
        <v>169</v>
      </c>
      <c r="AQ702" s="7">
        <f>IFERROR(VLOOKUP(Table1[[#This Row],[Stock]],[2]CUS030!$A$5:$BO$10000,48,0)/Table1[[#This Row],[Rate
(L/S)]],"")</f>
        <v>338</v>
      </c>
      <c r="AR702" s="7">
        <f>IFERROR(VLOOKUP(Table1[[#This Row],[Stock]],[2]CUS030!$A$5:$BO$10000,49,0)/Table1[[#This Row],[Rate
(L/S)]],"")</f>
        <v>169</v>
      </c>
      <c r="AS702" s="7">
        <f>IFERROR(VLOOKUP(Table1[[#This Row],[Stock]],[2]CUS030!$A$5:$BO$10000,50,0)/Table1[[#This Row],[Rate
(L/S)]],"")</f>
        <v>0</v>
      </c>
      <c r="AT702" s="7">
        <f>IFERROR(VLOOKUP(Table1[[#This Row],[Stock]],[2]CUS030!$A$5:$BO$10000,51,0)/Table1[[#This Row],[Rate
(L/S)]],"")</f>
        <v>0</v>
      </c>
      <c r="AU702" s="7">
        <f>IFERROR(VLOOKUP(Table1[[#This Row],[Stock]],[2]CUS030!$A$5:$BO$10000,52,0)/Table1[[#This Row],[Rate
(L/S)]],"")</f>
        <v>0</v>
      </c>
      <c r="AV702" s="7">
        <f>IFERROR(VLOOKUP(Table1[[#This Row],[Stock]],[2]CUS030!$A$5:$BO$10000,53,0)/Table1[[#This Row],[Rate
(L/S)]],"")</f>
        <v>5408</v>
      </c>
      <c r="AW702" s="7">
        <f>IFERROR(VLOOKUP(Table1[[#This Row],[Stock]],[2]CUS030!$A$5:$BO$10000,54,0)/Table1[[#This Row],[Rate
(L/S)]],"")</f>
        <v>0</v>
      </c>
      <c r="AX702" s="7">
        <f>IFERROR(VLOOKUP(Table1[[#This Row],[Stock]],[2]CUS030!$A$5:$BO$10000,55,0)/Table1[[#This Row],[Rate
(L/S)]],"")</f>
        <v>4355</v>
      </c>
      <c r="AY702" s="7">
        <f>IFERROR(VLOOKUP(Table1[[#This Row],[Stock]],[2]CUS030!$A$5:$BO$10000,56,0)/Table1[[#This Row],[Rate
(L/S)]],"")</f>
        <v>4599</v>
      </c>
      <c r="AZ702" s="7">
        <f>IFERROR(VLOOKUP(Table1[[#This Row],[Stock]],[2]CUS030!$A$5:$BO$10000,57,0)/Table1[[#This Row],[Rate
(L/S)]],"")</f>
        <v>2902</v>
      </c>
      <c r="BA702" s="7">
        <f>IFERROR(VLOOKUP(Table1[[#This Row],[Stock]],[2]CUS030!$A$5:$BO$10000,58,0)/Table1[[#This Row],[Rate
(L/S)]],"")</f>
        <v>3650</v>
      </c>
      <c r="BB702" s="7">
        <f>IFERROR(VLOOKUP(Table1[[#This Row],[Stock]],[2]CUS030!$A$5:$BO$10000,59,0)/Table1[[#This Row],[Rate
(L/S)]],"")</f>
        <v>0</v>
      </c>
      <c r="BC702" s="7">
        <f>IFERROR(VLOOKUP(Table1[[#This Row],[Stock]],[2]CUS030!$A$5:$BO$10000,60,0)/Table1[[#This Row],[Rate
(L/S)]],"")</f>
        <v>0</v>
      </c>
      <c r="BD702" s="7">
        <f>IFERROR(VLOOKUP(Table1[[#This Row],[Stock]],[2]CUS030!$A$5:$BO$10000,61,0)/Table1[[#This Row],[Rate
(L/S)]],"")</f>
        <v>0</v>
      </c>
      <c r="BE702" s="7">
        <f>IFERROR(VLOOKUP(Table1[[#This Row],[Stock]],[2]CUS030!$A$5:$BO$10000,62,0)/Table1[[#This Row],[Rate
(L/S)]],"")</f>
        <v>0</v>
      </c>
      <c r="BF702" s="7">
        <f>IFERROR(VLOOKUP(Table1[[#This Row],[Stock]],[2]CUS030!$A$5:$BO$10000,63,0)/Table1[[#This Row],[Rate
(L/S)]],"")</f>
        <v>0</v>
      </c>
      <c r="BG702" s="7">
        <f>IFERROR(VLOOKUP(Table1[[#This Row],[Stock]],[2]CUS030!$A$5:$BO$10000,64,0)/Table1[[#This Row],[Rate
(L/S)]],"")</f>
        <v>0</v>
      </c>
      <c r="BH702" s="7">
        <f>IFERROR(VLOOKUP(Table1[[#This Row],[Stock]],[2]CUS030!$A$5:$BO$10000,65,0)/Table1[[#This Row],[Rate
(L/S)]],"")</f>
        <v>0</v>
      </c>
      <c r="BI702" s="7" t="s">
        <v>1</v>
      </c>
      <c r="BJ702" s="15">
        <f>IFERROR(IF(Table1[[#This Row],[S.Material]]="S",(Table1[[#This Row],[Total Qty]]+Table1[[#This Row],[N+1]]+Table1[[#This Row],[N+2]]),Table1[[#This Row],[Total Qty]]+Table1[[#This Row],[N+1]]),)</f>
        <v>10007</v>
      </c>
      <c r="BK702" s="7" t="str">
        <f>IFERROR(IF(((AVERAGE((Table1[[#This Row],[N+1]],Table1[[#This Row],[N+2]]),Table1[[#This Row],[N+3]])-(Table1[[#This Row],[Total Qty]])))&gt;500,"Fixed&gt;500pcs",""),"")</f>
        <v/>
      </c>
      <c r="BL702" s="7" t="str">
        <f>IF(AND(Table1[[#This Row],[Last Forcast]]=0,Table1[[#This Row],[Total Qty]]&gt;0,Table1[[#This Row],[N+1]]&gt;0),"Check PO again","")</f>
        <v/>
      </c>
    </row>
    <row r="703" spans="2:64" x14ac:dyDescent="0.3">
      <c r="B703">
        <v>701</v>
      </c>
      <c r="C703" t="s">
        <v>913</v>
      </c>
      <c r="D703">
        <f>IFERROR(ROUND((MID(Table1[[#This Row],[Production]],35,(LEN(Table1[[#This Row],[Production]]))-37)/(MID(Table1[[#This Row],[Stock]],35,(LEN(Table1[[#This Row],[Stock]]))-37))),0),"")</f>
        <v>1</v>
      </c>
      <c r="E703" t="s">
        <v>913</v>
      </c>
      <c r="F703" s="16">
        <f>VLOOKUP(LEFT(Table1[[#This Row],[Production]],LEN(Table1[[#This Row],[Production]])-7),Item!$A$5:$Z$1000,26,0)</f>
        <v>1.3120000000000001</v>
      </c>
      <c r="H703" s="8" t="str">
        <f>IFERROR(VLOOKUP(MID(Table1[[#This Row],[Production]],10,2),Special!$B$2:$D$26,3,0),"")</f>
        <v>-</v>
      </c>
      <c r="J703" t="b">
        <f>EXACT(LEFT(Table1[[#This Row],[Stock]],12),LEFT(Table1[[#This Row],[Production]],12))</f>
        <v>1</v>
      </c>
      <c r="K703" t="b">
        <f>EXACT((RIGHT(Table1[[#This Row],[Stock]],3)),((RIGHT(Table1[[#This Row],[Production]],3))))</f>
        <v>1</v>
      </c>
      <c r="L703" s="14" t="str">
        <f>IFERROR(VLOOKUP(Table1[[#This Row],[Stock]],[1]Sheet1!$A$7:$N$10000,14,0),"")</f>
        <v/>
      </c>
      <c r="M703" s="14" t="str">
        <f>IFERROR(ROUND((Table1[[#This Row],[Stock
(S&amp;L)]]/Table1[[#This Row],[Rate
(L/S)]]),0),"")</f>
        <v/>
      </c>
      <c r="O703" t="str">
        <f>IF(Table1[[#This Row],[Rate
(L/S)]]=1,"P/E","C")</f>
        <v>P/E</v>
      </c>
      <c r="P703" s="7">
        <f>IFERROR(VLOOKUP(Table1[[#This Row],[Stock]],[2]CUS030!$A$5:$BO$10000,21,0)/Table1[[#This Row],[Rate
(L/S)]],"")</f>
        <v>0</v>
      </c>
      <c r="Q703" s="7">
        <f>IFERROR(VLOOKUP(Table1[[#This Row],[Stock]],[2]CUS030!$A$5:$BO$10000,22,0)/Table1[[#This Row],[Rate
(L/S)]],"")</f>
        <v>0</v>
      </c>
      <c r="R703" s="7">
        <f>IFERROR(VLOOKUP(Table1[[#This Row],[Stock]],[2]CUS030!$A$5:$BO$10000,23,0)/Table1[[#This Row],[Rate
(L/S)]],"")</f>
        <v>0</v>
      </c>
      <c r="S703" s="7">
        <f>IFERROR(VLOOKUP(Table1[[#This Row],[Stock]],[2]CUS030!$A$5:$BO$10000,24,0)/Table1[[#This Row],[Rate
(L/S)]],"")</f>
        <v>0</v>
      </c>
      <c r="T703" s="7">
        <f>IFERROR(VLOOKUP(Table1[[#This Row],[Stock]],[2]CUS030!$A$5:$BO$10000,25,0)/Table1[[#This Row],[Rate
(L/S)]],"")</f>
        <v>0</v>
      </c>
      <c r="U703" s="7">
        <f>IFERROR(VLOOKUP(Table1[[#This Row],[Stock]],[2]CUS030!$A$5:$BO$10000,26,0)/Table1[[#This Row],[Rate
(L/S)]],"")</f>
        <v>0</v>
      </c>
      <c r="V703" s="7">
        <f>IFERROR(VLOOKUP(Table1[[#This Row],[Stock]],[2]CUS030!$A$5:$BO$10000,27,0)/Table1[[#This Row],[Rate
(L/S)]],"")</f>
        <v>0</v>
      </c>
      <c r="W703" s="7">
        <f>IFERROR(VLOOKUP(Table1[[#This Row],[Stock]],[2]CUS030!$A$5:$BO$10000,28,0)/Table1[[#This Row],[Rate
(L/S)]],"")</f>
        <v>0</v>
      </c>
      <c r="X703" s="7">
        <f>IFERROR(VLOOKUP(Table1[[#This Row],[Stock]],[2]CUS030!$A$5:$BO$10000,29,0)/Table1[[#This Row],[Rate
(L/S)]],"")</f>
        <v>0</v>
      </c>
      <c r="Y703" s="7">
        <f>IFERROR(VLOOKUP(Table1[[#This Row],[Stock]],[2]CUS030!$A$5:$BO$10000,30,0)/Table1[[#This Row],[Rate
(L/S)]],"")</f>
        <v>0</v>
      </c>
      <c r="Z703" s="7">
        <f>IFERROR(VLOOKUP(Table1[[#This Row],[Stock]],[2]CUS030!$A$5:$BO$10000,31,0)/Table1[[#This Row],[Rate
(L/S)]],"")</f>
        <v>0</v>
      </c>
      <c r="AA703" s="7">
        <f>IFERROR(VLOOKUP(Table1[[#This Row],[Stock]],[2]CUS030!$A$5:$BO$10000,32,0)/Table1[[#This Row],[Rate
(L/S)]],"")</f>
        <v>0</v>
      </c>
      <c r="AB703" s="7">
        <f>IFERROR(VLOOKUP(Table1[[#This Row],[Stock]],[2]CUS030!$A$5:$BO$10000,33,0)/Table1[[#This Row],[Rate
(L/S)]],"")</f>
        <v>0</v>
      </c>
      <c r="AC703" s="7">
        <f>IFERROR(VLOOKUP(Table1[[#This Row],[Stock]],[2]CUS030!$A$5:$BO$10000,34,0)/Table1[[#This Row],[Rate
(L/S)]],"")</f>
        <v>0</v>
      </c>
      <c r="AD703" s="7">
        <f>IFERROR(VLOOKUP(Table1[[#This Row],[Stock]],[2]CUS030!$A$5:$BO$10000,35,0)/Table1[[#This Row],[Rate
(L/S)]],"")</f>
        <v>0</v>
      </c>
      <c r="AE703" s="7">
        <f>IFERROR(VLOOKUP(Table1[[#This Row],[Stock]],[2]CUS030!$A$5:$BO$10000,36,0)/Table1[[#This Row],[Rate
(L/S)]],"")</f>
        <v>0</v>
      </c>
      <c r="AF703" s="7">
        <f>IFERROR(VLOOKUP(Table1[[#This Row],[Stock]],[2]CUS030!$A$5:$BO$10000,37,0)/Table1[[#This Row],[Rate
(L/S)]],"")</f>
        <v>0</v>
      </c>
      <c r="AG703" s="7">
        <f>IFERROR(VLOOKUP(Table1[[#This Row],[Stock]],[2]CUS030!$A$5:$BO$10000,38,0)/Table1[[#This Row],[Rate
(L/S)]],"")</f>
        <v>0</v>
      </c>
      <c r="AH703" s="7">
        <f>IFERROR(VLOOKUP(Table1[[#This Row],[Stock]],[2]CUS030!$A$5:$BO$10000,39,0)/Table1[[#This Row],[Rate
(L/S)]],"")</f>
        <v>0</v>
      </c>
      <c r="AI703" s="7">
        <f>IFERROR(VLOOKUP(Table1[[#This Row],[Stock]],[2]CUS030!$A$5:$BO$10000,40,0)/Table1[[#This Row],[Rate
(L/S)]],"")</f>
        <v>0</v>
      </c>
      <c r="AJ703" s="7">
        <f>IFERROR(VLOOKUP(Table1[[#This Row],[Stock]],[2]CUS030!$A$5:$BO$10000,41,0)/Table1[[#This Row],[Rate
(L/S)]],"")</f>
        <v>0</v>
      </c>
      <c r="AK703" s="7">
        <f>IFERROR(VLOOKUP(Table1[[#This Row],[Stock]],[2]CUS030!$A$5:$BO$10000,42,0)/Table1[[#This Row],[Rate
(L/S)]],"")</f>
        <v>0</v>
      </c>
      <c r="AL703" s="7">
        <f>IFERROR(VLOOKUP(Table1[[#This Row],[Stock]],[2]CUS030!$A$5:$BO$10000,43,0)/Table1[[#This Row],[Rate
(L/S)]],"")</f>
        <v>0</v>
      </c>
      <c r="AM703" s="7">
        <f>IFERROR(VLOOKUP(Table1[[#This Row],[Stock]],[2]CUS030!$A$5:$BO$10000,44,0)/Table1[[#This Row],[Rate
(L/S)]],"")</f>
        <v>0</v>
      </c>
      <c r="AN703" s="7">
        <f>IFERROR(VLOOKUP(Table1[[#This Row],[Stock]],[2]CUS030!$A$5:$BO$10000,45,0)/Table1[[#This Row],[Rate
(L/S)]],"")</f>
        <v>0</v>
      </c>
      <c r="AO703" s="7">
        <f>IFERROR(VLOOKUP(Table1[[#This Row],[Stock]],[2]CUS030!$A$5:$BO$10000,46,0)/Table1[[#This Row],[Rate
(L/S)]],"")</f>
        <v>0</v>
      </c>
      <c r="AP703" s="7">
        <f>IFERROR(VLOOKUP(Table1[[#This Row],[Stock]],[2]CUS030!$A$5:$BO$10000,47,0)/Table1[[#This Row],[Rate
(L/S)]],"")</f>
        <v>0</v>
      </c>
      <c r="AQ703" s="7">
        <f>IFERROR(VLOOKUP(Table1[[#This Row],[Stock]],[2]CUS030!$A$5:$BO$10000,48,0)/Table1[[#This Row],[Rate
(L/S)]],"")</f>
        <v>0</v>
      </c>
      <c r="AR703" s="7">
        <f>IFERROR(VLOOKUP(Table1[[#This Row],[Stock]],[2]CUS030!$A$5:$BO$10000,49,0)/Table1[[#This Row],[Rate
(L/S)]],"")</f>
        <v>0</v>
      </c>
      <c r="AS703" s="7">
        <f>IFERROR(VLOOKUP(Table1[[#This Row],[Stock]],[2]CUS030!$A$5:$BO$10000,50,0)/Table1[[#This Row],[Rate
(L/S)]],"")</f>
        <v>0</v>
      </c>
      <c r="AT703" s="7">
        <f>IFERROR(VLOOKUP(Table1[[#This Row],[Stock]],[2]CUS030!$A$5:$BO$10000,51,0)/Table1[[#This Row],[Rate
(L/S)]],"")</f>
        <v>0</v>
      </c>
      <c r="AU703" s="7">
        <f>IFERROR(VLOOKUP(Table1[[#This Row],[Stock]],[2]CUS030!$A$5:$BO$10000,52,0)/Table1[[#This Row],[Rate
(L/S)]],"")</f>
        <v>0</v>
      </c>
      <c r="AV703" s="7">
        <f>IFERROR(VLOOKUP(Table1[[#This Row],[Stock]],[2]CUS030!$A$5:$BO$10000,53,0)/Table1[[#This Row],[Rate
(L/S)]],"")</f>
        <v>0</v>
      </c>
      <c r="AW703" s="7">
        <f>IFERROR(VLOOKUP(Table1[[#This Row],[Stock]],[2]CUS030!$A$5:$BO$10000,54,0)/Table1[[#This Row],[Rate
(L/S)]],"")</f>
        <v>0</v>
      </c>
      <c r="AX703" s="7">
        <f>IFERROR(VLOOKUP(Table1[[#This Row],[Stock]],[2]CUS030!$A$5:$BO$10000,55,0)/Table1[[#This Row],[Rate
(L/S)]],"")</f>
        <v>0</v>
      </c>
      <c r="AY703" s="7">
        <f>IFERROR(VLOOKUP(Table1[[#This Row],[Stock]],[2]CUS030!$A$5:$BO$10000,56,0)/Table1[[#This Row],[Rate
(L/S)]],"")</f>
        <v>0</v>
      </c>
      <c r="AZ703" s="7">
        <f>IFERROR(VLOOKUP(Table1[[#This Row],[Stock]],[2]CUS030!$A$5:$BO$10000,57,0)/Table1[[#This Row],[Rate
(L/S)]],"")</f>
        <v>0</v>
      </c>
      <c r="BA703" s="7">
        <f>IFERROR(VLOOKUP(Table1[[#This Row],[Stock]],[2]CUS030!$A$5:$BO$10000,58,0)/Table1[[#This Row],[Rate
(L/S)]],"")</f>
        <v>0</v>
      </c>
      <c r="BB703" s="7">
        <f>IFERROR(VLOOKUP(Table1[[#This Row],[Stock]],[2]CUS030!$A$5:$BO$10000,59,0)/Table1[[#This Row],[Rate
(L/S)]],"")</f>
        <v>0</v>
      </c>
      <c r="BC703" s="7">
        <f>IFERROR(VLOOKUP(Table1[[#This Row],[Stock]],[2]CUS030!$A$5:$BO$10000,60,0)/Table1[[#This Row],[Rate
(L/S)]],"")</f>
        <v>0</v>
      </c>
      <c r="BD703" s="7">
        <f>IFERROR(VLOOKUP(Table1[[#This Row],[Stock]],[2]CUS030!$A$5:$BO$10000,61,0)/Table1[[#This Row],[Rate
(L/S)]],"")</f>
        <v>0</v>
      </c>
      <c r="BE703" s="7">
        <f>IFERROR(VLOOKUP(Table1[[#This Row],[Stock]],[2]CUS030!$A$5:$BO$10000,62,0)/Table1[[#This Row],[Rate
(L/S)]],"")</f>
        <v>0</v>
      </c>
      <c r="BF703" s="7">
        <f>IFERROR(VLOOKUP(Table1[[#This Row],[Stock]],[2]CUS030!$A$5:$BO$10000,63,0)/Table1[[#This Row],[Rate
(L/S)]],"")</f>
        <v>0</v>
      </c>
      <c r="BG703" s="7">
        <f>IFERROR(VLOOKUP(Table1[[#This Row],[Stock]],[2]CUS030!$A$5:$BO$10000,64,0)/Table1[[#This Row],[Rate
(L/S)]],"")</f>
        <v>0</v>
      </c>
      <c r="BH703" s="7">
        <f>IFERROR(VLOOKUP(Table1[[#This Row],[Stock]],[2]CUS030!$A$5:$BO$10000,65,0)/Table1[[#This Row],[Rate
(L/S)]],"")</f>
        <v>0</v>
      </c>
      <c r="BI703" s="7" t="s">
        <v>1</v>
      </c>
      <c r="BJ703" s="15">
        <f>IFERROR(IF(Table1[[#This Row],[S.Material]]="S",(Table1[[#This Row],[Total Qty]]+Table1[[#This Row],[N+1]]+Table1[[#This Row],[N+2]]),Table1[[#This Row],[Total Qty]]+Table1[[#This Row],[N+1]]),)</f>
        <v>0</v>
      </c>
      <c r="BK703" s="7" t="str">
        <f>IFERROR(IF(((AVERAGE((Table1[[#This Row],[N+1]],Table1[[#This Row],[N+2]]),Table1[[#This Row],[N+3]])-(Table1[[#This Row],[Total Qty]])))&gt;500,"Fixed&gt;500pcs",""),"")</f>
        <v/>
      </c>
      <c r="BL703" s="7" t="str">
        <f>IF(AND(Table1[[#This Row],[Last Forcast]]=0,Table1[[#This Row],[Total Qty]]&gt;0,Table1[[#This Row],[N+1]]&gt;0),"Check PO again","")</f>
        <v/>
      </c>
    </row>
    <row r="704" spans="2:64" x14ac:dyDescent="0.3">
      <c r="B704">
        <v>702</v>
      </c>
      <c r="C704" t="s">
        <v>914</v>
      </c>
      <c r="D704">
        <f>IFERROR(ROUND((MID(Table1[[#This Row],[Production]],35,(LEN(Table1[[#This Row],[Production]]))-37)/(MID(Table1[[#This Row],[Stock]],35,(LEN(Table1[[#This Row],[Stock]]))-37))),0),"")</f>
        <v>1</v>
      </c>
      <c r="E704" t="s">
        <v>914</v>
      </c>
      <c r="F704" s="16">
        <f>VLOOKUP(LEFT(Table1[[#This Row],[Production]],LEN(Table1[[#This Row],[Production]])-7),Item!$A$5:$Z$1000,26,0)</f>
        <v>1.8720000000000001</v>
      </c>
      <c r="H704" s="8" t="str">
        <f>IFERROR(VLOOKUP(MID(Table1[[#This Row],[Production]],10,2),Special!$B$2:$D$26,3,0),"")</f>
        <v>-</v>
      </c>
      <c r="J704" t="b">
        <f>EXACT(LEFT(Table1[[#This Row],[Stock]],12),LEFT(Table1[[#This Row],[Production]],12))</f>
        <v>1</v>
      </c>
      <c r="K704" t="b">
        <f>EXACT((RIGHT(Table1[[#This Row],[Stock]],3)),((RIGHT(Table1[[#This Row],[Production]],3))))</f>
        <v>1</v>
      </c>
      <c r="L704" s="14">
        <f>IFERROR(VLOOKUP(Table1[[#This Row],[Stock]],[1]Sheet1!$A$7:$N$10000,14,0),"")</f>
        <v>273</v>
      </c>
      <c r="M704" s="14">
        <f>IFERROR(ROUND((Table1[[#This Row],[Stock
(S&amp;L)]]/Table1[[#This Row],[Rate
(L/S)]]),0),"")</f>
        <v>273</v>
      </c>
      <c r="O704" t="str">
        <f>IF(Table1[[#This Row],[Rate
(L/S)]]=1,"P/E","C")</f>
        <v>P/E</v>
      </c>
      <c r="P704" s="7">
        <f>IFERROR(VLOOKUP(Table1[[#This Row],[Stock]],[2]CUS030!$A$5:$BO$10000,21,0)/Table1[[#This Row],[Rate
(L/S)]],"")</f>
        <v>0</v>
      </c>
      <c r="Q704" s="7">
        <f>IFERROR(VLOOKUP(Table1[[#This Row],[Stock]],[2]CUS030!$A$5:$BO$10000,22,0)/Table1[[#This Row],[Rate
(L/S)]],"")</f>
        <v>0</v>
      </c>
      <c r="R704" s="7">
        <f>IFERROR(VLOOKUP(Table1[[#This Row],[Stock]],[2]CUS030!$A$5:$BO$10000,23,0)/Table1[[#This Row],[Rate
(L/S)]],"")</f>
        <v>0</v>
      </c>
      <c r="S704" s="7">
        <f>IFERROR(VLOOKUP(Table1[[#This Row],[Stock]],[2]CUS030!$A$5:$BO$10000,24,0)/Table1[[#This Row],[Rate
(L/S)]],"")</f>
        <v>0</v>
      </c>
      <c r="T704" s="7">
        <f>IFERROR(VLOOKUP(Table1[[#This Row],[Stock]],[2]CUS030!$A$5:$BO$10000,25,0)/Table1[[#This Row],[Rate
(L/S)]],"")</f>
        <v>0</v>
      </c>
      <c r="U704" s="7">
        <f>IFERROR(VLOOKUP(Table1[[#This Row],[Stock]],[2]CUS030!$A$5:$BO$10000,26,0)/Table1[[#This Row],[Rate
(L/S)]],"")</f>
        <v>0</v>
      </c>
      <c r="V704" s="7">
        <f>IFERROR(VLOOKUP(Table1[[#This Row],[Stock]],[2]CUS030!$A$5:$BO$10000,27,0)/Table1[[#This Row],[Rate
(L/S)]],"")</f>
        <v>91</v>
      </c>
      <c r="W704" s="7">
        <f>IFERROR(VLOOKUP(Table1[[#This Row],[Stock]],[2]CUS030!$A$5:$BO$10000,28,0)/Table1[[#This Row],[Rate
(L/S)]],"")</f>
        <v>0</v>
      </c>
      <c r="X704" s="7">
        <f>IFERROR(VLOOKUP(Table1[[#This Row],[Stock]],[2]CUS030!$A$5:$BO$10000,29,0)/Table1[[#This Row],[Rate
(L/S)]],"")</f>
        <v>0</v>
      </c>
      <c r="Y704" s="7">
        <f>IFERROR(VLOOKUP(Table1[[#This Row],[Stock]],[2]CUS030!$A$5:$BO$10000,30,0)/Table1[[#This Row],[Rate
(L/S)]],"")</f>
        <v>0</v>
      </c>
      <c r="Z704" s="7">
        <f>IFERROR(VLOOKUP(Table1[[#This Row],[Stock]],[2]CUS030!$A$5:$BO$10000,31,0)/Table1[[#This Row],[Rate
(L/S)]],"")</f>
        <v>0</v>
      </c>
      <c r="AA704" s="7">
        <f>IFERROR(VLOOKUP(Table1[[#This Row],[Stock]],[2]CUS030!$A$5:$BO$10000,32,0)/Table1[[#This Row],[Rate
(L/S)]],"")</f>
        <v>0</v>
      </c>
      <c r="AB704" s="7">
        <f>IFERROR(VLOOKUP(Table1[[#This Row],[Stock]],[2]CUS030!$A$5:$BO$10000,33,0)/Table1[[#This Row],[Rate
(L/S)]],"")</f>
        <v>0</v>
      </c>
      <c r="AC704" s="7">
        <f>IFERROR(VLOOKUP(Table1[[#This Row],[Stock]],[2]CUS030!$A$5:$BO$10000,34,0)/Table1[[#This Row],[Rate
(L/S)]],"")</f>
        <v>0</v>
      </c>
      <c r="AD704" s="7">
        <f>IFERROR(VLOOKUP(Table1[[#This Row],[Stock]],[2]CUS030!$A$5:$BO$10000,35,0)/Table1[[#This Row],[Rate
(L/S)]],"")</f>
        <v>0</v>
      </c>
      <c r="AE704" s="7">
        <f>IFERROR(VLOOKUP(Table1[[#This Row],[Stock]],[2]CUS030!$A$5:$BO$10000,36,0)/Table1[[#This Row],[Rate
(L/S)]],"")</f>
        <v>0</v>
      </c>
      <c r="AF704" s="7">
        <f>IFERROR(VLOOKUP(Table1[[#This Row],[Stock]],[2]CUS030!$A$5:$BO$10000,37,0)/Table1[[#This Row],[Rate
(L/S)]],"")</f>
        <v>0</v>
      </c>
      <c r="AG704" s="7">
        <f>IFERROR(VLOOKUP(Table1[[#This Row],[Stock]],[2]CUS030!$A$5:$BO$10000,38,0)/Table1[[#This Row],[Rate
(L/S)]],"")</f>
        <v>0</v>
      </c>
      <c r="AH704" s="7">
        <f>IFERROR(VLOOKUP(Table1[[#This Row],[Stock]],[2]CUS030!$A$5:$BO$10000,39,0)/Table1[[#This Row],[Rate
(L/S)]],"")</f>
        <v>91</v>
      </c>
      <c r="AI704" s="7">
        <f>IFERROR(VLOOKUP(Table1[[#This Row],[Stock]],[2]CUS030!$A$5:$BO$10000,40,0)/Table1[[#This Row],[Rate
(L/S)]],"")</f>
        <v>0</v>
      </c>
      <c r="AJ704" s="7">
        <f>IFERROR(VLOOKUP(Table1[[#This Row],[Stock]],[2]CUS030!$A$5:$BO$10000,41,0)/Table1[[#This Row],[Rate
(L/S)]],"")</f>
        <v>0</v>
      </c>
      <c r="AK704" s="7">
        <f>IFERROR(VLOOKUP(Table1[[#This Row],[Stock]],[2]CUS030!$A$5:$BO$10000,42,0)/Table1[[#This Row],[Rate
(L/S)]],"")</f>
        <v>0</v>
      </c>
      <c r="AL704" s="7">
        <f>IFERROR(VLOOKUP(Table1[[#This Row],[Stock]],[2]CUS030!$A$5:$BO$10000,43,0)/Table1[[#This Row],[Rate
(L/S)]],"")</f>
        <v>0</v>
      </c>
      <c r="AM704" s="7">
        <f>IFERROR(VLOOKUP(Table1[[#This Row],[Stock]],[2]CUS030!$A$5:$BO$10000,44,0)/Table1[[#This Row],[Rate
(L/S)]],"")</f>
        <v>0</v>
      </c>
      <c r="AN704" s="7">
        <f>IFERROR(VLOOKUP(Table1[[#This Row],[Stock]],[2]CUS030!$A$5:$BO$10000,45,0)/Table1[[#This Row],[Rate
(L/S)]],"")</f>
        <v>0</v>
      </c>
      <c r="AO704" s="7">
        <f>IFERROR(VLOOKUP(Table1[[#This Row],[Stock]],[2]CUS030!$A$5:$BO$10000,46,0)/Table1[[#This Row],[Rate
(L/S)]],"")</f>
        <v>0</v>
      </c>
      <c r="AP704" s="7">
        <f>IFERROR(VLOOKUP(Table1[[#This Row],[Stock]],[2]CUS030!$A$5:$BO$10000,47,0)/Table1[[#This Row],[Rate
(L/S)]],"")</f>
        <v>0</v>
      </c>
      <c r="AQ704" s="7">
        <f>IFERROR(VLOOKUP(Table1[[#This Row],[Stock]],[2]CUS030!$A$5:$BO$10000,48,0)/Table1[[#This Row],[Rate
(L/S)]],"")</f>
        <v>0</v>
      </c>
      <c r="AR704" s="7">
        <f>IFERROR(VLOOKUP(Table1[[#This Row],[Stock]],[2]CUS030!$A$5:$BO$10000,49,0)/Table1[[#This Row],[Rate
(L/S)]],"")</f>
        <v>91</v>
      </c>
      <c r="AS704" s="7">
        <f>IFERROR(VLOOKUP(Table1[[#This Row],[Stock]],[2]CUS030!$A$5:$BO$10000,50,0)/Table1[[#This Row],[Rate
(L/S)]],"")</f>
        <v>0</v>
      </c>
      <c r="AT704" s="7">
        <f>IFERROR(VLOOKUP(Table1[[#This Row],[Stock]],[2]CUS030!$A$5:$BO$10000,51,0)/Table1[[#This Row],[Rate
(L/S)]],"")</f>
        <v>0</v>
      </c>
      <c r="AU704" s="7">
        <f>IFERROR(VLOOKUP(Table1[[#This Row],[Stock]],[2]CUS030!$A$5:$BO$10000,52,0)/Table1[[#This Row],[Rate
(L/S)]],"")</f>
        <v>0</v>
      </c>
      <c r="AV704" s="7">
        <f>IFERROR(VLOOKUP(Table1[[#This Row],[Stock]],[2]CUS030!$A$5:$BO$10000,53,0)/Table1[[#This Row],[Rate
(L/S)]],"")</f>
        <v>273</v>
      </c>
      <c r="AW704" s="7">
        <f>IFERROR(VLOOKUP(Table1[[#This Row],[Stock]],[2]CUS030!$A$5:$BO$10000,54,0)/Table1[[#This Row],[Rate
(L/S)]],"")</f>
        <v>0</v>
      </c>
      <c r="AX704" s="7">
        <f>IFERROR(VLOOKUP(Table1[[#This Row],[Stock]],[2]CUS030!$A$5:$BO$10000,55,0)/Table1[[#This Row],[Rate
(L/S)]],"")</f>
        <v>207</v>
      </c>
      <c r="AY704" s="7">
        <f>IFERROR(VLOOKUP(Table1[[#This Row],[Stock]],[2]CUS030!$A$5:$BO$10000,56,0)/Table1[[#This Row],[Rate
(L/S)]],"")</f>
        <v>119</v>
      </c>
      <c r="AZ704" s="7">
        <f>IFERROR(VLOOKUP(Table1[[#This Row],[Stock]],[2]CUS030!$A$5:$BO$10000,57,0)/Table1[[#This Row],[Rate
(L/S)]],"")</f>
        <v>150</v>
      </c>
      <c r="BA704" s="7">
        <f>IFERROR(VLOOKUP(Table1[[#This Row],[Stock]],[2]CUS030!$A$5:$BO$10000,58,0)/Table1[[#This Row],[Rate
(L/S)]],"")</f>
        <v>119</v>
      </c>
      <c r="BB704" s="7">
        <f>IFERROR(VLOOKUP(Table1[[#This Row],[Stock]],[2]CUS030!$A$5:$BO$10000,59,0)/Table1[[#This Row],[Rate
(L/S)]],"")</f>
        <v>0</v>
      </c>
      <c r="BC704" s="7">
        <f>IFERROR(VLOOKUP(Table1[[#This Row],[Stock]],[2]CUS030!$A$5:$BO$10000,60,0)/Table1[[#This Row],[Rate
(L/S)]],"")</f>
        <v>0</v>
      </c>
      <c r="BD704" s="7">
        <f>IFERROR(VLOOKUP(Table1[[#This Row],[Stock]],[2]CUS030!$A$5:$BO$10000,61,0)/Table1[[#This Row],[Rate
(L/S)]],"")</f>
        <v>0</v>
      </c>
      <c r="BE704" s="7">
        <f>IFERROR(VLOOKUP(Table1[[#This Row],[Stock]],[2]CUS030!$A$5:$BO$10000,62,0)/Table1[[#This Row],[Rate
(L/S)]],"")</f>
        <v>0</v>
      </c>
      <c r="BF704" s="7">
        <f>IFERROR(VLOOKUP(Table1[[#This Row],[Stock]],[2]CUS030!$A$5:$BO$10000,63,0)/Table1[[#This Row],[Rate
(L/S)]],"")</f>
        <v>0</v>
      </c>
      <c r="BG704" s="7">
        <f>IFERROR(VLOOKUP(Table1[[#This Row],[Stock]],[2]CUS030!$A$5:$BO$10000,64,0)/Table1[[#This Row],[Rate
(L/S)]],"")</f>
        <v>0</v>
      </c>
      <c r="BH704" s="7">
        <f>IFERROR(VLOOKUP(Table1[[#This Row],[Stock]],[2]CUS030!$A$5:$BO$10000,65,0)/Table1[[#This Row],[Rate
(L/S)]],"")</f>
        <v>0</v>
      </c>
      <c r="BI704" s="7" t="s">
        <v>1</v>
      </c>
      <c r="BJ704" s="15">
        <f>IFERROR(IF(Table1[[#This Row],[S.Material]]="S",(Table1[[#This Row],[Total Qty]]+Table1[[#This Row],[N+1]]+Table1[[#This Row],[N+2]]),Table1[[#This Row],[Total Qty]]+Table1[[#This Row],[N+1]]),)</f>
        <v>392</v>
      </c>
      <c r="BK704" s="7" t="str">
        <f>IFERROR(IF(((AVERAGE((Table1[[#This Row],[N+1]],Table1[[#This Row],[N+2]]),Table1[[#This Row],[N+3]])-(Table1[[#This Row],[Total Qty]])))&gt;500,"Fixed&gt;500pcs",""),"")</f>
        <v/>
      </c>
      <c r="BL704" s="7" t="str">
        <f>IF(AND(Table1[[#This Row],[Last Forcast]]=0,Table1[[#This Row],[Total Qty]]&gt;0,Table1[[#This Row],[N+1]]&gt;0),"Check PO again","")</f>
        <v/>
      </c>
    </row>
    <row r="705" spans="2:64" x14ac:dyDescent="0.3">
      <c r="B705">
        <v>703</v>
      </c>
      <c r="C705" t="s">
        <v>920</v>
      </c>
      <c r="D705">
        <f>IFERROR(ROUND((MID(Table1[[#This Row],[Production]],35,(LEN(Table1[[#This Row],[Production]]))-37)/(MID(Table1[[#This Row],[Stock]],35,(LEN(Table1[[#This Row],[Stock]]))-37))),0),"")</f>
        <v>1</v>
      </c>
      <c r="E705" t="s">
        <v>920</v>
      </c>
      <c r="F705" s="16">
        <f>VLOOKUP(LEFT(Table1[[#This Row],[Production]],LEN(Table1[[#This Row],[Production]])-7),Item!$A$5:$Z$1000,26,0)</f>
        <v>1.1539999999999999</v>
      </c>
      <c r="H705" s="8" t="str">
        <f>IFERROR(VLOOKUP(MID(Table1[[#This Row],[Production]],10,2),Special!$B$2:$D$26,3,0),"")</f>
        <v>-</v>
      </c>
      <c r="J705" t="b">
        <f>EXACT(LEFT(Table1[[#This Row],[Stock]],12),LEFT(Table1[[#This Row],[Production]],12))</f>
        <v>1</v>
      </c>
      <c r="K705" t="b">
        <f>EXACT((RIGHT(Table1[[#This Row],[Stock]],3)),((RIGHT(Table1[[#This Row],[Production]],3))))</f>
        <v>1</v>
      </c>
      <c r="L705" s="14" t="str">
        <f>IFERROR(VLOOKUP(Table1[[#This Row],[Stock]],[1]Sheet1!$A$7:$N$10000,14,0),"")</f>
        <v/>
      </c>
      <c r="M705" s="14" t="str">
        <f>IFERROR(ROUND((Table1[[#This Row],[Stock
(S&amp;L)]]/Table1[[#This Row],[Rate
(L/S)]]),0),"")</f>
        <v/>
      </c>
      <c r="O705" t="str">
        <f>IF(Table1[[#This Row],[Rate
(L/S)]]=1,"P/E","C")</f>
        <v>P/E</v>
      </c>
      <c r="P705" s="7">
        <f>IFERROR(VLOOKUP(Table1[[#This Row],[Stock]],[2]CUS030!$A$5:$BO$10000,21,0)/Table1[[#This Row],[Rate
(L/S)]],"")</f>
        <v>0</v>
      </c>
      <c r="Q705" s="7">
        <f>IFERROR(VLOOKUP(Table1[[#This Row],[Stock]],[2]CUS030!$A$5:$BO$10000,22,0)/Table1[[#This Row],[Rate
(L/S)]],"")</f>
        <v>0</v>
      </c>
      <c r="R705" s="7">
        <f>IFERROR(VLOOKUP(Table1[[#This Row],[Stock]],[2]CUS030!$A$5:$BO$10000,23,0)/Table1[[#This Row],[Rate
(L/S)]],"")</f>
        <v>0</v>
      </c>
      <c r="S705" s="7">
        <f>IFERROR(VLOOKUP(Table1[[#This Row],[Stock]],[2]CUS030!$A$5:$BO$10000,24,0)/Table1[[#This Row],[Rate
(L/S)]],"")</f>
        <v>0</v>
      </c>
      <c r="T705" s="7">
        <f>IFERROR(VLOOKUP(Table1[[#This Row],[Stock]],[2]CUS030!$A$5:$BO$10000,25,0)/Table1[[#This Row],[Rate
(L/S)]],"")</f>
        <v>0</v>
      </c>
      <c r="U705" s="7">
        <f>IFERROR(VLOOKUP(Table1[[#This Row],[Stock]],[2]CUS030!$A$5:$BO$10000,26,0)/Table1[[#This Row],[Rate
(L/S)]],"")</f>
        <v>0</v>
      </c>
      <c r="V705" s="7">
        <f>IFERROR(VLOOKUP(Table1[[#This Row],[Stock]],[2]CUS030!$A$5:$BO$10000,27,0)/Table1[[#This Row],[Rate
(L/S)]],"")</f>
        <v>0</v>
      </c>
      <c r="W705" s="7">
        <f>IFERROR(VLOOKUP(Table1[[#This Row],[Stock]],[2]CUS030!$A$5:$BO$10000,28,0)/Table1[[#This Row],[Rate
(L/S)]],"")</f>
        <v>0</v>
      </c>
      <c r="X705" s="7">
        <f>IFERROR(VLOOKUP(Table1[[#This Row],[Stock]],[2]CUS030!$A$5:$BO$10000,29,0)/Table1[[#This Row],[Rate
(L/S)]],"")</f>
        <v>0</v>
      </c>
      <c r="Y705" s="7">
        <f>IFERROR(VLOOKUP(Table1[[#This Row],[Stock]],[2]CUS030!$A$5:$BO$10000,30,0)/Table1[[#This Row],[Rate
(L/S)]],"")</f>
        <v>0</v>
      </c>
      <c r="Z705" s="7">
        <f>IFERROR(VLOOKUP(Table1[[#This Row],[Stock]],[2]CUS030!$A$5:$BO$10000,31,0)/Table1[[#This Row],[Rate
(L/S)]],"")</f>
        <v>0</v>
      </c>
      <c r="AA705" s="7">
        <f>IFERROR(VLOOKUP(Table1[[#This Row],[Stock]],[2]CUS030!$A$5:$BO$10000,32,0)/Table1[[#This Row],[Rate
(L/S)]],"")</f>
        <v>0</v>
      </c>
      <c r="AB705" s="7">
        <f>IFERROR(VLOOKUP(Table1[[#This Row],[Stock]],[2]CUS030!$A$5:$BO$10000,33,0)/Table1[[#This Row],[Rate
(L/S)]],"")</f>
        <v>0</v>
      </c>
      <c r="AC705" s="7">
        <f>IFERROR(VLOOKUP(Table1[[#This Row],[Stock]],[2]CUS030!$A$5:$BO$10000,34,0)/Table1[[#This Row],[Rate
(L/S)]],"")</f>
        <v>0</v>
      </c>
      <c r="AD705" s="7">
        <f>IFERROR(VLOOKUP(Table1[[#This Row],[Stock]],[2]CUS030!$A$5:$BO$10000,35,0)/Table1[[#This Row],[Rate
(L/S)]],"")</f>
        <v>0</v>
      </c>
      <c r="AE705" s="7">
        <f>IFERROR(VLOOKUP(Table1[[#This Row],[Stock]],[2]CUS030!$A$5:$BO$10000,36,0)/Table1[[#This Row],[Rate
(L/S)]],"")</f>
        <v>0</v>
      </c>
      <c r="AF705" s="7">
        <f>IFERROR(VLOOKUP(Table1[[#This Row],[Stock]],[2]CUS030!$A$5:$BO$10000,37,0)/Table1[[#This Row],[Rate
(L/S)]],"")</f>
        <v>0</v>
      </c>
      <c r="AG705" s="7">
        <f>IFERROR(VLOOKUP(Table1[[#This Row],[Stock]],[2]CUS030!$A$5:$BO$10000,38,0)/Table1[[#This Row],[Rate
(L/S)]],"")</f>
        <v>0</v>
      </c>
      <c r="AH705" s="7">
        <f>IFERROR(VLOOKUP(Table1[[#This Row],[Stock]],[2]CUS030!$A$5:$BO$10000,39,0)/Table1[[#This Row],[Rate
(L/S)]],"")</f>
        <v>0</v>
      </c>
      <c r="AI705" s="7">
        <f>IFERROR(VLOOKUP(Table1[[#This Row],[Stock]],[2]CUS030!$A$5:$BO$10000,40,0)/Table1[[#This Row],[Rate
(L/S)]],"")</f>
        <v>0</v>
      </c>
      <c r="AJ705" s="7">
        <f>IFERROR(VLOOKUP(Table1[[#This Row],[Stock]],[2]CUS030!$A$5:$BO$10000,41,0)/Table1[[#This Row],[Rate
(L/S)]],"")</f>
        <v>0</v>
      </c>
      <c r="AK705" s="7">
        <f>IFERROR(VLOOKUP(Table1[[#This Row],[Stock]],[2]CUS030!$A$5:$BO$10000,42,0)/Table1[[#This Row],[Rate
(L/S)]],"")</f>
        <v>0</v>
      </c>
      <c r="AL705" s="7">
        <f>IFERROR(VLOOKUP(Table1[[#This Row],[Stock]],[2]CUS030!$A$5:$BO$10000,43,0)/Table1[[#This Row],[Rate
(L/S)]],"")</f>
        <v>0</v>
      </c>
      <c r="AM705" s="7">
        <f>IFERROR(VLOOKUP(Table1[[#This Row],[Stock]],[2]CUS030!$A$5:$BO$10000,44,0)/Table1[[#This Row],[Rate
(L/S)]],"")</f>
        <v>0</v>
      </c>
      <c r="AN705" s="7">
        <f>IFERROR(VLOOKUP(Table1[[#This Row],[Stock]],[2]CUS030!$A$5:$BO$10000,45,0)/Table1[[#This Row],[Rate
(L/S)]],"")</f>
        <v>0</v>
      </c>
      <c r="AO705" s="7">
        <f>IFERROR(VLOOKUP(Table1[[#This Row],[Stock]],[2]CUS030!$A$5:$BO$10000,46,0)/Table1[[#This Row],[Rate
(L/S)]],"")</f>
        <v>0</v>
      </c>
      <c r="AP705" s="7">
        <f>IFERROR(VLOOKUP(Table1[[#This Row],[Stock]],[2]CUS030!$A$5:$BO$10000,47,0)/Table1[[#This Row],[Rate
(L/S)]],"")</f>
        <v>0</v>
      </c>
      <c r="AQ705" s="7">
        <f>IFERROR(VLOOKUP(Table1[[#This Row],[Stock]],[2]CUS030!$A$5:$BO$10000,48,0)/Table1[[#This Row],[Rate
(L/S)]],"")</f>
        <v>0</v>
      </c>
      <c r="AR705" s="7">
        <f>IFERROR(VLOOKUP(Table1[[#This Row],[Stock]],[2]CUS030!$A$5:$BO$10000,49,0)/Table1[[#This Row],[Rate
(L/S)]],"")</f>
        <v>0</v>
      </c>
      <c r="AS705" s="7">
        <f>IFERROR(VLOOKUP(Table1[[#This Row],[Stock]],[2]CUS030!$A$5:$BO$10000,50,0)/Table1[[#This Row],[Rate
(L/S)]],"")</f>
        <v>0</v>
      </c>
      <c r="AT705" s="7">
        <f>IFERROR(VLOOKUP(Table1[[#This Row],[Stock]],[2]CUS030!$A$5:$BO$10000,51,0)/Table1[[#This Row],[Rate
(L/S)]],"")</f>
        <v>0</v>
      </c>
      <c r="AU705" s="7">
        <f>IFERROR(VLOOKUP(Table1[[#This Row],[Stock]],[2]CUS030!$A$5:$BO$10000,52,0)/Table1[[#This Row],[Rate
(L/S)]],"")</f>
        <v>0</v>
      </c>
      <c r="AV705" s="7">
        <f>IFERROR(VLOOKUP(Table1[[#This Row],[Stock]],[2]CUS030!$A$5:$BO$10000,53,0)/Table1[[#This Row],[Rate
(L/S)]],"")</f>
        <v>0</v>
      </c>
      <c r="AW705" s="7">
        <f>IFERROR(VLOOKUP(Table1[[#This Row],[Stock]],[2]CUS030!$A$5:$BO$10000,54,0)/Table1[[#This Row],[Rate
(L/S)]],"")</f>
        <v>0</v>
      </c>
      <c r="AX705" s="7">
        <f>IFERROR(VLOOKUP(Table1[[#This Row],[Stock]],[2]CUS030!$A$5:$BO$10000,55,0)/Table1[[#This Row],[Rate
(L/S)]],"")</f>
        <v>0</v>
      </c>
      <c r="AY705" s="7">
        <f>IFERROR(VLOOKUP(Table1[[#This Row],[Stock]],[2]CUS030!$A$5:$BO$10000,56,0)/Table1[[#This Row],[Rate
(L/S)]],"")</f>
        <v>0</v>
      </c>
      <c r="AZ705" s="7">
        <f>IFERROR(VLOOKUP(Table1[[#This Row],[Stock]],[2]CUS030!$A$5:$BO$10000,57,0)/Table1[[#This Row],[Rate
(L/S)]],"")</f>
        <v>0</v>
      </c>
      <c r="BA705" s="7">
        <f>IFERROR(VLOOKUP(Table1[[#This Row],[Stock]],[2]CUS030!$A$5:$BO$10000,58,0)/Table1[[#This Row],[Rate
(L/S)]],"")</f>
        <v>57</v>
      </c>
      <c r="BB705" s="7">
        <f>IFERROR(VLOOKUP(Table1[[#This Row],[Stock]],[2]CUS030!$A$5:$BO$10000,59,0)/Table1[[#This Row],[Rate
(L/S)]],"")</f>
        <v>33</v>
      </c>
      <c r="BC705" s="7">
        <f>IFERROR(VLOOKUP(Table1[[#This Row],[Stock]],[2]CUS030!$A$5:$BO$10000,60,0)/Table1[[#This Row],[Rate
(L/S)]],"")</f>
        <v>78</v>
      </c>
      <c r="BD705" s="7">
        <f>IFERROR(VLOOKUP(Table1[[#This Row],[Stock]],[2]CUS030!$A$5:$BO$10000,61,0)/Table1[[#This Row],[Rate
(L/S)]],"")</f>
        <v>78</v>
      </c>
      <c r="BE705" s="7">
        <f>IFERROR(VLOOKUP(Table1[[#This Row],[Stock]],[2]CUS030!$A$5:$BO$10000,62,0)/Table1[[#This Row],[Rate
(L/S)]],"")</f>
        <v>100</v>
      </c>
      <c r="BF705" s="7">
        <f>IFERROR(VLOOKUP(Table1[[#This Row],[Stock]],[2]CUS030!$A$5:$BO$10000,63,0)/Table1[[#This Row],[Rate
(L/S)]],"")</f>
        <v>100</v>
      </c>
      <c r="BG705" s="7">
        <f>IFERROR(VLOOKUP(Table1[[#This Row],[Stock]],[2]CUS030!$A$5:$BO$10000,64,0)/Table1[[#This Row],[Rate
(L/S)]],"")</f>
        <v>89</v>
      </c>
      <c r="BH705" s="7">
        <f>IFERROR(VLOOKUP(Table1[[#This Row],[Stock]],[2]CUS030!$A$5:$BO$10000,65,0)/Table1[[#This Row],[Rate
(L/S)]],"")</f>
        <v>100</v>
      </c>
      <c r="BI705" s="7" t="s">
        <v>1</v>
      </c>
      <c r="BJ705" s="15">
        <f>IFERROR(IF(Table1[[#This Row],[S.Material]]="S",(Table1[[#This Row],[Total Qty]]+Table1[[#This Row],[N+1]]+Table1[[#This Row],[N+2]]),Table1[[#This Row],[Total Qty]]+Table1[[#This Row],[N+1]]),)</f>
        <v>0</v>
      </c>
      <c r="BK705" s="7" t="str">
        <f>IFERROR(IF(((AVERAGE((Table1[[#This Row],[N+1]],Table1[[#This Row],[N+2]]),Table1[[#This Row],[N+3]])-(Table1[[#This Row],[Total Qty]])))&gt;500,"Fixed&gt;500pcs",""),"")</f>
        <v/>
      </c>
      <c r="BL705" s="7" t="str">
        <f>IF(AND(Table1[[#This Row],[Last Forcast]]=0,Table1[[#This Row],[Total Qty]]&gt;0,Table1[[#This Row],[N+1]]&gt;0),"Check PO again","")</f>
        <v/>
      </c>
    </row>
    <row r="706" spans="2:64" x14ac:dyDescent="0.3">
      <c r="B706">
        <v>704</v>
      </c>
      <c r="C706" t="s">
        <v>921</v>
      </c>
      <c r="D706">
        <f>IFERROR(ROUND((MID(Table1[[#This Row],[Production]],35,(LEN(Table1[[#This Row],[Production]]))-37)/(MID(Table1[[#This Row],[Stock]],35,(LEN(Table1[[#This Row],[Stock]]))-37))),0),"")</f>
        <v>1</v>
      </c>
      <c r="E706" t="s">
        <v>921</v>
      </c>
      <c r="F706" s="16">
        <f>VLOOKUP(LEFT(Table1[[#This Row],[Production]],LEN(Table1[[#This Row],[Production]])-7),Item!$A$5:$Z$1000,26,0)</f>
        <v>1.0580000000000001</v>
      </c>
      <c r="H706" s="8" t="str">
        <f>IFERROR(VLOOKUP(MID(Table1[[#This Row],[Production]],10,2),Special!$B$2:$D$26,3,0),"")</f>
        <v>-</v>
      </c>
      <c r="J706" t="b">
        <f>EXACT(LEFT(Table1[[#This Row],[Stock]],12),LEFT(Table1[[#This Row],[Production]],12))</f>
        <v>1</v>
      </c>
      <c r="K706" t="b">
        <f>EXACT((RIGHT(Table1[[#This Row],[Stock]],3)),((RIGHT(Table1[[#This Row],[Production]],3))))</f>
        <v>1</v>
      </c>
      <c r="L706" s="14" t="str">
        <f>IFERROR(VLOOKUP(Table1[[#This Row],[Stock]],[1]Sheet1!$A$7:$N$10000,14,0),"")</f>
        <v/>
      </c>
      <c r="M706" s="14" t="str">
        <f>IFERROR(ROUND((Table1[[#This Row],[Stock
(S&amp;L)]]/Table1[[#This Row],[Rate
(L/S)]]),0),"")</f>
        <v/>
      </c>
      <c r="O706" t="str">
        <f>IF(Table1[[#This Row],[Rate
(L/S)]]=1,"P/E","C")</f>
        <v>P/E</v>
      </c>
      <c r="P706" s="7">
        <f>IFERROR(VLOOKUP(Table1[[#This Row],[Stock]],[2]CUS030!$A$5:$BO$10000,21,0)/Table1[[#This Row],[Rate
(L/S)]],"")</f>
        <v>0</v>
      </c>
      <c r="Q706" s="7">
        <f>IFERROR(VLOOKUP(Table1[[#This Row],[Stock]],[2]CUS030!$A$5:$BO$10000,22,0)/Table1[[#This Row],[Rate
(L/S)]],"")</f>
        <v>0</v>
      </c>
      <c r="R706" s="7">
        <f>IFERROR(VLOOKUP(Table1[[#This Row],[Stock]],[2]CUS030!$A$5:$BO$10000,23,0)/Table1[[#This Row],[Rate
(L/S)]],"")</f>
        <v>0</v>
      </c>
      <c r="S706" s="7">
        <f>IFERROR(VLOOKUP(Table1[[#This Row],[Stock]],[2]CUS030!$A$5:$BO$10000,24,0)/Table1[[#This Row],[Rate
(L/S)]],"")</f>
        <v>0</v>
      </c>
      <c r="T706" s="7">
        <f>IFERROR(VLOOKUP(Table1[[#This Row],[Stock]],[2]CUS030!$A$5:$BO$10000,25,0)/Table1[[#This Row],[Rate
(L/S)]],"")</f>
        <v>0</v>
      </c>
      <c r="U706" s="7">
        <f>IFERROR(VLOOKUP(Table1[[#This Row],[Stock]],[2]CUS030!$A$5:$BO$10000,26,0)/Table1[[#This Row],[Rate
(L/S)]],"")</f>
        <v>0</v>
      </c>
      <c r="V706" s="7">
        <f>IFERROR(VLOOKUP(Table1[[#This Row],[Stock]],[2]CUS030!$A$5:$BO$10000,27,0)/Table1[[#This Row],[Rate
(L/S)]],"")</f>
        <v>0</v>
      </c>
      <c r="W706" s="7">
        <f>IFERROR(VLOOKUP(Table1[[#This Row],[Stock]],[2]CUS030!$A$5:$BO$10000,28,0)/Table1[[#This Row],[Rate
(L/S)]],"")</f>
        <v>0</v>
      </c>
      <c r="X706" s="7">
        <f>IFERROR(VLOOKUP(Table1[[#This Row],[Stock]],[2]CUS030!$A$5:$BO$10000,29,0)/Table1[[#This Row],[Rate
(L/S)]],"")</f>
        <v>0</v>
      </c>
      <c r="Y706" s="7">
        <f>IFERROR(VLOOKUP(Table1[[#This Row],[Stock]],[2]CUS030!$A$5:$BO$10000,30,0)/Table1[[#This Row],[Rate
(L/S)]],"")</f>
        <v>0</v>
      </c>
      <c r="Z706" s="7">
        <f>IFERROR(VLOOKUP(Table1[[#This Row],[Stock]],[2]CUS030!$A$5:$BO$10000,31,0)/Table1[[#This Row],[Rate
(L/S)]],"")</f>
        <v>0</v>
      </c>
      <c r="AA706" s="7">
        <f>IFERROR(VLOOKUP(Table1[[#This Row],[Stock]],[2]CUS030!$A$5:$BO$10000,32,0)/Table1[[#This Row],[Rate
(L/S)]],"")</f>
        <v>0</v>
      </c>
      <c r="AB706" s="7">
        <f>IFERROR(VLOOKUP(Table1[[#This Row],[Stock]],[2]CUS030!$A$5:$BO$10000,33,0)/Table1[[#This Row],[Rate
(L/S)]],"")</f>
        <v>0</v>
      </c>
      <c r="AC706" s="7">
        <f>IFERROR(VLOOKUP(Table1[[#This Row],[Stock]],[2]CUS030!$A$5:$BO$10000,34,0)/Table1[[#This Row],[Rate
(L/S)]],"")</f>
        <v>0</v>
      </c>
      <c r="AD706" s="7">
        <f>IFERROR(VLOOKUP(Table1[[#This Row],[Stock]],[2]CUS030!$A$5:$BO$10000,35,0)/Table1[[#This Row],[Rate
(L/S)]],"")</f>
        <v>0</v>
      </c>
      <c r="AE706" s="7">
        <f>IFERROR(VLOOKUP(Table1[[#This Row],[Stock]],[2]CUS030!$A$5:$BO$10000,36,0)/Table1[[#This Row],[Rate
(L/S)]],"")</f>
        <v>0</v>
      </c>
      <c r="AF706" s="7">
        <f>IFERROR(VLOOKUP(Table1[[#This Row],[Stock]],[2]CUS030!$A$5:$BO$10000,37,0)/Table1[[#This Row],[Rate
(L/S)]],"")</f>
        <v>0</v>
      </c>
      <c r="AG706" s="7">
        <f>IFERROR(VLOOKUP(Table1[[#This Row],[Stock]],[2]CUS030!$A$5:$BO$10000,38,0)/Table1[[#This Row],[Rate
(L/S)]],"")</f>
        <v>0</v>
      </c>
      <c r="AH706" s="7">
        <f>IFERROR(VLOOKUP(Table1[[#This Row],[Stock]],[2]CUS030!$A$5:$BO$10000,39,0)/Table1[[#This Row],[Rate
(L/S)]],"")</f>
        <v>0</v>
      </c>
      <c r="AI706" s="7">
        <f>IFERROR(VLOOKUP(Table1[[#This Row],[Stock]],[2]CUS030!$A$5:$BO$10000,40,0)/Table1[[#This Row],[Rate
(L/S)]],"")</f>
        <v>0</v>
      </c>
      <c r="AJ706" s="7">
        <f>IFERROR(VLOOKUP(Table1[[#This Row],[Stock]],[2]CUS030!$A$5:$BO$10000,41,0)/Table1[[#This Row],[Rate
(L/S)]],"")</f>
        <v>0</v>
      </c>
      <c r="AK706" s="7">
        <f>IFERROR(VLOOKUP(Table1[[#This Row],[Stock]],[2]CUS030!$A$5:$BO$10000,42,0)/Table1[[#This Row],[Rate
(L/S)]],"")</f>
        <v>0</v>
      </c>
      <c r="AL706" s="7">
        <f>IFERROR(VLOOKUP(Table1[[#This Row],[Stock]],[2]CUS030!$A$5:$BO$10000,43,0)/Table1[[#This Row],[Rate
(L/S)]],"")</f>
        <v>0</v>
      </c>
      <c r="AM706" s="7">
        <f>IFERROR(VLOOKUP(Table1[[#This Row],[Stock]],[2]CUS030!$A$5:$BO$10000,44,0)/Table1[[#This Row],[Rate
(L/S)]],"")</f>
        <v>0</v>
      </c>
      <c r="AN706" s="7">
        <f>IFERROR(VLOOKUP(Table1[[#This Row],[Stock]],[2]CUS030!$A$5:$BO$10000,45,0)/Table1[[#This Row],[Rate
(L/S)]],"")</f>
        <v>0</v>
      </c>
      <c r="AO706" s="7">
        <f>IFERROR(VLOOKUP(Table1[[#This Row],[Stock]],[2]CUS030!$A$5:$BO$10000,46,0)/Table1[[#This Row],[Rate
(L/S)]],"")</f>
        <v>0</v>
      </c>
      <c r="AP706" s="7">
        <f>IFERROR(VLOOKUP(Table1[[#This Row],[Stock]],[2]CUS030!$A$5:$BO$10000,47,0)/Table1[[#This Row],[Rate
(L/S)]],"")</f>
        <v>0</v>
      </c>
      <c r="AQ706" s="7">
        <f>IFERROR(VLOOKUP(Table1[[#This Row],[Stock]],[2]CUS030!$A$5:$BO$10000,48,0)/Table1[[#This Row],[Rate
(L/S)]],"")</f>
        <v>0</v>
      </c>
      <c r="AR706" s="7">
        <f>IFERROR(VLOOKUP(Table1[[#This Row],[Stock]],[2]CUS030!$A$5:$BO$10000,49,0)/Table1[[#This Row],[Rate
(L/S)]],"")</f>
        <v>0</v>
      </c>
      <c r="AS706" s="7">
        <f>IFERROR(VLOOKUP(Table1[[#This Row],[Stock]],[2]CUS030!$A$5:$BO$10000,50,0)/Table1[[#This Row],[Rate
(L/S)]],"")</f>
        <v>0</v>
      </c>
      <c r="AT706" s="7">
        <f>IFERROR(VLOOKUP(Table1[[#This Row],[Stock]],[2]CUS030!$A$5:$BO$10000,51,0)/Table1[[#This Row],[Rate
(L/S)]],"")</f>
        <v>0</v>
      </c>
      <c r="AU706" s="7">
        <f>IFERROR(VLOOKUP(Table1[[#This Row],[Stock]],[2]CUS030!$A$5:$BO$10000,52,0)/Table1[[#This Row],[Rate
(L/S)]],"")</f>
        <v>0</v>
      </c>
      <c r="AV706" s="7">
        <f>IFERROR(VLOOKUP(Table1[[#This Row],[Stock]],[2]CUS030!$A$5:$BO$10000,53,0)/Table1[[#This Row],[Rate
(L/S)]],"")</f>
        <v>0</v>
      </c>
      <c r="AW706" s="7">
        <f>IFERROR(VLOOKUP(Table1[[#This Row],[Stock]],[2]CUS030!$A$5:$BO$10000,54,0)/Table1[[#This Row],[Rate
(L/S)]],"")</f>
        <v>0</v>
      </c>
      <c r="AX706" s="7">
        <f>IFERROR(VLOOKUP(Table1[[#This Row],[Stock]],[2]CUS030!$A$5:$BO$10000,55,0)/Table1[[#This Row],[Rate
(L/S)]],"")</f>
        <v>0</v>
      </c>
      <c r="AY706" s="7">
        <f>IFERROR(VLOOKUP(Table1[[#This Row],[Stock]],[2]CUS030!$A$5:$BO$10000,56,0)/Table1[[#This Row],[Rate
(L/S)]],"")</f>
        <v>0</v>
      </c>
      <c r="AZ706" s="7">
        <f>IFERROR(VLOOKUP(Table1[[#This Row],[Stock]],[2]CUS030!$A$5:$BO$10000,57,0)/Table1[[#This Row],[Rate
(L/S)]],"")</f>
        <v>0</v>
      </c>
      <c r="BA706" s="7">
        <f>IFERROR(VLOOKUP(Table1[[#This Row],[Stock]],[2]CUS030!$A$5:$BO$10000,58,0)/Table1[[#This Row],[Rate
(L/S)]],"")</f>
        <v>0</v>
      </c>
      <c r="BB706" s="7">
        <f>IFERROR(VLOOKUP(Table1[[#This Row],[Stock]],[2]CUS030!$A$5:$BO$10000,59,0)/Table1[[#This Row],[Rate
(L/S)]],"")</f>
        <v>0</v>
      </c>
      <c r="BC706" s="7">
        <f>IFERROR(VLOOKUP(Table1[[#This Row],[Stock]],[2]CUS030!$A$5:$BO$10000,60,0)/Table1[[#This Row],[Rate
(L/S)]],"")</f>
        <v>0</v>
      </c>
      <c r="BD706" s="7">
        <f>IFERROR(VLOOKUP(Table1[[#This Row],[Stock]],[2]CUS030!$A$5:$BO$10000,61,0)/Table1[[#This Row],[Rate
(L/S)]],"")</f>
        <v>0</v>
      </c>
      <c r="BE706" s="7">
        <f>IFERROR(VLOOKUP(Table1[[#This Row],[Stock]],[2]CUS030!$A$5:$BO$10000,62,0)/Table1[[#This Row],[Rate
(L/S)]],"")</f>
        <v>0</v>
      </c>
      <c r="BF706" s="7">
        <f>IFERROR(VLOOKUP(Table1[[#This Row],[Stock]],[2]CUS030!$A$5:$BO$10000,63,0)/Table1[[#This Row],[Rate
(L/S)]],"")</f>
        <v>0</v>
      </c>
      <c r="BG706" s="7">
        <f>IFERROR(VLOOKUP(Table1[[#This Row],[Stock]],[2]CUS030!$A$5:$BO$10000,64,0)/Table1[[#This Row],[Rate
(L/S)]],"")</f>
        <v>0</v>
      </c>
      <c r="BH706" s="7">
        <f>IFERROR(VLOOKUP(Table1[[#This Row],[Stock]],[2]CUS030!$A$5:$BO$10000,65,0)/Table1[[#This Row],[Rate
(L/S)]],"")</f>
        <v>0</v>
      </c>
      <c r="BI706" s="7" t="s">
        <v>1</v>
      </c>
      <c r="BJ706" s="15">
        <f>IFERROR(IF(Table1[[#This Row],[S.Material]]="S",(Table1[[#This Row],[Total Qty]]+Table1[[#This Row],[N+1]]+Table1[[#This Row],[N+2]]),Table1[[#This Row],[Total Qty]]+Table1[[#This Row],[N+1]]),)</f>
        <v>0</v>
      </c>
      <c r="BK706" s="7" t="str">
        <f>IFERROR(IF(((AVERAGE((Table1[[#This Row],[N+1]],Table1[[#This Row],[N+2]]),Table1[[#This Row],[N+3]])-(Table1[[#This Row],[Total Qty]])))&gt;500,"Fixed&gt;500pcs",""),"")</f>
        <v/>
      </c>
      <c r="BL706" s="7" t="str">
        <f>IF(AND(Table1[[#This Row],[Last Forcast]]=0,Table1[[#This Row],[Total Qty]]&gt;0,Table1[[#This Row],[N+1]]&gt;0),"Check PO again","")</f>
        <v/>
      </c>
    </row>
    <row r="707" spans="2:64" x14ac:dyDescent="0.3">
      <c r="B707">
        <v>705</v>
      </c>
      <c r="C707" t="s">
        <v>922</v>
      </c>
      <c r="D707">
        <f>IFERROR(ROUND((MID(Table1[[#This Row],[Production]],35,(LEN(Table1[[#This Row],[Production]]))-37)/(MID(Table1[[#This Row],[Stock]],35,(LEN(Table1[[#This Row],[Stock]]))-37))),0),"")</f>
        <v>1</v>
      </c>
      <c r="E707" t="s">
        <v>922</v>
      </c>
      <c r="F707" s="16">
        <f>VLOOKUP(LEFT(Table1[[#This Row],[Production]],LEN(Table1[[#This Row],[Production]])-7),Item!$A$5:$Z$1000,26,0)</f>
        <v>0.69</v>
      </c>
      <c r="H707" s="8" t="str">
        <f>IFERROR(VLOOKUP(MID(Table1[[#This Row],[Production]],10,2),Special!$B$2:$D$26,3,0),"")</f>
        <v>-</v>
      </c>
      <c r="J707" t="b">
        <f>EXACT(LEFT(Table1[[#This Row],[Stock]],12),LEFT(Table1[[#This Row],[Production]],12))</f>
        <v>1</v>
      </c>
      <c r="K707" t="b">
        <f>EXACT((RIGHT(Table1[[#This Row],[Stock]],3)),((RIGHT(Table1[[#This Row],[Production]],3))))</f>
        <v>1</v>
      </c>
      <c r="L707" s="14" t="str">
        <f>IFERROR(VLOOKUP(Table1[[#This Row],[Stock]],[1]Sheet1!$A$7:$N$10000,14,0),"")</f>
        <v/>
      </c>
      <c r="M707" s="14" t="str">
        <f>IFERROR(ROUND((Table1[[#This Row],[Stock
(S&amp;L)]]/Table1[[#This Row],[Rate
(L/S)]]),0),"")</f>
        <v/>
      </c>
      <c r="O707" t="str">
        <f>IF(Table1[[#This Row],[Rate
(L/S)]]=1,"P/E","C")</f>
        <v>P/E</v>
      </c>
      <c r="P707" s="7">
        <f>IFERROR(VLOOKUP(Table1[[#This Row],[Stock]],[2]CUS030!$A$5:$BO$10000,21,0)/Table1[[#This Row],[Rate
(L/S)]],"")</f>
        <v>0</v>
      </c>
      <c r="Q707" s="7">
        <f>IFERROR(VLOOKUP(Table1[[#This Row],[Stock]],[2]CUS030!$A$5:$BO$10000,22,0)/Table1[[#This Row],[Rate
(L/S)]],"")</f>
        <v>0</v>
      </c>
      <c r="R707" s="7">
        <f>IFERROR(VLOOKUP(Table1[[#This Row],[Stock]],[2]CUS030!$A$5:$BO$10000,23,0)/Table1[[#This Row],[Rate
(L/S)]],"")</f>
        <v>0</v>
      </c>
      <c r="S707" s="7">
        <f>IFERROR(VLOOKUP(Table1[[#This Row],[Stock]],[2]CUS030!$A$5:$BO$10000,24,0)/Table1[[#This Row],[Rate
(L/S)]],"")</f>
        <v>0</v>
      </c>
      <c r="T707" s="7">
        <f>IFERROR(VLOOKUP(Table1[[#This Row],[Stock]],[2]CUS030!$A$5:$BO$10000,25,0)/Table1[[#This Row],[Rate
(L/S)]],"")</f>
        <v>0</v>
      </c>
      <c r="U707" s="7">
        <f>IFERROR(VLOOKUP(Table1[[#This Row],[Stock]],[2]CUS030!$A$5:$BO$10000,26,0)/Table1[[#This Row],[Rate
(L/S)]],"")</f>
        <v>0</v>
      </c>
      <c r="V707" s="7">
        <f>IFERROR(VLOOKUP(Table1[[#This Row],[Stock]],[2]CUS030!$A$5:$BO$10000,27,0)/Table1[[#This Row],[Rate
(L/S)]],"")</f>
        <v>0</v>
      </c>
      <c r="W707" s="7">
        <f>IFERROR(VLOOKUP(Table1[[#This Row],[Stock]],[2]CUS030!$A$5:$BO$10000,28,0)/Table1[[#This Row],[Rate
(L/S)]],"")</f>
        <v>0</v>
      </c>
      <c r="X707" s="7">
        <f>IFERROR(VLOOKUP(Table1[[#This Row],[Stock]],[2]CUS030!$A$5:$BO$10000,29,0)/Table1[[#This Row],[Rate
(L/S)]],"")</f>
        <v>0</v>
      </c>
      <c r="Y707" s="7">
        <f>IFERROR(VLOOKUP(Table1[[#This Row],[Stock]],[2]CUS030!$A$5:$BO$10000,30,0)/Table1[[#This Row],[Rate
(L/S)]],"")</f>
        <v>0</v>
      </c>
      <c r="Z707" s="7">
        <f>IFERROR(VLOOKUP(Table1[[#This Row],[Stock]],[2]CUS030!$A$5:$BO$10000,31,0)/Table1[[#This Row],[Rate
(L/S)]],"")</f>
        <v>0</v>
      </c>
      <c r="AA707" s="7">
        <f>IFERROR(VLOOKUP(Table1[[#This Row],[Stock]],[2]CUS030!$A$5:$BO$10000,32,0)/Table1[[#This Row],[Rate
(L/S)]],"")</f>
        <v>0</v>
      </c>
      <c r="AB707" s="7">
        <f>IFERROR(VLOOKUP(Table1[[#This Row],[Stock]],[2]CUS030!$A$5:$BO$10000,33,0)/Table1[[#This Row],[Rate
(L/S)]],"")</f>
        <v>0</v>
      </c>
      <c r="AC707" s="7">
        <f>IFERROR(VLOOKUP(Table1[[#This Row],[Stock]],[2]CUS030!$A$5:$BO$10000,34,0)/Table1[[#This Row],[Rate
(L/S)]],"")</f>
        <v>0</v>
      </c>
      <c r="AD707" s="7">
        <f>IFERROR(VLOOKUP(Table1[[#This Row],[Stock]],[2]CUS030!$A$5:$BO$10000,35,0)/Table1[[#This Row],[Rate
(L/S)]],"")</f>
        <v>0</v>
      </c>
      <c r="AE707" s="7">
        <f>IFERROR(VLOOKUP(Table1[[#This Row],[Stock]],[2]CUS030!$A$5:$BO$10000,36,0)/Table1[[#This Row],[Rate
(L/S)]],"")</f>
        <v>0</v>
      </c>
      <c r="AF707" s="7">
        <f>IFERROR(VLOOKUP(Table1[[#This Row],[Stock]],[2]CUS030!$A$5:$BO$10000,37,0)/Table1[[#This Row],[Rate
(L/S)]],"")</f>
        <v>0</v>
      </c>
      <c r="AG707" s="7">
        <f>IFERROR(VLOOKUP(Table1[[#This Row],[Stock]],[2]CUS030!$A$5:$BO$10000,38,0)/Table1[[#This Row],[Rate
(L/S)]],"")</f>
        <v>0</v>
      </c>
      <c r="AH707" s="7">
        <f>IFERROR(VLOOKUP(Table1[[#This Row],[Stock]],[2]CUS030!$A$5:$BO$10000,39,0)/Table1[[#This Row],[Rate
(L/S)]],"")</f>
        <v>0</v>
      </c>
      <c r="AI707" s="7">
        <f>IFERROR(VLOOKUP(Table1[[#This Row],[Stock]],[2]CUS030!$A$5:$BO$10000,40,0)/Table1[[#This Row],[Rate
(L/S)]],"")</f>
        <v>0</v>
      </c>
      <c r="AJ707" s="7">
        <f>IFERROR(VLOOKUP(Table1[[#This Row],[Stock]],[2]CUS030!$A$5:$BO$10000,41,0)/Table1[[#This Row],[Rate
(L/S)]],"")</f>
        <v>0</v>
      </c>
      <c r="AK707" s="7">
        <f>IFERROR(VLOOKUP(Table1[[#This Row],[Stock]],[2]CUS030!$A$5:$BO$10000,42,0)/Table1[[#This Row],[Rate
(L/S)]],"")</f>
        <v>0</v>
      </c>
      <c r="AL707" s="7">
        <f>IFERROR(VLOOKUP(Table1[[#This Row],[Stock]],[2]CUS030!$A$5:$BO$10000,43,0)/Table1[[#This Row],[Rate
(L/S)]],"")</f>
        <v>0</v>
      </c>
      <c r="AM707" s="7">
        <f>IFERROR(VLOOKUP(Table1[[#This Row],[Stock]],[2]CUS030!$A$5:$BO$10000,44,0)/Table1[[#This Row],[Rate
(L/S)]],"")</f>
        <v>0</v>
      </c>
      <c r="AN707" s="7">
        <f>IFERROR(VLOOKUP(Table1[[#This Row],[Stock]],[2]CUS030!$A$5:$BO$10000,45,0)/Table1[[#This Row],[Rate
(L/S)]],"")</f>
        <v>0</v>
      </c>
      <c r="AO707" s="7">
        <f>IFERROR(VLOOKUP(Table1[[#This Row],[Stock]],[2]CUS030!$A$5:$BO$10000,46,0)/Table1[[#This Row],[Rate
(L/S)]],"")</f>
        <v>0</v>
      </c>
      <c r="AP707" s="7">
        <f>IFERROR(VLOOKUP(Table1[[#This Row],[Stock]],[2]CUS030!$A$5:$BO$10000,47,0)/Table1[[#This Row],[Rate
(L/S)]],"")</f>
        <v>0</v>
      </c>
      <c r="AQ707" s="7">
        <f>IFERROR(VLOOKUP(Table1[[#This Row],[Stock]],[2]CUS030!$A$5:$BO$10000,48,0)/Table1[[#This Row],[Rate
(L/S)]],"")</f>
        <v>0</v>
      </c>
      <c r="AR707" s="7">
        <f>IFERROR(VLOOKUP(Table1[[#This Row],[Stock]],[2]CUS030!$A$5:$BO$10000,49,0)/Table1[[#This Row],[Rate
(L/S)]],"")</f>
        <v>0</v>
      </c>
      <c r="AS707" s="7">
        <f>IFERROR(VLOOKUP(Table1[[#This Row],[Stock]],[2]CUS030!$A$5:$BO$10000,50,0)/Table1[[#This Row],[Rate
(L/S)]],"")</f>
        <v>0</v>
      </c>
      <c r="AT707" s="7">
        <f>IFERROR(VLOOKUP(Table1[[#This Row],[Stock]],[2]CUS030!$A$5:$BO$10000,51,0)/Table1[[#This Row],[Rate
(L/S)]],"")</f>
        <v>0</v>
      </c>
      <c r="AU707" s="7">
        <f>IFERROR(VLOOKUP(Table1[[#This Row],[Stock]],[2]CUS030!$A$5:$BO$10000,52,0)/Table1[[#This Row],[Rate
(L/S)]],"")</f>
        <v>0</v>
      </c>
      <c r="AV707" s="7">
        <f>IFERROR(VLOOKUP(Table1[[#This Row],[Stock]],[2]CUS030!$A$5:$BO$10000,53,0)/Table1[[#This Row],[Rate
(L/S)]],"")</f>
        <v>0</v>
      </c>
      <c r="AW707" s="7">
        <f>IFERROR(VLOOKUP(Table1[[#This Row],[Stock]],[2]CUS030!$A$5:$BO$10000,54,0)/Table1[[#This Row],[Rate
(L/S)]],"")</f>
        <v>0</v>
      </c>
      <c r="AX707" s="7">
        <f>IFERROR(VLOOKUP(Table1[[#This Row],[Stock]],[2]CUS030!$A$5:$BO$10000,55,0)/Table1[[#This Row],[Rate
(L/S)]],"")</f>
        <v>0</v>
      </c>
      <c r="AY707" s="7">
        <f>IFERROR(VLOOKUP(Table1[[#This Row],[Stock]],[2]CUS030!$A$5:$BO$10000,56,0)/Table1[[#This Row],[Rate
(L/S)]],"")</f>
        <v>0</v>
      </c>
      <c r="AZ707" s="7">
        <f>IFERROR(VLOOKUP(Table1[[#This Row],[Stock]],[2]CUS030!$A$5:$BO$10000,57,0)/Table1[[#This Row],[Rate
(L/S)]],"")</f>
        <v>0</v>
      </c>
      <c r="BA707" s="7">
        <f>IFERROR(VLOOKUP(Table1[[#This Row],[Stock]],[2]CUS030!$A$5:$BO$10000,58,0)/Table1[[#This Row],[Rate
(L/S)]],"")</f>
        <v>0</v>
      </c>
      <c r="BB707" s="7">
        <f>IFERROR(VLOOKUP(Table1[[#This Row],[Stock]],[2]CUS030!$A$5:$BO$10000,59,0)/Table1[[#This Row],[Rate
(L/S)]],"")</f>
        <v>0</v>
      </c>
      <c r="BC707" s="7">
        <f>IFERROR(VLOOKUP(Table1[[#This Row],[Stock]],[2]CUS030!$A$5:$BO$10000,60,0)/Table1[[#This Row],[Rate
(L/S)]],"")</f>
        <v>0</v>
      </c>
      <c r="BD707" s="7">
        <f>IFERROR(VLOOKUP(Table1[[#This Row],[Stock]],[2]CUS030!$A$5:$BO$10000,61,0)/Table1[[#This Row],[Rate
(L/S)]],"")</f>
        <v>0</v>
      </c>
      <c r="BE707" s="7">
        <f>IFERROR(VLOOKUP(Table1[[#This Row],[Stock]],[2]CUS030!$A$5:$BO$10000,62,0)/Table1[[#This Row],[Rate
(L/S)]],"")</f>
        <v>0</v>
      </c>
      <c r="BF707" s="7">
        <f>IFERROR(VLOOKUP(Table1[[#This Row],[Stock]],[2]CUS030!$A$5:$BO$10000,63,0)/Table1[[#This Row],[Rate
(L/S)]],"")</f>
        <v>0</v>
      </c>
      <c r="BG707" s="7">
        <f>IFERROR(VLOOKUP(Table1[[#This Row],[Stock]],[2]CUS030!$A$5:$BO$10000,64,0)/Table1[[#This Row],[Rate
(L/S)]],"")</f>
        <v>0</v>
      </c>
      <c r="BH707" s="7">
        <f>IFERROR(VLOOKUP(Table1[[#This Row],[Stock]],[2]CUS030!$A$5:$BO$10000,65,0)/Table1[[#This Row],[Rate
(L/S)]],"")</f>
        <v>0</v>
      </c>
      <c r="BI707" s="7" t="s">
        <v>1</v>
      </c>
      <c r="BJ707" s="15">
        <f>IFERROR(IF(Table1[[#This Row],[S.Material]]="S",(Table1[[#This Row],[Total Qty]]+Table1[[#This Row],[N+1]]+Table1[[#This Row],[N+2]]),Table1[[#This Row],[Total Qty]]+Table1[[#This Row],[N+1]]),)</f>
        <v>0</v>
      </c>
      <c r="BK707" s="7" t="str">
        <f>IFERROR(IF(((AVERAGE((Table1[[#This Row],[N+1]],Table1[[#This Row],[N+2]]),Table1[[#This Row],[N+3]])-(Table1[[#This Row],[Total Qty]])))&gt;500,"Fixed&gt;500pcs",""),"")</f>
        <v/>
      </c>
      <c r="BL707" s="7" t="str">
        <f>IF(AND(Table1[[#This Row],[Last Forcast]]=0,Table1[[#This Row],[Total Qty]]&gt;0,Table1[[#This Row],[N+1]]&gt;0),"Check PO again","")</f>
        <v/>
      </c>
    </row>
    <row r="708" spans="2:64" x14ac:dyDescent="0.3">
      <c r="B708">
        <v>706</v>
      </c>
      <c r="C708" t="s">
        <v>405</v>
      </c>
      <c r="D708">
        <f>IFERROR(ROUND((MID(Table1[[#This Row],[Production]],35,(LEN(Table1[[#This Row],[Production]]))-37)/(MID(Table1[[#This Row],[Stock]],35,(LEN(Table1[[#This Row],[Stock]]))-37))),0),"")</f>
        <v>1</v>
      </c>
      <c r="E708" t="s">
        <v>405</v>
      </c>
      <c r="F708" s="16">
        <f>VLOOKUP(LEFT(Table1[[#This Row],[Production]],LEN(Table1[[#This Row],[Production]])-7),Item!$A$5:$Z$1000,26,0)</f>
        <v>0.93899999999999995</v>
      </c>
      <c r="H708" s="8" t="str">
        <f>IFERROR(VLOOKUP(MID(Table1[[#This Row],[Production]],10,2),Special!$B$2:$D$26,3,0),"")</f>
        <v>-</v>
      </c>
      <c r="J708" t="b">
        <f>EXACT(LEFT(Table1[[#This Row],[Stock]],12),LEFT(Table1[[#This Row],[Production]],12))</f>
        <v>1</v>
      </c>
      <c r="K708" t="b">
        <f>EXACT((RIGHT(Table1[[#This Row],[Stock]],3)),((RIGHT(Table1[[#This Row],[Production]],3))))</f>
        <v>1</v>
      </c>
      <c r="L708" s="14" t="str">
        <f>IFERROR(VLOOKUP(Table1[[#This Row],[Stock]],[1]Sheet1!$A$7:$N$10000,14,0),"")</f>
        <v/>
      </c>
      <c r="M708" s="14" t="str">
        <f>IFERROR(ROUND((Table1[[#This Row],[Stock
(S&amp;L)]]/Table1[[#This Row],[Rate
(L/S)]]),0),"")</f>
        <v/>
      </c>
      <c r="O708" t="str">
        <f>IF(Table1[[#This Row],[Rate
(L/S)]]=1,"P/E","C")</f>
        <v>P/E</v>
      </c>
      <c r="P708" s="7">
        <f>IFERROR(VLOOKUP(Table1[[#This Row],[Stock]],[2]CUS030!$A$5:$BO$10000,21,0)/Table1[[#This Row],[Rate
(L/S)]],"")</f>
        <v>169</v>
      </c>
      <c r="Q708" s="7">
        <f>IFERROR(VLOOKUP(Table1[[#This Row],[Stock]],[2]CUS030!$A$5:$BO$10000,22,0)/Table1[[#This Row],[Rate
(L/S)]],"")</f>
        <v>0</v>
      </c>
      <c r="R708" s="7">
        <f>IFERROR(VLOOKUP(Table1[[#This Row],[Stock]],[2]CUS030!$A$5:$BO$10000,23,0)/Table1[[#This Row],[Rate
(L/S)]],"")</f>
        <v>0</v>
      </c>
      <c r="S708" s="7">
        <f>IFERROR(VLOOKUP(Table1[[#This Row],[Stock]],[2]CUS030!$A$5:$BO$10000,24,0)/Table1[[#This Row],[Rate
(L/S)]],"")</f>
        <v>0</v>
      </c>
      <c r="T708" s="7">
        <f>IFERROR(VLOOKUP(Table1[[#This Row],[Stock]],[2]CUS030!$A$5:$BO$10000,25,0)/Table1[[#This Row],[Rate
(L/S)]],"")</f>
        <v>0</v>
      </c>
      <c r="U708" s="7">
        <f>IFERROR(VLOOKUP(Table1[[#This Row],[Stock]],[2]CUS030!$A$5:$BO$10000,26,0)/Table1[[#This Row],[Rate
(L/S)]],"")</f>
        <v>0</v>
      </c>
      <c r="V708" s="7">
        <f>IFERROR(VLOOKUP(Table1[[#This Row],[Stock]],[2]CUS030!$A$5:$BO$10000,27,0)/Table1[[#This Row],[Rate
(L/S)]],"")</f>
        <v>0</v>
      </c>
      <c r="W708" s="7">
        <f>IFERROR(VLOOKUP(Table1[[#This Row],[Stock]],[2]CUS030!$A$5:$BO$10000,28,0)/Table1[[#This Row],[Rate
(L/S)]],"")</f>
        <v>0</v>
      </c>
      <c r="X708" s="7">
        <f>IFERROR(VLOOKUP(Table1[[#This Row],[Stock]],[2]CUS030!$A$5:$BO$10000,29,0)/Table1[[#This Row],[Rate
(L/S)]],"")</f>
        <v>0</v>
      </c>
      <c r="Y708" s="7">
        <f>IFERROR(VLOOKUP(Table1[[#This Row],[Stock]],[2]CUS030!$A$5:$BO$10000,30,0)/Table1[[#This Row],[Rate
(L/S)]],"")</f>
        <v>0</v>
      </c>
      <c r="Z708" s="7">
        <f>IFERROR(VLOOKUP(Table1[[#This Row],[Stock]],[2]CUS030!$A$5:$BO$10000,31,0)/Table1[[#This Row],[Rate
(L/S)]],"")</f>
        <v>0</v>
      </c>
      <c r="AA708" s="7">
        <f>IFERROR(VLOOKUP(Table1[[#This Row],[Stock]],[2]CUS030!$A$5:$BO$10000,32,0)/Table1[[#This Row],[Rate
(L/S)]],"")</f>
        <v>0</v>
      </c>
      <c r="AB708" s="7">
        <f>IFERROR(VLOOKUP(Table1[[#This Row],[Stock]],[2]CUS030!$A$5:$BO$10000,33,0)/Table1[[#This Row],[Rate
(L/S)]],"")</f>
        <v>0</v>
      </c>
      <c r="AC708" s="7">
        <f>IFERROR(VLOOKUP(Table1[[#This Row],[Stock]],[2]CUS030!$A$5:$BO$10000,34,0)/Table1[[#This Row],[Rate
(L/S)]],"")</f>
        <v>0</v>
      </c>
      <c r="AD708" s="7">
        <f>IFERROR(VLOOKUP(Table1[[#This Row],[Stock]],[2]CUS030!$A$5:$BO$10000,35,0)/Table1[[#This Row],[Rate
(L/S)]],"")</f>
        <v>0</v>
      </c>
      <c r="AE708" s="7">
        <f>IFERROR(VLOOKUP(Table1[[#This Row],[Stock]],[2]CUS030!$A$5:$BO$10000,36,0)/Table1[[#This Row],[Rate
(L/S)]],"")</f>
        <v>0</v>
      </c>
      <c r="AF708" s="7">
        <f>IFERROR(VLOOKUP(Table1[[#This Row],[Stock]],[2]CUS030!$A$5:$BO$10000,37,0)/Table1[[#This Row],[Rate
(L/S)]],"")</f>
        <v>0</v>
      </c>
      <c r="AG708" s="7">
        <f>IFERROR(VLOOKUP(Table1[[#This Row],[Stock]],[2]CUS030!$A$5:$BO$10000,38,0)/Table1[[#This Row],[Rate
(L/S)]],"")</f>
        <v>0</v>
      </c>
      <c r="AH708" s="7">
        <f>IFERROR(VLOOKUP(Table1[[#This Row],[Stock]],[2]CUS030!$A$5:$BO$10000,39,0)/Table1[[#This Row],[Rate
(L/S)]],"")</f>
        <v>0</v>
      </c>
      <c r="AI708" s="7">
        <f>IFERROR(VLOOKUP(Table1[[#This Row],[Stock]],[2]CUS030!$A$5:$BO$10000,40,0)/Table1[[#This Row],[Rate
(L/S)]],"")</f>
        <v>0</v>
      </c>
      <c r="AJ708" s="7">
        <f>IFERROR(VLOOKUP(Table1[[#This Row],[Stock]],[2]CUS030!$A$5:$BO$10000,41,0)/Table1[[#This Row],[Rate
(L/S)]],"")</f>
        <v>0</v>
      </c>
      <c r="AK708" s="7">
        <f>IFERROR(VLOOKUP(Table1[[#This Row],[Stock]],[2]CUS030!$A$5:$BO$10000,42,0)/Table1[[#This Row],[Rate
(L/S)]],"")</f>
        <v>0</v>
      </c>
      <c r="AL708" s="7">
        <f>IFERROR(VLOOKUP(Table1[[#This Row],[Stock]],[2]CUS030!$A$5:$BO$10000,43,0)/Table1[[#This Row],[Rate
(L/S)]],"")</f>
        <v>0</v>
      </c>
      <c r="AM708" s="7">
        <f>IFERROR(VLOOKUP(Table1[[#This Row],[Stock]],[2]CUS030!$A$5:$BO$10000,44,0)/Table1[[#This Row],[Rate
(L/S)]],"")</f>
        <v>0</v>
      </c>
      <c r="AN708" s="7">
        <f>IFERROR(VLOOKUP(Table1[[#This Row],[Stock]],[2]CUS030!$A$5:$BO$10000,45,0)/Table1[[#This Row],[Rate
(L/S)]],"")</f>
        <v>0</v>
      </c>
      <c r="AO708" s="7">
        <f>IFERROR(VLOOKUP(Table1[[#This Row],[Stock]],[2]CUS030!$A$5:$BO$10000,46,0)/Table1[[#This Row],[Rate
(L/S)]],"")</f>
        <v>0</v>
      </c>
      <c r="AP708" s="7">
        <f>IFERROR(VLOOKUP(Table1[[#This Row],[Stock]],[2]CUS030!$A$5:$BO$10000,47,0)/Table1[[#This Row],[Rate
(L/S)]],"")</f>
        <v>0</v>
      </c>
      <c r="AQ708" s="7">
        <f>IFERROR(VLOOKUP(Table1[[#This Row],[Stock]],[2]CUS030!$A$5:$BO$10000,48,0)/Table1[[#This Row],[Rate
(L/S)]],"")</f>
        <v>0</v>
      </c>
      <c r="AR708" s="7">
        <f>IFERROR(VLOOKUP(Table1[[#This Row],[Stock]],[2]CUS030!$A$5:$BO$10000,49,0)/Table1[[#This Row],[Rate
(L/S)]],"")</f>
        <v>0</v>
      </c>
      <c r="AS708" s="7">
        <f>IFERROR(VLOOKUP(Table1[[#This Row],[Stock]],[2]CUS030!$A$5:$BO$10000,50,0)/Table1[[#This Row],[Rate
(L/S)]],"")</f>
        <v>0</v>
      </c>
      <c r="AT708" s="7">
        <f>IFERROR(VLOOKUP(Table1[[#This Row],[Stock]],[2]CUS030!$A$5:$BO$10000,51,0)/Table1[[#This Row],[Rate
(L/S)]],"")</f>
        <v>0</v>
      </c>
      <c r="AU708" s="7">
        <f>IFERROR(VLOOKUP(Table1[[#This Row],[Stock]],[2]CUS030!$A$5:$BO$10000,52,0)/Table1[[#This Row],[Rate
(L/S)]],"")</f>
        <v>0</v>
      </c>
      <c r="AV708" s="7">
        <f>IFERROR(VLOOKUP(Table1[[#This Row],[Stock]],[2]CUS030!$A$5:$BO$10000,53,0)/Table1[[#This Row],[Rate
(L/S)]],"")</f>
        <v>169</v>
      </c>
      <c r="AW708" s="7">
        <f>IFERROR(VLOOKUP(Table1[[#This Row],[Stock]],[2]CUS030!$A$5:$BO$10000,54,0)/Table1[[#This Row],[Rate
(L/S)]],"")</f>
        <v>0</v>
      </c>
      <c r="AX708" s="7">
        <f>IFERROR(VLOOKUP(Table1[[#This Row],[Stock]],[2]CUS030!$A$5:$BO$10000,55,0)/Table1[[#This Row],[Rate
(L/S)]],"")</f>
        <v>0</v>
      </c>
      <c r="AY708" s="7">
        <f>IFERROR(VLOOKUP(Table1[[#This Row],[Stock]],[2]CUS030!$A$5:$BO$10000,56,0)/Table1[[#This Row],[Rate
(L/S)]],"")</f>
        <v>0</v>
      </c>
      <c r="AZ708" s="7">
        <f>IFERROR(VLOOKUP(Table1[[#This Row],[Stock]],[2]CUS030!$A$5:$BO$10000,57,0)/Table1[[#This Row],[Rate
(L/S)]],"")</f>
        <v>0</v>
      </c>
      <c r="BA708" s="7">
        <f>IFERROR(VLOOKUP(Table1[[#This Row],[Stock]],[2]CUS030!$A$5:$BO$10000,58,0)/Table1[[#This Row],[Rate
(L/S)]],"")</f>
        <v>0</v>
      </c>
      <c r="BB708" s="7">
        <f>IFERROR(VLOOKUP(Table1[[#This Row],[Stock]],[2]CUS030!$A$5:$BO$10000,59,0)/Table1[[#This Row],[Rate
(L/S)]],"")</f>
        <v>0</v>
      </c>
      <c r="BC708" s="7">
        <f>IFERROR(VLOOKUP(Table1[[#This Row],[Stock]],[2]CUS030!$A$5:$BO$10000,60,0)/Table1[[#This Row],[Rate
(L/S)]],"")</f>
        <v>0</v>
      </c>
      <c r="BD708" s="7">
        <f>IFERROR(VLOOKUP(Table1[[#This Row],[Stock]],[2]CUS030!$A$5:$BO$10000,61,0)/Table1[[#This Row],[Rate
(L/S)]],"")</f>
        <v>0</v>
      </c>
      <c r="BE708" s="7">
        <f>IFERROR(VLOOKUP(Table1[[#This Row],[Stock]],[2]CUS030!$A$5:$BO$10000,62,0)/Table1[[#This Row],[Rate
(L/S)]],"")</f>
        <v>0</v>
      </c>
      <c r="BF708" s="7">
        <f>IFERROR(VLOOKUP(Table1[[#This Row],[Stock]],[2]CUS030!$A$5:$BO$10000,63,0)/Table1[[#This Row],[Rate
(L/S)]],"")</f>
        <v>0</v>
      </c>
      <c r="BG708" s="7">
        <f>IFERROR(VLOOKUP(Table1[[#This Row],[Stock]],[2]CUS030!$A$5:$BO$10000,64,0)/Table1[[#This Row],[Rate
(L/S)]],"")</f>
        <v>0</v>
      </c>
      <c r="BH708" s="7">
        <f>IFERROR(VLOOKUP(Table1[[#This Row],[Stock]],[2]CUS030!$A$5:$BO$10000,65,0)/Table1[[#This Row],[Rate
(L/S)]],"")</f>
        <v>0</v>
      </c>
      <c r="BI708" s="7" t="s">
        <v>1</v>
      </c>
      <c r="BJ708" s="15">
        <f>IFERROR(IF(Table1[[#This Row],[S.Material]]="S",(Table1[[#This Row],[Total Qty]]+Table1[[#This Row],[N+1]]+Table1[[#This Row],[N+2]]),Table1[[#This Row],[Total Qty]]+Table1[[#This Row],[N+1]]),)</f>
        <v>169</v>
      </c>
      <c r="BK708" s="7" t="str">
        <f>IFERROR(IF(((AVERAGE((Table1[[#This Row],[N+1]],Table1[[#This Row],[N+2]]),Table1[[#This Row],[N+3]])-(Table1[[#This Row],[Total Qty]])))&gt;500,"Fixed&gt;500pcs",""),"")</f>
        <v/>
      </c>
      <c r="BL708" s="7" t="str">
        <f>IF(AND(Table1[[#This Row],[Last Forcast]]=0,Table1[[#This Row],[Total Qty]]&gt;0,Table1[[#This Row],[N+1]]&gt;0),"Check PO again","")</f>
        <v/>
      </c>
    </row>
    <row r="709" spans="2:64" x14ac:dyDescent="0.3">
      <c r="B709">
        <v>707</v>
      </c>
      <c r="C709" t="s">
        <v>923</v>
      </c>
      <c r="D709">
        <f>IFERROR(ROUND((MID(Table1[[#This Row],[Production]],35,(LEN(Table1[[#This Row],[Production]]))-37)/(MID(Table1[[#This Row],[Stock]],35,(LEN(Table1[[#This Row],[Stock]]))-37))),0),"")</f>
        <v>1</v>
      </c>
      <c r="E709" t="s">
        <v>923</v>
      </c>
      <c r="F709" s="16">
        <f>VLOOKUP(LEFT(Table1[[#This Row],[Production]],LEN(Table1[[#This Row],[Production]])-7),Item!$A$5:$Z$1000,26,0)</f>
        <v>0.755</v>
      </c>
      <c r="H709" s="8" t="str">
        <f>IFERROR(VLOOKUP(MID(Table1[[#This Row],[Production]],10,2),Special!$B$2:$D$26,3,0),"")</f>
        <v>-</v>
      </c>
      <c r="J709" t="b">
        <f>EXACT(LEFT(Table1[[#This Row],[Stock]],12),LEFT(Table1[[#This Row],[Production]],12))</f>
        <v>1</v>
      </c>
      <c r="K709" t="b">
        <f>EXACT((RIGHT(Table1[[#This Row],[Stock]],3)),((RIGHT(Table1[[#This Row],[Production]],3))))</f>
        <v>1</v>
      </c>
      <c r="L709" s="14" t="str">
        <f>IFERROR(VLOOKUP(Table1[[#This Row],[Stock]],[1]Sheet1!$A$7:$N$10000,14,0),"")</f>
        <v/>
      </c>
      <c r="M709" s="14" t="str">
        <f>IFERROR(ROUND((Table1[[#This Row],[Stock
(S&amp;L)]]/Table1[[#This Row],[Rate
(L/S)]]),0),"")</f>
        <v/>
      </c>
      <c r="O709" t="str">
        <f>IF(Table1[[#This Row],[Rate
(L/S)]]=1,"P/E","C")</f>
        <v>P/E</v>
      </c>
      <c r="P709" s="7">
        <f>IFERROR(VLOOKUP(Table1[[#This Row],[Stock]],[2]CUS030!$A$5:$BO$10000,21,0)/Table1[[#This Row],[Rate
(L/S)]],"")</f>
        <v>0</v>
      </c>
      <c r="Q709" s="7">
        <f>IFERROR(VLOOKUP(Table1[[#This Row],[Stock]],[2]CUS030!$A$5:$BO$10000,22,0)/Table1[[#This Row],[Rate
(L/S)]],"")</f>
        <v>0</v>
      </c>
      <c r="R709" s="7">
        <f>IFERROR(VLOOKUP(Table1[[#This Row],[Stock]],[2]CUS030!$A$5:$BO$10000,23,0)/Table1[[#This Row],[Rate
(L/S)]],"")</f>
        <v>0</v>
      </c>
      <c r="S709" s="7">
        <f>IFERROR(VLOOKUP(Table1[[#This Row],[Stock]],[2]CUS030!$A$5:$BO$10000,24,0)/Table1[[#This Row],[Rate
(L/S)]],"")</f>
        <v>0</v>
      </c>
      <c r="T709" s="7">
        <f>IFERROR(VLOOKUP(Table1[[#This Row],[Stock]],[2]CUS030!$A$5:$BO$10000,25,0)/Table1[[#This Row],[Rate
(L/S)]],"")</f>
        <v>0</v>
      </c>
      <c r="U709" s="7">
        <f>IFERROR(VLOOKUP(Table1[[#This Row],[Stock]],[2]CUS030!$A$5:$BO$10000,26,0)/Table1[[#This Row],[Rate
(L/S)]],"")</f>
        <v>0</v>
      </c>
      <c r="V709" s="7">
        <f>IFERROR(VLOOKUP(Table1[[#This Row],[Stock]],[2]CUS030!$A$5:$BO$10000,27,0)/Table1[[#This Row],[Rate
(L/S)]],"")</f>
        <v>0</v>
      </c>
      <c r="W709" s="7">
        <f>IFERROR(VLOOKUP(Table1[[#This Row],[Stock]],[2]CUS030!$A$5:$BO$10000,28,0)/Table1[[#This Row],[Rate
(L/S)]],"")</f>
        <v>0</v>
      </c>
      <c r="X709" s="7">
        <f>IFERROR(VLOOKUP(Table1[[#This Row],[Stock]],[2]CUS030!$A$5:$BO$10000,29,0)/Table1[[#This Row],[Rate
(L/S)]],"")</f>
        <v>0</v>
      </c>
      <c r="Y709" s="7">
        <f>IFERROR(VLOOKUP(Table1[[#This Row],[Stock]],[2]CUS030!$A$5:$BO$10000,30,0)/Table1[[#This Row],[Rate
(L/S)]],"")</f>
        <v>0</v>
      </c>
      <c r="Z709" s="7">
        <f>IFERROR(VLOOKUP(Table1[[#This Row],[Stock]],[2]CUS030!$A$5:$BO$10000,31,0)/Table1[[#This Row],[Rate
(L/S)]],"")</f>
        <v>0</v>
      </c>
      <c r="AA709" s="7">
        <f>IFERROR(VLOOKUP(Table1[[#This Row],[Stock]],[2]CUS030!$A$5:$BO$10000,32,0)/Table1[[#This Row],[Rate
(L/S)]],"")</f>
        <v>0</v>
      </c>
      <c r="AB709" s="7">
        <f>IFERROR(VLOOKUP(Table1[[#This Row],[Stock]],[2]CUS030!$A$5:$BO$10000,33,0)/Table1[[#This Row],[Rate
(L/S)]],"")</f>
        <v>0</v>
      </c>
      <c r="AC709" s="7">
        <f>IFERROR(VLOOKUP(Table1[[#This Row],[Stock]],[2]CUS030!$A$5:$BO$10000,34,0)/Table1[[#This Row],[Rate
(L/S)]],"")</f>
        <v>0</v>
      </c>
      <c r="AD709" s="7">
        <f>IFERROR(VLOOKUP(Table1[[#This Row],[Stock]],[2]CUS030!$A$5:$BO$10000,35,0)/Table1[[#This Row],[Rate
(L/S)]],"")</f>
        <v>0</v>
      </c>
      <c r="AE709" s="7">
        <f>IFERROR(VLOOKUP(Table1[[#This Row],[Stock]],[2]CUS030!$A$5:$BO$10000,36,0)/Table1[[#This Row],[Rate
(L/S)]],"")</f>
        <v>0</v>
      </c>
      <c r="AF709" s="7">
        <f>IFERROR(VLOOKUP(Table1[[#This Row],[Stock]],[2]CUS030!$A$5:$BO$10000,37,0)/Table1[[#This Row],[Rate
(L/S)]],"")</f>
        <v>0</v>
      </c>
      <c r="AG709" s="7">
        <f>IFERROR(VLOOKUP(Table1[[#This Row],[Stock]],[2]CUS030!$A$5:$BO$10000,38,0)/Table1[[#This Row],[Rate
(L/S)]],"")</f>
        <v>0</v>
      </c>
      <c r="AH709" s="7">
        <f>IFERROR(VLOOKUP(Table1[[#This Row],[Stock]],[2]CUS030!$A$5:$BO$10000,39,0)/Table1[[#This Row],[Rate
(L/S)]],"")</f>
        <v>0</v>
      </c>
      <c r="AI709" s="7">
        <f>IFERROR(VLOOKUP(Table1[[#This Row],[Stock]],[2]CUS030!$A$5:$BO$10000,40,0)/Table1[[#This Row],[Rate
(L/S)]],"")</f>
        <v>0</v>
      </c>
      <c r="AJ709" s="7">
        <f>IFERROR(VLOOKUP(Table1[[#This Row],[Stock]],[2]CUS030!$A$5:$BO$10000,41,0)/Table1[[#This Row],[Rate
(L/S)]],"")</f>
        <v>0</v>
      </c>
      <c r="AK709" s="7">
        <f>IFERROR(VLOOKUP(Table1[[#This Row],[Stock]],[2]CUS030!$A$5:$BO$10000,42,0)/Table1[[#This Row],[Rate
(L/S)]],"")</f>
        <v>0</v>
      </c>
      <c r="AL709" s="7">
        <f>IFERROR(VLOOKUP(Table1[[#This Row],[Stock]],[2]CUS030!$A$5:$BO$10000,43,0)/Table1[[#This Row],[Rate
(L/S)]],"")</f>
        <v>0</v>
      </c>
      <c r="AM709" s="7">
        <f>IFERROR(VLOOKUP(Table1[[#This Row],[Stock]],[2]CUS030!$A$5:$BO$10000,44,0)/Table1[[#This Row],[Rate
(L/S)]],"")</f>
        <v>0</v>
      </c>
      <c r="AN709" s="7">
        <f>IFERROR(VLOOKUP(Table1[[#This Row],[Stock]],[2]CUS030!$A$5:$BO$10000,45,0)/Table1[[#This Row],[Rate
(L/S)]],"")</f>
        <v>0</v>
      </c>
      <c r="AO709" s="7">
        <f>IFERROR(VLOOKUP(Table1[[#This Row],[Stock]],[2]CUS030!$A$5:$BO$10000,46,0)/Table1[[#This Row],[Rate
(L/S)]],"")</f>
        <v>0</v>
      </c>
      <c r="AP709" s="7">
        <f>IFERROR(VLOOKUP(Table1[[#This Row],[Stock]],[2]CUS030!$A$5:$BO$10000,47,0)/Table1[[#This Row],[Rate
(L/S)]],"")</f>
        <v>0</v>
      </c>
      <c r="AQ709" s="7">
        <f>IFERROR(VLOOKUP(Table1[[#This Row],[Stock]],[2]CUS030!$A$5:$BO$10000,48,0)/Table1[[#This Row],[Rate
(L/S)]],"")</f>
        <v>0</v>
      </c>
      <c r="AR709" s="7">
        <f>IFERROR(VLOOKUP(Table1[[#This Row],[Stock]],[2]CUS030!$A$5:$BO$10000,49,0)/Table1[[#This Row],[Rate
(L/S)]],"")</f>
        <v>0</v>
      </c>
      <c r="AS709" s="7">
        <f>IFERROR(VLOOKUP(Table1[[#This Row],[Stock]],[2]CUS030!$A$5:$BO$10000,50,0)/Table1[[#This Row],[Rate
(L/S)]],"")</f>
        <v>0</v>
      </c>
      <c r="AT709" s="7">
        <f>IFERROR(VLOOKUP(Table1[[#This Row],[Stock]],[2]CUS030!$A$5:$BO$10000,51,0)/Table1[[#This Row],[Rate
(L/S)]],"")</f>
        <v>0</v>
      </c>
      <c r="AU709" s="7">
        <f>IFERROR(VLOOKUP(Table1[[#This Row],[Stock]],[2]CUS030!$A$5:$BO$10000,52,0)/Table1[[#This Row],[Rate
(L/S)]],"")</f>
        <v>0</v>
      </c>
      <c r="AV709" s="7">
        <f>IFERROR(VLOOKUP(Table1[[#This Row],[Stock]],[2]CUS030!$A$5:$BO$10000,53,0)/Table1[[#This Row],[Rate
(L/S)]],"")</f>
        <v>0</v>
      </c>
      <c r="AW709" s="7">
        <f>IFERROR(VLOOKUP(Table1[[#This Row],[Stock]],[2]CUS030!$A$5:$BO$10000,54,0)/Table1[[#This Row],[Rate
(L/S)]],"")</f>
        <v>0</v>
      </c>
      <c r="AX709" s="7">
        <f>IFERROR(VLOOKUP(Table1[[#This Row],[Stock]],[2]CUS030!$A$5:$BO$10000,55,0)/Table1[[#This Row],[Rate
(L/S)]],"")</f>
        <v>0</v>
      </c>
      <c r="AY709" s="7">
        <f>IFERROR(VLOOKUP(Table1[[#This Row],[Stock]],[2]CUS030!$A$5:$BO$10000,56,0)/Table1[[#This Row],[Rate
(L/S)]],"")</f>
        <v>0</v>
      </c>
      <c r="AZ709" s="7">
        <f>IFERROR(VLOOKUP(Table1[[#This Row],[Stock]],[2]CUS030!$A$5:$BO$10000,57,0)/Table1[[#This Row],[Rate
(L/S)]],"")</f>
        <v>0</v>
      </c>
      <c r="BA709" s="7">
        <f>IFERROR(VLOOKUP(Table1[[#This Row],[Stock]],[2]CUS030!$A$5:$BO$10000,58,0)/Table1[[#This Row],[Rate
(L/S)]],"")</f>
        <v>0</v>
      </c>
      <c r="BB709" s="7">
        <f>IFERROR(VLOOKUP(Table1[[#This Row],[Stock]],[2]CUS030!$A$5:$BO$10000,59,0)/Table1[[#This Row],[Rate
(L/S)]],"")</f>
        <v>0</v>
      </c>
      <c r="BC709" s="7">
        <f>IFERROR(VLOOKUP(Table1[[#This Row],[Stock]],[2]CUS030!$A$5:$BO$10000,60,0)/Table1[[#This Row],[Rate
(L/S)]],"")</f>
        <v>0</v>
      </c>
      <c r="BD709" s="7">
        <f>IFERROR(VLOOKUP(Table1[[#This Row],[Stock]],[2]CUS030!$A$5:$BO$10000,61,0)/Table1[[#This Row],[Rate
(L/S)]],"")</f>
        <v>0</v>
      </c>
      <c r="BE709" s="7">
        <f>IFERROR(VLOOKUP(Table1[[#This Row],[Stock]],[2]CUS030!$A$5:$BO$10000,62,0)/Table1[[#This Row],[Rate
(L/S)]],"")</f>
        <v>0</v>
      </c>
      <c r="BF709" s="7">
        <f>IFERROR(VLOOKUP(Table1[[#This Row],[Stock]],[2]CUS030!$A$5:$BO$10000,63,0)/Table1[[#This Row],[Rate
(L/S)]],"")</f>
        <v>0</v>
      </c>
      <c r="BG709" s="7">
        <f>IFERROR(VLOOKUP(Table1[[#This Row],[Stock]],[2]CUS030!$A$5:$BO$10000,64,0)/Table1[[#This Row],[Rate
(L/S)]],"")</f>
        <v>0</v>
      </c>
      <c r="BH709" s="7">
        <f>IFERROR(VLOOKUP(Table1[[#This Row],[Stock]],[2]CUS030!$A$5:$BO$10000,65,0)/Table1[[#This Row],[Rate
(L/S)]],"")</f>
        <v>0</v>
      </c>
      <c r="BI709" s="7" t="s">
        <v>1</v>
      </c>
      <c r="BJ709" s="15">
        <f>IFERROR(IF(Table1[[#This Row],[S.Material]]="S",(Table1[[#This Row],[Total Qty]]+Table1[[#This Row],[N+1]]+Table1[[#This Row],[N+2]]),Table1[[#This Row],[Total Qty]]+Table1[[#This Row],[N+1]]),)</f>
        <v>0</v>
      </c>
      <c r="BK709" s="7" t="str">
        <f>IFERROR(IF(((AVERAGE((Table1[[#This Row],[N+1]],Table1[[#This Row],[N+2]]),Table1[[#This Row],[N+3]])-(Table1[[#This Row],[Total Qty]])))&gt;500,"Fixed&gt;500pcs",""),"")</f>
        <v/>
      </c>
      <c r="BL709" s="7" t="str">
        <f>IF(AND(Table1[[#This Row],[Last Forcast]]=0,Table1[[#This Row],[Total Qty]]&gt;0,Table1[[#This Row],[N+1]]&gt;0),"Check PO again","")</f>
        <v/>
      </c>
    </row>
    <row r="710" spans="2:64" x14ac:dyDescent="0.3">
      <c r="B710">
        <v>708</v>
      </c>
      <c r="C710" t="s">
        <v>924</v>
      </c>
      <c r="D710">
        <f>IFERROR(ROUND((MID(Table1[[#This Row],[Production]],35,(LEN(Table1[[#This Row],[Production]]))-37)/(MID(Table1[[#This Row],[Stock]],35,(LEN(Table1[[#This Row],[Stock]]))-37))),0),"")</f>
        <v>1</v>
      </c>
      <c r="E710" t="s">
        <v>924</v>
      </c>
      <c r="F710" s="16">
        <f>VLOOKUP(LEFT(Table1[[#This Row],[Production]],LEN(Table1[[#This Row],[Production]])-7),Item!$A$5:$Z$1000,26,0)</f>
        <v>0.61099999999999999</v>
      </c>
      <c r="H710" s="8" t="str">
        <f>IFERROR(VLOOKUP(MID(Table1[[#This Row],[Production]],10,2),Special!$B$2:$D$26,3,0),"")</f>
        <v>-</v>
      </c>
      <c r="J710" t="b">
        <f>EXACT(LEFT(Table1[[#This Row],[Stock]],12),LEFT(Table1[[#This Row],[Production]],12))</f>
        <v>1</v>
      </c>
      <c r="K710" t="b">
        <f>EXACT((RIGHT(Table1[[#This Row],[Stock]],3)),((RIGHT(Table1[[#This Row],[Production]],3))))</f>
        <v>1</v>
      </c>
      <c r="L710" s="14" t="str">
        <f>IFERROR(VLOOKUP(Table1[[#This Row],[Stock]],[1]Sheet1!$A$7:$N$10000,14,0),"")</f>
        <v/>
      </c>
      <c r="M710" s="14" t="str">
        <f>IFERROR(ROUND((Table1[[#This Row],[Stock
(S&amp;L)]]/Table1[[#This Row],[Rate
(L/S)]]),0),"")</f>
        <v/>
      </c>
      <c r="O710" t="str">
        <f>IF(Table1[[#This Row],[Rate
(L/S)]]=1,"P/E","C")</f>
        <v>P/E</v>
      </c>
      <c r="P710" s="7">
        <f>IFERROR(VLOOKUP(Table1[[#This Row],[Stock]],[2]CUS030!$A$5:$BO$10000,21,0)/Table1[[#This Row],[Rate
(L/S)]],"")</f>
        <v>0</v>
      </c>
      <c r="Q710" s="7">
        <f>IFERROR(VLOOKUP(Table1[[#This Row],[Stock]],[2]CUS030!$A$5:$BO$10000,22,0)/Table1[[#This Row],[Rate
(L/S)]],"")</f>
        <v>0</v>
      </c>
      <c r="R710" s="7">
        <f>IFERROR(VLOOKUP(Table1[[#This Row],[Stock]],[2]CUS030!$A$5:$BO$10000,23,0)/Table1[[#This Row],[Rate
(L/S)]],"")</f>
        <v>0</v>
      </c>
      <c r="S710" s="7">
        <f>IFERROR(VLOOKUP(Table1[[#This Row],[Stock]],[2]CUS030!$A$5:$BO$10000,24,0)/Table1[[#This Row],[Rate
(L/S)]],"")</f>
        <v>0</v>
      </c>
      <c r="T710" s="7">
        <f>IFERROR(VLOOKUP(Table1[[#This Row],[Stock]],[2]CUS030!$A$5:$BO$10000,25,0)/Table1[[#This Row],[Rate
(L/S)]],"")</f>
        <v>0</v>
      </c>
      <c r="U710" s="7">
        <f>IFERROR(VLOOKUP(Table1[[#This Row],[Stock]],[2]CUS030!$A$5:$BO$10000,26,0)/Table1[[#This Row],[Rate
(L/S)]],"")</f>
        <v>0</v>
      </c>
      <c r="V710" s="7">
        <f>IFERROR(VLOOKUP(Table1[[#This Row],[Stock]],[2]CUS030!$A$5:$BO$10000,27,0)/Table1[[#This Row],[Rate
(L/S)]],"")</f>
        <v>0</v>
      </c>
      <c r="W710" s="7">
        <f>IFERROR(VLOOKUP(Table1[[#This Row],[Stock]],[2]CUS030!$A$5:$BO$10000,28,0)/Table1[[#This Row],[Rate
(L/S)]],"")</f>
        <v>0</v>
      </c>
      <c r="X710" s="7">
        <f>IFERROR(VLOOKUP(Table1[[#This Row],[Stock]],[2]CUS030!$A$5:$BO$10000,29,0)/Table1[[#This Row],[Rate
(L/S)]],"")</f>
        <v>0</v>
      </c>
      <c r="Y710" s="7">
        <f>IFERROR(VLOOKUP(Table1[[#This Row],[Stock]],[2]CUS030!$A$5:$BO$10000,30,0)/Table1[[#This Row],[Rate
(L/S)]],"")</f>
        <v>0</v>
      </c>
      <c r="Z710" s="7">
        <f>IFERROR(VLOOKUP(Table1[[#This Row],[Stock]],[2]CUS030!$A$5:$BO$10000,31,0)/Table1[[#This Row],[Rate
(L/S)]],"")</f>
        <v>0</v>
      </c>
      <c r="AA710" s="7">
        <f>IFERROR(VLOOKUP(Table1[[#This Row],[Stock]],[2]CUS030!$A$5:$BO$10000,32,0)/Table1[[#This Row],[Rate
(L/S)]],"")</f>
        <v>0</v>
      </c>
      <c r="AB710" s="7">
        <f>IFERROR(VLOOKUP(Table1[[#This Row],[Stock]],[2]CUS030!$A$5:$BO$10000,33,0)/Table1[[#This Row],[Rate
(L/S)]],"")</f>
        <v>0</v>
      </c>
      <c r="AC710" s="7">
        <f>IFERROR(VLOOKUP(Table1[[#This Row],[Stock]],[2]CUS030!$A$5:$BO$10000,34,0)/Table1[[#This Row],[Rate
(L/S)]],"")</f>
        <v>0</v>
      </c>
      <c r="AD710" s="7">
        <f>IFERROR(VLOOKUP(Table1[[#This Row],[Stock]],[2]CUS030!$A$5:$BO$10000,35,0)/Table1[[#This Row],[Rate
(L/S)]],"")</f>
        <v>0</v>
      </c>
      <c r="AE710" s="7">
        <f>IFERROR(VLOOKUP(Table1[[#This Row],[Stock]],[2]CUS030!$A$5:$BO$10000,36,0)/Table1[[#This Row],[Rate
(L/S)]],"")</f>
        <v>0</v>
      </c>
      <c r="AF710" s="7">
        <f>IFERROR(VLOOKUP(Table1[[#This Row],[Stock]],[2]CUS030!$A$5:$BO$10000,37,0)/Table1[[#This Row],[Rate
(L/S)]],"")</f>
        <v>0</v>
      </c>
      <c r="AG710" s="7">
        <f>IFERROR(VLOOKUP(Table1[[#This Row],[Stock]],[2]CUS030!$A$5:$BO$10000,38,0)/Table1[[#This Row],[Rate
(L/S)]],"")</f>
        <v>0</v>
      </c>
      <c r="AH710" s="7">
        <f>IFERROR(VLOOKUP(Table1[[#This Row],[Stock]],[2]CUS030!$A$5:$BO$10000,39,0)/Table1[[#This Row],[Rate
(L/S)]],"")</f>
        <v>0</v>
      </c>
      <c r="AI710" s="7">
        <f>IFERROR(VLOOKUP(Table1[[#This Row],[Stock]],[2]CUS030!$A$5:$BO$10000,40,0)/Table1[[#This Row],[Rate
(L/S)]],"")</f>
        <v>0</v>
      </c>
      <c r="AJ710" s="7">
        <f>IFERROR(VLOOKUP(Table1[[#This Row],[Stock]],[2]CUS030!$A$5:$BO$10000,41,0)/Table1[[#This Row],[Rate
(L/S)]],"")</f>
        <v>0</v>
      </c>
      <c r="AK710" s="7">
        <f>IFERROR(VLOOKUP(Table1[[#This Row],[Stock]],[2]CUS030!$A$5:$BO$10000,42,0)/Table1[[#This Row],[Rate
(L/S)]],"")</f>
        <v>0</v>
      </c>
      <c r="AL710" s="7">
        <f>IFERROR(VLOOKUP(Table1[[#This Row],[Stock]],[2]CUS030!$A$5:$BO$10000,43,0)/Table1[[#This Row],[Rate
(L/S)]],"")</f>
        <v>0</v>
      </c>
      <c r="AM710" s="7">
        <f>IFERROR(VLOOKUP(Table1[[#This Row],[Stock]],[2]CUS030!$A$5:$BO$10000,44,0)/Table1[[#This Row],[Rate
(L/S)]],"")</f>
        <v>0</v>
      </c>
      <c r="AN710" s="7">
        <f>IFERROR(VLOOKUP(Table1[[#This Row],[Stock]],[2]CUS030!$A$5:$BO$10000,45,0)/Table1[[#This Row],[Rate
(L/S)]],"")</f>
        <v>0</v>
      </c>
      <c r="AO710" s="7">
        <f>IFERROR(VLOOKUP(Table1[[#This Row],[Stock]],[2]CUS030!$A$5:$BO$10000,46,0)/Table1[[#This Row],[Rate
(L/S)]],"")</f>
        <v>0</v>
      </c>
      <c r="AP710" s="7">
        <f>IFERROR(VLOOKUP(Table1[[#This Row],[Stock]],[2]CUS030!$A$5:$BO$10000,47,0)/Table1[[#This Row],[Rate
(L/S)]],"")</f>
        <v>0</v>
      </c>
      <c r="AQ710" s="7">
        <f>IFERROR(VLOOKUP(Table1[[#This Row],[Stock]],[2]CUS030!$A$5:$BO$10000,48,0)/Table1[[#This Row],[Rate
(L/S)]],"")</f>
        <v>0</v>
      </c>
      <c r="AR710" s="7">
        <f>IFERROR(VLOOKUP(Table1[[#This Row],[Stock]],[2]CUS030!$A$5:$BO$10000,49,0)/Table1[[#This Row],[Rate
(L/S)]],"")</f>
        <v>0</v>
      </c>
      <c r="AS710" s="7">
        <f>IFERROR(VLOOKUP(Table1[[#This Row],[Stock]],[2]CUS030!$A$5:$BO$10000,50,0)/Table1[[#This Row],[Rate
(L/S)]],"")</f>
        <v>0</v>
      </c>
      <c r="AT710" s="7">
        <f>IFERROR(VLOOKUP(Table1[[#This Row],[Stock]],[2]CUS030!$A$5:$BO$10000,51,0)/Table1[[#This Row],[Rate
(L/S)]],"")</f>
        <v>0</v>
      </c>
      <c r="AU710" s="7">
        <f>IFERROR(VLOOKUP(Table1[[#This Row],[Stock]],[2]CUS030!$A$5:$BO$10000,52,0)/Table1[[#This Row],[Rate
(L/S)]],"")</f>
        <v>0</v>
      </c>
      <c r="AV710" s="7">
        <f>IFERROR(VLOOKUP(Table1[[#This Row],[Stock]],[2]CUS030!$A$5:$BO$10000,53,0)/Table1[[#This Row],[Rate
(L/S)]],"")</f>
        <v>0</v>
      </c>
      <c r="AW710" s="7">
        <f>IFERROR(VLOOKUP(Table1[[#This Row],[Stock]],[2]CUS030!$A$5:$BO$10000,54,0)/Table1[[#This Row],[Rate
(L/S)]],"")</f>
        <v>0</v>
      </c>
      <c r="AX710" s="7">
        <f>IFERROR(VLOOKUP(Table1[[#This Row],[Stock]],[2]CUS030!$A$5:$BO$10000,55,0)/Table1[[#This Row],[Rate
(L/S)]],"")</f>
        <v>0</v>
      </c>
      <c r="AY710" s="7">
        <f>IFERROR(VLOOKUP(Table1[[#This Row],[Stock]],[2]CUS030!$A$5:$BO$10000,56,0)/Table1[[#This Row],[Rate
(L/S)]],"")</f>
        <v>0</v>
      </c>
      <c r="AZ710" s="7">
        <f>IFERROR(VLOOKUP(Table1[[#This Row],[Stock]],[2]CUS030!$A$5:$BO$10000,57,0)/Table1[[#This Row],[Rate
(L/S)]],"")</f>
        <v>0</v>
      </c>
      <c r="BA710" s="7">
        <f>IFERROR(VLOOKUP(Table1[[#This Row],[Stock]],[2]CUS030!$A$5:$BO$10000,58,0)/Table1[[#This Row],[Rate
(L/S)]],"")</f>
        <v>0</v>
      </c>
      <c r="BB710" s="7">
        <f>IFERROR(VLOOKUP(Table1[[#This Row],[Stock]],[2]CUS030!$A$5:$BO$10000,59,0)/Table1[[#This Row],[Rate
(L/S)]],"")</f>
        <v>0</v>
      </c>
      <c r="BC710" s="7">
        <f>IFERROR(VLOOKUP(Table1[[#This Row],[Stock]],[2]CUS030!$A$5:$BO$10000,60,0)/Table1[[#This Row],[Rate
(L/S)]],"")</f>
        <v>0</v>
      </c>
      <c r="BD710" s="7">
        <f>IFERROR(VLOOKUP(Table1[[#This Row],[Stock]],[2]CUS030!$A$5:$BO$10000,61,0)/Table1[[#This Row],[Rate
(L/S)]],"")</f>
        <v>0</v>
      </c>
      <c r="BE710" s="7">
        <f>IFERROR(VLOOKUP(Table1[[#This Row],[Stock]],[2]CUS030!$A$5:$BO$10000,62,0)/Table1[[#This Row],[Rate
(L/S)]],"")</f>
        <v>0</v>
      </c>
      <c r="BF710" s="7">
        <f>IFERROR(VLOOKUP(Table1[[#This Row],[Stock]],[2]CUS030!$A$5:$BO$10000,63,0)/Table1[[#This Row],[Rate
(L/S)]],"")</f>
        <v>0</v>
      </c>
      <c r="BG710" s="7">
        <f>IFERROR(VLOOKUP(Table1[[#This Row],[Stock]],[2]CUS030!$A$5:$BO$10000,64,0)/Table1[[#This Row],[Rate
(L/S)]],"")</f>
        <v>0</v>
      </c>
      <c r="BH710" s="7">
        <f>IFERROR(VLOOKUP(Table1[[#This Row],[Stock]],[2]CUS030!$A$5:$BO$10000,65,0)/Table1[[#This Row],[Rate
(L/S)]],"")</f>
        <v>0</v>
      </c>
      <c r="BI710" s="7" t="s">
        <v>1</v>
      </c>
      <c r="BJ710" s="15">
        <f>IFERROR(IF(Table1[[#This Row],[S.Material]]="S",(Table1[[#This Row],[Total Qty]]+Table1[[#This Row],[N+1]]+Table1[[#This Row],[N+2]]),Table1[[#This Row],[Total Qty]]+Table1[[#This Row],[N+1]]),)</f>
        <v>0</v>
      </c>
      <c r="BK710" s="7" t="str">
        <f>IFERROR(IF(((AVERAGE((Table1[[#This Row],[N+1]],Table1[[#This Row],[N+2]]),Table1[[#This Row],[N+3]])-(Table1[[#This Row],[Total Qty]])))&gt;500,"Fixed&gt;500pcs",""),"")</f>
        <v/>
      </c>
      <c r="BL710" s="7" t="str">
        <f>IF(AND(Table1[[#This Row],[Last Forcast]]=0,Table1[[#This Row],[Total Qty]]&gt;0,Table1[[#This Row],[N+1]]&gt;0),"Check PO again","")</f>
        <v/>
      </c>
    </row>
    <row r="711" spans="2:64" x14ac:dyDescent="0.3">
      <c r="B711">
        <v>709</v>
      </c>
      <c r="C711" t="s">
        <v>925</v>
      </c>
      <c r="D711">
        <f>IFERROR(ROUND((MID(Table1[[#This Row],[Production]],35,(LEN(Table1[[#This Row],[Production]]))-37)/(MID(Table1[[#This Row],[Stock]],35,(LEN(Table1[[#This Row],[Stock]]))-37))),0),"")</f>
        <v>1</v>
      </c>
      <c r="E711" t="s">
        <v>925</v>
      </c>
      <c r="F711" s="16">
        <f>VLOOKUP(LEFT(Table1[[#This Row],[Production]],LEN(Table1[[#This Row],[Production]])-7),Item!$A$5:$Z$1000,26,0)</f>
        <v>0.68600000000000005</v>
      </c>
      <c r="H711" s="8" t="str">
        <f>IFERROR(VLOOKUP(MID(Table1[[#This Row],[Production]],10,2),Special!$B$2:$D$26,3,0),"")</f>
        <v>-</v>
      </c>
      <c r="J711" t="b">
        <f>EXACT(LEFT(Table1[[#This Row],[Stock]],12),LEFT(Table1[[#This Row],[Production]],12))</f>
        <v>1</v>
      </c>
      <c r="K711" t="b">
        <f>EXACT((RIGHT(Table1[[#This Row],[Stock]],3)),((RIGHT(Table1[[#This Row],[Production]],3))))</f>
        <v>1</v>
      </c>
      <c r="L711" s="14" t="str">
        <f>IFERROR(VLOOKUP(Table1[[#This Row],[Stock]],[1]Sheet1!$A$7:$N$10000,14,0),"")</f>
        <v/>
      </c>
      <c r="M711" s="14" t="str">
        <f>IFERROR(ROUND((Table1[[#This Row],[Stock
(S&amp;L)]]/Table1[[#This Row],[Rate
(L/S)]]),0),"")</f>
        <v/>
      </c>
      <c r="O711" t="str">
        <f>IF(Table1[[#This Row],[Rate
(L/S)]]=1,"P/E","C")</f>
        <v>P/E</v>
      </c>
      <c r="P711" s="7">
        <f>IFERROR(VLOOKUP(Table1[[#This Row],[Stock]],[2]CUS030!$A$5:$BO$10000,21,0)/Table1[[#This Row],[Rate
(L/S)]],"")</f>
        <v>0</v>
      </c>
      <c r="Q711" s="7">
        <f>IFERROR(VLOOKUP(Table1[[#This Row],[Stock]],[2]CUS030!$A$5:$BO$10000,22,0)/Table1[[#This Row],[Rate
(L/S)]],"")</f>
        <v>0</v>
      </c>
      <c r="R711" s="7">
        <f>IFERROR(VLOOKUP(Table1[[#This Row],[Stock]],[2]CUS030!$A$5:$BO$10000,23,0)/Table1[[#This Row],[Rate
(L/S)]],"")</f>
        <v>0</v>
      </c>
      <c r="S711" s="7">
        <f>IFERROR(VLOOKUP(Table1[[#This Row],[Stock]],[2]CUS030!$A$5:$BO$10000,24,0)/Table1[[#This Row],[Rate
(L/S)]],"")</f>
        <v>0</v>
      </c>
      <c r="T711" s="7">
        <f>IFERROR(VLOOKUP(Table1[[#This Row],[Stock]],[2]CUS030!$A$5:$BO$10000,25,0)/Table1[[#This Row],[Rate
(L/S)]],"")</f>
        <v>0</v>
      </c>
      <c r="U711" s="7">
        <f>IFERROR(VLOOKUP(Table1[[#This Row],[Stock]],[2]CUS030!$A$5:$BO$10000,26,0)/Table1[[#This Row],[Rate
(L/S)]],"")</f>
        <v>0</v>
      </c>
      <c r="V711" s="7">
        <f>IFERROR(VLOOKUP(Table1[[#This Row],[Stock]],[2]CUS030!$A$5:$BO$10000,27,0)/Table1[[#This Row],[Rate
(L/S)]],"")</f>
        <v>0</v>
      </c>
      <c r="W711" s="7">
        <f>IFERROR(VLOOKUP(Table1[[#This Row],[Stock]],[2]CUS030!$A$5:$BO$10000,28,0)/Table1[[#This Row],[Rate
(L/S)]],"")</f>
        <v>0</v>
      </c>
      <c r="X711" s="7">
        <f>IFERROR(VLOOKUP(Table1[[#This Row],[Stock]],[2]CUS030!$A$5:$BO$10000,29,0)/Table1[[#This Row],[Rate
(L/S)]],"")</f>
        <v>0</v>
      </c>
      <c r="Y711" s="7">
        <f>IFERROR(VLOOKUP(Table1[[#This Row],[Stock]],[2]CUS030!$A$5:$BO$10000,30,0)/Table1[[#This Row],[Rate
(L/S)]],"")</f>
        <v>0</v>
      </c>
      <c r="Z711" s="7">
        <f>IFERROR(VLOOKUP(Table1[[#This Row],[Stock]],[2]CUS030!$A$5:$BO$10000,31,0)/Table1[[#This Row],[Rate
(L/S)]],"")</f>
        <v>0</v>
      </c>
      <c r="AA711" s="7">
        <f>IFERROR(VLOOKUP(Table1[[#This Row],[Stock]],[2]CUS030!$A$5:$BO$10000,32,0)/Table1[[#This Row],[Rate
(L/S)]],"")</f>
        <v>0</v>
      </c>
      <c r="AB711" s="7">
        <f>IFERROR(VLOOKUP(Table1[[#This Row],[Stock]],[2]CUS030!$A$5:$BO$10000,33,0)/Table1[[#This Row],[Rate
(L/S)]],"")</f>
        <v>0</v>
      </c>
      <c r="AC711" s="7">
        <f>IFERROR(VLOOKUP(Table1[[#This Row],[Stock]],[2]CUS030!$A$5:$BO$10000,34,0)/Table1[[#This Row],[Rate
(L/S)]],"")</f>
        <v>0</v>
      </c>
      <c r="AD711" s="7">
        <f>IFERROR(VLOOKUP(Table1[[#This Row],[Stock]],[2]CUS030!$A$5:$BO$10000,35,0)/Table1[[#This Row],[Rate
(L/S)]],"")</f>
        <v>0</v>
      </c>
      <c r="AE711" s="7">
        <f>IFERROR(VLOOKUP(Table1[[#This Row],[Stock]],[2]CUS030!$A$5:$BO$10000,36,0)/Table1[[#This Row],[Rate
(L/S)]],"")</f>
        <v>0</v>
      </c>
      <c r="AF711" s="7">
        <f>IFERROR(VLOOKUP(Table1[[#This Row],[Stock]],[2]CUS030!$A$5:$BO$10000,37,0)/Table1[[#This Row],[Rate
(L/S)]],"")</f>
        <v>0</v>
      </c>
      <c r="AG711" s="7">
        <f>IFERROR(VLOOKUP(Table1[[#This Row],[Stock]],[2]CUS030!$A$5:$BO$10000,38,0)/Table1[[#This Row],[Rate
(L/S)]],"")</f>
        <v>0</v>
      </c>
      <c r="AH711" s="7">
        <f>IFERROR(VLOOKUP(Table1[[#This Row],[Stock]],[2]CUS030!$A$5:$BO$10000,39,0)/Table1[[#This Row],[Rate
(L/S)]],"")</f>
        <v>0</v>
      </c>
      <c r="AI711" s="7">
        <f>IFERROR(VLOOKUP(Table1[[#This Row],[Stock]],[2]CUS030!$A$5:$BO$10000,40,0)/Table1[[#This Row],[Rate
(L/S)]],"")</f>
        <v>0</v>
      </c>
      <c r="AJ711" s="7">
        <f>IFERROR(VLOOKUP(Table1[[#This Row],[Stock]],[2]CUS030!$A$5:$BO$10000,41,0)/Table1[[#This Row],[Rate
(L/S)]],"")</f>
        <v>0</v>
      </c>
      <c r="AK711" s="7">
        <f>IFERROR(VLOOKUP(Table1[[#This Row],[Stock]],[2]CUS030!$A$5:$BO$10000,42,0)/Table1[[#This Row],[Rate
(L/S)]],"")</f>
        <v>0</v>
      </c>
      <c r="AL711" s="7">
        <f>IFERROR(VLOOKUP(Table1[[#This Row],[Stock]],[2]CUS030!$A$5:$BO$10000,43,0)/Table1[[#This Row],[Rate
(L/S)]],"")</f>
        <v>0</v>
      </c>
      <c r="AM711" s="7">
        <f>IFERROR(VLOOKUP(Table1[[#This Row],[Stock]],[2]CUS030!$A$5:$BO$10000,44,0)/Table1[[#This Row],[Rate
(L/S)]],"")</f>
        <v>0</v>
      </c>
      <c r="AN711" s="7">
        <f>IFERROR(VLOOKUP(Table1[[#This Row],[Stock]],[2]CUS030!$A$5:$BO$10000,45,0)/Table1[[#This Row],[Rate
(L/S)]],"")</f>
        <v>0</v>
      </c>
      <c r="AO711" s="7">
        <f>IFERROR(VLOOKUP(Table1[[#This Row],[Stock]],[2]CUS030!$A$5:$BO$10000,46,0)/Table1[[#This Row],[Rate
(L/S)]],"")</f>
        <v>0</v>
      </c>
      <c r="AP711" s="7">
        <f>IFERROR(VLOOKUP(Table1[[#This Row],[Stock]],[2]CUS030!$A$5:$BO$10000,47,0)/Table1[[#This Row],[Rate
(L/S)]],"")</f>
        <v>0</v>
      </c>
      <c r="AQ711" s="7">
        <f>IFERROR(VLOOKUP(Table1[[#This Row],[Stock]],[2]CUS030!$A$5:$BO$10000,48,0)/Table1[[#This Row],[Rate
(L/S)]],"")</f>
        <v>0</v>
      </c>
      <c r="AR711" s="7">
        <f>IFERROR(VLOOKUP(Table1[[#This Row],[Stock]],[2]CUS030!$A$5:$BO$10000,49,0)/Table1[[#This Row],[Rate
(L/S)]],"")</f>
        <v>0</v>
      </c>
      <c r="AS711" s="7">
        <f>IFERROR(VLOOKUP(Table1[[#This Row],[Stock]],[2]CUS030!$A$5:$BO$10000,50,0)/Table1[[#This Row],[Rate
(L/S)]],"")</f>
        <v>0</v>
      </c>
      <c r="AT711" s="7">
        <f>IFERROR(VLOOKUP(Table1[[#This Row],[Stock]],[2]CUS030!$A$5:$BO$10000,51,0)/Table1[[#This Row],[Rate
(L/S)]],"")</f>
        <v>0</v>
      </c>
      <c r="AU711" s="7">
        <f>IFERROR(VLOOKUP(Table1[[#This Row],[Stock]],[2]CUS030!$A$5:$BO$10000,52,0)/Table1[[#This Row],[Rate
(L/S)]],"")</f>
        <v>0</v>
      </c>
      <c r="AV711" s="7">
        <f>IFERROR(VLOOKUP(Table1[[#This Row],[Stock]],[2]CUS030!$A$5:$BO$10000,53,0)/Table1[[#This Row],[Rate
(L/S)]],"")</f>
        <v>0</v>
      </c>
      <c r="AW711" s="7">
        <f>IFERROR(VLOOKUP(Table1[[#This Row],[Stock]],[2]CUS030!$A$5:$BO$10000,54,0)/Table1[[#This Row],[Rate
(L/S)]],"")</f>
        <v>0</v>
      </c>
      <c r="AX711" s="7">
        <f>IFERROR(VLOOKUP(Table1[[#This Row],[Stock]],[2]CUS030!$A$5:$BO$10000,55,0)/Table1[[#This Row],[Rate
(L/S)]],"")</f>
        <v>0</v>
      </c>
      <c r="AY711" s="7">
        <f>IFERROR(VLOOKUP(Table1[[#This Row],[Stock]],[2]CUS030!$A$5:$BO$10000,56,0)/Table1[[#This Row],[Rate
(L/S)]],"")</f>
        <v>0</v>
      </c>
      <c r="AZ711" s="7">
        <f>IFERROR(VLOOKUP(Table1[[#This Row],[Stock]],[2]CUS030!$A$5:$BO$10000,57,0)/Table1[[#This Row],[Rate
(L/S)]],"")</f>
        <v>0</v>
      </c>
      <c r="BA711" s="7">
        <f>IFERROR(VLOOKUP(Table1[[#This Row],[Stock]],[2]CUS030!$A$5:$BO$10000,58,0)/Table1[[#This Row],[Rate
(L/S)]],"")</f>
        <v>0</v>
      </c>
      <c r="BB711" s="7">
        <f>IFERROR(VLOOKUP(Table1[[#This Row],[Stock]],[2]CUS030!$A$5:$BO$10000,59,0)/Table1[[#This Row],[Rate
(L/S)]],"")</f>
        <v>0</v>
      </c>
      <c r="BC711" s="7">
        <f>IFERROR(VLOOKUP(Table1[[#This Row],[Stock]],[2]CUS030!$A$5:$BO$10000,60,0)/Table1[[#This Row],[Rate
(L/S)]],"")</f>
        <v>0</v>
      </c>
      <c r="BD711" s="7">
        <f>IFERROR(VLOOKUP(Table1[[#This Row],[Stock]],[2]CUS030!$A$5:$BO$10000,61,0)/Table1[[#This Row],[Rate
(L/S)]],"")</f>
        <v>0</v>
      </c>
      <c r="BE711" s="7">
        <f>IFERROR(VLOOKUP(Table1[[#This Row],[Stock]],[2]CUS030!$A$5:$BO$10000,62,0)/Table1[[#This Row],[Rate
(L/S)]],"")</f>
        <v>0</v>
      </c>
      <c r="BF711" s="7">
        <f>IFERROR(VLOOKUP(Table1[[#This Row],[Stock]],[2]CUS030!$A$5:$BO$10000,63,0)/Table1[[#This Row],[Rate
(L/S)]],"")</f>
        <v>0</v>
      </c>
      <c r="BG711" s="7">
        <f>IFERROR(VLOOKUP(Table1[[#This Row],[Stock]],[2]CUS030!$A$5:$BO$10000,64,0)/Table1[[#This Row],[Rate
(L/S)]],"")</f>
        <v>0</v>
      </c>
      <c r="BH711" s="7">
        <f>IFERROR(VLOOKUP(Table1[[#This Row],[Stock]],[2]CUS030!$A$5:$BO$10000,65,0)/Table1[[#This Row],[Rate
(L/S)]],"")</f>
        <v>0</v>
      </c>
      <c r="BI711" s="7" t="s">
        <v>1</v>
      </c>
      <c r="BJ711" s="15">
        <f>IFERROR(IF(Table1[[#This Row],[S.Material]]="S",(Table1[[#This Row],[Total Qty]]+Table1[[#This Row],[N+1]]+Table1[[#This Row],[N+2]]),Table1[[#This Row],[Total Qty]]+Table1[[#This Row],[N+1]]),)</f>
        <v>0</v>
      </c>
      <c r="BK711" s="7" t="str">
        <f>IFERROR(IF(((AVERAGE((Table1[[#This Row],[N+1]],Table1[[#This Row],[N+2]]),Table1[[#This Row],[N+3]])-(Table1[[#This Row],[Total Qty]])))&gt;500,"Fixed&gt;500pcs",""),"")</f>
        <v/>
      </c>
      <c r="BL711" s="7" t="str">
        <f>IF(AND(Table1[[#This Row],[Last Forcast]]=0,Table1[[#This Row],[Total Qty]]&gt;0,Table1[[#This Row],[N+1]]&gt;0),"Check PO again","")</f>
        <v/>
      </c>
    </row>
    <row r="712" spans="2:64" x14ac:dyDescent="0.3">
      <c r="B712">
        <v>710</v>
      </c>
      <c r="C712" t="s">
        <v>926</v>
      </c>
      <c r="D712">
        <f>IFERROR(ROUND((MID(Table1[[#This Row],[Production]],35,(LEN(Table1[[#This Row],[Production]]))-37)/(MID(Table1[[#This Row],[Stock]],35,(LEN(Table1[[#This Row],[Stock]]))-37))),0),"")</f>
        <v>1</v>
      </c>
      <c r="E712" t="s">
        <v>926</v>
      </c>
      <c r="F712" s="16">
        <f>VLOOKUP(LEFT(Table1[[#This Row],[Production]],LEN(Table1[[#This Row],[Production]])-7),Item!$A$5:$Z$1000,26,0)</f>
        <v>0.61099999999999999</v>
      </c>
      <c r="H712" s="8" t="str">
        <f>IFERROR(VLOOKUP(MID(Table1[[#This Row],[Production]],10,2),Special!$B$2:$D$26,3,0),"")</f>
        <v>-</v>
      </c>
      <c r="J712" t="b">
        <f>EXACT(LEFT(Table1[[#This Row],[Stock]],12),LEFT(Table1[[#This Row],[Production]],12))</f>
        <v>1</v>
      </c>
      <c r="K712" t="b">
        <f>EXACT((RIGHT(Table1[[#This Row],[Stock]],3)),((RIGHT(Table1[[#This Row],[Production]],3))))</f>
        <v>1</v>
      </c>
      <c r="L712" s="14" t="str">
        <f>IFERROR(VLOOKUP(Table1[[#This Row],[Stock]],[1]Sheet1!$A$7:$N$10000,14,0),"")</f>
        <v/>
      </c>
      <c r="M712" s="14" t="str">
        <f>IFERROR(ROUND((Table1[[#This Row],[Stock
(S&amp;L)]]/Table1[[#This Row],[Rate
(L/S)]]),0),"")</f>
        <v/>
      </c>
      <c r="O712" t="str">
        <f>IF(Table1[[#This Row],[Rate
(L/S)]]=1,"P/E","C")</f>
        <v>P/E</v>
      </c>
      <c r="P712" s="7">
        <f>IFERROR(VLOOKUP(Table1[[#This Row],[Stock]],[2]CUS030!$A$5:$BO$10000,21,0)/Table1[[#This Row],[Rate
(L/S)]],"")</f>
        <v>0</v>
      </c>
      <c r="Q712" s="7">
        <f>IFERROR(VLOOKUP(Table1[[#This Row],[Stock]],[2]CUS030!$A$5:$BO$10000,22,0)/Table1[[#This Row],[Rate
(L/S)]],"")</f>
        <v>0</v>
      </c>
      <c r="R712" s="7">
        <f>IFERROR(VLOOKUP(Table1[[#This Row],[Stock]],[2]CUS030!$A$5:$BO$10000,23,0)/Table1[[#This Row],[Rate
(L/S)]],"")</f>
        <v>0</v>
      </c>
      <c r="S712" s="7">
        <f>IFERROR(VLOOKUP(Table1[[#This Row],[Stock]],[2]CUS030!$A$5:$BO$10000,24,0)/Table1[[#This Row],[Rate
(L/S)]],"")</f>
        <v>0</v>
      </c>
      <c r="T712" s="7">
        <f>IFERROR(VLOOKUP(Table1[[#This Row],[Stock]],[2]CUS030!$A$5:$BO$10000,25,0)/Table1[[#This Row],[Rate
(L/S)]],"")</f>
        <v>0</v>
      </c>
      <c r="U712" s="7">
        <f>IFERROR(VLOOKUP(Table1[[#This Row],[Stock]],[2]CUS030!$A$5:$BO$10000,26,0)/Table1[[#This Row],[Rate
(L/S)]],"")</f>
        <v>0</v>
      </c>
      <c r="V712" s="7">
        <f>IFERROR(VLOOKUP(Table1[[#This Row],[Stock]],[2]CUS030!$A$5:$BO$10000,27,0)/Table1[[#This Row],[Rate
(L/S)]],"")</f>
        <v>0</v>
      </c>
      <c r="W712" s="7">
        <f>IFERROR(VLOOKUP(Table1[[#This Row],[Stock]],[2]CUS030!$A$5:$BO$10000,28,0)/Table1[[#This Row],[Rate
(L/S)]],"")</f>
        <v>0</v>
      </c>
      <c r="X712" s="7">
        <f>IFERROR(VLOOKUP(Table1[[#This Row],[Stock]],[2]CUS030!$A$5:$BO$10000,29,0)/Table1[[#This Row],[Rate
(L/S)]],"")</f>
        <v>0</v>
      </c>
      <c r="Y712" s="7">
        <f>IFERROR(VLOOKUP(Table1[[#This Row],[Stock]],[2]CUS030!$A$5:$BO$10000,30,0)/Table1[[#This Row],[Rate
(L/S)]],"")</f>
        <v>0</v>
      </c>
      <c r="Z712" s="7">
        <f>IFERROR(VLOOKUP(Table1[[#This Row],[Stock]],[2]CUS030!$A$5:$BO$10000,31,0)/Table1[[#This Row],[Rate
(L/S)]],"")</f>
        <v>0</v>
      </c>
      <c r="AA712" s="7">
        <f>IFERROR(VLOOKUP(Table1[[#This Row],[Stock]],[2]CUS030!$A$5:$BO$10000,32,0)/Table1[[#This Row],[Rate
(L/S)]],"")</f>
        <v>0</v>
      </c>
      <c r="AB712" s="7">
        <f>IFERROR(VLOOKUP(Table1[[#This Row],[Stock]],[2]CUS030!$A$5:$BO$10000,33,0)/Table1[[#This Row],[Rate
(L/S)]],"")</f>
        <v>0</v>
      </c>
      <c r="AC712" s="7">
        <f>IFERROR(VLOOKUP(Table1[[#This Row],[Stock]],[2]CUS030!$A$5:$BO$10000,34,0)/Table1[[#This Row],[Rate
(L/S)]],"")</f>
        <v>0</v>
      </c>
      <c r="AD712" s="7">
        <f>IFERROR(VLOOKUP(Table1[[#This Row],[Stock]],[2]CUS030!$A$5:$BO$10000,35,0)/Table1[[#This Row],[Rate
(L/S)]],"")</f>
        <v>0</v>
      </c>
      <c r="AE712" s="7">
        <f>IFERROR(VLOOKUP(Table1[[#This Row],[Stock]],[2]CUS030!$A$5:$BO$10000,36,0)/Table1[[#This Row],[Rate
(L/S)]],"")</f>
        <v>0</v>
      </c>
      <c r="AF712" s="7">
        <f>IFERROR(VLOOKUP(Table1[[#This Row],[Stock]],[2]CUS030!$A$5:$BO$10000,37,0)/Table1[[#This Row],[Rate
(L/S)]],"")</f>
        <v>0</v>
      </c>
      <c r="AG712" s="7">
        <f>IFERROR(VLOOKUP(Table1[[#This Row],[Stock]],[2]CUS030!$A$5:$BO$10000,38,0)/Table1[[#This Row],[Rate
(L/S)]],"")</f>
        <v>0</v>
      </c>
      <c r="AH712" s="7">
        <f>IFERROR(VLOOKUP(Table1[[#This Row],[Stock]],[2]CUS030!$A$5:$BO$10000,39,0)/Table1[[#This Row],[Rate
(L/S)]],"")</f>
        <v>0</v>
      </c>
      <c r="AI712" s="7">
        <f>IFERROR(VLOOKUP(Table1[[#This Row],[Stock]],[2]CUS030!$A$5:$BO$10000,40,0)/Table1[[#This Row],[Rate
(L/S)]],"")</f>
        <v>0</v>
      </c>
      <c r="AJ712" s="7">
        <f>IFERROR(VLOOKUP(Table1[[#This Row],[Stock]],[2]CUS030!$A$5:$BO$10000,41,0)/Table1[[#This Row],[Rate
(L/S)]],"")</f>
        <v>0</v>
      </c>
      <c r="AK712" s="7">
        <f>IFERROR(VLOOKUP(Table1[[#This Row],[Stock]],[2]CUS030!$A$5:$BO$10000,42,0)/Table1[[#This Row],[Rate
(L/S)]],"")</f>
        <v>0</v>
      </c>
      <c r="AL712" s="7">
        <f>IFERROR(VLOOKUP(Table1[[#This Row],[Stock]],[2]CUS030!$A$5:$BO$10000,43,0)/Table1[[#This Row],[Rate
(L/S)]],"")</f>
        <v>0</v>
      </c>
      <c r="AM712" s="7">
        <f>IFERROR(VLOOKUP(Table1[[#This Row],[Stock]],[2]CUS030!$A$5:$BO$10000,44,0)/Table1[[#This Row],[Rate
(L/S)]],"")</f>
        <v>0</v>
      </c>
      <c r="AN712" s="7">
        <f>IFERROR(VLOOKUP(Table1[[#This Row],[Stock]],[2]CUS030!$A$5:$BO$10000,45,0)/Table1[[#This Row],[Rate
(L/S)]],"")</f>
        <v>0</v>
      </c>
      <c r="AO712" s="7">
        <f>IFERROR(VLOOKUP(Table1[[#This Row],[Stock]],[2]CUS030!$A$5:$BO$10000,46,0)/Table1[[#This Row],[Rate
(L/S)]],"")</f>
        <v>0</v>
      </c>
      <c r="AP712" s="7">
        <f>IFERROR(VLOOKUP(Table1[[#This Row],[Stock]],[2]CUS030!$A$5:$BO$10000,47,0)/Table1[[#This Row],[Rate
(L/S)]],"")</f>
        <v>0</v>
      </c>
      <c r="AQ712" s="7">
        <f>IFERROR(VLOOKUP(Table1[[#This Row],[Stock]],[2]CUS030!$A$5:$BO$10000,48,0)/Table1[[#This Row],[Rate
(L/S)]],"")</f>
        <v>0</v>
      </c>
      <c r="AR712" s="7">
        <f>IFERROR(VLOOKUP(Table1[[#This Row],[Stock]],[2]CUS030!$A$5:$BO$10000,49,0)/Table1[[#This Row],[Rate
(L/S)]],"")</f>
        <v>0</v>
      </c>
      <c r="AS712" s="7">
        <f>IFERROR(VLOOKUP(Table1[[#This Row],[Stock]],[2]CUS030!$A$5:$BO$10000,50,0)/Table1[[#This Row],[Rate
(L/S)]],"")</f>
        <v>0</v>
      </c>
      <c r="AT712" s="7">
        <f>IFERROR(VLOOKUP(Table1[[#This Row],[Stock]],[2]CUS030!$A$5:$BO$10000,51,0)/Table1[[#This Row],[Rate
(L/S)]],"")</f>
        <v>0</v>
      </c>
      <c r="AU712" s="7">
        <f>IFERROR(VLOOKUP(Table1[[#This Row],[Stock]],[2]CUS030!$A$5:$BO$10000,52,0)/Table1[[#This Row],[Rate
(L/S)]],"")</f>
        <v>0</v>
      </c>
      <c r="AV712" s="7">
        <f>IFERROR(VLOOKUP(Table1[[#This Row],[Stock]],[2]CUS030!$A$5:$BO$10000,53,0)/Table1[[#This Row],[Rate
(L/S)]],"")</f>
        <v>0</v>
      </c>
      <c r="AW712" s="7">
        <f>IFERROR(VLOOKUP(Table1[[#This Row],[Stock]],[2]CUS030!$A$5:$BO$10000,54,0)/Table1[[#This Row],[Rate
(L/S)]],"")</f>
        <v>0</v>
      </c>
      <c r="AX712" s="7">
        <f>IFERROR(VLOOKUP(Table1[[#This Row],[Stock]],[2]CUS030!$A$5:$BO$10000,55,0)/Table1[[#This Row],[Rate
(L/S)]],"")</f>
        <v>0</v>
      </c>
      <c r="AY712" s="7">
        <f>IFERROR(VLOOKUP(Table1[[#This Row],[Stock]],[2]CUS030!$A$5:$BO$10000,56,0)/Table1[[#This Row],[Rate
(L/S)]],"")</f>
        <v>0</v>
      </c>
      <c r="AZ712" s="7">
        <f>IFERROR(VLOOKUP(Table1[[#This Row],[Stock]],[2]CUS030!$A$5:$BO$10000,57,0)/Table1[[#This Row],[Rate
(L/S)]],"")</f>
        <v>0</v>
      </c>
      <c r="BA712" s="7">
        <f>IFERROR(VLOOKUP(Table1[[#This Row],[Stock]],[2]CUS030!$A$5:$BO$10000,58,0)/Table1[[#This Row],[Rate
(L/S)]],"")</f>
        <v>0</v>
      </c>
      <c r="BB712" s="7">
        <f>IFERROR(VLOOKUP(Table1[[#This Row],[Stock]],[2]CUS030!$A$5:$BO$10000,59,0)/Table1[[#This Row],[Rate
(L/S)]],"")</f>
        <v>0</v>
      </c>
      <c r="BC712" s="7">
        <f>IFERROR(VLOOKUP(Table1[[#This Row],[Stock]],[2]CUS030!$A$5:$BO$10000,60,0)/Table1[[#This Row],[Rate
(L/S)]],"")</f>
        <v>0</v>
      </c>
      <c r="BD712" s="7">
        <f>IFERROR(VLOOKUP(Table1[[#This Row],[Stock]],[2]CUS030!$A$5:$BO$10000,61,0)/Table1[[#This Row],[Rate
(L/S)]],"")</f>
        <v>0</v>
      </c>
      <c r="BE712" s="7">
        <f>IFERROR(VLOOKUP(Table1[[#This Row],[Stock]],[2]CUS030!$A$5:$BO$10000,62,0)/Table1[[#This Row],[Rate
(L/S)]],"")</f>
        <v>0</v>
      </c>
      <c r="BF712" s="7">
        <f>IFERROR(VLOOKUP(Table1[[#This Row],[Stock]],[2]CUS030!$A$5:$BO$10000,63,0)/Table1[[#This Row],[Rate
(L/S)]],"")</f>
        <v>0</v>
      </c>
      <c r="BG712" s="7">
        <f>IFERROR(VLOOKUP(Table1[[#This Row],[Stock]],[2]CUS030!$A$5:$BO$10000,64,0)/Table1[[#This Row],[Rate
(L/S)]],"")</f>
        <v>0</v>
      </c>
      <c r="BH712" s="7">
        <f>IFERROR(VLOOKUP(Table1[[#This Row],[Stock]],[2]CUS030!$A$5:$BO$10000,65,0)/Table1[[#This Row],[Rate
(L/S)]],"")</f>
        <v>0</v>
      </c>
      <c r="BI712" s="7" t="s">
        <v>1</v>
      </c>
      <c r="BJ712" s="15">
        <f>IFERROR(IF(Table1[[#This Row],[S.Material]]="S",(Table1[[#This Row],[Total Qty]]+Table1[[#This Row],[N+1]]+Table1[[#This Row],[N+2]]),Table1[[#This Row],[Total Qty]]+Table1[[#This Row],[N+1]]),)</f>
        <v>0</v>
      </c>
      <c r="BK712" s="7" t="str">
        <f>IFERROR(IF(((AVERAGE((Table1[[#This Row],[N+1]],Table1[[#This Row],[N+2]]),Table1[[#This Row],[N+3]])-(Table1[[#This Row],[Total Qty]])))&gt;500,"Fixed&gt;500pcs",""),"")</f>
        <v/>
      </c>
      <c r="BL712" s="7" t="str">
        <f>IF(AND(Table1[[#This Row],[Last Forcast]]=0,Table1[[#This Row],[Total Qty]]&gt;0,Table1[[#This Row],[N+1]]&gt;0),"Check PO again","")</f>
        <v/>
      </c>
    </row>
    <row r="713" spans="2:64" x14ac:dyDescent="0.3">
      <c r="B713">
        <v>711</v>
      </c>
      <c r="C713" t="s">
        <v>927</v>
      </c>
      <c r="D713">
        <f>IFERROR(ROUND((MID(Table1[[#This Row],[Production]],35,(LEN(Table1[[#This Row],[Production]]))-37)/(MID(Table1[[#This Row],[Stock]],35,(LEN(Table1[[#This Row],[Stock]]))-37))),0),"")</f>
        <v>1</v>
      </c>
      <c r="E713" t="s">
        <v>927</v>
      </c>
      <c r="F713" s="16">
        <f>VLOOKUP(LEFT(Table1[[#This Row],[Production]],LEN(Table1[[#This Row],[Production]])-7),Item!$A$5:$Z$1000,26,0)</f>
        <v>1.8720000000000001</v>
      </c>
      <c r="H713" s="8" t="str">
        <f>IFERROR(VLOOKUP(MID(Table1[[#This Row],[Production]],10,2),Special!$B$2:$D$26,3,0),"")</f>
        <v>-</v>
      </c>
      <c r="J713" t="b">
        <f>EXACT(LEFT(Table1[[#This Row],[Stock]],12),LEFT(Table1[[#This Row],[Production]],12))</f>
        <v>1</v>
      </c>
      <c r="K713" t="b">
        <f>EXACT((RIGHT(Table1[[#This Row],[Stock]],3)),((RIGHT(Table1[[#This Row],[Production]],3))))</f>
        <v>1</v>
      </c>
      <c r="L713" s="14" t="str">
        <f>IFERROR(VLOOKUP(Table1[[#This Row],[Stock]],[1]Sheet1!$A$7:$N$10000,14,0),"")</f>
        <v/>
      </c>
      <c r="M713" s="14" t="str">
        <f>IFERROR(ROUND((Table1[[#This Row],[Stock
(S&amp;L)]]/Table1[[#This Row],[Rate
(L/S)]]),0),"")</f>
        <v/>
      </c>
      <c r="O713" t="str">
        <f>IF(Table1[[#This Row],[Rate
(L/S)]]=1,"P/E","C")</f>
        <v>P/E</v>
      </c>
      <c r="P713" s="7">
        <f>IFERROR(VLOOKUP(Table1[[#This Row],[Stock]],[2]CUS030!$A$5:$BO$10000,21,0)/Table1[[#This Row],[Rate
(L/S)]],"")</f>
        <v>0</v>
      </c>
      <c r="Q713" s="7">
        <f>IFERROR(VLOOKUP(Table1[[#This Row],[Stock]],[2]CUS030!$A$5:$BO$10000,22,0)/Table1[[#This Row],[Rate
(L/S)]],"")</f>
        <v>0</v>
      </c>
      <c r="R713" s="7">
        <f>IFERROR(VLOOKUP(Table1[[#This Row],[Stock]],[2]CUS030!$A$5:$BO$10000,23,0)/Table1[[#This Row],[Rate
(L/S)]],"")</f>
        <v>0</v>
      </c>
      <c r="S713" s="7">
        <f>IFERROR(VLOOKUP(Table1[[#This Row],[Stock]],[2]CUS030!$A$5:$BO$10000,24,0)/Table1[[#This Row],[Rate
(L/S)]],"")</f>
        <v>0</v>
      </c>
      <c r="T713" s="7">
        <f>IFERROR(VLOOKUP(Table1[[#This Row],[Stock]],[2]CUS030!$A$5:$BO$10000,25,0)/Table1[[#This Row],[Rate
(L/S)]],"")</f>
        <v>0</v>
      </c>
      <c r="U713" s="7">
        <f>IFERROR(VLOOKUP(Table1[[#This Row],[Stock]],[2]CUS030!$A$5:$BO$10000,26,0)/Table1[[#This Row],[Rate
(L/S)]],"")</f>
        <v>0</v>
      </c>
      <c r="V713" s="7">
        <f>IFERROR(VLOOKUP(Table1[[#This Row],[Stock]],[2]CUS030!$A$5:$BO$10000,27,0)/Table1[[#This Row],[Rate
(L/S)]],"")</f>
        <v>0</v>
      </c>
      <c r="W713" s="7">
        <f>IFERROR(VLOOKUP(Table1[[#This Row],[Stock]],[2]CUS030!$A$5:$BO$10000,28,0)/Table1[[#This Row],[Rate
(L/S)]],"")</f>
        <v>0</v>
      </c>
      <c r="X713" s="7">
        <f>IFERROR(VLOOKUP(Table1[[#This Row],[Stock]],[2]CUS030!$A$5:$BO$10000,29,0)/Table1[[#This Row],[Rate
(L/S)]],"")</f>
        <v>0</v>
      </c>
      <c r="Y713" s="7">
        <f>IFERROR(VLOOKUP(Table1[[#This Row],[Stock]],[2]CUS030!$A$5:$BO$10000,30,0)/Table1[[#This Row],[Rate
(L/S)]],"")</f>
        <v>0</v>
      </c>
      <c r="Z713" s="7">
        <f>IFERROR(VLOOKUP(Table1[[#This Row],[Stock]],[2]CUS030!$A$5:$BO$10000,31,0)/Table1[[#This Row],[Rate
(L/S)]],"")</f>
        <v>0</v>
      </c>
      <c r="AA713" s="7">
        <f>IFERROR(VLOOKUP(Table1[[#This Row],[Stock]],[2]CUS030!$A$5:$BO$10000,32,0)/Table1[[#This Row],[Rate
(L/S)]],"")</f>
        <v>0</v>
      </c>
      <c r="AB713" s="7">
        <f>IFERROR(VLOOKUP(Table1[[#This Row],[Stock]],[2]CUS030!$A$5:$BO$10000,33,0)/Table1[[#This Row],[Rate
(L/S)]],"")</f>
        <v>0</v>
      </c>
      <c r="AC713" s="7">
        <f>IFERROR(VLOOKUP(Table1[[#This Row],[Stock]],[2]CUS030!$A$5:$BO$10000,34,0)/Table1[[#This Row],[Rate
(L/S)]],"")</f>
        <v>0</v>
      </c>
      <c r="AD713" s="7">
        <f>IFERROR(VLOOKUP(Table1[[#This Row],[Stock]],[2]CUS030!$A$5:$BO$10000,35,0)/Table1[[#This Row],[Rate
(L/S)]],"")</f>
        <v>0</v>
      </c>
      <c r="AE713" s="7">
        <f>IFERROR(VLOOKUP(Table1[[#This Row],[Stock]],[2]CUS030!$A$5:$BO$10000,36,0)/Table1[[#This Row],[Rate
(L/S)]],"")</f>
        <v>0</v>
      </c>
      <c r="AF713" s="7">
        <f>IFERROR(VLOOKUP(Table1[[#This Row],[Stock]],[2]CUS030!$A$5:$BO$10000,37,0)/Table1[[#This Row],[Rate
(L/S)]],"")</f>
        <v>0</v>
      </c>
      <c r="AG713" s="7">
        <f>IFERROR(VLOOKUP(Table1[[#This Row],[Stock]],[2]CUS030!$A$5:$BO$10000,38,0)/Table1[[#This Row],[Rate
(L/S)]],"")</f>
        <v>0</v>
      </c>
      <c r="AH713" s="7">
        <f>IFERROR(VLOOKUP(Table1[[#This Row],[Stock]],[2]CUS030!$A$5:$BO$10000,39,0)/Table1[[#This Row],[Rate
(L/S)]],"")</f>
        <v>0</v>
      </c>
      <c r="AI713" s="7">
        <f>IFERROR(VLOOKUP(Table1[[#This Row],[Stock]],[2]CUS030!$A$5:$BO$10000,40,0)/Table1[[#This Row],[Rate
(L/S)]],"")</f>
        <v>0</v>
      </c>
      <c r="AJ713" s="7">
        <f>IFERROR(VLOOKUP(Table1[[#This Row],[Stock]],[2]CUS030!$A$5:$BO$10000,41,0)/Table1[[#This Row],[Rate
(L/S)]],"")</f>
        <v>0</v>
      </c>
      <c r="AK713" s="7">
        <f>IFERROR(VLOOKUP(Table1[[#This Row],[Stock]],[2]CUS030!$A$5:$BO$10000,42,0)/Table1[[#This Row],[Rate
(L/S)]],"")</f>
        <v>0</v>
      </c>
      <c r="AL713" s="7">
        <f>IFERROR(VLOOKUP(Table1[[#This Row],[Stock]],[2]CUS030!$A$5:$BO$10000,43,0)/Table1[[#This Row],[Rate
(L/S)]],"")</f>
        <v>0</v>
      </c>
      <c r="AM713" s="7">
        <f>IFERROR(VLOOKUP(Table1[[#This Row],[Stock]],[2]CUS030!$A$5:$BO$10000,44,0)/Table1[[#This Row],[Rate
(L/S)]],"")</f>
        <v>0</v>
      </c>
      <c r="AN713" s="7">
        <f>IFERROR(VLOOKUP(Table1[[#This Row],[Stock]],[2]CUS030!$A$5:$BO$10000,45,0)/Table1[[#This Row],[Rate
(L/S)]],"")</f>
        <v>0</v>
      </c>
      <c r="AO713" s="7">
        <f>IFERROR(VLOOKUP(Table1[[#This Row],[Stock]],[2]CUS030!$A$5:$BO$10000,46,0)/Table1[[#This Row],[Rate
(L/S)]],"")</f>
        <v>0</v>
      </c>
      <c r="AP713" s="7">
        <f>IFERROR(VLOOKUP(Table1[[#This Row],[Stock]],[2]CUS030!$A$5:$BO$10000,47,0)/Table1[[#This Row],[Rate
(L/S)]],"")</f>
        <v>0</v>
      </c>
      <c r="AQ713" s="7">
        <f>IFERROR(VLOOKUP(Table1[[#This Row],[Stock]],[2]CUS030!$A$5:$BO$10000,48,0)/Table1[[#This Row],[Rate
(L/S)]],"")</f>
        <v>0</v>
      </c>
      <c r="AR713" s="7">
        <f>IFERROR(VLOOKUP(Table1[[#This Row],[Stock]],[2]CUS030!$A$5:$BO$10000,49,0)/Table1[[#This Row],[Rate
(L/S)]],"")</f>
        <v>0</v>
      </c>
      <c r="AS713" s="7">
        <f>IFERROR(VLOOKUP(Table1[[#This Row],[Stock]],[2]CUS030!$A$5:$BO$10000,50,0)/Table1[[#This Row],[Rate
(L/S)]],"")</f>
        <v>0</v>
      </c>
      <c r="AT713" s="7">
        <f>IFERROR(VLOOKUP(Table1[[#This Row],[Stock]],[2]CUS030!$A$5:$BO$10000,51,0)/Table1[[#This Row],[Rate
(L/S)]],"")</f>
        <v>0</v>
      </c>
      <c r="AU713" s="7">
        <f>IFERROR(VLOOKUP(Table1[[#This Row],[Stock]],[2]CUS030!$A$5:$BO$10000,52,0)/Table1[[#This Row],[Rate
(L/S)]],"")</f>
        <v>0</v>
      </c>
      <c r="AV713" s="7">
        <f>IFERROR(VLOOKUP(Table1[[#This Row],[Stock]],[2]CUS030!$A$5:$BO$10000,53,0)/Table1[[#This Row],[Rate
(L/S)]],"")</f>
        <v>0</v>
      </c>
      <c r="AW713" s="7">
        <f>IFERROR(VLOOKUP(Table1[[#This Row],[Stock]],[2]CUS030!$A$5:$BO$10000,54,0)/Table1[[#This Row],[Rate
(L/S)]],"")</f>
        <v>0</v>
      </c>
      <c r="AX713" s="7">
        <f>IFERROR(VLOOKUP(Table1[[#This Row],[Stock]],[2]CUS030!$A$5:$BO$10000,55,0)/Table1[[#This Row],[Rate
(L/S)]],"")</f>
        <v>0</v>
      </c>
      <c r="AY713" s="7">
        <f>IFERROR(VLOOKUP(Table1[[#This Row],[Stock]],[2]CUS030!$A$5:$BO$10000,56,0)/Table1[[#This Row],[Rate
(L/S)]],"")</f>
        <v>0</v>
      </c>
      <c r="AZ713" s="7">
        <f>IFERROR(VLOOKUP(Table1[[#This Row],[Stock]],[2]CUS030!$A$5:$BO$10000,57,0)/Table1[[#This Row],[Rate
(L/S)]],"")</f>
        <v>0</v>
      </c>
      <c r="BA713" s="7">
        <f>IFERROR(VLOOKUP(Table1[[#This Row],[Stock]],[2]CUS030!$A$5:$BO$10000,58,0)/Table1[[#This Row],[Rate
(L/S)]],"")</f>
        <v>0</v>
      </c>
      <c r="BB713" s="7">
        <f>IFERROR(VLOOKUP(Table1[[#This Row],[Stock]],[2]CUS030!$A$5:$BO$10000,59,0)/Table1[[#This Row],[Rate
(L/S)]],"")</f>
        <v>0</v>
      </c>
      <c r="BC713" s="7">
        <f>IFERROR(VLOOKUP(Table1[[#This Row],[Stock]],[2]CUS030!$A$5:$BO$10000,60,0)/Table1[[#This Row],[Rate
(L/S)]],"")</f>
        <v>0</v>
      </c>
      <c r="BD713" s="7">
        <f>IFERROR(VLOOKUP(Table1[[#This Row],[Stock]],[2]CUS030!$A$5:$BO$10000,61,0)/Table1[[#This Row],[Rate
(L/S)]],"")</f>
        <v>0</v>
      </c>
      <c r="BE713" s="7">
        <f>IFERROR(VLOOKUP(Table1[[#This Row],[Stock]],[2]CUS030!$A$5:$BO$10000,62,0)/Table1[[#This Row],[Rate
(L/S)]],"")</f>
        <v>0</v>
      </c>
      <c r="BF713" s="7">
        <f>IFERROR(VLOOKUP(Table1[[#This Row],[Stock]],[2]CUS030!$A$5:$BO$10000,63,0)/Table1[[#This Row],[Rate
(L/S)]],"")</f>
        <v>0</v>
      </c>
      <c r="BG713" s="7">
        <f>IFERROR(VLOOKUP(Table1[[#This Row],[Stock]],[2]CUS030!$A$5:$BO$10000,64,0)/Table1[[#This Row],[Rate
(L/S)]],"")</f>
        <v>0</v>
      </c>
      <c r="BH713" s="7">
        <f>IFERROR(VLOOKUP(Table1[[#This Row],[Stock]],[2]CUS030!$A$5:$BO$10000,65,0)/Table1[[#This Row],[Rate
(L/S)]],"")</f>
        <v>0</v>
      </c>
      <c r="BI713" s="7" t="s">
        <v>1</v>
      </c>
      <c r="BJ713" s="15">
        <f>IFERROR(IF(Table1[[#This Row],[S.Material]]="S",(Table1[[#This Row],[Total Qty]]+Table1[[#This Row],[N+1]]+Table1[[#This Row],[N+2]]),Table1[[#This Row],[Total Qty]]+Table1[[#This Row],[N+1]]),)</f>
        <v>0</v>
      </c>
      <c r="BK713" s="7" t="str">
        <f>IFERROR(IF(((AVERAGE((Table1[[#This Row],[N+1]],Table1[[#This Row],[N+2]]),Table1[[#This Row],[N+3]])-(Table1[[#This Row],[Total Qty]])))&gt;500,"Fixed&gt;500pcs",""),"")</f>
        <v/>
      </c>
      <c r="BL713" s="7" t="str">
        <f>IF(AND(Table1[[#This Row],[Last Forcast]]=0,Table1[[#This Row],[Total Qty]]&gt;0,Table1[[#This Row],[N+1]]&gt;0),"Check PO again","")</f>
        <v/>
      </c>
    </row>
    <row r="714" spans="2:64" x14ac:dyDescent="0.3">
      <c r="B714">
        <v>712</v>
      </c>
      <c r="C714" t="s">
        <v>928</v>
      </c>
      <c r="D714">
        <f>IFERROR(ROUND((MID(Table1[[#This Row],[Production]],35,(LEN(Table1[[#This Row],[Production]]))-37)/(MID(Table1[[#This Row],[Stock]],35,(LEN(Table1[[#This Row],[Stock]]))-37))),0),"")</f>
        <v>1</v>
      </c>
      <c r="E714" t="s">
        <v>928</v>
      </c>
      <c r="F714" s="16">
        <f>VLOOKUP(LEFT(Table1[[#This Row],[Production]],LEN(Table1[[#This Row],[Production]])-7),Item!$A$5:$Z$1000,26,0)</f>
        <v>3.7120000000000002</v>
      </c>
      <c r="H714" s="8" t="str">
        <f>IFERROR(VLOOKUP(MID(Table1[[#This Row],[Production]],10,2),Special!$B$2:$D$26,3,0),"")</f>
        <v>-</v>
      </c>
      <c r="J714" t="b">
        <f>EXACT(LEFT(Table1[[#This Row],[Stock]],12),LEFT(Table1[[#This Row],[Production]],12))</f>
        <v>1</v>
      </c>
      <c r="K714" t="b">
        <f>EXACT((RIGHT(Table1[[#This Row],[Stock]],3)),((RIGHT(Table1[[#This Row],[Production]],3))))</f>
        <v>1</v>
      </c>
      <c r="L714" s="14" t="str">
        <f>IFERROR(VLOOKUP(Table1[[#This Row],[Stock]],[1]Sheet1!$A$7:$N$10000,14,0),"")</f>
        <v/>
      </c>
      <c r="M714" s="14" t="str">
        <f>IFERROR(ROUND((Table1[[#This Row],[Stock
(S&amp;L)]]/Table1[[#This Row],[Rate
(L/S)]]),0),"")</f>
        <v/>
      </c>
      <c r="O714" t="str">
        <f>IF(Table1[[#This Row],[Rate
(L/S)]]=1,"P/E","C")</f>
        <v>P/E</v>
      </c>
      <c r="P714" s="7">
        <f>IFERROR(VLOOKUP(Table1[[#This Row],[Stock]],[2]CUS030!$A$5:$BO$10000,21,0)/Table1[[#This Row],[Rate
(L/S)]],"")</f>
        <v>0</v>
      </c>
      <c r="Q714" s="7">
        <f>IFERROR(VLOOKUP(Table1[[#This Row],[Stock]],[2]CUS030!$A$5:$BO$10000,22,0)/Table1[[#This Row],[Rate
(L/S)]],"")</f>
        <v>0</v>
      </c>
      <c r="R714" s="7">
        <f>IFERROR(VLOOKUP(Table1[[#This Row],[Stock]],[2]CUS030!$A$5:$BO$10000,23,0)/Table1[[#This Row],[Rate
(L/S)]],"")</f>
        <v>0</v>
      </c>
      <c r="S714" s="7">
        <f>IFERROR(VLOOKUP(Table1[[#This Row],[Stock]],[2]CUS030!$A$5:$BO$10000,24,0)/Table1[[#This Row],[Rate
(L/S)]],"")</f>
        <v>0</v>
      </c>
      <c r="T714" s="7">
        <f>IFERROR(VLOOKUP(Table1[[#This Row],[Stock]],[2]CUS030!$A$5:$BO$10000,25,0)/Table1[[#This Row],[Rate
(L/S)]],"")</f>
        <v>0</v>
      </c>
      <c r="U714" s="7">
        <f>IFERROR(VLOOKUP(Table1[[#This Row],[Stock]],[2]CUS030!$A$5:$BO$10000,26,0)/Table1[[#This Row],[Rate
(L/S)]],"")</f>
        <v>0</v>
      </c>
      <c r="V714" s="7">
        <f>IFERROR(VLOOKUP(Table1[[#This Row],[Stock]],[2]CUS030!$A$5:$BO$10000,27,0)/Table1[[#This Row],[Rate
(L/S)]],"")</f>
        <v>0</v>
      </c>
      <c r="W714" s="7">
        <f>IFERROR(VLOOKUP(Table1[[#This Row],[Stock]],[2]CUS030!$A$5:$BO$10000,28,0)/Table1[[#This Row],[Rate
(L/S)]],"")</f>
        <v>0</v>
      </c>
      <c r="X714" s="7">
        <f>IFERROR(VLOOKUP(Table1[[#This Row],[Stock]],[2]CUS030!$A$5:$BO$10000,29,0)/Table1[[#This Row],[Rate
(L/S)]],"")</f>
        <v>0</v>
      </c>
      <c r="Y714" s="7">
        <f>IFERROR(VLOOKUP(Table1[[#This Row],[Stock]],[2]CUS030!$A$5:$BO$10000,30,0)/Table1[[#This Row],[Rate
(L/S)]],"")</f>
        <v>0</v>
      </c>
      <c r="Z714" s="7">
        <f>IFERROR(VLOOKUP(Table1[[#This Row],[Stock]],[2]CUS030!$A$5:$BO$10000,31,0)/Table1[[#This Row],[Rate
(L/S)]],"")</f>
        <v>0</v>
      </c>
      <c r="AA714" s="7">
        <f>IFERROR(VLOOKUP(Table1[[#This Row],[Stock]],[2]CUS030!$A$5:$BO$10000,32,0)/Table1[[#This Row],[Rate
(L/S)]],"")</f>
        <v>0</v>
      </c>
      <c r="AB714" s="7">
        <f>IFERROR(VLOOKUP(Table1[[#This Row],[Stock]],[2]CUS030!$A$5:$BO$10000,33,0)/Table1[[#This Row],[Rate
(L/S)]],"")</f>
        <v>0</v>
      </c>
      <c r="AC714" s="7">
        <f>IFERROR(VLOOKUP(Table1[[#This Row],[Stock]],[2]CUS030!$A$5:$BO$10000,34,0)/Table1[[#This Row],[Rate
(L/S)]],"")</f>
        <v>0</v>
      </c>
      <c r="AD714" s="7">
        <f>IFERROR(VLOOKUP(Table1[[#This Row],[Stock]],[2]CUS030!$A$5:$BO$10000,35,0)/Table1[[#This Row],[Rate
(L/S)]],"")</f>
        <v>0</v>
      </c>
      <c r="AE714" s="7">
        <f>IFERROR(VLOOKUP(Table1[[#This Row],[Stock]],[2]CUS030!$A$5:$BO$10000,36,0)/Table1[[#This Row],[Rate
(L/S)]],"")</f>
        <v>0</v>
      </c>
      <c r="AF714" s="7">
        <f>IFERROR(VLOOKUP(Table1[[#This Row],[Stock]],[2]CUS030!$A$5:$BO$10000,37,0)/Table1[[#This Row],[Rate
(L/S)]],"")</f>
        <v>0</v>
      </c>
      <c r="AG714" s="7">
        <f>IFERROR(VLOOKUP(Table1[[#This Row],[Stock]],[2]CUS030!$A$5:$BO$10000,38,0)/Table1[[#This Row],[Rate
(L/S)]],"")</f>
        <v>0</v>
      </c>
      <c r="AH714" s="7">
        <f>IFERROR(VLOOKUP(Table1[[#This Row],[Stock]],[2]CUS030!$A$5:$BO$10000,39,0)/Table1[[#This Row],[Rate
(L/S)]],"")</f>
        <v>0</v>
      </c>
      <c r="AI714" s="7">
        <f>IFERROR(VLOOKUP(Table1[[#This Row],[Stock]],[2]CUS030!$A$5:$BO$10000,40,0)/Table1[[#This Row],[Rate
(L/S)]],"")</f>
        <v>0</v>
      </c>
      <c r="AJ714" s="7">
        <f>IFERROR(VLOOKUP(Table1[[#This Row],[Stock]],[2]CUS030!$A$5:$BO$10000,41,0)/Table1[[#This Row],[Rate
(L/S)]],"")</f>
        <v>0</v>
      </c>
      <c r="AK714" s="7">
        <f>IFERROR(VLOOKUP(Table1[[#This Row],[Stock]],[2]CUS030!$A$5:$BO$10000,42,0)/Table1[[#This Row],[Rate
(L/S)]],"")</f>
        <v>0</v>
      </c>
      <c r="AL714" s="7">
        <f>IFERROR(VLOOKUP(Table1[[#This Row],[Stock]],[2]CUS030!$A$5:$BO$10000,43,0)/Table1[[#This Row],[Rate
(L/S)]],"")</f>
        <v>0</v>
      </c>
      <c r="AM714" s="7">
        <f>IFERROR(VLOOKUP(Table1[[#This Row],[Stock]],[2]CUS030!$A$5:$BO$10000,44,0)/Table1[[#This Row],[Rate
(L/S)]],"")</f>
        <v>0</v>
      </c>
      <c r="AN714" s="7">
        <f>IFERROR(VLOOKUP(Table1[[#This Row],[Stock]],[2]CUS030!$A$5:$BO$10000,45,0)/Table1[[#This Row],[Rate
(L/S)]],"")</f>
        <v>0</v>
      </c>
      <c r="AO714" s="7">
        <f>IFERROR(VLOOKUP(Table1[[#This Row],[Stock]],[2]CUS030!$A$5:$BO$10000,46,0)/Table1[[#This Row],[Rate
(L/S)]],"")</f>
        <v>0</v>
      </c>
      <c r="AP714" s="7">
        <f>IFERROR(VLOOKUP(Table1[[#This Row],[Stock]],[2]CUS030!$A$5:$BO$10000,47,0)/Table1[[#This Row],[Rate
(L/S)]],"")</f>
        <v>0</v>
      </c>
      <c r="AQ714" s="7">
        <f>IFERROR(VLOOKUP(Table1[[#This Row],[Stock]],[2]CUS030!$A$5:$BO$10000,48,0)/Table1[[#This Row],[Rate
(L/S)]],"")</f>
        <v>0</v>
      </c>
      <c r="AR714" s="7">
        <f>IFERROR(VLOOKUP(Table1[[#This Row],[Stock]],[2]CUS030!$A$5:$BO$10000,49,0)/Table1[[#This Row],[Rate
(L/S)]],"")</f>
        <v>0</v>
      </c>
      <c r="AS714" s="7">
        <f>IFERROR(VLOOKUP(Table1[[#This Row],[Stock]],[2]CUS030!$A$5:$BO$10000,50,0)/Table1[[#This Row],[Rate
(L/S)]],"")</f>
        <v>0</v>
      </c>
      <c r="AT714" s="7">
        <f>IFERROR(VLOOKUP(Table1[[#This Row],[Stock]],[2]CUS030!$A$5:$BO$10000,51,0)/Table1[[#This Row],[Rate
(L/S)]],"")</f>
        <v>0</v>
      </c>
      <c r="AU714" s="7">
        <f>IFERROR(VLOOKUP(Table1[[#This Row],[Stock]],[2]CUS030!$A$5:$BO$10000,52,0)/Table1[[#This Row],[Rate
(L/S)]],"")</f>
        <v>0</v>
      </c>
      <c r="AV714" s="7">
        <f>IFERROR(VLOOKUP(Table1[[#This Row],[Stock]],[2]CUS030!$A$5:$BO$10000,53,0)/Table1[[#This Row],[Rate
(L/S)]],"")</f>
        <v>0</v>
      </c>
      <c r="AW714" s="7">
        <f>IFERROR(VLOOKUP(Table1[[#This Row],[Stock]],[2]CUS030!$A$5:$BO$10000,54,0)/Table1[[#This Row],[Rate
(L/S)]],"")</f>
        <v>0</v>
      </c>
      <c r="AX714" s="7">
        <f>IFERROR(VLOOKUP(Table1[[#This Row],[Stock]],[2]CUS030!$A$5:$BO$10000,55,0)/Table1[[#This Row],[Rate
(L/S)]],"")</f>
        <v>0</v>
      </c>
      <c r="AY714" s="7">
        <f>IFERROR(VLOOKUP(Table1[[#This Row],[Stock]],[2]CUS030!$A$5:$BO$10000,56,0)/Table1[[#This Row],[Rate
(L/S)]],"")</f>
        <v>0</v>
      </c>
      <c r="AZ714" s="7">
        <f>IFERROR(VLOOKUP(Table1[[#This Row],[Stock]],[2]CUS030!$A$5:$BO$10000,57,0)/Table1[[#This Row],[Rate
(L/S)]],"")</f>
        <v>0</v>
      </c>
      <c r="BA714" s="7">
        <f>IFERROR(VLOOKUP(Table1[[#This Row],[Stock]],[2]CUS030!$A$5:$BO$10000,58,0)/Table1[[#This Row],[Rate
(L/S)]],"")</f>
        <v>0</v>
      </c>
      <c r="BB714" s="7">
        <f>IFERROR(VLOOKUP(Table1[[#This Row],[Stock]],[2]CUS030!$A$5:$BO$10000,59,0)/Table1[[#This Row],[Rate
(L/S)]],"")</f>
        <v>0</v>
      </c>
      <c r="BC714" s="7">
        <f>IFERROR(VLOOKUP(Table1[[#This Row],[Stock]],[2]CUS030!$A$5:$BO$10000,60,0)/Table1[[#This Row],[Rate
(L/S)]],"")</f>
        <v>0</v>
      </c>
      <c r="BD714" s="7">
        <f>IFERROR(VLOOKUP(Table1[[#This Row],[Stock]],[2]CUS030!$A$5:$BO$10000,61,0)/Table1[[#This Row],[Rate
(L/S)]],"")</f>
        <v>0</v>
      </c>
      <c r="BE714" s="7">
        <f>IFERROR(VLOOKUP(Table1[[#This Row],[Stock]],[2]CUS030!$A$5:$BO$10000,62,0)/Table1[[#This Row],[Rate
(L/S)]],"")</f>
        <v>0</v>
      </c>
      <c r="BF714" s="7">
        <f>IFERROR(VLOOKUP(Table1[[#This Row],[Stock]],[2]CUS030!$A$5:$BO$10000,63,0)/Table1[[#This Row],[Rate
(L/S)]],"")</f>
        <v>0</v>
      </c>
      <c r="BG714" s="7">
        <f>IFERROR(VLOOKUP(Table1[[#This Row],[Stock]],[2]CUS030!$A$5:$BO$10000,64,0)/Table1[[#This Row],[Rate
(L/S)]],"")</f>
        <v>0</v>
      </c>
      <c r="BH714" s="7">
        <f>IFERROR(VLOOKUP(Table1[[#This Row],[Stock]],[2]CUS030!$A$5:$BO$10000,65,0)/Table1[[#This Row],[Rate
(L/S)]],"")</f>
        <v>0</v>
      </c>
      <c r="BI714" s="7" t="s">
        <v>1</v>
      </c>
      <c r="BJ714" s="15">
        <f>IFERROR(IF(Table1[[#This Row],[S.Material]]="S",(Table1[[#This Row],[Total Qty]]+Table1[[#This Row],[N+1]]+Table1[[#This Row],[N+2]]),Table1[[#This Row],[Total Qty]]+Table1[[#This Row],[N+1]]),)</f>
        <v>0</v>
      </c>
      <c r="BK714" s="7" t="str">
        <f>IFERROR(IF(((AVERAGE((Table1[[#This Row],[N+1]],Table1[[#This Row],[N+2]]),Table1[[#This Row],[N+3]])-(Table1[[#This Row],[Total Qty]])))&gt;500,"Fixed&gt;500pcs",""),"")</f>
        <v/>
      </c>
      <c r="BL714" s="7" t="str">
        <f>IF(AND(Table1[[#This Row],[Last Forcast]]=0,Table1[[#This Row],[Total Qty]]&gt;0,Table1[[#This Row],[N+1]]&gt;0),"Check PO again","")</f>
        <v/>
      </c>
    </row>
    <row r="715" spans="2:64" x14ac:dyDescent="0.3">
      <c r="B715">
        <v>713</v>
      </c>
      <c r="C715" t="s">
        <v>918</v>
      </c>
      <c r="D715">
        <f>IFERROR(ROUND((MID(Table1[[#This Row],[Production]],35,(LEN(Table1[[#This Row],[Production]]))-37)/(MID(Table1[[#This Row],[Stock]],35,(LEN(Table1[[#This Row],[Stock]]))-37))),0),"")</f>
        <v>110</v>
      </c>
      <c r="E715" t="s">
        <v>697</v>
      </c>
      <c r="F715" s="16">
        <f>VLOOKUP(LEFT(Table1[[#This Row],[Production]],LEN(Table1[[#This Row],[Production]])-7),Item!$A$5:$Z$1000,26,0)</f>
        <v>1.9039999999999999</v>
      </c>
      <c r="H715" s="8" t="str">
        <f>IFERROR(VLOOKUP(MID(Table1[[#This Row],[Production]],10,2),Special!$B$2:$D$26,3,0),"")</f>
        <v>-</v>
      </c>
      <c r="J715" t="b">
        <f>EXACT(LEFT(Table1[[#This Row],[Stock]],12),LEFT(Table1[[#This Row],[Production]],12))</f>
        <v>1</v>
      </c>
      <c r="K715" t="b">
        <f>EXACT((RIGHT(Table1[[#This Row],[Stock]],3)),((RIGHT(Table1[[#This Row],[Production]],3))))</f>
        <v>1</v>
      </c>
      <c r="L715" s="14">
        <f>IFERROR(VLOOKUP(Table1[[#This Row],[Stock]],[1]Sheet1!$A$7:$N$10000,14,0),"")</f>
        <v>3598</v>
      </c>
      <c r="M715" s="14">
        <f>IFERROR(ROUND((Table1[[#This Row],[Stock
(S&amp;L)]]/Table1[[#This Row],[Rate
(L/S)]]),0),"")</f>
        <v>33</v>
      </c>
      <c r="O715" t="str">
        <f>IF(Table1[[#This Row],[Rate
(L/S)]]=1,"P/E","C")</f>
        <v>C</v>
      </c>
      <c r="P715" s="7">
        <f>IFERROR(VLOOKUP(Table1[[#This Row],[Stock]],[2]CUS030!$A$5:$BO$10000,21,0)/Table1[[#This Row],[Rate
(L/S)]],"")</f>
        <v>0</v>
      </c>
      <c r="Q715" s="7">
        <f>IFERROR(VLOOKUP(Table1[[#This Row],[Stock]],[2]CUS030!$A$5:$BO$10000,22,0)/Table1[[#This Row],[Rate
(L/S)]],"")</f>
        <v>0</v>
      </c>
      <c r="R715" s="7">
        <f>IFERROR(VLOOKUP(Table1[[#This Row],[Stock]],[2]CUS030!$A$5:$BO$10000,23,0)/Table1[[#This Row],[Rate
(L/S)]],"")</f>
        <v>0</v>
      </c>
      <c r="S715" s="7">
        <f>IFERROR(VLOOKUP(Table1[[#This Row],[Stock]],[2]CUS030!$A$5:$BO$10000,24,0)/Table1[[#This Row],[Rate
(L/S)]],"")</f>
        <v>0</v>
      </c>
      <c r="T715" s="7">
        <f>IFERROR(VLOOKUP(Table1[[#This Row],[Stock]],[2]CUS030!$A$5:$BO$10000,25,0)/Table1[[#This Row],[Rate
(L/S)]],"")</f>
        <v>0</v>
      </c>
      <c r="U715" s="7">
        <f>IFERROR(VLOOKUP(Table1[[#This Row],[Stock]],[2]CUS030!$A$5:$BO$10000,26,0)/Table1[[#This Row],[Rate
(L/S)]],"")</f>
        <v>0</v>
      </c>
      <c r="V715" s="7">
        <f>IFERROR(VLOOKUP(Table1[[#This Row],[Stock]],[2]CUS030!$A$5:$BO$10000,27,0)/Table1[[#This Row],[Rate
(L/S)]],"")</f>
        <v>0</v>
      </c>
      <c r="W715" s="7">
        <f>IFERROR(VLOOKUP(Table1[[#This Row],[Stock]],[2]CUS030!$A$5:$BO$10000,28,0)/Table1[[#This Row],[Rate
(L/S)]],"")</f>
        <v>0</v>
      </c>
      <c r="X715" s="7">
        <f>IFERROR(VLOOKUP(Table1[[#This Row],[Stock]],[2]CUS030!$A$5:$BO$10000,29,0)/Table1[[#This Row],[Rate
(L/S)]],"")</f>
        <v>0</v>
      </c>
      <c r="Y715" s="7">
        <f>IFERROR(VLOOKUP(Table1[[#This Row],[Stock]],[2]CUS030!$A$5:$BO$10000,30,0)/Table1[[#This Row],[Rate
(L/S)]],"")</f>
        <v>0</v>
      </c>
      <c r="Z715" s="7">
        <f>IFERROR(VLOOKUP(Table1[[#This Row],[Stock]],[2]CUS030!$A$5:$BO$10000,31,0)/Table1[[#This Row],[Rate
(L/S)]],"")</f>
        <v>0</v>
      </c>
      <c r="AA715" s="7">
        <f>IFERROR(VLOOKUP(Table1[[#This Row],[Stock]],[2]CUS030!$A$5:$BO$10000,32,0)/Table1[[#This Row],[Rate
(L/S)]],"")</f>
        <v>0</v>
      </c>
      <c r="AB715" s="7">
        <f>IFERROR(VLOOKUP(Table1[[#This Row],[Stock]],[2]CUS030!$A$5:$BO$10000,33,0)/Table1[[#This Row],[Rate
(L/S)]],"")</f>
        <v>0</v>
      </c>
      <c r="AC715" s="7">
        <f>IFERROR(VLOOKUP(Table1[[#This Row],[Stock]],[2]CUS030!$A$5:$BO$10000,34,0)/Table1[[#This Row],[Rate
(L/S)]],"")</f>
        <v>0</v>
      </c>
      <c r="AD715" s="7">
        <f>IFERROR(VLOOKUP(Table1[[#This Row],[Stock]],[2]CUS030!$A$5:$BO$10000,35,0)/Table1[[#This Row],[Rate
(L/S)]],"")</f>
        <v>0</v>
      </c>
      <c r="AE715" s="7">
        <f>IFERROR(VLOOKUP(Table1[[#This Row],[Stock]],[2]CUS030!$A$5:$BO$10000,36,0)/Table1[[#This Row],[Rate
(L/S)]],"")</f>
        <v>0</v>
      </c>
      <c r="AF715" s="7">
        <f>IFERROR(VLOOKUP(Table1[[#This Row],[Stock]],[2]CUS030!$A$5:$BO$10000,37,0)/Table1[[#This Row],[Rate
(L/S)]],"")</f>
        <v>0</v>
      </c>
      <c r="AG715" s="7">
        <f>IFERROR(VLOOKUP(Table1[[#This Row],[Stock]],[2]CUS030!$A$5:$BO$10000,38,0)/Table1[[#This Row],[Rate
(L/S)]],"")</f>
        <v>0</v>
      </c>
      <c r="AH715" s="7">
        <f>IFERROR(VLOOKUP(Table1[[#This Row],[Stock]],[2]CUS030!$A$5:$BO$10000,39,0)/Table1[[#This Row],[Rate
(L/S)]],"")</f>
        <v>0</v>
      </c>
      <c r="AI715" s="7">
        <f>IFERROR(VLOOKUP(Table1[[#This Row],[Stock]],[2]CUS030!$A$5:$BO$10000,40,0)/Table1[[#This Row],[Rate
(L/S)]],"")</f>
        <v>0</v>
      </c>
      <c r="AJ715" s="7">
        <f>IFERROR(VLOOKUP(Table1[[#This Row],[Stock]],[2]CUS030!$A$5:$BO$10000,41,0)/Table1[[#This Row],[Rate
(L/S)]],"")</f>
        <v>0</v>
      </c>
      <c r="AK715" s="7">
        <f>IFERROR(VLOOKUP(Table1[[#This Row],[Stock]],[2]CUS030!$A$5:$BO$10000,42,0)/Table1[[#This Row],[Rate
(L/S)]],"")</f>
        <v>0</v>
      </c>
      <c r="AL715" s="7">
        <f>IFERROR(VLOOKUP(Table1[[#This Row],[Stock]],[2]CUS030!$A$5:$BO$10000,43,0)/Table1[[#This Row],[Rate
(L/S)]],"")</f>
        <v>0</v>
      </c>
      <c r="AM715" s="7">
        <f>IFERROR(VLOOKUP(Table1[[#This Row],[Stock]],[2]CUS030!$A$5:$BO$10000,44,0)/Table1[[#This Row],[Rate
(L/S)]],"")</f>
        <v>0</v>
      </c>
      <c r="AN715" s="7">
        <f>IFERROR(VLOOKUP(Table1[[#This Row],[Stock]],[2]CUS030!$A$5:$BO$10000,45,0)/Table1[[#This Row],[Rate
(L/S)]],"")</f>
        <v>0</v>
      </c>
      <c r="AO715" s="7">
        <f>IFERROR(VLOOKUP(Table1[[#This Row],[Stock]],[2]CUS030!$A$5:$BO$10000,46,0)/Table1[[#This Row],[Rate
(L/S)]],"")</f>
        <v>0</v>
      </c>
      <c r="AP715" s="7">
        <f>IFERROR(VLOOKUP(Table1[[#This Row],[Stock]],[2]CUS030!$A$5:$BO$10000,47,0)/Table1[[#This Row],[Rate
(L/S)]],"")</f>
        <v>0</v>
      </c>
      <c r="AQ715" s="7">
        <f>IFERROR(VLOOKUP(Table1[[#This Row],[Stock]],[2]CUS030!$A$5:$BO$10000,48,0)/Table1[[#This Row],[Rate
(L/S)]],"")</f>
        <v>0</v>
      </c>
      <c r="AR715" s="7">
        <f>IFERROR(VLOOKUP(Table1[[#This Row],[Stock]],[2]CUS030!$A$5:$BO$10000,49,0)/Table1[[#This Row],[Rate
(L/S)]],"")</f>
        <v>0</v>
      </c>
      <c r="AS715" s="7">
        <f>IFERROR(VLOOKUP(Table1[[#This Row],[Stock]],[2]CUS030!$A$5:$BO$10000,50,0)/Table1[[#This Row],[Rate
(L/S)]],"")</f>
        <v>0</v>
      </c>
      <c r="AT715" s="7">
        <f>IFERROR(VLOOKUP(Table1[[#This Row],[Stock]],[2]CUS030!$A$5:$BO$10000,51,0)/Table1[[#This Row],[Rate
(L/S)]],"")</f>
        <v>0</v>
      </c>
      <c r="AU715" s="7">
        <f>IFERROR(VLOOKUP(Table1[[#This Row],[Stock]],[2]CUS030!$A$5:$BO$10000,52,0)/Table1[[#This Row],[Rate
(L/S)]],"")</f>
        <v>0</v>
      </c>
      <c r="AV715" s="7">
        <f>IFERROR(VLOOKUP(Table1[[#This Row],[Stock]],[2]CUS030!$A$5:$BO$10000,53,0)/Table1[[#This Row],[Rate
(L/S)]],"")</f>
        <v>0</v>
      </c>
      <c r="AW715" s="7">
        <f>IFERROR(VLOOKUP(Table1[[#This Row],[Stock]],[2]CUS030!$A$5:$BO$10000,54,0)/Table1[[#This Row],[Rate
(L/S)]],"")</f>
        <v>0</v>
      </c>
      <c r="AX715" s="7">
        <f>IFERROR(VLOOKUP(Table1[[#This Row],[Stock]],[2]CUS030!$A$5:$BO$10000,55,0)/Table1[[#This Row],[Rate
(L/S)]],"")</f>
        <v>0</v>
      </c>
      <c r="AY715" s="7">
        <f>IFERROR(VLOOKUP(Table1[[#This Row],[Stock]],[2]CUS030!$A$5:$BO$10000,56,0)/Table1[[#This Row],[Rate
(L/S)]],"")</f>
        <v>16</v>
      </c>
      <c r="AZ715" s="7">
        <f>IFERROR(VLOOKUP(Table1[[#This Row],[Stock]],[2]CUS030!$A$5:$BO$10000,57,0)/Table1[[#This Row],[Rate
(L/S)]],"")</f>
        <v>9.454545454545455</v>
      </c>
      <c r="BA715" s="7">
        <f>IFERROR(VLOOKUP(Table1[[#This Row],[Stock]],[2]CUS030!$A$5:$BO$10000,58,0)/Table1[[#This Row],[Rate
(L/S)]],"")</f>
        <v>20.363636363636363</v>
      </c>
      <c r="BB715" s="7">
        <f>IFERROR(VLOOKUP(Table1[[#This Row],[Stock]],[2]CUS030!$A$5:$BO$10000,59,0)/Table1[[#This Row],[Rate
(L/S)]],"")</f>
        <v>0</v>
      </c>
      <c r="BC715" s="7">
        <f>IFERROR(VLOOKUP(Table1[[#This Row],[Stock]],[2]CUS030!$A$5:$BO$10000,60,0)/Table1[[#This Row],[Rate
(L/S)]],"")</f>
        <v>0</v>
      </c>
      <c r="BD715" s="7">
        <f>IFERROR(VLOOKUP(Table1[[#This Row],[Stock]],[2]CUS030!$A$5:$BO$10000,61,0)/Table1[[#This Row],[Rate
(L/S)]],"")</f>
        <v>0</v>
      </c>
      <c r="BE715" s="7">
        <f>IFERROR(VLOOKUP(Table1[[#This Row],[Stock]],[2]CUS030!$A$5:$BO$10000,62,0)/Table1[[#This Row],[Rate
(L/S)]],"")</f>
        <v>0</v>
      </c>
      <c r="BF715" s="7">
        <f>IFERROR(VLOOKUP(Table1[[#This Row],[Stock]],[2]CUS030!$A$5:$BO$10000,63,0)/Table1[[#This Row],[Rate
(L/S)]],"")</f>
        <v>0</v>
      </c>
      <c r="BG715" s="7">
        <f>IFERROR(VLOOKUP(Table1[[#This Row],[Stock]],[2]CUS030!$A$5:$BO$10000,64,0)/Table1[[#This Row],[Rate
(L/S)]],"")</f>
        <v>0</v>
      </c>
      <c r="BH715" s="7">
        <f>IFERROR(VLOOKUP(Table1[[#This Row],[Stock]],[2]CUS030!$A$5:$BO$10000,65,0)/Table1[[#This Row],[Rate
(L/S)]],"")</f>
        <v>0</v>
      </c>
      <c r="BI715" s="7" t="s">
        <v>1</v>
      </c>
      <c r="BJ715" s="15">
        <f>IFERROR(IF(Table1[[#This Row],[S.Material]]="S",(Table1[[#This Row],[Total Qty]]+Table1[[#This Row],[N+1]]+Table1[[#This Row],[N+2]]),Table1[[#This Row],[Total Qty]]+Table1[[#This Row],[N+1]]),)</f>
        <v>16</v>
      </c>
      <c r="BK715" s="7" t="str">
        <f>IFERROR(IF(((AVERAGE((Table1[[#This Row],[N+1]],Table1[[#This Row],[N+2]]),Table1[[#This Row],[N+3]])-(Table1[[#This Row],[Total Qty]])))&gt;500,"Fixed&gt;500pcs",""),"")</f>
        <v/>
      </c>
      <c r="BL715" s="7" t="str">
        <f>IF(AND(Table1[[#This Row],[Last Forcast]]=0,Table1[[#This Row],[Total Qty]]&gt;0,Table1[[#This Row],[N+1]]&gt;0),"Check PO again","")</f>
        <v/>
      </c>
    </row>
    <row r="716" spans="2:64" x14ac:dyDescent="0.3">
      <c r="B716">
        <v>714</v>
      </c>
      <c r="C716" t="s">
        <v>917</v>
      </c>
      <c r="D716">
        <f>IFERROR(ROUND((MID(Table1[[#This Row],[Production]],35,(LEN(Table1[[#This Row],[Production]]))-37)/(MID(Table1[[#This Row],[Stock]],35,(LEN(Table1[[#This Row],[Stock]]))-37))),0),"")</f>
        <v>27</v>
      </c>
      <c r="E716" t="s">
        <v>697</v>
      </c>
      <c r="F716" s="16">
        <f>VLOOKUP(LEFT(Table1[[#This Row],[Production]],LEN(Table1[[#This Row],[Production]])-7),Item!$A$5:$Z$1000,26,0)</f>
        <v>1.9039999999999999</v>
      </c>
      <c r="H716" s="8" t="str">
        <f>IFERROR(VLOOKUP(MID(Table1[[#This Row],[Production]],10,2),Special!$B$2:$D$26,3,0),"")</f>
        <v>-</v>
      </c>
      <c r="J716" t="b">
        <f>EXACT(LEFT(Table1[[#This Row],[Stock]],12),LEFT(Table1[[#This Row],[Production]],12))</f>
        <v>1</v>
      </c>
      <c r="K716" t="b">
        <f>EXACT((RIGHT(Table1[[#This Row],[Stock]],3)),((RIGHT(Table1[[#This Row],[Production]],3))))</f>
        <v>1</v>
      </c>
      <c r="L716" s="14">
        <f>IFERROR(VLOOKUP(Table1[[#This Row],[Stock]],[1]Sheet1!$A$7:$N$10000,14,0),"")</f>
        <v>855</v>
      </c>
      <c r="M716" s="14">
        <f>IFERROR(ROUND((Table1[[#This Row],[Stock
(S&amp;L)]]/Table1[[#This Row],[Rate
(L/S)]]),0),"")</f>
        <v>32</v>
      </c>
      <c r="O716" t="str">
        <f>IF(Table1[[#This Row],[Rate
(L/S)]]=1,"P/E","C")</f>
        <v>C</v>
      </c>
      <c r="P716" s="7">
        <f>IFERROR(VLOOKUP(Table1[[#This Row],[Stock]],[2]CUS030!$A$5:$BO$10000,21,0)/Table1[[#This Row],[Rate
(L/S)]],"")</f>
        <v>0</v>
      </c>
      <c r="Q716" s="7">
        <f>IFERROR(VLOOKUP(Table1[[#This Row],[Stock]],[2]CUS030!$A$5:$BO$10000,22,0)/Table1[[#This Row],[Rate
(L/S)]],"")</f>
        <v>0</v>
      </c>
      <c r="R716" s="7">
        <f>IFERROR(VLOOKUP(Table1[[#This Row],[Stock]],[2]CUS030!$A$5:$BO$10000,23,0)/Table1[[#This Row],[Rate
(L/S)]],"")</f>
        <v>0</v>
      </c>
      <c r="S716" s="7">
        <f>IFERROR(VLOOKUP(Table1[[#This Row],[Stock]],[2]CUS030!$A$5:$BO$10000,24,0)/Table1[[#This Row],[Rate
(L/S)]],"")</f>
        <v>0</v>
      </c>
      <c r="T716" s="7">
        <f>IFERROR(VLOOKUP(Table1[[#This Row],[Stock]],[2]CUS030!$A$5:$BO$10000,25,0)/Table1[[#This Row],[Rate
(L/S)]],"")</f>
        <v>0</v>
      </c>
      <c r="U716" s="7">
        <f>IFERROR(VLOOKUP(Table1[[#This Row],[Stock]],[2]CUS030!$A$5:$BO$10000,26,0)/Table1[[#This Row],[Rate
(L/S)]],"")</f>
        <v>0</v>
      </c>
      <c r="V716" s="7">
        <f>IFERROR(VLOOKUP(Table1[[#This Row],[Stock]],[2]CUS030!$A$5:$BO$10000,27,0)/Table1[[#This Row],[Rate
(L/S)]],"")</f>
        <v>0</v>
      </c>
      <c r="W716" s="7">
        <f>IFERROR(VLOOKUP(Table1[[#This Row],[Stock]],[2]CUS030!$A$5:$BO$10000,28,0)/Table1[[#This Row],[Rate
(L/S)]],"")</f>
        <v>0</v>
      </c>
      <c r="X716" s="7">
        <f>IFERROR(VLOOKUP(Table1[[#This Row],[Stock]],[2]CUS030!$A$5:$BO$10000,29,0)/Table1[[#This Row],[Rate
(L/S)]],"")</f>
        <v>0</v>
      </c>
      <c r="Y716" s="7">
        <f>IFERROR(VLOOKUP(Table1[[#This Row],[Stock]],[2]CUS030!$A$5:$BO$10000,30,0)/Table1[[#This Row],[Rate
(L/S)]],"")</f>
        <v>0</v>
      </c>
      <c r="Z716" s="7">
        <f>IFERROR(VLOOKUP(Table1[[#This Row],[Stock]],[2]CUS030!$A$5:$BO$10000,31,0)/Table1[[#This Row],[Rate
(L/S)]],"")</f>
        <v>0</v>
      </c>
      <c r="AA716" s="7">
        <f>IFERROR(VLOOKUP(Table1[[#This Row],[Stock]],[2]CUS030!$A$5:$BO$10000,32,0)/Table1[[#This Row],[Rate
(L/S)]],"")</f>
        <v>0</v>
      </c>
      <c r="AB716" s="7">
        <f>IFERROR(VLOOKUP(Table1[[#This Row],[Stock]],[2]CUS030!$A$5:$BO$10000,33,0)/Table1[[#This Row],[Rate
(L/S)]],"")</f>
        <v>0</v>
      </c>
      <c r="AC716" s="7">
        <f>IFERROR(VLOOKUP(Table1[[#This Row],[Stock]],[2]CUS030!$A$5:$BO$10000,34,0)/Table1[[#This Row],[Rate
(L/S)]],"")</f>
        <v>0</v>
      </c>
      <c r="AD716" s="7">
        <f>IFERROR(VLOOKUP(Table1[[#This Row],[Stock]],[2]CUS030!$A$5:$BO$10000,35,0)/Table1[[#This Row],[Rate
(L/S)]],"")</f>
        <v>0</v>
      </c>
      <c r="AE716" s="7">
        <f>IFERROR(VLOOKUP(Table1[[#This Row],[Stock]],[2]CUS030!$A$5:$BO$10000,36,0)/Table1[[#This Row],[Rate
(L/S)]],"")</f>
        <v>0</v>
      </c>
      <c r="AF716" s="7">
        <f>IFERROR(VLOOKUP(Table1[[#This Row],[Stock]],[2]CUS030!$A$5:$BO$10000,37,0)/Table1[[#This Row],[Rate
(L/S)]],"")</f>
        <v>0</v>
      </c>
      <c r="AG716" s="7">
        <f>IFERROR(VLOOKUP(Table1[[#This Row],[Stock]],[2]CUS030!$A$5:$BO$10000,38,0)/Table1[[#This Row],[Rate
(L/S)]],"")</f>
        <v>0</v>
      </c>
      <c r="AH716" s="7">
        <f>IFERROR(VLOOKUP(Table1[[#This Row],[Stock]],[2]CUS030!$A$5:$BO$10000,39,0)/Table1[[#This Row],[Rate
(L/S)]],"")</f>
        <v>0</v>
      </c>
      <c r="AI716" s="7">
        <f>IFERROR(VLOOKUP(Table1[[#This Row],[Stock]],[2]CUS030!$A$5:$BO$10000,40,0)/Table1[[#This Row],[Rate
(L/S)]],"")</f>
        <v>0</v>
      </c>
      <c r="AJ716" s="7">
        <f>IFERROR(VLOOKUP(Table1[[#This Row],[Stock]],[2]CUS030!$A$5:$BO$10000,41,0)/Table1[[#This Row],[Rate
(L/S)]],"")</f>
        <v>0</v>
      </c>
      <c r="AK716" s="7">
        <f>IFERROR(VLOOKUP(Table1[[#This Row],[Stock]],[2]CUS030!$A$5:$BO$10000,42,0)/Table1[[#This Row],[Rate
(L/S)]],"")</f>
        <v>0</v>
      </c>
      <c r="AL716" s="7">
        <f>IFERROR(VLOOKUP(Table1[[#This Row],[Stock]],[2]CUS030!$A$5:$BO$10000,43,0)/Table1[[#This Row],[Rate
(L/S)]],"")</f>
        <v>0</v>
      </c>
      <c r="AM716" s="7">
        <f>IFERROR(VLOOKUP(Table1[[#This Row],[Stock]],[2]CUS030!$A$5:$BO$10000,44,0)/Table1[[#This Row],[Rate
(L/S)]],"")</f>
        <v>0</v>
      </c>
      <c r="AN716" s="7">
        <f>IFERROR(VLOOKUP(Table1[[#This Row],[Stock]],[2]CUS030!$A$5:$BO$10000,45,0)/Table1[[#This Row],[Rate
(L/S)]],"")</f>
        <v>0</v>
      </c>
      <c r="AO716" s="7">
        <f>IFERROR(VLOOKUP(Table1[[#This Row],[Stock]],[2]CUS030!$A$5:$BO$10000,46,0)/Table1[[#This Row],[Rate
(L/S)]],"")</f>
        <v>0</v>
      </c>
      <c r="AP716" s="7">
        <f>IFERROR(VLOOKUP(Table1[[#This Row],[Stock]],[2]CUS030!$A$5:$BO$10000,47,0)/Table1[[#This Row],[Rate
(L/S)]],"")</f>
        <v>0</v>
      </c>
      <c r="AQ716" s="7">
        <f>IFERROR(VLOOKUP(Table1[[#This Row],[Stock]],[2]CUS030!$A$5:$BO$10000,48,0)/Table1[[#This Row],[Rate
(L/S)]],"")</f>
        <v>0</v>
      </c>
      <c r="AR716" s="7">
        <f>IFERROR(VLOOKUP(Table1[[#This Row],[Stock]],[2]CUS030!$A$5:$BO$10000,49,0)/Table1[[#This Row],[Rate
(L/S)]],"")</f>
        <v>0</v>
      </c>
      <c r="AS716" s="7">
        <f>IFERROR(VLOOKUP(Table1[[#This Row],[Stock]],[2]CUS030!$A$5:$BO$10000,50,0)/Table1[[#This Row],[Rate
(L/S)]],"")</f>
        <v>0</v>
      </c>
      <c r="AT716" s="7">
        <f>IFERROR(VLOOKUP(Table1[[#This Row],[Stock]],[2]CUS030!$A$5:$BO$10000,51,0)/Table1[[#This Row],[Rate
(L/S)]],"")</f>
        <v>0</v>
      </c>
      <c r="AU716" s="7">
        <f>IFERROR(VLOOKUP(Table1[[#This Row],[Stock]],[2]CUS030!$A$5:$BO$10000,52,0)/Table1[[#This Row],[Rate
(L/S)]],"")</f>
        <v>0</v>
      </c>
      <c r="AV716" s="7">
        <f>IFERROR(VLOOKUP(Table1[[#This Row],[Stock]],[2]CUS030!$A$5:$BO$10000,53,0)/Table1[[#This Row],[Rate
(L/S)]],"")</f>
        <v>0</v>
      </c>
      <c r="AW716" s="7">
        <f>IFERROR(VLOOKUP(Table1[[#This Row],[Stock]],[2]CUS030!$A$5:$BO$10000,54,0)/Table1[[#This Row],[Rate
(L/S)]],"")</f>
        <v>0</v>
      </c>
      <c r="AX716" s="7">
        <f>IFERROR(VLOOKUP(Table1[[#This Row],[Stock]],[2]CUS030!$A$5:$BO$10000,55,0)/Table1[[#This Row],[Rate
(L/S)]],"")</f>
        <v>0</v>
      </c>
      <c r="AY716" s="7">
        <f>IFERROR(VLOOKUP(Table1[[#This Row],[Stock]],[2]CUS030!$A$5:$BO$10000,56,0)/Table1[[#This Row],[Rate
(L/S)]],"")</f>
        <v>16.296296296296298</v>
      </c>
      <c r="AZ716" s="7">
        <f>IFERROR(VLOOKUP(Table1[[#This Row],[Stock]],[2]CUS030!$A$5:$BO$10000,57,0)/Table1[[#This Row],[Rate
(L/S)]],"")</f>
        <v>11.851851851851851</v>
      </c>
      <c r="BA716" s="7">
        <f>IFERROR(VLOOKUP(Table1[[#This Row],[Stock]],[2]CUS030!$A$5:$BO$10000,58,0)/Table1[[#This Row],[Rate
(L/S)]],"")</f>
        <v>22.222222222222221</v>
      </c>
      <c r="BB716" s="7">
        <f>IFERROR(VLOOKUP(Table1[[#This Row],[Stock]],[2]CUS030!$A$5:$BO$10000,59,0)/Table1[[#This Row],[Rate
(L/S)]],"")</f>
        <v>0</v>
      </c>
      <c r="BC716" s="7">
        <f>IFERROR(VLOOKUP(Table1[[#This Row],[Stock]],[2]CUS030!$A$5:$BO$10000,60,0)/Table1[[#This Row],[Rate
(L/S)]],"")</f>
        <v>0</v>
      </c>
      <c r="BD716" s="7">
        <f>IFERROR(VLOOKUP(Table1[[#This Row],[Stock]],[2]CUS030!$A$5:$BO$10000,61,0)/Table1[[#This Row],[Rate
(L/S)]],"")</f>
        <v>0</v>
      </c>
      <c r="BE716" s="7">
        <f>IFERROR(VLOOKUP(Table1[[#This Row],[Stock]],[2]CUS030!$A$5:$BO$10000,62,0)/Table1[[#This Row],[Rate
(L/S)]],"")</f>
        <v>0</v>
      </c>
      <c r="BF716" s="7">
        <f>IFERROR(VLOOKUP(Table1[[#This Row],[Stock]],[2]CUS030!$A$5:$BO$10000,63,0)/Table1[[#This Row],[Rate
(L/S)]],"")</f>
        <v>0</v>
      </c>
      <c r="BG716" s="7">
        <f>IFERROR(VLOOKUP(Table1[[#This Row],[Stock]],[2]CUS030!$A$5:$BO$10000,64,0)/Table1[[#This Row],[Rate
(L/S)]],"")</f>
        <v>0</v>
      </c>
      <c r="BH716" s="7">
        <f>IFERROR(VLOOKUP(Table1[[#This Row],[Stock]],[2]CUS030!$A$5:$BO$10000,65,0)/Table1[[#This Row],[Rate
(L/S)]],"")</f>
        <v>0</v>
      </c>
      <c r="BI716" s="7" t="s">
        <v>1</v>
      </c>
      <c r="BJ716" s="15">
        <f>IFERROR(IF(Table1[[#This Row],[S.Material]]="S",(Table1[[#This Row],[Total Qty]]+Table1[[#This Row],[N+1]]+Table1[[#This Row],[N+2]]),Table1[[#This Row],[Total Qty]]+Table1[[#This Row],[N+1]]),)</f>
        <v>16.296296296296298</v>
      </c>
      <c r="BK716" s="7" t="str">
        <f>IFERROR(IF(((AVERAGE((Table1[[#This Row],[N+1]],Table1[[#This Row],[N+2]]),Table1[[#This Row],[N+3]])-(Table1[[#This Row],[Total Qty]])))&gt;500,"Fixed&gt;500pcs",""),"")</f>
        <v/>
      </c>
      <c r="BL716" s="7" t="str">
        <f>IF(AND(Table1[[#This Row],[Last Forcast]]=0,Table1[[#This Row],[Total Qty]]&gt;0,Table1[[#This Row],[N+1]]&gt;0),"Check PO again","")</f>
        <v/>
      </c>
    </row>
    <row r="717" spans="2:64" x14ac:dyDescent="0.3">
      <c r="B717">
        <v>715</v>
      </c>
      <c r="C717" t="s">
        <v>915</v>
      </c>
      <c r="D717">
        <f>IFERROR(ROUND((MID(Table1[[#This Row],[Production]],35,(LEN(Table1[[#This Row],[Production]]))-37)/(MID(Table1[[#This Row],[Stock]],35,(LEN(Table1[[#This Row],[Stock]]))-37))),0),"")</f>
        <v>9</v>
      </c>
      <c r="E717" t="s">
        <v>1068</v>
      </c>
      <c r="F717" s="16">
        <f>VLOOKUP(LEFT(Table1[[#This Row],[Production]],LEN(Table1[[#This Row],[Production]])-7),Item!$A$5:$Z$1000,26,0)</f>
        <v>0.93899999999999995</v>
      </c>
      <c r="H717" s="8" t="str">
        <f>IFERROR(VLOOKUP(MID(Table1[[#This Row],[Production]],10,2),Special!$B$2:$D$26,3,0),"")</f>
        <v>S</v>
      </c>
      <c r="J717" t="b">
        <f>EXACT(LEFT(Table1[[#This Row],[Stock]],12),LEFT(Table1[[#This Row],[Production]],12))</f>
        <v>1</v>
      </c>
      <c r="K717" t="b">
        <f>EXACT((RIGHT(Table1[[#This Row],[Stock]],3)),((RIGHT(Table1[[#This Row],[Production]],3))))</f>
        <v>1</v>
      </c>
      <c r="L717" s="14" t="str">
        <f>IFERROR(VLOOKUP(Table1[[#This Row],[Stock]],[1]Sheet1!$A$7:$N$10000,14,0),"")</f>
        <v/>
      </c>
      <c r="M717" s="14" t="str">
        <f>IFERROR(ROUND((Table1[[#This Row],[Stock
(S&amp;L)]]/Table1[[#This Row],[Rate
(L/S)]]),0),"")</f>
        <v/>
      </c>
      <c r="O717" t="str">
        <f>IF(Table1[[#This Row],[Rate
(L/S)]]=1,"P/E","C")</f>
        <v>C</v>
      </c>
      <c r="P717" s="7">
        <f>IFERROR(VLOOKUP(Table1[[#This Row],[Stock]],[2]CUS030!$A$5:$BO$10000,21,0)/Table1[[#This Row],[Rate
(L/S)]],"")</f>
        <v>0</v>
      </c>
      <c r="Q717" s="7">
        <f>IFERROR(VLOOKUP(Table1[[#This Row],[Stock]],[2]CUS030!$A$5:$BO$10000,22,0)/Table1[[#This Row],[Rate
(L/S)]],"")</f>
        <v>0</v>
      </c>
      <c r="R717" s="7">
        <f>IFERROR(VLOOKUP(Table1[[#This Row],[Stock]],[2]CUS030!$A$5:$BO$10000,23,0)/Table1[[#This Row],[Rate
(L/S)]],"")</f>
        <v>0</v>
      </c>
      <c r="S717" s="7">
        <f>IFERROR(VLOOKUP(Table1[[#This Row],[Stock]],[2]CUS030!$A$5:$BO$10000,24,0)/Table1[[#This Row],[Rate
(L/S)]],"")</f>
        <v>0</v>
      </c>
      <c r="T717" s="7">
        <f>IFERROR(VLOOKUP(Table1[[#This Row],[Stock]],[2]CUS030!$A$5:$BO$10000,25,0)/Table1[[#This Row],[Rate
(L/S)]],"")</f>
        <v>0</v>
      </c>
      <c r="U717" s="7">
        <f>IFERROR(VLOOKUP(Table1[[#This Row],[Stock]],[2]CUS030!$A$5:$BO$10000,26,0)/Table1[[#This Row],[Rate
(L/S)]],"")</f>
        <v>0</v>
      </c>
      <c r="V717" s="7">
        <f>IFERROR(VLOOKUP(Table1[[#This Row],[Stock]],[2]CUS030!$A$5:$BO$10000,27,0)/Table1[[#This Row],[Rate
(L/S)]],"")</f>
        <v>0</v>
      </c>
      <c r="W717" s="7">
        <f>IFERROR(VLOOKUP(Table1[[#This Row],[Stock]],[2]CUS030!$A$5:$BO$10000,28,0)/Table1[[#This Row],[Rate
(L/S)]],"")</f>
        <v>0</v>
      </c>
      <c r="X717" s="7">
        <f>IFERROR(VLOOKUP(Table1[[#This Row],[Stock]],[2]CUS030!$A$5:$BO$10000,29,0)/Table1[[#This Row],[Rate
(L/S)]],"")</f>
        <v>0</v>
      </c>
      <c r="Y717" s="7">
        <f>IFERROR(VLOOKUP(Table1[[#This Row],[Stock]],[2]CUS030!$A$5:$BO$10000,30,0)/Table1[[#This Row],[Rate
(L/S)]],"")</f>
        <v>0</v>
      </c>
      <c r="Z717" s="7">
        <f>IFERROR(VLOOKUP(Table1[[#This Row],[Stock]],[2]CUS030!$A$5:$BO$10000,31,0)/Table1[[#This Row],[Rate
(L/S)]],"")</f>
        <v>0</v>
      </c>
      <c r="AA717" s="7">
        <f>IFERROR(VLOOKUP(Table1[[#This Row],[Stock]],[2]CUS030!$A$5:$BO$10000,32,0)/Table1[[#This Row],[Rate
(L/S)]],"")</f>
        <v>0</v>
      </c>
      <c r="AB717" s="7">
        <f>IFERROR(VLOOKUP(Table1[[#This Row],[Stock]],[2]CUS030!$A$5:$BO$10000,33,0)/Table1[[#This Row],[Rate
(L/S)]],"")</f>
        <v>0</v>
      </c>
      <c r="AC717" s="7">
        <f>IFERROR(VLOOKUP(Table1[[#This Row],[Stock]],[2]CUS030!$A$5:$BO$10000,34,0)/Table1[[#This Row],[Rate
(L/S)]],"")</f>
        <v>0</v>
      </c>
      <c r="AD717" s="7">
        <f>IFERROR(VLOOKUP(Table1[[#This Row],[Stock]],[2]CUS030!$A$5:$BO$10000,35,0)/Table1[[#This Row],[Rate
(L/S)]],"")</f>
        <v>0</v>
      </c>
      <c r="AE717" s="7">
        <f>IFERROR(VLOOKUP(Table1[[#This Row],[Stock]],[2]CUS030!$A$5:$BO$10000,36,0)/Table1[[#This Row],[Rate
(L/S)]],"")</f>
        <v>0</v>
      </c>
      <c r="AF717" s="7">
        <f>IFERROR(VLOOKUP(Table1[[#This Row],[Stock]],[2]CUS030!$A$5:$BO$10000,37,0)/Table1[[#This Row],[Rate
(L/S)]],"")</f>
        <v>0</v>
      </c>
      <c r="AG717" s="7">
        <f>IFERROR(VLOOKUP(Table1[[#This Row],[Stock]],[2]CUS030!$A$5:$BO$10000,38,0)/Table1[[#This Row],[Rate
(L/S)]],"")</f>
        <v>0</v>
      </c>
      <c r="AH717" s="7">
        <f>IFERROR(VLOOKUP(Table1[[#This Row],[Stock]],[2]CUS030!$A$5:$BO$10000,39,0)/Table1[[#This Row],[Rate
(L/S)]],"")</f>
        <v>0</v>
      </c>
      <c r="AI717" s="7">
        <f>IFERROR(VLOOKUP(Table1[[#This Row],[Stock]],[2]CUS030!$A$5:$BO$10000,40,0)/Table1[[#This Row],[Rate
(L/S)]],"")</f>
        <v>0</v>
      </c>
      <c r="AJ717" s="7">
        <f>IFERROR(VLOOKUP(Table1[[#This Row],[Stock]],[2]CUS030!$A$5:$BO$10000,41,0)/Table1[[#This Row],[Rate
(L/S)]],"")</f>
        <v>0</v>
      </c>
      <c r="AK717" s="7">
        <f>IFERROR(VLOOKUP(Table1[[#This Row],[Stock]],[2]CUS030!$A$5:$BO$10000,42,0)/Table1[[#This Row],[Rate
(L/S)]],"")</f>
        <v>0</v>
      </c>
      <c r="AL717" s="7">
        <f>IFERROR(VLOOKUP(Table1[[#This Row],[Stock]],[2]CUS030!$A$5:$BO$10000,43,0)/Table1[[#This Row],[Rate
(L/S)]],"")</f>
        <v>0</v>
      </c>
      <c r="AM717" s="7">
        <f>IFERROR(VLOOKUP(Table1[[#This Row],[Stock]],[2]CUS030!$A$5:$BO$10000,44,0)/Table1[[#This Row],[Rate
(L/S)]],"")</f>
        <v>0</v>
      </c>
      <c r="AN717" s="7">
        <f>IFERROR(VLOOKUP(Table1[[#This Row],[Stock]],[2]CUS030!$A$5:$BO$10000,45,0)/Table1[[#This Row],[Rate
(L/S)]],"")</f>
        <v>0</v>
      </c>
      <c r="AO717" s="7">
        <f>IFERROR(VLOOKUP(Table1[[#This Row],[Stock]],[2]CUS030!$A$5:$BO$10000,46,0)/Table1[[#This Row],[Rate
(L/S)]],"")</f>
        <v>0</v>
      </c>
      <c r="AP717" s="7">
        <f>IFERROR(VLOOKUP(Table1[[#This Row],[Stock]],[2]CUS030!$A$5:$BO$10000,47,0)/Table1[[#This Row],[Rate
(L/S)]],"")</f>
        <v>0</v>
      </c>
      <c r="AQ717" s="7">
        <f>IFERROR(VLOOKUP(Table1[[#This Row],[Stock]],[2]CUS030!$A$5:$BO$10000,48,0)/Table1[[#This Row],[Rate
(L/S)]],"")</f>
        <v>0</v>
      </c>
      <c r="AR717" s="7">
        <f>IFERROR(VLOOKUP(Table1[[#This Row],[Stock]],[2]CUS030!$A$5:$BO$10000,49,0)/Table1[[#This Row],[Rate
(L/S)]],"")</f>
        <v>0</v>
      </c>
      <c r="AS717" s="7">
        <f>IFERROR(VLOOKUP(Table1[[#This Row],[Stock]],[2]CUS030!$A$5:$BO$10000,50,0)/Table1[[#This Row],[Rate
(L/S)]],"")</f>
        <v>0</v>
      </c>
      <c r="AT717" s="7">
        <f>IFERROR(VLOOKUP(Table1[[#This Row],[Stock]],[2]CUS030!$A$5:$BO$10000,51,0)/Table1[[#This Row],[Rate
(L/S)]],"")</f>
        <v>0</v>
      </c>
      <c r="AU717" s="7">
        <f>IFERROR(VLOOKUP(Table1[[#This Row],[Stock]],[2]CUS030!$A$5:$BO$10000,52,0)/Table1[[#This Row],[Rate
(L/S)]],"")</f>
        <v>0</v>
      </c>
      <c r="AV717" s="7">
        <f>IFERROR(VLOOKUP(Table1[[#This Row],[Stock]],[2]CUS030!$A$5:$BO$10000,53,0)/Table1[[#This Row],[Rate
(L/S)]],"")</f>
        <v>0</v>
      </c>
      <c r="AW717" s="7">
        <f>IFERROR(VLOOKUP(Table1[[#This Row],[Stock]],[2]CUS030!$A$5:$BO$10000,54,0)/Table1[[#This Row],[Rate
(L/S)]],"")</f>
        <v>0</v>
      </c>
      <c r="AX717" s="7">
        <f>IFERROR(VLOOKUP(Table1[[#This Row],[Stock]],[2]CUS030!$A$5:$BO$10000,55,0)/Table1[[#This Row],[Rate
(L/S)]],"")</f>
        <v>75.555555555555557</v>
      </c>
      <c r="AY717" s="7">
        <f>IFERROR(VLOOKUP(Table1[[#This Row],[Stock]],[2]CUS030!$A$5:$BO$10000,56,0)/Table1[[#This Row],[Rate
(L/S)]],"")</f>
        <v>75.555555555555557</v>
      </c>
      <c r="AZ717" s="7">
        <f>IFERROR(VLOOKUP(Table1[[#This Row],[Stock]],[2]CUS030!$A$5:$BO$10000,57,0)/Table1[[#This Row],[Rate
(L/S)]],"")</f>
        <v>75.555555555555557</v>
      </c>
      <c r="BA717" s="7">
        <f>IFERROR(VLOOKUP(Table1[[#This Row],[Stock]],[2]CUS030!$A$5:$BO$10000,58,0)/Table1[[#This Row],[Rate
(L/S)]],"")</f>
        <v>75.555555555555557</v>
      </c>
      <c r="BB717" s="7">
        <f>IFERROR(VLOOKUP(Table1[[#This Row],[Stock]],[2]CUS030!$A$5:$BO$10000,59,0)/Table1[[#This Row],[Rate
(L/S)]],"")</f>
        <v>0</v>
      </c>
      <c r="BC717" s="7">
        <f>IFERROR(VLOOKUP(Table1[[#This Row],[Stock]],[2]CUS030!$A$5:$BO$10000,60,0)/Table1[[#This Row],[Rate
(L/S)]],"")</f>
        <v>0</v>
      </c>
      <c r="BD717" s="7">
        <f>IFERROR(VLOOKUP(Table1[[#This Row],[Stock]],[2]CUS030!$A$5:$BO$10000,61,0)/Table1[[#This Row],[Rate
(L/S)]],"")</f>
        <v>0</v>
      </c>
      <c r="BE717" s="7">
        <f>IFERROR(VLOOKUP(Table1[[#This Row],[Stock]],[2]CUS030!$A$5:$BO$10000,62,0)/Table1[[#This Row],[Rate
(L/S)]],"")</f>
        <v>0</v>
      </c>
      <c r="BF717" s="7">
        <f>IFERROR(VLOOKUP(Table1[[#This Row],[Stock]],[2]CUS030!$A$5:$BO$10000,63,0)/Table1[[#This Row],[Rate
(L/S)]],"")</f>
        <v>0</v>
      </c>
      <c r="BG717" s="7">
        <f>IFERROR(VLOOKUP(Table1[[#This Row],[Stock]],[2]CUS030!$A$5:$BO$10000,64,0)/Table1[[#This Row],[Rate
(L/S)]],"")</f>
        <v>0</v>
      </c>
      <c r="BH717" s="7">
        <f>IFERROR(VLOOKUP(Table1[[#This Row],[Stock]],[2]CUS030!$A$5:$BO$10000,65,0)/Table1[[#This Row],[Rate
(L/S)]],"")</f>
        <v>0</v>
      </c>
      <c r="BI717" s="7" t="s">
        <v>1</v>
      </c>
      <c r="BJ717" s="15">
        <f>IFERROR(IF(Table1[[#This Row],[S.Material]]="S",(Table1[[#This Row],[Total Qty]]+Table1[[#This Row],[N+1]]+Table1[[#This Row],[N+2]]),Table1[[#This Row],[Total Qty]]+Table1[[#This Row],[N+1]]),)</f>
        <v>151.11111111111111</v>
      </c>
      <c r="BK717" s="7" t="str">
        <f>IFERROR(IF(((AVERAGE((Table1[[#This Row],[N+1]],Table1[[#This Row],[N+2]]),Table1[[#This Row],[N+3]])-(Table1[[#This Row],[Total Qty]])))&gt;500,"Fixed&gt;500pcs",""),"")</f>
        <v/>
      </c>
      <c r="BL717" s="7" t="str">
        <f>IF(AND(Table1[[#This Row],[Last Forcast]]=0,Table1[[#This Row],[Total Qty]]&gt;0,Table1[[#This Row],[N+1]]&gt;0),"Check PO again","")</f>
        <v/>
      </c>
    </row>
    <row r="718" spans="2:64" x14ac:dyDescent="0.3">
      <c r="B718">
        <v>716</v>
      </c>
      <c r="C718" t="s">
        <v>929</v>
      </c>
      <c r="D718">
        <f>IFERROR(ROUND((MID(Table1[[#This Row],[Production]],35,(LEN(Table1[[#This Row],[Production]]))-37)/(MID(Table1[[#This Row],[Stock]],35,(LEN(Table1[[#This Row],[Stock]]))-37))),0),"")</f>
        <v>5</v>
      </c>
      <c r="E718" t="s">
        <v>134</v>
      </c>
      <c r="F718" s="16">
        <f>VLOOKUP(LEFT(Table1[[#This Row],[Production]],LEN(Table1[[#This Row],[Production]])-7),Item!$A$5:$Z$1000,26,0)</f>
        <v>2.8849999999999998</v>
      </c>
      <c r="H718" s="8" t="str">
        <f>IFERROR(VLOOKUP(MID(Table1[[#This Row],[Production]],10,2),Special!$B$2:$D$26,3,0),"")</f>
        <v>-</v>
      </c>
      <c r="J718" t="b">
        <f>EXACT(LEFT(Table1[[#This Row],[Stock]],12),LEFT(Table1[[#This Row],[Production]],12))</f>
        <v>1</v>
      </c>
      <c r="K718" t="b">
        <f>EXACT((RIGHT(Table1[[#This Row],[Stock]],3)),((RIGHT(Table1[[#This Row],[Production]],3))))</f>
        <v>1</v>
      </c>
      <c r="L718" s="14" t="str">
        <f>IFERROR(VLOOKUP(Table1[[#This Row],[Stock]],[1]Sheet1!$A$7:$N$10000,14,0),"")</f>
        <v/>
      </c>
      <c r="M718" s="14" t="str">
        <f>IFERROR(ROUND((Table1[[#This Row],[Stock
(S&amp;L)]]/Table1[[#This Row],[Rate
(L/S)]]),0),"")</f>
        <v/>
      </c>
      <c r="O718" t="str">
        <f>IF(Table1[[#This Row],[Rate
(L/S)]]=1,"P/E","C")</f>
        <v>C</v>
      </c>
      <c r="P718" s="7">
        <f>IFERROR(VLOOKUP(Table1[[#This Row],[Stock]],[2]CUS030!$A$5:$BO$10000,21,0)/Table1[[#This Row],[Rate
(L/S)]],"")</f>
        <v>0</v>
      </c>
      <c r="Q718" s="7">
        <f>IFERROR(VLOOKUP(Table1[[#This Row],[Stock]],[2]CUS030!$A$5:$BO$10000,22,0)/Table1[[#This Row],[Rate
(L/S)]],"")</f>
        <v>0</v>
      </c>
      <c r="R718" s="7">
        <f>IFERROR(VLOOKUP(Table1[[#This Row],[Stock]],[2]CUS030!$A$5:$BO$10000,23,0)/Table1[[#This Row],[Rate
(L/S)]],"")</f>
        <v>0</v>
      </c>
      <c r="S718" s="7">
        <f>IFERROR(VLOOKUP(Table1[[#This Row],[Stock]],[2]CUS030!$A$5:$BO$10000,24,0)/Table1[[#This Row],[Rate
(L/S)]],"")</f>
        <v>0</v>
      </c>
      <c r="T718" s="7">
        <f>IFERROR(VLOOKUP(Table1[[#This Row],[Stock]],[2]CUS030!$A$5:$BO$10000,25,0)/Table1[[#This Row],[Rate
(L/S)]],"")</f>
        <v>0</v>
      </c>
      <c r="U718" s="7">
        <f>IFERROR(VLOOKUP(Table1[[#This Row],[Stock]],[2]CUS030!$A$5:$BO$10000,26,0)/Table1[[#This Row],[Rate
(L/S)]],"")</f>
        <v>0</v>
      </c>
      <c r="V718" s="7">
        <f>IFERROR(VLOOKUP(Table1[[#This Row],[Stock]],[2]CUS030!$A$5:$BO$10000,27,0)/Table1[[#This Row],[Rate
(L/S)]],"")</f>
        <v>0</v>
      </c>
      <c r="W718" s="7">
        <f>IFERROR(VLOOKUP(Table1[[#This Row],[Stock]],[2]CUS030!$A$5:$BO$10000,28,0)/Table1[[#This Row],[Rate
(L/S)]],"")</f>
        <v>0</v>
      </c>
      <c r="X718" s="7">
        <f>IFERROR(VLOOKUP(Table1[[#This Row],[Stock]],[2]CUS030!$A$5:$BO$10000,29,0)/Table1[[#This Row],[Rate
(L/S)]],"")</f>
        <v>0</v>
      </c>
      <c r="Y718" s="7">
        <f>IFERROR(VLOOKUP(Table1[[#This Row],[Stock]],[2]CUS030!$A$5:$BO$10000,30,0)/Table1[[#This Row],[Rate
(L/S)]],"")</f>
        <v>0</v>
      </c>
      <c r="Z718" s="7">
        <f>IFERROR(VLOOKUP(Table1[[#This Row],[Stock]],[2]CUS030!$A$5:$BO$10000,31,0)/Table1[[#This Row],[Rate
(L/S)]],"")</f>
        <v>0</v>
      </c>
      <c r="AA718" s="7">
        <f>IFERROR(VLOOKUP(Table1[[#This Row],[Stock]],[2]CUS030!$A$5:$BO$10000,32,0)/Table1[[#This Row],[Rate
(L/S)]],"")</f>
        <v>0</v>
      </c>
      <c r="AB718" s="7">
        <f>IFERROR(VLOOKUP(Table1[[#This Row],[Stock]],[2]CUS030!$A$5:$BO$10000,33,0)/Table1[[#This Row],[Rate
(L/S)]],"")</f>
        <v>0</v>
      </c>
      <c r="AC718" s="7">
        <f>IFERROR(VLOOKUP(Table1[[#This Row],[Stock]],[2]CUS030!$A$5:$BO$10000,34,0)/Table1[[#This Row],[Rate
(L/S)]],"")</f>
        <v>0</v>
      </c>
      <c r="AD718" s="7">
        <f>IFERROR(VLOOKUP(Table1[[#This Row],[Stock]],[2]CUS030!$A$5:$BO$10000,35,0)/Table1[[#This Row],[Rate
(L/S)]],"")</f>
        <v>0</v>
      </c>
      <c r="AE718" s="7">
        <f>IFERROR(VLOOKUP(Table1[[#This Row],[Stock]],[2]CUS030!$A$5:$BO$10000,36,0)/Table1[[#This Row],[Rate
(L/S)]],"")</f>
        <v>0</v>
      </c>
      <c r="AF718" s="7">
        <f>IFERROR(VLOOKUP(Table1[[#This Row],[Stock]],[2]CUS030!$A$5:$BO$10000,37,0)/Table1[[#This Row],[Rate
(L/S)]],"")</f>
        <v>0</v>
      </c>
      <c r="AG718" s="7">
        <f>IFERROR(VLOOKUP(Table1[[#This Row],[Stock]],[2]CUS030!$A$5:$BO$10000,38,0)/Table1[[#This Row],[Rate
(L/S)]],"")</f>
        <v>0</v>
      </c>
      <c r="AH718" s="7">
        <f>IFERROR(VLOOKUP(Table1[[#This Row],[Stock]],[2]CUS030!$A$5:$BO$10000,39,0)/Table1[[#This Row],[Rate
(L/S)]],"")</f>
        <v>0</v>
      </c>
      <c r="AI718" s="7">
        <f>IFERROR(VLOOKUP(Table1[[#This Row],[Stock]],[2]CUS030!$A$5:$BO$10000,40,0)/Table1[[#This Row],[Rate
(L/S)]],"")</f>
        <v>0</v>
      </c>
      <c r="AJ718" s="7">
        <f>IFERROR(VLOOKUP(Table1[[#This Row],[Stock]],[2]CUS030!$A$5:$BO$10000,41,0)/Table1[[#This Row],[Rate
(L/S)]],"")</f>
        <v>0</v>
      </c>
      <c r="AK718" s="7">
        <f>IFERROR(VLOOKUP(Table1[[#This Row],[Stock]],[2]CUS030!$A$5:$BO$10000,42,0)/Table1[[#This Row],[Rate
(L/S)]],"")</f>
        <v>0</v>
      </c>
      <c r="AL718" s="7">
        <f>IFERROR(VLOOKUP(Table1[[#This Row],[Stock]],[2]CUS030!$A$5:$BO$10000,43,0)/Table1[[#This Row],[Rate
(L/S)]],"")</f>
        <v>0</v>
      </c>
      <c r="AM718" s="7">
        <f>IFERROR(VLOOKUP(Table1[[#This Row],[Stock]],[2]CUS030!$A$5:$BO$10000,44,0)/Table1[[#This Row],[Rate
(L/S)]],"")</f>
        <v>0</v>
      </c>
      <c r="AN718" s="7">
        <f>IFERROR(VLOOKUP(Table1[[#This Row],[Stock]],[2]CUS030!$A$5:$BO$10000,45,0)/Table1[[#This Row],[Rate
(L/S)]],"")</f>
        <v>0</v>
      </c>
      <c r="AO718" s="7">
        <f>IFERROR(VLOOKUP(Table1[[#This Row],[Stock]],[2]CUS030!$A$5:$BO$10000,46,0)/Table1[[#This Row],[Rate
(L/S)]],"")</f>
        <v>0</v>
      </c>
      <c r="AP718" s="7">
        <f>IFERROR(VLOOKUP(Table1[[#This Row],[Stock]],[2]CUS030!$A$5:$BO$10000,47,0)/Table1[[#This Row],[Rate
(L/S)]],"")</f>
        <v>0</v>
      </c>
      <c r="AQ718" s="7">
        <f>IFERROR(VLOOKUP(Table1[[#This Row],[Stock]],[2]CUS030!$A$5:$BO$10000,48,0)/Table1[[#This Row],[Rate
(L/S)]],"")</f>
        <v>0</v>
      </c>
      <c r="AR718" s="7">
        <f>IFERROR(VLOOKUP(Table1[[#This Row],[Stock]],[2]CUS030!$A$5:$BO$10000,49,0)/Table1[[#This Row],[Rate
(L/S)]],"")</f>
        <v>0</v>
      </c>
      <c r="AS718" s="7">
        <f>IFERROR(VLOOKUP(Table1[[#This Row],[Stock]],[2]CUS030!$A$5:$BO$10000,50,0)/Table1[[#This Row],[Rate
(L/S)]],"")</f>
        <v>0</v>
      </c>
      <c r="AT718" s="7">
        <f>IFERROR(VLOOKUP(Table1[[#This Row],[Stock]],[2]CUS030!$A$5:$BO$10000,51,0)/Table1[[#This Row],[Rate
(L/S)]],"")</f>
        <v>0</v>
      </c>
      <c r="AU718" s="7">
        <f>IFERROR(VLOOKUP(Table1[[#This Row],[Stock]],[2]CUS030!$A$5:$BO$10000,52,0)/Table1[[#This Row],[Rate
(L/S)]],"")</f>
        <v>0</v>
      </c>
      <c r="AV718" s="7">
        <f>IFERROR(VLOOKUP(Table1[[#This Row],[Stock]],[2]CUS030!$A$5:$BO$10000,53,0)/Table1[[#This Row],[Rate
(L/S)]],"")</f>
        <v>0</v>
      </c>
      <c r="AW718" s="7">
        <f>IFERROR(VLOOKUP(Table1[[#This Row],[Stock]],[2]CUS030!$A$5:$BO$10000,54,0)/Table1[[#This Row],[Rate
(L/S)]],"")</f>
        <v>0</v>
      </c>
      <c r="AX718" s="7">
        <f>IFERROR(VLOOKUP(Table1[[#This Row],[Stock]],[2]CUS030!$A$5:$BO$10000,55,0)/Table1[[#This Row],[Rate
(L/S)]],"")</f>
        <v>0</v>
      </c>
      <c r="AY718" s="7">
        <f>IFERROR(VLOOKUP(Table1[[#This Row],[Stock]],[2]CUS030!$A$5:$BO$10000,56,0)/Table1[[#This Row],[Rate
(L/S)]],"")</f>
        <v>0</v>
      </c>
      <c r="AZ718" s="7">
        <f>IFERROR(VLOOKUP(Table1[[#This Row],[Stock]],[2]CUS030!$A$5:$BO$10000,57,0)/Table1[[#This Row],[Rate
(L/S)]],"")</f>
        <v>0</v>
      </c>
      <c r="BA718" s="7">
        <f>IFERROR(VLOOKUP(Table1[[#This Row],[Stock]],[2]CUS030!$A$5:$BO$10000,58,0)/Table1[[#This Row],[Rate
(L/S)]],"")</f>
        <v>1.8</v>
      </c>
      <c r="BB718" s="7">
        <f>IFERROR(VLOOKUP(Table1[[#This Row],[Stock]],[2]CUS030!$A$5:$BO$10000,59,0)/Table1[[#This Row],[Rate
(L/S)]],"")</f>
        <v>0</v>
      </c>
      <c r="BC718" s="7">
        <f>IFERROR(VLOOKUP(Table1[[#This Row],[Stock]],[2]CUS030!$A$5:$BO$10000,60,0)/Table1[[#This Row],[Rate
(L/S)]],"")</f>
        <v>0</v>
      </c>
      <c r="BD718" s="7">
        <f>IFERROR(VLOOKUP(Table1[[#This Row],[Stock]],[2]CUS030!$A$5:$BO$10000,61,0)/Table1[[#This Row],[Rate
(L/S)]],"")</f>
        <v>0</v>
      </c>
      <c r="BE718" s="7">
        <f>IFERROR(VLOOKUP(Table1[[#This Row],[Stock]],[2]CUS030!$A$5:$BO$10000,62,0)/Table1[[#This Row],[Rate
(L/S)]],"")</f>
        <v>0</v>
      </c>
      <c r="BF718" s="7">
        <f>IFERROR(VLOOKUP(Table1[[#This Row],[Stock]],[2]CUS030!$A$5:$BO$10000,63,0)/Table1[[#This Row],[Rate
(L/S)]],"")</f>
        <v>0</v>
      </c>
      <c r="BG718" s="7">
        <f>IFERROR(VLOOKUP(Table1[[#This Row],[Stock]],[2]CUS030!$A$5:$BO$10000,64,0)/Table1[[#This Row],[Rate
(L/S)]],"")</f>
        <v>0</v>
      </c>
      <c r="BH718" s="7">
        <f>IFERROR(VLOOKUP(Table1[[#This Row],[Stock]],[2]CUS030!$A$5:$BO$10000,65,0)/Table1[[#This Row],[Rate
(L/S)]],"")</f>
        <v>0</v>
      </c>
      <c r="BI718" s="7" t="s">
        <v>1</v>
      </c>
      <c r="BJ718" s="15">
        <f>IFERROR(IF(Table1[[#This Row],[S.Material]]="S",(Table1[[#This Row],[Total Qty]]+Table1[[#This Row],[N+1]]+Table1[[#This Row],[N+2]]),Table1[[#This Row],[Total Qty]]+Table1[[#This Row],[N+1]]),)</f>
        <v>0</v>
      </c>
      <c r="BK718" s="7" t="str">
        <f>IFERROR(IF(((AVERAGE((Table1[[#This Row],[N+1]],Table1[[#This Row],[N+2]]),Table1[[#This Row],[N+3]])-(Table1[[#This Row],[Total Qty]])))&gt;500,"Fixed&gt;500pcs",""),"")</f>
        <v/>
      </c>
      <c r="BL718" s="7" t="str">
        <f>IF(AND(Table1[[#This Row],[Last Forcast]]=0,Table1[[#This Row],[Total Qty]]&gt;0,Table1[[#This Row],[N+1]]&gt;0),"Check PO again","")</f>
        <v/>
      </c>
    </row>
    <row r="719" spans="2:64" x14ac:dyDescent="0.3">
      <c r="B719">
        <v>717</v>
      </c>
      <c r="C719" t="s">
        <v>930</v>
      </c>
      <c r="D719">
        <f>IFERROR(ROUND((MID(Table1[[#This Row],[Production]],35,(LEN(Table1[[#This Row],[Production]]))-37)/(MID(Table1[[#This Row],[Stock]],35,(LEN(Table1[[#This Row],[Stock]]))-37))),0),"")</f>
        <v>5</v>
      </c>
      <c r="E719" t="s">
        <v>290</v>
      </c>
      <c r="F719" s="16">
        <f>VLOOKUP(LEFT(Table1[[#This Row],[Production]],LEN(Table1[[#This Row],[Production]])-7),Item!$A$5:$Z$1000,26,0)</f>
        <v>2.6259999999999999</v>
      </c>
      <c r="H719" s="8" t="str">
        <f>IFERROR(VLOOKUP(MID(Table1[[#This Row],[Production]],10,2),Special!$B$2:$D$26,3,0),"")</f>
        <v>-</v>
      </c>
      <c r="J719" t="b">
        <f>EXACT(LEFT(Table1[[#This Row],[Stock]],12),LEFT(Table1[[#This Row],[Production]],12))</f>
        <v>1</v>
      </c>
      <c r="K719" t="b">
        <f>EXACT((RIGHT(Table1[[#This Row],[Stock]],3)),((RIGHT(Table1[[#This Row],[Production]],3))))</f>
        <v>1</v>
      </c>
      <c r="L719" s="14">
        <f>IFERROR(VLOOKUP(Table1[[#This Row],[Stock]],[1]Sheet1!$A$7:$N$10000,14,0),"")</f>
        <v>0</v>
      </c>
      <c r="M719" s="14">
        <f>IFERROR(ROUND((Table1[[#This Row],[Stock
(S&amp;L)]]/Table1[[#This Row],[Rate
(L/S)]]),0),"")</f>
        <v>0</v>
      </c>
      <c r="O719" t="str">
        <f>IF(Table1[[#This Row],[Rate
(L/S)]]=1,"P/E","C")</f>
        <v>C</v>
      </c>
      <c r="P719" s="7">
        <f>IFERROR(VLOOKUP(Table1[[#This Row],[Stock]],[2]CUS030!$A$5:$BO$10000,21,0)/Table1[[#This Row],[Rate
(L/S)]],"")</f>
        <v>0</v>
      </c>
      <c r="Q719" s="7">
        <f>IFERROR(VLOOKUP(Table1[[#This Row],[Stock]],[2]CUS030!$A$5:$BO$10000,22,0)/Table1[[#This Row],[Rate
(L/S)]],"")</f>
        <v>0</v>
      </c>
      <c r="R719" s="7">
        <f>IFERROR(VLOOKUP(Table1[[#This Row],[Stock]],[2]CUS030!$A$5:$BO$10000,23,0)/Table1[[#This Row],[Rate
(L/S)]],"")</f>
        <v>0</v>
      </c>
      <c r="S719" s="7">
        <f>IFERROR(VLOOKUP(Table1[[#This Row],[Stock]],[2]CUS030!$A$5:$BO$10000,24,0)/Table1[[#This Row],[Rate
(L/S)]],"")</f>
        <v>0</v>
      </c>
      <c r="T719" s="7">
        <f>IFERROR(VLOOKUP(Table1[[#This Row],[Stock]],[2]CUS030!$A$5:$BO$10000,25,0)/Table1[[#This Row],[Rate
(L/S)]],"")</f>
        <v>0</v>
      </c>
      <c r="U719" s="7">
        <f>IFERROR(VLOOKUP(Table1[[#This Row],[Stock]],[2]CUS030!$A$5:$BO$10000,26,0)/Table1[[#This Row],[Rate
(L/S)]],"")</f>
        <v>0</v>
      </c>
      <c r="V719" s="7">
        <f>IFERROR(VLOOKUP(Table1[[#This Row],[Stock]],[2]CUS030!$A$5:$BO$10000,27,0)/Table1[[#This Row],[Rate
(L/S)]],"")</f>
        <v>0</v>
      </c>
      <c r="W719" s="7">
        <f>IFERROR(VLOOKUP(Table1[[#This Row],[Stock]],[2]CUS030!$A$5:$BO$10000,28,0)/Table1[[#This Row],[Rate
(L/S)]],"")</f>
        <v>0</v>
      </c>
      <c r="X719" s="7">
        <f>IFERROR(VLOOKUP(Table1[[#This Row],[Stock]],[2]CUS030!$A$5:$BO$10000,29,0)/Table1[[#This Row],[Rate
(L/S)]],"")</f>
        <v>0</v>
      </c>
      <c r="Y719" s="7">
        <f>IFERROR(VLOOKUP(Table1[[#This Row],[Stock]],[2]CUS030!$A$5:$BO$10000,30,0)/Table1[[#This Row],[Rate
(L/S)]],"")</f>
        <v>0</v>
      </c>
      <c r="Z719" s="7">
        <f>IFERROR(VLOOKUP(Table1[[#This Row],[Stock]],[2]CUS030!$A$5:$BO$10000,31,0)/Table1[[#This Row],[Rate
(L/S)]],"")</f>
        <v>0</v>
      </c>
      <c r="AA719" s="7">
        <f>IFERROR(VLOOKUP(Table1[[#This Row],[Stock]],[2]CUS030!$A$5:$BO$10000,32,0)/Table1[[#This Row],[Rate
(L/S)]],"")</f>
        <v>0</v>
      </c>
      <c r="AB719" s="7">
        <f>IFERROR(VLOOKUP(Table1[[#This Row],[Stock]],[2]CUS030!$A$5:$BO$10000,33,0)/Table1[[#This Row],[Rate
(L/S)]],"")</f>
        <v>0</v>
      </c>
      <c r="AC719" s="7">
        <f>IFERROR(VLOOKUP(Table1[[#This Row],[Stock]],[2]CUS030!$A$5:$BO$10000,34,0)/Table1[[#This Row],[Rate
(L/S)]],"")</f>
        <v>0</v>
      </c>
      <c r="AD719" s="7">
        <f>IFERROR(VLOOKUP(Table1[[#This Row],[Stock]],[2]CUS030!$A$5:$BO$10000,35,0)/Table1[[#This Row],[Rate
(L/S)]],"")</f>
        <v>0</v>
      </c>
      <c r="AE719" s="7">
        <f>IFERROR(VLOOKUP(Table1[[#This Row],[Stock]],[2]CUS030!$A$5:$BO$10000,36,0)/Table1[[#This Row],[Rate
(L/S)]],"")</f>
        <v>0</v>
      </c>
      <c r="AF719" s="7">
        <f>IFERROR(VLOOKUP(Table1[[#This Row],[Stock]],[2]CUS030!$A$5:$BO$10000,37,0)/Table1[[#This Row],[Rate
(L/S)]],"")</f>
        <v>0</v>
      </c>
      <c r="AG719" s="7">
        <f>IFERROR(VLOOKUP(Table1[[#This Row],[Stock]],[2]CUS030!$A$5:$BO$10000,38,0)/Table1[[#This Row],[Rate
(L/S)]],"")</f>
        <v>0</v>
      </c>
      <c r="AH719" s="7">
        <f>IFERROR(VLOOKUP(Table1[[#This Row],[Stock]],[2]CUS030!$A$5:$BO$10000,39,0)/Table1[[#This Row],[Rate
(L/S)]],"")</f>
        <v>0</v>
      </c>
      <c r="AI719" s="7">
        <f>IFERROR(VLOOKUP(Table1[[#This Row],[Stock]],[2]CUS030!$A$5:$BO$10000,40,0)/Table1[[#This Row],[Rate
(L/S)]],"")</f>
        <v>0</v>
      </c>
      <c r="AJ719" s="7">
        <f>IFERROR(VLOOKUP(Table1[[#This Row],[Stock]],[2]CUS030!$A$5:$BO$10000,41,0)/Table1[[#This Row],[Rate
(L/S)]],"")</f>
        <v>0</v>
      </c>
      <c r="AK719" s="7">
        <f>IFERROR(VLOOKUP(Table1[[#This Row],[Stock]],[2]CUS030!$A$5:$BO$10000,42,0)/Table1[[#This Row],[Rate
(L/S)]],"")</f>
        <v>0</v>
      </c>
      <c r="AL719" s="7">
        <f>IFERROR(VLOOKUP(Table1[[#This Row],[Stock]],[2]CUS030!$A$5:$BO$10000,43,0)/Table1[[#This Row],[Rate
(L/S)]],"")</f>
        <v>0</v>
      </c>
      <c r="AM719" s="7">
        <f>IFERROR(VLOOKUP(Table1[[#This Row],[Stock]],[2]CUS030!$A$5:$BO$10000,44,0)/Table1[[#This Row],[Rate
(L/S)]],"")</f>
        <v>0</v>
      </c>
      <c r="AN719" s="7">
        <f>IFERROR(VLOOKUP(Table1[[#This Row],[Stock]],[2]CUS030!$A$5:$BO$10000,45,0)/Table1[[#This Row],[Rate
(L/S)]],"")</f>
        <v>0</v>
      </c>
      <c r="AO719" s="7">
        <f>IFERROR(VLOOKUP(Table1[[#This Row],[Stock]],[2]CUS030!$A$5:$BO$10000,46,0)/Table1[[#This Row],[Rate
(L/S)]],"")</f>
        <v>0</v>
      </c>
      <c r="AP719" s="7">
        <f>IFERROR(VLOOKUP(Table1[[#This Row],[Stock]],[2]CUS030!$A$5:$BO$10000,47,0)/Table1[[#This Row],[Rate
(L/S)]],"")</f>
        <v>0</v>
      </c>
      <c r="AQ719" s="7">
        <f>IFERROR(VLOOKUP(Table1[[#This Row],[Stock]],[2]CUS030!$A$5:$BO$10000,48,0)/Table1[[#This Row],[Rate
(L/S)]],"")</f>
        <v>0</v>
      </c>
      <c r="AR719" s="7">
        <f>IFERROR(VLOOKUP(Table1[[#This Row],[Stock]],[2]CUS030!$A$5:$BO$10000,49,0)/Table1[[#This Row],[Rate
(L/S)]],"")</f>
        <v>0</v>
      </c>
      <c r="AS719" s="7">
        <f>IFERROR(VLOOKUP(Table1[[#This Row],[Stock]],[2]CUS030!$A$5:$BO$10000,50,0)/Table1[[#This Row],[Rate
(L/S)]],"")</f>
        <v>0</v>
      </c>
      <c r="AT719" s="7">
        <f>IFERROR(VLOOKUP(Table1[[#This Row],[Stock]],[2]CUS030!$A$5:$BO$10000,51,0)/Table1[[#This Row],[Rate
(L/S)]],"")</f>
        <v>0</v>
      </c>
      <c r="AU719" s="7">
        <f>IFERROR(VLOOKUP(Table1[[#This Row],[Stock]],[2]CUS030!$A$5:$BO$10000,52,0)/Table1[[#This Row],[Rate
(L/S)]],"")</f>
        <v>0</v>
      </c>
      <c r="AV719" s="7">
        <f>IFERROR(VLOOKUP(Table1[[#This Row],[Stock]],[2]CUS030!$A$5:$BO$10000,53,0)/Table1[[#This Row],[Rate
(L/S)]],"")</f>
        <v>0</v>
      </c>
      <c r="AW719" s="7">
        <f>IFERROR(VLOOKUP(Table1[[#This Row],[Stock]],[2]CUS030!$A$5:$BO$10000,54,0)/Table1[[#This Row],[Rate
(L/S)]],"")</f>
        <v>0</v>
      </c>
      <c r="AX719" s="7">
        <f>IFERROR(VLOOKUP(Table1[[#This Row],[Stock]],[2]CUS030!$A$5:$BO$10000,55,0)/Table1[[#This Row],[Rate
(L/S)]],"")</f>
        <v>0</v>
      </c>
      <c r="AY719" s="7">
        <f>IFERROR(VLOOKUP(Table1[[#This Row],[Stock]],[2]CUS030!$A$5:$BO$10000,56,0)/Table1[[#This Row],[Rate
(L/S)]],"")</f>
        <v>0</v>
      </c>
      <c r="AZ719" s="7">
        <f>IFERROR(VLOOKUP(Table1[[#This Row],[Stock]],[2]CUS030!$A$5:$BO$10000,57,0)/Table1[[#This Row],[Rate
(L/S)]],"")</f>
        <v>0</v>
      </c>
      <c r="BA719" s="7">
        <f>IFERROR(VLOOKUP(Table1[[#This Row],[Stock]],[2]CUS030!$A$5:$BO$10000,58,0)/Table1[[#This Row],[Rate
(L/S)]],"")</f>
        <v>0</v>
      </c>
      <c r="BB719" s="7">
        <f>IFERROR(VLOOKUP(Table1[[#This Row],[Stock]],[2]CUS030!$A$5:$BO$10000,59,0)/Table1[[#This Row],[Rate
(L/S)]],"")</f>
        <v>0</v>
      </c>
      <c r="BC719" s="7">
        <f>IFERROR(VLOOKUP(Table1[[#This Row],[Stock]],[2]CUS030!$A$5:$BO$10000,60,0)/Table1[[#This Row],[Rate
(L/S)]],"")</f>
        <v>0</v>
      </c>
      <c r="BD719" s="7">
        <f>IFERROR(VLOOKUP(Table1[[#This Row],[Stock]],[2]CUS030!$A$5:$BO$10000,61,0)/Table1[[#This Row],[Rate
(L/S)]],"")</f>
        <v>0</v>
      </c>
      <c r="BE719" s="7">
        <f>IFERROR(VLOOKUP(Table1[[#This Row],[Stock]],[2]CUS030!$A$5:$BO$10000,62,0)/Table1[[#This Row],[Rate
(L/S)]],"")</f>
        <v>0</v>
      </c>
      <c r="BF719" s="7">
        <f>IFERROR(VLOOKUP(Table1[[#This Row],[Stock]],[2]CUS030!$A$5:$BO$10000,63,0)/Table1[[#This Row],[Rate
(L/S)]],"")</f>
        <v>0</v>
      </c>
      <c r="BG719" s="7">
        <f>IFERROR(VLOOKUP(Table1[[#This Row],[Stock]],[2]CUS030!$A$5:$BO$10000,64,0)/Table1[[#This Row],[Rate
(L/S)]],"")</f>
        <v>0</v>
      </c>
      <c r="BH719" s="7">
        <f>IFERROR(VLOOKUP(Table1[[#This Row],[Stock]],[2]CUS030!$A$5:$BO$10000,65,0)/Table1[[#This Row],[Rate
(L/S)]],"")</f>
        <v>0</v>
      </c>
      <c r="BI719" s="7" t="s">
        <v>1</v>
      </c>
      <c r="BJ719" s="15">
        <f>IFERROR(IF(Table1[[#This Row],[S.Material]]="S",(Table1[[#This Row],[Total Qty]]+Table1[[#This Row],[N+1]]+Table1[[#This Row],[N+2]]),Table1[[#This Row],[Total Qty]]+Table1[[#This Row],[N+1]]),)</f>
        <v>0</v>
      </c>
      <c r="BK719" s="7" t="str">
        <f>IFERROR(IF(((AVERAGE((Table1[[#This Row],[N+1]],Table1[[#This Row],[N+2]]),Table1[[#This Row],[N+3]])-(Table1[[#This Row],[Total Qty]])))&gt;500,"Fixed&gt;500pcs",""),"")</f>
        <v/>
      </c>
      <c r="BL719" s="7" t="str">
        <f>IF(AND(Table1[[#This Row],[Last Forcast]]=0,Table1[[#This Row],[Total Qty]]&gt;0,Table1[[#This Row],[N+1]]&gt;0),"Check PO again","")</f>
        <v/>
      </c>
    </row>
    <row r="720" spans="2:64" x14ac:dyDescent="0.3">
      <c r="B720">
        <v>718</v>
      </c>
      <c r="C720" t="s">
        <v>931</v>
      </c>
      <c r="D720">
        <f>IFERROR(ROUND((MID(Table1[[#This Row],[Production]],35,(LEN(Table1[[#This Row],[Production]]))-37)/(MID(Table1[[#This Row],[Stock]],35,(LEN(Table1[[#This Row],[Stock]]))-37))),0),"")</f>
        <v>5</v>
      </c>
      <c r="E720" t="s">
        <v>274</v>
      </c>
      <c r="F720" s="16">
        <f>VLOOKUP(LEFT(Table1[[#This Row],[Production]],LEN(Table1[[#This Row],[Production]])-7),Item!$A$5:$Z$1000,26,0)</f>
        <v>2.0310000000000001</v>
      </c>
      <c r="H720" s="8" t="str">
        <f>IFERROR(VLOOKUP(MID(Table1[[#This Row],[Production]],10,2),Special!$B$2:$D$26,3,0),"")</f>
        <v>-</v>
      </c>
      <c r="J720" t="b">
        <f>EXACT(LEFT(Table1[[#This Row],[Stock]],12),LEFT(Table1[[#This Row],[Production]],12))</f>
        <v>1</v>
      </c>
      <c r="K720" t="b">
        <f>EXACT((RIGHT(Table1[[#This Row],[Stock]],3)),((RIGHT(Table1[[#This Row],[Production]],3))))</f>
        <v>1</v>
      </c>
      <c r="L720" s="14" t="str">
        <f>IFERROR(VLOOKUP(Table1[[#This Row],[Stock]],[1]Sheet1!$A$7:$N$10000,14,0),"")</f>
        <v/>
      </c>
      <c r="M720" s="14" t="str">
        <f>IFERROR(ROUND((Table1[[#This Row],[Stock
(S&amp;L)]]/Table1[[#This Row],[Rate
(L/S)]]),0),"")</f>
        <v/>
      </c>
      <c r="O720" t="str">
        <f>IF(Table1[[#This Row],[Rate
(L/S)]]=1,"P/E","C")</f>
        <v>C</v>
      </c>
      <c r="P720" s="7">
        <f>IFERROR(VLOOKUP(Table1[[#This Row],[Stock]],[2]CUS030!$A$5:$BO$10000,21,0)/Table1[[#This Row],[Rate
(L/S)]],"")</f>
        <v>0</v>
      </c>
      <c r="Q720" s="7">
        <f>IFERROR(VLOOKUP(Table1[[#This Row],[Stock]],[2]CUS030!$A$5:$BO$10000,22,0)/Table1[[#This Row],[Rate
(L/S)]],"")</f>
        <v>0</v>
      </c>
      <c r="R720" s="7">
        <f>IFERROR(VLOOKUP(Table1[[#This Row],[Stock]],[2]CUS030!$A$5:$BO$10000,23,0)/Table1[[#This Row],[Rate
(L/S)]],"")</f>
        <v>0</v>
      </c>
      <c r="S720" s="7">
        <f>IFERROR(VLOOKUP(Table1[[#This Row],[Stock]],[2]CUS030!$A$5:$BO$10000,24,0)/Table1[[#This Row],[Rate
(L/S)]],"")</f>
        <v>0</v>
      </c>
      <c r="T720" s="7">
        <f>IFERROR(VLOOKUP(Table1[[#This Row],[Stock]],[2]CUS030!$A$5:$BO$10000,25,0)/Table1[[#This Row],[Rate
(L/S)]],"")</f>
        <v>0</v>
      </c>
      <c r="U720" s="7">
        <f>IFERROR(VLOOKUP(Table1[[#This Row],[Stock]],[2]CUS030!$A$5:$BO$10000,26,0)/Table1[[#This Row],[Rate
(L/S)]],"")</f>
        <v>0</v>
      </c>
      <c r="V720" s="7">
        <f>IFERROR(VLOOKUP(Table1[[#This Row],[Stock]],[2]CUS030!$A$5:$BO$10000,27,0)/Table1[[#This Row],[Rate
(L/S)]],"")</f>
        <v>0</v>
      </c>
      <c r="W720" s="7">
        <f>IFERROR(VLOOKUP(Table1[[#This Row],[Stock]],[2]CUS030!$A$5:$BO$10000,28,0)/Table1[[#This Row],[Rate
(L/S)]],"")</f>
        <v>0</v>
      </c>
      <c r="X720" s="7">
        <f>IFERROR(VLOOKUP(Table1[[#This Row],[Stock]],[2]CUS030!$A$5:$BO$10000,29,0)/Table1[[#This Row],[Rate
(L/S)]],"")</f>
        <v>0</v>
      </c>
      <c r="Y720" s="7">
        <f>IFERROR(VLOOKUP(Table1[[#This Row],[Stock]],[2]CUS030!$A$5:$BO$10000,30,0)/Table1[[#This Row],[Rate
(L/S)]],"")</f>
        <v>0</v>
      </c>
      <c r="Z720" s="7">
        <f>IFERROR(VLOOKUP(Table1[[#This Row],[Stock]],[2]CUS030!$A$5:$BO$10000,31,0)/Table1[[#This Row],[Rate
(L/S)]],"")</f>
        <v>0</v>
      </c>
      <c r="AA720" s="7">
        <f>IFERROR(VLOOKUP(Table1[[#This Row],[Stock]],[2]CUS030!$A$5:$BO$10000,32,0)/Table1[[#This Row],[Rate
(L/S)]],"")</f>
        <v>0</v>
      </c>
      <c r="AB720" s="7">
        <f>IFERROR(VLOOKUP(Table1[[#This Row],[Stock]],[2]CUS030!$A$5:$BO$10000,33,0)/Table1[[#This Row],[Rate
(L/S)]],"")</f>
        <v>0</v>
      </c>
      <c r="AC720" s="7">
        <f>IFERROR(VLOOKUP(Table1[[#This Row],[Stock]],[2]CUS030!$A$5:$BO$10000,34,0)/Table1[[#This Row],[Rate
(L/S)]],"")</f>
        <v>0</v>
      </c>
      <c r="AD720" s="7">
        <f>IFERROR(VLOOKUP(Table1[[#This Row],[Stock]],[2]CUS030!$A$5:$BO$10000,35,0)/Table1[[#This Row],[Rate
(L/S)]],"")</f>
        <v>0</v>
      </c>
      <c r="AE720" s="7">
        <f>IFERROR(VLOOKUP(Table1[[#This Row],[Stock]],[2]CUS030!$A$5:$BO$10000,36,0)/Table1[[#This Row],[Rate
(L/S)]],"")</f>
        <v>0</v>
      </c>
      <c r="AF720" s="7">
        <f>IFERROR(VLOOKUP(Table1[[#This Row],[Stock]],[2]CUS030!$A$5:$BO$10000,37,0)/Table1[[#This Row],[Rate
(L/S)]],"")</f>
        <v>0</v>
      </c>
      <c r="AG720" s="7">
        <f>IFERROR(VLOOKUP(Table1[[#This Row],[Stock]],[2]CUS030!$A$5:$BO$10000,38,0)/Table1[[#This Row],[Rate
(L/S)]],"")</f>
        <v>0</v>
      </c>
      <c r="AH720" s="7">
        <f>IFERROR(VLOOKUP(Table1[[#This Row],[Stock]],[2]CUS030!$A$5:$BO$10000,39,0)/Table1[[#This Row],[Rate
(L/S)]],"")</f>
        <v>0</v>
      </c>
      <c r="AI720" s="7">
        <f>IFERROR(VLOOKUP(Table1[[#This Row],[Stock]],[2]CUS030!$A$5:$BO$10000,40,0)/Table1[[#This Row],[Rate
(L/S)]],"")</f>
        <v>0</v>
      </c>
      <c r="AJ720" s="7">
        <f>IFERROR(VLOOKUP(Table1[[#This Row],[Stock]],[2]CUS030!$A$5:$BO$10000,41,0)/Table1[[#This Row],[Rate
(L/S)]],"")</f>
        <v>0</v>
      </c>
      <c r="AK720" s="7">
        <f>IFERROR(VLOOKUP(Table1[[#This Row],[Stock]],[2]CUS030!$A$5:$BO$10000,42,0)/Table1[[#This Row],[Rate
(L/S)]],"")</f>
        <v>0</v>
      </c>
      <c r="AL720" s="7">
        <f>IFERROR(VLOOKUP(Table1[[#This Row],[Stock]],[2]CUS030!$A$5:$BO$10000,43,0)/Table1[[#This Row],[Rate
(L/S)]],"")</f>
        <v>0</v>
      </c>
      <c r="AM720" s="7">
        <f>IFERROR(VLOOKUP(Table1[[#This Row],[Stock]],[2]CUS030!$A$5:$BO$10000,44,0)/Table1[[#This Row],[Rate
(L/S)]],"")</f>
        <v>0</v>
      </c>
      <c r="AN720" s="7">
        <f>IFERROR(VLOOKUP(Table1[[#This Row],[Stock]],[2]CUS030!$A$5:$BO$10000,45,0)/Table1[[#This Row],[Rate
(L/S)]],"")</f>
        <v>0</v>
      </c>
      <c r="AO720" s="7">
        <f>IFERROR(VLOOKUP(Table1[[#This Row],[Stock]],[2]CUS030!$A$5:$BO$10000,46,0)/Table1[[#This Row],[Rate
(L/S)]],"")</f>
        <v>0</v>
      </c>
      <c r="AP720" s="7">
        <f>IFERROR(VLOOKUP(Table1[[#This Row],[Stock]],[2]CUS030!$A$5:$BO$10000,47,0)/Table1[[#This Row],[Rate
(L/S)]],"")</f>
        <v>0</v>
      </c>
      <c r="AQ720" s="7">
        <f>IFERROR(VLOOKUP(Table1[[#This Row],[Stock]],[2]CUS030!$A$5:$BO$10000,48,0)/Table1[[#This Row],[Rate
(L/S)]],"")</f>
        <v>0</v>
      </c>
      <c r="AR720" s="7">
        <f>IFERROR(VLOOKUP(Table1[[#This Row],[Stock]],[2]CUS030!$A$5:$BO$10000,49,0)/Table1[[#This Row],[Rate
(L/S)]],"")</f>
        <v>0</v>
      </c>
      <c r="AS720" s="7">
        <f>IFERROR(VLOOKUP(Table1[[#This Row],[Stock]],[2]CUS030!$A$5:$BO$10000,50,0)/Table1[[#This Row],[Rate
(L/S)]],"")</f>
        <v>0</v>
      </c>
      <c r="AT720" s="7">
        <f>IFERROR(VLOOKUP(Table1[[#This Row],[Stock]],[2]CUS030!$A$5:$BO$10000,51,0)/Table1[[#This Row],[Rate
(L/S)]],"")</f>
        <v>0</v>
      </c>
      <c r="AU720" s="7">
        <f>IFERROR(VLOOKUP(Table1[[#This Row],[Stock]],[2]CUS030!$A$5:$BO$10000,52,0)/Table1[[#This Row],[Rate
(L/S)]],"")</f>
        <v>0</v>
      </c>
      <c r="AV720" s="7">
        <f>IFERROR(VLOOKUP(Table1[[#This Row],[Stock]],[2]CUS030!$A$5:$BO$10000,53,0)/Table1[[#This Row],[Rate
(L/S)]],"")</f>
        <v>0</v>
      </c>
      <c r="AW720" s="7">
        <f>IFERROR(VLOOKUP(Table1[[#This Row],[Stock]],[2]CUS030!$A$5:$BO$10000,54,0)/Table1[[#This Row],[Rate
(L/S)]],"")</f>
        <v>0</v>
      </c>
      <c r="AX720" s="7">
        <f>IFERROR(VLOOKUP(Table1[[#This Row],[Stock]],[2]CUS030!$A$5:$BO$10000,55,0)/Table1[[#This Row],[Rate
(L/S)]],"")</f>
        <v>0</v>
      </c>
      <c r="AY720" s="7">
        <f>IFERROR(VLOOKUP(Table1[[#This Row],[Stock]],[2]CUS030!$A$5:$BO$10000,56,0)/Table1[[#This Row],[Rate
(L/S)]],"")</f>
        <v>0</v>
      </c>
      <c r="AZ720" s="7">
        <f>IFERROR(VLOOKUP(Table1[[#This Row],[Stock]],[2]CUS030!$A$5:$BO$10000,57,0)/Table1[[#This Row],[Rate
(L/S)]],"")</f>
        <v>0</v>
      </c>
      <c r="BA720" s="7">
        <f>IFERROR(VLOOKUP(Table1[[#This Row],[Stock]],[2]CUS030!$A$5:$BO$10000,58,0)/Table1[[#This Row],[Rate
(L/S)]],"")</f>
        <v>0</v>
      </c>
      <c r="BB720" s="7">
        <f>IFERROR(VLOOKUP(Table1[[#This Row],[Stock]],[2]CUS030!$A$5:$BO$10000,59,0)/Table1[[#This Row],[Rate
(L/S)]],"")</f>
        <v>0</v>
      </c>
      <c r="BC720" s="7">
        <f>IFERROR(VLOOKUP(Table1[[#This Row],[Stock]],[2]CUS030!$A$5:$BO$10000,60,0)/Table1[[#This Row],[Rate
(L/S)]],"")</f>
        <v>0</v>
      </c>
      <c r="BD720" s="7">
        <f>IFERROR(VLOOKUP(Table1[[#This Row],[Stock]],[2]CUS030!$A$5:$BO$10000,61,0)/Table1[[#This Row],[Rate
(L/S)]],"")</f>
        <v>0</v>
      </c>
      <c r="BE720" s="7">
        <f>IFERROR(VLOOKUP(Table1[[#This Row],[Stock]],[2]CUS030!$A$5:$BO$10000,62,0)/Table1[[#This Row],[Rate
(L/S)]],"")</f>
        <v>0</v>
      </c>
      <c r="BF720" s="7">
        <f>IFERROR(VLOOKUP(Table1[[#This Row],[Stock]],[2]CUS030!$A$5:$BO$10000,63,0)/Table1[[#This Row],[Rate
(L/S)]],"")</f>
        <v>0</v>
      </c>
      <c r="BG720" s="7">
        <f>IFERROR(VLOOKUP(Table1[[#This Row],[Stock]],[2]CUS030!$A$5:$BO$10000,64,0)/Table1[[#This Row],[Rate
(L/S)]],"")</f>
        <v>0</v>
      </c>
      <c r="BH720" s="7">
        <f>IFERROR(VLOOKUP(Table1[[#This Row],[Stock]],[2]CUS030!$A$5:$BO$10000,65,0)/Table1[[#This Row],[Rate
(L/S)]],"")</f>
        <v>0</v>
      </c>
      <c r="BI720" s="7" t="s">
        <v>1</v>
      </c>
      <c r="BJ720" s="15">
        <f>IFERROR(IF(Table1[[#This Row],[S.Material]]="S",(Table1[[#This Row],[Total Qty]]+Table1[[#This Row],[N+1]]+Table1[[#This Row],[N+2]]),Table1[[#This Row],[Total Qty]]+Table1[[#This Row],[N+1]]),)</f>
        <v>0</v>
      </c>
      <c r="BK720" s="7" t="str">
        <f>IFERROR(IF(((AVERAGE((Table1[[#This Row],[N+1]],Table1[[#This Row],[N+2]]),Table1[[#This Row],[N+3]])-(Table1[[#This Row],[Total Qty]])))&gt;500,"Fixed&gt;500pcs",""),"")</f>
        <v/>
      </c>
      <c r="BL720" s="7" t="str">
        <f>IF(AND(Table1[[#This Row],[Last Forcast]]=0,Table1[[#This Row],[Total Qty]]&gt;0,Table1[[#This Row],[N+1]]&gt;0),"Check PO again","")</f>
        <v/>
      </c>
    </row>
    <row r="721" spans="2:64" x14ac:dyDescent="0.3">
      <c r="B721">
        <v>719</v>
      </c>
      <c r="C721" t="s">
        <v>932</v>
      </c>
      <c r="D721">
        <f>IFERROR(ROUND((MID(Table1[[#This Row],[Production]],35,(LEN(Table1[[#This Row],[Production]]))-37)/(MID(Table1[[#This Row],[Stock]],35,(LEN(Table1[[#This Row],[Stock]]))-37))),0),"")</f>
        <v>21</v>
      </c>
      <c r="E721" t="s">
        <v>479</v>
      </c>
      <c r="F721" s="16">
        <f>VLOOKUP(LEFT(Table1[[#This Row],[Production]],LEN(Table1[[#This Row],[Production]])-7),Item!$A$5:$Z$1000,26,0)</f>
        <v>0.84299999999999997</v>
      </c>
      <c r="H721" s="8" t="str">
        <f>IFERROR(VLOOKUP(MID(Table1[[#This Row],[Production]],10,2),Special!$B$2:$D$26,3,0),"")</f>
        <v>S</v>
      </c>
      <c r="J721" t="b">
        <f>EXACT(LEFT(Table1[[#This Row],[Stock]],12),LEFT(Table1[[#This Row],[Production]],12))</f>
        <v>1</v>
      </c>
      <c r="K721" t="b">
        <f>EXACT((RIGHT(Table1[[#This Row],[Stock]],3)),((RIGHT(Table1[[#This Row],[Production]],3))))</f>
        <v>1</v>
      </c>
      <c r="L721" s="14" t="str">
        <f>IFERROR(VLOOKUP(Table1[[#This Row],[Stock]],[1]Sheet1!$A$7:$N$10000,14,0),"")</f>
        <v/>
      </c>
      <c r="M721" s="14" t="str">
        <f>IFERROR(ROUND((Table1[[#This Row],[Stock
(S&amp;L)]]/Table1[[#This Row],[Rate
(L/S)]]),0),"")</f>
        <v/>
      </c>
      <c r="O721" t="str">
        <f>IF(Table1[[#This Row],[Rate
(L/S)]]=1,"P/E","C")</f>
        <v>C</v>
      </c>
      <c r="P721" s="7">
        <f>IFERROR(VLOOKUP(Table1[[#This Row],[Stock]],[2]CUS030!$A$5:$BO$10000,21,0)/Table1[[#This Row],[Rate
(L/S)]],"")</f>
        <v>0</v>
      </c>
      <c r="Q721" s="7">
        <f>IFERROR(VLOOKUP(Table1[[#This Row],[Stock]],[2]CUS030!$A$5:$BO$10000,22,0)/Table1[[#This Row],[Rate
(L/S)]],"")</f>
        <v>0</v>
      </c>
      <c r="R721" s="7">
        <f>IFERROR(VLOOKUP(Table1[[#This Row],[Stock]],[2]CUS030!$A$5:$BO$10000,23,0)/Table1[[#This Row],[Rate
(L/S)]],"")</f>
        <v>0</v>
      </c>
      <c r="S721" s="7">
        <f>IFERROR(VLOOKUP(Table1[[#This Row],[Stock]],[2]CUS030!$A$5:$BO$10000,24,0)/Table1[[#This Row],[Rate
(L/S)]],"")</f>
        <v>0</v>
      </c>
      <c r="T721" s="7">
        <f>IFERROR(VLOOKUP(Table1[[#This Row],[Stock]],[2]CUS030!$A$5:$BO$10000,25,0)/Table1[[#This Row],[Rate
(L/S)]],"")</f>
        <v>0</v>
      </c>
      <c r="U721" s="7">
        <f>IFERROR(VLOOKUP(Table1[[#This Row],[Stock]],[2]CUS030!$A$5:$BO$10000,26,0)/Table1[[#This Row],[Rate
(L/S)]],"")</f>
        <v>0</v>
      </c>
      <c r="V721" s="7">
        <f>IFERROR(VLOOKUP(Table1[[#This Row],[Stock]],[2]CUS030!$A$5:$BO$10000,27,0)/Table1[[#This Row],[Rate
(L/S)]],"")</f>
        <v>0</v>
      </c>
      <c r="W721" s="7">
        <f>IFERROR(VLOOKUP(Table1[[#This Row],[Stock]],[2]CUS030!$A$5:$BO$10000,28,0)/Table1[[#This Row],[Rate
(L/S)]],"")</f>
        <v>0</v>
      </c>
      <c r="X721" s="7">
        <f>IFERROR(VLOOKUP(Table1[[#This Row],[Stock]],[2]CUS030!$A$5:$BO$10000,29,0)/Table1[[#This Row],[Rate
(L/S)]],"")</f>
        <v>0</v>
      </c>
      <c r="Y721" s="7">
        <f>IFERROR(VLOOKUP(Table1[[#This Row],[Stock]],[2]CUS030!$A$5:$BO$10000,30,0)/Table1[[#This Row],[Rate
(L/S)]],"")</f>
        <v>0</v>
      </c>
      <c r="Z721" s="7">
        <f>IFERROR(VLOOKUP(Table1[[#This Row],[Stock]],[2]CUS030!$A$5:$BO$10000,31,0)/Table1[[#This Row],[Rate
(L/S)]],"")</f>
        <v>0</v>
      </c>
      <c r="AA721" s="7">
        <f>IFERROR(VLOOKUP(Table1[[#This Row],[Stock]],[2]CUS030!$A$5:$BO$10000,32,0)/Table1[[#This Row],[Rate
(L/S)]],"")</f>
        <v>0</v>
      </c>
      <c r="AB721" s="7">
        <f>IFERROR(VLOOKUP(Table1[[#This Row],[Stock]],[2]CUS030!$A$5:$BO$10000,33,0)/Table1[[#This Row],[Rate
(L/S)]],"")</f>
        <v>0</v>
      </c>
      <c r="AC721" s="7">
        <f>IFERROR(VLOOKUP(Table1[[#This Row],[Stock]],[2]CUS030!$A$5:$BO$10000,34,0)/Table1[[#This Row],[Rate
(L/S)]],"")</f>
        <v>0</v>
      </c>
      <c r="AD721" s="7">
        <f>IFERROR(VLOOKUP(Table1[[#This Row],[Stock]],[2]CUS030!$A$5:$BO$10000,35,0)/Table1[[#This Row],[Rate
(L/S)]],"")</f>
        <v>0</v>
      </c>
      <c r="AE721" s="7">
        <f>IFERROR(VLOOKUP(Table1[[#This Row],[Stock]],[2]CUS030!$A$5:$BO$10000,36,0)/Table1[[#This Row],[Rate
(L/S)]],"")</f>
        <v>0</v>
      </c>
      <c r="AF721" s="7">
        <f>IFERROR(VLOOKUP(Table1[[#This Row],[Stock]],[2]CUS030!$A$5:$BO$10000,37,0)/Table1[[#This Row],[Rate
(L/S)]],"")</f>
        <v>0</v>
      </c>
      <c r="AG721" s="7">
        <f>IFERROR(VLOOKUP(Table1[[#This Row],[Stock]],[2]CUS030!$A$5:$BO$10000,38,0)/Table1[[#This Row],[Rate
(L/S)]],"")</f>
        <v>0</v>
      </c>
      <c r="AH721" s="7">
        <f>IFERROR(VLOOKUP(Table1[[#This Row],[Stock]],[2]CUS030!$A$5:$BO$10000,39,0)/Table1[[#This Row],[Rate
(L/S)]],"")</f>
        <v>0</v>
      </c>
      <c r="AI721" s="7">
        <f>IFERROR(VLOOKUP(Table1[[#This Row],[Stock]],[2]CUS030!$A$5:$BO$10000,40,0)/Table1[[#This Row],[Rate
(L/S)]],"")</f>
        <v>0</v>
      </c>
      <c r="AJ721" s="7">
        <f>IFERROR(VLOOKUP(Table1[[#This Row],[Stock]],[2]CUS030!$A$5:$BO$10000,41,0)/Table1[[#This Row],[Rate
(L/S)]],"")</f>
        <v>0</v>
      </c>
      <c r="AK721" s="7">
        <f>IFERROR(VLOOKUP(Table1[[#This Row],[Stock]],[2]CUS030!$A$5:$BO$10000,42,0)/Table1[[#This Row],[Rate
(L/S)]],"")</f>
        <v>0</v>
      </c>
      <c r="AL721" s="7">
        <f>IFERROR(VLOOKUP(Table1[[#This Row],[Stock]],[2]CUS030!$A$5:$BO$10000,43,0)/Table1[[#This Row],[Rate
(L/S)]],"")</f>
        <v>0</v>
      </c>
      <c r="AM721" s="7">
        <f>IFERROR(VLOOKUP(Table1[[#This Row],[Stock]],[2]CUS030!$A$5:$BO$10000,44,0)/Table1[[#This Row],[Rate
(L/S)]],"")</f>
        <v>0</v>
      </c>
      <c r="AN721" s="7">
        <f>IFERROR(VLOOKUP(Table1[[#This Row],[Stock]],[2]CUS030!$A$5:$BO$10000,45,0)/Table1[[#This Row],[Rate
(L/S)]],"")</f>
        <v>0</v>
      </c>
      <c r="AO721" s="7">
        <f>IFERROR(VLOOKUP(Table1[[#This Row],[Stock]],[2]CUS030!$A$5:$BO$10000,46,0)/Table1[[#This Row],[Rate
(L/S)]],"")</f>
        <v>0</v>
      </c>
      <c r="AP721" s="7">
        <f>IFERROR(VLOOKUP(Table1[[#This Row],[Stock]],[2]CUS030!$A$5:$BO$10000,47,0)/Table1[[#This Row],[Rate
(L/S)]],"")</f>
        <v>0</v>
      </c>
      <c r="AQ721" s="7">
        <f>IFERROR(VLOOKUP(Table1[[#This Row],[Stock]],[2]CUS030!$A$5:$BO$10000,48,0)/Table1[[#This Row],[Rate
(L/S)]],"")</f>
        <v>0</v>
      </c>
      <c r="AR721" s="7">
        <f>IFERROR(VLOOKUP(Table1[[#This Row],[Stock]],[2]CUS030!$A$5:$BO$10000,49,0)/Table1[[#This Row],[Rate
(L/S)]],"")</f>
        <v>0</v>
      </c>
      <c r="AS721" s="7">
        <f>IFERROR(VLOOKUP(Table1[[#This Row],[Stock]],[2]CUS030!$A$5:$BO$10000,50,0)/Table1[[#This Row],[Rate
(L/S)]],"")</f>
        <v>0</v>
      </c>
      <c r="AT721" s="7">
        <f>IFERROR(VLOOKUP(Table1[[#This Row],[Stock]],[2]CUS030!$A$5:$BO$10000,51,0)/Table1[[#This Row],[Rate
(L/S)]],"")</f>
        <v>0</v>
      </c>
      <c r="AU721" s="7">
        <f>IFERROR(VLOOKUP(Table1[[#This Row],[Stock]],[2]CUS030!$A$5:$BO$10000,52,0)/Table1[[#This Row],[Rate
(L/S)]],"")</f>
        <v>0</v>
      </c>
      <c r="AV721" s="7">
        <f>IFERROR(VLOOKUP(Table1[[#This Row],[Stock]],[2]CUS030!$A$5:$BO$10000,53,0)/Table1[[#This Row],[Rate
(L/S)]],"")</f>
        <v>0</v>
      </c>
      <c r="AW721" s="7">
        <f>IFERROR(VLOOKUP(Table1[[#This Row],[Stock]],[2]CUS030!$A$5:$BO$10000,54,0)/Table1[[#This Row],[Rate
(L/S)]],"")</f>
        <v>0</v>
      </c>
      <c r="AX721" s="7">
        <f>IFERROR(VLOOKUP(Table1[[#This Row],[Stock]],[2]CUS030!$A$5:$BO$10000,55,0)/Table1[[#This Row],[Rate
(L/S)]],"")</f>
        <v>0</v>
      </c>
      <c r="AY721" s="7">
        <f>IFERROR(VLOOKUP(Table1[[#This Row],[Stock]],[2]CUS030!$A$5:$BO$10000,56,0)/Table1[[#This Row],[Rate
(L/S)]],"")</f>
        <v>0</v>
      </c>
      <c r="AZ721" s="7">
        <f>IFERROR(VLOOKUP(Table1[[#This Row],[Stock]],[2]CUS030!$A$5:$BO$10000,57,0)/Table1[[#This Row],[Rate
(L/S)]],"")</f>
        <v>0</v>
      </c>
      <c r="BA721" s="7">
        <f>IFERROR(VLOOKUP(Table1[[#This Row],[Stock]],[2]CUS030!$A$5:$BO$10000,58,0)/Table1[[#This Row],[Rate
(L/S)]],"")</f>
        <v>0</v>
      </c>
      <c r="BB721" s="7">
        <f>IFERROR(VLOOKUP(Table1[[#This Row],[Stock]],[2]CUS030!$A$5:$BO$10000,59,0)/Table1[[#This Row],[Rate
(L/S)]],"")</f>
        <v>0</v>
      </c>
      <c r="BC721" s="7">
        <f>IFERROR(VLOOKUP(Table1[[#This Row],[Stock]],[2]CUS030!$A$5:$BO$10000,60,0)/Table1[[#This Row],[Rate
(L/S)]],"")</f>
        <v>0</v>
      </c>
      <c r="BD721" s="7">
        <f>IFERROR(VLOOKUP(Table1[[#This Row],[Stock]],[2]CUS030!$A$5:$BO$10000,61,0)/Table1[[#This Row],[Rate
(L/S)]],"")</f>
        <v>0</v>
      </c>
      <c r="BE721" s="7">
        <f>IFERROR(VLOOKUP(Table1[[#This Row],[Stock]],[2]CUS030!$A$5:$BO$10000,62,0)/Table1[[#This Row],[Rate
(L/S)]],"")</f>
        <v>0</v>
      </c>
      <c r="BF721" s="7">
        <f>IFERROR(VLOOKUP(Table1[[#This Row],[Stock]],[2]CUS030!$A$5:$BO$10000,63,0)/Table1[[#This Row],[Rate
(L/S)]],"")</f>
        <v>0</v>
      </c>
      <c r="BG721" s="7">
        <f>IFERROR(VLOOKUP(Table1[[#This Row],[Stock]],[2]CUS030!$A$5:$BO$10000,64,0)/Table1[[#This Row],[Rate
(L/S)]],"")</f>
        <v>0</v>
      </c>
      <c r="BH721" s="7">
        <f>IFERROR(VLOOKUP(Table1[[#This Row],[Stock]],[2]CUS030!$A$5:$BO$10000,65,0)/Table1[[#This Row],[Rate
(L/S)]],"")</f>
        <v>0</v>
      </c>
      <c r="BI721" s="7" t="s">
        <v>1</v>
      </c>
      <c r="BJ721" s="15">
        <f>IFERROR(IF(Table1[[#This Row],[S.Material]]="S",(Table1[[#This Row],[Total Qty]]+Table1[[#This Row],[N+1]]+Table1[[#This Row],[N+2]]),Table1[[#This Row],[Total Qty]]+Table1[[#This Row],[N+1]]),)</f>
        <v>0</v>
      </c>
      <c r="BK721" s="7" t="str">
        <f>IFERROR(IF(((AVERAGE((Table1[[#This Row],[N+1]],Table1[[#This Row],[N+2]]),Table1[[#This Row],[N+3]])-(Table1[[#This Row],[Total Qty]])))&gt;500,"Fixed&gt;500pcs",""),"")</f>
        <v/>
      </c>
      <c r="BL721" s="7" t="str">
        <f>IF(AND(Table1[[#This Row],[Last Forcast]]=0,Table1[[#This Row],[Total Qty]]&gt;0,Table1[[#This Row],[N+1]]&gt;0),"Check PO again","")</f>
        <v/>
      </c>
    </row>
    <row r="722" spans="2:64" x14ac:dyDescent="0.3">
      <c r="B722">
        <v>720</v>
      </c>
      <c r="C722" t="s">
        <v>933</v>
      </c>
      <c r="D722">
        <f>IFERROR(ROUND((MID(Table1[[#This Row],[Production]],35,(LEN(Table1[[#This Row],[Production]]))-37)/(MID(Table1[[#This Row],[Stock]],35,(LEN(Table1[[#This Row],[Stock]]))-37))),0),"")</f>
        <v>21</v>
      </c>
      <c r="E722" t="s">
        <v>479</v>
      </c>
      <c r="F722" s="16">
        <f>VLOOKUP(LEFT(Table1[[#This Row],[Production]],LEN(Table1[[#This Row],[Production]])-7),Item!$A$5:$Z$1000,26,0)</f>
        <v>0.84299999999999997</v>
      </c>
      <c r="H722" s="8" t="str">
        <f>IFERROR(VLOOKUP(MID(Table1[[#This Row],[Production]],10,2),Special!$B$2:$D$26,3,0),"")</f>
        <v>S</v>
      </c>
      <c r="J722" t="b">
        <f>EXACT(LEFT(Table1[[#This Row],[Stock]],12),LEFT(Table1[[#This Row],[Production]],12))</f>
        <v>1</v>
      </c>
      <c r="K722" t="b">
        <f>EXACT((RIGHT(Table1[[#This Row],[Stock]],3)),((RIGHT(Table1[[#This Row],[Production]],3))))</f>
        <v>1</v>
      </c>
      <c r="L722" s="14" t="str">
        <f>IFERROR(VLOOKUP(Table1[[#This Row],[Stock]],[1]Sheet1!$A$7:$N$10000,14,0),"")</f>
        <v/>
      </c>
      <c r="M722" s="14" t="str">
        <f>IFERROR(ROUND((Table1[[#This Row],[Stock
(S&amp;L)]]/Table1[[#This Row],[Rate
(L/S)]]),0),"")</f>
        <v/>
      </c>
      <c r="O722" t="str">
        <f>IF(Table1[[#This Row],[Rate
(L/S)]]=1,"P/E","C")</f>
        <v>C</v>
      </c>
      <c r="P722" s="7">
        <f>IFERROR(VLOOKUP(Table1[[#This Row],[Stock]],[2]CUS030!$A$5:$BO$10000,21,0)/Table1[[#This Row],[Rate
(L/S)]],"")</f>
        <v>0</v>
      </c>
      <c r="Q722" s="7">
        <f>IFERROR(VLOOKUP(Table1[[#This Row],[Stock]],[2]CUS030!$A$5:$BO$10000,22,0)/Table1[[#This Row],[Rate
(L/S)]],"")</f>
        <v>0</v>
      </c>
      <c r="R722" s="7">
        <f>IFERROR(VLOOKUP(Table1[[#This Row],[Stock]],[2]CUS030!$A$5:$BO$10000,23,0)/Table1[[#This Row],[Rate
(L/S)]],"")</f>
        <v>0</v>
      </c>
      <c r="S722" s="7">
        <f>IFERROR(VLOOKUP(Table1[[#This Row],[Stock]],[2]CUS030!$A$5:$BO$10000,24,0)/Table1[[#This Row],[Rate
(L/S)]],"")</f>
        <v>0</v>
      </c>
      <c r="T722" s="7">
        <f>IFERROR(VLOOKUP(Table1[[#This Row],[Stock]],[2]CUS030!$A$5:$BO$10000,25,0)/Table1[[#This Row],[Rate
(L/S)]],"")</f>
        <v>0</v>
      </c>
      <c r="U722" s="7">
        <f>IFERROR(VLOOKUP(Table1[[#This Row],[Stock]],[2]CUS030!$A$5:$BO$10000,26,0)/Table1[[#This Row],[Rate
(L/S)]],"")</f>
        <v>0</v>
      </c>
      <c r="V722" s="7">
        <f>IFERROR(VLOOKUP(Table1[[#This Row],[Stock]],[2]CUS030!$A$5:$BO$10000,27,0)/Table1[[#This Row],[Rate
(L/S)]],"")</f>
        <v>0</v>
      </c>
      <c r="W722" s="7">
        <f>IFERROR(VLOOKUP(Table1[[#This Row],[Stock]],[2]CUS030!$A$5:$BO$10000,28,0)/Table1[[#This Row],[Rate
(L/S)]],"")</f>
        <v>0</v>
      </c>
      <c r="X722" s="7">
        <f>IFERROR(VLOOKUP(Table1[[#This Row],[Stock]],[2]CUS030!$A$5:$BO$10000,29,0)/Table1[[#This Row],[Rate
(L/S)]],"")</f>
        <v>0</v>
      </c>
      <c r="Y722" s="7">
        <f>IFERROR(VLOOKUP(Table1[[#This Row],[Stock]],[2]CUS030!$A$5:$BO$10000,30,0)/Table1[[#This Row],[Rate
(L/S)]],"")</f>
        <v>0</v>
      </c>
      <c r="Z722" s="7">
        <f>IFERROR(VLOOKUP(Table1[[#This Row],[Stock]],[2]CUS030!$A$5:$BO$10000,31,0)/Table1[[#This Row],[Rate
(L/S)]],"")</f>
        <v>0</v>
      </c>
      <c r="AA722" s="7">
        <f>IFERROR(VLOOKUP(Table1[[#This Row],[Stock]],[2]CUS030!$A$5:$BO$10000,32,0)/Table1[[#This Row],[Rate
(L/S)]],"")</f>
        <v>0</v>
      </c>
      <c r="AB722" s="7">
        <f>IFERROR(VLOOKUP(Table1[[#This Row],[Stock]],[2]CUS030!$A$5:$BO$10000,33,0)/Table1[[#This Row],[Rate
(L/S)]],"")</f>
        <v>0</v>
      </c>
      <c r="AC722" s="7">
        <f>IFERROR(VLOOKUP(Table1[[#This Row],[Stock]],[2]CUS030!$A$5:$BO$10000,34,0)/Table1[[#This Row],[Rate
(L/S)]],"")</f>
        <v>0</v>
      </c>
      <c r="AD722" s="7">
        <f>IFERROR(VLOOKUP(Table1[[#This Row],[Stock]],[2]CUS030!$A$5:$BO$10000,35,0)/Table1[[#This Row],[Rate
(L/S)]],"")</f>
        <v>0</v>
      </c>
      <c r="AE722" s="7">
        <f>IFERROR(VLOOKUP(Table1[[#This Row],[Stock]],[2]CUS030!$A$5:$BO$10000,36,0)/Table1[[#This Row],[Rate
(L/S)]],"")</f>
        <v>0</v>
      </c>
      <c r="AF722" s="7">
        <f>IFERROR(VLOOKUP(Table1[[#This Row],[Stock]],[2]CUS030!$A$5:$BO$10000,37,0)/Table1[[#This Row],[Rate
(L/S)]],"")</f>
        <v>0</v>
      </c>
      <c r="AG722" s="7">
        <f>IFERROR(VLOOKUP(Table1[[#This Row],[Stock]],[2]CUS030!$A$5:$BO$10000,38,0)/Table1[[#This Row],[Rate
(L/S)]],"")</f>
        <v>0</v>
      </c>
      <c r="AH722" s="7">
        <f>IFERROR(VLOOKUP(Table1[[#This Row],[Stock]],[2]CUS030!$A$5:$BO$10000,39,0)/Table1[[#This Row],[Rate
(L/S)]],"")</f>
        <v>0</v>
      </c>
      <c r="AI722" s="7">
        <f>IFERROR(VLOOKUP(Table1[[#This Row],[Stock]],[2]CUS030!$A$5:$BO$10000,40,0)/Table1[[#This Row],[Rate
(L/S)]],"")</f>
        <v>0</v>
      </c>
      <c r="AJ722" s="7">
        <f>IFERROR(VLOOKUP(Table1[[#This Row],[Stock]],[2]CUS030!$A$5:$BO$10000,41,0)/Table1[[#This Row],[Rate
(L/S)]],"")</f>
        <v>0</v>
      </c>
      <c r="AK722" s="7">
        <f>IFERROR(VLOOKUP(Table1[[#This Row],[Stock]],[2]CUS030!$A$5:$BO$10000,42,0)/Table1[[#This Row],[Rate
(L/S)]],"")</f>
        <v>0</v>
      </c>
      <c r="AL722" s="7">
        <f>IFERROR(VLOOKUP(Table1[[#This Row],[Stock]],[2]CUS030!$A$5:$BO$10000,43,0)/Table1[[#This Row],[Rate
(L/S)]],"")</f>
        <v>0</v>
      </c>
      <c r="AM722" s="7">
        <f>IFERROR(VLOOKUP(Table1[[#This Row],[Stock]],[2]CUS030!$A$5:$BO$10000,44,0)/Table1[[#This Row],[Rate
(L/S)]],"")</f>
        <v>0</v>
      </c>
      <c r="AN722" s="7">
        <f>IFERROR(VLOOKUP(Table1[[#This Row],[Stock]],[2]CUS030!$A$5:$BO$10000,45,0)/Table1[[#This Row],[Rate
(L/S)]],"")</f>
        <v>0</v>
      </c>
      <c r="AO722" s="7">
        <f>IFERROR(VLOOKUP(Table1[[#This Row],[Stock]],[2]CUS030!$A$5:$BO$10000,46,0)/Table1[[#This Row],[Rate
(L/S)]],"")</f>
        <v>0</v>
      </c>
      <c r="AP722" s="7">
        <f>IFERROR(VLOOKUP(Table1[[#This Row],[Stock]],[2]CUS030!$A$5:$BO$10000,47,0)/Table1[[#This Row],[Rate
(L/S)]],"")</f>
        <v>0</v>
      </c>
      <c r="AQ722" s="7">
        <f>IFERROR(VLOOKUP(Table1[[#This Row],[Stock]],[2]CUS030!$A$5:$BO$10000,48,0)/Table1[[#This Row],[Rate
(L/S)]],"")</f>
        <v>0</v>
      </c>
      <c r="AR722" s="7">
        <f>IFERROR(VLOOKUP(Table1[[#This Row],[Stock]],[2]CUS030!$A$5:$BO$10000,49,0)/Table1[[#This Row],[Rate
(L/S)]],"")</f>
        <v>0</v>
      </c>
      <c r="AS722" s="7">
        <f>IFERROR(VLOOKUP(Table1[[#This Row],[Stock]],[2]CUS030!$A$5:$BO$10000,50,0)/Table1[[#This Row],[Rate
(L/S)]],"")</f>
        <v>0</v>
      </c>
      <c r="AT722" s="7">
        <f>IFERROR(VLOOKUP(Table1[[#This Row],[Stock]],[2]CUS030!$A$5:$BO$10000,51,0)/Table1[[#This Row],[Rate
(L/S)]],"")</f>
        <v>0</v>
      </c>
      <c r="AU722" s="7">
        <f>IFERROR(VLOOKUP(Table1[[#This Row],[Stock]],[2]CUS030!$A$5:$BO$10000,52,0)/Table1[[#This Row],[Rate
(L/S)]],"")</f>
        <v>0</v>
      </c>
      <c r="AV722" s="7">
        <f>IFERROR(VLOOKUP(Table1[[#This Row],[Stock]],[2]CUS030!$A$5:$BO$10000,53,0)/Table1[[#This Row],[Rate
(L/S)]],"")</f>
        <v>0</v>
      </c>
      <c r="AW722" s="7">
        <f>IFERROR(VLOOKUP(Table1[[#This Row],[Stock]],[2]CUS030!$A$5:$BO$10000,54,0)/Table1[[#This Row],[Rate
(L/S)]],"")</f>
        <v>0</v>
      </c>
      <c r="AX722" s="7">
        <f>IFERROR(VLOOKUP(Table1[[#This Row],[Stock]],[2]CUS030!$A$5:$BO$10000,55,0)/Table1[[#This Row],[Rate
(L/S)]],"")</f>
        <v>0</v>
      </c>
      <c r="AY722" s="7">
        <f>IFERROR(VLOOKUP(Table1[[#This Row],[Stock]],[2]CUS030!$A$5:$BO$10000,56,0)/Table1[[#This Row],[Rate
(L/S)]],"")</f>
        <v>0</v>
      </c>
      <c r="AZ722" s="7">
        <f>IFERROR(VLOOKUP(Table1[[#This Row],[Stock]],[2]CUS030!$A$5:$BO$10000,57,0)/Table1[[#This Row],[Rate
(L/S)]],"")</f>
        <v>0</v>
      </c>
      <c r="BA722" s="7">
        <f>IFERROR(VLOOKUP(Table1[[#This Row],[Stock]],[2]CUS030!$A$5:$BO$10000,58,0)/Table1[[#This Row],[Rate
(L/S)]],"")</f>
        <v>0</v>
      </c>
      <c r="BB722" s="7">
        <f>IFERROR(VLOOKUP(Table1[[#This Row],[Stock]],[2]CUS030!$A$5:$BO$10000,59,0)/Table1[[#This Row],[Rate
(L/S)]],"")</f>
        <v>0</v>
      </c>
      <c r="BC722" s="7">
        <f>IFERROR(VLOOKUP(Table1[[#This Row],[Stock]],[2]CUS030!$A$5:$BO$10000,60,0)/Table1[[#This Row],[Rate
(L/S)]],"")</f>
        <v>0</v>
      </c>
      <c r="BD722" s="7">
        <f>IFERROR(VLOOKUP(Table1[[#This Row],[Stock]],[2]CUS030!$A$5:$BO$10000,61,0)/Table1[[#This Row],[Rate
(L/S)]],"")</f>
        <v>0</v>
      </c>
      <c r="BE722" s="7">
        <f>IFERROR(VLOOKUP(Table1[[#This Row],[Stock]],[2]CUS030!$A$5:$BO$10000,62,0)/Table1[[#This Row],[Rate
(L/S)]],"")</f>
        <v>0</v>
      </c>
      <c r="BF722" s="7">
        <f>IFERROR(VLOOKUP(Table1[[#This Row],[Stock]],[2]CUS030!$A$5:$BO$10000,63,0)/Table1[[#This Row],[Rate
(L/S)]],"")</f>
        <v>0</v>
      </c>
      <c r="BG722" s="7">
        <f>IFERROR(VLOOKUP(Table1[[#This Row],[Stock]],[2]CUS030!$A$5:$BO$10000,64,0)/Table1[[#This Row],[Rate
(L/S)]],"")</f>
        <v>0</v>
      </c>
      <c r="BH722" s="7">
        <f>IFERROR(VLOOKUP(Table1[[#This Row],[Stock]],[2]CUS030!$A$5:$BO$10000,65,0)/Table1[[#This Row],[Rate
(L/S)]],"")</f>
        <v>0</v>
      </c>
      <c r="BI722" s="7" t="s">
        <v>1</v>
      </c>
      <c r="BJ722" s="15">
        <f>IFERROR(IF(Table1[[#This Row],[S.Material]]="S",(Table1[[#This Row],[Total Qty]]+Table1[[#This Row],[N+1]]+Table1[[#This Row],[N+2]]),Table1[[#This Row],[Total Qty]]+Table1[[#This Row],[N+1]]),)</f>
        <v>0</v>
      </c>
      <c r="BK722" s="7" t="str">
        <f>IFERROR(IF(((AVERAGE((Table1[[#This Row],[N+1]],Table1[[#This Row],[N+2]]),Table1[[#This Row],[N+3]])-(Table1[[#This Row],[Total Qty]])))&gt;500,"Fixed&gt;500pcs",""),"")</f>
        <v/>
      </c>
      <c r="BL722" s="7" t="str">
        <f>IF(AND(Table1[[#This Row],[Last Forcast]]=0,Table1[[#This Row],[Total Qty]]&gt;0,Table1[[#This Row],[N+1]]&gt;0),"Check PO again","")</f>
        <v/>
      </c>
    </row>
    <row r="723" spans="2:64" x14ac:dyDescent="0.3">
      <c r="B723">
        <v>721</v>
      </c>
      <c r="C723" t="s">
        <v>934</v>
      </c>
      <c r="D723">
        <f>IFERROR(ROUND((MID(Table1[[#This Row],[Production]],35,(LEN(Table1[[#This Row],[Production]]))-37)/(MID(Table1[[#This Row],[Stock]],35,(LEN(Table1[[#This Row],[Stock]]))-37))),0),"")</f>
        <v>17</v>
      </c>
      <c r="E723" t="s">
        <v>622</v>
      </c>
      <c r="F723" s="16">
        <f>VLOOKUP(LEFT(Table1[[#This Row],[Production]],LEN(Table1[[#This Row],[Production]])-7),Item!$A$5:$Z$1000,26,0)</f>
        <v>1.492</v>
      </c>
      <c r="H723" s="8" t="str">
        <f>IFERROR(VLOOKUP(MID(Table1[[#This Row],[Production]],10,2),Special!$B$2:$D$26,3,0),"")</f>
        <v>S</v>
      </c>
      <c r="J723" t="b">
        <f>EXACT(LEFT(Table1[[#This Row],[Stock]],12),LEFT(Table1[[#This Row],[Production]],12))</f>
        <v>1</v>
      </c>
      <c r="K723" t="b">
        <f>EXACT((RIGHT(Table1[[#This Row],[Stock]],3)),((RIGHT(Table1[[#This Row],[Production]],3))))</f>
        <v>1</v>
      </c>
      <c r="L723" s="14" t="str">
        <f>IFERROR(VLOOKUP(Table1[[#This Row],[Stock]],[1]Sheet1!$A$7:$N$10000,14,0),"")</f>
        <v/>
      </c>
      <c r="M723" s="14" t="str">
        <f>IFERROR(ROUND((Table1[[#This Row],[Stock
(S&amp;L)]]/Table1[[#This Row],[Rate
(L/S)]]),0),"")</f>
        <v/>
      </c>
      <c r="O723" t="str">
        <f>IF(Table1[[#This Row],[Rate
(L/S)]]=1,"P/E","C")</f>
        <v>C</v>
      </c>
      <c r="P723" s="7">
        <f>IFERROR(VLOOKUP(Table1[[#This Row],[Stock]],[2]CUS030!$A$5:$BO$10000,21,0)/Table1[[#This Row],[Rate
(L/S)]],"")</f>
        <v>0</v>
      </c>
      <c r="Q723" s="7">
        <f>IFERROR(VLOOKUP(Table1[[#This Row],[Stock]],[2]CUS030!$A$5:$BO$10000,22,0)/Table1[[#This Row],[Rate
(L/S)]],"")</f>
        <v>0</v>
      </c>
      <c r="R723" s="7">
        <f>IFERROR(VLOOKUP(Table1[[#This Row],[Stock]],[2]CUS030!$A$5:$BO$10000,23,0)/Table1[[#This Row],[Rate
(L/S)]],"")</f>
        <v>0</v>
      </c>
      <c r="S723" s="7">
        <f>IFERROR(VLOOKUP(Table1[[#This Row],[Stock]],[2]CUS030!$A$5:$BO$10000,24,0)/Table1[[#This Row],[Rate
(L/S)]],"")</f>
        <v>0</v>
      </c>
      <c r="T723" s="7">
        <f>IFERROR(VLOOKUP(Table1[[#This Row],[Stock]],[2]CUS030!$A$5:$BO$10000,25,0)/Table1[[#This Row],[Rate
(L/S)]],"")</f>
        <v>0</v>
      </c>
      <c r="U723" s="7">
        <f>IFERROR(VLOOKUP(Table1[[#This Row],[Stock]],[2]CUS030!$A$5:$BO$10000,26,0)/Table1[[#This Row],[Rate
(L/S)]],"")</f>
        <v>0</v>
      </c>
      <c r="V723" s="7">
        <f>IFERROR(VLOOKUP(Table1[[#This Row],[Stock]],[2]CUS030!$A$5:$BO$10000,27,0)/Table1[[#This Row],[Rate
(L/S)]],"")</f>
        <v>0</v>
      </c>
      <c r="W723" s="7">
        <f>IFERROR(VLOOKUP(Table1[[#This Row],[Stock]],[2]CUS030!$A$5:$BO$10000,28,0)/Table1[[#This Row],[Rate
(L/S)]],"")</f>
        <v>0</v>
      </c>
      <c r="X723" s="7">
        <f>IFERROR(VLOOKUP(Table1[[#This Row],[Stock]],[2]CUS030!$A$5:$BO$10000,29,0)/Table1[[#This Row],[Rate
(L/S)]],"")</f>
        <v>0</v>
      </c>
      <c r="Y723" s="7">
        <f>IFERROR(VLOOKUP(Table1[[#This Row],[Stock]],[2]CUS030!$A$5:$BO$10000,30,0)/Table1[[#This Row],[Rate
(L/S)]],"")</f>
        <v>0</v>
      </c>
      <c r="Z723" s="7">
        <f>IFERROR(VLOOKUP(Table1[[#This Row],[Stock]],[2]CUS030!$A$5:$BO$10000,31,0)/Table1[[#This Row],[Rate
(L/S)]],"")</f>
        <v>0</v>
      </c>
      <c r="AA723" s="7">
        <f>IFERROR(VLOOKUP(Table1[[#This Row],[Stock]],[2]CUS030!$A$5:$BO$10000,32,0)/Table1[[#This Row],[Rate
(L/S)]],"")</f>
        <v>0</v>
      </c>
      <c r="AB723" s="7">
        <f>IFERROR(VLOOKUP(Table1[[#This Row],[Stock]],[2]CUS030!$A$5:$BO$10000,33,0)/Table1[[#This Row],[Rate
(L/S)]],"")</f>
        <v>0</v>
      </c>
      <c r="AC723" s="7">
        <f>IFERROR(VLOOKUP(Table1[[#This Row],[Stock]],[2]CUS030!$A$5:$BO$10000,34,0)/Table1[[#This Row],[Rate
(L/S)]],"")</f>
        <v>0</v>
      </c>
      <c r="AD723" s="7">
        <f>IFERROR(VLOOKUP(Table1[[#This Row],[Stock]],[2]CUS030!$A$5:$BO$10000,35,0)/Table1[[#This Row],[Rate
(L/S)]],"")</f>
        <v>0</v>
      </c>
      <c r="AE723" s="7">
        <f>IFERROR(VLOOKUP(Table1[[#This Row],[Stock]],[2]CUS030!$A$5:$BO$10000,36,0)/Table1[[#This Row],[Rate
(L/S)]],"")</f>
        <v>0</v>
      </c>
      <c r="AF723" s="7">
        <f>IFERROR(VLOOKUP(Table1[[#This Row],[Stock]],[2]CUS030!$A$5:$BO$10000,37,0)/Table1[[#This Row],[Rate
(L/S)]],"")</f>
        <v>0</v>
      </c>
      <c r="AG723" s="7">
        <f>IFERROR(VLOOKUP(Table1[[#This Row],[Stock]],[2]CUS030!$A$5:$BO$10000,38,0)/Table1[[#This Row],[Rate
(L/S)]],"")</f>
        <v>0</v>
      </c>
      <c r="AH723" s="7">
        <f>IFERROR(VLOOKUP(Table1[[#This Row],[Stock]],[2]CUS030!$A$5:$BO$10000,39,0)/Table1[[#This Row],[Rate
(L/S)]],"")</f>
        <v>0</v>
      </c>
      <c r="AI723" s="7">
        <f>IFERROR(VLOOKUP(Table1[[#This Row],[Stock]],[2]CUS030!$A$5:$BO$10000,40,0)/Table1[[#This Row],[Rate
(L/S)]],"")</f>
        <v>0</v>
      </c>
      <c r="AJ723" s="7">
        <f>IFERROR(VLOOKUP(Table1[[#This Row],[Stock]],[2]CUS030!$A$5:$BO$10000,41,0)/Table1[[#This Row],[Rate
(L/S)]],"")</f>
        <v>0</v>
      </c>
      <c r="AK723" s="7">
        <f>IFERROR(VLOOKUP(Table1[[#This Row],[Stock]],[2]CUS030!$A$5:$BO$10000,42,0)/Table1[[#This Row],[Rate
(L/S)]],"")</f>
        <v>0</v>
      </c>
      <c r="AL723" s="7">
        <f>IFERROR(VLOOKUP(Table1[[#This Row],[Stock]],[2]CUS030!$A$5:$BO$10000,43,0)/Table1[[#This Row],[Rate
(L/S)]],"")</f>
        <v>0</v>
      </c>
      <c r="AM723" s="7">
        <f>IFERROR(VLOOKUP(Table1[[#This Row],[Stock]],[2]CUS030!$A$5:$BO$10000,44,0)/Table1[[#This Row],[Rate
(L/S)]],"")</f>
        <v>0</v>
      </c>
      <c r="AN723" s="7">
        <f>IFERROR(VLOOKUP(Table1[[#This Row],[Stock]],[2]CUS030!$A$5:$BO$10000,45,0)/Table1[[#This Row],[Rate
(L/S)]],"")</f>
        <v>0</v>
      </c>
      <c r="AO723" s="7">
        <f>IFERROR(VLOOKUP(Table1[[#This Row],[Stock]],[2]CUS030!$A$5:$BO$10000,46,0)/Table1[[#This Row],[Rate
(L/S)]],"")</f>
        <v>0</v>
      </c>
      <c r="AP723" s="7">
        <f>IFERROR(VLOOKUP(Table1[[#This Row],[Stock]],[2]CUS030!$A$5:$BO$10000,47,0)/Table1[[#This Row],[Rate
(L/S)]],"")</f>
        <v>0</v>
      </c>
      <c r="AQ723" s="7">
        <f>IFERROR(VLOOKUP(Table1[[#This Row],[Stock]],[2]CUS030!$A$5:$BO$10000,48,0)/Table1[[#This Row],[Rate
(L/S)]],"")</f>
        <v>0</v>
      </c>
      <c r="AR723" s="7">
        <f>IFERROR(VLOOKUP(Table1[[#This Row],[Stock]],[2]CUS030!$A$5:$BO$10000,49,0)/Table1[[#This Row],[Rate
(L/S)]],"")</f>
        <v>0</v>
      </c>
      <c r="AS723" s="7">
        <f>IFERROR(VLOOKUP(Table1[[#This Row],[Stock]],[2]CUS030!$A$5:$BO$10000,50,0)/Table1[[#This Row],[Rate
(L/S)]],"")</f>
        <v>0</v>
      </c>
      <c r="AT723" s="7">
        <f>IFERROR(VLOOKUP(Table1[[#This Row],[Stock]],[2]CUS030!$A$5:$BO$10000,51,0)/Table1[[#This Row],[Rate
(L/S)]],"")</f>
        <v>0</v>
      </c>
      <c r="AU723" s="7">
        <f>IFERROR(VLOOKUP(Table1[[#This Row],[Stock]],[2]CUS030!$A$5:$BO$10000,52,0)/Table1[[#This Row],[Rate
(L/S)]],"")</f>
        <v>0</v>
      </c>
      <c r="AV723" s="7">
        <f>IFERROR(VLOOKUP(Table1[[#This Row],[Stock]],[2]CUS030!$A$5:$BO$10000,53,0)/Table1[[#This Row],[Rate
(L/S)]],"")</f>
        <v>0</v>
      </c>
      <c r="AW723" s="7">
        <f>IFERROR(VLOOKUP(Table1[[#This Row],[Stock]],[2]CUS030!$A$5:$BO$10000,54,0)/Table1[[#This Row],[Rate
(L/S)]],"")</f>
        <v>0</v>
      </c>
      <c r="AX723" s="7">
        <f>IFERROR(VLOOKUP(Table1[[#This Row],[Stock]],[2]CUS030!$A$5:$BO$10000,55,0)/Table1[[#This Row],[Rate
(L/S)]],"")</f>
        <v>0</v>
      </c>
      <c r="AY723" s="7">
        <f>IFERROR(VLOOKUP(Table1[[#This Row],[Stock]],[2]CUS030!$A$5:$BO$10000,56,0)/Table1[[#This Row],[Rate
(L/S)]],"")</f>
        <v>0</v>
      </c>
      <c r="AZ723" s="7">
        <f>IFERROR(VLOOKUP(Table1[[#This Row],[Stock]],[2]CUS030!$A$5:$BO$10000,57,0)/Table1[[#This Row],[Rate
(L/S)]],"")</f>
        <v>0</v>
      </c>
      <c r="BA723" s="7">
        <f>IFERROR(VLOOKUP(Table1[[#This Row],[Stock]],[2]CUS030!$A$5:$BO$10000,58,0)/Table1[[#This Row],[Rate
(L/S)]],"")</f>
        <v>0</v>
      </c>
      <c r="BB723" s="7">
        <f>IFERROR(VLOOKUP(Table1[[#This Row],[Stock]],[2]CUS030!$A$5:$BO$10000,59,0)/Table1[[#This Row],[Rate
(L/S)]],"")</f>
        <v>0</v>
      </c>
      <c r="BC723" s="7">
        <f>IFERROR(VLOOKUP(Table1[[#This Row],[Stock]],[2]CUS030!$A$5:$BO$10000,60,0)/Table1[[#This Row],[Rate
(L/S)]],"")</f>
        <v>0</v>
      </c>
      <c r="BD723" s="7">
        <f>IFERROR(VLOOKUP(Table1[[#This Row],[Stock]],[2]CUS030!$A$5:$BO$10000,61,0)/Table1[[#This Row],[Rate
(L/S)]],"")</f>
        <v>0</v>
      </c>
      <c r="BE723" s="7">
        <f>IFERROR(VLOOKUP(Table1[[#This Row],[Stock]],[2]CUS030!$A$5:$BO$10000,62,0)/Table1[[#This Row],[Rate
(L/S)]],"")</f>
        <v>0</v>
      </c>
      <c r="BF723" s="7">
        <f>IFERROR(VLOOKUP(Table1[[#This Row],[Stock]],[2]CUS030!$A$5:$BO$10000,63,0)/Table1[[#This Row],[Rate
(L/S)]],"")</f>
        <v>0</v>
      </c>
      <c r="BG723" s="7">
        <f>IFERROR(VLOOKUP(Table1[[#This Row],[Stock]],[2]CUS030!$A$5:$BO$10000,64,0)/Table1[[#This Row],[Rate
(L/S)]],"")</f>
        <v>0</v>
      </c>
      <c r="BH723" s="7">
        <f>IFERROR(VLOOKUP(Table1[[#This Row],[Stock]],[2]CUS030!$A$5:$BO$10000,65,0)/Table1[[#This Row],[Rate
(L/S)]],"")</f>
        <v>0</v>
      </c>
      <c r="BI723" s="7" t="s">
        <v>1</v>
      </c>
      <c r="BJ723" s="15">
        <f>IFERROR(IF(Table1[[#This Row],[S.Material]]="S",(Table1[[#This Row],[Total Qty]]+Table1[[#This Row],[N+1]]+Table1[[#This Row],[N+2]]),Table1[[#This Row],[Total Qty]]+Table1[[#This Row],[N+1]]),)</f>
        <v>0</v>
      </c>
      <c r="BK723" s="7" t="str">
        <f>IFERROR(IF(((AVERAGE((Table1[[#This Row],[N+1]],Table1[[#This Row],[N+2]]),Table1[[#This Row],[N+3]])-(Table1[[#This Row],[Total Qty]])))&gt;500,"Fixed&gt;500pcs",""),"")</f>
        <v/>
      </c>
      <c r="BL723" s="7" t="str">
        <f>IF(AND(Table1[[#This Row],[Last Forcast]]=0,Table1[[#This Row],[Total Qty]]&gt;0,Table1[[#This Row],[N+1]]&gt;0),"Check PO again","")</f>
        <v/>
      </c>
    </row>
    <row r="724" spans="2:64" x14ac:dyDescent="0.3">
      <c r="B724">
        <v>722</v>
      </c>
      <c r="C724" t="s">
        <v>935</v>
      </c>
      <c r="D724">
        <f>IFERROR(ROUND((MID(Table1[[#This Row],[Production]],35,(LEN(Table1[[#This Row],[Production]]))-37)/(MID(Table1[[#This Row],[Stock]],35,(LEN(Table1[[#This Row],[Stock]]))-37))),0),"")</f>
        <v>15</v>
      </c>
      <c r="E724" t="s">
        <v>95</v>
      </c>
      <c r="F724" s="16">
        <f>VLOOKUP(LEFT(Table1[[#This Row],[Production]],LEN(Table1[[#This Row],[Production]])-7),Item!$A$5:$Z$1000,26,0)</f>
        <v>1.47</v>
      </c>
      <c r="H724" s="8" t="str">
        <f>IFERROR(VLOOKUP(MID(Table1[[#This Row],[Production]],10,2),Special!$B$2:$D$26,3,0),"")</f>
        <v>-</v>
      </c>
      <c r="J724" t="b">
        <f>EXACT(LEFT(Table1[[#This Row],[Stock]],12),LEFT(Table1[[#This Row],[Production]],12))</f>
        <v>1</v>
      </c>
      <c r="K724" t="b">
        <f>EXACT((RIGHT(Table1[[#This Row],[Stock]],3)),((RIGHT(Table1[[#This Row],[Production]],3))))</f>
        <v>1</v>
      </c>
      <c r="L724" s="14">
        <f>IFERROR(VLOOKUP(Table1[[#This Row],[Stock]],[1]Sheet1!$A$7:$N$10000,14,0),"")</f>
        <v>0</v>
      </c>
      <c r="M724" s="14">
        <f>IFERROR(ROUND((Table1[[#This Row],[Stock
(S&amp;L)]]/Table1[[#This Row],[Rate
(L/S)]]),0),"")</f>
        <v>0</v>
      </c>
      <c r="O724" t="str">
        <f>IF(Table1[[#This Row],[Rate
(L/S)]]=1,"P/E","C")</f>
        <v>C</v>
      </c>
      <c r="P724" s="7">
        <f>IFERROR(VLOOKUP(Table1[[#This Row],[Stock]],[2]CUS030!$A$5:$BO$10000,21,0)/Table1[[#This Row],[Rate
(L/S)]],"")</f>
        <v>0</v>
      </c>
      <c r="Q724" s="7">
        <f>IFERROR(VLOOKUP(Table1[[#This Row],[Stock]],[2]CUS030!$A$5:$BO$10000,22,0)/Table1[[#This Row],[Rate
(L/S)]],"")</f>
        <v>0</v>
      </c>
      <c r="R724" s="7">
        <f>IFERROR(VLOOKUP(Table1[[#This Row],[Stock]],[2]CUS030!$A$5:$BO$10000,23,0)/Table1[[#This Row],[Rate
(L/S)]],"")</f>
        <v>0</v>
      </c>
      <c r="S724" s="7">
        <f>IFERROR(VLOOKUP(Table1[[#This Row],[Stock]],[2]CUS030!$A$5:$BO$10000,24,0)/Table1[[#This Row],[Rate
(L/S)]],"")</f>
        <v>0</v>
      </c>
      <c r="T724" s="7">
        <f>IFERROR(VLOOKUP(Table1[[#This Row],[Stock]],[2]CUS030!$A$5:$BO$10000,25,0)/Table1[[#This Row],[Rate
(L/S)]],"")</f>
        <v>0</v>
      </c>
      <c r="U724" s="7">
        <f>IFERROR(VLOOKUP(Table1[[#This Row],[Stock]],[2]CUS030!$A$5:$BO$10000,26,0)/Table1[[#This Row],[Rate
(L/S)]],"")</f>
        <v>0</v>
      </c>
      <c r="V724" s="7">
        <f>IFERROR(VLOOKUP(Table1[[#This Row],[Stock]],[2]CUS030!$A$5:$BO$10000,27,0)/Table1[[#This Row],[Rate
(L/S)]],"")</f>
        <v>0</v>
      </c>
      <c r="W724" s="7">
        <f>IFERROR(VLOOKUP(Table1[[#This Row],[Stock]],[2]CUS030!$A$5:$BO$10000,28,0)/Table1[[#This Row],[Rate
(L/S)]],"")</f>
        <v>0</v>
      </c>
      <c r="X724" s="7">
        <f>IFERROR(VLOOKUP(Table1[[#This Row],[Stock]],[2]CUS030!$A$5:$BO$10000,29,0)/Table1[[#This Row],[Rate
(L/S)]],"")</f>
        <v>0</v>
      </c>
      <c r="Y724" s="7">
        <f>IFERROR(VLOOKUP(Table1[[#This Row],[Stock]],[2]CUS030!$A$5:$BO$10000,30,0)/Table1[[#This Row],[Rate
(L/S)]],"")</f>
        <v>0</v>
      </c>
      <c r="Z724" s="7">
        <f>IFERROR(VLOOKUP(Table1[[#This Row],[Stock]],[2]CUS030!$A$5:$BO$10000,31,0)/Table1[[#This Row],[Rate
(L/S)]],"")</f>
        <v>0</v>
      </c>
      <c r="AA724" s="7">
        <f>IFERROR(VLOOKUP(Table1[[#This Row],[Stock]],[2]CUS030!$A$5:$BO$10000,32,0)/Table1[[#This Row],[Rate
(L/S)]],"")</f>
        <v>0</v>
      </c>
      <c r="AB724" s="7">
        <f>IFERROR(VLOOKUP(Table1[[#This Row],[Stock]],[2]CUS030!$A$5:$BO$10000,33,0)/Table1[[#This Row],[Rate
(L/S)]],"")</f>
        <v>0</v>
      </c>
      <c r="AC724" s="7">
        <f>IFERROR(VLOOKUP(Table1[[#This Row],[Stock]],[2]CUS030!$A$5:$BO$10000,34,0)/Table1[[#This Row],[Rate
(L/S)]],"")</f>
        <v>0</v>
      </c>
      <c r="AD724" s="7">
        <f>IFERROR(VLOOKUP(Table1[[#This Row],[Stock]],[2]CUS030!$A$5:$BO$10000,35,0)/Table1[[#This Row],[Rate
(L/S)]],"")</f>
        <v>0</v>
      </c>
      <c r="AE724" s="7">
        <f>IFERROR(VLOOKUP(Table1[[#This Row],[Stock]],[2]CUS030!$A$5:$BO$10000,36,0)/Table1[[#This Row],[Rate
(L/S)]],"")</f>
        <v>0</v>
      </c>
      <c r="AF724" s="7">
        <f>IFERROR(VLOOKUP(Table1[[#This Row],[Stock]],[2]CUS030!$A$5:$BO$10000,37,0)/Table1[[#This Row],[Rate
(L/S)]],"")</f>
        <v>0</v>
      </c>
      <c r="AG724" s="7">
        <f>IFERROR(VLOOKUP(Table1[[#This Row],[Stock]],[2]CUS030!$A$5:$BO$10000,38,0)/Table1[[#This Row],[Rate
(L/S)]],"")</f>
        <v>0</v>
      </c>
      <c r="AH724" s="7">
        <f>IFERROR(VLOOKUP(Table1[[#This Row],[Stock]],[2]CUS030!$A$5:$BO$10000,39,0)/Table1[[#This Row],[Rate
(L/S)]],"")</f>
        <v>0</v>
      </c>
      <c r="AI724" s="7">
        <f>IFERROR(VLOOKUP(Table1[[#This Row],[Stock]],[2]CUS030!$A$5:$BO$10000,40,0)/Table1[[#This Row],[Rate
(L/S)]],"")</f>
        <v>0</v>
      </c>
      <c r="AJ724" s="7">
        <f>IFERROR(VLOOKUP(Table1[[#This Row],[Stock]],[2]CUS030!$A$5:$BO$10000,41,0)/Table1[[#This Row],[Rate
(L/S)]],"")</f>
        <v>0</v>
      </c>
      <c r="AK724" s="7">
        <f>IFERROR(VLOOKUP(Table1[[#This Row],[Stock]],[2]CUS030!$A$5:$BO$10000,42,0)/Table1[[#This Row],[Rate
(L/S)]],"")</f>
        <v>0</v>
      </c>
      <c r="AL724" s="7">
        <f>IFERROR(VLOOKUP(Table1[[#This Row],[Stock]],[2]CUS030!$A$5:$BO$10000,43,0)/Table1[[#This Row],[Rate
(L/S)]],"")</f>
        <v>0</v>
      </c>
      <c r="AM724" s="7">
        <f>IFERROR(VLOOKUP(Table1[[#This Row],[Stock]],[2]CUS030!$A$5:$BO$10000,44,0)/Table1[[#This Row],[Rate
(L/S)]],"")</f>
        <v>0</v>
      </c>
      <c r="AN724" s="7">
        <f>IFERROR(VLOOKUP(Table1[[#This Row],[Stock]],[2]CUS030!$A$5:$BO$10000,45,0)/Table1[[#This Row],[Rate
(L/S)]],"")</f>
        <v>0</v>
      </c>
      <c r="AO724" s="7">
        <f>IFERROR(VLOOKUP(Table1[[#This Row],[Stock]],[2]CUS030!$A$5:$BO$10000,46,0)/Table1[[#This Row],[Rate
(L/S)]],"")</f>
        <v>0</v>
      </c>
      <c r="AP724" s="7">
        <f>IFERROR(VLOOKUP(Table1[[#This Row],[Stock]],[2]CUS030!$A$5:$BO$10000,47,0)/Table1[[#This Row],[Rate
(L/S)]],"")</f>
        <v>0</v>
      </c>
      <c r="AQ724" s="7">
        <f>IFERROR(VLOOKUP(Table1[[#This Row],[Stock]],[2]CUS030!$A$5:$BO$10000,48,0)/Table1[[#This Row],[Rate
(L/S)]],"")</f>
        <v>0</v>
      </c>
      <c r="AR724" s="7">
        <f>IFERROR(VLOOKUP(Table1[[#This Row],[Stock]],[2]CUS030!$A$5:$BO$10000,49,0)/Table1[[#This Row],[Rate
(L/S)]],"")</f>
        <v>0</v>
      </c>
      <c r="AS724" s="7">
        <f>IFERROR(VLOOKUP(Table1[[#This Row],[Stock]],[2]CUS030!$A$5:$BO$10000,50,0)/Table1[[#This Row],[Rate
(L/S)]],"")</f>
        <v>0</v>
      </c>
      <c r="AT724" s="7">
        <f>IFERROR(VLOOKUP(Table1[[#This Row],[Stock]],[2]CUS030!$A$5:$BO$10000,51,0)/Table1[[#This Row],[Rate
(L/S)]],"")</f>
        <v>0</v>
      </c>
      <c r="AU724" s="7">
        <f>IFERROR(VLOOKUP(Table1[[#This Row],[Stock]],[2]CUS030!$A$5:$BO$10000,52,0)/Table1[[#This Row],[Rate
(L/S)]],"")</f>
        <v>0</v>
      </c>
      <c r="AV724" s="7">
        <f>IFERROR(VLOOKUP(Table1[[#This Row],[Stock]],[2]CUS030!$A$5:$BO$10000,53,0)/Table1[[#This Row],[Rate
(L/S)]],"")</f>
        <v>0</v>
      </c>
      <c r="AW724" s="7">
        <f>IFERROR(VLOOKUP(Table1[[#This Row],[Stock]],[2]CUS030!$A$5:$BO$10000,54,0)/Table1[[#This Row],[Rate
(L/S)]],"")</f>
        <v>0</v>
      </c>
      <c r="AX724" s="7">
        <f>IFERROR(VLOOKUP(Table1[[#This Row],[Stock]],[2]CUS030!$A$5:$BO$10000,55,0)/Table1[[#This Row],[Rate
(L/S)]],"")</f>
        <v>0</v>
      </c>
      <c r="AY724" s="7">
        <f>IFERROR(VLOOKUP(Table1[[#This Row],[Stock]],[2]CUS030!$A$5:$BO$10000,56,0)/Table1[[#This Row],[Rate
(L/S)]],"")</f>
        <v>0</v>
      </c>
      <c r="AZ724" s="7">
        <f>IFERROR(VLOOKUP(Table1[[#This Row],[Stock]],[2]CUS030!$A$5:$BO$10000,57,0)/Table1[[#This Row],[Rate
(L/S)]],"")</f>
        <v>0</v>
      </c>
      <c r="BA724" s="7">
        <f>IFERROR(VLOOKUP(Table1[[#This Row],[Stock]],[2]CUS030!$A$5:$BO$10000,58,0)/Table1[[#This Row],[Rate
(L/S)]],"")</f>
        <v>0</v>
      </c>
      <c r="BB724" s="7">
        <f>IFERROR(VLOOKUP(Table1[[#This Row],[Stock]],[2]CUS030!$A$5:$BO$10000,59,0)/Table1[[#This Row],[Rate
(L/S)]],"")</f>
        <v>0</v>
      </c>
      <c r="BC724" s="7">
        <f>IFERROR(VLOOKUP(Table1[[#This Row],[Stock]],[2]CUS030!$A$5:$BO$10000,60,0)/Table1[[#This Row],[Rate
(L/S)]],"")</f>
        <v>0</v>
      </c>
      <c r="BD724" s="7">
        <f>IFERROR(VLOOKUP(Table1[[#This Row],[Stock]],[2]CUS030!$A$5:$BO$10000,61,0)/Table1[[#This Row],[Rate
(L/S)]],"")</f>
        <v>0</v>
      </c>
      <c r="BE724" s="7">
        <f>IFERROR(VLOOKUP(Table1[[#This Row],[Stock]],[2]CUS030!$A$5:$BO$10000,62,0)/Table1[[#This Row],[Rate
(L/S)]],"")</f>
        <v>0</v>
      </c>
      <c r="BF724" s="7">
        <f>IFERROR(VLOOKUP(Table1[[#This Row],[Stock]],[2]CUS030!$A$5:$BO$10000,63,0)/Table1[[#This Row],[Rate
(L/S)]],"")</f>
        <v>0</v>
      </c>
      <c r="BG724" s="7">
        <f>IFERROR(VLOOKUP(Table1[[#This Row],[Stock]],[2]CUS030!$A$5:$BO$10000,64,0)/Table1[[#This Row],[Rate
(L/S)]],"")</f>
        <v>0</v>
      </c>
      <c r="BH724" s="7">
        <f>IFERROR(VLOOKUP(Table1[[#This Row],[Stock]],[2]CUS030!$A$5:$BO$10000,65,0)/Table1[[#This Row],[Rate
(L/S)]],"")</f>
        <v>0</v>
      </c>
      <c r="BI724" s="7" t="s">
        <v>1</v>
      </c>
      <c r="BJ724" s="15">
        <f>IFERROR(IF(Table1[[#This Row],[S.Material]]="S",(Table1[[#This Row],[Total Qty]]+Table1[[#This Row],[N+1]]+Table1[[#This Row],[N+2]]),Table1[[#This Row],[Total Qty]]+Table1[[#This Row],[N+1]]),)</f>
        <v>0</v>
      </c>
      <c r="BK724" s="7" t="str">
        <f>IFERROR(IF(((AVERAGE((Table1[[#This Row],[N+1]],Table1[[#This Row],[N+2]]),Table1[[#This Row],[N+3]])-(Table1[[#This Row],[Total Qty]])))&gt;500,"Fixed&gt;500pcs",""),"")</f>
        <v/>
      </c>
      <c r="BL724" s="7" t="str">
        <f>IF(AND(Table1[[#This Row],[Last Forcast]]=0,Table1[[#This Row],[Total Qty]]&gt;0,Table1[[#This Row],[N+1]]&gt;0),"Check PO again","")</f>
        <v/>
      </c>
    </row>
    <row r="725" spans="2:64" x14ac:dyDescent="0.3">
      <c r="B725">
        <v>723</v>
      </c>
      <c r="C725" t="s">
        <v>916</v>
      </c>
      <c r="D725">
        <f>IFERROR(ROUND((MID(Table1[[#This Row],[Production]],35,(LEN(Table1[[#This Row],[Production]]))-37)/(MID(Table1[[#This Row],[Stock]],35,(LEN(Table1[[#This Row],[Stock]]))-37))),0),"")</f>
        <v>9</v>
      </c>
      <c r="E725" t="s">
        <v>639</v>
      </c>
      <c r="F725" s="16">
        <f>VLOOKUP(LEFT(Table1[[#This Row],[Production]],LEN(Table1[[#This Row],[Production]])-7),Item!$A$5:$Z$1000,26,0)</f>
        <v>1.492</v>
      </c>
      <c r="H725" s="8" t="str">
        <f>IFERROR(VLOOKUP(MID(Table1[[#This Row],[Production]],10,2),Special!$B$2:$D$26,3,0),"")</f>
        <v>S</v>
      </c>
      <c r="J725" t="b">
        <f>EXACT(LEFT(Table1[[#This Row],[Stock]],12),LEFT(Table1[[#This Row],[Production]],12))</f>
        <v>1</v>
      </c>
      <c r="K725" t="b">
        <f>EXACT((RIGHT(Table1[[#This Row],[Stock]],3)),((RIGHT(Table1[[#This Row],[Production]],3))))</f>
        <v>1</v>
      </c>
      <c r="L725" s="14">
        <f>IFERROR(VLOOKUP(Table1[[#This Row],[Stock]],[1]Sheet1!$A$7:$N$10000,14,0),"")</f>
        <v>5</v>
      </c>
      <c r="M725" s="14">
        <f>IFERROR(ROUND((Table1[[#This Row],[Stock
(S&amp;L)]]/Table1[[#This Row],[Rate
(L/S)]]),0),"")</f>
        <v>1</v>
      </c>
      <c r="O725" t="str">
        <f>IF(Table1[[#This Row],[Rate
(L/S)]]=1,"P/E","C")</f>
        <v>C</v>
      </c>
      <c r="P725" s="7">
        <f>IFERROR(VLOOKUP(Table1[[#This Row],[Stock]],[2]CUS030!$A$5:$BO$10000,21,0)/Table1[[#This Row],[Rate
(L/S)]],"")</f>
        <v>0</v>
      </c>
      <c r="Q725" s="7">
        <f>IFERROR(VLOOKUP(Table1[[#This Row],[Stock]],[2]CUS030!$A$5:$BO$10000,22,0)/Table1[[#This Row],[Rate
(L/S)]],"")</f>
        <v>0</v>
      </c>
      <c r="R725" s="7">
        <f>IFERROR(VLOOKUP(Table1[[#This Row],[Stock]],[2]CUS030!$A$5:$BO$10000,23,0)/Table1[[#This Row],[Rate
(L/S)]],"")</f>
        <v>0</v>
      </c>
      <c r="S725" s="7">
        <f>IFERROR(VLOOKUP(Table1[[#This Row],[Stock]],[2]CUS030!$A$5:$BO$10000,24,0)/Table1[[#This Row],[Rate
(L/S)]],"")</f>
        <v>0</v>
      </c>
      <c r="T725" s="7">
        <f>IFERROR(VLOOKUP(Table1[[#This Row],[Stock]],[2]CUS030!$A$5:$BO$10000,25,0)/Table1[[#This Row],[Rate
(L/S)]],"")</f>
        <v>0</v>
      </c>
      <c r="U725" s="7">
        <f>IFERROR(VLOOKUP(Table1[[#This Row],[Stock]],[2]CUS030!$A$5:$BO$10000,26,0)/Table1[[#This Row],[Rate
(L/S)]],"")</f>
        <v>0</v>
      </c>
      <c r="V725" s="7">
        <f>IFERROR(VLOOKUP(Table1[[#This Row],[Stock]],[2]CUS030!$A$5:$BO$10000,27,0)/Table1[[#This Row],[Rate
(L/S)]],"")</f>
        <v>0</v>
      </c>
      <c r="W725" s="7">
        <f>IFERROR(VLOOKUP(Table1[[#This Row],[Stock]],[2]CUS030!$A$5:$BO$10000,28,0)/Table1[[#This Row],[Rate
(L/S)]],"")</f>
        <v>0</v>
      </c>
      <c r="X725" s="7">
        <f>IFERROR(VLOOKUP(Table1[[#This Row],[Stock]],[2]CUS030!$A$5:$BO$10000,29,0)/Table1[[#This Row],[Rate
(L/S)]],"")</f>
        <v>0</v>
      </c>
      <c r="Y725" s="7">
        <f>IFERROR(VLOOKUP(Table1[[#This Row],[Stock]],[2]CUS030!$A$5:$BO$10000,30,0)/Table1[[#This Row],[Rate
(L/S)]],"")</f>
        <v>0</v>
      </c>
      <c r="Z725" s="7">
        <f>IFERROR(VLOOKUP(Table1[[#This Row],[Stock]],[2]CUS030!$A$5:$BO$10000,31,0)/Table1[[#This Row],[Rate
(L/S)]],"")</f>
        <v>0</v>
      </c>
      <c r="AA725" s="7">
        <f>IFERROR(VLOOKUP(Table1[[#This Row],[Stock]],[2]CUS030!$A$5:$BO$10000,32,0)/Table1[[#This Row],[Rate
(L/S)]],"")</f>
        <v>0</v>
      </c>
      <c r="AB725" s="7">
        <f>IFERROR(VLOOKUP(Table1[[#This Row],[Stock]],[2]CUS030!$A$5:$BO$10000,33,0)/Table1[[#This Row],[Rate
(L/S)]],"")</f>
        <v>0</v>
      </c>
      <c r="AC725" s="7">
        <f>IFERROR(VLOOKUP(Table1[[#This Row],[Stock]],[2]CUS030!$A$5:$BO$10000,34,0)/Table1[[#This Row],[Rate
(L/S)]],"")</f>
        <v>0</v>
      </c>
      <c r="AD725" s="7">
        <f>IFERROR(VLOOKUP(Table1[[#This Row],[Stock]],[2]CUS030!$A$5:$BO$10000,35,0)/Table1[[#This Row],[Rate
(L/S)]],"")</f>
        <v>0</v>
      </c>
      <c r="AE725" s="7">
        <f>IFERROR(VLOOKUP(Table1[[#This Row],[Stock]],[2]CUS030!$A$5:$BO$10000,36,0)/Table1[[#This Row],[Rate
(L/S)]],"")</f>
        <v>0</v>
      </c>
      <c r="AF725" s="7">
        <f>IFERROR(VLOOKUP(Table1[[#This Row],[Stock]],[2]CUS030!$A$5:$BO$10000,37,0)/Table1[[#This Row],[Rate
(L/S)]],"")</f>
        <v>0</v>
      </c>
      <c r="AG725" s="7">
        <f>IFERROR(VLOOKUP(Table1[[#This Row],[Stock]],[2]CUS030!$A$5:$BO$10000,38,0)/Table1[[#This Row],[Rate
(L/S)]],"")</f>
        <v>0</v>
      </c>
      <c r="AH725" s="7">
        <f>IFERROR(VLOOKUP(Table1[[#This Row],[Stock]],[2]CUS030!$A$5:$BO$10000,39,0)/Table1[[#This Row],[Rate
(L/S)]],"")</f>
        <v>0</v>
      </c>
      <c r="AI725" s="7">
        <f>IFERROR(VLOOKUP(Table1[[#This Row],[Stock]],[2]CUS030!$A$5:$BO$10000,40,0)/Table1[[#This Row],[Rate
(L/S)]],"")</f>
        <v>0</v>
      </c>
      <c r="AJ725" s="7">
        <f>IFERROR(VLOOKUP(Table1[[#This Row],[Stock]],[2]CUS030!$A$5:$BO$10000,41,0)/Table1[[#This Row],[Rate
(L/S)]],"")</f>
        <v>0</v>
      </c>
      <c r="AK725" s="7">
        <f>IFERROR(VLOOKUP(Table1[[#This Row],[Stock]],[2]CUS030!$A$5:$BO$10000,42,0)/Table1[[#This Row],[Rate
(L/S)]],"")</f>
        <v>0</v>
      </c>
      <c r="AL725" s="7">
        <f>IFERROR(VLOOKUP(Table1[[#This Row],[Stock]],[2]CUS030!$A$5:$BO$10000,43,0)/Table1[[#This Row],[Rate
(L/S)]],"")</f>
        <v>0</v>
      </c>
      <c r="AM725" s="7">
        <f>IFERROR(VLOOKUP(Table1[[#This Row],[Stock]],[2]CUS030!$A$5:$BO$10000,44,0)/Table1[[#This Row],[Rate
(L/S)]],"")</f>
        <v>0</v>
      </c>
      <c r="AN725" s="7">
        <f>IFERROR(VLOOKUP(Table1[[#This Row],[Stock]],[2]CUS030!$A$5:$BO$10000,45,0)/Table1[[#This Row],[Rate
(L/S)]],"")</f>
        <v>0</v>
      </c>
      <c r="AO725" s="7">
        <f>IFERROR(VLOOKUP(Table1[[#This Row],[Stock]],[2]CUS030!$A$5:$BO$10000,46,0)/Table1[[#This Row],[Rate
(L/S)]],"")</f>
        <v>0</v>
      </c>
      <c r="AP725" s="7">
        <f>IFERROR(VLOOKUP(Table1[[#This Row],[Stock]],[2]CUS030!$A$5:$BO$10000,47,0)/Table1[[#This Row],[Rate
(L/S)]],"")</f>
        <v>0</v>
      </c>
      <c r="AQ725" s="7">
        <f>IFERROR(VLOOKUP(Table1[[#This Row],[Stock]],[2]CUS030!$A$5:$BO$10000,48,0)/Table1[[#This Row],[Rate
(L/S)]],"")</f>
        <v>0</v>
      </c>
      <c r="AR725" s="7">
        <f>IFERROR(VLOOKUP(Table1[[#This Row],[Stock]],[2]CUS030!$A$5:$BO$10000,49,0)/Table1[[#This Row],[Rate
(L/S)]],"")</f>
        <v>0</v>
      </c>
      <c r="AS725" s="7">
        <f>IFERROR(VLOOKUP(Table1[[#This Row],[Stock]],[2]CUS030!$A$5:$BO$10000,50,0)/Table1[[#This Row],[Rate
(L/S)]],"")</f>
        <v>0</v>
      </c>
      <c r="AT725" s="7">
        <f>IFERROR(VLOOKUP(Table1[[#This Row],[Stock]],[2]CUS030!$A$5:$BO$10000,51,0)/Table1[[#This Row],[Rate
(L/S)]],"")</f>
        <v>0</v>
      </c>
      <c r="AU725" s="7">
        <f>IFERROR(VLOOKUP(Table1[[#This Row],[Stock]],[2]CUS030!$A$5:$BO$10000,52,0)/Table1[[#This Row],[Rate
(L/S)]],"")</f>
        <v>0</v>
      </c>
      <c r="AV725" s="7">
        <f>IFERROR(VLOOKUP(Table1[[#This Row],[Stock]],[2]CUS030!$A$5:$BO$10000,53,0)/Table1[[#This Row],[Rate
(L/S)]],"")</f>
        <v>0</v>
      </c>
      <c r="AW725" s="7">
        <f>IFERROR(VLOOKUP(Table1[[#This Row],[Stock]],[2]CUS030!$A$5:$BO$10000,54,0)/Table1[[#This Row],[Rate
(L/S)]],"")</f>
        <v>0</v>
      </c>
      <c r="AX725" s="7">
        <f>IFERROR(VLOOKUP(Table1[[#This Row],[Stock]],[2]CUS030!$A$5:$BO$10000,55,0)/Table1[[#This Row],[Rate
(L/S)]],"")</f>
        <v>0</v>
      </c>
      <c r="AY725" s="7">
        <f>IFERROR(VLOOKUP(Table1[[#This Row],[Stock]],[2]CUS030!$A$5:$BO$10000,56,0)/Table1[[#This Row],[Rate
(L/S)]],"")</f>
        <v>0</v>
      </c>
      <c r="AZ725" s="7">
        <f>IFERROR(VLOOKUP(Table1[[#This Row],[Stock]],[2]CUS030!$A$5:$BO$10000,57,0)/Table1[[#This Row],[Rate
(L/S)]],"")</f>
        <v>0</v>
      </c>
      <c r="BA725" s="7">
        <f>IFERROR(VLOOKUP(Table1[[#This Row],[Stock]],[2]CUS030!$A$5:$BO$10000,58,0)/Table1[[#This Row],[Rate
(L/S)]],"")</f>
        <v>0</v>
      </c>
      <c r="BB725" s="7">
        <f>IFERROR(VLOOKUP(Table1[[#This Row],[Stock]],[2]CUS030!$A$5:$BO$10000,59,0)/Table1[[#This Row],[Rate
(L/S)]],"")</f>
        <v>0</v>
      </c>
      <c r="BC725" s="7">
        <f>IFERROR(VLOOKUP(Table1[[#This Row],[Stock]],[2]CUS030!$A$5:$BO$10000,60,0)/Table1[[#This Row],[Rate
(L/S)]],"")</f>
        <v>0</v>
      </c>
      <c r="BD725" s="7">
        <f>IFERROR(VLOOKUP(Table1[[#This Row],[Stock]],[2]CUS030!$A$5:$BO$10000,61,0)/Table1[[#This Row],[Rate
(L/S)]],"")</f>
        <v>0</v>
      </c>
      <c r="BE725" s="7">
        <f>IFERROR(VLOOKUP(Table1[[#This Row],[Stock]],[2]CUS030!$A$5:$BO$10000,62,0)/Table1[[#This Row],[Rate
(L/S)]],"")</f>
        <v>0</v>
      </c>
      <c r="BF725" s="7">
        <f>IFERROR(VLOOKUP(Table1[[#This Row],[Stock]],[2]CUS030!$A$5:$BO$10000,63,0)/Table1[[#This Row],[Rate
(L/S)]],"")</f>
        <v>0</v>
      </c>
      <c r="BG725" s="7">
        <f>IFERROR(VLOOKUP(Table1[[#This Row],[Stock]],[2]CUS030!$A$5:$BO$10000,64,0)/Table1[[#This Row],[Rate
(L/S)]],"")</f>
        <v>0</v>
      </c>
      <c r="BH725" s="7">
        <f>IFERROR(VLOOKUP(Table1[[#This Row],[Stock]],[2]CUS030!$A$5:$BO$10000,65,0)/Table1[[#This Row],[Rate
(L/S)]],"")</f>
        <v>0</v>
      </c>
      <c r="BI725" s="7" t="s">
        <v>1</v>
      </c>
      <c r="BJ725" s="15">
        <f>IFERROR(IF(Table1[[#This Row],[S.Material]]="S",(Table1[[#This Row],[Total Qty]]+Table1[[#This Row],[N+1]]+Table1[[#This Row],[N+2]]),Table1[[#This Row],[Total Qty]]+Table1[[#This Row],[N+1]]),)</f>
        <v>0</v>
      </c>
      <c r="BK725" s="7" t="str">
        <f>IFERROR(IF(((AVERAGE((Table1[[#This Row],[N+1]],Table1[[#This Row],[N+2]]),Table1[[#This Row],[N+3]])-(Table1[[#This Row],[Total Qty]])))&gt;500,"Fixed&gt;500pcs",""),"")</f>
        <v/>
      </c>
      <c r="BL725" s="7" t="str">
        <f>IF(AND(Table1[[#This Row],[Last Forcast]]=0,Table1[[#This Row],[Total Qty]]&gt;0,Table1[[#This Row],[N+1]]&gt;0),"Check PO again","")</f>
        <v/>
      </c>
    </row>
    <row r="726" spans="2:64" x14ac:dyDescent="0.3">
      <c r="B726">
        <v>724</v>
      </c>
      <c r="C726" t="s">
        <v>936</v>
      </c>
      <c r="D726">
        <f>IFERROR(ROUND((MID(Table1[[#This Row],[Production]],35,(LEN(Table1[[#This Row],[Production]]))-37)/(MID(Table1[[#This Row],[Stock]],35,(LEN(Table1[[#This Row],[Stock]]))-37))),0),"")</f>
        <v>8</v>
      </c>
      <c r="E726" t="s">
        <v>643</v>
      </c>
      <c r="F726" s="16">
        <f>VLOOKUP(LEFT(Table1[[#This Row],[Production]],LEN(Table1[[#This Row],[Production]])-7),Item!$A$5:$Z$1000,26,0)</f>
        <v>1.1919999999999999</v>
      </c>
      <c r="H726" s="8" t="str">
        <f>IFERROR(VLOOKUP(MID(Table1[[#This Row],[Production]],10,2),Special!$B$2:$D$26,3,0),"")</f>
        <v>S</v>
      </c>
      <c r="J726" t="b">
        <f>EXACT(LEFT(Table1[[#This Row],[Stock]],12),LEFT(Table1[[#This Row],[Production]],12))</f>
        <v>1</v>
      </c>
      <c r="K726" t="b">
        <f>EXACT((RIGHT(Table1[[#This Row],[Stock]],3)),((RIGHT(Table1[[#This Row],[Production]],3))))</f>
        <v>1</v>
      </c>
      <c r="L726" s="14" t="str">
        <f>IFERROR(VLOOKUP(Table1[[#This Row],[Stock]],[1]Sheet1!$A$7:$N$10000,14,0),"")</f>
        <v/>
      </c>
      <c r="M726" s="14" t="str">
        <f>IFERROR(ROUND((Table1[[#This Row],[Stock
(S&amp;L)]]/Table1[[#This Row],[Rate
(L/S)]]),0),"")</f>
        <v/>
      </c>
      <c r="O726" t="str">
        <f>IF(Table1[[#This Row],[Rate
(L/S)]]=1,"P/E","C")</f>
        <v>C</v>
      </c>
      <c r="P726" s="7">
        <f>IFERROR(VLOOKUP(Table1[[#This Row],[Stock]],[2]CUS030!$A$5:$BO$10000,21,0)/Table1[[#This Row],[Rate
(L/S)]],"")</f>
        <v>0</v>
      </c>
      <c r="Q726" s="7">
        <f>IFERROR(VLOOKUP(Table1[[#This Row],[Stock]],[2]CUS030!$A$5:$BO$10000,22,0)/Table1[[#This Row],[Rate
(L/S)]],"")</f>
        <v>0</v>
      </c>
      <c r="R726" s="7">
        <f>IFERROR(VLOOKUP(Table1[[#This Row],[Stock]],[2]CUS030!$A$5:$BO$10000,23,0)/Table1[[#This Row],[Rate
(L/S)]],"")</f>
        <v>0</v>
      </c>
      <c r="S726" s="7">
        <f>IFERROR(VLOOKUP(Table1[[#This Row],[Stock]],[2]CUS030!$A$5:$BO$10000,24,0)/Table1[[#This Row],[Rate
(L/S)]],"")</f>
        <v>0</v>
      </c>
      <c r="T726" s="7">
        <f>IFERROR(VLOOKUP(Table1[[#This Row],[Stock]],[2]CUS030!$A$5:$BO$10000,25,0)/Table1[[#This Row],[Rate
(L/S)]],"")</f>
        <v>0</v>
      </c>
      <c r="U726" s="7">
        <f>IFERROR(VLOOKUP(Table1[[#This Row],[Stock]],[2]CUS030!$A$5:$BO$10000,26,0)/Table1[[#This Row],[Rate
(L/S)]],"")</f>
        <v>0</v>
      </c>
      <c r="V726" s="7">
        <f>IFERROR(VLOOKUP(Table1[[#This Row],[Stock]],[2]CUS030!$A$5:$BO$10000,27,0)/Table1[[#This Row],[Rate
(L/S)]],"")</f>
        <v>0</v>
      </c>
      <c r="W726" s="7">
        <f>IFERROR(VLOOKUP(Table1[[#This Row],[Stock]],[2]CUS030!$A$5:$BO$10000,28,0)/Table1[[#This Row],[Rate
(L/S)]],"")</f>
        <v>0</v>
      </c>
      <c r="X726" s="7">
        <f>IFERROR(VLOOKUP(Table1[[#This Row],[Stock]],[2]CUS030!$A$5:$BO$10000,29,0)/Table1[[#This Row],[Rate
(L/S)]],"")</f>
        <v>0</v>
      </c>
      <c r="Y726" s="7">
        <f>IFERROR(VLOOKUP(Table1[[#This Row],[Stock]],[2]CUS030!$A$5:$BO$10000,30,0)/Table1[[#This Row],[Rate
(L/S)]],"")</f>
        <v>0</v>
      </c>
      <c r="Z726" s="7">
        <f>IFERROR(VLOOKUP(Table1[[#This Row],[Stock]],[2]CUS030!$A$5:$BO$10000,31,0)/Table1[[#This Row],[Rate
(L/S)]],"")</f>
        <v>0</v>
      </c>
      <c r="AA726" s="7">
        <f>IFERROR(VLOOKUP(Table1[[#This Row],[Stock]],[2]CUS030!$A$5:$BO$10000,32,0)/Table1[[#This Row],[Rate
(L/S)]],"")</f>
        <v>0</v>
      </c>
      <c r="AB726" s="7">
        <f>IFERROR(VLOOKUP(Table1[[#This Row],[Stock]],[2]CUS030!$A$5:$BO$10000,33,0)/Table1[[#This Row],[Rate
(L/S)]],"")</f>
        <v>0</v>
      </c>
      <c r="AC726" s="7">
        <f>IFERROR(VLOOKUP(Table1[[#This Row],[Stock]],[2]CUS030!$A$5:$BO$10000,34,0)/Table1[[#This Row],[Rate
(L/S)]],"")</f>
        <v>0</v>
      </c>
      <c r="AD726" s="7">
        <f>IFERROR(VLOOKUP(Table1[[#This Row],[Stock]],[2]CUS030!$A$5:$BO$10000,35,0)/Table1[[#This Row],[Rate
(L/S)]],"")</f>
        <v>0</v>
      </c>
      <c r="AE726" s="7">
        <f>IFERROR(VLOOKUP(Table1[[#This Row],[Stock]],[2]CUS030!$A$5:$BO$10000,36,0)/Table1[[#This Row],[Rate
(L/S)]],"")</f>
        <v>0</v>
      </c>
      <c r="AF726" s="7">
        <f>IFERROR(VLOOKUP(Table1[[#This Row],[Stock]],[2]CUS030!$A$5:$BO$10000,37,0)/Table1[[#This Row],[Rate
(L/S)]],"")</f>
        <v>0</v>
      </c>
      <c r="AG726" s="7">
        <f>IFERROR(VLOOKUP(Table1[[#This Row],[Stock]],[2]CUS030!$A$5:$BO$10000,38,0)/Table1[[#This Row],[Rate
(L/S)]],"")</f>
        <v>0</v>
      </c>
      <c r="AH726" s="7">
        <f>IFERROR(VLOOKUP(Table1[[#This Row],[Stock]],[2]CUS030!$A$5:$BO$10000,39,0)/Table1[[#This Row],[Rate
(L/S)]],"")</f>
        <v>0</v>
      </c>
      <c r="AI726" s="7">
        <f>IFERROR(VLOOKUP(Table1[[#This Row],[Stock]],[2]CUS030!$A$5:$BO$10000,40,0)/Table1[[#This Row],[Rate
(L/S)]],"")</f>
        <v>0</v>
      </c>
      <c r="AJ726" s="7">
        <f>IFERROR(VLOOKUP(Table1[[#This Row],[Stock]],[2]CUS030!$A$5:$BO$10000,41,0)/Table1[[#This Row],[Rate
(L/S)]],"")</f>
        <v>0</v>
      </c>
      <c r="AK726" s="7">
        <f>IFERROR(VLOOKUP(Table1[[#This Row],[Stock]],[2]CUS030!$A$5:$BO$10000,42,0)/Table1[[#This Row],[Rate
(L/S)]],"")</f>
        <v>0</v>
      </c>
      <c r="AL726" s="7">
        <f>IFERROR(VLOOKUP(Table1[[#This Row],[Stock]],[2]CUS030!$A$5:$BO$10000,43,0)/Table1[[#This Row],[Rate
(L/S)]],"")</f>
        <v>0</v>
      </c>
      <c r="AM726" s="7">
        <f>IFERROR(VLOOKUP(Table1[[#This Row],[Stock]],[2]CUS030!$A$5:$BO$10000,44,0)/Table1[[#This Row],[Rate
(L/S)]],"")</f>
        <v>0</v>
      </c>
      <c r="AN726" s="7">
        <f>IFERROR(VLOOKUP(Table1[[#This Row],[Stock]],[2]CUS030!$A$5:$BO$10000,45,0)/Table1[[#This Row],[Rate
(L/S)]],"")</f>
        <v>0</v>
      </c>
      <c r="AO726" s="7">
        <f>IFERROR(VLOOKUP(Table1[[#This Row],[Stock]],[2]CUS030!$A$5:$BO$10000,46,0)/Table1[[#This Row],[Rate
(L/S)]],"")</f>
        <v>0</v>
      </c>
      <c r="AP726" s="7">
        <f>IFERROR(VLOOKUP(Table1[[#This Row],[Stock]],[2]CUS030!$A$5:$BO$10000,47,0)/Table1[[#This Row],[Rate
(L/S)]],"")</f>
        <v>0</v>
      </c>
      <c r="AQ726" s="7">
        <f>IFERROR(VLOOKUP(Table1[[#This Row],[Stock]],[2]CUS030!$A$5:$BO$10000,48,0)/Table1[[#This Row],[Rate
(L/S)]],"")</f>
        <v>0</v>
      </c>
      <c r="AR726" s="7">
        <f>IFERROR(VLOOKUP(Table1[[#This Row],[Stock]],[2]CUS030!$A$5:$BO$10000,49,0)/Table1[[#This Row],[Rate
(L/S)]],"")</f>
        <v>0</v>
      </c>
      <c r="AS726" s="7">
        <f>IFERROR(VLOOKUP(Table1[[#This Row],[Stock]],[2]CUS030!$A$5:$BO$10000,50,0)/Table1[[#This Row],[Rate
(L/S)]],"")</f>
        <v>0</v>
      </c>
      <c r="AT726" s="7">
        <f>IFERROR(VLOOKUP(Table1[[#This Row],[Stock]],[2]CUS030!$A$5:$BO$10000,51,0)/Table1[[#This Row],[Rate
(L/S)]],"")</f>
        <v>0</v>
      </c>
      <c r="AU726" s="7">
        <f>IFERROR(VLOOKUP(Table1[[#This Row],[Stock]],[2]CUS030!$A$5:$BO$10000,52,0)/Table1[[#This Row],[Rate
(L/S)]],"")</f>
        <v>0</v>
      </c>
      <c r="AV726" s="7">
        <f>IFERROR(VLOOKUP(Table1[[#This Row],[Stock]],[2]CUS030!$A$5:$BO$10000,53,0)/Table1[[#This Row],[Rate
(L/S)]],"")</f>
        <v>0</v>
      </c>
      <c r="AW726" s="7">
        <f>IFERROR(VLOOKUP(Table1[[#This Row],[Stock]],[2]CUS030!$A$5:$BO$10000,54,0)/Table1[[#This Row],[Rate
(L/S)]],"")</f>
        <v>0</v>
      </c>
      <c r="AX726" s="7">
        <f>IFERROR(VLOOKUP(Table1[[#This Row],[Stock]],[2]CUS030!$A$5:$BO$10000,55,0)/Table1[[#This Row],[Rate
(L/S)]],"")</f>
        <v>0</v>
      </c>
      <c r="AY726" s="7">
        <f>IFERROR(VLOOKUP(Table1[[#This Row],[Stock]],[2]CUS030!$A$5:$BO$10000,56,0)/Table1[[#This Row],[Rate
(L/S)]],"")</f>
        <v>0</v>
      </c>
      <c r="AZ726" s="7">
        <f>IFERROR(VLOOKUP(Table1[[#This Row],[Stock]],[2]CUS030!$A$5:$BO$10000,57,0)/Table1[[#This Row],[Rate
(L/S)]],"")</f>
        <v>0</v>
      </c>
      <c r="BA726" s="7">
        <f>IFERROR(VLOOKUP(Table1[[#This Row],[Stock]],[2]CUS030!$A$5:$BO$10000,58,0)/Table1[[#This Row],[Rate
(L/S)]],"")</f>
        <v>0</v>
      </c>
      <c r="BB726" s="7">
        <f>IFERROR(VLOOKUP(Table1[[#This Row],[Stock]],[2]CUS030!$A$5:$BO$10000,59,0)/Table1[[#This Row],[Rate
(L/S)]],"")</f>
        <v>0</v>
      </c>
      <c r="BC726" s="7">
        <f>IFERROR(VLOOKUP(Table1[[#This Row],[Stock]],[2]CUS030!$A$5:$BO$10000,60,0)/Table1[[#This Row],[Rate
(L/S)]],"")</f>
        <v>0</v>
      </c>
      <c r="BD726" s="7">
        <f>IFERROR(VLOOKUP(Table1[[#This Row],[Stock]],[2]CUS030!$A$5:$BO$10000,61,0)/Table1[[#This Row],[Rate
(L/S)]],"")</f>
        <v>0</v>
      </c>
      <c r="BE726" s="7">
        <f>IFERROR(VLOOKUP(Table1[[#This Row],[Stock]],[2]CUS030!$A$5:$BO$10000,62,0)/Table1[[#This Row],[Rate
(L/S)]],"")</f>
        <v>0</v>
      </c>
      <c r="BF726" s="7">
        <f>IFERROR(VLOOKUP(Table1[[#This Row],[Stock]],[2]CUS030!$A$5:$BO$10000,63,0)/Table1[[#This Row],[Rate
(L/S)]],"")</f>
        <v>0</v>
      </c>
      <c r="BG726" s="7">
        <f>IFERROR(VLOOKUP(Table1[[#This Row],[Stock]],[2]CUS030!$A$5:$BO$10000,64,0)/Table1[[#This Row],[Rate
(L/S)]],"")</f>
        <v>0</v>
      </c>
      <c r="BH726" s="7">
        <f>IFERROR(VLOOKUP(Table1[[#This Row],[Stock]],[2]CUS030!$A$5:$BO$10000,65,0)/Table1[[#This Row],[Rate
(L/S)]],"")</f>
        <v>0</v>
      </c>
      <c r="BI726" s="7" t="s">
        <v>1</v>
      </c>
      <c r="BJ726" s="15">
        <f>IFERROR(IF(Table1[[#This Row],[S.Material]]="S",(Table1[[#This Row],[Total Qty]]+Table1[[#This Row],[N+1]]+Table1[[#This Row],[N+2]]),Table1[[#This Row],[Total Qty]]+Table1[[#This Row],[N+1]]),)</f>
        <v>0</v>
      </c>
      <c r="BK726" s="7" t="str">
        <f>IFERROR(IF(((AVERAGE((Table1[[#This Row],[N+1]],Table1[[#This Row],[N+2]]),Table1[[#This Row],[N+3]])-(Table1[[#This Row],[Total Qty]])))&gt;500,"Fixed&gt;500pcs",""),"")</f>
        <v/>
      </c>
      <c r="BL726" s="7" t="str">
        <f>IF(AND(Table1[[#This Row],[Last Forcast]]=0,Table1[[#This Row],[Total Qty]]&gt;0,Table1[[#This Row],[N+1]]&gt;0),"Check PO again","")</f>
        <v/>
      </c>
    </row>
    <row r="727" spans="2:64" x14ac:dyDescent="0.3">
      <c r="B727">
        <v>725</v>
      </c>
      <c r="C727" t="s">
        <v>937</v>
      </c>
      <c r="D727">
        <f>IFERROR(ROUND((MID(Table1[[#This Row],[Production]],35,(LEN(Table1[[#This Row],[Production]]))-37)/(MID(Table1[[#This Row],[Stock]],35,(LEN(Table1[[#This Row],[Stock]]))-37))),0),"")</f>
        <v>7</v>
      </c>
      <c r="E727" t="s">
        <v>1069</v>
      </c>
      <c r="F727" s="16">
        <f>VLOOKUP(LEFT(Table1[[#This Row],[Production]],LEN(Table1[[#This Row],[Production]])-7),Item!$A$5:$Z$1000,26,0)</f>
        <v>2.077</v>
      </c>
      <c r="H727" s="8" t="str">
        <f>IFERROR(VLOOKUP(MID(Table1[[#This Row],[Production]],10,2),Special!$B$2:$D$26,3,0),"")</f>
        <v>S</v>
      </c>
      <c r="J727" t="b">
        <f>EXACT(LEFT(Table1[[#This Row],[Stock]],12),LEFT(Table1[[#This Row],[Production]],12))</f>
        <v>1</v>
      </c>
      <c r="K727" t="b">
        <f>EXACT((RIGHT(Table1[[#This Row],[Stock]],3)),((RIGHT(Table1[[#This Row],[Production]],3))))</f>
        <v>1</v>
      </c>
      <c r="L727" s="14" t="str">
        <f>IFERROR(VLOOKUP(Table1[[#This Row],[Stock]],[1]Sheet1!$A$7:$N$10000,14,0),"")</f>
        <v/>
      </c>
      <c r="M727" s="14" t="str">
        <f>IFERROR(ROUND((Table1[[#This Row],[Stock
(S&amp;L)]]/Table1[[#This Row],[Rate
(L/S)]]),0),"")</f>
        <v/>
      </c>
      <c r="O727" t="str">
        <f>IF(Table1[[#This Row],[Rate
(L/S)]]=1,"P/E","C")</f>
        <v>C</v>
      </c>
      <c r="P727" s="7">
        <f>IFERROR(VLOOKUP(Table1[[#This Row],[Stock]],[2]CUS030!$A$5:$BO$10000,21,0)/Table1[[#This Row],[Rate
(L/S)]],"")</f>
        <v>0</v>
      </c>
      <c r="Q727" s="7">
        <f>IFERROR(VLOOKUP(Table1[[#This Row],[Stock]],[2]CUS030!$A$5:$BO$10000,22,0)/Table1[[#This Row],[Rate
(L/S)]],"")</f>
        <v>0</v>
      </c>
      <c r="R727" s="7">
        <f>IFERROR(VLOOKUP(Table1[[#This Row],[Stock]],[2]CUS030!$A$5:$BO$10000,23,0)/Table1[[#This Row],[Rate
(L/S)]],"")</f>
        <v>0</v>
      </c>
      <c r="S727" s="7">
        <f>IFERROR(VLOOKUP(Table1[[#This Row],[Stock]],[2]CUS030!$A$5:$BO$10000,24,0)/Table1[[#This Row],[Rate
(L/S)]],"")</f>
        <v>0</v>
      </c>
      <c r="T727" s="7">
        <f>IFERROR(VLOOKUP(Table1[[#This Row],[Stock]],[2]CUS030!$A$5:$BO$10000,25,0)/Table1[[#This Row],[Rate
(L/S)]],"")</f>
        <v>0</v>
      </c>
      <c r="U727" s="7">
        <f>IFERROR(VLOOKUP(Table1[[#This Row],[Stock]],[2]CUS030!$A$5:$BO$10000,26,0)/Table1[[#This Row],[Rate
(L/S)]],"")</f>
        <v>0</v>
      </c>
      <c r="V727" s="7">
        <f>IFERROR(VLOOKUP(Table1[[#This Row],[Stock]],[2]CUS030!$A$5:$BO$10000,27,0)/Table1[[#This Row],[Rate
(L/S)]],"")</f>
        <v>0</v>
      </c>
      <c r="W727" s="7">
        <f>IFERROR(VLOOKUP(Table1[[#This Row],[Stock]],[2]CUS030!$A$5:$BO$10000,28,0)/Table1[[#This Row],[Rate
(L/S)]],"")</f>
        <v>0</v>
      </c>
      <c r="X727" s="7">
        <f>IFERROR(VLOOKUP(Table1[[#This Row],[Stock]],[2]CUS030!$A$5:$BO$10000,29,0)/Table1[[#This Row],[Rate
(L/S)]],"")</f>
        <v>0</v>
      </c>
      <c r="Y727" s="7">
        <f>IFERROR(VLOOKUP(Table1[[#This Row],[Stock]],[2]CUS030!$A$5:$BO$10000,30,0)/Table1[[#This Row],[Rate
(L/S)]],"")</f>
        <v>0</v>
      </c>
      <c r="Z727" s="7">
        <f>IFERROR(VLOOKUP(Table1[[#This Row],[Stock]],[2]CUS030!$A$5:$BO$10000,31,0)/Table1[[#This Row],[Rate
(L/S)]],"")</f>
        <v>0</v>
      </c>
      <c r="AA727" s="7">
        <f>IFERROR(VLOOKUP(Table1[[#This Row],[Stock]],[2]CUS030!$A$5:$BO$10000,32,0)/Table1[[#This Row],[Rate
(L/S)]],"")</f>
        <v>0</v>
      </c>
      <c r="AB727" s="7">
        <f>IFERROR(VLOOKUP(Table1[[#This Row],[Stock]],[2]CUS030!$A$5:$BO$10000,33,0)/Table1[[#This Row],[Rate
(L/S)]],"")</f>
        <v>0</v>
      </c>
      <c r="AC727" s="7">
        <f>IFERROR(VLOOKUP(Table1[[#This Row],[Stock]],[2]CUS030!$A$5:$BO$10000,34,0)/Table1[[#This Row],[Rate
(L/S)]],"")</f>
        <v>0</v>
      </c>
      <c r="AD727" s="7">
        <f>IFERROR(VLOOKUP(Table1[[#This Row],[Stock]],[2]CUS030!$A$5:$BO$10000,35,0)/Table1[[#This Row],[Rate
(L/S)]],"")</f>
        <v>0</v>
      </c>
      <c r="AE727" s="7">
        <f>IFERROR(VLOOKUP(Table1[[#This Row],[Stock]],[2]CUS030!$A$5:$BO$10000,36,0)/Table1[[#This Row],[Rate
(L/S)]],"")</f>
        <v>0</v>
      </c>
      <c r="AF727" s="7">
        <f>IFERROR(VLOOKUP(Table1[[#This Row],[Stock]],[2]CUS030!$A$5:$BO$10000,37,0)/Table1[[#This Row],[Rate
(L/S)]],"")</f>
        <v>0</v>
      </c>
      <c r="AG727" s="7">
        <f>IFERROR(VLOOKUP(Table1[[#This Row],[Stock]],[2]CUS030!$A$5:$BO$10000,38,0)/Table1[[#This Row],[Rate
(L/S)]],"")</f>
        <v>0</v>
      </c>
      <c r="AH727" s="7">
        <f>IFERROR(VLOOKUP(Table1[[#This Row],[Stock]],[2]CUS030!$A$5:$BO$10000,39,0)/Table1[[#This Row],[Rate
(L/S)]],"")</f>
        <v>0</v>
      </c>
      <c r="AI727" s="7">
        <f>IFERROR(VLOOKUP(Table1[[#This Row],[Stock]],[2]CUS030!$A$5:$BO$10000,40,0)/Table1[[#This Row],[Rate
(L/S)]],"")</f>
        <v>0</v>
      </c>
      <c r="AJ727" s="7">
        <f>IFERROR(VLOOKUP(Table1[[#This Row],[Stock]],[2]CUS030!$A$5:$BO$10000,41,0)/Table1[[#This Row],[Rate
(L/S)]],"")</f>
        <v>0</v>
      </c>
      <c r="AK727" s="7">
        <f>IFERROR(VLOOKUP(Table1[[#This Row],[Stock]],[2]CUS030!$A$5:$BO$10000,42,0)/Table1[[#This Row],[Rate
(L/S)]],"")</f>
        <v>0</v>
      </c>
      <c r="AL727" s="7">
        <f>IFERROR(VLOOKUP(Table1[[#This Row],[Stock]],[2]CUS030!$A$5:$BO$10000,43,0)/Table1[[#This Row],[Rate
(L/S)]],"")</f>
        <v>0</v>
      </c>
      <c r="AM727" s="7">
        <f>IFERROR(VLOOKUP(Table1[[#This Row],[Stock]],[2]CUS030!$A$5:$BO$10000,44,0)/Table1[[#This Row],[Rate
(L/S)]],"")</f>
        <v>0</v>
      </c>
      <c r="AN727" s="7">
        <f>IFERROR(VLOOKUP(Table1[[#This Row],[Stock]],[2]CUS030!$A$5:$BO$10000,45,0)/Table1[[#This Row],[Rate
(L/S)]],"")</f>
        <v>0</v>
      </c>
      <c r="AO727" s="7">
        <f>IFERROR(VLOOKUP(Table1[[#This Row],[Stock]],[2]CUS030!$A$5:$BO$10000,46,0)/Table1[[#This Row],[Rate
(L/S)]],"")</f>
        <v>0</v>
      </c>
      <c r="AP727" s="7">
        <f>IFERROR(VLOOKUP(Table1[[#This Row],[Stock]],[2]CUS030!$A$5:$BO$10000,47,0)/Table1[[#This Row],[Rate
(L/S)]],"")</f>
        <v>0</v>
      </c>
      <c r="AQ727" s="7">
        <f>IFERROR(VLOOKUP(Table1[[#This Row],[Stock]],[2]CUS030!$A$5:$BO$10000,48,0)/Table1[[#This Row],[Rate
(L/S)]],"")</f>
        <v>0</v>
      </c>
      <c r="AR727" s="7">
        <f>IFERROR(VLOOKUP(Table1[[#This Row],[Stock]],[2]CUS030!$A$5:$BO$10000,49,0)/Table1[[#This Row],[Rate
(L/S)]],"")</f>
        <v>0</v>
      </c>
      <c r="AS727" s="7">
        <f>IFERROR(VLOOKUP(Table1[[#This Row],[Stock]],[2]CUS030!$A$5:$BO$10000,50,0)/Table1[[#This Row],[Rate
(L/S)]],"")</f>
        <v>0</v>
      </c>
      <c r="AT727" s="7">
        <f>IFERROR(VLOOKUP(Table1[[#This Row],[Stock]],[2]CUS030!$A$5:$BO$10000,51,0)/Table1[[#This Row],[Rate
(L/S)]],"")</f>
        <v>0</v>
      </c>
      <c r="AU727" s="7">
        <f>IFERROR(VLOOKUP(Table1[[#This Row],[Stock]],[2]CUS030!$A$5:$BO$10000,52,0)/Table1[[#This Row],[Rate
(L/S)]],"")</f>
        <v>0</v>
      </c>
      <c r="AV727" s="7">
        <f>IFERROR(VLOOKUP(Table1[[#This Row],[Stock]],[2]CUS030!$A$5:$BO$10000,53,0)/Table1[[#This Row],[Rate
(L/S)]],"")</f>
        <v>0</v>
      </c>
      <c r="AW727" s="7">
        <f>IFERROR(VLOOKUP(Table1[[#This Row],[Stock]],[2]CUS030!$A$5:$BO$10000,54,0)/Table1[[#This Row],[Rate
(L/S)]],"")</f>
        <v>0</v>
      </c>
      <c r="AX727" s="7">
        <f>IFERROR(VLOOKUP(Table1[[#This Row],[Stock]],[2]CUS030!$A$5:$BO$10000,55,0)/Table1[[#This Row],[Rate
(L/S)]],"")</f>
        <v>0</v>
      </c>
      <c r="AY727" s="7">
        <f>IFERROR(VLOOKUP(Table1[[#This Row],[Stock]],[2]CUS030!$A$5:$BO$10000,56,0)/Table1[[#This Row],[Rate
(L/S)]],"")</f>
        <v>0</v>
      </c>
      <c r="AZ727" s="7">
        <f>IFERROR(VLOOKUP(Table1[[#This Row],[Stock]],[2]CUS030!$A$5:$BO$10000,57,0)/Table1[[#This Row],[Rate
(L/S)]],"")</f>
        <v>0</v>
      </c>
      <c r="BA727" s="7">
        <f>IFERROR(VLOOKUP(Table1[[#This Row],[Stock]],[2]CUS030!$A$5:$BO$10000,58,0)/Table1[[#This Row],[Rate
(L/S)]],"")</f>
        <v>0</v>
      </c>
      <c r="BB727" s="7">
        <f>IFERROR(VLOOKUP(Table1[[#This Row],[Stock]],[2]CUS030!$A$5:$BO$10000,59,0)/Table1[[#This Row],[Rate
(L/S)]],"")</f>
        <v>0</v>
      </c>
      <c r="BC727" s="7">
        <f>IFERROR(VLOOKUP(Table1[[#This Row],[Stock]],[2]CUS030!$A$5:$BO$10000,60,0)/Table1[[#This Row],[Rate
(L/S)]],"")</f>
        <v>0</v>
      </c>
      <c r="BD727" s="7">
        <f>IFERROR(VLOOKUP(Table1[[#This Row],[Stock]],[2]CUS030!$A$5:$BO$10000,61,0)/Table1[[#This Row],[Rate
(L/S)]],"")</f>
        <v>0</v>
      </c>
      <c r="BE727" s="7">
        <f>IFERROR(VLOOKUP(Table1[[#This Row],[Stock]],[2]CUS030!$A$5:$BO$10000,62,0)/Table1[[#This Row],[Rate
(L/S)]],"")</f>
        <v>0</v>
      </c>
      <c r="BF727" s="7">
        <f>IFERROR(VLOOKUP(Table1[[#This Row],[Stock]],[2]CUS030!$A$5:$BO$10000,63,0)/Table1[[#This Row],[Rate
(L/S)]],"")</f>
        <v>0</v>
      </c>
      <c r="BG727" s="7">
        <f>IFERROR(VLOOKUP(Table1[[#This Row],[Stock]],[2]CUS030!$A$5:$BO$10000,64,0)/Table1[[#This Row],[Rate
(L/S)]],"")</f>
        <v>0</v>
      </c>
      <c r="BH727" s="7">
        <f>IFERROR(VLOOKUP(Table1[[#This Row],[Stock]],[2]CUS030!$A$5:$BO$10000,65,0)/Table1[[#This Row],[Rate
(L/S)]],"")</f>
        <v>0</v>
      </c>
      <c r="BI727" s="7" t="s">
        <v>1</v>
      </c>
      <c r="BJ727" s="15">
        <f>IFERROR(IF(Table1[[#This Row],[S.Material]]="S",(Table1[[#This Row],[Total Qty]]+Table1[[#This Row],[N+1]]+Table1[[#This Row],[N+2]]),Table1[[#This Row],[Total Qty]]+Table1[[#This Row],[N+1]]),)</f>
        <v>0</v>
      </c>
      <c r="BK727" s="7" t="str">
        <f>IFERROR(IF(((AVERAGE((Table1[[#This Row],[N+1]],Table1[[#This Row],[N+2]]),Table1[[#This Row],[N+3]])-(Table1[[#This Row],[Total Qty]])))&gt;500,"Fixed&gt;500pcs",""),"")</f>
        <v/>
      </c>
      <c r="BL727" s="7" t="str">
        <f>IF(AND(Table1[[#This Row],[Last Forcast]]=0,Table1[[#This Row],[Total Qty]]&gt;0,Table1[[#This Row],[N+1]]&gt;0),"Check PO again","")</f>
        <v/>
      </c>
    </row>
    <row r="728" spans="2:64" x14ac:dyDescent="0.3">
      <c r="B728">
        <v>726</v>
      </c>
      <c r="C728" t="s">
        <v>938</v>
      </c>
      <c r="D728">
        <f>IFERROR(ROUND((MID(Table1[[#This Row],[Production]],35,(LEN(Table1[[#This Row],[Production]]))-37)/(MID(Table1[[#This Row],[Stock]],35,(LEN(Table1[[#This Row],[Stock]]))-37))),0),"")</f>
        <v>5</v>
      </c>
      <c r="E728" t="s">
        <v>134</v>
      </c>
      <c r="F728" s="16">
        <f>VLOOKUP(LEFT(Table1[[#This Row],[Production]],LEN(Table1[[#This Row],[Production]])-7),Item!$A$5:$Z$1000,26,0)</f>
        <v>2.8849999999999998</v>
      </c>
      <c r="H728" s="8" t="str">
        <f>IFERROR(VLOOKUP(MID(Table1[[#This Row],[Production]],10,2),Special!$B$2:$D$26,3,0),"")</f>
        <v>-</v>
      </c>
      <c r="J728" t="b">
        <f>EXACT(LEFT(Table1[[#This Row],[Stock]],12),LEFT(Table1[[#This Row],[Production]],12))</f>
        <v>1</v>
      </c>
      <c r="K728" t="b">
        <f>EXACT((RIGHT(Table1[[#This Row],[Stock]],3)),((RIGHT(Table1[[#This Row],[Production]],3))))</f>
        <v>1</v>
      </c>
      <c r="L728" s="14" t="str">
        <f>IFERROR(VLOOKUP(Table1[[#This Row],[Stock]],[1]Sheet1!$A$7:$N$10000,14,0),"")</f>
        <v/>
      </c>
      <c r="M728" s="14" t="str">
        <f>IFERROR(ROUND((Table1[[#This Row],[Stock
(S&amp;L)]]/Table1[[#This Row],[Rate
(L/S)]]),0),"")</f>
        <v/>
      </c>
      <c r="O728" t="str">
        <f>IF(Table1[[#This Row],[Rate
(L/S)]]=1,"P/E","C")</f>
        <v>C</v>
      </c>
      <c r="P728" s="7">
        <f>IFERROR(VLOOKUP(Table1[[#This Row],[Stock]],[2]CUS030!$A$5:$BO$10000,21,0)/Table1[[#This Row],[Rate
(L/S)]],"")</f>
        <v>0</v>
      </c>
      <c r="Q728" s="7">
        <f>IFERROR(VLOOKUP(Table1[[#This Row],[Stock]],[2]CUS030!$A$5:$BO$10000,22,0)/Table1[[#This Row],[Rate
(L/S)]],"")</f>
        <v>0</v>
      </c>
      <c r="R728" s="7">
        <f>IFERROR(VLOOKUP(Table1[[#This Row],[Stock]],[2]CUS030!$A$5:$BO$10000,23,0)/Table1[[#This Row],[Rate
(L/S)]],"")</f>
        <v>0</v>
      </c>
      <c r="S728" s="7">
        <f>IFERROR(VLOOKUP(Table1[[#This Row],[Stock]],[2]CUS030!$A$5:$BO$10000,24,0)/Table1[[#This Row],[Rate
(L/S)]],"")</f>
        <v>0</v>
      </c>
      <c r="T728" s="7">
        <f>IFERROR(VLOOKUP(Table1[[#This Row],[Stock]],[2]CUS030!$A$5:$BO$10000,25,0)/Table1[[#This Row],[Rate
(L/S)]],"")</f>
        <v>0</v>
      </c>
      <c r="U728" s="7">
        <f>IFERROR(VLOOKUP(Table1[[#This Row],[Stock]],[2]CUS030!$A$5:$BO$10000,26,0)/Table1[[#This Row],[Rate
(L/S)]],"")</f>
        <v>0</v>
      </c>
      <c r="V728" s="7">
        <f>IFERROR(VLOOKUP(Table1[[#This Row],[Stock]],[2]CUS030!$A$5:$BO$10000,27,0)/Table1[[#This Row],[Rate
(L/S)]],"")</f>
        <v>0</v>
      </c>
      <c r="W728" s="7">
        <f>IFERROR(VLOOKUP(Table1[[#This Row],[Stock]],[2]CUS030!$A$5:$BO$10000,28,0)/Table1[[#This Row],[Rate
(L/S)]],"")</f>
        <v>0</v>
      </c>
      <c r="X728" s="7">
        <f>IFERROR(VLOOKUP(Table1[[#This Row],[Stock]],[2]CUS030!$A$5:$BO$10000,29,0)/Table1[[#This Row],[Rate
(L/S)]],"")</f>
        <v>0</v>
      </c>
      <c r="Y728" s="7">
        <f>IFERROR(VLOOKUP(Table1[[#This Row],[Stock]],[2]CUS030!$A$5:$BO$10000,30,0)/Table1[[#This Row],[Rate
(L/S)]],"")</f>
        <v>0</v>
      </c>
      <c r="Z728" s="7">
        <f>IFERROR(VLOOKUP(Table1[[#This Row],[Stock]],[2]CUS030!$A$5:$BO$10000,31,0)/Table1[[#This Row],[Rate
(L/S)]],"")</f>
        <v>0</v>
      </c>
      <c r="AA728" s="7">
        <f>IFERROR(VLOOKUP(Table1[[#This Row],[Stock]],[2]CUS030!$A$5:$BO$10000,32,0)/Table1[[#This Row],[Rate
(L/S)]],"")</f>
        <v>0</v>
      </c>
      <c r="AB728" s="7">
        <f>IFERROR(VLOOKUP(Table1[[#This Row],[Stock]],[2]CUS030!$A$5:$BO$10000,33,0)/Table1[[#This Row],[Rate
(L/S)]],"")</f>
        <v>0</v>
      </c>
      <c r="AC728" s="7">
        <f>IFERROR(VLOOKUP(Table1[[#This Row],[Stock]],[2]CUS030!$A$5:$BO$10000,34,0)/Table1[[#This Row],[Rate
(L/S)]],"")</f>
        <v>0</v>
      </c>
      <c r="AD728" s="7">
        <f>IFERROR(VLOOKUP(Table1[[#This Row],[Stock]],[2]CUS030!$A$5:$BO$10000,35,0)/Table1[[#This Row],[Rate
(L/S)]],"")</f>
        <v>0</v>
      </c>
      <c r="AE728" s="7">
        <f>IFERROR(VLOOKUP(Table1[[#This Row],[Stock]],[2]CUS030!$A$5:$BO$10000,36,0)/Table1[[#This Row],[Rate
(L/S)]],"")</f>
        <v>0</v>
      </c>
      <c r="AF728" s="7">
        <f>IFERROR(VLOOKUP(Table1[[#This Row],[Stock]],[2]CUS030!$A$5:$BO$10000,37,0)/Table1[[#This Row],[Rate
(L/S)]],"")</f>
        <v>0</v>
      </c>
      <c r="AG728" s="7">
        <f>IFERROR(VLOOKUP(Table1[[#This Row],[Stock]],[2]CUS030!$A$5:$BO$10000,38,0)/Table1[[#This Row],[Rate
(L/S)]],"")</f>
        <v>0</v>
      </c>
      <c r="AH728" s="7">
        <f>IFERROR(VLOOKUP(Table1[[#This Row],[Stock]],[2]CUS030!$A$5:$BO$10000,39,0)/Table1[[#This Row],[Rate
(L/S)]],"")</f>
        <v>0</v>
      </c>
      <c r="AI728" s="7">
        <f>IFERROR(VLOOKUP(Table1[[#This Row],[Stock]],[2]CUS030!$A$5:$BO$10000,40,0)/Table1[[#This Row],[Rate
(L/S)]],"")</f>
        <v>0</v>
      </c>
      <c r="AJ728" s="7">
        <f>IFERROR(VLOOKUP(Table1[[#This Row],[Stock]],[2]CUS030!$A$5:$BO$10000,41,0)/Table1[[#This Row],[Rate
(L/S)]],"")</f>
        <v>0</v>
      </c>
      <c r="AK728" s="7">
        <f>IFERROR(VLOOKUP(Table1[[#This Row],[Stock]],[2]CUS030!$A$5:$BO$10000,42,0)/Table1[[#This Row],[Rate
(L/S)]],"")</f>
        <v>0</v>
      </c>
      <c r="AL728" s="7">
        <f>IFERROR(VLOOKUP(Table1[[#This Row],[Stock]],[2]CUS030!$A$5:$BO$10000,43,0)/Table1[[#This Row],[Rate
(L/S)]],"")</f>
        <v>0</v>
      </c>
      <c r="AM728" s="7">
        <f>IFERROR(VLOOKUP(Table1[[#This Row],[Stock]],[2]CUS030!$A$5:$BO$10000,44,0)/Table1[[#This Row],[Rate
(L/S)]],"")</f>
        <v>0</v>
      </c>
      <c r="AN728" s="7">
        <f>IFERROR(VLOOKUP(Table1[[#This Row],[Stock]],[2]CUS030!$A$5:$BO$10000,45,0)/Table1[[#This Row],[Rate
(L/S)]],"")</f>
        <v>0</v>
      </c>
      <c r="AO728" s="7">
        <f>IFERROR(VLOOKUP(Table1[[#This Row],[Stock]],[2]CUS030!$A$5:$BO$10000,46,0)/Table1[[#This Row],[Rate
(L/S)]],"")</f>
        <v>0</v>
      </c>
      <c r="AP728" s="7">
        <f>IFERROR(VLOOKUP(Table1[[#This Row],[Stock]],[2]CUS030!$A$5:$BO$10000,47,0)/Table1[[#This Row],[Rate
(L/S)]],"")</f>
        <v>0</v>
      </c>
      <c r="AQ728" s="7">
        <f>IFERROR(VLOOKUP(Table1[[#This Row],[Stock]],[2]CUS030!$A$5:$BO$10000,48,0)/Table1[[#This Row],[Rate
(L/S)]],"")</f>
        <v>0</v>
      </c>
      <c r="AR728" s="7">
        <f>IFERROR(VLOOKUP(Table1[[#This Row],[Stock]],[2]CUS030!$A$5:$BO$10000,49,0)/Table1[[#This Row],[Rate
(L/S)]],"")</f>
        <v>0</v>
      </c>
      <c r="AS728" s="7">
        <f>IFERROR(VLOOKUP(Table1[[#This Row],[Stock]],[2]CUS030!$A$5:$BO$10000,50,0)/Table1[[#This Row],[Rate
(L/S)]],"")</f>
        <v>0</v>
      </c>
      <c r="AT728" s="7">
        <f>IFERROR(VLOOKUP(Table1[[#This Row],[Stock]],[2]CUS030!$A$5:$BO$10000,51,0)/Table1[[#This Row],[Rate
(L/S)]],"")</f>
        <v>0</v>
      </c>
      <c r="AU728" s="7">
        <f>IFERROR(VLOOKUP(Table1[[#This Row],[Stock]],[2]CUS030!$A$5:$BO$10000,52,0)/Table1[[#This Row],[Rate
(L/S)]],"")</f>
        <v>0</v>
      </c>
      <c r="AV728" s="7">
        <f>IFERROR(VLOOKUP(Table1[[#This Row],[Stock]],[2]CUS030!$A$5:$BO$10000,53,0)/Table1[[#This Row],[Rate
(L/S)]],"")</f>
        <v>0</v>
      </c>
      <c r="AW728" s="7">
        <f>IFERROR(VLOOKUP(Table1[[#This Row],[Stock]],[2]CUS030!$A$5:$BO$10000,54,0)/Table1[[#This Row],[Rate
(L/S)]],"")</f>
        <v>0</v>
      </c>
      <c r="AX728" s="7">
        <f>IFERROR(VLOOKUP(Table1[[#This Row],[Stock]],[2]CUS030!$A$5:$BO$10000,55,0)/Table1[[#This Row],[Rate
(L/S)]],"")</f>
        <v>0</v>
      </c>
      <c r="AY728" s="7">
        <f>IFERROR(VLOOKUP(Table1[[#This Row],[Stock]],[2]CUS030!$A$5:$BO$10000,56,0)/Table1[[#This Row],[Rate
(L/S)]],"")</f>
        <v>0</v>
      </c>
      <c r="AZ728" s="7">
        <f>IFERROR(VLOOKUP(Table1[[#This Row],[Stock]],[2]CUS030!$A$5:$BO$10000,57,0)/Table1[[#This Row],[Rate
(L/S)]],"")</f>
        <v>0</v>
      </c>
      <c r="BA728" s="7">
        <f>IFERROR(VLOOKUP(Table1[[#This Row],[Stock]],[2]CUS030!$A$5:$BO$10000,58,0)/Table1[[#This Row],[Rate
(L/S)]],"")</f>
        <v>0</v>
      </c>
      <c r="BB728" s="7">
        <f>IFERROR(VLOOKUP(Table1[[#This Row],[Stock]],[2]CUS030!$A$5:$BO$10000,59,0)/Table1[[#This Row],[Rate
(L/S)]],"")</f>
        <v>0</v>
      </c>
      <c r="BC728" s="7">
        <f>IFERROR(VLOOKUP(Table1[[#This Row],[Stock]],[2]CUS030!$A$5:$BO$10000,60,0)/Table1[[#This Row],[Rate
(L/S)]],"")</f>
        <v>0</v>
      </c>
      <c r="BD728" s="7">
        <f>IFERROR(VLOOKUP(Table1[[#This Row],[Stock]],[2]CUS030!$A$5:$BO$10000,61,0)/Table1[[#This Row],[Rate
(L/S)]],"")</f>
        <v>0</v>
      </c>
      <c r="BE728" s="7">
        <f>IFERROR(VLOOKUP(Table1[[#This Row],[Stock]],[2]CUS030!$A$5:$BO$10000,62,0)/Table1[[#This Row],[Rate
(L/S)]],"")</f>
        <v>0</v>
      </c>
      <c r="BF728" s="7">
        <f>IFERROR(VLOOKUP(Table1[[#This Row],[Stock]],[2]CUS030!$A$5:$BO$10000,63,0)/Table1[[#This Row],[Rate
(L/S)]],"")</f>
        <v>0</v>
      </c>
      <c r="BG728" s="7">
        <f>IFERROR(VLOOKUP(Table1[[#This Row],[Stock]],[2]CUS030!$A$5:$BO$10000,64,0)/Table1[[#This Row],[Rate
(L/S)]],"")</f>
        <v>0</v>
      </c>
      <c r="BH728" s="7">
        <f>IFERROR(VLOOKUP(Table1[[#This Row],[Stock]],[2]CUS030!$A$5:$BO$10000,65,0)/Table1[[#This Row],[Rate
(L/S)]],"")</f>
        <v>0</v>
      </c>
      <c r="BI728" s="7" t="s">
        <v>1</v>
      </c>
      <c r="BJ728" s="15">
        <f>IFERROR(IF(Table1[[#This Row],[S.Material]]="S",(Table1[[#This Row],[Total Qty]]+Table1[[#This Row],[N+1]]+Table1[[#This Row],[N+2]]),Table1[[#This Row],[Total Qty]]+Table1[[#This Row],[N+1]]),)</f>
        <v>0</v>
      </c>
      <c r="BK728" s="7" t="str">
        <f>IFERROR(IF(((AVERAGE((Table1[[#This Row],[N+1]],Table1[[#This Row],[N+2]]),Table1[[#This Row],[N+3]])-(Table1[[#This Row],[Total Qty]])))&gt;500,"Fixed&gt;500pcs",""),"")</f>
        <v/>
      </c>
      <c r="BL728" s="7" t="str">
        <f>IF(AND(Table1[[#This Row],[Last Forcast]]=0,Table1[[#This Row],[Total Qty]]&gt;0,Table1[[#This Row],[N+1]]&gt;0),"Check PO again","")</f>
        <v/>
      </c>
    </row>
    <row r="729" spans="2:64" x14ac:dyDescent="0.3">
      <c r="B729">
        <v>727</v>
      </c>
      <c r="C729" t="s">
        <v>939</v>
      </c>
      <c r="D729">
        <f>IFERROR(ROUND((MID(Table1[[#This Row],[Production]],35,(LEN(Table1[[#This Row],[Production]]))-37)/(MID(Table1[[#This Row],[Stock]],35,(LEN(Table1[[#This Row],[Stock]]))-37))),0),"")</f>
        <v>6</v>
      </c>
      <c r="E729" t="s">
        <v>678</v>
      </c>
      <c r="F729" s="16">
        <f>VLOOKUP(LEFT(Table1[[#This Row],[Production]],LEN(Table1[[#This Row],[Production]])-7),Item!$A$5:$Z$1000,26,0)</f>
        <v>2.0310000000000001</v>
      </c>
      <c r="H729" s="8" t="str">
        <f>IFERROR(VLOOKUP(MID(Table1[[#This Row],[Production]],10,2),Special!$B$2:$D$26,3,0),"")</f>
        <v>-</v>
      </c>
      <c r="J729" t="b">
        <f>EXACT(LEFT(Table1[[#This Row],[Stock]],12),LEFT(Table1[[#This Row],[Production]],12))</f>
        <v>1</v>
      </c>
      <c r="K729" t="b">
        <f>EXACT((RIGHT(Table1[[#This Row],[Stock]],3)),((RIGHT(Table1[[#This Row],[Production]],3))))</f>
        <v>1</v>
      </c>
      <c r="L729" s="14" t="str">
        <f>IFERROR(VLOOKUP(Table1[[#This Row],[Stock]],[1]Sheet1!$A$7:$N$10000,14,0),"")</f>
        <v/>
      </c>
      <c r="M729" s="14" t="str">
        <f>IFERROR(ROUND((Table1[[#This Row],[Stock
(S&amp;L)]]/Table1[[#This Row],[Rate
(L/S)]]),0),"")</f>
        <v/>
      </c>
      <c r="O729" t="str">
        <f>IF(Table1[[#This Row],[Rate
(L/S)]]=1,"P/E","C")</f>
        <v>C</v>
      </c>
      <c r="P729" s="7">
        <f>IFERROR(VLOOKUP(Table1[[#This Row],[Stock]],[2]CUS030!$A$5:$BO$10000,21,0)/Table1[[#This Row],[Rate
(L/S)]],"")</f>
        <v>0</v>
      </c>
      <c r="Q729" s="7">
        <f>IFERROR(VLOOKUP(Table1[[#This Row],[Stock]],[2]CUS030!$A$5:$BO$10000,22,0)/Table1[[#This Row],[Rate
(L/S)]],"")</f>
        <v>0</v>
      </c>
      <c r="R729" s="7">
        <f>IFERROR(VLOOKUP(Table1[[#This Row],[Stock]],[2]CUS030!$A$5:$BO$10000,23,0)/Table1[[#This Row],[Rate
(L/S)]],"")</f>
        <v>0</v>
      </c>
      <c r="S729" s="7">
        <f>IFERROR(VLOOKUP(Table1[[#This Row],[Stock]],[2]CUS030!$A$5:$BO$10000,24,0)/Table1[[#This Row],[Rate
(L/S)]],"")</f>
        <v>0</v>
      </c>
      <c r="T729" s="7">
        <f>IFERROR(VLOOKUP(Table1[[#This Row],[Stock]],[2]CUS030!$A$5:$BO$10000,25,0)/Table1[[#This Row],[Rate
(L/S)]],"")</f>
        <v>0</v>
      </c>
      <c r="U729" s="7">
        <f>IFERROR(VLOOKUP(Table1[[#This Row],[Stock]],[2]CUS030!$A$5:$BO$10000,26,0)/Table1[[#This Row],[Rate
(L/S)]],"")</f>
        <v>0</v>
      </c>
      <c r="V729" s="7">
        <f>IFERROR(VLOOKUP(Table1[[#This Row],[Stock]],[2]CUS030!$A$5:$BO$10000,27,0)/Table1[[#This Row],[Rate
(L/S)]],"")</f>
        <v>0</v>
      </c>
      <c r="W729" s="7">
        <f>IFERROR(VLOOKUP(Table1[[#This Row],[Stock]],[2]CUS030!$A$5:$BO$10000,28,0)/Table1[[#This Row],[Rate
(L/S)]],"")</f>
        <v>0</v>
      </c>
      <c r="X729" s="7">
        <f>IFERROR(VLOOKUP(Table1[[#This Row],[Stock]],[2]CUS030!$A$5:$BO$10000,29,0)/Table1[[#This Row],[Rate
(L/S)]],"")</f>
        <v>0</v>
      </c>
      <c r="Y729" s="7">
        <f>IFERROR(VLOOKUP(Table1[[#This Row],[Stock]],[2]CUS030!$A$5:$BO$10000,30,0)/Table1[[#This Row],[Rate
(L/S)]],"")</f>
        <v>0</v>
      </c>
      <c r="Z729" s="7">
        <f>IFERROR(VLOOKUP(Table1[[#This Row],[Stock]],[2]CUS030!$A$5:$BO$10000,31,0)/Table1[[#This Row],[Rate
(L/S)]],"")</f>
        <v>0</v>
      </c>
      <c r="AA729" s="7">
        <f>IFERROR(VLOOKUP(Table1[[#This Row],[Stock]],[2]CUS030!$A$5:$BO$10000,32,0)/Table1[[#This Row],[Rate
(L/S)]],"")</f>
        <v>0</v>
      </c>
      <c r="AB729" s="7">
        <f>IFERROR(VLOOKUP(Table1[[#This Row],[Stock]],[2]CUS030!$A$5:$BO$10000,33,0)/Table1[[#This Row],[Rate
(L/S)]],"")</f>
        <v>0</v>
      </c>
      <c r="AC729" s="7">
        <f>IFERROR(VLOOKUP(Table1[[#This Row],[Stock]],[2]CUS030!$A$5:$BO$10000,34,0)/Table1[[#This Row],[Rate
(L/S)]],"")</f>
        <v>0</v>
      </c>
      <c r="AD729" s="7">
        <f>IFERROR(VLOOKUP(Table1[[#This Row],[Stock]],[2]CUS030!$A$5:$BO$10000,35,0)/Table1[[#This Row],[Rate
(L/S)]],"")</f>
        <v>0</v>
      </c>
      <c r="AE729" s="7">
        <f>IFERROR(VLOOKUP(Table1[[#This Row],[Stock]],[2]CUS030!$A$5:$BO$10000,36,0)/Table1[[#This Row],[Rate
(L/S)]],"")</f>
        <v>0</v>
      </c>
      <c r="AF729" s="7">
        <f>IFERROR(VLOOKUP(Table1[[#This Row],[Stock]],[2]CUS030!$A$5:$BO$10000,37,0)/Table1[[#This Row],[Rate
(L/S)]],"")</f>
        <v>0</v>
      </c>
      <c r="AG729" s="7">
        <f>IFERROR(VLOOKUP(Table1[[#This Row],[Stock]],[2]CUS030!$A$5:$BO$10000,38,0)/Table1[[#This Row],[Rate
(L/S)]],"")</f>
        <v>0</v>
      </c>
      <c r="AH729" s="7">
        <f>IFERROR(VLOOKUP(Table1[[#This Row],[Stock]],[2]CUS030!$A$5:$BO$10000,39,0)/Table1[[#This Row],[Rate
(L/S)]],"")</f>
        <v>0</v>
      </c>
      <c r="AI729" s="7">
        <f>IFERROR(VLOOKUP(Table1[[#This Row],[Stock]],[2]CUS030!$A$5:$BO$10000,40,0)/Table1[[#This Row],[Rate
(L/S)]],"")</f>
        <v>0</v>
      </c>
      <c r="AJ729" s="7">
        <f>IFERROR(VLOOKUP(Table1[[#This Row],[Stock]],[2]CUS030!$A$5:$BO$10000,41,0)/Table1[[#This Row],[Rate
(L/S)]],"")</f>
        <v>0</v>
      </c>
      <c r="AK729" s="7">
        <f>IFERROR(VLOOKUP(Table1[[#This Row],[Stock]],[2]CUS030!$A$5:$BO$10000,42,0)/Table1[[#This Row],[Rate
(L/S)]],"")</f>
        <v>0</v>
      </c>
      <c r="AL729" s="7">
        <f>IFERROR(VLOOKUP(Table1[[#This Row],[Stock]],[2]CUS030!$A$5:$BO$10000,43,0)/Table1[[#This Row],[Rate
(L/S)]],"")</f>
        <v>0</v>
      </c>
      <c r="AM729" s="7">
        <f>IFERROR(VLOOKUP(Table1[[#This Row],[Stock]],[2]CUS030!$A$5:$BO$10000,44,0)/Table1[[#This Row],[Rate
(L/S)]],"")</f>
        <v>0</v>
      </c>
      <c r="AN729" s="7">
        <f>IFERROR(VLOOKUP(Table1[[#This Row],[Stock]],[2]CUS030!$A$5:$BO$10000,45,0)/Table1[[#This Row],[Rate
(L/S)]],"")</f>
        <v>0</v>
      </c>
      <c r="AO729" s="7">
        <f>IFERROR(VLOOKUP(Table1[[#This Row],[Stock]],[2]CUS030!$A$5:$BO$10000,46,0)/Table1[[#This Row],[Rate
(L/S)]],"")</f>
        <v>0</v>
      </c>
      <c r="AP729" s="7">
        <f>IFERROR(VLOOKUP(Table1[[#This Row],[Stock]],[2]CUS030!$A$5:$BO$10000,47,0)/Table1[[#This Row],[Rate
(L/S)]],"")</f>
        <v>0</v>
      </c>
      <c r="AQ729" s="7">
        <f>IFERROR(VLOOKUP(Table1[[#This Row],[Stock]],[2]CUS030!$A$5:$BO$10000,48,0)/Table1[[#This Row],[Rate
(L/S)]],"")</f>
        <v>0</v>
      </c>
      <c r="AR729" s="7">
        <f>IFERROR(VLOOKUP(Table1[[#This Row],[Stock]],[2]CUS030!$A$5:$BO$10000,49,0)/Table1[[#This Row],[Rate
(L/S)]],"")</f>
        <v>0</v>
      </c>
      <c r="AS729" s="7">
        <f>IFERROR(VLOOKUP(Table1[[#This Row],[Stock]],[2]CUS030!$A$5:$BO$10000,50,0)/Table1[[#This Row],[Rate
(L/S)]],"")</f>
        <v>0</v>
      </c>
      <c r="AT729" s="7">
        <f>IFERROR(VLOOKUP(Table1[[#This Row],[Stock]],[2]CUS030!$A$5:$BO$10000,51,0)/Table1[[#This Row],[Rate
(L/S)]],"")</f>
        <v>0</v>
      </c>
      <c r="AU729" s="7">
        <f>IFERROR(VLOOKUP(Table1[[#This Row],[Stock]],[2]CUS030!$A$5:$BO$10000,52,0)/Table1[[#This Row],[Rate
(L/S)]],"")</f>
        <v>0</v>
      </c>
      <c r="AV729" s="7">
        <f>IFERROR(VLOOKUP(Table1[[#This Row],[Stock]],[2]CUS030!$A$5:$BO$10000,53,0)/Table1[[#This Row],[Rate
(L/S)]],"")</f>
        <v>0</v>
      </c>
      <c r="AW729" s="7">
        <f>IFERROR(VLOOKUP(Table1[[#This Row],[Stock]],[2]CUS030!$A$5:$BO$10000,54,0)/Table1[[#This Row],[Rate
(L/S)]],"")</f>
        <v>0</v>
      </c>
      <c r="AX729" s="7">
        <f>IFERROR(VLOOKUP(Table1[[#This Row],[Stock]],[2]CUS030!$A$5:$BO$10000,55,0)/Table1[[#This Row],[Rate
(L/S)]],"")</f>
        <v>0</v>
      </c>
      <c r="AY729" s="7">
        <f>IFERROR(VLOOKUP(Table1[[#This Row],[Stock]],[2]CUS030!$A$5:$BO$10000,56,0)/Table1[[#This Row],[Rate
(L/S)]],"")</f>
        <v>0</v>
      </c>
      <c r="AZ729" s="7">
        <f>IFERROR(VLOOKUP(Table1[[#This Row],[Stock]],[2]CUS030!$A$5:$BO$10000,57,0)/Table1[[#This Row],[Rate
(L/S)]],"")</f>
        <v>0</v>
      </c>
      <c r="BA729" s="7">
        <f>IFERROR(VLOOKUP(Table1[[#This Row],[Stock]],[2]CUS030!$A$5:$BO$10000,58,0)/Table1[[#This Row],[Rate
(L/S)]],"")</f>
        <v>0</v>
      </c>
      <c r="BB729" s="7">
        <f>IFERROR(VLOOKUP(Table1[[#This Row],[Stock]],[2]CUS030!$A$5:$BO$10000,59,0)/Table1[[#This Row],[Rate
(L/S)]],"")</f>
        <v>0</v>
      </c>
      <c r="BC729" s="7">
        <f>IFERROR(VLOOKUP(Table1[[#This Row],[Stock]],[2]CUS030!$A$5:$BO$10000,60,0)/Table1[[#This Row],[Rate
(L/S)]],"")</f>
        <v>0</v>
      </c>
      <c r="BD729" s="7">
        <f>IFERROR(VLOOKUP(Table1[[#This Row],[Stock]],[2]CUS030!$A$5:$BO$10000,61,0)/Table1[[#This Row],[Rate
(L/S)]],"")</f>
        <v>0</v>
      </c>
      <c r="BE729" s="7">
        <f>IFERROR(VLOOKUP(Table1[[#This Row],[Stock]],[2]CUS030!$A$5:$BO$10000,62,0)/Table1[[#This Row],[Rate
(L/S)]],"")</f>
        <v>0</v>
      </c>
      <c r="BF729" s="7">
        <f>IFERROR(VLOOKUP(Table1[[#This Row],[Stock]],[2]CUS030!$A$5:$BO$10000,63,0)/Table1[[#This Row],[Rate
(L/S)]],"")</f>
        <v>0</v>
      </c>
      <c r="BG729" s="7">
        <f>IFERROR(VLOOKUP(Table1[[#This Row],[Stock]],[2]CUS030!$A$5:$BO$10000,64,0)/Table1[[#This Row],[Rate
(L/S)]],"")</f>
        <v>0</v>
      </c>
      <c r="BH729" s="7">
        <f>IFERROR(VLOOKUP(Table1[[#This Row],[Stock]],[2]CUS030!$A$5:$BO$10000,65,0)/Table1[[#This Row],[Rate
(L/S)]],"")</f>
        <v>0</v>
      </c>
      <c r="BI729" s="7" t="s">
        <v>1</v>
      </c>
      <c r="BJ729" s="15">
        <f>IFERROR(IF(Table1[[#This Row],[S.Material]]="S",(Table1[[#This Row],[Total Qty]]+Table1[[#This Row],[N+1]]+Table1[[#This Row],[N+2]]),Table1[[#This Row],[Total Qty]]+Table1[[#This Row],[N+1]]),)</f>
        <v>0</v>
      </c>
      <c r="BK729" s="7" t="str">
        <f>IFERROR(IF(((AVERAGE((Table1[[#This Row],[N+1]],Table1[[#This Row],[N+2]]),Table1[[#This Row],[N+3]])-(Table1[[#This Row],[Total Qty]])))&gt;500,"Fixed&gt;500pcs",""),"")</f>
        <v/>
      </c>
      <c r="BL729" s="7" t="str">
        <f>IF(AND(Table1[[#This Row],[Last Forcast]]=0,Table1[[#This Row],[Total Qty]]&gt;0,Table1[[#This Row],[N+1]]&gt;0),"Check PO again","")</f>
        <v/>
      </c>
    </row>
    <row r="730" spans="2:64" x14ac:dyDescent="0.3">
      <c r="B730">
        <v>728</v>
      </c>
      <c r="C730" t="s">
        <v>940</v>
      </c>
      <c r="D730">
        <f>IFERROR(ROUND((MID(Table1[[#This Row],[Production]],35,(LEN(Table1[[#This Row],[Production]]))-37)/(MID(Table1[[#This Row],[Stock]],35,(LEN(Table1[[#This Row],[Stock]]))-37))),0),"")</f>
        <v>6</v>
      </c>
      <c r="E730" t="s">
        <v>678</v>
      </c>
      <c r="F730" s="16">
        <f>VLOOKUP(LEFT(Table1[[#This Row],[Production]],LEN(Table1[[#This Row],[Production]])-7),Item!$A$5:$Z$1000,26,0)</f>
        <v>2.0310000000000001</v>
      </c>
      <c r="H730" s="8" t="str">
        <f>IFERROR(VLOOKUP(MID(Table1[[#This Row],[Production]],10,2),Special!$B$2:$D$26,3,0),"")</f>
        <v>-</v>
      </c>
      <c r="J730" t="b">
        <f>EXACT(LEFT(Table1[[#This Row],[Stock]],12),LEFT(Table1[[#This Row],[Production]],12))</f>
        <v>1</v>
      </c>
      <c r="K730" t="b">
        <f>EXACT((RIGHT(Table1[[#This Row],[Stock]],3)),((RIGHT(Table1[[#This Row],[Production]],3))))</f>
        <v>1</v>
      </c>
      <c r="L730" s="14" t="str">
        <f>IFERROR(VLOOKUP(Table1[[#This Row],[Stock]],[1]Sheet1!$A$7:$N$10000,14,0),"")</f>
        <v/>
      </c>
      <c r="M730" s="14" t="str">
        <f>IFERROR(ROUND((Table1[[#This Row],[Stock
(S&amp;L)]]/Table1[[#This Row],[Rate
(L/S)]]),0),"")</f>
        <v/>
      </c>
      <c r="O730" t="str">
        <f>IF(Table1[[#This Row],[Rate
(L/S)]]=1,"P/E","C")</f>
        <v>C</v>
      </c>
      <c r="P730" s="7">
        <f>IFERROR(VLOOKUP(Table1[[#This Row],[Stock]],[2]CUS030!$A$5:$BO$10000,21,0)/Table1[[#This Row],[Rate
(L/S)]],"")</f>
        <v>0</v>
      </c>
      <c r="Q730" s="7">
        <f>IFERROR(VLOOKUP(Table1[[#This Row],[Stock]],[2]CUS030!$A$5:$BO$10000,22,0)/Table1[[#This Row],[Rate
(L/S)]],"")</f>
        <v>0</v>
      </c>
      <c r="R730" s="7">
        <f>IFERROR(VLOOKUP(Table1[[#This Row],[Stock]],[2]CUS030!$A$5:$BO$10000,23,0)/Table1[[#This Row],[Rate
(L/S)]],"")</f>
        <v>0</v>
      </c>
      <c r="S730" s="7">
        <f>IFERROR(VLOOKUP(Table1[[#This Row],[Stock]],[2]CUS030!$A$5:$BO$10000,24,0)/Table1[[#This Row],[Rate
(L/S)]],"")</f>
        <v>0</v>
      </c>
      <c r="T730" s="7">
        <f>IFERROR(VLOOKUP(Table1[[#This Row],[Stock]],[2]CUS030!$A$5:$BO$10000,25,0)/Table1[[#This Row],[Rate
(L/S)]],"")</f>
        <v>0</v>
      </c>
      <c r="U730" s="7">
        <f>IFERROR(VLOOKUP(Table1[[#This Row],[Stock]],[2]CUS030!$A$5:$BO$10000,26,0)/Table1[[#This Row],[Rate
(L/S)]],"")</f>
        <v>0</v>
      </c>
      <c r="V730" s="7">
        <f>IFERROR(VLOOKUP(Table1[[#This Row],[Stock]],[2]CUS030!$A$5:$BO$10000,27,0)/Table1[[#This Row],[Rate
(L/S)]],"")</f>
        <v>0</v>
      </c>
      <c r="W730" s="7">
        <f>IFERROR(VLOOKUP(Table1[[#This Row],[Stock]],[2]CUS030!$A$5:$BO$10000,28,0)/Table1[[#This Row],[Rate
(L/S)]],"")</f>
        <v>0</v>
      </c>
      <c r="X730" s="7">
        <f>IFERROR(VLOOKUP(Table1[[#This Row],[Stock]],[2]CUS030!$A$5:$BO$10000,29,0)/Table1[[#This Row],[Rate
(L/S)]],"")</f>
        <v>0</v>
      </c>
      <c r="Y730" s="7">
        <f>IFERROR(VLOOKUP(Table1[[#This Row],[Stock]],[2]CUS030!$A$5:$BO$10000,30,0)/Table1[[#This Row],[Rate
(L/S)]],"")</f>
        <v>0</v>
      </c>
      <c r="Z730" s="7">
        <f>IFERROR(VLOOKUP(Table1[[#This Row],[Stock]],[2]CUS030!$A$5:$BO$10000,31,0)/Table1[[#This Row],[Rate
(L/S)]],"")</f>
        <v>0</v>
      </c>
      <c r="AA730" s="7">
        <f>IFERROR(VLOOKUP(Table1[[#This Row],[Stock]],[2]CUS030!$A$5:$BO$10000,32,0)/Table1[[#This Row],[Rate
(L/S)]],"")</f>
        <v>0</v>
      </c>
      <c r="AB730" s="7">
        <f>IFERROR(VLOOKUP(Table1[[#This Row],[Stock]],[2]CUS030!$A$5:$BO$10000,33,0)/Table1[[#This Row],[Rate
(L/S)]],"")</f>
        <v>0</v>
      </c>
      <c r="AC730" s="7">
        <f>IFERROR(VLOOKUP(Table1[[#This Row],[Stock]],[2]CUS030!$A$5:$BO$10000,34,0)/Table1[[#This Row],[Rate
(L/S)]],"")</f>
        <v>0</v>
      </c>
      <c r="AD730" s="7">
        <f>IFERROR(VLOOKUP(Table1[[#This Row],[Stock]],[2]CUS030!$A$5:$BO$10000,35,0)/Table1[[#This Row],[Rate
(L/S)]],"")</f>
        <v>0</v>
      </c>
      <c r="AE730" s="7">
        <f>IFERROR(VLOOKUP(Table1[[#This Row],[Stock]],[2]CUS030!$A$5:$BO$10000,36,0)/Table1[[#This Row],[Rate
(L/S)]],"")</f>
        <v>0</v>
      </c>
      <c r="AF730" s="7">
        <f>IFERROR(VLOOKUP(Table1[[#This Row],[Stock]],[2]CUS030!$A$5:$BO$10000,37,0)/Table1[[#This Row],[Rate
(L/S)]],"")</f>
        <v>0</v>
      </c>
      <c r="AG730" s="7">
        <f>IFERROR(VLOOKUP(Table1[[#This Row],[Stock]],[2]CUS030!$A$5:$BO$10000,38,0)/Table1[[#This Row],[Rate
(L/S)]],"")</f>
        <v>0</v>
      </c>
      <c r="AH730" s="7">
        <f>IFERROR(VLOOKUP(Table1[[#This Row],[Stock]],[2]CUS030!$A$5:$BO$10000,39,0)/Table1[[#This Row],[Rate
(L/S)]],"")</f>
        <v>0</v>
      </c>
      <c r="AI730" s="7">
        <f>IFERROR(VLOOKUP(Table1[[#This Row],[Stock]],[2]CUS030!$A$5:$BO$10000,40,0)/Table1[[#This Row],[Rate
(L/S)]],"")</f>
        <v>0</v>
      </c>
      <c r="AJ730" s="7">
        <f>IFERROR(VLOOKUP(Table1[[#This Row],[Stock]],[2]CUS030!$A$5:$BO$10000,41,0)/Table1[[#This Row],[Rate
(L/S)]],"")</f>
        <v>0</v>
      </c>
      <c r="AK730" s="7">
        <f>IFERROR(VLOOKUP(Table1[[#This Row],[Stock]],[2]CUS030!$A$5:$BO$10000,42,0)/Table1[[#This Row],[Rate
(L/S)]],"")</f>
        <v>0</v>
      </c>
      <c r="AL730" s="7">
        <f>IFERROR(VLOOKUP(Table1[[#This Row],[Stock]],[2]CUS030!$A$5:$BO$10000,43,0)/Table1[[#This Row],[Rate
(L/S)]],"")</f>
        <v>0</v>
      </c>
      <c r="AM730" s="7">
        <f>IFERROR(VLOOKUP(Table1[[#This Row],[Stock]],[2]CUS030!$A$5:$BO$10000,44,0)/Table1[[#This Row],[Rate
(L/S)]],"")</f>
        <v>0</v>
      </c>
      <c r="AN730" s="7">
        <f>IFERROR(VLOOKUP(Table1[[#This Row],[Stock]],[2]CUS030!$A$5:$BO$10000,45,0)/Table1[[#This Row],[Rate
(L/S)]],"")</f>
        <v>0</v>
      </c>
      <c r="AO730" s="7">
        <f>IFERROR(VLOOKUP(Table1[[#This Row],[Stock]],[2]CUS030!$A$5:$BO$10000,46,0)/Table1[[#This Row],[Rate
(L/S)]],"")</f>
        <v>0</v>
      </c>
      <c r="AP730" s="7">
        <f>IFERROR(VLOOKUP(Table1[[#This Row],[Stock]],[2]CUS030!$A$5:$BO$10000,47,0)/Table1[[#This Row],[Rate
(L/S)]],"")</f>
        <v>0</v>
      </c>
      <c r="AQ730" s="7">
        <f>IFERROR(VLOOKUP(Table1[[#This Row],[Stock]],[2]CUS030!$A$5:$BO$10000,48,0)/Table1[[#This Row],[Rate
(L/S)]],"")</f>
        <v>0</v>
      </c>
      <c r="AR730" s="7">
        <f>IFERROR(VLOOKUP(Table1[[#This Row],[Stock]],[2]CUS030!$A$5:$BO$10000,49,0)/Table1[[#This Row],[Rate
(L/S)]],"")</f>
        <v>0</v>
      </c>
      <c r="AS730" s="7">
        <f>IFERROR(VLOOKUP(Table1[[#This Row],[Stock]],[2]CUS030!$A$5:$BO$10000,50,0)/Table1[[#This Row],[Rate
(L/S)]],"")</f>
        <v>0</v>
      </c>
      <c r="AT730" s="7">
        <f>IFERROR(VLOOKUP(Table1[[#This Row],[Stock]],[2]CUS030!$A$5:$BO$10000,51,0)/Table1[[#This Row],[Rate
(L/S)]],"")</f>
        <v>0</v>
      </c>
      <c r="AU730" s="7">
        <f>IFERROR(VLOOKUP(Table1[[#This Row],[Stock]],[2]CUS030!$A$5:$BO$10000,52,0)/Table1[[#This Row],[Rate
(L/S)]],"")</f>
        <v>0</v>
      </c>
      <c r="AV730" s="7">
        <f>IFERROR(VLOOKUP(Table1[[#This Row],[Stock]],[2]CUS030!$A$5:$BO$10000,53,0)/Table1[[#This Row],[Rate
(L/S)]],"")</f>
        <v>0</v>
      </c>
      <c r="AW730" s="7">
        <f>IFERROR(VLOOKUP(Table1[[#This Row],[Stock]],[2]CUS030!$A$5:$BO$10000,54,0)/Table1[[#This Row],[Rate
(L/S)]],"")</f>
        <v>0</v>
      </c>
      <c r="AX730" s="7">
        <f>IFERROR(VLOOKUP(Table1[[#This Row],[Stock]],[2]CUS030!$A$5:$BO$10000,55,0)/Table1[[#This Row],[Rate
(L/S)]],"")</f>
        <v>0</v>
      </c>
      <c r="AY730" s="7">
        <f>IFERROR(VLOOKUP(Table1[[#This Row],[Stock]],[2]CUS030!$A$5:$BO$10000,56,0)/Table1[[#This Row],[Rate
(L/S)]],"")</f>
        <v>0</v>
      </c>
      <c r="AZ730" s="7">
        <f>IFERROR(VLOOKUP(Table1[[#This Row],[Stock]],[2]CUS030!$A$5:$BO$10000,57,0)/Table1[[#This Row],[Rate
(L/S)]],"")</f>
        <v>0</v>
      </c>
      <c r="BA730" s="7">
        <f>IFERROR(VLOOKUP(Table1[[#This Row],[Stock]],[2]CUS030!$A$5:$BO$10000,58,0)/Table1[[#This Row],[Rate
(L/S)]],"")</f>
        <v>0</v>
      </c>
      <c r="BB730" s="7">
        <f>IFERROR(VLOOKUP(Table1[[#This Row],[Stock]],[2]CUS030!$A$5:$BO$10000,59,0)/Table1[[#This Row],[Rate
(L/S)]],"")</f>
        <v>0</v>
      </c>
      <c r="BC730" s="7">
        <f>IFERROR(VLOOKUP(Table1[[#This Row],[Stock]],[2]CUS030!$A$5:$BO$10000,60,0)/Table1[[#This Row],[Rate
(L/S)]],"")</f>
        <v>0</v>
      </c>
      <c r="BD730" s="7">
        <f>IFERROR(VLOOKUP(Table1[[#This Row],[Stock]],[2]CUS030!$A$5:$BO$10000,61,0)/Table1[[#This Row],[Rate
(L/S)]],"")</f>
        <v>0</v>
      </c>
      <c r="BE730" s="7">
        <f>IFERROR(VLOOKUP(Table1[[#This Row],[Stock]],[2]CUS030!$A$5:$BO$10000,62,0)/Table1[[#This Row],[Rate
(L/S)]],"")</f>
        <v>0</v>
      </c>
      <c r="BF730" s="7">
        <f>IFERROR(VLOOKUP(Table1[[#This Row],[Stock]],[2]CUS030!$A$5:$BO$10000,63,0)/Table1[[#This Row],[Rate
(L/S)]],"")</f>
        <v>0</v>
      </c>
      <c r="BG730" s="7">
        <f>IFERROR(VLOOKUP(Table1[[#This Row],[Stock]],[2]CUS030!$A$5:$BO$10000,64,0)/Table1[[#This Row],[Rate
(L/S)]],"")</f>
        <v>0</v>
      </c>
      <c r="BH730" s="7">
        <f>IFERROR(VLOOKUP(Table1[[#This Row],[Stock]],[2]CUS030!$A$5:$BO$10000,65,0)/Table1[[#This Row],[Rate
(L/S)]],"")</f>
        <v>0</v>
      </c>
      <c r="BI730" s="7" t="s">
        <v>1</v>
      </c>
      <c r="BJ730" s="15">
        <f>IFERROR(IF(Table1[[#This Row],[S.Material]]="S",(Table1[[#This Row],[Total Qty]]+Table1[[#This Row],[N+1]]+Table1[[#This Row],[N+2]]),Table1[[#This Row],[Total Qty]]+Table1[[#This Row],[N+1]]),)</f>
        <v>0</v>
      </c>
      <c r="BK730" s="7" t="str">
        <f>IFERROR(IF(((AVERAGE((Table1[[#This Row],[N+1]],Table1[[#This Row],[N+2]]),Table1[[#This Row],[N+3]])-(Table1[[#This Row],[Total Qty]])))&gt;500,"Fixed&gt;500pcs",""),"")</f>
        <v/>
      </c>
      <c r="BL730" s="7" t="str">
        <f>IF(AND(Table1[[#This Row],[Last Forcast]]=0,Table1[[#This Row],[Total Qty]]&gt;0,Table1[[#This Row],[N+1]]&gt;0),"Check PO again","")</f>
        <v/>
      </c>
    </row>
    <row r="731" spans="2:64" x14ac:dyDescent="0.3">
      <c r="B731">
        <v>729</v>
      </c>
      <c r="C731" t="s">
        <v>941</v>
      </c>
      <c r="D731">
        <f>IFERROR(ROUND((MID(Table1[[#This Row],[Production]],35,(LEN(Table1[[#This Row],[Production]]))-37)/(MID(Table1[[#This Row],[Stock]],35,(LEN(Table1[[#This Row],[Stock]]))-37))),0),"")</f>
        <v>3</v>
      </c>
      <c r="E731" t="s">
        <v>546</v>
      </c>
      <c r="F731" s="16">
        <f>VLOOKUP(LEFT(Table1[[#This Row],[Production]],LEN(Table1[[#This Row],[Production]])-7),Item!$A$5:$Z$1000,26,0)</f>
        <v>0.69</v>
      </c>
      <c r="H731" s="8" t="str">
        <f>IFERROR(VLOOKUP(MID(Table1[[#This Row],[Production]],10,2),Special!$B$2:$D$26,3,0),"")</f>
        <v>S</v>
      </c>
      <c r="J731" t="b">
        <f>EXACT(LEFT(Table1[[#This Row],[Stock]],12),LEFT(Table1[[#This Row],[Production]],12))</f>
        <v>1</v>
      </c>
      <c r="K731" t="b">
        <f>EXACT((RIGHT(Table1[[#This Row],[Stock]],3)),((RIGHT(Table1[[#This Row],[Production]],3))))</f>
        <v>1</v>
      </c>
      <c r="L731" s="14" t="str">
        <f>IFERROR(VLOOKUP(Table1[[#This Row],[Stock]],[1]Sheet1!$A$7:$N$10000,14,0),"")</f>
        <v/>
      </c>
      <c r="M731" s="14" t="str">
        <f>IFERROR(ROUND((Table1[[#This Row],[Stock
(S&amp;L)]]/Table1[[#This Row],[Rate
(L/S)]]),0),"")</f>
        <v/>
      </c>
      <c r="O731" t="str">
        <f>IF(Table1[[#This Row],[Rate
(L/S)]]=1,"P/E","C")</f>
        <v>C</v>
      </c>
      <c r="P731" s="7">
        <f>IFERROR(VLOOKUP(Table1[[#This Row],[Stock]],[2]CUS030!$A$5:$BO$10000,21,0)/Table1[[#This Row],[Rate
(L/S)]],"")</f>
        <v>0</v>
      </c>
      <c r="Q731" s="7">
        <f>IFERROR(VLOOKUP(Table1[[#This Row],[Stock]],[2]CUS030!$A$5:$BO$10000,22,0)/Table1[[#This Row],[Rate
(L/S)]],"")</f>
        <v>0</v>
      </c>
      <c r="R731" s="7">
        <f>IFERROR(VLOOKUP(Table1[[#This Row],[Stock]],[2]CUS030!$A$5:$BO$10000,23,0)/Table1[[#This Row],[Rate
(L/S)]],"")</f>
        <v>0</v>
      </c>
      <c r="S731" s="7">
        <f>IFERROR(VLOOKUP(Table1[[#This Row],[Stock]],[2]CUS030!$A$5:$BO$10000,24,0)/Table1[[#This Row],[Rate
(L/S)]],"")</f>
        <v>0</v>
      </c>
      <c r="T731" s="7">
        <f>IFERROR(VLOOKUP(Table1[[#This Row],[Stock]],[2]CUS030!$A$5:$BO$10000,25,0)/Table1[[#This Row],[Rate
(L/S)]],"")</f>
        <v>0</v>
      </c>
      <c r="U731" s="7">
        <f>IFERROR(VLOOKUP(Table1[[#This Row],[Stock]],[2]CUS030!$A$5:$BO$10000,26,0)/Table1[[#This Row],[Rate
(L/S)]],"")</f>
        <v>0</v>
      </c>
      <c r="V731" s="7">
        <f>IFERROR(VLOOKUP(Table1[[#This Row],[Stock]],[2]CUS030!$A$5:$BO$10000,27,0)/Table1[[#This Row],[Rate
(L/S)]],"")</f>
        <v>0</v>
      </c>
      <c r="W731" s="7">
        <f>IFERROR(VLOOKUP(Table1[[#This Row],[Stock]],[2]CUS030!$A$5:$BO$10000,28,0)/Table1[[#This Row],[Rate
(L/S)]],"")</f>
        <v>0</v>
      </c>
      <c r="X731" s="7">
        <f>IFERROR(VLOOKUP(Table1[[#This Row],[Stock]],[2]CUS030!$A$5:$BO$10000,29,0)/Table1[[#This Row],[Rate
(L/S)]],"")</f>
        <v>0</v>
      </c>
      <c r="Y731" s="7">
        <f>IFERROR(VLOOKUP(Table1[[#This Row],[Stock]],[2]CUS030!$A$5:$BO$10000,30,0)/Table1[[#This Row],[Rate
(L/S)]],"")</f>
        <v>0</v>
      </c>
      <c r="Z731" s="7">
        <f>IFERROR(VLOOKUP(Table1[[#This Row],[Stock]],[2]CUS030!$A$5:$BO$10000,31,0)/Table1[[#This Row],[Rate
(L/S)]],"")</f>
        <v>0</v>
      </c>
      <c r="AA731" s="7">
        <f>IFERROR(VLOOKUP(Table1[[#This Row],[Stock]],[2]CUS030!$A$5:$BO$10000,32,0)/Table1[[#This Row],[Rate
(L/S)]],"")</f>
        <v>0</v>
      </c>
      <c r="AB731" s="7">
        <f>IFERROR(VLOOKUP(Table1[[#This Row],[Stock]],[2]CUS030!$A$5:$BO$10000,33,0)/Table1[[#This Row],[Rate
(L/S)]],"")</f>
        <v>0</v>
      </c>
      <c r="AC731" s="7">
        <f>IFERROR(VLOOKUP(Table1[[#This Row],[Stock]],[2]CUS030!$A$5:$BO$10000,34,0)/Table1[[#This Row],[Rate
(L/S)]],"")</f>
        <v>0</v>
      </c>
      <c r="AD731" s="7">
        <f>IFERROR(VLOOKUP(Table1[[#This Row],[Stock]],[2]CUS030!$A$5:$BO$10000,35,0)/Table1[[#This Row],[Rate
(L/S)]],"")</f>
        <v>0</v>
      </c>
      <c r="AE731" s="7">
        <f>IFERROR(VLOOKUP(Table1[[#This Row],[Stock]],[2]CUS030!$A$5:$BO$10000,36,0)/Table1[[#This Row],[Rate
(L/S)]],"")</f>
        <v>0</v>
      </c>
      <c r="AF731" s="7">
        <f>IFERROR(VLOOKUP(Table1[[#This Row],[Stock]],[2]CUS030!$A$5:$BO$10000,37,0)/Table1[[#This Row],[Rate
(L/S)]],"")</f>
        <v>0</v>
      </c>
      <c r="AG731" s="7">
        <f>IFERROR(VLOOKUP(Table1[[#This Row],[Stock]],[2]CUS030!$A$5:$BO$10000,38,0)/Table1[[#This Row],[Rate
(L/S)]],"")</f>
        <v>0</v>
      </c>
      <c r="AH731" s="7">
        <f>IFERROR(VLOOKUP(Table1[[#This Row],[Stock]],[2]CUS030!$A$5:$BO$10000,39,0)/Table1[[#This Row],[Rate
(L/S)]],"")</f>
        <v>0</v>
      </c>
      <c r="AI731" s="7">
        <f>IFERROR(VLOOKUP(Table1[[#This Row],[Stock]],[2]CUS030!$A$5:$BO$10000,40,0)/Table1[[#This Row],[Rate
(L/S)]],"")</f>
        <v>0</v>
      </c>
      <c r="AJ731" s="7">
        <f>IFERROR(VLOOKUP(Table1[[#This Row],[Stock]],[2]CUS030!$A$5:$BO$10000,41,0)/Table1[[#This Row],[Rate
(L/S)]],"")</f>
        <v>0</v>
      </c>
      <c r="AK731" s="7">
        <f>IFERROR(VLOOKUP(Table1[[#This Row],[Stock]],[2]CUS030!$A$5:$BO$10000,42,0)/Table1[[#This Row],[Rate
(L/S)]],"")</f>
        <v>0</v>
      </c>
      <c r="AL731" s="7">
        <f>IFERROR(VLOOKUP(Table1[[#This Row],[Stock]],[2]CUS030!$A$5:$BO$10000,43,0)/Table1[[#This Row],[Rate
(L/S)]],"")</f>
        <v>0</v>
      </c>
      <c r="AM731" s="7">
        <f>IFERROR(VLOOKUP(Table1[[#This Row],[Stock]],[2]CUS030!$A$5:$BO$10000,44,0)/Table1[[#This Row],[Rate
(L/S)]],"")</f>
        <v>0</v>
      </c>
      <c r="AN731" s="7">
        <f>IFERROR(VLOOKUP(Table1[[#This Row],[Stock]],[2]CUS030!$A$5:$BO$10000,45,0)/Table1[[#This Row],[Rate
(L/S)]],"")</f>
        <v>0</v>
      </c>
      <c r="AO731" s="7">
        <f>IFERROR(VLOOKUP(Table1[[#This Row],[Stock]],[2]CUS030!$A$5:$BO$10000,46,0)/Table1[[#This Row],[Rate
(L/S)]],"")</f>
        <v>0</v>
      </c>
      <c r="AP731" s="7">
        <f>IFERROR(VLOOKUP(Table1[[#This Row],[Stock]],[2]CUS030!$A$5:$BO$10000,47,0)/Table1[[#This Row],[Rate
(L/S)]],"")</f>
        <v>0</v>
      </c>
      <c r="AQ731" s="7">
        <f>IFERROR(VLOOKUP(Table1[[#This Row],[Stock]],[2]CUS030!$A$5:$BO$10000,48,0)/Table1[[#This Row],[Rate
(L/S)]],"")</f>
        <v>0</v>
      </c>
      <c r="AR731" s="7">
        <f>IFERROR(VLOOKUP(Table1[[#This Row],[Stock]],[2]CUS030!$A$5:$BO$10000,49,0)/Table1[[#This Row],[Rate
(L/S)]],"")</f>
        <v>0</v>
      </c>
      <c r="AS731" s="7">
        <f>IFERROR(VLOOKUP(Table1[[#This Row],[Stock]],[2]CUS030!$A$5:$BO$10000,50,0)/Table1[[#This Row],[Rate
(L/S)]],"")</f>
        <v>0</v>
      </c>
      <c r="AT731" s="7">
        <f>IFERROR(VLOOKUP(Table1[[#This Row],[Stock]],[2]CUS030!$A$5:$BO$10000,51,0)/Table1[[#This Row],[Rate
(L/S)]],"")</f>
        <v>0</v>
      </c>
      <c r="AU731" s="7">
        <f>IFERROR(VLOOKUP(Table1[[#This Row],[Stock]],[2]CUS030!$A$5:$BO$10000,52,0)/Table1[[#This Row],[Rate
(L/S)]],"")</f>
        <v>0</v>
      </c>
      <c r="AV731" s="7">
        <f>IFERROR(VLOOKUP(Table1[[#This Row],[Stock]],[2]CUS030!$A$5:$BO$10000,53,0)/Table1[[#This Row],[Rate
(L/S)]],"")</f>
        <v>0</v>
      </c>
      <c r="AW731" s="7">
        <f>IFERROR(VLOOKUP(Table1[[#This Row],[Stock]],[2]CUS030!$A$5:$BO$10000,54,0)/Table1[[#This Row],[Rate
(L/S)]],"")</f>
        <v>0</v>
      </c>
      <c r="AX731" s="7">
        <f>IFERROR(VLOOKUP(Table1[[#This Row],[Stock]],[2]CUS030!$A$5:$BO$10000,55,0)/Table1[[#This Row],[Rate
(L/S)]],"")</f>
        <v>0</v>
      </c>
      <c r="AY731" s="7">
        <f>IFERROR(VLOOKUP(Table1[[#This Row],[Stock]],[2]CUS030!$A$5:$BO$10000,56,0)/Table1[[#This Row],[Rate
(L/S)]],"")</f>
        <v>0</v>
      </c>
      <c r="AZ731" s="7">
        <f>IFERROR(VLOOKUP(Table1[[#This Row],[Stock]],[2]CUS030!$A$5:$BO$10000,57,0)/Table1[[#This Row],[Rate
(L/S)]],"")</f>
        <v>0</v>
      </c>
      <c r="BA731" s="7">
        <f>IFERROR(VLOOKUP(Table1[[#This Row],[Stock]],[2]CUS030!$A$5:$BO$10000,58,0)/Table1[[#This Row],[Rate
(L/S)]],"")</f>
        <v>0</v>
      </c>
      <c r="BB731" s="7">
        <f>IFERROR(VLOOKUP(Table1[[#This Row],[Stock]],[2]CUS030!$A$5:$BO$10000,59,0)/Table1[[#This Row],[Rate
(L/S)]],"")</f>
        <v>0</v>
      </c>
      <c r="BC731" s="7">
        <f>IFERROR(VLOOKUP(Table1[[#This Row],[Stock]],[2]CUS030!$A$5:$BO$10000,60,0)/Table1[[#This Row],[Rate
(L/S)]],"")</f>
        <v>0</v>
      </c>
      <c r="BD731" s="7">
        <f>IFERROR(VLOOKUP(Table1[[#This Row],[Stock]],[2]CUS030!$A$5:$BO$10000,61,0)/Table1[[#This Row],[Rate
(L/S)]],"")</f>
        <v>0</v>
      </c>
      <c r="BE731" s="7">
        <f>IFERROR(VLOOKUP(Table1[[#This Row],[Stock]],[2]CUS030!$A$5:$BO$10000,62,0)/Table1[[#This Row],[Rate
(L/S)]],"")</f>
        <v>0</v>
      </c>
      <c r="BF731" s="7">
        <f>IFERROR(VLOOKUP(Table1[[#This Row],[Stock]],[2]CUS030!$A$5:$BO$10000,63,0)/Table1[[#This Row],[Rate
(L/S)]],"")</f>
        <v>0</v>
      </c>
      <c r="BG731" s="7">
        <f>IFERROR(VLOOKUP(Table1[[#This Row],[Stock]],[2]CUS030!$A$5:$BO$10000,64,0)/Table1[[#This Row],[Rate
(L/S)]],"")</f>
        <v>0</v>
      </c>
      <c r="BH731" s="7">
        <f>IFERROR(VLOOKUP(Table1[[#This Row],[Stock]],[2]CUS030!$A$5:$BO$10000,65,0)/Table1[[#This Row],[Rate
(L/S)]],"")</f>
        <v>0</v>
      </c>
      <c r="BI731" s="7" t="s">
        <v>1</v>
      </c>
      <c r="BJ731" s="15">
        <f>IFERROR(IF(Table1[[#This Row],[S.Material]]="S",(Table1[[#This Row],[Total Qty]]+Table1[[#This Row],[N+1]]+Table1[[#This Row],[N+2]]),Table1[[#This Row],[Total Qty]]+Table1[[#This Row],[N+1]]),)</f>
        <v>0</v>
      </c>
      <c r="BK731" s="7" t="str">
        <f>IFERROR(IF(((AVERAGE((Table1[[#This Row],[N+1]],Table1[[#This Row],[N+2]]),Table1[[#This Row],[N+3]])-(Table1[[#This Row],[Total Qty]])))&gt;500,"Fixed&gt;500pcs",""),"")</f>
        <v/>
      </c>
      <c r="BL731" s="7" t="str">
        <f>IF(AND(Table1[[#This Row],[Last Forcast]]=0,Table1[[#This Row],[Total Qty]]&gt;0,Table1[[#This Row],[N+1]]&gt;0),"Check PO again","")</f>
        <v/>
      </c>
    </row>
    <row r="732" spans="2:64" x14ac:dyDescent="0.3">
      <c r="B732">
        <v>730</v>
      </c>
      <c r="C732" t="s">
        <v>942</v>
      </c>
      <c r="D732">
        <f>IFERROR(ROUND((MID(Table1[[#This Row],[Production]],35,(LEN(Table1[[#This Row],[Production]]))-37)/(MID(Table1[[#This Row],[Stock]],35,(LEN(Table1[[#This Row],[Stock]]))-37))),0),"")</f>
        <v>3</v>
      </c>
      <c r="E732" t="s">
        <v>516</v>
      </c>
      <c r="F732" s="16">
        <f>VLOOKUP(LEFT(Table1[[#This Row],[Production]],LEN(Table1[[#This Row],[Production]])-7),Item!$A$5:$Z$1000,26,0)</f>
        <v>1.3120000000000001</v>
      </c>
      <c r="H732" s="8" t="str">
        <f>IFERROR(VLOOKUP(MID(Table1[[#This Row],[Production]],10,2),Special!$B$2:$D$26,3,0),"")</f>
        <v>S</v>
      </c>
      <c r="J732" t="b">
        <f>EXACT(LEFT(Table1[[#This Row],[Stock]],12),LEFT(Table1[[#This Row],[Production]],12))</f>
        <v>1</v>
      </c>
      <c r="K732" t="b">
        <f>EXACT((RIGHT(Table1[[#This Row],[Stock]],3)),((RIGHT(Table1[[#This Row],[Production]],3))))</f>
        <v>1</v>
      </c>
      <c r="L732" s="14" t="str">
        <f>IFERROR(VLOOKUP(Table1[[#This Row],[Stock]],[1]Sheet1!$A$7:$N$10000,14,0),"")</f>
        <v/>
      </c>
      <c r="M732" s="14" t="str">
        <f>IFERROR(ROUND((Table1[[#This Row],[Stock
(S&amp;L)]]/Table1[[#This Row],[Rate
(L/S)]]),0),"")</f>
        <v/>
      </c>
      <c r="O732" t="str">
        <f>IF(Table1[[#This Row],[Rate
(L/S)]]=1,"P/E","C")</f>
        <v>C</v>
      </c>
      <c r="P732" s="7">
        <f>IFERROR(VLOOKUP(Table1[[#This Row],[Stock]],[2]CUS030!$A$5:$BO$10000,21,0)/Table1[[#This Row],[Rate
(L/S)]],"")</f>
        <v>0</v>
      </c>
      <c r="Q732" s="7">
        <f>IFERROR(VLOOKUP(Table1[[#This Row],[Stock]],[2]CUS030!$A$5:$BO$10000,22,0)/Table1[[#This Row],[Rate
(L/S)]],"")</f>
        <v>0</v>
      </c>
      <c r="R732" s="7">
        <f>IFERROR(VLOOKUP(Table1[[#This Row],[Stock]],[2]CUS030!$A$5:$BO$10000,23,0)/Table1[[#This Row],[Rate
(L/S)]],"")</f>
        <v>0</v>
      </c>
      <c r="S732" s="7">
        <f>IFERROR(VLOOKUP(Table1[[#This Row],[Stock]],[2]CUS030!$A$5:$BO$10000,24,0)/Table1[[#This Row],[Rate
(L/S)]],"")</f>
        <v>0</v>
      </c>
      <c r="T732" s="7">
        <f>IFERROR(VLOOKUP(Table1[[#This Row],[Stock]],[2]CUS030!$A$5:$BO$10000,25,0)/Table1[[#This Row],[Rate
(L/S)]],"")</f>
        <v>0</v>
      </c>
      <c r="U732" s="7">
        <f>IFERROR(VLOOKUP(Table1[[#This Row],[Stock]],[2]CUS030!$A$5:$BO$10000,26,0)/Table1[[#This Row],[Rate
(L/S)]],"")</f>
        <v>0</v>
      </c>
      <c r="V732" s="7">
        <f>IFERROR(VLOOKUP(Table1[[#This Row],[Stock]],[2]CUS030!$A$5:$BO$10000,27,0)/Table1[[#This Row],[Rate
(L/S)]],"")</f>
        <v>0</v>
      </c>
      <c r="W732" s="7">
        <f>IFERROR(VLOOKUP(Table1[[#This Row],[Stock]],[2]CUS030!$A$5:$BO$10000,28,0)/Table1[[#This Row],[Rate
(L/S)]],"")</f>
        <v>0</v>
      </c>
      <c r="X732" s="7">
        <f>IFERROR(VLOOKUP(Table1[[#This Row],[Stock]],[2]CUS030!$A$5:$BO$10000,29,0)/Table1[[#This Row],[Rate
(L/S)]],"")</f>
        <v>0</v>
      </c>
      <c r="Y732" s="7">
        <f>IFERROR(VLOOKUP(Table1[[#This Row],[Stock]],[2]CUS030!$A$5:$BO$10000,30,0)/Table1[[#This Row],[Rate
(L/S)]],"")</f>
        <v>0</v>
      </c>
      <c r="Z732" s="7">
        <f>IFERROR(VLOOKUP(Table1[[#This Row],[Stock]],[2]CUS030!$A$5:$BO$10000,31,0)/Table1[[#This Row],[Rate
(L/S)]],"")</f>
        <v>0</v>
      </c>
      <c r="AA732" s="7">
        <f>IFERROR(VLOOKUP(Table1[[#This Row],[Stock]],[2]CUS030!$A$5:$BO$10000,32,0)/Table1[[#This Row],[Rate
(L/S)]],"")</f>
        <v>0</v>
      </c>
      <c r="AB732" s="7">
        <f>IFERROR(VLOOKUP(Table1[[#This Row],[Stock]],[2]CUS030!$A$5:$BO$10000,33,0)/Table1[[#This Row],[Rate
(L/S)]],"")</f>
        <v>0</v>
      </c>
      <c r="AC732" s="7">
        <f>IFERROR(VLOOKUP(Table1[[#This Row],[Stock]],[2]CUS030!$A$5:$BO$10000,34,0)/Table1[[#This Row],[Rate
(L/S)]],"")</f>
        <v>0</v>
      </c>
      <c r="AD732" s="7">
        <f>IFERROR(VLOOKUP(Table1[[#This Row],[Stock]],[2]CUS030!$A$5:$BO$10000,35,0)/Table1[[#This Row],[Rate
(L/S)]],"")</f>
        <v>0</v>
      </c>
      <c r="AE732" s="7">
        <f>IFERROR(VLOOKUP(Table1[[#This Row],[Stock]],[2]CUS030!$A$5:$BO$10000,36,0)/Table1[[#This Row],[Rate
(L/S)]],"")</f>
        <v>0</v>
      </c>
      <c r="AF732" s="7">
        <f>IFERROR(VLOOKUP(Table1[[#This Row],[Stock]],[2]CUS030!$A$5:$BO$10000,37,0)/Table1[[#This Row],[Rate
(L/S)]],"")</f>
        <v>0</v>
      </c>
      <c r="AG732" s="7">
        <f>IFERROR(VLOOKUP(Table1[[#This Row],[Stock]],[2]CUS030!$A$5:$BO$10000,38,0)/Table1[[#This Row],[Rate
(L/S)]],"")</f>
        <v>0</v>
      </c>
      <c r="AH732" s="7">
        <f>IFERROR(VLOOKUP(Table1[[#This Row],[Stock]],[2]CUS030!$A$5:$BO$10000,39,0)/Table1[[#This Row],[Rate
(L/S)]],"")</f>
        <v>0</v>
      </c>
      <c r="AI732" s="7">
        <f>IFERROR(VLOOKUP(Table1[[#This Row],[Stock]],[2]CUS030!$A$5:$BO$10000,40,0)/Table1[[#This Row],[Rate
(L/S)]],"")</f>
        <v>0</v>
      </c>
      <c r="AJ732" s="7">
        <f>IFERROR(VLOOKUP(Table1[[#This Row],[Stock]],[2]CUS030!$A$5:$BO$10000,41,0)/Table1[[#This Row],[Rate
(L/S)]],"")</f>
        <v>0</v>
      </c>
      <c r="AK732" s="7">
        <f>IFERROR(VLOOKUP(Table1[[#This Row],[Stock]],[2]CUS030!$A$5:$BO$10000,42,0)/Table1[[#This Row],[Rate
(L/S)]],"")</f>
        <v>0</v>
      </c>
      <c r="AL732" s="7">
        <f>IFERROR(VLOOKUP(Table1[[#This Row],[Stock]],[2]CUS030!$A$5:$BO$10000,43,0)/Table1[[#This Row],[Rate
(L/S)]],"")</f>
        <v>0</v>
      </c>
      <c r="AM732" s="7">
        <f>IFERROR(VLOOKUP(Table1[[#This Row],[Stock]],[2]CUS030!$A$5:$BO$10000,44,0)/Table1[[#This Row],[Rate
(L/S)]],"")</f>
        <v>0</v>
      </c>
      <c r="AN732" s="7">
        <f>IFERROR(VLOOKUP(Table1[[#This Row],[Stock]],[2]CUS030!$A$5:$BO$10000,45,0)/Table1[[#This Row],[Rate
(L/S)]],"")</f>
        <v>0</v>
      </c>
      <c r="AO732" s="7">
        <f>IFERROR(VLOOKUP(Table1[[#This Row],[Stock]],[2]CUS030!$A$5:$BO$10000,46,0)/Table1[[#This Row],[Rate
(L/S)]],"")</f>
        <v>0</v>
      </c>
      <c r="AP732" s="7">
        <f>IFERROR(VLOOKUP(Table1[[#This Row],[Stock]],[2]CUS030!$A$5:$BO$10000,47,0)/Table1[[#This Row],[Rate
(L/S)]],"")</f>
        <v>0</v>
      </c>
      <c r="AQ732" s="7">
        <f>IFERROR(VLOOKUP(Table1[[#This Row],[Stock]],[2]CUS030!$A$5:$BO$10000,48,0)/Table1[[#This Row],[Rate
(L/S)]],"")</f>
        <v>0</v>
      </c>
      <c r="AR732" s="7">
        <f>IFERROR(VLOOKUP(Table1[[#This Row],[Stock]],[2]CUS030!$A$5:$BO$10000,49,0)/Table1[[#This Row],[Rate
(L/S)]],"")</f>
        <v>0</v>
      </c>
      <c r="AS732" s="7">
        <f>IFERROR(VLOOKUP(Table1[[#This Row],[Stock]],[2]CUS030!$A$5:$BO$10000,50,0)/Table1[[#This Row],[Rate
(L/S)]],"")</f>
        <v>0</v>
      </c>
      <c r="AT732" s="7">
        <f>IFERROR(VLOOKUP(Table1[[#This Row],[Stock]],[2]CUS030!$A$5:$BO$10000,51,0)/Table1[[#This Row],[Rate
(L/S)]],"")</f>
        <v>0</v>
      </c>
      <c r="AU732" s="7">
        <f>IFERROR(VLOOKUP(Table1[[#This Row],[Stock]],[2]CUS030!$A$5:$BO$10000,52,0)/Table1[[#This Row],[Rate
(L/S)]],"")</f>
        <v>0</v>
      </c>
      <c r="AV732" s="7">
        <f>IFERROR(VLOOKUP(Table1[[#This Row],[Stock]],[2]CUS030!$A$5:$BO$10000,53,0)/Table1[[#This Row],[Rate
(L/S)]],"")</f>
        <v>0</v>
      </c>
      <c r="AW732" s="7">
        <f>IFERROR(VLOOKUP(Table1[[#This Row],[Stock]],[2]CUS030!$A$5:$BO$10000,54,0)/Table1[[#This Row],[Rate
(L/S)]],"")</f>
        <v>0</v>
      </c>
      <c r="AX732" s="7">
        <f>IFERROR(VLOOKUP(Table1[[#This Row],[Stock]],[2]CUS030!$A$5:$BO$10000,55,0)/Table1[[#This Row],[Rate
(L/S)]],"")</f>
        <v>0</v>
      </c>
      <c r="AY732" s="7">
        <f>IFERROR(VLOOKUP(Table1[[#This Row],[Stock]],[2]CUS030!$A$5:$BO$10000,56,0)/Table1[[#This Row],[Rate
(L/S)]],"")</f>
        <v>0</v>
      </c>
      <c r="AZ732" s="7">
        <f>IFERROR(VLOOKUP(Table1[[#This Row],[Stock]],[2]CUS030!$A$5:$BO$10000,57,0)/Table1[[#This Row],[Rate
(L/S)]],"")</f>
        <v>0</v>
      </c>
      <c r="BA732" s="7">
        <f>IFERROR(VLOOKUP(Table1[[#This Row],[Stock]],[2]CUS030!$A$5:$BO$10000,58,0)/Table1[[#This Row],[Rate
(L/S)]],"")</f>
        <v>0</v>
      </c>
      <c r="BB732" s="7">
        <f>IFERROR(VLOOKUP(Table1[[#This Row],[Stock]],[2]CUS030!$A$5:$BO$10000,59,0)/Table1[[#This Row],[Rate
(L/S)]],"")</f>
        <v>0</v>
      </c>
      <c r="BC732" s="7">
        <f>IFERROR(VLOOKUP(Table1[[#This Row],[Stock]],[2]CUS030!$A$5:$BO$10000,60,0)/Table1[[#This Row],[Rate
(L/S)]],"")</f>
        <v>0</v>
      </c>
      <c r="BD732" s="7">
        <f>IFERROR(VLOOKUP(Table1[[#This Row],[Stock]],[2]CUS030!$A$5:$BO$10000,61,0)/Table1[[#This Row],[Rate
(L/S)]],"")</f>
        <v>0</v>
      </c>
      <c r="BE732" s="7">
        <f>IFERROR(VLOOKUP(Table1[[#This Row],[Stock]],[2]CUS030!$A$5:$BO$10000,62,0)/Table1[[#This Row],[Rate
(L/S)]],"")</f>
        <v>0</v>
      </c>
      <c r="BF732" s="7">
        <f>IFERROR(VLOOKUP(Table1[[#This Row],[Stock]],[2]CUS030!$A$5:$BO$10000,63,0)/Table1[[#This Row],[Rate
(L/S)]],"")</f>
        <v>0</v>
      </c>
      <c r="BG732" s="7">
        <f>IFERROR(VLOOKUP(Table1[[#This Row],[Stock]],[2]CUS030!$A$5:$BO$10000,64,0)/Table1[[#This Row],[Rate
(L/S)]],"")</f>
        <v>0</v>
      </c>
      <c r="BH732" s="7">
        <f>IFERROR(VLOOKUP(Table1[[#This Row],[Stock]],[2]CUS030!$A$5:$BO$10000,65,0)/Table1[[#This Row],[Rate
(L/S)]],"")</f>
        <v>0</v>
      </c>
      <c r="BI732" s="7" t="s">
        <v>1</v>
      </c>
      <c r="BJ732" s="15">
        <f>IFERROR(IF(Table1[[#This Row],[S.Material]]="S",(Table1[[#This Row],[Total Qty]]+Table1[[#This Row],[N+1]]+Table1[[#This Row],[N+2]]),Table1[[#This Row],[Total Qty]]+Table1[[#This Row],[N+1]]),)</f>
        <v>0</v>
      </c>
      <c r="BK732" s="7" t="str">
        <f>IFERROR(IF(((AVERAGE((Table1[[#This Row],[N+1]],Table1[[#This Row],[N+2]]),Table1[[#This Row],[N+3]])-(Table1[[#This Row],[Total Qty]])))&gt;500,"Fixed&gt;500pcs",""),"")</f>
        <v/>
      </c>
      <c r="BL732" s="7" t="str">
        <f>IF(AND(Table1[[#This Row],[Last Forcast]]=0,Table1[[#This Row],[Total Qty]]&gt;0,Table1[[#This Row],[N+1]]&gt;0),"Check PO again","")</f>
        <v/>
      </c>
    </row>
    <row r="733" spans="2:64" x14ac:dyDescent="0.3">
      <c r="B733">
        <v>731</v>
      </c>
      <c r="C733" t="s">
        <v>943</v>
      </c>
      <c r="D733">
        <f>IFERROR(ROUND((MID(Table1[[#This Row],[Production]],35,(LEN(Table1[[#This Row],[Production]]))-37)/(MID(Table1[[#This Row],[Stock]],35,(LEN(Table1[[#This Row],[Stock]]))-37))),0),"")</f>
        <v>2</v>
      </c>
      <c r="E733" t="s">
        <v>1070</v>
      </c>
      <c r="F733" s="16">
        <f>VLOOKUP(LEFT(Table1[[#This Row],[Production]],LEN(Table1[[#This Row],[Production]])-7),Item!$A$5:$Z$1000,26,0)</f>
        <v>0.71799999999999997</v>
      </c>
      <c r="H733" s="8" t="str">
        <f>IFERROR(VLOOKUP(MID(Table1[[#This Row],[Production]],10,2),Special!$B$2:$D$26,3,0),"")</f>
        <v>-</v>
      </c>
      <c r="J733" t="b">
        <f>EXACT(LEFT(Table1[[#This Row],[Stock]],12),LEFT(Table1[[#This Row],[Production]],12))</f>
        <v>1</v>
      </c>
      <c r="K733" t="b">
        <f>EXACT((RIGHT(Table1[[#This Row],[Stock]],3)),((RIGHT(Table1[[#This Row],[Production]],3))))</f>
        <v>1</v>
      </c>
      <c r="L733" s="14" t="str">
        <f>IFERROR(VLOOKUP(Table1[[#This Row],[Stock]],[1]Sheet1!$A$7:$N$10000,14,0),"")</f>
        <v/>
      </c>
      <c r="M733" s="14" t="str">
        <f>IFERROR(ROUND((Table1[[#This Row],[Stock
(S&amp;L)]]/Table1[[#This Row],[Rate
(L/S)]]),0),"")</f>
        <v/>
      </c>
      <c r="O733" t="str">
        <f>IF(Table1[[#This Row],[Rate
(L/S)]]=1,"P/E","C")</f>
        <v>C</v>
      </c>
      <c r="P733" s="7">
        <f>IFERROR(VLOOKUP(Table1[[#This Row],[Stock]],[2]CUS030!$A$5:$BO$10000,21,0)/Table1[[#This Row],[Rate
(L/S)]],"")</f>
        <v>0</v>
      </c>
      <c r="Q733" s="7">
        <f>IFERROR(VLOOKUP(Table1[[#This Row],[Stock]],[2]CUS030!$A$5:$BO$10000,22,0)/Table1[[#This Row],[Rate
(L/S)]],"")</f>
        <v>0</v>
      </c>
      <c r="R733" s="7">
        <f>IFERROR(VLOOKUP(Table1[[#This Row],[Stock]],[2]CUS030!$A$5:$BO$10000,23,0)/Table1[[#This Row],[Rate
(L/S)]],"")</f>
        <v>0</v>
      </c>
      <c r="S733" s="7">
        <f>IFERROR(VLOOKUP(Table1[[#This Row],[Stock]],[2]CUS030!$A$5:$BO$10000,24,0)/Table1[[#This Row],[Rate
(L/S)]],"")</f>
        <v>0</v>
      </c>
      <c r="T733" s="7">
        <f>IFERROR(VLOOKUP(Table1[[#This Row],[Stock]],[2]CUS030!$A$5:$BO$10000,25,0)/Table1[[#This Row],[Rate
(L/S)]],"")</f>
        <v>0</v>
      </c>
      <c r="U733" s="7">
        <f>IFERROR(VLOOKUP(Table1[[#This Row],[Stock]],[2]CUS030!$A$5:$BO$10000,26,0)/Table1[[#This Row],[Rate
(L/S)]],"")</f>
        <v>0</v>
      </c>
      <c r="V733" s="7">
        <f>IFERROR(VLOOKUP(Table1[[#This Row],[Stock]],[2]CUS030!$A$5:$BO$10000,27,0)/Table1[[#This Row],[Rate
(L/S)]],"")</f>
        <v>0</v>
      </c>
      <c r="W733" s="7">
        <f>IFERROR(VLOOKUP(Table1[[#This Row],[Stock]],[2]CUS030!$A$5:$BO$10000,28,0)/Table1[[#This Row],[Rate
(L/S)]],"")</f>
        <v>0</v>
      </c>
      <c r="X733" s="7">
        <f>IFERROR(VLOOKUP(Table1[[#This Row],[Stock]],[2]CUS030!$A$5:$BO$10000,29,0)/Table1[[#This Row],[Rate
(L/S)]],"")</f>
        <v>0</v>
      </c>
      <c r="Y733" s="7">
        <f>IFERROR(VLOOKUP(Table1[[#This Row],[Stock]],[2]CUS030!$A$5:$BO$10000,30,0)/Table1[[#This Row],[Rate
(L/S)]],"")</f>
        <v>0</v>
      </c>
      <c r="Z733" s="7">
        <f>IFERROR(VLOOKUP(Table1[[#This Row],[Stock]],[2]CUS030!$A$5:$BO$10000,31,0)/Table1[[#This Row],[Rate
(L/S)]],"")</f>
        <v>0</v>
      </c>
      <c r="AA733" s="7">
        <f>IFERROR(VLOOKUP(Table1[[#This Row],[Stock]],[2]CUS030!$A$5:$BO$10000,32,0)/Table1[[#This Row],[Rate
(L/S)]],"")</f>
        <v>0</v>
      </c>
      <c r="AB733" s="7">
        <f>IFERROR(VLOOKUP(Table1[[#This Row],[Stock]],[2]CUS030!$A$5:$BO$10000,33,0)/Table1[[#This Row],[Rate
(L/S)]],"")</f>
        <v>0</v>
      </c>
      <c r="AC733" s="7">
        <f>IFERROR(VLOOKUP(Table1[[#This Row],[Stock]],[2]CUS030!$A$5:$BO$10000,34,0)/Table1[[#This Row],[Rate
(L/S)]],"")</f>
        <v>0</v>
      </c>
      <c r="AD733" s="7">
        <f>IFERROR(VLOOKUP(Table1[[#This Row],[Stock]],[2]CUS030!$A$5:$BO$10000,35,0)/Table1[[#This Row],[Rate
(L/S)]],"")</f>
        <v>0</v>
      </c>
      <c r="AE733" s="7">
        <f>IFERROR(VLOOKUP(Table1[[#This Row],[Stock]],[2]CUS030!$A$5:$BO$10000,36,0)/Table1[[#This Row],[Rate
(L/S)]],"")</f>
        <v>0</v>
      </c>
      <c r="AF733" s="7">
        <f>IFERROR(VLOOKUP(Table1[[#This Row],[Stock]],[2]CUS030!$A$5:$BO$10000,37,0)/Table1[[#This Row],[Rate
(L/S)]],"")</f>
        <v>0</v>
      </c>
      <c r="AG733" s="7">
        <f>IFERROR(VLOOKUP(Table1[[#This Row],[Stock]],[2]CUS030!$A$5:$BO$10000,38,0)/Table1[[#This Row],[Rate
(L/S)]],"")</f>
        <v>0</v>
      </c>
      <c r="AH733" s="7">
        <f>IFERROR(VLOOKUP(Table1[[#This Row],[Stock]],[2]CUS030!$A$5:$BO$10000,39,0)/Table1[[#This Row],[Rate
(L/S)]],"")</f>
        <v>0</v>
      </c>
      <c r="AI733" s="7">
        <f>IFERROR(VLOOKUP(Table1[[#This Row],[Stock]],[2]CUS030!$A$5:$BO$10000,40,0)/Table1[[#This Row],[Rate
(L/S)]],"")</f>
        <v>0</v>
      </c>
      <c r="AJ733" s="7">
        <f>IFERROR(VLOOKUP(Table1[[#This Row],[Stock]],[2]CUS030!$A$5:$BO$10000,41,0)/Table1[[#This Row],[Rate
(L/S)]],"")</f>
        <v>0</v>
      </c>
      <c r="AK733" s="7">
        <f>IFERROR(VLOOKUP(Table1[[#This Row],[Stock]],[2]CUS030!$A$5:$BO$10000,42,0)/Table1[[#This Row],[Rate
(L/S)]],"")</f>
        <v>0</v>
      </c>
      <c r="AL733" s="7">
        <f>IFERROR(VLOOKUP(Table1[[#This Row],[Stock]],[2]CUS030!$A$5:$BO$10000,43,0)/Table1[[#This Row],[Rate
(L/S)]],"")</f>
        <v>0</v>
      </c>
      <c r="AM733" s="7">
        <f>IFERROR(VLOOKUP(Table1[[#This Row],[Stock]],[2]CUS030!$A$5:$BO$10000,44,0)/Table1[[#This Row],[Rate
(L/S)]],"")</f>
        <v>0</v>
      </c>
      <c r="AN733" s="7">
        <f>IFERROR(VLOOKUP(Table1[[#This Row],[Stock]],[2]CUS030!$A$5:$BO$10000,45,0)/Table1[[#This Row],[Rate
(L/S)]],"")</f>
        <v>0</v>
      </c>
      <c r="AO733" s="7">
        <f>IFERROR(VLOOKUP(Table1[[#This Row],[Stock]],[2]CUS030!$A$5:$BO$10000,46,0)/Table1[[#This Row],[Rate
(L/S)]],"")</f>
        <v>0</v>
      </c>
      <c r="AP733" s="7">
        <f>IFERROR(VLOOKUP(Table1[[#This Row],[Stock]],[2]CUS030!$A$5:$BO$10000,47,0)/Table1[[#This Row],[Rate
(L/S)]],"")</f>
        <v>0</v>
      </c>
      <c r="AQ733" s="7">
        <f>IFERROR(VLOOKUP(Table1[[#This Row],[Stock]],[2]CUS030!$A$5:$BO$10000,48,0)/Table1[[#This Row],[Rate
(L/S)]],"")</f>
        <v>0</v>
      </c>
      <c r="AR733" s="7">
        <f>IFERROR(VLOOKUP(Table1[[#This Row],[Stock]],[2]CUS030!$A$5:$BO$10000,49,0)/Table1[[#This Row],[Rate
(L/S)]],"")</f>
        <v>0</v>
      </c>
      <c r="AS733" s="7">
        <f>IFERROR(VLOOKUP(Table1[[#This Row],[Stock]],[2]CUS030!$A$5:$BO$10000,50,0)/Table1[[#This Row],[Rate
(L/S)]],"")</f>
        <v>0</v>
      </c>
      <c r="AT733" s="7">
        <f>IFERROR(VLOOKUP(Table1[[#This Row],[Stock]],[2]CUS030!$A$5:$BO$10000,51,0)/Table1[[#This Row],[Rate
(L/S)]],"")</f>
        <v>0</v>
      </c>
      <c r="AU733" s="7">
        <f>IFERROR(VLOOKUP(Table1[[#This Row],[Stock]],[2]CUS030!$A$5:$BO$10000,52,0)/Table1[[#This Row],[Rate
(L/S)]],"")</f>
        <v>0</v>
      </c>
      <c r="AV733" s="7">
        <f>IFERROR(VLOOKUP(Table1[[#This Row],[Stock]],[2]CUS030!$A$5:$BO$10000,53,0)/Table1[[#This Row],[Rate
(L/S)]],"")</f>
        <v>0</v>
      </c>
      <c r="AW733" s="7">
        <f>IFERROR(VLOOKUP(Table1[[#This Row],[Stock]],[2]CUS030!$A$5:$BO$10000,54,0)/Table1[[#This Row],[Rate
(L/S)]],"")</f>
        <v>0</v>
      </c>
      <c r="AX733" s="7">
        <f>IFERROR(VLOOKUP(Table1[[#This Row],[Stock]],[2]CUS030!$A$5:$BO$10000,55,0)/Table1[[#This Row],[Rate
(L/S)]],"")</f>
        <v>0</v>
      </c>
      <c r="AY733" s="7">
        <f>IFERROR(VLOOKUP(Table1[[#This Row],[Stock]],[2]CUS030!$A$5:$BO$10000,56,0)/Table1[[#This Row],[Rate
(L/S)]],"")</f>
        <v>0</v>
      </c>
      <c r="AZ733" s="7">
        <f>IFERROR(VLOOKUP(Table1[[#This Row],[Stock]],[2]CUS030!$A$5:$BO$10000,57,0)/Table1[[#This Row],[Rate
(L/S)]],"")</f>
        <v>0</v>
      </c>
      <c r="BA733" s="7">
        <f>IFERROR(VLOOKUP(Table1[[#This Row],[Stock]],[2]CUS030!$A$5:$BO$10000,58,0)/Table1[[#This Row],[Rate
(L/S)]],"")</f>
        <v>0</v>
      </c>
      <c r="BB733" s="7">
        <f>IFERROR(VLOOKUP(Table1[[#This Row],[Stock]],[2]CUS030!$A$5:$BO$10000,59,0)/Table1[[#This Row],[Rate
(L/S)]],"")</f>
        <v>0</v>
      </c>
      <c r="BC733" s="7">
        <f>IFERROR(VLOOKUP(Table1[[#This Row],[Stock]],[2]CUS030!$A$5:$BO$10000,60,0)/Table1[[#This Row],[Rate
(L/S)]],"")</f>
        <v>0</v>
      </c>
      <c r="BD733" s="7">
        <f>IFERROR(VLOOKUP(Table1[[#This Row],[Stock]],[2]CUS030!$A$5:$BO$10000,61,0)/Table1[[#This Row],[Rate
(L/S)]],"")</f>
        <v>0</v>
      </c>
      <c r="BE733" s="7">
        <f>IFERROR(VLOOKUP(Table1[[#This Row],[Stock]],[2]CUS030!$A$5:$BO$10000,62,0)/Table1[[#This Row],[Rate
(L/S)]],"")</f>
        <v>0</v>
      </c>
      <c r="BF733" s="7">
        <f>IFERROR(VLOOKUP(Table1[[#This Row],[Stock]],[2]CUS030!$A$5:$BO$10000,63,0)/Table1[[#This Row],[Rate
(L/S)]],"")</f>
        <v>0</v>
      </c>
      <c r="BG733" s="7">
        <f>IFERROR(VLOOKUP(Table1[[#This Row],[Stock]],[2]CUS030!$A$5:$BO$10000,64,0)/Table1[[#This Row],[Rate
(L/S)]],"")</f>
        <v>0</v>
      </c>
      <c r="BH733" s="7">
        <f>IFERROR(VLOOKUP(Table1[[#This Row],[Stock]],[2]CUS030!$A$5:$BO$10000,65,0)/Table1[[#This Row],[Rate
(L/S)]],"")</f>
        <v>0</v>
      </c>
      <c r="BI733" s="7" t="s">
        <v>1</v>
      </c>
      <c r="BJ733" s="15">
        <f>IFERROR(IF(Table1[[#This Row],[S.Material]]="S",(Table1[[#This Row],[Total Qty]]+Table1[[#This Row],[N+1]]+Table1[[#This Row],[N+2]]),Table1[[#This Row],[Total Qty]]+Table1[[#This Row],[N+1]]),)</f>
        <v>0</v>
      </c>
      <c r="BK733" s="7" t="str">
        <f>IFERROR(IF(((AVERAGE((Table1[[#This Row],[N+1]],Table1[[#This Row],[N+2]]),Table1[[#This Row],[N+3]])-(Table1[[#This Row],[Total Qty]])))&gt;500,"Fixed&gt;500pcs",""),"")</f>
        <v/>
      </c>
      <c r="BL733" s="7" t="str">
        <f>IF(AND(Table1[[#This Row],[Last Forcast]]=0,Table1[[#This Row],[Total Qty]]&gt;0,Table1[[#This Row],[N+1]]&gt;0),"Check PO again","")</f>
        <v/>
      </c>
    </row>
    <row r="734" spans="2:64" x14ac:dyDescent="0.3">
      <c r="B734">
        <v>732</v>
      </c>
      <c r="C734" t="s">
        <v>944</v>
      </c>
      <c r="D734">
        <f>IFERROR(ROUND((MID(Table1[[#This Row],[Production]],35,(LEN(Table1[[#This Row],[Production]]))-37)/(MID(Table1[[#This Row],[Stock]],35,(LEN(Table1[[#This Row],[Stock]]))-37))),0),"")</f>
        <v>8</v>
      </c>
      <c r="E734" t="s">
        <v>46</v>
      </c>
      <c r="F734" s="16">
        <f>VLOOKUP(LEFT(Table1[[#This Row],[Production]],LEN(Table1[[#This Row],[Production]])-7),Item!$A$5:$Z$1000,26,0)</f>
        <v>1.129</v>
      </c>
      <c r="H734" s="8" t="str">
        <f>IFERROR(VLOOKUP(MID(Table1[[#This Row],[Production]],10,2),Special!$B$2:$D$26,3,0),"")</f>
        <v>-</v>
      </c>
      <c r="J734" t="b">
        <f>EXACT(LEFT(Table1[[#This Row],[Stock]],12),LEFT(Table1[[#This Row],[Production]],12))</f>
        <v>1</v>
      </c>
      <c r="K734" t="b">
        <f>EXACT((RIGHT(Table1[[#This Row],[Stock]],3)),((RIGHT(Table1[[#This Row],[Production]],3))))</f>
        <v>1</v>
      </c>
      <c r="L734" s="14" t="str">
        <f>IFERROR(VLOOKUP(Table1[[#This Row],[Stock]],[1]Sheet1!$A$7:$N$10000,14,0),"")</f>
        <v/>
      </c>
      <c r="M734" s="14" t="str">
        <f>IFERROR(ROUND((Table1[[#This Row],[Stock
(S&amp;L)]]/Table1[[#This Row],[Rate
(L/S)]]),0),"")</f>
        <v/>
      </c>
      <c r="O734" t="str">
        <f>IF(Table1[[#This Row],[Rate
(L/S)]]=1,"P/E","C")</f>
        <v>C</v>
      </c>
      <c r="P734" s="7">
        <f>IFERROR(VLOOKUP(Table1[[#This Row],[Stock]],[2]CUS030!$A$5:$BO$10000,21,0)/Table1[[#This Row],[Rate
(L/S)]],"")</f>
        <v>0</v>
      </c>
      <c r="Q734" s="7">
        <f>IFERROR(VLOOKUP(Table1[[#This Row],[Stock]],[2]CUS030!$A$5:$BO$10000,22,0)/Table1[[#This Row],[Rate
(L/S)]],"")</f>
        <v>0</v>
      </c>
      <c r="R734" s="7">
        <f>IFERROR(VLOOKUP(Table1[[#This Row],[Stock]],[2]CUS030!$A$5:$BO$10000,23,0)/Table1[[#This Row],[Rate
(L/S)]],"")</f>
        <v>0</v>
      </c>
      <c r="S734" s="7">
        <f>IFERROR(VLOOKUP(Table1[[#This Row],[Stock]],[2]CUS030!$A$5:$BO$10000,24,0)/Table1[[#This Row],[Rate
(L/S)]],"")</f>
        <v>0</v>
      </c>
      <c r="T734" s="7">
        <f>IFERROR(VLOOKUP(Table1[[#This Row],[Stock]],[2]CUS030!$A$5:$BO$10000,25,0)/Table1[[#This Row],[Rate
(L/S)]],"")</f>
        <v>1.25</v>
      </c>
      <c r="U734" s="7">
        <f>IFERROR(VLOOKUP(Table1[[#This Row],[Stock]],[2]CUS030!$A$5:$BO$10000,26,0)/Table1[[#This Row],[Rate
(L/S)]],"")</f>
        <v>0</v>
      </c>
      <c r="V734" s="7">
        <f>IFERROR(VLOOKUP(Table1[[#This Row],[Stock]],[2]CUS030!$A$5:$BO$10000,27,0)/Table1[[#This Row],[Rate
(L/S)]],"")</f>
        <v>0</v>
      </c>
      <c r="W734" s="7">
        <f>IFERROR(VLOOKUP(Table1[[#This Row],[Stock]],[2]CUS030!$A$5:$BO$10000,28,0)/Table1[[#This Row],[Rate
(L/S)]],"")</f>
        <v>0</v>
      </c>
      <c r="X734" s="7">
        <f>IFERROR(VLOOKUP(Table1[[#This Row],[Stock]],[2]CUS030!$A$5:$BO$10000,29,0)/Table1[[#This Row],[Rate
(L/S)]],"")</f>
        <v>0</v>
      </c>
      <c r="Y734" s="7">
        <f>IFERROR(VLOOKUP(Table1[[#This Row],[Stock]],[2]CUS030!$A$5:$BO$10000,30,0)/Table1[[#This Row],[Rate
(L/S)]],"")</f>
        <v>0</v>
      </c>
      <c r="Z734" s="7">
        <f>IFERROR(VLOOKUP(Table1[[#This Row],[Stock]],[2]CUS030!$A$5:$BO$10000,31,0)/Table1[[#This Row],[Rate
(L/S)]],"")</f>
        <v>0</v>
      </c>
      <c r="AA734" s="7">
        <f>IFERROR(VLOOKUP(Table1[[#This Row],[Stock]],[2]CUS030!$A$5:$BO$10000,32,0)/Table1[[#This Row],[Rate
(L/S)]],"")</f>
        <v>0</v>
      </c>
      <c r="AB734" s="7">
        <f>IFERROR(VLOOKUP(Table1[[#This Row],[Stock]],[2]CUS030!$A$5:$BO$10000,33,0)/Table1[[#This Row],[Rate
(L/S)]],"")</f>
        <v>0</v>
      </c>
      <c r="AC734" s="7">
        <f>IFERROR(VLOOKUP(Table1[[#This Row],[Stock]],[2]CUS030!$A$5:$BO$10000,34,0)/Table1[[#This Row],[Rate
(L/S)]],"")</f>
        <v>0</v>
      </c>
      <c r="AD734" s="7">
        <f>IFERROR(VLOOKUP(Table1[[#This Row],[Stock]],[2]CUS030!$A$5:$BO$10000,35,0)/Table1[[#This Row],[Rate
(L/S)]],"")</f>
        <v>0</v>
      </c>
      <c r="AE734" s="7">
        <f>IFERROR(VLOOKUP(Table1[[#This Row],[Stock]],[2]CUS030!$A$5:$BO$10000,36,0)/Table1[[#This Row],[Rate
(L/S)]],"")</f>
        <v>0</v>
      </c>
      <c r="AF734" s="7">
        <f>IFERROR(VLOOKUP(Table1[[#This Row],[Stock]],[2]CUS030!$A$5:$BO$10000,37,0)/Table1[[#This Row],[Rate
(L/S)]],"")</f>
        <v>0</v>
      </c>
      <c r="AG734" s="7">
        <f>IFERROR(VLOOKUP(Table1[[#This Row],[Stock]],[2]CUS030!$A$5:$BO$10000,38,0)/Table1[[#This Row],[Rate
(L/S)]],"")</f>
        <v>0</v>
      </c>
      <c r="AH734" s="7">
        <f>IFERROR(VLOOKUP(Table1[[#This Row],[Stock]],[2]CUS030!$A$5:$BO$10000,39,0)/Table1[[#This Row],[Rate
(L/S)]],"")</f>
        <v>0</v>
      </c>
      <c r="AI734" s="7">
        <f>IFERROR(VLOOKUP(Table1[[#This Row],[Stock]],[2]CUS030!$A$5:$BO$10000,40,0)/Table1[[#This Row],[Rate
(L/S)]],"")</f>
        <v>0</v>
      </c>
      <c r="AJ734" s="7">
        <f>IFERROR(VLOOKUP(Table1[[#This Row],[Stock]],[2]CUS030!$A$5:$BO$10000,41,0)/Table1[[#This Row],[Rate
(L/S)]],"")</f>
        <v>0</v>
      </c>
      <c r="AK734" s="7">
        <f>IFERROR(VLOOKUP(Table1[[#This Row],[Stock]],[2]CUS030!$A$5:$BO$10000,42,0)/Table1[[#This Row],[Rate
(L/S)]],"")</f>
        <v>0</v>
      </c>
      <c r="AL734" s="7">
        <f>IFERROR(VLOOKUP(Table1[[#This Row],[Stock]],[2]CUS030!$A$5:$BO$10000,43,0)/Table1[[#This Row],[Rate
(L/S)]],"")</f>
        <v>0</v>
      </c>
      <c r="AM734" s="7">
        <f>IFERROR(VLOOKUP(Table1[[#This Row],[Stock]],[2]CUS030!$A$5:$BO$10000,44,0)/Table1[[#This Row],[Rate
(L/S)]],"")</f>
        <v>0</v>
      </c>
      <c r="AN734" s="7">
        <f>IFERROR(VLOOKUP(Table1[[#This Row],[Stock]],[2]CUS030!$A$5:$BO$10000,45,0)/Table1[[#This Row],[Rate
(L/S)]],"")</f>
        <v>0</v>
      </c>
      <c r="AO734" s="7">
        <f>IFERROR(VLOOKUP(Table1[[#This Row],[Stock]],[2]CUS030!$A$5:$BO$10000,46,0)/Table1[[#This Row],[Rate
(L/S)]],"")</f>
        <v>0</v>
      </c>
      <c r="AP734" s="7">
        <f>IFERROR(VLOOKUP(Table1[[#This Row],[Stock]],[2]CUS030!$A$5:$BO$10000,47,0)/Table1[[#This Row],[Rate
(L/S)]],"")</f>
        <v>0</v>
      </c>
      <c r="AQ734" s="7">
        <f>IFERROR(VLOOKUP(Table1[[#This Row],[Stock]],[2]CUS030!$A$5:$BO$10000,48,0)/Table1[[#This Row],[Rate
(L/S)]],"")</f>
        <v>0</v>
      </c>
      <c r="AR734" s="7">
        <f>IFERROR(VLOOKUP(Table1[[#This Row],[Stock]],[2]CUS030!$A$5:$BO$10000,49,0)/Table1[[#This Row],[Rate
(L/S)]],"")</f>
        <v>0</v>
      </c>
      <c r="AS734" s="7">
        <f>IFERROR(VLOOKUP(Table1[[#This Row],[Stock]],[2]CUS030!$A$5:$BO$10000,50,0)/Table1[[#This Row],[Rate
(L/S)]],"")</f>
        <v>0</v>
      </c>
      <c r="AT734" s="7">
        <f>IFERROR(VLOOKUP(Table1[[#This Row],[Stock]],[2]CUS030!$A$5:$BO$10000,51,0)/Table1[[#This Row],[Rate
(L/S)]],"")</f>
        <v>0</v>
      </c>
      <c r="AU734" s="7">
        <f>IFERROR(VLOOKUP(Table1[[#This Row],[Stock]],[2]CUS030!$A$5:$BO$10000,52,0)/Table1[[#This Row],[Rate
(L/S)]],"")</f>
        <v>0</v>
      </c>
      <c r="AV734" s="7">
        <f>IFERROR(VLOOKUP(Table1[[#This Row],[Stock]],[2]CUS030!$A$5:$BO$10000,53,0)/Table1[[#This Row],[Rate
(L/S)]],"")</f>
        <v>1.25</v>
      </c>
      <c r="AW734" s="7">
        <f>IFERROR(VLOOKUP(Table1[[#This Row],[Stock]],[2]CUS030!$A$5:$BO$10000,54,0)/Table1[[#This Row],[Rate
(L/S)]],"")</f>
        <v>0</v>
      </c>
      <c r="AX734" s="7">
        <f>IFERROR(VLOOKUP(Table1[[#This Row],[Stock]],[2]CUS030!$A$5:$BO$10000,55,0)/Table1[[#This Row],[Rate
(L/S)]],"")</f>
        <v>0.875</v>
      </c>
      <c r="AY734" s="7">
        <f>IFERROR(VLOOKUP(Table1[[#This Row],[Stock]],[2]CUS030!$A$5:$BO$10000,56,0)/Table1[[#This Row],[Rate
(L/S)]],"")</f>
        <v>0.625</v>
      </c>
      <c r="AZ734" s="7">
        <f>IFERROR(VLOOKUP(Table1[[#This Row],[Stock]],[2]CUS030!$A$5:$BO$10000,57,0)/Table1[[#This Row],[Rate
(L/S)]],"")</f>
        <v>0.625</v>
      </c>
      <c r="BA734" s="7">
        <f>IFERROR(VLOOKUP(Table1[[#This Row],[Stock]],[2]CUS030!$A$5:$BO$10000,58,0)/Table1[[#This Row],[Rate
(L/S)]],"")</f>
        <v>0</v>
      </c>
      <c r="BB734" s="7">
        <f>IFERROR(VLOOKUP(Table1[[#This Row],[Stock]],[2]CUS030!$A$5:$BO$10000,59,0)/Table1[[#This Row],[Rate
(L/S)]],"")</f>
        <v>0</v>
      </c>
      <c r="BC734" s="7">
        <f>IFERROR(VLOOKUP(Table1[[#This Row],[Stock]],[2]CUS030!$A$5:$BO$10000,60,0)/Table1[[#This Row],[Rate
(L/S)]],"")</f>
        <v>0</v>
      </c>
      <c r="BD734" s="7">
        <f>IFERROR(VLOOKUP(Table1[[#This Row],[Stock]],[2]CUS030!$A$5:$BO$10000,61,0)/Table1[[#This Row],[Rate
(L/S)]],"")</f>
        <v>0</v>
      </c>
      <c r="BE734" s="7">
        <f>IFERROR(VLOOKUP(Table1[[#This Row],[Stock]],[2]CUS030!$A$5:$BO$10000,62,0)/Table1[[#This Row],[Rate
(L/S)]],"")</f>
        <v>0</v>
      </c>
      <c r="BF734" s="7">
        <f>IFERROR(VLOOKUP(Table1[[#This Row],[Stock]],[2]CUS030!$A$5:$BO$10000,63,0)/Table1[[#This Row],[Rate
(L/S)]],"")</f>
        <v>0</v>
      </c>
      <c r="BG734" s="7">
        <f>IFERROR(VLOOKUP(Table1[[#This Row],[Stock]],[2]CUS030!$A$5:$BO$10000,64,0)/Table1[[#This Row],[Rate
(L/S)]],"")</f>
        <v>0</v>
      </c>
      <c r="BH734" s="7">
        <f>IFERROR(VLOOKUP(Table1[[#This Row],[Stock]],[2]CUS030!$A$5:$BO$10000,65,0)/Table1[[#This Row],[Rate
(L/S)]],"")</f>
        <v>0</v>
      </c>
      <c r="BI734" s="7" t="s">
        <v>1</v>
      </c>
      <c r="BJ734" s="15">
        <f>IFERROR(IF(Table1[[#This Row],[S.Material]]="S",(Table1[[#This Row],[Total Qty]]+Table1[[#This Row],[N+1]]+Table1[[#This Row],[N+2]]),Table1[[#This Row],[Total Qty]]+Table1[[#This Row],[N+1]]),)</f>
        <v>1.875</v>
      </c>
      <c r="BK734" s="7" t="str">
        <f>IFERROR(IF(((AVERAGE((Table1[[#This Row],[N+1]],Table1[[#This Row],[N+2]]),Table1[[#This Row],[N+3]])-(Table1[[#This Row],[Total Qty]])))&gt;500,"Fixed&gt;500pcs",""),"")</f>
        <v/>
      </c>
      <c r="BL734" s="7" t="str">
        <f>IF(AND(Table1[[#This Row],[Last Forcast]]=0,Table1[[#This Row],[Total Qty]]&gt;0,Table1[[#This Row],[N+1]]&gt;0),"Check PO again","")</f>
        <v/>
      </c>
    </row>
    <row r="735" spans="2:64" x14ac:dyDescent="0.3">
      <c r="B735">
        <v>733</v>
      </c>
      <c r="C735" t="s">
        <v>36</v>
      </c>
      <c r="D735">
        <f>IFERROR(ROUND((MID(Table1[[#This Row],[Production]],35,(LEN(Table1[[#This Row],[Production]]))-37)/(MID(Table1[[#This Row],[Stock]],35,(LEN(Table1[[#This Row],[Stock]]))-37))),0),"")</f>
        <v>1</v>
      </c>
      <c r="E735" t="s">
        <v>36</v>
      </c>
      <c r="F735" s="16">
        <f>VLOOKUP(LEFT(Table1[[#This Row],[Production]],LEN(Table1[[#This Row],[Production]])-7),Item!$A$5:$Z$1000,26,0)</f>
        <v>0.81299999999999994</v>
      </c>
      <c r="H735" s="8" t="str">
        <f>IFERROR(VLOOKUP(MID(Table1[[#This Row],[Production]],10,2),Special!$B$2:$D$26,3,0),"")</f>
        <v>-</v>
      </c>
      <c r="J735" t="b">
        <f>EXACT(LEFT(Table1[[#This Row],[Stock]],12),LEFT(Table1[[#This Row],[Production]],12))</f>
        <v>1</v>
      </c>
      <c r="K735" t="b">
        <f>EXACT((RIGHT(Table1[[#This Row],[Stock]],3)),((RIGHT(Table1[[#This Row],[Production]],3))))</f>
        <v>1</v>
      </c>
      <c r="L735" s="14" t="str">
        <f>IFERROR(VLOOKUP(Table1[[#This Row],[Stock]],[1]Sheet1!$A$7:$N$10000,14,0),"")</f>
        <v/>
      </c>
      <c r="M735" s="14" t="str">
        <f>IFERROR(ROUND((Table1[[#This Row],[Stock
(S&amp;L)]]/Table1[[#This Row],[Rate
(L/S)]]),0),"")</f>
        <v/>
      </c>
      <c r="O735" t="str">
        <f>IF(Table1[[#This Row],[Rate
(L/S)]]=1,"P/E","C")</f>
        <v>P/E</v>
      </c>
      <c r="P735" s="7" t="str">
        <f>IFERROR(VLOOKUP(Table1[[#This Row],[Stock]],[2]CUS030!$A$5:$BO$10000,21,0)/Table1[[#This Row],[Rate
(L/S)]],"")</f>
        <v/>
      </c>
      <c r="Q735" s="7" t="str">
        <f>IFERROR(VLOOKUP(Table1[[#This Row],[Stock]],[2]CUS030!$A$5:$BO$10000,22,0)/Table1[[#This Row],[Rate
(L/S)]],"")</f>
        <v/>
      </c>
      <c r="R735" s="7" t="str">
        <f>IFERROR(VLOOKUP(Table1[[#This Row],[Stock]],[2]CUS030!$A$5:$BO$10000,23,0)/Table1[[#This Row],[Rate
(L/S)]],"")</f>
        <v/>
      </c>
      <c r="S735" s="7" t="str">
        <f>IFERROR(VLOOKUP(Table1[[#This Row],[Stock]],[2]CUS030!$A$5:$BO$10000,24,0)/Table1[[#This Row],[Rate
(L/S)]],"")</f>
        <v/>
      </c>
      <c r="T735" s="7" t="str">
        <f>IFERROR(VLOOKUP(Table1[[#This Row],[Stock]],[2]CUS030!$A$5:$BO$10000,25,0)/Table1[[#This Row],[Rate
(L/S)]],"")</f>
        <v/>
      </c>
      <c r="U735" s="7" t="str">
        <f>IFERROR(VLOOKUP(Table1[[#This Row],[Stock]],[2]CUS030!$A$5:$BO$10000,26,0)/Table1[[#This Row],[Rate
(L/S)]],"")</f>
        <v/>
      </c>
      <c r="V735" s="7" t="str">
        <f>IFERROR(VLOOKUP(Table1[[#This Row],[Stock]],[2]CUS030!$A$5:$BO$10000,27,0)/Table1[[#This Row],[Rate
(L/S)]],"")</f>
        <v/>
      </c>
      <c r="W735" s="7" t="str">
        <f>IFERROR(VLOOKUP(Table1[[#This Row],[Stock]],[2]CUS030!$A$5:$BO$10000,28,0)/Table1[[#This Row],[Rate
(L/S)]],"")</f>
        <v/>
      </c>
      <c r="X735" s="7" t="str">
        <f>IFERROR(VLOOKUP(Table1[[#This Row],[Stock]],[2]CUS030!$A$5:$BO$10000,29,0)/Table1[[#This Row],[Rate
(L/S)]],"")</f>
        <v/>
      </c>
      <c r="Y735" s="7" t="str">
        <f>IFERROR(VLOOKUP(Table1[[#This Row],[Stock]],[2]CUS030!$A$5:$BO$10000,30,0)/Table1[[#This Row],[Rate
(L/S)]],"")</f>
        <v/>
      </c>
      <c r="Z735" s="7" t="str">
        <f>IFERROR(VLOOKUP(Table1[[#This Row],[Stock]],[2]CUS030!$A$5:$BO$10000,31,0)/Table1[[#This Row],[Rate
(L/S)]],"")</f>
        <v/>
      </c>
      <c r="AA735" s="7" t="str">
        <f>IFERROR(VLOOKUP(Table1[[#This Row],[Stock]],[2]CUS030!$A$5:$BO$10000,32,0)/Table1[[#This Row],[Rate
(L/S)]],"")</f>
        <v/>
      </c>
      <c r="AB735" s="7" t="str">
        <f>IFERROR(VLOOKUP(Table1[[#This Row],[Stock]],[2]CUS030!$A$5:$BO$10000,33,0)/Table1[[#This Row],[Rate
(L/S)]],"")</f>
        <v/>
      </c>
      <c r="AC735" s="7" t="str">
        <f>IFERROR(VLOOKUP(Table1[[#This Row],[Stock]],[2]CUS030!$A$5:$BO$10000,34,0)/Table1[[#This Row],[Rate
(L/S)]],"")</f>
        <v/>
      </c>
      <c r="AD735" s="7" t="str">
        <f>IFERROR(VLOOKUP(Table1[[#This Row],[Stock]],[2]CUS030!$A$5:$BO$10000,35,0)/Table1[[#This Row],[Rate
(L/S)]],"")</f>
        <v/>
      </c>
      <c r="AE735" s="7" t="str">
        <f>IFERROR(VLOOKUP(Table1[[#This Row],[Stock]],[2]CUS030!$A$5:$BO$10000,36,0)/Table1[[#This Row],[Rate
(L/S)]],"")</f>
        <v/>
      </c>
      <c r="AF735" s="7" t="str">
        <f>IFERROR(VLOOKUP(Table1[[#This Row],[Stock]],[2]CUS030!$A$5:$BO$10000,37,0)/Table1[[#This Row],[Rate
(L/S)]],"")</f>
        <v/>
      </c>
      <c r="AG735" s="7" t="str">
        <f>IFERROR(VLOOKUP(Table1[[#This Row],[Stock]],[2]CUS030!$A$5:$BO$10000,38,0)/Table1[[#This Row],[Rate
(L/S)]],"")</f>
        <v/>
      </c>
      <c r="AH735" s="7" t="str">
        <f>IFERROR(VLOOKUP(Table1[[#This Row],[Stock]],[2]CUS030!$A$5:$BO$10000,39,0)/Table1[[#This Row],[Rate
(L/S)]],"")</f>
        <v/>
      </c>
      <c r="AI735" s="7" t="str">
        <f>IFERROR(VLOOKUP(Table1[[#This Row],[Stock]],[2]CUS030!$A$5:$BO$10000,40,0)/Table1[[#This Row],[Rate
(L/S)]],"")</f>
        <v/>
      </c>
      <c r="AJ735" s="7" t="str">
        <f>IFERROR(VLOOKUP(Table1[[#This Row],[Stock]],[2]CUS030!$A$5:$BO$10000,41,0)/Table1[[#This Row],[Rate
(L/S)]],"")</f>
        <v/>
      </c>
      <c r="AK735" s="7" t="str">
        <f>IFERROR(VLOOKUP(Table1[[#This Row],[Stock]],[2]CUS030!$A$5:$BO$10000,42,0)/Table1[[#This Row],[Rate
(L/S)]],"")</f>
        <v/>
      </c>
      <c r="AL735" s="7" t="str">
        <f>IFERROR(VLOOKUP(Table1[[#This Row],[Stock]],[2]CUS030!$A$5:$BO$10000,43,0)/Table1[[#This Row],[Rate
(L/S)]],"")</f>
        <v/>
      </c>
      <c r="AM735" s="7" t="str">
        <f>IFERROR(VLOOKUP(Table1[[#This Row],[Stock]],[2]CUS030!$A$5:$BO$10000,44,0)/Table1[[#This Row],[Rate
(L/S)]],"")</f>
        <v/>
      </c>
      <c r="AN735" s="7" t="str">
        <f>IFERROR(VLOOKUP(Table1[[#This Row],[Stock]],[2]CUS030!$A$5:$BO$10000,45,0)/Table1[[#This Row],[Rate
(L/S)]],"")</f>
        <v/>
      </c>
      <c r="AO735" s="7" t="str">
        <f>IFERROR(VLOOKUP(Table1[[#This Row],[Stock]],[2]CUS030!$A$5:$BO$10000,46,0)/Table1[[#This Row],[Rate
(L/S)]],"")</f>
        <v/>
      </c>
      <c r="AP735" s="7" t="str">
        <f>IFERROR(VLOOKUP(Table1[[#This Row],[Stock]],[2]CUS030!$A$5:$BO$10000,47,0)/Table1[[#This Row],[Rate
(L/S)]],"")</f>
        <v/>
      </c>
      <c r="AQ735" s="7" t="str">
        <f>IFERROR(VLOOKUP(Table1[[#This Row],[Stock]],[2]CUS030!$A$5:$BO$10000,48,0)/Table1[[#This Row],[Rate
(L/S)]],"")</f>
        <v/>
      </c>
      <c r="AR735" s="7" t="str">
        <f>IFERROR(VLOOKUP(Table1[[#This Row],[Stock]],[2]CUS030!$A$5:$BO$10000,49,0)/Table1[[#This Row],[Rate
(L/S)]],"")</f>
        <v/>
      </c>
      <c r="AS735" s="7" t="str">
        <f>IFERROR(VLOOKUP(Table1[[#This Row],[Stock]],[2]CUS030!$A$5:$BO$10000,50,0)/Table1[[#This Row],[Rate
(L/S)]],"")</f>
        <v/>
      </c>
      <c r="AT735" s="7" t="str">
        <f>IFERROR(VLOOKUP(Table1[[#This Row],[Stock]],[2]CUS030!$A$5:$BO$10000,51,0)/Table1[[#This Row],[Rate
(L/S)]],"")</f>
        <v/>
      </c>
      <c r="AU735" s="7" t="str">
        <f>IFERROR(VLOOKUP(Table1[[#This Row],[Stock]],[2]CUS030!$A$5:$BO$10000,52,0)/Table1[[#This Row],[Rate
(L/S)]],"")</f>
        <v/>
      </c>
      <c r="AV735" s="7" t="str">
        <f>IFERROR(VLOOKUP(Table1[[#This Row],[Stock]],[2]CUS030!$A$5:$BO$10000,53,0)/Table1[[#This Row],[Rate
(L/S)]],"")</f>
        <v/>
      </c>
      <c r="AW735" s="7" t="str">
        <f>IFERROR(VLOOKUP(Table1[[#This Row],[Stock]],[2]CUS030!$A$5:$BO$10000,54,0)/Table1[[#This Row],[Rate
(L/S)]],"")</f>
        <v/>
      </c>
      <c r="AX735" s="7" t="str">
        <f>IFERROR(VLOOKUP(Table1[[#This Row],[Stock]],[2]CUS030!$A$5:$BO$10000,55,0)/Table1[[#This Row],[Rate
(L/S)]],"")</f>
        <v/>
      </c>
      <c r="AY735" s="7" t="str">
        <f>IFERROR(VLOOKUP(Table1[[#This Row],[Stock]],[2]CUS030!$A$5:$BO$10000,56,0)/Table1[[#This Row],[Rate
(L/S)]],"")</f>
        <v/>
      </c>
      <c r="AZ735" s="7" t="str">
        <f>IFERROR(VLOOKUP(Table1[[#This Row],[Stock]],[2]CUS030!$A$5:$BO$10000,57,0)/Table1[[#This Row],[Rate
(L/S)]],"")</f>
        <v/>
      </c>
      <c r="BA735" s="7" t="str">
        <f>IFERROR(VLOOKUP(Table1[[#This Row],[Stock]],[2]CUS030!$A$5:$BO$10000,58,0)/Table1[[#This Row],[Rate
(L/S)]],"")</f>
        <v/>
      </c>
      <c r="BB735" s="7" t="str">
        <f>IFERROR(VLOOKUP(Table1[[#This Row],[Stock]],[2]CUS030!$A$5:$BO$10000,59,0)/Table1[[#This Row],[Rate
(L/S)]],"")</f>
        <v/>
      </c>
      <c r="BC735" s="7" t="str">
        <f>IFERROR(VLOOKUP(Table1[[#This Row],[Stock]],[2]CUS030!$A$5:$BO$10000,60,0)/Table1[[#This Row],[Rate
(L/S)]],"")</f>
        <v/>
      </c>
      <c r="BD735" s="7" t="str">
        <f>IFERROR(VLOOKUP(Table1[[#This Row],[Stock]],[2]CUS030!$A$5:$BO$10000,61,0)/Table1[[#This Row],[Rate
(L/S)]],"")</f>
        <v/>
      </c>
      <c r="BE735" s="7" t="str">
        <f>IFERROR(VLOOKUP(Table1[[#This Row],[Stock]],[2]CUS030!$A$5:$BO$10000,62,0)/Table1[[#This Row],[Rate
(L/S)]],"")</f>
        <v/>
      </c>
      <c r="BF735" s="7" t="str">
        <f>IFERROR(VLOOKUP(Table1[[#This Row],[Stock]],[2]CUS030!$A$5:$BO$10000,63,0)/Table1[[#This Row],[Rate
(L/S)]],"")</f>
        <v/>
      </c>
      <c r="BG735" s="7" t="str">
        <f>IFERROR(VLOOKUP(Table1[[#This Row],[Stock]],[2]CUS030!$A$5:$BO$10000,64,0)/Table1[[#This Row],[Rate
(L/S)]],"")</f>
        <v/>
      </c>
      <c r="BH735" s="7" t="str">
        <f>IFERROR(VLOOKUP(Table1[[#This Row],[Stock]],[2]CUS030!$A$5:$BO$10000,65,0)/Table1[[#This Row],[Rate
(L/S)]],"")</f>
        <v/>
      </c>
      <c r="BI735" s="7" t="s">
        <v>1</v>
      </c>
      <c r="BJ735" s="15">
        <f>IFERROR(IF(Table1[[#This Row],[S.Material]]="S",(Table1[[#This Row],[Total Qty]]+Table1[[#This Row],[N+1]]+Table1[[#This Row],[N+2]]),Table1[[#This Row],[Total Qty]]+Table1[[#This Row],[N+1]]),)</f>
        <v>0</v>
      </c>
      <c r="BK735" s="7" t="str">
        <f>IFERROR(IF(((AVERAGE((Table1[[#This Row],[N+1]],Table1[[#This Row],[N+2]]),Table1[[#This Row],[N+3]])-(Table1[[#This Row],[Total Qty]])))&gt;500,"Fixed&gt;500pcs",""),"")</f>
        <v/>
      </c>
      <c r="BL735" s="7" t="str">
        <f>IF(AND(Table1[[#This Row],[Last Forcast]]=0,Table1[[#This Row],[Total Qty]]&gt;0,Table1[[#This Row],[N+1]]&gt;0),"Check PO again","")</f>
        <v/>
      </c>
    </row>
    <row r="736" spans="2:64" x14ac:dyDescent="0.3">
      <c r="B736">
        <v>734</v>
      </c>
      <c r="C736" t="s">
        <v>945</v>
      </c>
      <c r="D736">
        <f>IFERROR(ROUND((MID(Table1[[#This Row],[Production]],35,(LEN(Table1[[#This Row],[Production]]))-37)/(MID(Table1[[#This Row],[Stock]],35,(LEN(Table1[[#This Row],[Stock]]))-37))),0),"")</f>
        <v>1</v>
      </c>
      <c r="E736" t="s">
        <v>945</v>
      </c>
      <c r="F736" s="16">
        <f>VLOOKUP(LEFT(Table1[[#This Row],[Production]],LEN(Table1[[#This Row],[Production]])-7),Item!$A$5:$Z$1000,26,0)</f>
        <v>0.85099999999999998</v>
      </c>
      <c r="H736" s="8" t="str">
        <f>IFERROR(VLOOKUP(MID(Table1[[#This Row],[Production]],10,2),Special!$B$2:$D$26,3,0),"")</f>
        <v>-</v>
      </c>
      <c r="J736" t="b">
        <f>EXACT(LEFT(Table1[[#This Row],[Stock]],12),LEFT(Table1[[#This Row],[Production]],12))</f>
        <v>1</v>
      </c>
      <c r="K736" t="b">
        <f>EXACT((RIGHT(Table1[[#This Row],[Stock]],3)),((RIGHT(Table1[[#This Row],[Production]],3))))</f>
        <v>1</v>
      </c>
      <c r="L736" s="14" t="str">
        <f>IFERROR(VLOOKUP(Table1[[#This Row],[Stock]],[1]Sheet1!$A$7:$N$10000,14,0),"")</f>
        <v/>
      </c>
      <c r="M736" s="14" t="str">
        <f>IFERROR(ROUND((Table1[[#This Row],[Stock
(S&amp;L)]]/Table1[[#This Row],[Rate
(L/S)]]),0),"")</f>
        <v/>
      </c>
      <c r="O736" t="str">
        <f>IF(Table1[[#This Row],[Rate
(L/S)]]=1,"P/E","C")</f>
        <v>P/E</v>
      </c>
      <c r="P736" s="7">
        <f>IFERROR(VLOOKUP(Table1[[#This Row],[Stock]],[2]CUS030!$A$5:$BO$10000,21,0)/Table1[[#This Row],[Rate
(L/S)]],"")</f>
        <v>0</v>
      </c>
      <c r="Q736" s="7">
        <f>IFERROR(VLOOKUP(Table1[[#This Row],[Stock]],[2]CUS030!$A$5:$BO$10000,22,0)/Table1[[#This Row],[Rate
(L/S)]],"")</f>
        <v>0</v>
      </c>
      <c r="R736" s="7">
        <f>IFERROR(VLOOKUP(Table1[[#This Row],[Stock]],[2]CUS030!$A$5:$BO$10000,23,0)/Table1[[#This Row],[Rate
(L/S)]],"")</f>
        <v>0</v>
      </c>
      <c r="S736" s="7">
        <f>IFERROR(VLOOKUP(Table1[[#This Row],[Stock]],[2]CUS030!$A$5:$BO$10000,24,0)/Table1[[#This Row],[Rate
(L/S)]],"")</f>
        <v>0</v>
      </c>
      <c r="T736" s="7">
        <f>IFERROR(VLOOKUP(Table1[[#This Row],[Stock]],[2]CUS030!$A$5:$BO$10000,25,0)/Table1[[#This Row],[Rate
(L/S)]],"")</f>
        <v>0</v>
      </c>
      <c r="U736" s="7">
        <f>IFERROR(VLOOKUP(Table1[[#This Row],[Stock]],[2]CUS030!$A$5:$BO$10000,26,0)/Table1[[#This Row],[Rate
(L/S)]],"")</f>
        <v>0</v>
      </c>
      <c r="V736" s="7">
        <f>IFERROR(VLOOKUP(Table1[[#This Row],[Stock]],[2]CUS030!$A$5:$BO$10000,27,0)/Table1[[#This Row],[Rate
(L/S)]],"")</f>
        <v>0</v>
      </c>
      <c r="W736" s="7">
        <f>IFERROR(VLOOKUP(Table1[[#This Row],[Stock]],[2]CUS030!$A$5:$BO$10000,28,0)/Table1[[#This Row],[Rate
(L/S)]],"")</f>
        <v>0</v>
      </c>
      <c r="X736" s="7">
        <f>IFERROR(VLOOKUP(Table1[[#This Row],[Stock]],[2]CUS030!$A$5:$BO$10000,29,0)/Table1[[#This Row],[Rate
(L/S)]],"")</f>
        <v>0</v>
      </c>
      <c r="Y736" s="7">
        <f>IFERROR(VLOOKUP(Table1[[#This Row],[Stock]],[2]CUS030!$A$5:$BO$10000,30,0)/Table1[[#This Row],[Rate
(L/S)]],"")</f>
        <v>0</v>
      </c>
      <c r="Z736" s="7">
        <f>IFERROR(VLOOKUP(Table1[[#This Row],[Stock]],[2]CUS030!$A$5:$BO$10000,31,0)/Table1[[#This Row],[Rate
(L/S)]],"")</f>
        <v>0</v>
      </c>
      <c r="AA736" s="7">
        <f>IFERROR(VLOOKUP(Table1[[#This Row],[Stock]],[2]CUS030!$A$5:$BO$10000,32,0)/Table1[[#This Row],[Rate
(L/S)]],"")</f>
        <v>0</v>
      </c>
      <c r="AB736" s="7">
        <f>IFERROR(VLOOKUP(Table1[[#This Row],[Stock]],[2]CUS030!$A$5:$BO$10000,33,0)/Table1[[#This Row],[Rate
(L/S)]],"")</f>
        <v>0</v>
      </c>
      <c r="AC736" s="7">
        <f>IFERROR(VLOOKUP(Table1[[#This Row],[Stock]],[2]CUS030!$A$5:$BO$10000,34,0)/Table1[[#This Row],[Rate
(L/S)]],"")</f>
        <v>0</v>
      </c>
      <c r="AD736" s="7">
        <f>IFERROR(VLOOKUP(Table1[[#This Row],[Stock]],[2]CUS030!$A$5:$BO$10000,35,0)/Table1[[#This Row],[Rate
(L/S)]],"")</f>
        <v>0</v>
      </c>
      <c r="AE736" s="7">
        <f>IFERROR(VLOOKUP(Table1[[#This Row],[Stock]],[2]CUS030!$A$5:$BO$10000,36,0)/Table1[[#This Row],[Rate
(L/S)]],"")</f>
        <v>0</v>
      </c>
      <c r="AF736" s="7">
        <f>IFERROR(VLOOKUP(Table1[[#This Row],[Stock]],[2]CUS030!$A$5:$BO$10000,37,0)/Table1[[#This Row],[Rate
(L/S)]],"")</f>
        <v>0</v>
      </c>
      <c r="AG736" s="7">
        <f>IFERROR(VLOOKUP(Table1[[#This Row],[Stock]],[2]CUS030!$A$5:$BO$10000,38,0)/Table1[[#This Row],[Rate
(L/S)]],"")</f>
        <v>0</v>
      </c>
      <c r="AH736" s="7">
        <f>IFERROR(VLOOKUP(Table1[[#This Row],[Stock]],[2]CUS030!$A$5:$BO$10000,39,0)/Table1[[#This Row],[Rate
(L/S)]],"")</f>
        <v>0</v>
      </c>
      <c r="AI736" s="7">
        <f>IFERROR(VLOOKUP(Table1[[#This Row],[Stock]],[2]CUS030!$A$5:$BO$10000,40,0)/Table1[[#This Row],[Rate
(L/S)]],"")</f>
        <v>0</v>
      </c>
      <c r="AJ736" s="7">
        <f>IFERROR(VLOOKUP(Table1[[#This Row],[Stock]],[2]CUS030!$A$5:$BO$10000,41,0)/Table1[[#This Row],[Rate
(L/S)]],"")</f>
        <v>0</v>
      </c>
      <c r="AK736" s="7">
        <f>IFERROR(VLOOKUP(Table1[[#This Row],[Stock]],[2]CUS030!$A$5:$BO$10000,42,0)/Table1[[#This Row],[Rate
(L/S)]],"")</f>
        <v>0</v>
      </c>
      <c r="AL736" s="7">
        <f>IFERROR(VLOOKUP(Table1[[#This Row],[Stock]],[2]CUS030!$A$5:$BO$10000,43,0)/Table1[[#This Row],[Rate
(L/S)]],"")</f>
        <v>0</v>
      </c>
      <c r="AM736" s="7">
        <f>IFERROR(VLOOKUP(Table1[[#This Row],[Stock]],[2]CUS030!$A$5:$BO$10000,44,0)/Table1[[#This Row],[Rate
(L/S)]],"")</f>
        <v>0</v>
      </c>
      <c r="AN736" s="7">
        <f>IFERROR(VLOOKUP(Table1[[#This Row],[Stock]],[2]CUS030!$A$5:$BO$10000,45,0)/Table1[[#This Row],[Rate
(L/S)]],"")</f>
        <v>0</v>
      </c>
      <c r="AO736" s="7">
        <f>IFERROR(VLOOKUP(Table1[[#This Row],[Stock]],[2]CUS030!$A$5:$BO$10000,46,0)/Table1[[#This Row],[Rate
(L/S)]],"")</f>
        <v>0</v>
      </c>
      <c r="AP736" s="7">
        <f>IFERROR(VLOOKUP(Table1[[#This Row],[Stock]],[2]CUS030!$A$5:$BO$10000,47,0)/Table1[[#This Row],[Rate
(L/S)]],"")</f>
        <v>0</v>
      </c>
      <c r="AQ736" s="7">
        <f>IFERROR(VLOOKUP(Table1[[#This Row],[Stock]],[2]CUS030!$A$5:$BO$10000,48,0)/Table1[[#This Row],[Rate
(L/S)]],"")</f>
        <v>0</v>
      </c>
      <c r="AR736" s="7">
        <f>IFERROR(VLOOKUP(Table1[[#This Row],[Stock]],[2]CUS030!$A$5:$BO$10000,49,0)/Table1[[#This Row],[Rate
(L/S)]],"")</f>
        <v>0</v>
      </c>
      <c r="AS736" s="7">
        <f>IFERROR(VLOOKUP(Table1[[#This Row],[Stock]],[2]CUS030!$A$5:$BO$10000,50,0)/Table1[[#This Row],[Rate
(L/S)]],"")</f>
        <v>0</v>
      </c>
      <c r="AT736" s="7">
        <f>IFERROR(VLOOKUP(Table1[[#This Row],[Stock]],[2]CUS030!$A$5:$BO$10000,51,0)/Table1[[#This Row],[Rate
(L/S)]],"")</f>
        <v>0</v>
      </c>
      <c r="AU736" s="7">
        <f>IFERROR(VLOOKUP(Table1[[#This Row],[Stock]],[2]CUS030!$A$5:$BO$10000,52,0)/Table1[[#This Row],[Rate
(L/S)]],"")</f>
        <v>0</v>
      </c>
      <c r="AV736" s="7">
        <f>IFERROR(VLOOKUP(Table1[[#This Row],[Stock]],[2]CUS030!$A$5:$BO$10000,53,0)/Table1[[#This Row],[Rate
(L/S)]],"")</f>
        <v>0</v>
      </c>
      <c r="AW736" s="7">
        <f>IFERROR(VLOOKUP(Table1[[#This Row],[Stock]],[2]CUS030!$A$5:$BO$10000,54,0)/Table1[[#This Row],[Rate
(L/S)]],"")</f>
        <v>0</v>
      </c>
      <c r="AX736" s="7">
        <f>IFERROR(VLOOKUP(Table1[[#This Row],[Stock]],[2]CUS030!$A$5:$BO$10000,55,0)/Table1[[#This Row],[Rate
(L/S)]],"")</f>
        <v>0</v>
      </c>
      <c r="AY736" s="7">
        <f>IFERROR(VLOOKUP(Table1[[#This Row],[Stock]],[2]CUS030!$A$5:$BO$10000,56,0)/Table1[[#This Row],[Rate
(L/S)]],"")</f>
        <v>0</v>
      </c>
      <c r="AZ736" s="7">
        <f>IFERROR(VLOOKUP(Table1[[#This Row],[Stock]],[2]CUS030!$A$5:$BO$10000,57,0)/Table1[[#This Row],[Rate
(L/S)]],"")</f>
        <v>0</v>
      </c>
      <c r="BA736" s="7">
        <f>IFERROR(VLOOKUP(Table1[[#This Row],[Stock]],[2]CUS030!$A$5:$BO$10000,58,0)/Table1[[#This Row],[Rate
(L/S)]],"")</f>
        <v>0</v>
      </c>
      <c r="BB736" s="7">
        <f>IFERROR(VLOOKUP(Table1[[#This Row],[Stock]],[2]CUS030!$A$5:$BO$10000,59,0)/Table1[[#This Row],[Rate
(L/S)]],"")</f>
        <v>0</v>
      </c>
      <c r="BC736" s="7">
        <f>IFERROR(VLOOKUP(Table1[[#This Row],[Stock]],[2]CUS030!$A$5:$BO$10000,60,0)/Table1[[#This Row],[Rate
(L/S)]],"")</f>
        <v>0</v>
      </c>
      <c r="BD736" s="7">
        <f>IFERROR(VLOOKUP(Table1[[#This Row],[Stock]],[2]CUS030!$A$5:$BO$10000,61,0)/Table1[[#This Row],[Rate
(L/S)]],"")</f>
        <v>0</v>
      </c>
      <c r="BE736" s="7">
        <f>IFERROR(VLOOKUP(Table1[[#This Row],[Stock]],[2]CUS030!$A$5:$BO$10000,62,0)/Table1[[#This Row],[Rate
(L/S)]],"")</f>
        <v>0</v>
      </c>
      <c r="BF736" s="7">
        <f>IFERROR(VLOOKUP(Table1[[#This Row],[Stock]],[2]CUS030!$A$5:$BO$10000,63,0)/Table1[[#This Row],[Rate
(L/S)]],"")</f>
        <v>0</v>
      </c>
      <c r="BG736" s="7">
        <f>IFERROR(VLOOKUP(Table1[[#This Row],[Stock]],[2]CUS030!$A$5:$BO$10000,64,0)/Table1[[#This Row],[Rate
(L/S)]],"")</f>
        <v>0</v>
      </c>
      <c r="BH736" s="7">
        <f>IFERROR(VLOOKUP(Table1[[#This Row],[Stock]],[2]CUS030!$A$5:$BO$10000,65,0)/Table1[[#This Row],[Rate
(L/S)]],"")</f>
        <v>0</v>
      </c>
      <c r="BI736" s="7" t="s">
        <v>1</v>
      </c>
      <c r="BJ736" s="15">
        <f>IFERROR(IF(Table1[[#This Row],[S.Material]]="S",(Table1[[#This Row],[Total Qty]]+Table1[[#This Row],[N+1]]+Table1[[#This Row],[N+2]]),Table1[[#This Row],[Total Qty]]+Table1[[#This Row],[N+1]]),)</f>
        <v>0</v>
      </c>
      <c r="BK736" s="7" t="str">
        <f>IFERROR(IF(((AVERAGE((Table1[[#This Row],[N+1]],Table1[[#This Row],[N+2]]),Table1[[#This Row],[N+3]])-(Table1[[#This Row],[Total Qty]])))&gt;500,"Fixed&gt;500pcs",""),"")</f>
        <v/>
      </c>
      <c r="BL736" s="7" t="str">
        <f>IF(AND(Table1[[#This Row],[Last Forcast]]=0,Table1[[#This Row],[Total Qty]]&gt;0,Table1[[#This Row],[N+1]]&gt;0),"Check PO again","")</f>
        <v/>
      </c>
    </row>
    <row r="737" spans="2:64" x14ac:dyDescent="0.3">
      <c r="B737">
        <v>735</v>
      </c>
      <c r="C737" t="s">
        <v>946</v>
      </c>
      <c r="D737">
        <f>IFERROR(ROUND((MID(Table1[[#This Row],[Production]],35,(LEN(Table1[[#This Row],[Production]]))-37)/(MID(Table1[[#This Row],[Stock]],35,(LEN(Table1[[#This Row],[Stock]]))-37))),0),"")</f>
        <v>1</v>
      </c>
      <c r="E737" t="s">
        <v>946</v>
      </c>
      <c r="F737" s="16">
        <f>VLOOKUP(LEFT(Table1[[#This Row],[Production]],LEN(Table1[[#This Row],[Production]])-7),Item!$A$5:$Z$1000,26,0)</f>
        <v>0.97199999999999998</v>
      </c>
      <c r="H737" s="8" t="str">
        <f>IFERROR(VLOOKUP(MID(Table1[[#This Row],[Production]],10,2),Special!$B$2:$D$26,3,0),"")</f>
        <v>-</v>
      </c>
      <c r="J737" t="b">
        <f>EXACT(LEFT(Table1[[#This Row],[Stock]],12),LEFT(Table1[[#This Row],[Production]],12))</f>
        <v>1</v>
      </c>
      <c r="K737" t="b">
        <f>EXACT((RIGHT(Table1[[#This Row],[Stock]],3)),((RIGHT(Table1[[#This Row],[Production]],3))))</f>
        <v>1</v>
      </c>
      <c r="L737" s="14" t="str">
        <f>IFERROR(VLOOKUP(Table1[[#This Row],[Stock]],[1]Sheet1!$A$7:$N$10000,14,0),"")</f>
        <v/>
      </c>
      <c r="M737" s="14" t="str">
        <f>IFERROR(ROUND((Table1[[#This Row],[Stock
(S&amp;L)]]/Table1[[#This Row],[Rate
(L/S)]]),0),"")</f>
        <v/>
      </c>
      <c r="O737" t="str">
        <f>IF(Table1[[#This Row],[Rate
(L/S)]]=1,"P/E","C")</f>
        <v>P/E</v>
      </c>
      <c r="P737" s="7">
        <f>IFERROR(VLOOKUP(Table1[[#This Row],[Stock]],[2]CUS030!$A$5:$BO$10000,21,0)/Table1[[#This Row],[Rate
(L/S)]],"")</f>
        <v>0</v>
      </c>
      <c r="Q737" s="7">
        <f>IFERROR(VLOOKUP(Table1[[#This Row],[Stock]],[2]CUS030!$A$5:$BO$10000,22,0)/Table1[[#This Row],[Rate
(L/S)]],"")</f>
        <v>0</v>
      </c>
      <c r="R737" s="7">
        <f>IFERROR(VLOOKUP(Table1[[#This Row],[Stock]],[2]CUS030!$A$5:$BO$10000,23,0)/Table1[[#This Row],[Rate
(L/S)]],"")</f>
        <v>0</v>
      </c>
      <c r="S737" s="7">
        <f>IFERROR(VLOOKUP(Table1[[#This Row],[Stock]],[2]CUS030!$A$5:$BO$10000,24,0)/Table1[[#This Row],[Rate
(L/S)]],"")</f>
        <v>0</v>
      </c>
      <c r="T737" s="7">
        <f>IFERROR(VLOOKUP(Table1[[#This Row],[Stock]],[2]CUS030!$A$5:$BO$10000,25,0)/Table1[[#This Row],[Rate
(L/S)]],"")</f>
        <v>0</v>
      </c>
      <c r="U737" s="7">
        <f>IFERROR(VLOOKUP(Table1[[#This Row],[Stock]],[2]CUS030!$A$5:$BO$10000,26,0)/Table1[[#This Row],[Rate
(L/S)]],"")</f>
        <v>0</v>
      </c>
      <c r="V737" s="7">
        <f>IFERROR(VLOOKUP(Table1[[#This Row],[Stock]],[2]CUS030!$A$5:$BO$10000,27,0)/Table1[[#This Row],[Rate
(L/S)]],"")</f>
        <v>0</v>
      </c>
      <c r="W737" s="7">
        <f>IFERROR(VLOOKUP(Table1[[#This Row],[Stock]],[2]CUS030!$A$5:$BO$10000,28,0)/Table1[[#This Row],[Rate
(L/S)]],"")</f>
        <v>0</v>
      </c>
      <c r="X737" s="7">
        <f>IFERROR(VLOOKUP(Table1[[#This Row],[Stock]],[2]CUS030!$A$5:$BO$10000,29,0)/Table1[[#This Row],[Rate
(L/S)]],"")</f>
        <v>0</v>
      </c>
      <c r="Y737" s="7">
        <f>IFERROR(VLOOKUP(Table1[[#This Row],[Stock]],[2]CUS030!$A$5:$BO$10000,30,0)/Table1[[#This Row],[Rate
(L/S)]],"")</f>
        <v>0</v>
      </c>
      <c r="Z737" s="7">
        <f>IFERROR(VLOOKUP(Table1[[#This Row],[Stock]],[2]CUS030!$A$5:$BO$10000,31,0)/Table1[[#This Row],[Rate
(L/S)]],"")</f>
        <v>0</v>
      </c>
      <c r="AA737" s="7">
        <f>IFERROR(VLOOKUP(Table1[[#This Row],[Stock]],[2]CUS030!$A$5:$BO$10000,32,0)/Table1[[#This Row],[Rate
(L/S)]],"")</f>
        <v>0</v>
      </c>
      <c r="AB737" s="7">
        <f>IFERROR(VLOOKUP(Table1[[#This Row],[Stock]],[2]CUS030!$A$5:$BO$10000,33,0)/Table1[[#This Row],[Rate
(L/S)]],"")</f>
        <v>0</v>
      </c>
      <c r="AC737" s="7">
        <f>IFERROR(VLOOKUP(Table1[[#This Row],[Stock]],[2]CUS030!$A$5:$BO$10000,34,0)/Table1[[#This Row],[Rate
(L/S)]],"")</f>
        <v>0</v>
      </c>
      <c r="AD737" s="7">
        <f>IFERROR(VLOOKUP(Table1[[#This Row],[Stock]],[2]CUS030!$A$5:$BO$10000,35,0)/Table1[[#This Row],[Rate
(L/S)]],"")</f>
        <v>0</v>
      </c>
      <c r="AE737" s="7">
        <f>IFERROR(VLOOKUP(Table1[[#This Row],[Stock]],[2]CUS030!$A$5:$BO$10000,36,0)/Table1[[#This Row],[Rate
(L/S)]],"")</f>
        <v>0</v>
      </c>
      <c r="AF737" s="7">
        <f>IFERROR(VLOOKUP(Table1[[#This Row],[Stock]],[2]CUS030!$A$5:$BO$10000,37,0)/Table1[[#This Row],[Rate
(L/S)]],"")</f>
        <v>0</v>
      </c>
      <c r="AG737" s="7">
        <f>IFERROR(VLOOKUP(Table1[[#This Row],[Stock]],[2]CUS030!$A$5:$BO$10000,38,0)/Table1[[#This Row],[Rate
(L/S)]],"")</f>
        <v>0</v>
      </c>
      <c r="AH737" s="7">
        <f>IFERROR(VLOOKUP(Table1[[#This Row],[Stock]],[2]CUS030!$A$5:$BO$10000,39,0)/Table1[[#This Row],[Rate
(L/S)]],"")</f>
        <v>0</v>
      </c>
      <c r="AI737" s="7">
        <f>IFERROR(VLOOKUP(Table1[[#This Row],[Stock]],[2]CUS030!$A$5:$BO$10000,40,0)/Table1[[#This Row],[Rate
(L/S)]],"")</f>
        <v>0</v>
      </c>
      <c r="AJ737" s="7">
        <f>IFERROR(VLOOKUP(Table1[[#This Row],[Stock]],[2]CUS030!$A$5:$BO$10000,41,0)/Table1[[#This Row],[Rate
(L/S)]],"")</f>
        <v>0</v>
      </c>
      <c r="AK737" s="7">
        <f>IFERROR(VLOOKUP(Table1[[#This Row],[Stock]],[2]CUS030!$A$5:$BO$10000,42,0)/Table1[[#This Row],[Rate
(L/S)]],"")</f>
        <v>0</v>
      </c>
      <c r="AL737" s="7">
        <f>IFERROR(VLOOKUP(Table1[[#This Row],[Stock]],[2]CUS030!$A$5:$BO$10000,43,0)/Table1[[#This Row],[Rate
(L/S)]],"")</f>
        <v>0</v>
      </c>
      <c r="AM737" s="7">
        <f>IFERROR(VLOOKUP(Table1[[#This Row],[Stock]],[2]CUS030!$A$5:$BO$10000,44,0)/Table1[[#This Row],[Rate
(L/S)]],"")</f>
        <v>0</v>
      </c>
      <c r="AN737" s="7">
        <f>IFERROR(VLOOKUP(Table1[[#This Row],[Stock]],[2]CUS030!$A$5:$BO$10000,45,0)/Table1[[#This Row],[Rate
(L/S)]],"")</f>
        <v>0</v>
      </c>
      <c r="AO737" s="7">
        <f>IFERROR(VLOOKUP(Table1[[#This Row],[Stock]],[2]CUS030!$A$5:$BO$10000,46,0)/Table1[[#This Row],[Rate
(L/S)]],"")</f>
        <v>0</v>
      </c>
      <c r="AP737" s="7">
        <f>IFERROR(VLOOKUP(Table1[[#This Row],[Stock]],[2]CUS030!$A$5:$BO$10000,47,0)/Table1[[#This Row],[Rate
(L/S)]],"")</f>
        <v>0</v>
      </c>
      <c r="AQ737" s="7">
        <f>IFERROR(VLOOKUP(Table1[[#This Row],[Stock]],[2]CUS030!$A$5:$BO$10000,48,0)/Table1[[#This Row],[Rate
(L/S)]],"")</f>
        <v>0</v>
      </c>
      <c r="AR737" s="7">
        <f>IFERROR(VLOOKUP(Table1[[#This Row],[Stock]],[2]CUS030!$A$5:$BO$10000,49,0)/Table1[[#This Row],[Rate
(L/S)]],"")</f>
        <v>0</v>
      </c>
      <c r="AS737" s="7">
        <f>IFERROR(VLOOKUP(Table1[[#This Row],[Stock]],[2]CUS030!$A$5:$BO$10000,50,0)/Table1[[#This Row],[Rate
(L/S)]],"")</f>
        <v>0</v>
      </c>
      <c r="AT737" s="7">
        <f>IFERROR(VLOOKUP(Table1[[#This Row],[Stock]],[2]CUS030!$A$5:$BO$10000,51,0)/Table1[[#This Row],[Rate
(L/S)]],"")</f>
        <v>0</v>
      </c>
      <c r="AU737" s="7">
        <f>IFERROR(VLOOKUP(Table1[[#This Row],[Stock]],[2]CUS030!$A$5:$BO$10000,52,0)/Table1[[#This Row],[Rate
(L/S)]],"")</f>
        <v>0</v>
      </c>
      <c r="AV737" s="7">
        <f>IFERROR(VLOOKUP(Table1[[#This Row],[Stock]],[2]CUS030!$A$5:$BO$10000,53,0)/Table1[[#This Row],[Rate
(L/S)]],"")</f>
        <v>0</v>
      </c>
      <c r="AW737" s="7">
        <f>IFERROR(VLOOKUP(Table1[[#This Row],[Stock]],[2]CUS030!$A$5:$BO$10000,54,0)/Table1[[#This Row],[Rate
(L/S)]],"")</f>
        <v>0</v>
      </c>
      <c r="AX737" s="7">
        <f>IFERROR(VLOOKUP(Table1[[#This Row],[Stock]],[2]CUS030!$A$5:$BO$10000,55,0)/Table1[[#This Row],[Rate
(L/S)]],"")</f>
        <v>0</v>
      </c>
      <c r="AY737" s="7">
        <f>IFERROR(VLOOKUP(Table1[[#This Row],[Stock]],[2]CUS030!$A$5:$BO$10000,56,0)/Table1[[#This Row],[Rate
(L/S)]],"")</f>
        <v>0</v>
      </c>
      <c r="AZ737" s="7">
        <f>IFERROR(VLOOKUP(Table1[[#This Row],[Stock]],[2]CUS030!$A$5:$BO$10000,57,0)/Table1[[#This Row],[Rate
(L/S)]],"")</f>
        <v>0</v>
      </c>
      <c r="BA737" s="7">
        <f>IFERROR(VLOOKUP(Table1[[#This Row],[Stock]],[2]CUS030!$A$5:$BO$10000,58,0)/Table1[[#This Row],[Rate
(L/S)]],"")</f>
        <v>0</v>
      </c>
      <c r="BB737" s="7">
        <f>IFERROR(VLOOKUP(Table1[[#This Row],[Stock]],[2]CUS030!$A$5:$BO$10000,59,0)/Table1[[#This Row],[Rate
(L/S)]],"")</f>
        <v>0</v>
      </c>
      <c r="BC737" s="7">
        <f>IFERROR(VLOOKUP(Table1[[#This Row],[Stock]],[2]CUS030!$A$5:$BO$10000,60,0)/Table1[[#This Row],[Rate
(L/S)]],"")</f>
        <v>0</v>
      </c>
      <c r="BD737" s="7">
        <f>IFERROR(VLOOKUP(Table1[[#This Row],[Stock]],[2]CUS030!$A$5:$BO$10000,61,0)/Table1[[#This Row],[Rate
(L/S)]],"")</f>
        <v>0</v>
      </c>
      <c r="BE737" s="7">
        <f>IFERROR(VLOOKUP(Table1[[#This Row],[Stock]],[2]CUS030!$A$5:$BO$10000,62,0)/Table1[[#This Row],[Rate
(L/S)]],"")</f>
        <v>0</v>
      </c>
      <c r="BF737" s="7">
        <f>IFERROR(VLOOKUP(Table1[[#This Row],[Stock]],[2]CUS030!$A$5:$BO$10000,63,0)/Table1[[#This Row],[Rate
(L/S)]],"")</f>
        <v>0</v>
      </c>
      <c r="BG737" s="7">
        <f>IFERROR(VLOOKUP(Table1[[#This Row],[Stock]],[2]CUS030!$A$5:$BO$10000,64,0)/Table1[[#This Row],[Rate
(L/S)]],"")</f>
        <v>0</v>
      </c>
      <c r="BH737" s="7">
        <f>IFERROR(VLOOKUP(Table1[[#This Row],[Stock]],[2]CUS030!$A$5:$BO$10000,65,0)/Table1[[#This Row],[Rate
(L/S)]],"")</f>
        <v>0</v>
      </c>
      <c r="BI737" s="7" t="s">
        <v>1</v>
      </c>
      <c r="BJ737" s="15">
        <f>IFERROR(IF(Table1[[#This Row],[S.Material]]="S",(Table1[[#This Row],[Total Qty]]+Table1[[#This Row],[N+1]]+Table1[[#This Row],[N+2]]),Table1[[#This Row],[Total Qty]]+Table1[[#This Row],[N+1]]),)</f>
        <v>0</v>
      </c>
      <c r="BK737" s="7" t="str">
        <f>IFERROR(IF(((AVERAGE((Table1[[#This Row],[N+1]],Table1[[#This Row],[N+2]]),Table1[[#This Row],[N+3]])-(Table1[[#This Row],[Total Qty]])))&gt;500,"Fixed&gt;500pcs",""),"")</f>
        <v/>
      </c>
      <c r="BL737" s="7" t="str">
        <f>IF(AND(Table1[[#This Row],[Last Forcast]]=0,Table1[[#This Row],[Total Qty]]&gt;0,Table1[[#This Row],[N+1]]&gt;0),"Check PO again","")</f>
        <v/>
      </c>
    </row>
    <row r="738" spans="2:64" x14ac:dyDescent="0.3">
      <c r="B738">
        <v>736</v>
      </c>
      <c r="C738" t="s">
        <v>947</v>
      </c>
      <c r="D738">
        <f>IFERROR(ROUND((MID(Table1[[#This Row],[Production]],35,(LEN(Table1[[#This Row],[Production]]))-37)/(MID(Table1[[#This Row],[Stock]],35,(LEN(Table1[[#This Row],[Stock]]))-37))),0),"")</f>
        <v>1</v>
      </c>
      <c r="E738" t="s">
        <v>947</v>
      </c>
      <c r="F738" s="16">
        <f>VLOOKUP(LEFT(Table1[[#This Row],[Production]],LEN(Table1[[#This Row],[Production]])-7),Item!$A$5:$Z$1000,26,0)</f>
        <v>1.3049999999999999</v>
      </c>
      <c r="H738" s="8" t="str">
        <f>IFERROR(VLOOKUP(MID(Table1[[#This Row],[Production]],10,2),Special!$B$2:$D$26,3,0),"")</f>
        <v>-</v>
      </c>
      <c r="J738" t="b">
        <f>EXACT(LEFT(Table1[[#This Row],[Stock]],12),LEFT(Table1[[#This Row],[Production]],12))</f>
        <v>1</v>
      </c>
      <c r="K738" t="b">
        <f>EXACT((RIGHT(Table1[[#This Row],[Stock]],3)),((RIGHT(Table1[[#This Row],[Production]],3))))</f>
        <v>1</v>
      </c>
      <c r="L738" s="14" t="str">
        <f>IFERROR(VLOOKUP(Table1[[#This Row],[Stock]],[1]Sheet1!$A$7:$N$10000,14,0),"")</f>
        <v/>
      </c>
      <c r="M738" s="14" t="str">
        <f>IFERROR(ROUND((Table1[[#This Row],[Stock
(S&amp;L)]]/Table1[[#This Row],[Rate
(L/S)]]),0),"")</f>
        <v/>
      </c>
      <c r="O738" t="str">
        <f>IF(Table1[[#This Row],[Rate
(L/S)]]=1,"P/E","C")</f>
        <v>P/E</v>
      </c>
      <c r="P738" s="7">
        <f>IFERROR(VLOOKUP(Table1[[#This Row],[Stock]],[2]CUS030!$A$5:$BO$10000,21,0)/Table1[[#This Row],[Rate
(L/S)]],"")</f>
        <v>0</v>
      </c>
      <c r="Q738" s="7">
        <f>IFERROR(VLOOKUP(Table1[[#This Row],[Stock]],[2]CUS030!$A$5:$BO$10000,22,0)/Table1[[#This Row],[Rate
(L/S)]],"")</f>
        <v>0</v>
      </c>
      <c r="R738" s="7">
        <f>IFERROR(VLOOKUP(Table1[[#This Row],[Stock]],[2]CUS030!$A$5:$BO$10000,23,0)/Table1[[#This Row],[Rate
(L/S)]],"")</f>
        <v>0</v>
      </c>
      <c r="S738" s="7">
        <f>IFERROR(VLOOKUP(Table1[[#This Row],[Stock]],[2]CUS030!$A$5:$BO$10000,24,0)/Table1[[#This Row],[Rate
(L/S)]],"")</f>
        <v>0</v>
      </c>
      <c r="T738" s="7">
        <f>IFERROR(VLOOKUP(Table1[[#This Row],[Stock]],[2]CUS030!$A$5:$BO$10000,25,0)/Table1[[#This Row],[Rate
(L/S)]],"")</f>
        <v>0</v>
      </c>
      <c r="U738" s="7">
        <f>IFERROR(VLOOKUP(Table1[[#This Row],[Stock]],[2]CUS030!$A$5:$BO$10000,26,0)/Table1[[#This Row],[Rate
(L/S)]],"")</f>
        <v>0</v>
      </c>
      <c r="V738" s="7">
        <f>IFERROR(VLOOKUP(Table1[[#This Row],[Stock]],[2]CUS030!$A$5:$BO$10000,27,0)/Table1[[#This Row],[Rate
(L/S)]],"")</f>
        <v>0</v>
      </c>
      <c r="W738" s="7">
        <f>IFERROR(VLOOKUP(Table1[[#This Row],[Stock]],[2]CUS030!$A$5:$BO$10000,28,0)/Table1[[#This Row],[Rate
(L/S)]],"")</f>
        <v>0</v>
      </c>
      <c r="X738" s="7">
        <f>IFERROR(VLOOKUP(Table1[[#This Row],[Stock]],[2]CUS030!$A$5:$BO$10000,29,0)/Table1[[#This Row],[Rate
(L/S)]],"")</f>
        <v>0</v>
      </c>
      <c r="Y738" s="7">
        <f>IFERROR(VLOOKUP(Table1[[#This Row],[Stock]],[2]CUS030!$A$5:$BO$10000,30,0)/Table1[[#This Row],[Rate
(L/S)]],"")</f>
        <v>0</v>
      </c>
      <c r="Z738" s="7">
        <f>IFERROR(VLOOKUP(Table1[[#This Row],[Stock]],[2]CUS030!$A$5:$BO$10000,31,0)/Table1[[#This Row],[Rate
(L/S)]],"")</f>
        <v>0</v>
      </c>
      <c r="AA738" s="7">
        <f>IFERROR(VLOOKUP(Table1[[#This Row],[Stock]],[2]CUS030!$A$5:$BO$10000,32,0)/Table1[[#This Row],[Rate
(L/S)]],"")</f>
        <v>0</v>
      </c>
      <c r="AB738" s="7">
        <f>IFERROR(VLOOKUP(Table1[[#This Row],[Stock]],[2]CUS030!$A$5:$BO$10000,33,0)/Table1[[#This Row],[Rate
(L/S)]],"")</f>
        <v>0</v>
      </c>
      <c r="AC738" s="7">
        <f>IFERROR(VLOOKUP(Table1[[#This Row],[Stock]],[2]CUS030!$A$5:$BO$10000,34,0)/Table1[[#This Row],[Rate
(L/S)]],"")</f>
        <v>0</v>
      </c>
      <c r="AD738" s="7">
        <f>IFERROR(VLOOKUP(Table1[[#This Row],[Stock]],[2]CUS030!$A$5:$BO$10000,35,0)/Table1[[#This Row],[Rate
(L/S)]],"")</f>
        <v>0</v>
      </c>
      <c r="AE738" s="7">
        <f>IFERROR(VLOOKUP(Table1[[#This Row],[Stock]],[2]CUS030!$A$5:$BO$10000,36,0)/Table1[[#This Row],[Rate
(L/S)]],"")</f>
        <v>0</v>
      </c>
      <c r="AF738" s="7">
        <f>IFERROR(VLOOKUP(Table1[[#This Row],[Stock]],[2]CUS030!$A$5:$BO$10000,37,0)/Table1[[#This Row],[Rate
(L/S)]],"")</f>
        <v>0</v>
      </c>
      <c r="AG738" s="7">
        <f>IFERROR(VLOOKUP(Table1[[#This Row],[Stock]],[2]CUS030!$A$5:$BO$10000,38,0)/Table1[[#This Row],[Rate
(L/S)]],"")</f>
        <v>0</v>
      </c>
      <c r="AH738" s="7">
        <f>IFERROR(VLOOKUP(Table1[[#This Row],[Stock]],[2]CUS030!$A$5:$BO$10000,39,0)/Table1[[#This Row],[Rate
(L/S)]],"")</f>
        <v>0</v>
      </c>
      <c r="AI738" s="7">
        <f>IFERROR(VLOOKUP(Table1[[#This Row],[Stock]],[2]CUS030!$A$5:$BO$10000,40,0)/Table1[[#This Row],[Rate
(L/S)]],"")</f>
        <v>0</v>
      </c>
      <c r="AJ738" s="7">
        <f>IFERROR(VLOOKUP(Table1[[#This Row],[Stock]],[2]CUS030!$A$5:$BO$10000,41,0)/Table1[[#This Row],[Rate
(L/S)]],"")</f>
        <v>0</v>
      </c>
      <c r="AK738" s="7">
        <f>IFERROR(VLOOKUP(Table1[[#This Row],[Stock]],[2]CUS030!$A$5:$BO$10000,42,0)/Table1[[#This Row],[Rate
(L/S)]],"")</f>
        <v>0</v>
      </c>
      <c r="AL738" s="7">
        <f>IFERROR(VLOOKUP(Table1[[#This Row],[Stock]],[2]CUS030!$A$5:$BO$10000,43,0)/Table1[[#This Row],[Rate
(L/S)]],"")</f>
        <v>0</v>
      </c>
      <c r="AM738" s="7">
        <f>IFERROR(VLOOKUP(Table1[[#This Row],[Stock]],[2]CUS030!$A$5:$BO$10000,44,0)/Table1[[#This Row],[Rate
(L/S)]],"")</f>
        <v>0</v>
      </c>
      <c r="AN738" s="7">
        <f>IFERROR(VLOOKUP(Table1[[#This Row],[Stock]],[2]CUS030!$A$5:$BO$10000,45,0)/Table1[[#This Row],[Rate
(L/S)]],"")</f>
        <v>0</v>
      </c>
      <c r="AO738" s="7">
        <f>IFERROR(VLOOKUP(Table1[[#This Row],[Stock]],[2]CUS030!$A$5:$BO$10000,46,0)/Table1[[#This Row],[Rate
(L/S)]],"")</f>
        <v>0</v>
      </c>
      <c r="AP738" s="7">
        <f>IFERROR(VLOOKUP(Table1[[#This Row],[Stock]],[2]CUS030!$A$5:$BO$10000,47,0)/Table1[[#This Row],[Rate
(L/S)]],"")</f>
        <v>0</v>
      </c>
      <c r="AQ738" s="7">
        <f>IFERROR(VLOOKUP(Table1[[#This Row],[Stock]],[2]CUS030!$A$5:$BO$10000,48,0)/Table1[[#This Row],[Rate
(L/S)]],"")</f>
        <v>0</v>
      </c>
      <c r="AR738" s="7">
        <f>IFERROR(VLOOKUP(Table1[[#This Row],[Stock]],[2]CUS030!$A$5:$BO$10000,49,0)/Table1[[#This Row],[Rate
(L/S)]],"")</f>
        <v>0</v>
      </c>
      <c r="AS738" s="7">
        <f>IFERROR(VLOOKUP(Table1[[#This Row],[Stock]],[2]CUS030!$A$5:$BO$10000,50,0)/Table1[[#This Row],[Rate
(L/S)]],"")</f>
        <v>0</v>
      </c>
      <c r="AT738" s="7">
        <f>IFERROR(VLOOKUP(Table1[[#This Row],[Stock]],[2]CUS030!$A$5:$BO$10000,51,0)/Table1[[#This Row],[Rate
(L/S)]],"")</f>
        <v>0</v>
      </c>
      <c r="AU738" s="7">
        <f>IFERROR(VLOOKUP(Table1[[#This Row],[Stock]],[2]CUS030!$A$5:$BO$10000,52,0)/Table1[[#This Row],[Rate
(L/S)]],"")</f>
        <v>0</v>
      </c>
      <c r="AV738" s="7">
        <f>IFERROR(VLOOKUP(Table1[[#This Row],[Stock]],[2]CUS030!$A$5:$BO$10000,53,0)/Table1[[#This Row],[Rate
(L/S)]],"")</f>
        <v>0</v>
      </c>
      <c r="AW738" s="7">
        <f>IFERROR(VLOOKUP(Table1[[#This Row],[Stock]],[2]CUS030!$A$5:$BO$10000,54,0)/Table1[[#This Row],[Rate
(L/S)]],"")</f>
        <v>0</v>
      </c>
      <c r="AX738" s="7">
        <f>IFERROR(VLOOKUP(Table1[[#This Row],[Stock]],[2]CUS030!$A$5:$BO$10000,55,0)/Table1[[#This Row],[Rate
(L/S)]],"")</f>
        <v>0</v>
      </c>
      <c r="AY738" s="7">
        <f>IFERROR(VLOOKUP(Table1[[#This Row],[Stock]],[2]CUS030!$A$5:$BO$10000,56,0)/Table1[[#This Row],[Rate
(L/S)]],"")</f>
        <v>0</v>
      </c>
      <c r="AZ738" s="7">
        <f>IFERROR(VLOOKUP(Table1[[#This Row],[Stock]],[2]CUS030!$A$5:$BO$10000,57,0)/Table1[[#This Row],[Rate
(L/S)]],"")</f>
        <v>0</v>
      </c>
      <c r="BA738" s="7">
        <f>IFERROR(VLOOKUP(Table1[[#This Row],[Stock]],[2]CUS030!$A$5:$BO$10000,58,0)/Table1[[#This Row],[Rate
(L/S)]],"")</f>
        <v>0</v>
      </c>
      <c r="BB738" s="7">
        <f>IFERROR(VLOOKUP(Table1[[#This Row],[Stock]],[2]CUS030!$A$5:$BO$10000,59,0)/Table1[[#This Row],[Rate
(L/S)]],"")</f>
        <v>0</v>
      </c>
      <c r="BC738" s="7">
        <f>IFERROR(VLOOKUP(Table1[[#This Row],[Stock]],[2]CUS030!$A$5:$BO$10000,60,0)/Table1[[#This Row],[Rate
(L/S)]],"")</f>
        <v>0</v>
      </c>
      <c r="BD738" s="7">
        <f>IFERROR(VLOOKUP(Table1[[#This Row],[Stock]],[2]CUS030!$A$5:$BO$10000,61,0)/Table1[[#This Row],[Rate
(L/S)]],"")</f>
        <v>0</v>
      </c>
      <c r="BE738" s="7">
        <f>IFERROR(VLOOKUP(Table1[[#This Row],[Stock]],[2]CUS030!$A$5:$BO$10000,62,0)/Table1[[#This Row],[Rate
(L/S)]],"")</f>
        <v>0</v>
      </c>
      <c r="BF738" s="7">
        <f>IFERROR(VLOOKUP(Table1[[#This Row],[Stock]],[2]CUS030!$A$5:$BO$10000,63,0)/Table1[[#This Row],[Rate
(L/S)]],"")</f>
        <v>0</v>
      </c>
      <c r="BG738" s="7">
        <f>IFERROR(VLOOKUP(Table1[[#This Row],[Stock]],[2]CUS030!$A$5:$BO$10000,64,0)/Table1[[#This Row],[Rate
(L/S)]],"")</f>
        <v>0</v>
      </c>
      <c r="BH738" s="7">
        <f>IFERROR(VLOOKUP(Table1[[#This Row],[Stock]],[2]CUS030!$A$5:$BO$10000,65,0)/Table1[[#This Row],[Rate
(L/S)]],"")</f>
        <v>0</v>
      </c>
      <c r="BI738" s="7" t="s">
        <v>1</v>
      </c>
      <c r="BJ738" s="15">
        <f>IFERROR(IF(Table1[[#This Row],[S.Material]]="S",(Table1[[#This Row],[Total Qty]]+Table1[[#This Row],[N+1]]+Table1[[#This Row],[N+2]]),Table1[[#This Row],[Total Qty]]+Table1[[#This Row],[N+1]]),)</f>
        <v>0</v>
      </c>
      <c r="BK738" s="7" t="str">
        <f>IFERROR(IF(((AVERAGE((Table1[[#This Row],[N+1]],Table1[[#This Row],[N+2]]),Table1[[#This Row],[N+3]])-(Table1[[#This Row],[Total Qty]])))&gt;500,"Fixed&gt;500pcs",""),"")</f>
        <v/>
      </c>
      <c r="BL738" s="7" t="str">
        <f>IF(AND(Table1[[#This Row],[Last Forcast]]=0,Table1[[#This Row],[Total Qty]]&gt;0,Table1[[#This Row],[N+1]]&gt;0),"Check PO again","")</f>
        <v/>
      </c>
    </row>
    <row r="739" spans="2:64" x14ac:dyDescent="0.3">
      <c r="B739">
        <v>737</v>
      </c>
      <c r="C739" t="s">
        <v>948</v>
      </c>
      <c r="D739">
        <f>IFERROR(ROUND((MID(Table1[[#This Row],[Production]],35,(LEN(Table1[[#This Row],[Production]]))-37)/(MID(Table1[[#This Row],[Stock]],35,(LEN(Table1[[#This Row],[Stock]]))-37))),0),"")</f>
        <v>1</v>
      </c>
      <c r="E739" t="s">
        <v>948</v>
      </c>
      <c r="F739" s="16">
        <f>VLOOKUP(LEFT(Table1[[#This Row],[Production]],LEN(Table1[[#This Row],[Production]])-7),Item!$A$5:$Z$1000,26,0)</f>
        <v>1.1539999999999999</v>
      </c>
      <c r="H739" s="8" t="str">
        <f>IFERROR(VLOOKUP(MID(Table1[[#This Row],[Production]],10,2),Special!$B$2:$D$26,3,0),"")</f>
        <v>-</v>
      </c>
      <c r="J739" t="b">
        <f>EXACT(LEFT(Table1[[#This Row],[Stock]],12),LEFT(Table1[[#This Row],[Production]],12))</f>
        <v>1</v>
      </c>
      <c r="K739" t="b">
        <f>EXACT((RIGHT(Table1[[#This Row],[Stock]],3)),((RIGHT(Table1[[#This Row],[Production]],3))))</f>
        <v>1</v>
      </c>
      <c r="L739" s="14" t="str">
        <f>IFERROR(VLOOKUP(Table1[[#This Row],[Stock]],[1]Sheet1!$A$7:$N$10000,14,0),"")</f>
        <v/>
      </c>
      <c r="M739" s="14" t="str">
        <f>IFERROR(ROUND((Table1[[#This Row],[Stock
(S&amp;L)]]/Table1[[#This Row],[Rate
(L/S)]]),0),"")</f>
        <v/>
      </c>
      <c r="O739" t="str">
        <f>IF(Table1[[#This Row],[Rate
(L/S)]]=1,"P/E","C")</f>
        <v>P/E</v>
      </c>
      <c r="P739" s="7">
        <f>IFERROR(VLOOKUP(Table1[[#This Row],[Stock]],[2]CUS030!$A$5:$BO$10000,21,0)/Table1[[#This Row],[Rate
(L/S)]],"")</f>
        <v>0</v>
      </c>
      <c r="Q739" s="7">
        <f>IFERROR(VLOOKUP(Table1[[#This Row],[Stock]],[2]CUS030!$A$5:$BO$10000,22,0)/Table1[[#This Row],[Rate
(L/S)]],"")</f>
        <v>0</v>
      </c>
      <c r="R739" s="7">
        <f>IFERROR(VLOOKUP(Table1[[#This Row],[Stock]],[2]CUS030!$A$5:$BO$10000,23,0)/Table1[[#This Row],[Rate
(L/S)]],"")</f>
        <v>0</v>
      </c>
      <c r="S739" s="7">
        <f>IFERROR(VLOOKUP(Table1[[#This Row],[Stock]],[2]CUS030!$A$5:$BO$10000,24,0)/Table1[[#This Row],[Rate
(L/S)]],"")</f>
        <v>0</v>
      </c>
      <c r="T739" s="7">
        <f>IFERROR(VLOOKUP(Table1[[#This Row],[Stock]],[2]CUS030!$A$5:$BO$10000,25,0)/Table1[[#This Row],[Rate
(L/S)]],"")</f>
        <v>0</v>
      </c>
      <c r="U739" s="7">
        <f>IFERROR(VLOOKUP(Table1[[#This Row],[Stock]],[2]CUS030!$A$5:$BO$10000,26,0)/Table1[[#This Row],[Rate
(L/S)]],"")</f>
        <v>0</v>
      </c>
      <c r="V739" s="7">
        <f>IFERROR(VLOOKUP(Table1[[#This Row],[Stock]],[2]CUS030!$A$5:$BO$10000,27,0)/Table1[[#This Row],[Rate
(L/S)]],"")</f>
        <v>0</v>
      </c>
      <c r="W739" s="7">
        <f>IFERROR(VLOOKUP(Table1[[#This Row],[Stock]],[2]CUS030!$A$5:$BO$10000,28,0)/Table1[[#This Row],[Rate
(L/S)]],"")</f>
        <v>0</v>
      </c>
      <c r="X739" s="7">
        <f>IFERROR(VLOOKUP(Table1[[#This Row],[Stock]],[2]CUS030!$A$5:$BO$10000,29,0)/Table1[[#This Row],[Rate
(L/S)]],"")</f>
        <v>0</v>
      </c>
      <c r="Y739" s="7">
        <f>IFERROR(VLOOKUP(Table1[[#This Row],[Stock]],[2]CUS030!$A$5:$BO$10000,30,0)/Table1[[#This Row],[Rate
(L/S)]],"")</f>
        <v>0</v>
      </c>
      <c r="Z739" s="7">
        <f>IFERROR(VLOOKUP(Table1[[#This Row],[Stock]],[2]CUS030!$A$5:$BO$10000,31,0)/Table1[[#This Row],[Rate
(L/S)]],"")</f>
        <v>0</v>
      </c>
      <c r="AA739" s="7">
        <f>IFERROR(VLOOKUP(Table1[[#This Row],[Stock]],[2]CUS030!$A$5:$BO$10000,32,0)/Table1[[#This Row],[Rate
(L/S)]],"")</f>
        <v>0</v>
      </c>
      <c r="AB739" s="7">
        <f>IFERROR(VLOOKUP(Table1[[#This Row],[Stock]],[2]CUS030!$A$5:$BO$10000,33,0)/Table1[[#This Row],[Rate
(L/S)]],"")</f>
        <v>0</v>
      </c>
      <c r="AC739" s="7">
        <f>IFERROR(VLOOKUP(Table1[[#This Row],[Stock]],[2]CUS030!$A$5:$BO$10000,34,0)/Table1[[#This Row],[Rate
(L/S)]],"")</f>
        <v>0</v>
      </c>
      <c r="AD739" s="7">
        <f>IFERROR(VLOOKUP(Table1[[#This Row],[Stock]],[2]CUS030!$A$5:$BO$10000,35,0)/Table1[[#This Row],[Rate
(L/S)]],"")</f>
        <v>0</v>
      </c>
      <c r="AE739" s="7">
        <f>IFERROR(VLOOKUP(Table1[[#This Row],[Stock]],[2]CUS030!$A$5:$BO$10000,36,0)/Table1[[#This Row],[Rate
(L/S)]],"")</f>
        <v>0</v>
      </c>
      <c r="AF739" s="7">
        <f>IFERROR(VLOOKUP(Table1[[#This Row],[Stock]],[2]CUS030!$A$5:$BO$10000,37,0)/Table1[[#This Row],[Rate
(L/S)]],"")</f>
        <v>0</v>
      </c>
      <c r="AG739" s="7">
        <f>IFERROR(VLOOKUP(Table1[[#This Row],[Stock]],[2]CUS030!$A$5:$BO$10000,38,0)/Table1[[#This Row],[Rate
(L/S)]],"")</f>
        <v>0</v>
      </c>
      <c r="AH739" s="7">
        <f>IFERROR(VLOOKUP(Table1[[#This Row],[Stock]],[2]CUS030!$A$5:$BO$10000,39,0)/Table1[[#This Row],[Rate
(L/S)]],"")</f>
        <v>0</v>
      </c>
      <c r="AI739" s="7">
        <f>IFERROR(VLOOKUP(Table1[[#This Row],[Stock]],[2]CUS030!$A$5:$BO$10000,40,0)/Table1[[#This Row],[Rate
(L/S)]],"")</f>
        <v>0</v>
      </c>
      <c r="AJ739" s="7">
        <f>IFERROR(VLOOKUP(Table1[[#This Row],[Stock]],[2]CUS030!$A$5:$BO$10000,41,0)/Table1[[#This Row],[Rate
(L/S)]],"")</f>
        <v>0</v>
      </c>
      <c r="AK739" s="7">
        <f>IFERROR(VLOOKUP(Table1[[#This Row],[Stock]],[2]CUS030!$A$5:$BO$10000,42,0)/Table1[[#This Row],[Rate
(L/S)]],"")</f>
        <v>0</v>
      </c>
      <c r="AL739" s="7">
        <f>IFERROR(VLOOKUP(Table1[[#This Row],[Stock]],[2]CUS030!$A$5:$BO$10000,43,0)/Table1[[#This Row],[Rate
(L/S)]],"")</f>
        <v>0</v>
      </c>
      <c r="AM739" s="7">
        <f>IFERROR(VLOOKUP(Table1[[#This Row],[Stock]],[2]CUS030!$A$5:$BO$10000,44,0)/Table1[[#This Row],[Rate
(L/S)]],"")</f>
        <v>0</v>
      </c>
      <c r="AN739" s="7">
        <f>IFERROR(VLOOKUP(Table1[[#This Row],[Stock]],[2]CUS030!$A$5:$BO$10000,45,0)/Table1[[#This Row],[Rate
(L/S)]],"")</f>
        <v>0</v>
      </c>
      <c r="AO739" s="7">
        <f>IFERROR(VLOOKUP(Table1[[#This Row],[Stock]],[2]CUS030!$A$5:$BO$10000,46,0)/Table1[[#This Row],[Rate
(L/S)]],"")</f>
        <v>0</v>
      </c>
      <c r="AP739" s="7">
        <f>IFERROR(VLOOKUP(Table1[[#This Row],[Stock]],[2]CUS030!$A$5:$BO$10000,47,0)/Table1[[#This Row],[Rate
(L/S)]],"")</f>
        <v>0</v>
      </c>
      <c r="AQ739" s="7">
        <f>IFERROR(VLOOKUP(Table1[[#This Row],[Stock]],[2]CUS030!$A$5:$BO$10000,48,0)/Table1[[#This Row],[Rate
(L/S)]],"")</f>
        <v>0</v>
      </c>
      <c r="AR739" s="7">
        <f>IFERROR(VLOOKUP(Table1[[#This Row],[Stock]],[2]CUS030!$A$5:$BO$10000,49,0)/Table1[[#This Row],[Rate
(L/S)]],"")</f>
        <v>0</v>
      </c>
      <c r="AS739" s="7">
        <f>IFERROR(VLOOKUP(Table1[[#This Row],[Stock]],[2]CUS030!$A$5:$BO$10000,50,0)/Table1[[#This Row],[Rate
(L/S)]],"")</f>
        <v>0</v>
      </c>
      <c r="AT739" s="7">
        <f>IFERROR(VLOOKUP(Table1[[#This Row],[Stock]],[2]CUS030!$A$5:$BO$10000,51,0)/Table1[[#This Row],[Rate
(L/S)]],"")</f>
        <v>0</v>
      </c>
      <c r="AU739" s="7">
        <f>IFERROR(VLOOKUP(Table1[[#This Row],[Stock]],[2]CUS030!$A$5:$BO$10000,52,0)/Table1[[#This Row],[Rate
(L/S)]],"")</f>
        <v>0</v>
      </c>
      <c r="AV739" s="7">
        <f>IFERROR(VLOOKUP(Table1[[#This Row],[Stock]],[2]CUS030!$A$5:$BO$10000,53,0)/Table1[[#This Row],[Rate
(L/S)]],"")</f>
        <v>0</v>
      </c>
      <c r="AW739" s="7">
        <f>IFERROR(VLOOKUP(Table1[[#This Row],[Stock]],[2]CUS030!$A$5:$BO$10000,54,0)/Table1[[#This Row],[Rate
(L/S)]],"")</f>
        <v>0</v>
      </c>
      <c r="AX739" s="7">
        <f>IFERROR(VLOOKUP(Table1[[#This Row],[Stock]],[2]CUS030!$A$5:$BO$10000,55,0)/Table1[[#This Row],[Rate
(L/S)]],"")</f>
        <v>0</v>
      </c>
      <c r="AY739" s="7">
        <f>IFERROR(VLOOKUP(Table1[[#This Row],[Stock]],[2]CUS030!$A$5:$BO$10000,56,0)/Table1[[#This Row],[Rate
(L/S)]],"")</f>
        <v>0</v>
      </c>
      <c r="AZ739" s="7">
        <f>IFERROR(VLOOKUP(Table1[[#This Row],[Stock]],[2]CUS030!$A$5:$BO$10000,57,0)/Table1[[#This Row],[Rate
(L/S)]],"")</f>
        <v>0</v>
      </c>
      <c r="BA739" s="7">
        <f>IFERROR(VLOOKUP(Table1[[#This Row],[Stock]],[2]CUS030!$A$5:$BO$10000,58,0)/Table1[[#This Row],[Rate
(L/S)]],"")</f>
        <v>0</v>
      </c>
      <c r="BB739" s="7">
        <f>IFERROR(VLOOKUP(Table1[[#This Row],[Stock]],[2]CUS030!$A$5:$BO$10000,59,0)/Table1[[#This Row],[Rate
(L/S)]],"")</f>
        <v>0</v>
      </c>
      <c r="BC739" s="7">
        <f>IFERROR(VLOOKUP(Table1[[#This Row],[Stock]],[2]CUS030!$A$5:$BO$10000,60,0)/Table1[[#This Row],[Rate
(L/S)]],"")</f>
        <v>0</v>
      </c>
      <c r="BD739" s="7">
        <f>IFERROR(VLOOKUP(Table1[[#This Row],[Stock]],[2]CUS030!$A$5:$BO$10000,61,0)/Table1[[#This Row],[Rate
(L/S)]],"")</f>
        <v>0</v>
      </c>
      <c r="BE739" s="7">
        <f>IFERROR(VLOOKUP(Table1[[#This Row],[Stock]],[2]CUS030!$A$5:$BO$10000,62,0)/Table1[[#This Row],[Rate
(L/S)]],"")</f>
        <v>0</v>
      </c>
      <c r="BF739" s="7">
        <f>IFERROR(VLOOKUP(Table1[[#This Row],[Stock]],[2]CUS030!$A$5:$BO$10000,63,0)/Table1[[#This Row],[Rate
(L/S)]],"")</f>
        <v>0</v>
      </c>
      <c r="BG739" s="7">
        <f>IFERROR(VLOOKUP(Table1[[#This Row],[Stock]],[2]CUS030!$A$5:$BO$10000,64,0)/Table1[[#This Row],[Rate
(L/S)]],"")</f>
        <v>0</v>
      </c>
      <c r="BH739" s="7">
        <f>IFERROR(VLOOKUP(Table1[[#This Row],[Stock]],[2]CUS030!$A$5:$BO$10000,65,0)/Table1[[#This Row],[Rate
(L/S)]],"")</f>
        <v>0</v>
      </c>
      <c r="BI739" s="7" t="s">
        <v>1</v>
      </c>
      <c r="BJ739" s="15">
        <f>IFERROR(IF(Table1[[#This Row],[S.Material]]="S",(Table1[[#This Row],[Total Qty]]+Table1[[#This Row],[N+1]]+Table1[[#This Row],[N+2]]),Table1[[#This Row],[Total Qty]]+Table1[[#This Row],[N+1]]),)</f>
        <v>0</v>
      </c>
      <c r="BK739" s="7" t="str">
        <f>IFERROR(IF(((AVERAGE((Table1[[#This Row],[N+1]],Table1[[#This Row],[N+2]]),Table1[[#This Row],[N+3]])-(Table1[[#This Row],[Total Qty]])))&gt;500,"Fixed&gt;500pcs",""),"")</f>
        <v/>
      </c>
      <c r="BL739" s="7" t="str">
        <f>IF(AND(Table1[[#This Row],[Last Forcast]]=0,Table1[[#This Row],[Total Qty]]&gt;0,Table1[[#This Row],[N+1]]&gt;0),"Check PO again","")</f>
        <v/>
      </c>
    </row>
    <row r="740" spans="2:64" x14ac:dyDescent="0.3">
      <c r="B740">
        <v>738</v>
      </c>
      <c r="C740" t="s">
        <v>949</v>
      </c>
      <c r="D740">
        <f>IFERROR(ROUND((MID(Table1[[#This Row],[Production]],35,(LEN(Table1[[#This Row],[Production]]))-37)/(MID(Table1[[#This Row],[Stock]],35,(LEN(Table1[[#This Row],[Stock]]))-37))),0),"")</f>
        <v>1</v>
      </c>
      <c r="E740" t="s">
        <v>949</v>
      </c>
      <c r="F740" s="16">
        <f>VLOOKUP(LEFT(Table1[[#This Row],[Production]],LEN(Table1[[#This Row],[Production]])-7),Item!$A$5:$Z$1000,26,0)</f>
        <v>0.996</v>
      </c>
      <c r="H740" s="8" t="str">
        <f>IFERROR(VLOOKUP(MID(Table1[[#This Row],[Production]],10,2),Special!$B$2:$D$26,3,0),"")</f>
        <v>S</v>
      </c>
      <c r="J740" t="b">
        <f>EXACT(LEFT(Table1[[#This Row],[Stock]],12),LEFT(Table1[[#This Row],[Production]],12))</f>
        <v>1</v>
      </c>
      <c r="K740" t="b">
        <f>EXACT((RIGHT(Table1[[#This Row],[Stock]],3)),((RIGHT(Table1[[#This Row],[Production]],3))))</f>
        <v>1</v>
      </c>
      <c r="L740" s="14" t="str">
        <f>IFERROR(VLOOKUP(Table1[[#This Row],[Stock]],[1]Sheet1!$A$7:$N$10000,14,0),"")</f>
        <v/>
      </c>
      <c r="M740" s="14" t="str">
        <f>IFERROR(ROUND((Table1[[#This Row],[Stock
(S&amp;L)]]/Table1[[#This Row],[Rate
(L/S)]]),0),"")</f>
        <v/>
      </c>
      <c r="O740" t="str">
        <f>IF(Table1[[#This Row],[Rate
(L/S)]]=1,"P/E","C")</f>
        <v>P/E</v>
      </c>
      <c r="P740" s="7">
        <f>IFERROR(VLOOKUP(Table1[[#This Row],[Stock]],[2]CUS030!$A$5:$BO$10000,21,0)/Table1[[#This Row],[Rate
(L/S)]],"")</f>
        <v>0</v>
      </c>
      <c r="Q740" s="7">
        <f>IFERROR(VLOOKUP(Table1[[#This Row],[Stock]],[2]CUS030!$A$5:$BO$10000,22,0)/Table1[[#This Row],[Rate
(L/S)]],"")</f>
        <v>0</v>
      </c>
      <c r="R740" s="7">
        <f>IFERROR(VLOOKUP(Table1[[#This Row],[Stock]],[2]CUS030!$A$5:$BO$10000,23,0)/Table1[[#This Row],[Rate
(L/S)]],"")</f>
        <v>0</v>
      </c>
      <c r="S740" s="7">
        <f>IFERROR(VLOOKUP(Table1[[#This Row],[Stock]],[2]CUS030!$A$5:$BO$10000,24,0)/Table1[[#This Row],[Rate
(L/S)]],"")</f>
        <v>0</v>
      </c>
      <c r="T740" s="7">
        <f>IFERROR(VLOOKUP(Table1[[#This Row],[Stock]],[2]CUS030!$A$5:$BO$10000,25,0)/Table1[[#This Row],[Rate
(L/S)]],"")</f>
        <v>0</v>
      </c>
      <c r="U740" s="7">
        <f>IFERROR(VLOOKUP(Table1[[#This Row],[Stock]],[2]CUS030!$A$5:$BO$10000,26,0)/Table1[[#This Row],[Rate
(L/S)]],"")</f>
        <v>0</v>
      </c>
      <c r="V740" s="7">
        <f>IFERROR(VLOOKUP(Table1[[#This Row],[Stock]],[2]CUS030!$A$5:$BO$10000,27,0)/Table1[[#This Row],[Rate
(L/S)]],"")</f>
        <v>0</v>
      </c>
      <c r="W740" s="7">
        <f>IFERROR(VLOOKUP(Table1[[#This Row],[Stock]],[2]CUS030!$A$5:$BO$10000,28,0)/Table1[[#This Row],[Rate
(L/S)]],"")</f>
        <v>0</v>
      </c>
      <c r="X740" s="7">
        <f>IFERROR(VLOOKUP(Table1[[#This Row],[Stock]],[2]CUS030!$A$5:$BO$10000,29,0)/Table1[[#This Row],[Rate
(L/S)]],"")</f>
        <v>0</v>
      </c>
      <c r="Y740" s="7">
        <f>IFERROR(VLOOKUP(Table1[[#This Row],[Stock]],[2]CUS030!$A$5:$BO$10000,30,0)/Table1[[#This Row],[Rate
(L/S)]],"")</f>
        <v>0</v>
      </c>
      <c r="Z740" s="7">
        <f>IFERROR(VLOOKUP(Table1[[#This Row],[Stock]],[2]CUS030!$A$5:$BO$10000,31,0)/Table1[[#This Row],[Rate
(L/S)]],"")</f>
        <v>0</v>
      </c>
      <c r="AA740" s="7">
        <f>IFERROR(VLOOKUP(Table1[[#This Row],[Stock]],[2]CUS030!$A$5:$BO$10000,32,0)/Table1[[#This Row],[Rate
(L/S)]],"")</f>
        <v>0</v>
      </c>
      <c r="AB740" s="7">
        <f>IFERROR(VLOOKUP(Table1[[#This Row],[Stock]],[2]CUS030!$A$5:$BO$10000,33,0)/Table1[[#This Row],[Rate
(L/S)]],"")</f>
        <v>0</v>
      </c>
      <c r="AC740" s="7">
        <f>IFERROR(VLOOKUP(Table1[[#This Row],[Stock]],[2]CUS030!$A$5:$BO$10000,34,0)/Table1[[#This Row],[Rate
(L/S)]],"")</f>
        <v>0</v>
      </c>
      <c r="AD740" s="7">
        <f>IFERROR(VLOOKUP(Table1[[#This Row],[Stock]],[2]CUS030!$A$5:$BO$10000,35,0)/Table1[[#This Row],[Rate
(L/S)]],"")</f>
        <v>0</v>
      </c>
      <c r="AE740" s="7">
        <f>IFERROR(VLOOKUP(Table1[[#This Row],[Stock]],[2]CUS030!$A$5:$BO$10000,36,0)/Table1[[#This Row],[Rate
(L/S)]],"")</f>
        <v>0</v>
      </c>
      <c r="AF740" s="7">
        <f>IFERROR(VLOOKUP(Table1[[#This Row],[Stock]],[2]CUS030!$A$5:$BO$10000,37,0)/Table1[[#This Row],[Rate
(L/S)]],"")</f>
        <v>0</v>
      </c>
      <c r="AG740" s="7">
        <f>IFERROR(VLOOKUP(Table1[[#This Row],[Stock]],[2]CUS030!$A$5:$BO$10000,38,0)/Table1[[#This Row],[Rate
(L/S)]],"")</f>
        <v>0</v>
      </c>
      <c r="AH740" s="7">
        <f>IFERROR(VLOOKUP(Table1[[#This Row],[Stock]],[2]CUS030!$A$5:$BO$10000,39,0)/Table1[[#This Row],[Rate
(L/S)]],"")</f>
        <v>0</v>
      </c>
      <c r="AI740" s="7">
        <f>IFERROR(VLOOKUP(Table1[[#This Row],[Stock]],[2]CUS030!$A$5:$BO$10000,40,0)/Table1[[#This Row],[Rate
(L/S)]],"")</f>
        <v>0</v>
      </c>
      <c r="AJ740" s="7">
        <f>IFERROR(VLOOKUP(Table1[[#This Row],[Stock]],[2]CUS030!$A$5:$BO$10000,41,0)/Table1[[#This Row],[Rate
(L/S)]],"")</f>
        <v>0</v>
      </c>
      <c r="AK740" s="7">
        <f>IFERROR(VLOOKUP(Table1[[#This Row],[Stock]],[2]CUS030!$A$5:$BO$10000,42,0)/Table1[[#This Row],[Rate
(L/S)]],"")</f>
        <v>0</v>
      </c>
      <c r="AL740" s="7">
        <f>IFERROR(VLOOKUP(Table1[[#This Row],[Stock]],[2]CUS030!$A$5:$BO$10000,43,0)/Table1[[#This Row],[Rate
(L/S)]],"")</f>
        <v>0</v>
      </c>
      <c r="AM740" s="7">
        <f>IFERROR(VLOOKUP(Table1[[#This Row],[Stock]],[2]CUS030!$A$5:$BO$10000,44,0)/Table1[[#This Row],[Rate
(L/S)]],"")</f>
        <v>0</v>
      </c>
      <c r="AN740" s="7">
        <f>IFERROR(VLOOKUP(Table1[[#This Row],[Stock]],[2]CUS030!$A$5:$BO$10000,45,0)/Table1[[#This Row],[Rate
(L/S)]],"")</f>
        <v>0</v>
      </c>
      <c r="AO740" s="7">
        <f>IFERROR(VLOOKUP(Table1[[#This Row],[Stock]],[2]CUS030!$A$5:$BO$10000,46,0)/Table1[[#This Row],[Rate
(L/S)]],"")</f>
        <v>0</v>
      </c>
      <c r="AP740" s="7">
        <f>IFERROR(VLOOKUP(Table1[[#This Row],[Stock]],[2]CUS030!$A$5:$BO$10000,47,0)/Table1[[#This Row],[Rate
(L/S)]],"")</f>
        <v>0</v>
      </c>
      <c r="AQ740" s="7">
        <f>IFERROR(VLOOKUP(Table1[[#This Row],[Stock]],[2]CUS030!$A$5:$BO$10000,48,0)/Table1[[#This Row],[Rate
(L/S)]],"")</f>
        <v>0</v>
      </c>
      <c r="AR740" s="7">
        <f>IFERROR(VLOOKUP(Table1[[#This Row],[Stock]],[2]CUS030!$A$5:$BO$10000,49,0)/Table1[[#This Row],[Rate
(L/S)]],"")</f>
        <v>0</v>
      </c>
      <c r="AS740" s="7">
        <f>IFERROR(VLOOKUP(Table1[[#This Row],[Stock]],[2]CUS030!$A$5:$BO$10000,50,0)/Table1[[#This Row],[Rate
(L/S)]],"")</f>
        <v>0</v>
      </c>
      <c r="AT740" s="7">
        <f>IFERROR(VLOOKUP(Table1[[#This Row],[Stock]],[2]CUS030!$A$5:$BO$10000,51,0)/Table1[[#This Row],[Rate
(L/S)]],"")</f>
        <v>0</v>
      </c>
      <c r="AU740" s="7">
        <f>IFERROR(VLOOKUP(Table1[[#This Row],[Stock]],[2]CUS030!$A$5:$BO$10000,52,0)/Table1[[#This Row],[Rate
(L/S)]],"")</f>
        <v>0</v>
      </c>
      <c r="AV740" s="7">
        <f>IFERROR(VLOOKUP(Table1[[#This Row],[Stock]],[2]CUS030!$A$5:$BO$10000,53,0)/Table1[[#This Row],[Rate
(L/S)]],"")</f>
        <v>0</v>
      </c>
      <c r="AW740" s="7">
        <f>IFERROR(VLOOKUP(Table1[[#This Row],[Stock]],[2]CUS030!$A$5:$BO$10000,54,0)/Table1[[#This Row],[Rate
(L/S)]],"")</f>
        <v>0</v>
      </c>
      <c r="AX740" s="7">
        <f>IFERROR(VLOOKUP(Table1[[#This Row],[Stock]],[2]CUS030!$A$5:$BO$10000,55,0)/Table1[[#This Row],[Rate
(L/S)]],"")</f>
        <v>0</v>
      </c>
      <c r="AY740" s="7">
        <f>IFERROR(VLOOKUP(Table1[[#This Row],[Stock]],[2]CUS030!$A$5:$BO$10000,56,0)/Table1[[#This Row],[Rate
(L/S)]],"")</f>
        <v>0</v>
      </c>
      <c r="AZ740" s="7">
        <f>IFERROR(VLOOKUP(Table1[[#This Row],[Stock]],[2]CUS030!$A$5:$BO$10000,57,0)/Table1[[#This Row],[Rate
(L/S)]],"")</f>
        <v>0</v>
      </c>
      <c r="BA740" s="7">
        <f>IFERROR(VLOOKUP(Table1[[#This Row],[Stock]],[2]CUS030!$A$5:$BO$10000,58,0)/Table1[[#This Row],[Rate
(L/S)]],"")</f>
        <v>0</v>
      </c>
      <c r="BB740" s="7">
        <f>IFERROR(VLOOKUP(Table1[[#This Row],[Stock]],[2]CUS030!$A$5:$BO$10000,59,0)/Table1[[#This Row],[Rate
(L/S)]],"")</f>
        <v>0</v>
      </c>
      <c r="BC740" s="7">
        <f>IFERROR(VLOOKUP(Table1[[#This Row],[Stock]],[2]CUS030!$A$5:$BO$10000,60,0)/Table1[[#This Row],[Rate
(L/S)]],"")</f>
        <v>0</v>
      </c>
      <c r="BD740" s="7">
        <f>IFERROR(VLOOKUP(Table1[[#This Row],[Stock]],[2]CUS030!$A$5:$BO$10000,61,0)/Table1[[#This Row],[Rate
(L/S)]],"")</f>
        <v>0</v>
      </c>
      <c r="BE740" s="7">
        <f>IFERROR(VLOOKUP(Table1[[#This Row],[Stock]],[2]CUS030!$A$5:$BO$10000,62,0)/Table1[[#This Row],[Rate
(L/S)]],"")</f>
        <v>0</v>
      </c>
      <c r="BF740" s="7">
        <f>IFERROR(VLOOKUP(Table1[[#This Row],[Stock]],[2]CUS030!$A$5:$BO$10000,63,0)/Table1[[#This Row],[Rate
(L/S)]],"")</f>
        <v>0</v>
      </c>
      <c r="BG740" s="7">
        <f>IFERROR(VLOOKUP(Table1[[#This Row],[Stock]],[2]CUS030!$A$5:$BO$10000,64,0)/Table1[[#This Row],[Rate
(L/S)]],"")</f>
        <v>0</v>
      </c>
      <c r="BH740" s="7">
        <f>IFERROR(VLOOKUP(Table1[[#This Row],[Stock]],[2]CUS030!$A$5:$BO$10000,65,0)/Table1[[#This Row],[Rate
(L/S)]],"")</f>
        <v>0</v>
      </c>
      <c r="BI740" s="7" t="s">
        <v>1</v>
      </c>
      <c r="BJ740" s="15">
        <f>IFERROR(IF(Table1[[#This Row],[S.Material]]="S",(Table1[[#This Row],[Total Qty]]+Table1[[#This Row],[N+1]]+Table1[[#This Row],[N+2]]),Table1[[#This Row],[Total Qty]]+Table1[[#This Row],[N+1]]),)</f>
        <v>0</v>
      </c>
      <c r="BK740" s="7" t="str">
        <f>IFERROR(IF(((AVERAGE((Table1[[#This Row],[N+1]],Table1[[#This Row],[N+2]]),Table1[[#This Row],[N+3]])-(Table1[[#This Row],[Total Qty]])))&gt;500,"Fixed&gt;500pcs",""),"")</f>
        <v/>
      </c>
      <c r="BL740" s="7" t="str">
        <f>IF(AND(Table1[[#This Row],[Last Forcast]]=0,Table1[[#This Row],[Total Qty]]&gt;0,Table1[[#This Row],[N+1]]&gt;0),"Check PO again","")</f>
        <v/>
      </c>
    </row>
    <row r="741" spans="2:64" x14ac:dyDescent="0.3">
      <c r="B741">
        <v>739</v>
      </c>
      <c r="C741" t="s">
        <v>950</v>
      </c>
      <c r="D741">
        <f>IFERROR(ROUND((MID(Table1[[#This Row],[Production]],35,(LEN(Table1[[#This Row],[Production]]))-37)/(MID(Table1[[#This Row],[Stock]],35,(LEN(Table1[[#This Row],[Stock]]))-37))),0),"")</f>
        <v>1</v>
      </c>
      <c r="E741" t="s">
        <v>950</v>
      </c>
      <c r="F741" s="16">
        <f>VLOOKUP(LEFT(Table1[[#This Row],[Production]],LEN(Table1[[#This Row],[Production]])-7),Item!$A$5:$Z$1000,26,0)</f>
        <v>1</v>
      </c>
      <c r="H741" s="8" t="str">
        <f>IFERROR(VLOOKUP(MID(Table1[[#This Row],[Production]],10,2),Special!$B$2:$D$26,3,0),"")</f>
        <v>-</v>
      </c>
      <c r="J741" t="b">
        <f>EXACT(LEFT(Table1[[#This Row],[Stock]],12),LEFT(Table1[[#This Row],[Production]],12))</f>
        <v>1</v>
      </c>
      <c r="K741" t="b">
        <f>EXACT((RIGHT(Table1[[#This Row],[Stock]],3)),((RIGHT(Table1[[#This Row],[Production]],3))))</f>
        <v>1</v>
      </c>
      <c r="L741" s="14" t="str">
        <f>IFERROR(VLOOKUP(Table1[[#This Row],[Stock]],[1]Sheet1!$A$7:$N$10000,14,0),"")</f>
        <v/>
      </c>
      <c r="M741" s="14" t="str">
        <f>IFERROR(ROUND((Table1[[#This Row],[Stock
(S&amp;L)]]/Table1[[#This Row],[Rate
(L/S)]]),0),"")</f>
        <v/>
      </c>
      <c r="O741" t="str">
        <f>IF(Table1[[#This Row],[Rate
(L/S)]]=1,"P/E","C")</f>
        <v>P/E</v>
      </c>
      <c r="P741" s="7">
        <f>IFERROR(VLOOKUP(Table1[[#This Row],[Stock]],[2]CUS030!$A$5:$BO$10000,21,0)/Table1[[#This Row],[Rate
(L/S)]],"")</f>
        <v>0</v>
      </c>
      <c r="Q741" s="7">
        <f>IFERROR(VLOOKUP(Table1[[#This Row],[Stock]],[2]CUS030!$A$5:$BO$10000,22,0)/Table1[[#This Row],[Rate
(L/S)]],"")</f>
        <v>0</v>
      </c>
      <c r="R741" s="7">
        <f>IFERROR(VLOOKUP(Table1[[#This Row],[Stock]],[2]CUS030!$A$5:$BO$10000,23,0)/Table1[[#This Row],[Rate
(L/S)]],"")</f>
        <v>0</v>
      </c>
      <c r="S741" s="7">
        <f>IFERROR(VLOOKUP(Table1[[#This Row],[Stock]],[2]CUS030!$A$5:$BO$10000,24,0)/Table1[[#This Row],[Rate
(L/S)]],"")</f>
        <v>0</v>
      </c>
      <c r="T741" s="7">
        <f>IFERROR(VLOOKUP(Table1[[#This Row],[Stock]],[2]CUS030!$A$5:$BO$10000,25,0)/Table1[[#This Row],[Rate
(L/S)]],"")</f>
        <v>0</v>
      </c>
      <c r="U741" s="7">
        <f>IFERROR(VLOOKUP(Table1[[#This Row],[Stock]],[2]CUS030!$A$5:$BO$10000,26,0)/Table1[[#This Row],[Rate
(L/S)]],"")</f>
        <v>0</v>
      </c>
      <c r="V741" s="7">
        <f>IFERROR(VLOOKUP(Table1[[#This Row],[Stock]],[2]CUS030!$A$5:$BO$10000,27,0)/Table1[[#This Row],[Rate
(L/S)]],"")</f>
        <v>0</v>
      </c>
      <c r="W741" s="7">
        <f>IFERROR(VLOOKUP(Table1[[#This Row],[Stock]],[2]CUS030!$A$5:$BO$10000,28,0)/Table1[[#This Row],[Rate
(L/S)]],"")</f>
        <v>0</v>
      </c>
      <c r="X741" s="7">
        <f>IFERROR(VLOOKUP(Table1[[#This Row],[Stock]],[2]CUS030!$A$5:$BO$10000,29,0)/Table1[[#This Row],[Rate
(L/S)]],"")</f>
        <v>0</v>
      </c>
      <c r="Y741" s="7">
        <f>IFERROR(VLOOKUP(Table1[[#This Row],[Stock]],[2]CUS030!$A$5:$BO$10000,30,0)/Table1[[#This Row],[Rate
(L/S)]],"")</f>
        <v>0</v>
      </c>
      <c r="Z741" s="7">
        <f>IFERROR(VLOOKUP(Table1[[#This Row],[Stock]],[2]CUS030!$A$5:$BO$10000,31,0)/Table1[[#This Row],[Rate
(L/S)]],"")</f>
        <v>0</v>
      </c>
      <c r="AA741" s="7">
        <f>IFERROR(VLOOKUP(Table1[[#This Row],[Stock]],[2]CUS030!$A$5:$BO$10000,32,0)/Table1[[#This Row],[Rate
(L/S)]],"")</f>
        <v>0</v>
      </c>
      <c r="AB741" s="7">
        <f>IFERROR(VLOOKUP(Table1[[#This Row],[Stock]],[2]CUS030!$A$5:$BO$10000,33,0)/Table1[[#This Row],[Rate
(L/S)]],"")</f>
        <v>0</v>
      </c>
      <c r="AC741" s="7">
        <f>IFERROR(VLOOKUP(Table1[[#This Row],[Stock]],[2]CUS030!$A$5:$BO$10000,34,0)/Table1[[#This Row],[Rate
(L/S)]],"")</f>
        <v>0</v>
      </c>
      <c r="AD741" s="7">
        <f>IFERROR(VLOOKUP(Table1[[#This Row],[Stock]],[2]CUS030!$A$5:$BO$10000,35,0)/Table1[[#This Row],[Rate
(L/S)]],"")</f>
        <v>0</v>
      </c>
      <c r="AE741" s="7">
        <f>IFERROR(VLOOKUP(Table1[[#This Row],[Stock]],[2]CUS030!$A$5:$BO$10000,36,0)/Table1[[#This Row],[Rate
(L/S)]],"")</f>
        <v>0</v>
      </c>
      <c r="AF741" s="7">
        <f>IFERROR(VLOOKUP(Table1[[#This Row],[Stock]],[2]CUS030!$A$5:$BO$10000,37,0)/Table1[[#This Row],[Rate
(L/S)]],"")</f>
        <v>0</v>
      </c>
      <c r="AG741" s="7">
        <f>IFERROR(VLOOKUP(Table1[[#This Row],[Stock]],[2]CUS030!$A$5:$BO$10000,38,0)/Table1[[#This Row],[Rate
(L/S)]],"")</f>
        <v>0</v>
      </c>
      <c r="AH741" s="7">
        <f>IFERROR(VLOOKUP(Table1[[#This Row],[Stock]],[2]CUS030!$A$5:$BO$10000,39,0)/Table1[[#This Row],[Rate
(L/S)]],"")</f>
        <v>0</v>
      </c>
      <c r="AI741" s="7">
        <f>IFERROR(VLOOKUP(Table1[[#This Row],[Stock]],[2]CUS030!$A$5:$BO$10000,40,0)/Table1[[#This Row],[Rate
(L/S)]],"")</f>
        <v>0</v>
      </c>
      <c r="AJ741" s="7">
        <f>IFERROR(VLOOKUP(Table1[[#This Row],[Stock]],[2]CUS030!$A$5:$BO$10000,41,0)/Table1[[#This Row],[Rate
(L/S)]],"")</f>
        <v>0</v>
      </c>
      <c r="AK741" s="7">
        <f>IFERROR(VLOOKUP(Table1[[#This Row],[Stock]],[2]CUS030!$A$5:$BO$10000,42,0)/Table1[[#This Row],[Rate
(L/S)]],"")</f>
        <v>0</v>
      </c>
      <c r="AL741" s="7">
        <f>IFERROR(VLOOKUP(Table1[[#This Row],[Stock]],[2]CUS030!$A$5:$BO$10000,43,0)/Table1[[#This Row],[Rate
(L/S)]],"")</f>
        <v>0</v>
      </c>
      <c r="AM741" s="7">
        <f>IFERROR(VLOOKUP(Table1[[#This Row],[Stock]],[2]CUS030!$A$5:$BO$10000,44,0)/Table1[[#This Row],[Rate
(L/S)]],"")</f>
        <v>0</v>
      </c>
      <c r="AN741" s="7">
        <f>IFERROR(VLOOKUP(Table1[[#This Row],[Stock]],[2]CUS030!$A$5:$BO$10000,45,0)/Table1[[#This Row],[Rate
(L/S)]],"")</f>
        <v>0</v>
      </c>
      <c r="AO741" s="7">
        <f>IFERROR(VLOOKUP(Table1[[#This Row],[Stock]],[2]CUS030!$A$5:$BO$10000,46,0)/Table1[[#This Row],[Rate
(L/S)]],"")</f>
        <v>0</v>
      </c>
      <c r="AP741" s="7">
        <f>IFERROR(VLOOKUP(Table1[[#This Row],[Stock]],[2]CUS030!$A$5:$BO$10000,47,0)/Table1[[#This Row],[Rate
(L/S)]],"")</f>
        <v>0</v>
      </c>
      <c r="AQ741" s="7">
        <f>IFERROR(VLOOKUP(Table1[[#This Row],[Stock]],[2]CUS030!$A$5:$BO$10000,48,0)/Table1[[#This Row],[Rate
(L/S)]],"")</f>
        <v>0</v>
      </c>
      <c r="AR741" s="7">
        <f>IFERROR(VLOOKUP(Table1[[#This Row],[Stock]],[2]CUS030!$A$5:$BO$10000,49,0)/Table1[[#This Row],[Rate
(L/S)]],"")</f>
        <v>0</v>
      </c>
      <c r="AS741" s="7">
        <f>IFERROR(VLOOKUP(Table1[[#This Row],[Stock]],[2]CUS030!$A$5:$BO$10000,50,0)/Table1[[#This Row],[Rate
(L/S)]],"")</f>
        <v>0</v>
      </c>
      <c r="AT741" s="7">
        <f>IFERROR(VLOOKUP(Table1[[#This Row],[Stock]],[2]CUS030!$A$5:$BO$10000,51,0)/Table1[[#This Row],[Rate
(L/S)]],"")</f>
        <v>0</v>
      </c>
      <c r="AU741" s="7">
        <f>IFERROR(VLOOKUP(Table1[[#This Row],[Stock]],[2]CUS030!$A$5:$BO$10000,52,0)/Table1[[#This Row],[Rate
(L/S)]],"")</f>
        <v>0</v>
      </c>
      <c r="AV741" s="7">
        <f>IFERROR(VLOOKUP(Table1[[#This Row],[Stock]],[2]CUS030!$A$5:$BO$10000,53,0)/Table1[[#This Row],[Rate
(L/S)]],"")</f>
        <v>0</v>
      </c>
      <c r="AW741" s="7">
        <f>IFERROR(VLOOKUP(Table1[[#This Row],[Stock]],[2]CUS030!$A$5:$BO$10000,54,0)/Table1[[#This Row],[Rate
(L/S)]],"")</f>
        <v>0</v>
      </c>
      <c r="AX741" s="7">
        <f>IFERROR(VLOOKUP(Table1[[#This Row],[Stock]],[2]CUS030!$A$5:$BO$10000,55,0)/Table1[[#This Row],[Rate
(L/S)]],"")</f>
        <v>0</v>
      </c>
      <c r="AY741" s="7">
        <f>IFERROR(VLOOKUP(Table1[[#This Row],[Stock]],[2]CUS030!$A$5:$BO$10000,56,0)/Table1[[#This Row],[Rate
(L/S)]],"")</f>
        <v>0</v>
      </c>
      <c r="AZ741" s="7">
        <f>IFERROR(VLOOKUP(Table1[[#This Row],[Stock]],[2]CUS030!$A$5:$BO$10000,57,0)/Table1[[#This Row],[Rate
(L/S)]],"")</f>
        <v>0</v>
      </c>
      <c r="BA741" s="7">
        <f>IFERROR(VLOOKUP(Table1[[#This Row],[Stock]],[2]CUS030!$A$5:$BO$10000,58,0)/Table1[[#This Row],[Rate
(L/S)]],"")</f>
        <v>0</v>
      </c>
      <c r="BB741" s="7">
        <f>IFERROR(VLOOKUP(Table1[[#This Row],[Stock]],[2]CUS030!$A$5:$BO$10000,59,0)/Table1[[#This Row],[Rate
(L/S)]],"")</f>
        <v>0</v>
      </c>
      <c r="BC741" s="7">
        <f>IFERROR(VLOOKUP(Table1[[#This Row],[Stock]],[2]CUS030!$A$5:$BO$10000,60,0)/Table1[[#This Row],[Rate
(L/S)]],"")</f>
        <v>0</v>
      </c>
      <c r="BD741" s="7">
        <f>IFERROR(VLOOKUP(Table1[[#This Row],[Stock]],[2]CUS030!$A$5:$BO$10000,61,0)/Table1[[#This Row],[Rate
(L/S)]],"")</f>
        <v>0</v>
      </c>
      <c r="BE741" s="7">
        <f>IFERROR(VLOOKUP(Table1[[#This Row],[Stock]],[2]CUS030!$A$5:$BO$10000,62,0)/Table1[[#This Row],[Rate
(L/S)]],"")</f>
        <v>0</v>
      </c>
      <c r="BF741" s="7">
        <f>IFERROR(VLOOKUP(Table1[[#This Row],[Stock]],[2]CUS030!$A$5:$BO$10000,63,0)/Table1[[#This Row],[Rate
(L/S)]],"")</f>
        <v>0</v>
      </c>
      <c r="BG741" s="7">
        <f>IFERROR(VLOOKUP(Table1[[#This Row],[Stock]],[2]CUS030!$A$5:$BO$10000,64,0)/Table1[[#This Row],[Rate
(L/S)]],"")</f>
        <v>0</v>
      </c>
      <c r="BH741" s="7">
        <f>IFERROR(VLOOKUP(Table1[[#This Row],[Stock]],[2]CUS030!$A$5:$BO$10000,65,0)/Table1[[#This Row],[Rate
(L/S)]],"")</f>
        <v>0</v>
      </c>
      <c r="BI741" s="7" t="s">
        <v>1</v>
      </c>
      <c r="BJ741" s="15">
        <f>IFERROR(IF(Table1[[#This Row],[S.Material]]="S",(Table1[[#This Row],[Total Qty]]+Table1[[#This Row],[N+1]]+Table1[[#This Row],[N+2]]),Table1[[#This Row],[Total Qty]]+Table1[[#This Row],[N+1]]),)</f>
        <v>0</v>
      </c>
      <c r="BK741" s="7" t="str">
        <f>IFERROR(IF(((AVERAGE((Table1[[#This Row],[N+1]],Table1[[#This Row],[N+2]]),Table1[[#This Row],[N+3]])-(Table1[[#This Row],[Total Qty]])))&gt;500,"Fixed&gt;500pcs",""),"")</f>
        <v/>
      </c>
      <c r="BL741" s="7" t="str">
        <f>IF(AND(Table1[[#This Row],[Last Forcast]]=0,Table1[[#This Row],[Total Qty]]&gt;0,Table1[[#This Row],[N+1]]&gt;0),"Check PO again","")</f>
        <v/>
      </c>
    </row>
    <row r="742" spans="2:64" x14ac:dyDescent="0.3">
      <c r="B742">
        <v>740</v>
      </c>
      <c r="C742" t="s">
        <v>951</v>
      </c>
      <c r="D742">
        <f>IFERROR(ROUND((MID(Table1[[#This Row],[Production]],35,(LEN(Table1[[#This Row],[Production]]))-37)/(MID(Table1[[#This Row],[Stock]],35,(LEN(Table1[[#This Row],[Stock]]))-37))),0),"")</f>
        <v>1</v>
      </c>
      <c r="E742" t="s">
        <v>951</v>
      </c>
      <c r="F742" s="16">
        <f>VLOOKUP(LEFT(Table1[[#This Row],[Production]],LEN(Table1[[#This Row],[Production]])-7),Item!$A$5:$Z$1000,26,0)</f>
        <v>0.621</v>
      </c>
      <c r="H742" s="8" t="str">
        <f>IFERROR(VLOOKUP(MID(Table1[[#This Row],[Production]],10,2),Special!$B$2:$D$26,3,0),"")</f>
        <v>-</v>
      </c>
      <c r="J742" t="b">
        <f>EXACT(LEFT(Table1[[#This Row],[Stock]],12),LEFT(Table1[[#This Row],[Production]],12))</f>
        <v>1</v>
      </c>
      <c r="K742" t="b">
        <f>EXACT((RIGHT(Table1[[#This Row],[Stock]],3)),((RIGHT(Table1[[#This Row],[Production]],3))))</f>
        <v>1</v>
      </c>
      <c r="L742" s="14" t="str">
        <f>IFERROR(VLOOKUP(Table1[[#This Row],[Stock]],[1]Sheet1!$A$7:$N$10000,14,0),"")</f>
        <v/>
      </c>
      <c r="M742" s="14" t="str">
        <f>IFERROR(ROUND((Table1[[#This Row],[Stock
(S&amp;L)]]/Table1[[#This Row],[Rate
(L/S)]]),0),"")</f>
        <v/>
      </c>
      <c r="O742" t="str">
        <f>IF(Table1[[#This Row],[Rate
(L/S)]]=1,"P/E","C")</f>
        <v>P/E</v>
      </c>
      <c r="P742" s="7" t="str">
        <f>IFERROR(VLOOKUP(Table1[[#This Row],[Stock]],[2]CUS030!$A$5:$BO$10000,21,0)/Table1[[#This Row],[Rate
(L/S)]],"")</f>
        <v/>
      </c>
      <c r="Q742" s="7" t="str">
        <f>IFERROR(VLOOKUP(Table1[[#This Row],[Stock]],[2]CUS030!$A$5:$BO$10000,22,0)/Table1[[#This Row],[Rate
(L/S)]],"")</f>
        <v/>
      </c>
      <c r="R742" s="7" t="str">
        <f>IFERROR(VLOOKUP(Table1[[#This Row],[Stock]],[2]CUS030!$A$5:$BO$10000,23,0)/Table1[[#This Row],[Rate
(L/S)]],"")</f>
        <v/>
      </c>
      <c r="S742" s="7" t="str">
        <f>IFERROR(VLOOKUP(Table1[[#This Row],[Stock]],[2]CUS030!$A$5:$BO$10000,24,0)/Table1[[#This Row],[Rate
(L/S)]],"")</f>
        <v/>
      </c>
      <c r="T742" s="7" t="str">
        <f>IFERROR(VLOOKUP(Table1[[#This Row],[Stock]],[2]CUS030!$A$5:$BO$10000,25,0)/Table1[[#This Row],[Rate
(L/S)]],"")</f>
        <v/>
      </c>
      <c r="U742" s="7" t="str">
        <f>IFERROR(VLOOKUP(Table1[[#This Row],[Stock]],[2]CUS030!$A$5:$BO$10000,26,0)/Table1[[#This Row],[Rate
(L/S)]],"")</f>
        <v/>
      </c>
      <c r="V742" s="7" t="str">
        <f>IFERROR(VLOOKUP(Table1[[#This Row],[Stock]],[2]CUS030!$A$5:$BO$10000,27,0)/Table1[[#This Row],[Rate
(L/S)]],"")</f>
        <v/>
      </c>
      <c r="W742" s="7" t="str">
        <f>IFERROR(VLOOKUP(Table1[[#This Row],[Stock]],[2]CUS030!$A$5:$BO$10000,28,0)/Table1[[#This Row],[Rate
(L/S)]],"")</f>
        <v/>
      </c>
      <c r="X742" s="7" t="str">
        <f>IFERROR(VLOOKUP(Table1[[#This Row],[Stock]],[2]CUS030!$A$5:$BO$10000,29,0)/Table1[[#This Row],[Rate
(L/S)]],"")</f>
        <v/>
      </c>
      <c r="Y742" s="7" t="str">
        <f>IFERROR(VLOOKUP(Table1[[#This Row],[Stock]],[2]CUS030!$A$5:$BO$10000,30,0)/Table1[[#This Row],[Rate
(L/S)]],"")</f>
        <v/>
      </c>
      <c r="Z742" s="7" t="str">
        <f>IFERROR(VLOOKUP(Table1[[#This Row],[Stock]],[2]CUS030!$A$5:$BO$10000,31,0)/Table1[[#This Row],[Rate
(L/S)]],"")</f>
        <v/>
      </c>
      <c r="AA742" s="7" t="str">
        <f>IFERROR(VLOOKUP(Table1[[#This Row],[Stock]],[2]CUS030!$A$5:$BO$10000,32,0)/Table1[[#This Row],[Rate
(L/S)]],"")</f>
        <v/>
      </c>
      <c r="AB742" s="7" t="str">
        <f>IFERROR(VLOOKUP(Table1[[#This Row],[Stock]],[2]CUS030!$A$5:$BO$10000,33,0)/Table1[[#This Row],[Rate
(L/S)]],"")</f>
        <v/>
      </c>
      <c r="AC742" s="7" t="str">
        <f>IFERROR(VLOOKUP(Table1[[#This Row],[Stock]],[2]CUS030!$A$5:$BO$10000,34,0)/Table1[[#This Row],[Rate
(L/S)]],"")</f>
        <v/>
      </c>
      <c r="AD742" s="7" t="str">
        <f>IFERROR(VLOOKUP(Table1[[#This Row],[Stock]],[2]CUS030!$A$5:$BO$10000,35,0)/Table1[[#This Row],[Rate
(L/S)]],"")</f>
        <v/>
      </c>
      <c r="AE742" s="7" t="str">
        <f>IFERROR(VLOOKUP(Table1[[#This Row],[Stock]],[2]CUS030!$A$5:$BO$10000,36,0)/Table1[[#This Row],[Rate
(L/S)]],"")</f>
        <v/>
      </c>
      <c r="AF742" s="7" t="str">
        <f>IFERROR(VLOOKUP(Table1[[#This Row],[Stock]],[2]CUS030!$A$5:$BO$10000,37,0)/Table1[[#This Row],[Rate
(L/S)]],"")</f>
        <v/>
      </c>
      <c r="AG742" s="7" t="str">
        <f>IFERROR(VLOOKUP(Table1[[#This Row],[Stock]],[2]CUS030!$A$5:$BO$10000,38,0)/Table1[[#This Row],[Rate
(L/S)]],"")</f>
        <v/>
      </c>
      <c r="AH742" s="7" t="str">
        <f>IFERROR(VLOOKUP(Table1[[#This Row],[Stock]],[2]CUS030!$A$5:$BO$10000,39,0)/Table1[[#This Row],[Rate
(L/S)]],"")</f>
        <v/>
      </c>
      <c r="AI742" s="7" t="str">
        <f>IFERROR(VLOOKUP(Table1[[#This Row],[Stock]],[2]CUS030!$A$5:$BO$10000,40,0)/Table1[[#This Row],[Rate
(L/S)]],"")</f>
        <v/>
      </c>
      <c r="AJ742" s="7" t="str">
        <f>IFERROR(VLOOKUP(Table1[[#This Row],[Stock]],[2]CUS030!$A$5:$BO$10000,41,0)/Table1[[#This Row],[Rate
(L/S)]],"")</f>
        <v/>
      </c>
      <c r="AK742" s="7" t="str">
        <f>IFERROR(VLOOKUP(Table1[[#This Row],[Stock]],[2]CUS030!$A$5:$BO$10000,42,0)/Table1[[#This Row],[Rate
(L/S)]],"")</f>
        <v/>
      </c>
      <c r="AL742" s="7" t="str">
        <f>IFERROR(VLOOKUP(Table1[[#This Row],[Stock]],[2]CUS030!$A$5:$BO$10000,43,0)/Table1[[#This Row],[Rate
(L/S)]],"")</f>
        <v/>
      </c>
      <c r="AM742" s="7" t="str">
        <f>IFERROR(VLOOKUP(Table1[[#This Row],[Stock]],[2]CUS030!$A$5:$BO$10000,44,0)/Table1[[#This Row],[Rate
(L/S)]],"")</f>
        <v/>
      </c>
      <c r="AN742" s="7" t="str">
        <f>IFERROR(VLOOKUP(Table1[[#This Row],[Stock]],[2]CUS030!$A$5:$BO$10000,45,0)/Table1[[#This Row],[Rate
(L/S)]],"")</f>
        <v/>
      </c>
      <c r="AO742" s="7" t="str">
        <f>IFERROR(VLOOKUP(Table1[[#This Row],[Stock]],[2]CUS030!$A$5:$BO$10000,46,0)/Table1[[#This Row],[Rate
(L/S)]],"")</f>
        <v/>
      </c>
      <c r="AP742" s="7" t="str">
        <f>IFERROR(VLOOKUP(Table1[[#This Row],[Stock]],[2]CUS030!$A$5:$BO$10000,47,0)/Table1[[#This Row],[Rate
(L/S)]],"")</f>
        <v/>
      </c>
      <c r="AQ742" s="7" t="str">
        <f>IFERROR(VLOOKUP(Table1[[#This Row],[Stock]],[2]CUS030!$A$5:$BO$10000,48,0)/Table1[[#This Row],[Rate
(L/S)]],"")</f>
        <v/>
      </c>
      <c r="AR742" s="7" t="str">
        <f>IFERROR(VLOOKUP(Table1[[#This Row],[Stock]],[2]CUS030!$A$5:$BO$10000,49,0)/Table1[[#This Row],[Rate
(L/S)]],"")</f>
        <v/>
      </c>
      <c r="AS742" s="7" t="str">
        <f>IFERROR(VLOOKUP(Table1[[#This Row],[Stock]],[2]CUS030!$A$5:$BO$10000,50,0)/Table1[[#This Row],[Rate
(L/S)]],"")</f>
        <v/>
      </c>
      <c r="AT742" s="7" t="str">
        <f>IFERROR(VLOOKUP(Table1[[#This Row],[Stock]],[2]CUS030!$A$5:$BO$10000,51,0)/Table1[[#This Row],[Rate
(L/S)]],"")</f>
        <v/>
      </c>
      <c r="AU742" s="7" t="str">
        <f>IFERROR(VLOOKUP(Table1[[#This Row],[Stock]],[2]CUS030!$A$5:$BO$10000,52,0)/Table1[[#This Row],[Rate
(L/S)]],"")</f>
        <v/>
      </c>
      <c r="AV742" s="7" t="str">
        <f>IFERROR(VLOOKUP(Table1[[#This Row],[Stock]],[2]CUS030!$A$5:$BO$10000,53,0)/Table1[[#This Row],[Rate
(L/S)]],"")</f>
        <v/>
      </c>
      <c r="AW742" s="7" t="str">
        <f>IFERROR(VLOOKUP(Table1[[#This Row],[Stock]],[2]CUS030!$A$5:$BO$10000,54,0)/Table1[[#This Row],[Rate
(L/S)]],"")</f>
        <v/>
      </c>
      <c r="AX742" s="7" t="str">
        <f>IFERROR(VLOOKUP(Table1[[#This Row],[Stock]],[2]CUS030!$A$5:$BO$10000,55,0)/Table1[[#This Row],[Rate
(L/S)]],"")</f>
        <v/>
      </c>
      <c r="AY742" s="7" t="str">
        <f>IFERROR(VLOOKUP(Table1[[#This Row],[Stock]],[2]CUS030!$A$5:$BO$10000,56,0)/Table1[[#This Row],[Rate
(L/S)]],"")</f>
        <v/>
      </c>
      <c r="AZ742" s="7" t="str">
        <f>IFERROR(VLOOKUP(Table1[[#This Row],[Stock]],[2]CUS030!$A$5:$BO$10000,57,0)/Table1[[#This Row],[Rate
(L/S)]],"")</f>
        <v/>
      </c>
      <c r="BA742" s="7" t="str">
        <f>IFERROR(VLOOKUP(Table1[[#This Row],[Stock]],[2]CUS030!$A$5:$BO$10000,58,0)/Table1[[#This Row],[Rate
(L/S)]],"")</f>
        <v/>
      </c>
      <c r="BB742" s="7" t="str">
        <f>IFERROR(VLOOKUP(Table1[[#This Row],[Stock]],[2]CUS030!$A$5:$BO$10000,59,0)/Table1[[#This Row],[Rate
(L/S)]],"")</f>
        <v/>
      </c>
      <c r="BC742" s="7" t="str">
        <f>IFERROR(VLOOKUP(Table1[[#This Row],[Stock]],[2]CUS030!$A$5:$BO$10000,60,0)/Table1[[#This Row],[Rate
(L/S)]],"")</f>
        <v/>
      </c>
      <c r="BD742" s="7" t="str">
        <f>IFERROR(VLOOKUP(Table1[[#This Row],[Stock]],[2]CUS030!$A$5:$BO$10000,61,0)/Table1[[#This Row],[Rate
(L/S)]],"")</f>
        <v/>
      </c>
      <c r="BE742" s="7" t="str">
        <f>IFERROR(VLOOKUP(Table1[[#This Row],[Stock]],[2]CUS030!$A$5:$BO$10000,62,0)/Table1[[#This Row],[Rate
(L/S)]],"")</f>
        <v/>
      </c>
      <c r="BF742" s="7" t="str">
        <f>IFERROR(VLOOKUP(Table1[[#This Row],[Stock]],[2]CUS030!$A$5:$BO$10000,63,0)/Table1[[#This Row],[Rate
(L/S)]],"")</f>
        <v/>
      </c>
      <c r="BG742" s="7" t="str">
        <f>IFERROR(VLOOKUP(Table1[[#This Row],[Stock]],[2]CUS030!$A$5:$BO$10000,64,0)/Table1[[#This Row],[Rate
(L/S)]],"")</f>
        <v/>
      </c>
      <c r="BH742" s="7" t="str">
        <f>IFERROR(VLOOKUP(Table1[[#This Row],[Stock]],[2]CUS030!$A$5:$BO$10000,65,0)/Table1[[#This Row],[Rate
(L/S)]],"")</f>
        <v/>
      </c>
      <c r="BI742" s="7" t="s">
        <v>1</v>
      </c>
      <c r="BJ742" s="15">
        <f>IFERROR(IF(Table1[[#This Row],[S.Material]]="S",(Table1[[#This Row],[Total Qty]]+Table1[[#This Row],[N+1]]+Table1[[#This Row],[N+2]]),Table1[[#This Row],[Total Qty]]+Table1[[#This Row],[N+1]]),)</f>
        <v>0</v>
      </c>
      <c r="BK742" s="7" t="str">
        <f>IFERROR(IF(((AVERAGE((Table1[[#This Row],[N+1]],Table1[[#This Row],[N+2]]),Table1[[#This Row],[N+3]])-(Table1[[#This Row],[Total Qty]])))&gt;500,"Fixed&gt;500pcs",""),"")</f>
        <v/>
      </c>
      <c r="BL742" s="7" t="str">
        <f>IF(AND(Table1[[#This Row],[Last Forcast]]=0,Table1[[#This Row],[Total Qty]]&gt;0,Table1[[#This Row],[N+1]]&gt;0),"Check PO again","")</f>
        <v/>
      </c>
    </row>
    <row r="743" spans="2:64" x14ac:dyDescent="0.3">
      <c r="B743">
        <v>741</v>
      </c>
      <c r="C743" t="s">
        <v>952</v>
      </c>
      <c r="D743">
        <f>IFERROR(ROUND((MID(Table1[[#This Row],[Production]],35,(LEN(Table1[[#This Row],[Production]]))-37)/(MID(Table1[[#This Row],[Stock]],35,(LEN(Table1[[#This Row],[Stock]]))-37))),0),"")</f>
        <v>27</v>
      </c>
      <c r="E743" t="s">
        <v>1071</v>
      </c>
      <c r="F743" s="16">
        <f>VLOOKUP(LEFT(Table1[[#This Row],[Production]],LEN(Table1[[#This Row],[Production]])-7),Item!$A$5:$Z$1000,26,0)</f>
        <v>1.8720000000000001</v>
      </c>
      <c r="H743" s="8" t="str">
        <f>IFERROR(VLOOKUP(MID(Table1[[#This Row],[Production]],10,2),Special!$B$2:$D$26,3,0),"")</f>
        <v>-</v>
      </c>
      <c r="J743" t="b">
        <f>EXACT(LEFT(Table1[[#This Row],[Stock]],12),LEFT(Table1[[#This Row],[Production]],12))</f>
        <v>1</v>
      </c>
      <c r="K743" t="b">
        <f>EXACT((RIGHT(Table1[[#This Row],[Stock]],3)),((RIGHT(Table1[[#This Row],[Production]],3))))</f>
        <v>1</v>
      </c>
      <c r="L743" s="14" t="str">
        <f>IFERROR(VLOOKUP(Table1[[#This Row],[Stock]],[1]Sheet1!$A$7:$N$10000,14,0),"")</f>
        <v/>
      </c>
      <c r="M743" s="14" t="str">
        <f>IFERROR(ROUND((Table1[[#This Row],[Stock
(S&amp;L)]]/Table1[[#This Row],[Rate
(L/S)]]),0),"")</f>
        <v/>
      </c>
      <c r="O743" t="str">
        <f>IF(Table1[[#This Row],[Rate
(L/S)]]=1,"P/E","C")</f>
        <v>C</v>
      </c>
      <c r="P743" s="7">
        <f>IFERROR(VLOOKUP(Table1[[#This Row],[Stock]],[2]CUS030!$A$5:$BO$10000,21,0)/Table1[[#This Row],[Rate
(L/S)]],"")</f>
        <v>0</v>
      </c>
      <c r="Q743" s="7">
        <f>IFERROR(VLOOKUP(Table1[[#This Row],[Stock]],[2]CUS030!$A$5:$BO$10000,22,0)/Table1[[#This Row],[Rate
(L/S)]],"")</f>
        <v>0</v>
      </c>
      <c r="R743" s="7">
        <f>IFERROR(VLOOKUP(Table1[[#This Row],[Stock]],[2]CUS030!$A$5:$BO$10000,23,0)/Table1[[#This Row],[Rate
(L/S)]],"")</f>
        <v>0</v>
      </c>
      <c r="S743" s="7">
        <f>IFERROR(VLOOKUP(Table1[[#This Row],[Stock]],[2]CUS030!$A$5:$BO$10000,24,0)/Table1[[#This Row],[Rate
(L/S)]],"")</f>
        <v>0</v>
      </c>
      <c r="T743" s="7">
        <f>IFERROR(VLOOKUP(Table1[[#This Row],[Stock]],[2]CUS030!$A$5:$BO$10000,25,0)/Table1[[#This Row],[Rate
(L/S)]],"")</f>
        <v>0</v>
      </c>
      <c r="U743" s="7">
        <f>IFERROR(VLOOKUP(Table1[[#This Row],[Stock]],[2]CUS030!$A$5:$BO$10000,26,0)/Table1[[#This Row],[Rate
(L/S)]],"")</f>
        <v>0</v>
      </c>
      <c r="V743" s="7">
        <f>IFERROR(VLOOKUP(Table1[[#This Row],[Stock]],[2]CUS030!$A$5:$BO$10000,27,0)/Table1[[#This Row],[Rate
(L/S)]],"")</f>
        <v>0</v>
      </c>
      <c r="W743" s="7">
        <f>IFERROR(VLOOKUP(Table1[[#This Row],[Stock]],[2]CUS030!$A$5:$BO$10000,28,0)/Table1[[#This Row],[Rate
(L/S)]],"")</f>
        <v>0</v>
      </c>
      <c r="X743" s="7">
        <f>IFERROR(VLOOKUP(Table1[[#This Row],[Stock]],[2]CUS030!$A$5:$BO$10000,29,0)/Table1[[#This Row],[Rate
(L/S)]],"")</f>
        <v>0</v>
      </c>
      <c r="Y743" s="7">
        <f>IFERROR(VLOOKUP(Table1[[#This Row],[Stock]],[2]CUS030!$A$5:$BO$10000,30,0)/Table1[[#This Row],[Rate
(L/S)]],"")</f>
        <v>0</v>
      </c>
      <c r="Z743" s="7">
        <f>IFERROR(VLOOKUP(Table1[[#This Row],[Stock]],[2]CUS030!$A$5:$BO$10000,31,0)/Table1[[#This Row],[Rate
(L/S)]],"")</f>
        <v>0</v>
      </c>
      <c r="AA743" s="7">
        <f>IFERROR(VLOOKUP(Table1[[#This Row],[Stock]],[2]CUS030!$A$5:$BO$10000,32,0)/Table1[[#This Row],[Rate
(L/S)]],"")</f>
        <v>0</v>
      </c>
      <c r="AB743" s="7">
        <f>IFERROR(VLOOKUP(Table1[[#This Row],[Stock]],[2]CUS030!$A$5:$BO$10000,33,0)/Table1[[#This Row],[Rate
(L/S)]],"")</f>
        <v>0</v>
      </c>
      <c r="AC743" s="7">
        <f>IFERROR(VLOOKUP(Table1[[#This Row],[Stock]],[2]CUS030!$A$5:$BO$10000,34,0)/Table1[[#This Row],[Rate
(L/S)]],"")</f>
        <v>0</v>
      </c>
      <c r="AD743" s="7">
        <f>IFERROR(VLOOKUP(Table1[[#This Row],[Stock]],[2]CUS030!$A$5:$BO$10000,35,0)/Table1[[#This Row],[Rate
(L/S)]],"")</f>
        <v>0</v>
      </c>
      <c r="AE743" s="7">
        <f>IFERROR(VLOOKUP(Table1[[#This Row],[Stock]],[2]CUS030!$A$5:$BO$10000,36,0)/Table1[[#This Row],[Rate
(L/S)]],"")</f>
        <v>0</v>
      </c>
      <c r="AF743" s="7">
        <f>IFERROR(VLOOKUP(Table1[[#This Row],[Stock]],[2]CUS030!$A$5:$BO$10000,37,0)/Table1[[#This Row],[Rate
(L/S)]],"")</f>
        <v>0</v>
      </c>
      <c r="AG743" s="7">
        <f>IFERROR(VLOOKUP(Table1[[#This Row],[Stock]],[2]CUS030!$A$5:$BO$10000,38,0)/Table1[[#This Row],[Rate
(L/S)]],"")</f>
        <v>0</v>
      </c>
      <c r="AH743" s="7">
        <f>IFERROR(VLOOKUP(Table1[[#This Row],[Stock]],[2]CUS030!$A$5:$BO$10000,39,0)/Table1[[#This Row],[Rate
(L/S)]],"")</f>
        <v>0</v>
      </c>
      <c r="AI743" s="7">
        <f>IFERROR(VLOOKUP(Table1[[#This Row],[Stock]],[2]CUS030!$A$5:$BO$10000,40,0)/Table1[[#This Row],[Rate
(L/S)]],"")</f>
        <v>0</v>
      </c>
      <c r="AJ743" s="7">
        <f>IFERROR(VLOOKUP(Table1[[#This Row],[Stock]],[2]CUS030!$A$5:$BO$10000,41,0)/Table1[[#This Row],[Rate
(L/S)]],"")</f>
        <v>0</v>
      </c>
      <c r="AK743" s="7">
        <f>IFERROR(VLOOKUP(Table1[[#This Row],[Stock]],[2]CUS030!$A$5:$BO$10000,42,0)/Table1[[#This Row],[Rate
(L/S)]],"")</f>
        <v>0</v>
      </c>
      <c r="AL743" s="7">
        <f>IFERROR(VLOOKUP(Table1[[#This Row],[Stock]],[2]CUS030!$A$5:$BO$10000,43,0)/Table1[[#This Row],[Rate
(L/S)]],"")</f>
        <v>0</v>
      </c>
      <c r="AM743" s="7">
        <f>IFERROR(VLOOKUP(Table1[[#This Row],[Stock]],[2]CUS030!$A$5:$BO$10000,44,0)/Table1[[#This Row],[Rate
(L/S)]],"")</f>
        <v>0</v>
      </c>
      <c r="AN743" s="7">
        <f>IFERROR(VLOOKUP(Table1[[#This Row],[Stock]],[2]CUS030!$A$5:$BO$10000,45,0)/Table1[[#This Row],[Rate
(L/S)]],"")</f>
        <v>0</v>
      </c>
      <c r="AO743" s="7">
        <f>IFERROR(VLOOKUP(Table1[[#This Row],[Stock]],[2]CUS030!$A$5:$BO$10000,46,0)/Table1[[#This Row],[Rate
(L/S)]],"")</f>
        <v>0</v>
      </c>
      <c r="AP743" s="7">
        <f>IFERROR(VLOOKUP(Table1[[#This Row],[Stock]],[2]CUS030!$A$5:$BO$10000,47,0)/Table1[[#This Row],[Rate
(L/S)]],"")</f>
        <v>0</v>
      </c>
      <c r="AQ743" s="7">
        <f>IFERROR(VLOOKUP(Table1[[#This Row],[Stock]],[2]CUS030!$A$5:$BO$10000,48,0)/Table1[[#This Row],[Rate
(L/S)]],"")</f>
        <v>0</v>
      </c>
      <c r="AR743" s="7">
        <f>IFERROR(VLOOKUP(Table1[[#This Row],[Stock]],[2]CUS030!$A$5:$BO$10000,49,0)/Table1[[#This Row],[Rate
(L/S)]],"")</f>
        <v>0</v>
      </c>
      <c r="AS743" s="7">
        <f>IFERROR(VLOOKUP(Table1[[#This Row],[Stock]],[2]CUS030!$A$5:$BO$10000,50,0)/Table1[[#This Row],[Rate
(L/S)]],"")</f>
        <v>0</v>
      </c>
      <c r="AT743" s="7">
        <f>IFERROR(VLOOKUP(Table1[[#This Row],[Stock]],[2]CUS030!$A$5:$BO$10000,51,0)/Table1[[#This Row],[Rate
(L/S)]],"")</f>
        <v>0</v>
      </c>
      <c r="AU743" s="7">
        <f>IFERROR(VLOOKUP(Table1[[#This Row],[Stock]],[2]CUS030!$A$5:$BO$10000,52,0)/Table1[[#This Row],[Rate
(L/S)]],"")</f>
        <v>0</v>
      </c>
      <c r="AV743" s="7">
        <f>IFERROR(VLOOKUP(Table1[[#This Row],[Stock]],[2]CUS030!$A$5:$BO$10000,53,0)/Table1[[#This Row],[Rate
(L/S)]],"")</f>
        <v>0</v>
      </c>
      <c r="AW743" s="7">
        <f>IFERROR(VLOOKUP(Table1[[#This Row],[Stock]],[2]CUS030!$A$5:$BO$10000,54,0)/Table1[[#This Row],[Rate
(L/S)]],"")</f>
        <v>0</v>
      </c>
      <c r="AX743" s="7">
        <f>IFERROR(VLOOKUP(Table1[[#This Row],[Stock]],[2]CUS030!$A$5:$BO$10000,55,0)/Table1[[#This Row],[Rate
(L/S)]],"")</f>
        <v>7.407407407407407E-2</v>
      </c>
      <c r="AY743" s="7">
        <f>IFERROR(VLOOKUP(Table1[[#This Row],[Stock]],[2]CUS030!$A$5:$BO$10000,56,0)/Table1[[#This Row],[Rate
(L/S)]],"")</f>
        <v>0</v>
      </c>
      <c r="AZ743" s="7">
        <f>IFERROR(VLOOKUP(Table1[[#This Row],[Stock]],[2]CUS030!$A$5:$BO$10000,57,0)/Table1[[#This Row],[Rate
(L/S)]],"")</f>
        <v>0</v>
      </c>
      <c r="BA743" s="7">
        <f>IFERROR(VLOOKUP(Table1[[#This Row],[Stock]],[2]CUS030!$A$5:$BO$10000,58,0)/Table1[[#This Row],[Rate
(L/S)]],"")</f>
        <v>0</v>
      </c>
      <c r="BB743" s="7">
        <f>IFERROR(VLOOKUP(Table1[[#This Row],[Stock]],[2]CUS030!$A$5:$BO$10000,59,0)/Table1[[#This Row],[Rate
(L/S)]],"")</f>
        <v>1.8518518518518519</v>
      </c>
      <c r="BC743" s="7">
        <f>IFERROR(VLOOKUP(Table1[[#This Row],[Stock]],[2]CUS030!$A$5:$BO$10000,60,0)/Table1[[#This Row],[Rate
(L/S)]],"")</f>
        <v>0</v>
      </c>
      <c r="BD743" s="7">
        <f>IFERROR(VLOOKUP(Table1[[#This Row],[Stock]],[2]CUS030!$A$5:$BO$10000,61,0)/Table1[[#This Row],[Rate
(L/S)]],"")</f>
        <v>0</v>
      </c>
      <c r="BE743" s="7">
        <f>IFERROR(VLOOKUP(Table1[[#This Row],[Stock]],[2]CUS030!$A$5:$BO$10000,62,0)/Table1[[#This Row],[Rate
(L/S)]],"")</f>
        <v>0</v>
      </c>
      <c r="BF743" s="7">
        <f>IFERROR(VLOOKUP(Table1[[#This Row],[Stock]],[2]CUS030!$A$5:$BO$10000,63,0)/Table1[[#This Row],[Rate
(L/S)]],"")</f>
        <v>0</v>
      </c>
      <c r="BG743" s="7">
        <f>IFERROR(VLOOKUP(Table1[[#This Row],[Stock]],[2]CUS030!$A$5:$BO$10000,64,0)/Table1[[#This Row],[Rate
(L/S)]],"")</f>
        <v>0</v>
      </c>
      <c r="BH743" s="7">
        <f>IFERROR(VLOOKUP(Table1[[#This Row],[Stock]],[2]CUS030!$A$5:$BO$10000,65,0)/Table1[[#This Row],[Rate
(L/S)]],"")</f>
        <v>1.8518518518518519</v>
      </c>
      <c r="BI743" s="7" t="s">
        <v>1</v>
      </c>
      <c r="BJ743" s="15">
        <f>IFERROR(IF(Table1[[#This Row],[S.Material]]="S",(Table1[[#This Row],[Total Qty]]+Table1[[#This Row],[N+1]]+Table1[[#This Row],[N+2]]),Table1[[#This Row],[Total Qty]]+Table1[[#This Row],[N+1]]),)</f>
        <v>0</v>
      </c>
      <c r="BK743" s="7" t="str">
        <f>IFERROR(IF(((AVERAGE((Table1[[#This Row],[N+1]],Table1[[#This Row],[N+2]]),Table1[[#This Row],[N+3]])-(Table1[[#This Row],[Total Qty]])))&gt;500,"Fixed&gt;500pcs",""),"")</f>
        <v/>
      </c>
      <c r="BL743" s="7" t="str">
        <f>IF(AND(Table1[[#This Row],[Last Forcast]]=0,Table1[[#This Row],[Total Qty]]&gt;0,Table1[[#This Row],[N+1]]&gt;0),"Check PO again","")</f>
        <v/>
      </c>
    </row>
    <row r="744" spans="2:64" x14ac:dyDescent="0.3">
      <c r="B744">
        <v>742</v>
      </c>
      <c r="C744" t="s">
        <v>953</v>
      </c>
      <c r="D744">
        <f>IFERROR(ROUND((MID(Table1[[#This Row],[Production]],35,(LEN(Table1[[#This Row],[Production]]))-37)/(MID(Table1[[#This Row],[Stock]],35,(LEN(Table1[[#This Row],[Stock]]))-37))),0),"")</f>
        <v>11</v>
      </c>
      <c r="E744" t="s">
        <v>1072</v>
      </c>
      <c r="F744" s="16">
        <f>VLOOKUP(LEFT(Table1[[#This Row],[Production]],LEN(Table1[[#This Row],[Production]])-7),Item!$A$5:$Z$1000,26,0)</f>
        <v>2.0070000000000001</v>
      </c>
      <c r="H744" s="8" t="str">
        <f>IFERROR(VLOOKUP(MID(Table1[[#This Row],[Production]],10,2),Special!$B$2:$D$26,3,0),"")</f>
        <v>-</v>
      </c>
      <c r="J744" t="b">
        <f>EXACT(LEFT(Table1[[#This Row],[Stock]],12),LEFT(Table1[[#This Row],[Production]],12))</f>
        <v>1</v>
      </c>
      <c r="K744" t="b">
        <f>EXACT((RIGHT(Table1[[#This Row],[Stock]],3)),((RIGHT(Table1[[#This Row],[Production]],3))))</f>
        <v>1</v>
      </c>
      <c r="L744" s="14" t="str">
        <f>IFERROR(VLOOKUP(Table1[[#This Row],[Stock]],[1]Sheet1!$A$7:$N$10000,14,0),"")</f>
        <v/>
      </c>
      <c r="M744" s="14" t="str">
        <f>IFERROR(ROUND((Table1[[#This Row],[Stock
(S&amp;L)]]/Table1[[#This Row],[Rate
(L/S)]]),0),"")</f>
        <v/>
      </c>
      <c r="O744" t="str">
        <f>IF(Table1[[#This Row],[Rate
(L/S)]]=1,"P/E","C")</f>
        <v>C</v>
      </c>
      <c r="P744" s="7">
        <f>IFERROR(VLOOKUP(Table1[[#This Row],[Stock]],[2]CUS030!$A$5:$BO$10000,21,0)/Table1[[#This Row],[Rate
(L/S)]],"")</f>
        <v>0</v>
      </c>
      <c r="Q744" s="7">
        <f>IFERROR(VLOOKUP(Table1[[#This Row],[Stock]],[2]CUS030!$A$5:$BO$10000,22,0)/Table1[[#This Row],[Rate
(L/S)]],"")</f>
        <v>0</v>
      </c>
      <c r="R744" s="7">
        <f>IFERROR(VLOOKUP(Table1[[#This Row],[Stock]],[2]CUS030!$A$5:$BO$10000,23,0)/Table1[[#This Row],[Rate
(L/S)]],"")</f>
        <v>0</v>
      </c>
      <c r="S744" s="7">
        <f>IFERROR(VLOOKUP(Table1[[#This Row],[Stock]],[2]CUS030!$A$5:$BO$10000,24,0)/Table1[[#This Row],[Rate
(L/S)]],"")</f>
        <v>0</v>
      </c>
      <c r="T744" s="7">
        <f>IFERROR(VLOOKUP(Table1[[#This Row],[Stock]],[2]CUS030!$A$5:$BO$10000,25,0)/Table1[[#This Row],[Rate
(L/S)]],"")</f>
        <v>0</v>
      </c>
      <c r="U744" s="7">
        <f>IFERROR(VLOOKUP(Table1[[#This Row],[Stock]],[2]CUS030!$A$5:$BO$10000,26,0)/Table1[[#This Row],[Rate
(L/S)]],"")</f>
        <v>0</v>
      </c>
      <c r="V744" s="7">
        <f>IFERROR(VLOOKUP(Table1[[#This Row],[Stock]],[2]CUS030!$A$5:$BO$10000,27,0)/Table1[[#This Row],[Rate
(L/S)]],"")</f>
        <v>0</v>
      </c>
      <c r="W744" s="7">
        <f>IFERROR(VLOOKUP(Table1[[#This Row],[Stock]],[2]CUS030!$A$5:$BO$10000,28,0)/Table1[[#This Row],[Rate
(L/S)]],"")</f>
        <v>0</v>
      </c>
      <c r="X744" s="7">
        <f>IFERROR(VLOOKUP(Table1[[#This Row],[Stock]],[2]CUS030!$A$5:$BO$10000,29,0)/Table1[[#This Row],[Rate
(L/S)]],"")</f>
        <v>0</v>
      </c>
      <c r="Y744" s="7">
        <f>IFERROR(VLOOKUP(Table1[[#This Row],[Stock]],[2]CUS030!$A$5:$BO$10000,30,0)/Table1[[#This Row],[Rate
(L/S)]],"")</f>
        <v>0</v>
      </c>
      <c r="Z744" s="7">
        <f>IFERROR(VLOOKUP(Table1[[#This Row],[Stock]],[2]CUS030!$A$5:$BO$10000,31,0)/Table1[[#This Row],[Rate
(L/S)]],"")</f>
        <v>0</v>
      </c>
      <c r="AA744" s="7">
        <f>IFERROR(VLOOKUP(Table1[[#This Row],[Stock]],[2]CUS030!$A$5:$BO$10000,32,0)/Table1[[#This Row],[Rate
(L/S)]],"")</f>
        <v>0</v>
      </c>
      <c r="AB744" s="7">
        <f>IFERROR(VLOOKUP(Table1[[#This Row],[Stock]],[2]CUS030!$A$5:$BO$10000,33,0)/Table1[[#This Row],[Rate
(L/S)]],"")</f>
        <v>0</v>
      </c>
      <c r="AC744" s="7">
        <f>IFERROR(VLOOKUP(Table1[[#This Row],[Stock]],[2]CUS030!$A$5:$BO$10000,34,0)/Table1[[#This Row],[Rate
(L/S)]],"")</f>
        <v>0</v>
      </c>
      <c r="AD744" s="7">
        <f>IFERROR(VLOOKUP(Table1[[#This Row],[Stock]],[2]CUS030!$A$5:$BO$10000,35,0)/Table1[[#This Row],[Rate
(L/S)]],"")</f>
        <v>0</v>
      </c>
      <c r="AE744" s="7">
        <f>IFERROR(VLOOKUP(Table1[[#This Row],[Stock]],[2]CUS030!$A$5:$BO$10000,36,0)/Table1[[#This Row],[Rate
(L/S)]],"")</f>
        <v>0</v>
      </c>
      <c r="AF744" s="7">
        <f>IFERROR(VLOOKUP(Table1[[#This Row],[Stock]],[2]CUS030!$A$5:$BO$10000,37,0)/Table1[[#This Row],[Rate
(L/S)]],"")</f>
        <v>0</v>
      </c>
      <c r="AG744" s="7">
        <f>IFERROR(VLOOKUP(Table1[[#This Row],[Stock]],[2]CUS030!$A$5:$BO$10000,38,0)/Table1[[#This Row],[Rate
(L/S)]],"")</f>
        <v>0</v>
      </c>
      <c r="AH744" s="7">
        <f>IFERROR(VLOOKUP(Table1[[#This Row],[Stock]],[2]CUS030!$A$5:$BO$10000,39,0)/Table1[[#This Row],[Rate
(L/S)]],"")</f>
        <v>0</v>
      </c>
      <c r="AI744" s="7">
        <f>IFERROR(VLOOKUP(Table1[[#This Row],[Stock]],[2]CUS030!$A$5:$BO$10000,40,0)/Table1[[#This Row],[Rate
(L/S)]],"")</f>
        <v>0</v>
      </c>
      <c r="AJ744" s="7">
        <f>IFERROR(VLOOKUP(Table1[[#This Row],[Stock]],[2]CUS030!$A$5:$BO$10000,41,0)/Table1[[#This Row],[Rate
(L/S)]],"")</f>
        <v>0</v>
      </c>
      <c r="AK744" s="7">
        <f>IFERROR(VLOOKUP(Table1[[#This Row],[Stock]],[2]CUS030!$A$5:$BO$10000,42,0)/Table1[[#This Row],[Rate
(L/S)]],"")</f>
        <v>0</v>
      </c>
      <c r="AL744" s="7">
        <f>IFERROR(VLOOKUP(Table1[[#This Row],[Stock]],[2]CUS030!$A$5:$BO$10000,43,0)/Table1[[#This Row],[Rate
(L/S)]],"")</f>
        <v>0</v>
      </c>
      <c r="AM744" s="7">
        <f>IFERROR(VLOOKUP(Table1[[#This Row],[Stock]],[2]CUS030!$A$5:$BO$10000,44,0)/Table1[[#This Row],[Rate
(L/S)]],"")</f>
        <v>0</v>
      </c>
      <c r="AN744" s="7">
        <f>IFERROR(VLOOKUP(Table1[[#This Row],[Stock]],[2]CUS030!$A$5:$BO$10000,45,0)/Table1[[#This Row],[Rate
(L/S)]],"")</f>
        <v>0</v>
      </c>
      <c r="AO744" s="7">
        <f>IFERROR(VLOOKUP(Table1[[#This Row],[Stock]],[2]CUS030!$A$5:$BO$10000,46,0)/Table1[[#This Row],[Rate
(L/S)]],"")</f>
        <v>0</v>
      </c>
      <c r="AP744" s="7">
        <f>IFERROR(VLOOKUP(Table1[[#This Row],[Stock]],[2]CUS030!$A$5:$BO$10000,47,0)/Table1[[#This Row],[Rate
(L/S)]],"")</f>
        <v>0</v>
      </c>
      <c r="AQ744" s="7">
        <f>IFERROR(VLOOKUP(Table1[[#This Row],[Stock]],[2]CUS030!$A$5:$BO$10000,48,0)/Table1[[#This Row],[Rate
(L/S)]],"")</f>
        <v>0</v>
      </c>
      <c r="AR744" s="7">
        <f>IFERROR(VLOOKUP(Table1[[#This Row],[Stock]],[2]CUS030!$A$5:$BO$10000,49,0)/Table1[[#This Row],[Rate
(L/S)]],"")</f>
        <v>0</v>
      </c>
      <c r="AS744" s="7">
        <f>IFERROR(VLOOKUP(Table1[[#This Row],[Stock]],[2]CUS030!$A$5:$BO$10000,50,0)/Table1[[#This Row],[Rate
(L/S)]],"")</f>
        <v>0</v>
      </c>
      <c r="AT744" s="7">
        <f>IFERROR(VLOOKUP(Table1[[#This Row],[Stock]],[2]CUS030!$A$5:$BO$10000,51,0)/Table1[[#This Row],[Rate
(L/S)]],"")</f>
        <v>0</v>
      </c>
      <c r="AU744" s="7">
        <f>IFERROR(VLOOKUP(Table1[[#This Row],[Stock]],[2]CUS030!$A$5:$BO$10000,52,0)/Table1[[#This Row],[Rate
(L/S)]],"")</f>
        <v>0</v>
      </c>
      <c r="AV744" s="7">
        <f>IFERROR(VLOOKUP(Table1[[#This Row],[Stock]],[2]CUS030!$A$5:$BO$10000,53,0)/Table1[[#This Row],[Rate
(L/S)]],"")</f>
        <v>0</v>
      </c>
      <c r="AW744" s="7">
        <f>IFERROR(VLOOKUP(Table1[[#This Row],[Stock]],[2]CUS030!$A$5:$BO$10000,54,0)/Table1[[#This Row],[Rate
(L/S)]],"")</f>
        <v>0</v>
      </c>
      <c r="AX744" s="7">
        <f>IFERROR(VLOOKUP(Table1[[#This Row],[Stock]],[2]CUS030!$A$5:$BO$10000,55,0)/Table1[[#This Row],[Rate
(L/S)]],"")</f>
        <v>0.18181818181818182</v>
      </c>
      <c r="AY744" s="7">
        <f>IFERROR(VLOOKUP(Table1[[#This Row],[Stock]],[2]CUS030!$A$5:$BO$10000,56,0)/Table1[[#This Row],[Rate
(L/S)]],"")</f>
        <v>0</v>
      </c>
      <c r="AZ744" s="7">
        <f>IFERROR(VLOOKUP(Table1[[#This Row],[Stock]],[2]CUS030!$A$5:$BO$10000,57,0)/Table1[[#This Row],[Rate
(L/S)]],"")</f>
        <v>0</v>
      </c>
      <c r="BA744" s="7">
        <f>IFERROR(VLOOKUP(Table1[[#This Row],[Stock]],[2]CUS030!$A$5:$BO$10000,58,0)/Table1[[#This Row],[Rate
(L/S)]],"")</f>
        <v>0</v>
      </c>
      <c r="BB744" s="7">
        <f>IFERROR(VLOOKUP(Table1[[#This Row],[Stock]],[2]CUS030!$A$5:$BO$10000,59,0)/Table1[[#This Row],[Rate
(L/S)]],"")</f>
        <v>4.5454545454545459</v>
      </c>
      <c r="BC744" s="7">
        <f>IFERROR(VLOOKUP(Table1[[#This Row],[Stock]],[2]CUS030!$A$5:$BO$10000,60,0)/Table1[[#This Row],[Rate
(L/S)]],"")</f>
        <v>0</v>
      </c>
      <c r="BD744" s="7">
        <f>IFERROR(VLOOKUP(Table1[[#This Row],[Stock]],[2]CUS030!$A$5:$BO$10000,61,0)/Table1[[#This Row],[Rate
(L/S)]],"")</f>
        <v>0</v>
      </c>
      <c r="BE744" s="7">
        <f>IFERROR(VLOOKUP(Table1[[#This Row],[Stock]],[2]CUS030!$A$5:$BO$10000,62,0)/Table1[[#This Row],[Rate
(L/S)]],"")</f>
        <v>0</v>
      </c>
      <c r="BF744" s="7">
        <f>IFERROR(VLOOKUP(Table1[[#This Row],[Stock]],[2]CUS030!$A$5:$BO$10000,63,0)/Table1[[#This Row],[Rate
(L/S)]],"")</f>
        <v>0</v>
      </c>
      <c r="BG744" s="7">
        <f>IFERROR(VLOOKUP(Table1[[#This Row],[Stock]],[2]CUS030!$A$5:$BO$10000,64,0)/Table1[[#This Row],[Rate
(L/S)]],"")</f>
        <v>0</v>
      </c>
      <c r="BH744" s="7">
        <f>IFERROR(VLOOKUP(Table1[[#This Row],[Stock]],[2]CUS030!$A$5:$BO$10000,65,0)/Table1[[#This Row],[Rate
(L/S)]],"")</f>
        <v>4.5454545454545459</v>
      </c>
      <c r="BI744" s="7" t="s">
        <v>1</v>
      </c>
      <c r="BJ744" s="15">
        <f>IFERROR(IF(Table1[[#This Row],[S.Material]]="S",(Table1[[#This Row],[Total Qty]]+Table1[[#This Row],[N+1]]+Table1[[#This Row],[N+2]]),Table1[[#This Row],[Total Qty]]+Table1[[#This Row],[N+1]]),)</f>
        <v>0</v>
      </c>
      <c r="BK744" s="7" t="str">
        <f>IFERROR(IF(((AVERAGE((Table1[[#This Row],[N+1]],Table1[[#This Row],[N+2]]),Table1[[#This Row],[N+3]])-(Table1[[#This Row],[Total Qty]])))&gt;500,"Fixed&gt;500pcs",""),"")</f>
        <v/>
      </c>
      <c r="BL744" s="7" t="str">
        <f>IF(AND(Table1[[#This Row],[Last Forcast]]=0,Table1[[#This Row],[Total Qty]]&gt;0,Table1[[#This Row],[N+1]]&gt;0),"Check PO again","")</f>
        <v/>
      </c>
    </row>
    <row r="745" spans="2:64" x14ac:dyDescent="0.3">
      <c r="B745">
        <v>743</v>
      </c>
      <c r="C745" t="s">
        <v>954</v>
      </c>
      <c r="D745">
        <f>IFERROR(ROUND((MID(Table1[[#This Row],[Production]],35,(LEN(Table1[[#This Row],[Production]]))-37)/(MID(Table1[[#This Row],[Stock]],35,(LEN(Table1[[#This Row],[Stock]]))-37))),0),"")</f>
        <v>22</v>
      </c>
      <c r="E745" t="s">
        <v>121</v>
      </c>
      <c r="F745" s="16">
        <f>VLOOKUP(LEFT(Table1[[#This Row],[Production]],LEN(Table1[[#This Row],[Production]])-7),Item!$A$5:$Z$1000,26,0)</f>
        <v>3.383</v>
      </c>
      <c r="H745" s="8" t="str">
        <f>IFERROR(VLOOKUP(MID(Table1[[#This Row],[Production]],10,2),Special!$B$2:$D$26,3,0),"")</f>
        <v>-</v>
      </c>
      <c r="J745" t="b">
        <f>EXACT(LEFT(Table1[[#This Row],[Stock]],12),LEFT(Table1[[#This Row],[Production]],12))</f>
        <v>1</v>
      </c>
      <c r="K745" t="b">
        <f>EXACT((RIGHT(Table1[[#This Row],[Stock]],3)),((RIGHT(Table1[[#This Row],[Production]],3))))</f>
        <v>1</v>
      </c>
      <c r="L745" s="14" t="str">
        <f>IFERROR(VLOOKUP(Table1[[#This Row],[Stock]],[1]Sheet1!$A$7:$N$10000,14,0),"")</f>
        <v/>
      </c>
      <c r="M745" s="14" t="str">
        <f>IFERROR(ROUND((Table1[[#This Row],[Stock
(S&amp;L)]]/Table1[[#This Row],[Rate
(L/S)]]),0),"")</f>
        <v/>
      </c>
      <c r="O745" t="str">
        <f>IF(Table1[[#This Row],[Rate
(L/S)]]=1,"P/E","C")</f>
        <v>C</v>
      </c>
      <c r="P745" s="7">
        <f>IFERROR(VLOOKUP(Table1[[#This Row],[Stock]],[2]CUS030!$A$5:$BO$10000,21,0)/Table1[[#This Row],[Rate
(L/S)]],"")</f>
        <v>0</v>
      </c>
      <c r="Q745" s="7">
        <f>IFERROR(VLOOKUP(Table1[[#This Row],[Stock]],[2]CUS030!$A$5:$BO$10000,22,0)/Table1[[#This Row],[Rate
(L/S)]],"")</f>
        <v>0</v>
      </c>
      <c r="R745" s="7">
        <f>IFERROR(VLOOKUP(Table1[[#This Row],[Stock]],[2]CUS030!$A$5:$BO$10000,23,0)/Table1[[#This Row],[Rate
(L/S)]],"")</f>
        <v>0</v>
      </c>
      <c r="S745" s="7">
        <f>IFERROR(VLOOKUP(Table1[[#This Row],[Stock]],[2]CUS030!$A$5:$BO$10000,24,0)/Table1[[#This Row],[Rate
(L/S)]],"")</f>
        <v>0</v>
      </c>
      <c r="T745" s="7">
        <f>IFERROR(VLOOKUP(Table1[[#This Row],[Stock]],[2]CUS030!$A$5:$BO$10000,25,0)/Table1[[#This Row],[Rate
(L/S)]],"")</f>
        <v>0</v>
      </c>
      <c r="U745" s="7">
        <f>IFERROR(VLOOKUP(Table1[[#This Row],[Stock]],[2]CUS030!$A$5:$BO$10000,26,0)/Table1[[#This Row],[Rate
(L/S)]],"")</f>
        <v>0</v>
      </c>
      <c r="V745" s="7">
        <f>IFERROR(VLOOKUP(Table1[[#This Row],[Stock]],[2]CUS030!$A$5:$BO$10000,27,0)/Table1[[#This Row],[Rate
(L/S)]],"")</f>
        <v>0</v>
      </c>
      <c r="W745" s="7">
        <f>IFERROR(VLOOKUP(Table1[[#This Row],[Stock]],[2]CUS030!$A$5:$BO$10000,28,0)/Table1[[#This Row],[Rate
(L/S)]],"")</f>
        <v>0</v>
      </c>
      <c r="X745" s="7">
        <f>IFERROR(VLOOKUP(Table1[[#This Row],[Stock]],[2]CUS030!$A$5:$BO$10000,29,0)/Table1[[#This Row],[Rate
(L/S)]],"")</f>
        <v>0</v>
      </c>
      <c r="Y745" s="7">
        <f>IFERROR(VLOOKUP(Table1[[#This Row],[Stock]],[2]CUS030!$A$5:$BO$10000,30,0)/Table1[[#This Row],[Rate
(L/S)]],"")</f>
        <v>0</v>
      </c>
      <c r="Z745" s="7">
        <f>IFERROR(VLOOKUP(Table1[[#This Row],[Stock]],[2]CUS030!$A$5:$BO$10000,31,0)/Table1[[#This Row],[Rate
(L/S)]],"")</f>
        <v>0</v>
      </c>
      <c r="AA745" s="7">
        <f>IFERROR(VLOOKUP(Table1[[#This Row],[Stock]],[2]CUS030!$A$5:$BO$10000,32,0)/Table1[[#This Row],[Rate
(L/S)]],"")</f>
        <v>0</v>
      </c>
      <c r="AB745" s="7">
        <f>IFERROR(VLOOKUP(Table1[[#This Row],[Stock]],[2]CUS030!$A$5:$BO$10000,33,0)/Table1[[#This Row],[Rate
(L/S)]],"")</f>
        <v>0</v>
      </c>
      <c r="AC745" s="7">
        <f>IFERROR(VLOOKUP(Table1[[#This Row],[Stock]],[2]CUS030!$A$5:$BO$10000,34,0)/Table1[[#This Row],[Rate
(L/S)]],"")</f>
        <v>0</v>
      </c>
      <c r="AD745" s="7">
        <f>IFERROR(VLOOKUP(Table1[[#This Row],[Stock]],[2]CUS030!$A$5:$BO$10000,35,0)/Table1[[#This Row],[Rate
(L/S)]],"")</f>
        <v>0</v>
      </c>
      <c r="AE745" s="7">
        <f>IFERROR(VLOOKUP(Table1[[#This Row],[Stock]],[2]CUS030!$A$5:$BO$10000,36,0)/Table1[[#This Row],[Rate
(L/S)]],"")</f>
        <v>0</v>
      </c>
      <c r="AF745" s="7">
        <f>IFERROR(VLOOKUP(Table1[[#This Row],[Stock]],[2]CUS030!$A$5:$BO$10000,37,0)/Table1[[#This Row],[Rate
(L/S)]],"")</f>
        <v>0</v>
      </c>
      <c r="AG745" s="7">
        <f>IFERROR(VLOOKUP(Table1[[#This Row],[Stock]],[2]CUS030!$A$5:$BO$10000,38,0)/Table1[[#This Row],[Rate
(L/S)]],"")</f>
        <v>0</v>
      </c>
      <c r="AH745" s="7">
        <f>IFERROR(VLOOKUP(Table1[[#This Row],[Stock]],[2]CUS030!$A$5:$BO$10000,39,0)/Table1[[#This Row],[Rate
(L/S)]],"")</f>
        <v>0</v>
      </c>
      <c r="AI745" s="7">
        <f>IFERROR(VLOOKUP(Table1[[#This Row],[Stock]],[2]CUS030!$A$5:$BO$10000,40,0)/Table1[[#This Row],[Rate
(L/S)]],"")</f>
        <v>0</v>
      </c>
      <c r="AJ745" s="7">
        <f>IFERROR(VLOOKUP(Table1[[#This Row],[Stock]],[2]CUS030!$A$5:$BO$10000,41,0)/Table1[[#This Row],[Rate
(L/S)]],"")</f>
        <v>0</v>
      </c>
      <c r="AK745" s="7">
        <f>IFERROR(VLOOKUP(Table1[[#This Row],[Stock]],[2]CUS030!$A$5:$BO$10000,42,0)/Table1[[#This Row],[Rate
(L/S)]],"")</f>
        <v>0</v>
      </c>
      <c r="AL745" s="7">
        <f>IFERROR(VLOOKUP(Table1[[#This Row],[Stock]],[2]CUS030!$A$5:$BO$10000,43,0)/Table1[[#This Row],[Rate
(L/S)]],"")</f>
        <v>0</v>
      </c>
      <c r="AM745" s="7">
        <f>IFERROR(VLOOKUP(Table1[[#This Row],[Stock]],[2]CUS030!$A$5:$BO$10000,44,0)/Table1[[#This Row],[Rate
(L/S)]],"")</f>
        <v>0</v>
      </c>
      <c r="AN745" s="7">
        <f>IFERROR(VLOOKUP(Table1[[#This Row],[Stock]],[2]CUS030!$A$5:$BO$10000,45,0)/Table1[[#This Row],[Rate
(L/S)]],"")</f>
        <v>0</v>
      </c>
      <c r="AO745" s="7">
        <f>IFERROR(VLOOKUP(Table1[[#This Row],[Stock]],[2]CUS030!$A$5:$BO$10000,46,0)/Table1[[#This Row],[Rate
(L/S)]],"")</f>
        <v>0</v>
      </c>
      <c r="AP745" s="7">
        <f>IFERROR(VLOOKUP(Table1[[#This Row],[Stock]],[2]CUS030!$A$5:$BO$10000,47,0)/Table1[[#This Row],[Rate
(L/S)]],"")</f>
        <v>0</v>
      </c>
      <c r="AQ745" s="7">
        <f>IFERROR(VLOOKUP(Table1[[#This Row],[Stock]],[2]CUS030!$A$5:$BO$10000,48,0)/Table1[[#This Row],[Rate
(L/S)]],"")</f>
        <v>0</v>
      </c>
      <c r="AR745" s="7">
        <f>IFERROR(VLOOKUP(Table1[[#This Row],[Stock]],[2]CUS030!$A$5:$BO$10000,49,0)/Table1[[#This Row],[Rate
(L/S)]],"")</f>
        <v>0</v>
      </c>
      <c r="AS745" s="7">
        <f>IFERROR(VLOOKUP(Table1[[#This Row],[Stock]],[2]CUS030!$A$5:$BO$10000,50,0)/Table1[[#This Row],[Rate
(L/S)]],"")</f>
        <v>0</v>
      </c>
      <c r="AT745" s="7">
        <f>IFERROR(VLOOKUP(Table1[[#This Row],[Stock]],[2]CUS030!$A$5:$BO$10000,51,0)/Table1[[#This Row],[Rate
(L/S)]],"")</f>
        <v>0</v>
      </c>
      <c r="AU745" s="7">
        <f>IFERROR(VLOOKUP(Table1[[#This Row],[Stock]],[2]CUS030!$A$5:$BO$10000,52,0)/Table1[[#This Row],[Rate
(L/S)]],"")</f>
        <v>0</v>
      </c>
      <c r="AV745" s="7">
        <f>IFERROR(VLOOKUP(Table1[[#This Row],[Stock]],[2]CUS030!$A$5:$BO$10000,53,0)/Table1[[#This Row],[Rate
(L/S)]],"")</f>
        <v>0</v>
      </c>
      <c r="AW745" s="7">
        <f>IFERROR(VLOOKUP(Table1[[#This Row],[Stock]],[2]CUS030!$A$5:$BO$10000,54,0)/Table1[[#This Row],[Rate
(L/S)]],"")</f>
        <v>0</v>
      </c>
      <c r="AX745" s="7">
        <f>IFERROR(VLOOKUP(Table1[[#This Row],[Stock]],[2]CUS030!$A$5:$BO$10000,55,0)/Table1[[#This Row],[Rate
(L/S)]],"")</f>
        <v>0</v>
      </c>
      <c r="AY745" s="7">
        <f>IFERROR(VLOOKUP(Table1[[#This Row],[Stock]],[2]CUS030!$A$5:$BO$10000,56,0)/Table1[[#This Row],[Rate
(L/S)]],"")</f>
        <v>0</v>
      </c>
      <c r="AZ745" s="7">
        <f>IFERROR(VLOOKUP(Table1[[#This Row],[Stock]],[2]CUS030!$A$5:$BO$10000,57,0)/Table1[[#This Row],[Rate
(L/S)]],"")</f>
        <v>0</v>
      </c>
      <c r="BA745" s="7">
        <f>IFERROR(VLOOKUP(Table1[[#This Row],[Stock]],[2]CUS030!$A$5:$BO$10000,58,0)/Table1[[#This Row],[Rate
(L/S)]],"")</f>
        <v>0</v>
      </c>
      <c r="BB745" s="7">
        <f>IFERROR(VLOOKUP(Table1[[#This Row],[Stock]],[2]CUS030!$A$5:$BO$10000,59,0)/Table1[[#This Row],[Rate
(L/S)]],"")</f>
        <v>0</v>
      </c>
      <c r="BC745" s="7">
        <f>IFERROR(VLOOKUP(Table1[[#This Row],[Stock]],[2]CUS030!$A$5:$BO$10000,60,0)/Table1[[#This Row],[Rate
(L/S)]],"")</f>
        <v>0</v>
      </c>
      <c r="BD745" s="7">
        <f>IFERROR(VLOOKUP(Table1[[#This Row],[Stock]],[2]CUS030!$A$5:$BO$10000,61,0)/Table1[[#This Row],[Rate
(L/S)]],"")</f>
        <v>0</v>
      </c>
      <c r="BE745" s="7">
        <f>IFERROR(VLOOKUP(Table1[[#This Row],[Stock]],[2]CUS030!$A$5:$BO$10000,62,0)/Table1[[#This Row],[Rate
(L/S)]],"")</f>
        <v>0</v>
      </c>
      <c r="BF745" s="7">
        <f>IFERROR(VLOOKUP(Table1[[#This Row],[Stock]],[2]CUS030!$A$5:$BO$10000,63,0)/Table1[[#This Row],[Rate
(L/S)]],"")</f>
        <v>0</v>
      </c>
      <c r="BG745" s="7">
        <f>IFERROR(VLOOKUP(Table1[[#This Row],[Stock]],[2]CUS030!$A$5:$BO$10000,64,0)/Table1[[#This Row],[Rate
(L/S)]],"")</f>
        <v>0</v>
      </c>
      <c r="BH745" s="7">
        <f>IFERROR(VLOOKUP(Table1[[#This Row],[Stock]],[2]CUS030!$A$5:$BO$10000,65,0)/Table1[[#This Row],[Rate
(L/S)]],"")</f>
        <v>0</v>
      </c>
      <c r="BI745" s="7" t="s">
        <v>1</v>
      </c>
      <c r="BJ745" s="15">
        <f>IFERROR(IF(Table1[[#This Row],[S.Material]]="S",(Table1[[#This Row],[Total Qty]]+Table1[[#This Row],[N+1]]+Table1[[#This Row],[N+2]]),Table1[[#This Row],[Total Qty]]+Table1[[#This Row],[N+1]]),)</f>
        <v>0</v>
      </c>
      <c r="BK745" s="7" t="str">
        <f>IFERROR(IF(((AVERAGE((Table1[[#This Row],[N+1]],Table1[[#This Row],[N+2]]),Table1[[#This Row],[N+3]])-(Table1[[#This Row],[Total Qty]])))&gt;500,"Fixed&gt;500pcs",""),"")</f>
        <v/>
      </c>
      <c r="BL745" s="7" t="str">
        <f>IF(AND(Table1[[#This Row],[Last Forcast]]=0,Table1[[#This Row],[Total Qty]]&gt;0,Table1[[#This Row],[N+1]]&gt;0),"Check PO again","")</f>
        <v/>
      </c>
    </row>
    <row r="746" spans="2:64" x14ac:dyDescent="0.3">
      <c r="B746">
        <v>744</v>
      </c>
      <c r="C746" t="s">
        <v>955</v>
      </c>
      <c r="D746">
        <f>IFERROR(ROUND((MID(Table1[[#This Row],[Production]],35,(LEN(Table1[[#This Row],[Production]]))-37)/(MID(Table1[[#This Row],[Stock]],35,(LEN(Table1[[#This Row],[Stock]]))-37))),0),"")</f>
        <v>7</v>
      </c>
      <c r="E746" t="s">
        <v>1073</v>
      </c>
      <c r="F746" s="16">
        <f>VLOOKUP(LEFT(Table1[[#This Row],[Production]],LEN(Table1[[#This Row],[Production]])-7),Item!$A$5:$Z$1000,26,0)</f>
        <v>2.9489999999999998</v>
      </c>
      <c r="H746" s="8" t="str">
        <f>IFERROR(VLOOKUP(MID(Table1[[#This Row],[Production]],10,2),Special!$B$2:$D$26,3,0),"")</f>
        <v>-</v>
      </c>
      <c r="J746" t="b">
        <f>EXACT(LEFT(Table1[[#This Row],[Stock]],12),LEFT(Table1[[#This Row],[Production]],12))</f>
        <v>1</v>
      </c>
      <c r="K746" t="b">
        <f>EXACT((RIGHT(Table1[[#This Row],[Stock]],3)),((RIGHT(Table1[[#This Row],[Production]],3))))</f>
        <v>1</v>
      </c>
      <c r="L746" s="14" t="str">
        <f>IFERROR(VLOOKUP(Table1[[#This Row],[Stock]],[1]Sheet1!$A$7:$N$10000,14,0),"")</f>
        <v/>
      </c>
      <c r="M746" s="14" t="str">
        <f>IFERROR(ROUND((Table1[[#This Row],[Stock
(S&amp;L)]]/Table1[[#This Row],[Rate
(L/S)]]),0),"")</f>
        <v/>
      </c>
      <c r="O746" t="str">
        <f>IF(Table1[[#This Row],[Rate
(L/S)]]=1,"P/E","C")</f>
        <v>C</v>
      </c>
      <c r="P746" s="7">
        <f>IFERROR(VLOOKUP(Table1[[#This Row],[Stock]],[2]CUS030!$A$5:$BO$10000,21,0)/Table1[[#This Row],[Rate
(L/S)]],"")</f>
        <v>0</v>
      </c>
      <c r="Q746" s="7">
        <f>IFERROR(VLOOKUP(Table1[[#This Row],[Stock]],[2]CUS030!$A$5:$BO$10000,22,0)/Table1[[#This Row],[Rate
(L/S)]],"")</f>
        <v>0</v>
      </c>
      <c r="R746" s="7">
        <f>IFERROR(VLOOKUP(Table1[[#This Row],[Stock]],[2]CUS030!$A$5:$BO$10000,23,0)/Table1[[#This Row],[Rate
(L/S)]],"")</f>
        <v>0</v>
      </c>
      <c r="S746" s="7">
        <f>IFERROR(VLOOKUP(Table1[[#This Row],[Stock]],[2]CUS030!$A$5:$BO$10000,24,0)/Table1[[#This Row],[Rate
(L/S)]],"")</f>
        <v>0</v>
      </c>
      <c r="T746" s="7">
        <f>IFERROR(VLOOKUP(Table1[[#This Row],[Stock]],[2]CUS030!$A$5:$BO$10000,25,0)/Table1[[#This Row],[Rate
(L/S)]],"")</f>
        <v>0</v>
      </c>
      <c r="U746" s="7">
        <f>IFERROR(VLOOKUP(Table1[[#This Row],[Stock]],[2]CUS030!$A$5:$BO$10000,26,0)/Table1[[#This Row],[Rate
(L/S)]],"")</f>
        <v>0</v>
      </c>
      <c r="V746" s="7">
        <f>IFERROR(VLOOKUP(Table1[[#This Row],[Stock]],[2]CUS030!$A$5:$BO$10000,27,0)/Table1[[#This Row],[Rate
(L/S)]],"")</f>
        <v>0</v>
      </c>
      <c r="W746" s="7">
        <f>IFERROR(VLOOKUP(Table1[[#This Row],[Stock]],[2]CUS030!$A$5:$BO$10000,28,0)/Table1[[#This Row],[Rate
(L/S)]],"")</f>
        <v>0</v>
      </c>
      <c r="X746" s="7">
        <f>IFERROR(VLOOKUP(Table1[[#This Row],[Stock]],[2]CUS030!$A$5:$BO$10000,29,0)/Table1[[#This Row],[Rate
(L/S)]],"")</f>
        <v>0</v>
      </c>
      <c r="Y746" s="7">
        <f>IFERROR(VLOOKUP(Table1[[#This Row],[Stock]],[2]CUS030!$A$5:$BO$10000,30,0)/Table1[[#This Row],[Rate
(L/S)]],"")</f>
        <v>0</v>
      </c>
      <c r="Z746" s="7">
        <f>IFERROR(VLOOKUP(Table1[[#This Row],[Stock]],[2]CUS030!$A$5:$BO$10000,31,0)/Table1[[#This Row],[Rate
(L/S)]],"")</f>
        <v>0</v>
      </c>
      <c r="AA746" s="7">
        <f>IFERROR(VLOOKUP(Table1[[#This Row],[Stock]],[2]CUS030!$A$5:$BO$10000,32,0)/Table1[[#This Row],[Rate
(L/S)]],"")</f>
        <v>0</v>
      </c>
      <c r="AB746" s="7">
        <f>IFERROR(VLOOKUP(Table1[[#This Row],[Stock]],[2]CUS030!$A$5:$BO$10000,33,0)/Table1[[#This Row],[Rate
(L/S)]],"")</f>
        <v>0</v>
      </c>
      <c r="AC746" s="7">
        <f>IFERROR(VLOOKUP(Table1[[#This Row],[Stock]],[2]CUS030!$A$5:$BO$10000,34,0)/Table1[[#This Row],[Rate
(L/S)]],"")</f>
        <v>0</v>
      </c>
      <c r="AD746" s="7">
        <f>IFERROR(VLOOKUP(Table1[[#This Row],[Stock]],[2]CUS030!$A$5:$BO$10000,35,0)/Table1[[#This Row],[Rate
(L/S)]],"")</f>
        <v>0</v>
      </c>
      <c r="AE746" s="7">
        <f>IFERROR(VLOOKUP(Table1[[#This Row],[Stock]],[2]CUS030!$A$5:$BO$10000,36,0)/Table1[[#This Row],[Rate
(L/S)]],"")</f>
        <v>0</v>
      </c>
      <c r="AF746" s="7">
        <f>IFERROR(VLOOKUP(Table1[[#This Row],[Stock]],[2]CUS030!$A$5:$BO$10000,37,0)/Table1[[#This Row],[Rate
(L/S)]],"")</f>
        <v>0</v>
      </c>
      <c r="AG746" s="7">
        <f>IFERROR(VLOOKUP(Table1[[#This Row],[Stock]],[2]CUS030!$A$5:$BO$10000,38,0)/Table1[[#This Row],[Rate
(L/S)]],"")</f>
        <v>0</v>
      </c>
      <c r="AH746" s="7">
        <f>IFERROR(VLOOKUP(Table1[[#This Row],[Stock]],[2]CUS030!$A$5:$BO$10000,39,0)/Table1[[#This Row],[Rate
(L/S)]],"")</f>
        <v>0</v>
      </c>
      <c r="AI746" s="7">
        <f>IFERROR(VLOOKUP(Table1[[#This Row],[Stock]],[2]CUS030!$A$5:$BO$10000,40,0)/Table1[[#This Row],[Rate
(L/S)]],"")</f>
        <v>0</v>
      </c>
      <c r="AJ746" s="7">
        <f>IFERROR(VLOOKUP(Table1[[#This Row],[Stock]],[2]CUS030!$A$5:$BO$10000,41,0)/Table1[[#This Row],[Rate
(L/S)]],"")</f>
        <v>0</v>
      </c>
      <c r="AK746" s="7">
        <f>IFERROR(VLOOKUP(Table1[[#This Row],[Stock]],[2]CUS030!$A$5:$BO$10000,42,0)/Table1[[#This Row],[Rate
(L/S)]],"")</f>
        <v>0</v>
      </c>
      <c r="AL746" s="7">
        <f>IFERROR(VLOOKUP(Table1[[#This Row],[Stock]],[2]CUS030!$A$5:$BO$10000,43,0)/Table1[[#This Row],[Rate
(L/S)]],"")</f>
        <v>0</v>
      </c>
      <c r="AM746" s="7">
        <f>IFERROR(VLOOKUP(Table1[[#This Row],[Stock]],[2]CUS030!$A$5:$BO$10000,44,0)/Table1[[#This Row],[Rate
(L/S)]],"")</f>
        <v>0</v>
      </c>
      <c r="AN746" s="7">
        <f>IFERROR(VLOOKUP(Table1[[#This Row],[Stock]],[2]CUS030!$A$5:$BO$10000,45,0)/Table1[[#This Row],[Rate
(L/S)]],"")</f>
        <v>0</v>
      </c>
      <c r="AO746" s="7">
        <f>IFERROR(VLOOKUP(Table1[[#This Row],[Stock]],[2]CUS030!$A$5:$BO$10000,46,0)/Table1[[#This Row],[Rate
(L/S)]],"")</f>
        <v>0</v>
      </c>
      <c r="AP746" s="7">
        <f>IFERROR(VLOOKUP(Table1[[#This Row],[Stock]],[2]CUS030!$A$5:$BO$10000,47,0)/Table1[[#This Row],[Rate
(L/S)]],"")</f>
        <v>0</v>
      </c>
      <c r="AQ746" s="7">
        <f>IFERROR(VLOOKUP(Table1[[#This Row],[Stock]],[2]CUS030!$A$5:$BO$10000,48,0)/Table1[[#This Row],[Rate
(L/S)]],"")</f>
        <v>0</v>
      </c>
      <c r="AR746" s="7">
        <f>IFERROR(VLOOKUP(Table1[[#This Row],[Stock]],[2]CUS030!$A$5:$BO$10000,49,0)/Table1[[#This Row],[Rate
(L/S)]],"")</f>
        <v>0</v>
      </c>
      <c r="AS746" s="7">
        <f>IFERROR(VLOOKUP(Table1[[#This Row],[Stock]],[2]CUS030!$A$5:$BO$10000,50,0)/Table1[[#This Row],[Rate
(L/S)]],"")</f>
        <v>0</v>
      </c>
      <c r="AT746" s="7">
        <f>IFERROR(VLOOKUP(Table1[[#This Row],[Stock]],[2]CUS030!$A$5:$BO$10000,51,0)/Table1[[#This Row],[Rate
(L/S)]],"")</f>
        <v>0</v>
      </c>
      <c r="AU746" s="7">
        <f>IFERROR(VLOOKUP(Table1[[#This Row],[Stock]],[2]CUS030!$A$5:$BO$10000,52,0)/Table1[[#This Row],[Rate
(L/S)]],"")</f>
        <v>0</v>
      </c>
      <c r="AV746" s="7">
        <f>IFERROR(VLOOKUP(Table1[[#This Row],[Stock]],[2]CUS030!$A$5:$BO$10000,53,0)/Table1[[#This Row],[Rate
(L/S)]],"")</f>
        <v>0</v>
      </c>
      <c r="AW746" s="7">
        <f>IFERROR(VLOOKUP(Table1[[#This Row],[Stock]],[2]CUS030!$A$5:$BO$10000,54,0)/Table1[[#This Row],[Rate
(L/S)]],"")</f>
        <v>0</v>
      </c>
      <c r="AX746" s="7">
        <f>IFERROR(VLOOKUP(Table1[[#This Row],[Stock]],[2]CUS030!$A$5:$BO$10000,55,0)/Table1[[#This Row],[Rate
(L/S)]],"")</f>
        <v>0</v>
      </c>
      <c r="AY746" s="7">
        <f>IFERROR(VLOOKUP(Table1[[#This Row],[Stock]],[2]CUS030!$A$5:$BO$10000,56,0)/Table1[[#This Row],[Rate
(L/S)]],"")</f>
        <v>0</v>
      </c>
      <c r="AZ746" s="7">
        <f>IFERROR(VLOOKUP(Table1[[#This Row],[Stock]],[2]CUS030!$A$5:$BO$10000,57,0)/Table1[[#This Row],[Rate
(L/S)]],"")</f>
        <v>0</v>
      </c>
      <c r="BA746" s="7">
        <f>IFERROR(VLOOKUP(Table1[[#This Row],[Stock]],[2]CUS030!$A$5:$BO$10000,58,0)/Table1[[#This Row],[Rate
(L/S)]],"")</f>
        <v>0</v>
      </c>
      <c r="BB746" s="7">
        <f>IFERROR(VLOOKUP(Table1[[#This Row],[Stock]],[2]CUS030!$A$5:$BO$10000,59,0)/Table1[[#This Row],[Rate
(L/S)]],"")</f>
        <v>0</v>
      </c>
      <c r="BC746" s="7">
        <f>IFERROR(VLOOKUP(Table1[[#This Row],[Stock]],[2]CUS030!$A$5:$BO$10000,60,0)/Table1[[#This Row],[Rate
(L/S)]],"")</f>
        <v>0</v>
      </c>
      <c r="BD746" s="7">
        <f>IFERROR(VLOOKUP(Table1[[#This Row],[Stock]],[2]CUS030!$A$5:$BO$10000,61,0)/Table1[[#This Row],[Rate
(L/S)]],"")</f>
        <v>0</v>
      </c>
      <c r="BE746" s="7">
        <f>IFERROR(VLOOKUP(Table1[[#This Row],[Stock]],[2]CUS030!$A$5:$BO$10000,62,0)/Table1[[#This Row],[Rate
(L/S)]],"")</f>
        <v>0</v>
      </c>
      <c r="BF746" s="7">
        <f>IFERROR(VLOOKUP(Table1[[#This Row],[Stock]],[2]CUS030!$A$5:$BO$10000,63,0)/Table1[[#This Row],[Rate
(L/S)]],"")</f>
        <v>0</v>
      </c>
      <c r="BG746" s="7">
        <f>IFERROR(VLOOKUP(Table1[[#This Row],[Stock]],[2]CUS030!$A$5:$BO$10000,64,0)/Table1[[#This Row],[Rate
(L/S)]],"")</f>
        <v>0</v>
      </c>
      <c r="BH746" s="7">
        <f>IFERROR(VLOOKUP(Table1[[#This Row],[Stock]],[2]CUS030!$A$5:$BO$10000,65,0)/Table1[[#This Row],[Rate
(L/S)]],"")</f>
        <v>0</v>
      </c>
      <c r="BI746" s="7" t="s">
        <v>1</v>
      </c>
      <c r="BJ746" s="15">
        <f>IFERROR(IF(Table1[[#This Row],[S.Material]]="S",(Table1[[#This Row],[Total Qty]]+Table1[[#This Row],[N+1]]+Table1[[#This Row],[N+2]]),Table1[[#This Row],[Total Qty]]+Table1[[#This Row],[N+1]]),)</f>
        <v>0</v>
      </c>
      <c r="BK746" s="7" t="str">
        <f>IFERROR(IF(((AVERAGE((Table1[[#This Row],[N+1]],Table1[[#This Row],[N+2]]),Table1[[#This Row],[N+3]])-(Table1[[#This Row],[Total Qty]])))&gt;500,"Fixed&gt;500pcs",""),"")</f>
        <v/>
      </c>
      <c r="BL746" s="7" t="str">
        <f>IF(AND(Table1[[#This Row],[Last Forcast]]=0,Table1[[#This Row],[Total Qty]]&gt;0,Table1[[#This Row],[N+1]]&gt;0),"Check PO again","")</f>
        <v/>
      </c>
    </row>
    <row r="747" spans="2:64" x14ac:dyDescent="0.3">
      <c r="B747">
        <v>745</v>
      </c>
      <c r="C747" t="s">
        <v>956</v>
      </c>
      <c r="D747">
        <f>IFERROR(ROUND((MID(Table1[[#This Row],[Production]],35,(LEN(Table1[[#This Row],[Production]]))-37)/(MID(Table1[[#This Row],[Stock]],35,(LEN(Table1[[#This Row],[Stock]]))-37))),0),"")</f>
        <v>4</v>
      </c>
      <c r="E747" t="s">
        <v>1074</v>
      </c>
      <c r="F747" s="16">
        <f>VLOOKUP(LEFT(Table1[[#This Row],[Production]],LEN(Table1[[#This Row],[Production]])-7),Item!$A$5:$Z$1000,26,0)</f>
        <v>2.0129999999999999</v>
      </c>
      <c r="H747" s="8" t="str">
        <f>IFERROR(VLOOKUP(MID(Table1[[#This Row],[Production]],10,2),Special!$B$2:$D$26,3,0),"")</f>
        <v>-</v>
      </c>
      <c r="J747" t="b">
        <f>EXACT(LEFT(Table1[[#This Row],[Stock]],12),LEFT(Table1[[#This Row],[Production]],12))</f>
        <v>1</v>
      </c>
      <c r="K747" t="b">
        <f>EXACT((RIGHT(Table1[[#This Row],[Stock]],3)),((RIGHT(Table1[[#This Row],[Production]],3))))</f>
        <v>1</v>
      </c>
      <c r="L747" s="14" t="str">
        <f>IFERROR(VLOOKUP(Table1[[#This Row],[Stock]],[1]Sheet1!$A$7:$N$10000,14,0),"")</f>
        <v/>
      </c>
      <c r="M747" s="14" t="str">
        <f>IFERROR(ROUND((Table1[[#This Row],[Stock
(S&amp;L)]]/Table1[[#This Row],[Rate
(L/S)]]),0),"")</f>
        <v/>
      </c>
      <c r="O747" t="str">
        <f>IF(Table1[[#This Row],[Rate
(L/S)]]=1,"P/E","C")</f>
        <v>C</v>
      </c>
      <c r="P747" s="7">
        <f>IFERROR(VLOOKUP(Table1[[#This Row],[Stock]],[2]CUS030!$A$5:$BO$10000,21,0)/Table1[[#This Row],[Rate
(L/S)]],"")</f>
        <v>0</v>
      </c>
      <c r="Q747" s="7">
        <f>IFERROR(VLOOKUP(Table1[[#This Row],[Stock]],[2]CUS030!$A$5:$BO$10000,22,0)/Table1[[#This Row],[Rate
(L/S)]],"")</f>
        <v>0</v>
      </c>
      <c r="R747" s="7">
        <f>IFERROR(VLOOKUP(Table1[[#This Row],[Stock]],[2]CUS030!$A$5:$BO$10000,23,0)/Table1[[#This Row],[Rate
(L/S)]],"")</f>
        <v>0</v>
      </c>
      <c r="S747" s="7">
        <f>IFERROR(VLOOKUP(Table1[[#This Row],[Stock]],[2]CUS030!$A$5:$BO$10000,24,0)/Table1[[#This Row],[Rate
(L/S)]],"")</f>
        <v>0</v>
      </c>
      <c r="T747" s="7">
        <f>IFERROR(VLOOKUP(Table1[[#This Row],[Stock]],[2]CUS030!$A$5:$BO$10000,25,0)/Table1[[#This Row],[Rate
(L/S)]],"")</f>
        <v>0</v>
      </c>
      <c r="U747" s="7">
        <f>IFERROR(VLOOKUP(Table1[[#This Row],[Stock]],[2]CUS030!$A$5:$BO$10000,26,0)/Table1[[#This Row],[Rate
(L/S)]],"")</f>
        <v>0</v>
      </c>
      <c r="V747" s="7">
        <f>IFERROR(VLOOKUP(Table1[[#This Row],[Stock]],[2]CUS030!$A$5:$BO$10000,27,0)/Table1[[#This Row],[Rate
(L/S)]],"")</f>
        <v>0</v>
      </c>
      <c r="W747" s="7">
        <f>IFERROR(VLOOKUP(Table1[[#This Row],[Stock]],[2]CUS030!$A$5:$BO$10000,28,0)/Table1[[#This Row],[Rate
(L/S)]],"")</f>
        <v>0</v>
      </c>
      <c r="X747" s="7">
        <f>IFERROR(VLOOKUP(Table1[[#This Row],[Stock]],[2]CUS030!$A$5:$BO$10000,29,0)/Table1[[#This Row],[Rate
(L/S)]],"")</f>
        <v>0</v>
      </c>
      <c r="Y747" s="7">
        <f>IFERROR(VLOOKUP(Table1[[#This Row],[Stock]],[2]CUS030!$A$5:$BO$10000,30,0)/Table1[[#This Row],[Rate
(L/S)]],"")</f>
        <v>0</v>
      </c>
      <c r="Z747" s="7">
        <f>IFERROR(VLOOKUP(Table1[[#This Row],[Stock]],[2]CUS030!$A$5:$BO$10000,31,0)/Table1[[#This Row],[Rate
(L/S)]],"")</f>
        <v>0</v>
      </c>
      <c r="AA747" s="7">
        <f>IFERROR(VLOOKUP(Table1[[#This Row],[Stock]],[2]CUS030!$A$5:$BO$10000,32,0)/Table1[[#This Row],[Rate
(L/S)]],"")</f>
        <v>0</v>
      </c>
      <c r="AB747" s="7">
        <f>IFERROR(VLOOKUP(Table1[[#This Row],[Stock]],[2]CUS030!$A$5:$BO$10000,33,0)/Table1[[#This Row],[Rate
(L/S)]],"")</f>
        <v>0</v>
      </c>
      <c r="AC747" s="7">
        <f>IFERROR(VLOOKUP(Table1[[#This Row],[Stock]],[2]CUS030!$A$5:$BO$10000,34,0)/Table1[[#This Row],[Rate
(L/S)]],"")</f>
        <v>0</v>
      </c>
      <c r="AD747" s="7">
        <f>IFERROR(VLOOKUP(Table1[[#This Row],[Stock]],[2]CUS030!$A$5:$BO$10000,35,0)/Table1[[#This Row],[Rate
(L/S)]],"")</f>
        <v>0</v>
      </c>
      <c r="AE747" s="7">
        <f>IFERROR(VLOOKUP(Table1[[#This Row],[Stock]],[2]CUS030!$A$5:$BO$10000,36,0)/Table1[[#This Row],[Rate
(L/S)]],"")</f>
        <v>0</v>
      </c>
      <c r="AF747" s="7">
        <f>IFERROR(VLOOKUP(Table1[[#This Row],[Stock]],[2]CUS030!$A$5:$BO$10000,37,0)/Table1[[#This Row],[Rate
(L/S)]],"")</f>
        <v>0</v>
      </c>
      <c r="AG747" s="7">
        <f>IFERROR(VLOOKUP(Table1[[#This Row],[Stock]],[2]CUS030!$A$5:$BO$10000,38,0)/Table1[[#This Row],[Rate
(L/S)]],"")</f>
        <v>0</v>
      </c>
      <c r="AH747" s="7">
        <f>IFERROR(VLOOKUP(Table1[[#This Row],[Stock]],[2]CUS030!$A$5:$BO$10000,39,0)/Table1[[#This Row],[Rate
(L/S)]],"")</f>
        <v>0</v>
      </c>
      <c r="AI747" s="7">
        <f>IFERROR(VLOOKUP(Table1[[#This Row],[Stock]],[2]CUS030!$A$5:$BO$10000,40,0)/Table1[[#This Row],[Rate
(L/S)]],"")</f>
        <v>0</v>
      </c>
      <c r="AJ747" s="7">
        <f>IFERROR(VLOOKUP(Table1[[#This Row],[Stock]],[2]CUS030!$A$5:$BO$10000,41,0)/Table1[[#This Row],[Rate
(L/S)]],"")</f>
        <v>0</v>
      </c>
      <c r="AK747" s="7">
        <f>IFERROR(VLOOKUP(Table1[[#This Row],[Stock]],[2]CUS030!$A$5:$BO$10000,42,0)/Table1[[#This Row],[Rate
(L/S)]],"")</f>
        <v>0</v>
      </c>
      <c r="AL747" s="7">
        <f>IFERROR(VLOOKUP(Table1[[#This Row],[Stock]],[2]CUS030!$A$5:$BO$10000,43,0)/Table1[[#This Row],[Rate
(L/S)]],"")</f>
        <v>0</v>
      </c>
      <c r="AM747" s="7">
        <f>IFERROR(VLOOKUP(Table1[[#This Row],[Stock]],[2]CUS030!$A$5:$BO$10000,44,0)/Table1[[#This Row],[Rate
(L/S)]],"")</f>
        <v>0</v>
      </c>
      <c r="AN747" s="7">
        <f>IFERROR(VLOOKUP(Table1[[#This Row],[Stock]],[2]CUS030!$A$5:$BO$10000,45,0)/Table1[[#This Row],[Rate
(L/S)]],"")</f>
        <v>0</v>
      </c>
      <c r="AO747" s="7">
        <f>IFERROR(VLOOKUP(Table1[[#This Row],[Stock]],[2]CUS030!$A$5:$BO$10000,46,0)/Table1[[#This Row],[Rate
(L/S)]],"")</f>
        <v>0</v>
      </c>
      <c r="AP747" s="7">
        <f>IFERROR(VLOOKUP(Table1[[#This Row],[Stock]],[2]CUS030!$A$5:$BO$10000,47,0)/Table1[[#This Row],[Rate
(L/S)]],"")</f>
        <v>0</v>
      </c>
      <c r="AQ747" s="7">
        <f>IFERROR(VLOOKUP(Table1[[#This Row],[Stock]],[2]CUS030!$A$5:$BO$10000,48,0)/Table1[[#This Row],[Rate
(L/S)]],"")</f>
        <v>0</v>
      </c>
      <c r="AR747" s="7">
        <f>IFERROR(VLOOKUP(Table1[[#This Row],[Stock]],[2]CUS030!$A$5:$BO$10000,49,0)/Table1[[#This Row],[Rate
(L/S)]],"")</f>
        <v>0</v>
      </c>
      <c r="AS747" s="7">
        <f>IFERROR(VLOOKUP(Table1[[#This Row],[Stock]],[2]CUS030!$A$5:$BO$10000,50,0)/Table1[[#This Row],[Rate
(L/S)]],"")</f>
        <v>0</v>
      </c>
      <c r="AT747" s="7">
        <f>IFERROR(VLOOKUP(Table1[[#This Row],[Stock]],[2]CUS030!$A$5:$BO$10000,51,0)/Table1[[#This Row],[Rate
(L/S)]],"")</f>
        <v>0</v>
      </c>
      <c r="AU747" s="7">
        <f>IFERROR(VLOOKUP(Table1[[#This Row],[Stock]],[2]CUS030!$A$5:$BO$10000,52,0)/Table1[[#This Row],[Rate
(L/S)]],"")</f>
        <v>0</v>
      </c>
      <c r="AV747" s="7">
        <f>IFERROR(VLOOKUP(Table1[[#This Row],[Stock]],[2]CUS030!$A$5:$BO$10000,53,0)/Table1[[#This Row],[Rate
(L/S)]],"")</f>
        <v>0</v>
      </c>
      <c r="AW747" s="7">
        <f>IFERROR(VLOOKUP(Table1[[#This Row],[Stock]],[2]CUS030!$A$5:$BO$10000,54,0)/Table1[[#This Row],[Rate
(L/S)]],"")</f>
        <v>0</v>
      </c>
      <c r="AX747" s="7">
        <f>IFERROR(VLOOKUP(Table1[[#This Row],[Stock]],[2]CUS030!$A$5:$BO$10000,55,0)/Table1[[#This Row],[Rate
(L/S)]],"")</f>
        <v>0</v>
      </c>
      <c r="AY747" s="7">
        <f>IFERROR(VLOOKUP(Table1[[#This Row],[Stock]],[2]CUS030!$A$5:$BO$10000,56,0)/Table1[[#This Row],[Rate
(L/S)]],"")</f>
        <v>0</v>
      </c>
      <c r="AZ747" s="7">
        <f>IFERROR(VLOOKUP(Table1[[#This Row],[Stock]],[2]CUS030!$A$5:$BO$10000,57,0)/Table1[[#This Row],[Rate
(L/S)]],"")</f>
        <v>0</v>
      </c>
      <c r="BA747" s="7">
        <f>IFERROR(VLOOKUP(Table1[[#This Row],[Stock]],[2]CUS030!$A$5:$BO$10000,58,0)/Table1[[#This Row],[Rate
(L/S)]],"")</f>
        <v>0</v>
      </c>
      <c r="BB747" s="7">
        <f>IFERROR(VLOOKUP(Table1[[#This Row],[Stock]],[2]CUS030!$A$5:$BO$10000,59,0)/Table1[[#This Row],[Rate
(L/S)]],"")</f>
        <v>0</v>
      </c>
      <c r="BC747" s="7">
        <f>IFERROR(VLOOKUP(Table1[[#This Row],[Stock]],[2]CUS030!$A$5:$BO$10000,60,0)/Table1[[#This Row],[Rate
(L/S)]],"")</f>
        <v>0</v>
      </c>
      <c r="BD747" s="7">
        <f>IFERROR(VLOOKUP(Table1[[#This Row],[Stock]],[2]CUS030!$A$5:$BO$10000,61,0)/Table1[[#This Row],[Rate
(L/S)]],"")</f>
        <v>0</v>
      </c>
      <c r="BE747" s="7">
        <f>IFERROR(VLOOKUP(Table1[[#This Row],[Stock]],[2]CUS030!$A$5:$BO$10000,62,0)/Table1[[#This Row],[Rate
(L/S)]],"")</f>
        <v>0</v>
      </c>
      <c r="BF747" s="7">
        <f>IFERROR(VLOOKUP(Table1[[#This Row],[Stock]],[2]CUS030!$A$5:$BO$10000,63,0)/Table1[[#This Row],[Rate
(L/S)]],"")</f>
        <v>0</v>
      </c>
      <c r="BG747" s="7">
        <f>IFERROR(VLOOKUP(Table1[[#This Row],[Stock]],[2]CUS030!$A$5:$BO$10000,64,0)/Table1[[#This Row],[Rate
(L/S)]],"")</f>
        <v>0</v>
      </c>
      <c r="BH747" s="7">
        <f>IFERROR(VLOOKUP(Table1[[#This Row],[Stock]],[2]CUS030!$A$5:$BO$10000,65,0)/Table1[[#This Row],[Rate
(L/S)]],"")</f>
        <v>0</v>
      </c>
      <c r="BI747" s="7" t="s">
        <v>1</v>
      </c>
      <c r="BJ747" s="15">
        <f>IFERROR(IF(Table1[[#This Row],[S.Material]]="S",(Table1[[#This Row],[Total Qty]]+Table1[[#This Row],[N+1]]+Table1[[#This Row],[N+2]]),Table1[[#This Row],[Total Qty]]+Table1[[#This Row],[N+1]]),)</f>
        <v>0</v>
      </c>
      <c r="BK747" s="7" t="str">
        <f>IFERROR(IF(((AVERAGE((Table1[[#This Row],[N+1]],Table1[[#This Row],[N+2]]),Table1[[#This Row],[N+3]])-(Table1[[#This Row],[Total Qty]])))&gt;500,"Fixed&gt;500pcs",""),"")</f>
        <v/>
      </c>
      <c r="BL747" s="7" t="str">
        <f>IF(AND(Table1[[#This Row],[Last Forcast]]=0,Table1[[#This Row],[Total Qty]]&gt;0,Table1[[#This Row],[N+1]]&gt;0),"Check PO again","")</f>
        <v/>
      </c>
    </row>
    <row r="748" spans="2:64" x14ac:dyDescent="0.3">
      <c r="B748">
        <v>746</v>
      </c>
      <c r="C748" t="s">
        <v>957</v>
      </c>
      <c r="D748">
        <f>IFERROR(ROUND((MID(Table1[[#This Row],[Production]],35,(LEN(Table1[[#This Row],[Production]]))-37)/(MID(Table1[[#This Row],[Stock]],35,(LEN(Table1[[#This Row],[Stock]]))-37))),0),"")</f>
        <v>15</v>
      </c>
      <c r="E748" t="s">
        <v>1075</v>
      </c>
      <c r="F748" s="16">
        <f>VLOOKUP(LEFT(Table1[[#This Row],[Production]],LEN(Table1[[#This Row],[Production]])-7),Item!$A$5:$Z$1000,26,0)</f>
        <v>1.611</v>
      </c>
      <c r="H748" s="8" t="str">
        <f>IFERROR(VLOOKUP(MID(Table1[[#This Row],[Production]],10,2),Special!$B$2:$D$26,3,0),"")</f>
        <v>S</v>
      </c>
      <c r="J748" t="b">
        <f>EXACT(LEFT(Table1[[#This Row],[Stock]],12),LEFT(Table1[[#This Row],[Production]],12))</f>
        <v>1</v>
      </c>
      <c r="K748" t="b">
        <f>EXACT((RIGHT(Table1[[#This Row],[Stock]],3)),((RIGHT(Table1[[#This Row],[Production]],3))))</f>
        <v>1</v>
      </c>
      <c r="L748" s="14" t="str">
        <f>IFERROR(VLOOKUP(Table1[[#This Row],[Stock]],[1]Sheet1!$A$7:$N$10000,14,0),"")</f>
        <v/>
      </c>
      <c r="M748" s="14" t="str">
        <f>IFERROR(ROUND((Table1[[#This Row],[Stock
(S&amp;L)]]/Table1[[#This Row],[Rate
(L/S)]]),0),"")</f>
        <v/>
      </c>
      <c r="O748" t="str">
        <f>IF(Table1[[#This Row],[Rate
(L/S)]]=1,"P/E","C")</f>
        <v>C</v>
      </c>
      <c r="P748" s="7">
        <f>IFERROR(VLOOKUP(Table1[[#This Row],[Stock]],[2]CUS030!$A$5:$BO$10000,21,0)/Table1[[#This Row],[Rate
(L/S)]],"")</f>
        <v>0</v>
      </c>
      <c r="Q748" s="7">
        <f>IFERROR(VLOOKUP(Table1[[#This Row],[Stock]],[2]CUS030!$A$5:$BO$10000,22,0)/Table1[[#This Row],[Rate
(L/S)]],"")</f>
        <v>0</v>
      </c>
      <c r="R748" s="7">
        <f>IFERROR(VLOOKUP(Table1[[#This Row],[Stock]],[2]CUS030!$A$5:$BO$10000,23,0)/Table1[[#This Row],[Rate
(L/S)]],"")</f>
        <v>0</v>
      </c>
      <c r="S748" s="7">
        <f>IFERROR(VLOOKUP(Table1[[#This Row],[Stock]],[2]CUS030!$A$5:$BO$10000,24,0)/Table1[[#This Row],[Rate
(L/S)]],"")</f>
        <v>0</v>
      </c>
      <c r="T748" s="7">
        <f>IFERROR(VLOOKUP(Table1[[#This Row],[Stock]],[2]CUS030!$A$5:$BO$10000,25,0)/Table1[[#This Row],[Rate
(L/S)]],"")</f>
        <v>0</v>
      </c>
      <c r="U748" s="7">
        <f>IFERROR(VLOOKUP(Table1[[#This Row],[Stock]],[2]CUS030!$A$5:$BO$10000,26,0)/Table1[[#This Row],[Rate
(L/S)]],"")</f>
        <v>0</v>
      </c>
      <c r="V748" s="7">
        <f>IFERROR(VLOOKUP(Table1[[#This Row],[Stock]],[2]CUS030!$A$5:$BO$10000,27,0)/Table1[[#This Row],[Rate
(L/S)]],"")</f>
        <v>0</v>
      </c>
      <c r="W748" s="7">
        <f>IFERROR(VLOOKUP(Table1[[#This Row],[Stock]],[2]CUS030!$A$5:$BO$10000,28,0)/Table1[[#This Row],[Rate
(L/S)]],"")</f>
        <v>0</v>
      </c>
      <c r="X748" s="7">
        <f>IFERROR(VLOOKUP(Table1[[#This Row],[Stock]],[2]CUS030!$A$5:$BO$10000,29,0)/Table1[[#This Row],[Rate
(L/S)]],"")</f>
        <v>0</v>
      </c>
      <c r="Y748" s="7">
        <f>IFERROR(VLOOKUP(Table1[[#This Row],[Stock]],[2]CUS030!$A$5:$BO$10000,30,0)/Table1[[#This Row],[Rate
(L/S)]],"")</f>
        <v>0</v>
      </c>
      <c r="Z748" s="7">
        <f>IFERROR(VLOOKUP(Table1[[#This Row],[Stock]],[2]CUS030!$A$5:$BO$10000,31,0)/Table1[[#This Row],[Rate
(L/S)]],"")</f>
        <v>0</v>
      </c>
      <c r="AA748" s="7">
        <f>IFERROR(VLOOKUP(Table1[[#This Row],[Stock]],[2]CUS030!$A$5:$BO$10000,32,0)/Table1[[#This Row],[Rate
(L/S)]],"")</f>
        <v>0</v>
      </c>
      <c r="AB748" s="7">
        <f>IFERROR(VLOOKUP(Table1[[#This Row],[Stock]],[2]CUS030!$A$5:$BO$10000,33,0)/Table1[[#This Row],[Rate
(L/S)]],"")</f>
        <v>0</v>
      </c>
      <c r="AC748" s="7">
        <f>IFERROR(VLOOKUP(Table1[[#This Row],[Stock]],[2]CUS030!$A$5:$BO$10000,34,0)/Table1[[#This Row],[Rate
(L/S)]],"")</f>
        <v>0</v>
      </c>
      <c r="AD748" s="7">
        <f>IFERROR(VLOOKUP(Table1[[#This Row],[Stock]],[2]CUS030!$A$5:$BO$10000,35,0)/Table1[[#This Row],[Rate
(L/S)]],"")</f>
        <v>0</v>
      </c>
      <c r="AE748" s="7">
        <f>IFERROR(VLOOKUP(Table1[[#This Row],[Stock]],[2]CUS030!$A$5:$BO$10000,36,0)/Table1[[#This Row],[Rate
(L/S)]],"")</f>
        <v>0</v>
      </c>
      <c r="AF748" s="7">
        <f>IFERROR(VLOOKUP(Table1[[#This Row],[Stock]],[2]CUS030!$A$5:$BO$10000,37,0)/Table1[[#This Row],[Rate
(L/S)]],"")</f>
        <v>0</v>
      </c>
      <c r="AG748" s="7">
        <f>IFERROR(VLOOKUP(Table1[[#This Row],[Stock]],[2]CUS030!$A$5:$BO$10000,38,0)/Table1[[#This Row],[Rate
(L/S)]],"")</f>
        <v>0</v>
      </c>
      <c r="AH748" s="7">
        <f>IFERROR(VLOOKUP(Table1[[#This Row],[Stock]],[2]CUS030!$A$5:$BO$10000,39,0)/Table1[[#This Row],[Rate
(L/S)]],"")</f>
        <v>0</v>
      </c>
      <c r="AI748" s="7">
        <f>IFERROR(VLOOKUP(Table1[[#This Row],[Stock]],[2]CUS030!$A$5:$BO$10000,40,0)/Table1[[#This Row],[Rate
(L/S)]],"")</f>
        <v>0</v>
      </c>
      <c r="AJ748" s="7">
        <f>IFERROR(VLOOKUP(Table1[[#This Row],[Stock]],[2]CUS030!$A$5:$BO$10000,41,0)/Table1[[#This Row],[Rate
(L/S)]],"")</f>
        <v>0</v>
      </c>
      <c r="AK748" s="7">
        <f>IFERROR(VLOOKUP(Table1[[#This Row],[Stock]],[2]CUS030!$A$5:$BO$10000,42,0)/Table1[[#This Row],[Rate
(L/S)]],"")</f>
        <v>0</v>
      </c>
      <c r="AL748" s="7">
        <f>IFERROR(VLOOKUP(Table1[[#This Row],[Stock]],[2]CUS030!$A$5:$BO$10000,43,0)/Table1[[#This Row],[Rate
(L/S)]],"")</f>
        <v>0</v>
      </c>
      <c r="AM748" s="7">
        <f>IFERROR(VLOOKUP(Table1[[#This Row],[Stock]],[2]CUS030!$A$5:$BO$10000,44,0)/Table1[[#This Row],[Rate
(L/S)]],"")</f>
        <v>0</v>
      </c>
      <c r="AN748" s="7">
        <f>IFERROR(VLOOKUP(Table1[[#This Row],[Stock]],[2]CUS030!$A$5:$BO$10000,45,0)/Table1[[#This Row],[Rate
(L/S)]],"")</f>
        <v>0</v>
      </c>
      <c r="AO748" s="7">
        <f>IFERROR(VLOOKUP(Table1[[#This Row],[Stock]],[2]CUS030!$A$5:$BO$10000,46,0)/Table1[[#This Row],[Rate
(L/S)]],"")</f>
        <v>0</v>
      </c>
      <c r="AP748" s="7">
        <f>IFERROR(VLOOKUP(Table1[[#This Row],[Stock]],[2]CUS030!$A$5:$BO$10000,47,0)/Table1[[#This Row],[Rate
(L/S)]],"")</f>
        <v>0</v>
      </c>
      <c r="AQ748" s="7">
        <f>IFERROR(VLOOKUP(Table1[[#This Row],[Stock]],[2]CUS030!$A$5:$BO$10000,48,0)/Table1[[#This Row],[Rate
(L/S)]],"")</f>
        <v>0</v>
      </c>
      <c r="AR748" s="7">
        <f>IFERROR(VLOOKUP(Table1[[#This Row],[Stock]],[2]CUS030!$A$5:$BO$10000,49,0)/Table1[[#This Row],[Rate
(L/S)]],"")</f>
        <v>0</v>
      </c>
      <c r="AS748" s="7">
        <f>IFERROR(VLOOKUP(Table1[[#This Row],[Stock]],[2]CUS030!$A$5:$BO$10000,50,0)/Table1[[#This Row],[Rate
(L/S)]],"")</f>
        <v>0</v>
      </c>
      <c r="AT748" s="7">
        <f>IFERROR(VLOOKUP(Table1[[#This Row],[Stock]],[2]CUS030!$A$5:$BO$10000,51,0)/Table1[[#This Row],[Rate
(L/S)]],"")</f>
        <v>0</v>
      </c>
      <c r="AU748" s="7">
        <f>IFERROR(VLOOKUP(Table1[[#This Row],[Stock]],[2]CUS030!$A$5:$BO$10000,52,0)/Table1[[#This Row],[Rate
(L/S)]],"")</f>
        <v>0</v>
      </c>
      <c r="AV748" s="7">
        <f>IFERROR(VLOOKUP(Table1[[#This Row],[Stock]],[2]CUS030!$A$5:$BO$10000,53,0)/Table1[[#This Row],[Rate
(L/S)]],"")</f>
        <v>0</v>
      </c>
      <c r="AW748" s="7">
        <f>IFERROR(VLOOKUP(Table1[[#This Row],[Stock]],[2]CUS030!$A$5:$BO$10000,54,0)/Table1[[#This Row],[Rate
(L/S)]],"")</f>
        <v>0</v>
      </c>
      <c r="AX748" s="7">
        <f>IFERROR(VLOOKUP(Table1[[#This Row],[Stock]],[2]CUS030!$A$5:$BO$10000,55,0)/Table1[[#This Row],[Rate
(L/S)]],"")</f>
        <v>3.3333333333333335</v>
      </c>
      <c r="AY748" s="7">
        <f>IFERROR(VLOOKUP(Table1[[#This Row],[Stock]],[2]CUS030!$A$5:$BO$10000,56,0)/Table1[[#This Row],[Rate
(L/S)]],"")</f>
        <v>0</v>
      </c>
      <c r="AZ748" s="7">
        <f>IFERROR(VLOOKUP(Table1[[#This Row],[Stock]],[2]CUS030!$A$5:$BO$10000,57,0)/Table1[[#This Row],[Rate
(L/S)]],"")</f>
        <v>0</v>
      </c>
      <c r="BA748" s="7">
        <f>IFERROR(VLOOKUP(Table1[[#This Row],[Stock]],[2]CUS030!$A$5:$BO$10000,58,0)/Table1[[#This Row],[Rate
(L/S)]],"")</f>
        <v>3.1333333333333333</v>
      </c>
      <c r="BB748" s="7">
        <f>IFERROR(VLOOKUP(Table1[[#This Row],[Stock]],[2]CUS030!$A$5:$BO$10000,59,0)/Table1[[#This Row],[Rate
(L/S)]],"")</f>
        <v>16.666666666666668</v>
      </c>
      <c r="BC748" s="7">
        <f>IFERROR(VLOOKUP(Table1[[#This Row],[Stock]],[2]CUS030!$A$5:$BO$10000,60,0)/Table1[[#This Row],[Rate
(L/S)]],"")</f>
        <v>3.3333333333333335</v>
      </c>
      <c r="BD748" s="7">
        <f>IFERROR(VLOOKUP(Table1[[#This Row],[Stock]],[2]CUS030!$A$5:$BO$10000,61,0)/Table1[[#This Row],[Rate
(L/S)]],"")</f>
        <v>40</v>
      </c>
      <c r="BE748" s="7">
        <f>IFERROR(VLOOKUP(Table1[[#This Row],[Stock]],[2]CUS030!$A$5:$BO$10000,62,0)/Table1[[#This Row],[Rate
(L/S)]],"")</f>
        <v>16.666666666666668</v>
      </c>
      <c r="BF748" s="7">
        <f>IFERROR(VLOOKUP(Table1[[#This Row],[Stock]],[2]CUS030!$A$5:$BO$10000,63,0)/Table1[[#This Row],[Rate
(L/S)]],"")</f>
        <v>10</v>
      </c>
      <c r="BG748" s="7">
        <f>IFERROR(VLOOKUP(Table1[[#This Row],[Stock]],[2]CUS030!$A$5:$BO$10000,64,0)/Table1[[#This Row],[Rate
(L/S)]],"")</f>
        <v>3.3333333333333335</v>
      </c>
      <c r="BH748" s="7">
        <f>IFERROR(VLOOKUP(Table1[[#This Row],[Stock]],[2]CUS030!$A$5:$BO$10000,65,0)/Table1[[#This Row],[Rate
(L/S)]],"")</f>
        <v>13.333333333333334</v>
      </c>
      <c r="BI748" s="7" t="s">
        <v>1</v>
      </c>
      <c r="BJ748" s="15">
        <f>IFERROR(IF(Table1[[#This Row],[S.Material]]="S",(Table1[[#This Row],[Total Qty]]+Table1[[#This Row],[N+1]]+Table1[[#This Row],[N+2]]),Table1[[#This Row],[Total Qty]]+Table1[[#This Row],[N+1]]),)</f>
        <v>0</v>
      </c>
      <c r="BK748" s="7" t="str">
        <f>IFERROR(IF(((AVERAGE((Table1[[#This Row],[N+1]],Table1[[#This Row],[N+2]]),Table1[[#This Row],[N+3]])-(Table1[[#This Row],[Total Qty]])))&gt;500,"Fixed&gt;500pcs",""),"")</f>
        <v/>
      </c>
      <c r="BL748" s="7" t="str">
        <f>IF(AND(Table1[[#This Row],[Last Forcast]]=0,Table1[[#This Row],[Total Qty]]&gt;0,Table1[[#This Row],[N+1]]&gt;0),"Check PO again","")</f>
        <v/>
      </c>
    </row>
    <row r="749" spans="2:64" x14ac:dyDescent="0.3">
      <c r="B749">
        <v>747</v>
      </c>
      <c r="C749" t="s">
        <v>958</v>
      </c>
      <c r="D749">
        <f>IFERROR(ROUND((MID(Table1[[#This Row],[Production]],35,(LEN(Table1[[#This Row],[Production]]))-37)/(MID(Table1[[#This Row],[Stock]],35,(LEN(Table1[[#This Row],[Stock]]))-37))),0),"")</f>
        <v>59</v>
      </c>
      <c r="E749" t="s">
        <v>524</v>
      </c>
      <c r="F749" s="16">
        <f>VLOOKUP(LEFT(Table1[[#This Row],[Production]],LEN(Table1[[#This Row],[Production]])-7),Item!$A$5:$Z$1000,26,0)</f>
        <v>1.611</v>
      </c>
      <c r="H749" s="8" t="str">
        <f>IFERROR(VLOOKUP(MID(Table1[[#This Row],[Production]],10,2),Special!$B$2:$D$26,3,0),"")</f>
        <v>S</v>
      </c>
      <c r="J749" t="b">
        <f>EXACT(LEFT(Table1[[#This Row],[Stock]],12),LEFT(Table1[[#This Row],[Production]],12))</f>
        <v>1</v>
      </c>
      <c r="K749" t="b">
        <f>EXACT((RIGHT(Table1[[#This Row],[Stock]],3)),((RIGHT(Table1[[#This Row],[Production]],3))))</f>
        <v>1</v>
      </c>
      <c r="L749" s="14" t="str">
        <f>IFERROR(VLOOKUP(Table1[[#This Row],[Stock]],[1]Sheet1!$A$7:$N$10000,14,0),"")</f>
        <v/>
      </c>
      <c r="M749" s="14" t="str">
        <f>IFERROR(ROUND((Table1[[#This Row],[Stock
(S&amp;L)]]/Table1[[#This Row],[Rate
(L/S)]]),0),"")</f>
        <v/>
      </c>
      <c r="O749" t="str">
        <f>IF(Table1[[#This Row],[Rate
(L/S)]]=1,"P/E","C")</f>
        <v>C</v>
      </c>
      <c r="P749" s="7">
        <f>IFERROR(VLOOKUP(Table1[[#This Row],[Stock]],[2]CUS030!$A$5:$BO$10000,21,0)/Table1[[#This Row],[Rate
(L/S)]],"")</f>
        <v>0</v>
      </c>
      <c r="Q749" s="7">
        <f>IFERROR(VLOOKUP(Table1[[#This Row],[Stock]],[2]CUS030!$A$5:$BO$10000,22,0)/Table1[[#This Row],[Rate
(L/S)]],"")</f>
        <v>0</v>
      </c>
      <c r="R749" s="7">
        <f>IFERROR(VLOOKUP(Table1[[#This Row],[Stock]],[2]CUS030!$A$5:$BO$10000,23,0)/Table1[[#This Row],[Rate
(L/S)]],"")</f>
        <v>0</v>
      </c>
      <c r="S749" s="7">
        <f>IFERROR(VLOOKUP(Table1[[#This Row],[Stock]],[2]CUS030!$A$5:$BO$10000,24,0)/Table1[[#This Row],[Rate
(L/S)]],"")</f>
        <v>0</v>
      </c>
      <c r="T749" s="7">
        <f>IFERROR(VLOOKUP(Table1[[#This Row],[Stock]],[2]CUS030!$A$5:$BO$10000,25,0)/Table1[[#This Row],[Rate
(L/S)]],"")</f>
        <v>0</v>
      </c>
      <c r="U749" s="7">
        <f>IFERROR(VLOOKUP(Table1[[#This Row],[Stock]],[2]CUS030!$A$5:$BO$10000,26,0)/Table1[[#This Row],[Rate
(L/S)]],"")</f>
        <v>0</v>
      </c>
      <c r="V749" s="7">
        <f>IFERROR(VLOOKUP(Table1[[#This Row],[Stock]],[2]CUS030!$A$5:$BO$10000,27,0)/Table1[[#This Row],[Rate
(L/S)]],"")</f>
        <v>0</v>
      </c>
      <c r="W749" s="7">
        <f>IFERROR(VLOOKUP(Table1[[#This Row],[Stock]],[2]CUS030!$A$5:$BO$10000,28,0)/Table1[[#This Row],[Rate
(L/S)]],"")</f>
        <v>0</v>
      </c>
      <c r="X749" s="7">
        <f>IFERROR(VLOOKUP(Table1[[#This Row],[Stock]],[2]CUS030!$A$5:$BO$10000,29,0)/Table1[[#This Row],[Rate
(L/S)]],"")</f>
        <v>0</v>
      </c>
      <c r="Y749" s="7">
        <f>IFERROR(VLOOKUP(Table1[[#This Row],[Stock]],[2]CUS030!$A$5:$BO$10000,30,0)/Table1[[#This Row],[Rate
(L/S)]],"")</f>
        <v>0</v>
      </c>
      <c r="Z749" s="7">
        <f>IFERROR(VLOOKUP(Table1[[#This Row],[Stock]],[2]CUS030!$A$5:$BO$10000,31,0)/Table1[[#This Row],[Rate
(L/S)]],"")</f>
        <v>0</v>
      </c>
      <c r="AA749" s="7">
        <f>IFERROR(VLOOKUP(Table1[[#This Row],[Stock]],[2]CUS030!$A$5:$BO$10000,32,0)/Table1[[#This Row],[Rate
(L/S)]],"")</f>
        <v>0</v>
      </c>
      <c r="AB749" s="7">
        <f>IFERROR(VLOOKUP(Table1[[#This Row],[Stock]],[2]CUS030!$A$5:$BO$10000,33,0)/Table1[[#This Row],[Rate
(L/S)]],"")</f>
        <v>0</v>
      </c>
      <c r="AC749" s="7">
        <f>IFERROR(VLOOKUP(Table1[[#This Row],[Stock]],[2]CUS030!$A$5:$BO$10000,34,0)/Table1[[#This Row],[Rate
(L/S)]],"")</f>
        <v>0</v>
      </c>
      <c r="AD749" s="7">
        <f>IFERROR(VLOOKUP(Table1[[#This Row],[Stock]],[2]CUS030!$A$5:$BO$10000,35,0)/Table1[[#This Row],[Rate
(L/S)]],"")</f>
        <v>0</v>
      </c>
      <c r="AE749" s="7">
        <f>IFERROR(VLOOKUP(Table1[[#This Row],[Stock]],[2]CUS030!$A$5:$BO$10000,36,0)/Table1[[#This Row],[Rate
(L/S)]],"")</f>
        <v>0</v>
      </c>
      <c r="AF749" s="7">
        <f>IFERROR(VLOOKUP(Table1[[#This Row],[Stock]],[2]CUS030!$A$5:$BO$10000,37,0)/Table1[[#This Row],[Rate
(L/S)]],"")</f>
        <v>0</v>
      </c>
      <c r="AG749" s="7">
        <f>IFERROR(VLOOKUP(Table1[[#This Row],[Stock]],[2]CUS030!$A$5:$BO$10000,38,0)/Table1[[#This Row],[Rate
(L/S)]],"")</f>
        <v>0</v>
      </c>
      <c r="AH749" s="7">
        <f>IFERROR(VLOOKUP(Table1[[#This Row],[Stock]],[2]CUS030!$A$5:$BO$10000,39,0)/Table1[[#This Row],[Rate
(L/S)]],"")</f>
        <v>0</v>
      </c>
      <c r="AI749" s="7">
        <f>IFERROR(VLOOKUP(Table1[[#This Row],[Stock]],[2]CUS030!$A$5:$BO$10000,40,0)/Table1[[#This Row],[Rate
(L/S)]],"")</f>
        <v>0</v>
      </c>
      <c r="AJ749" s="7">
        <f>IFERROR(VLOOKUP(Table1[[#This Row],[Stock]],[2]CUS030!$A$5:$BO$10000,41,0)/Table1[[#This Row],[Rate
(L/S)]],"")</f>
        <v>0</v>
      </c>
      <c r="AK749" s="7">
        <f>IFERROR(VLOOKUP(Table1[[#This Row],[Stock]],[2]CUS030!$A$5:$BO$10000,42,0)/Table1[[#This Row],[Rate
(L/S)]],"")</f>
        <v>0</v>
      </c>
      <c r="AL749" s="7">
        <f>IFERROR(VLOOKUP(Table1[[#This Row],[Stock]],[2]CUS030!$A$5:$BO$10000,43,0)/Table1[[#This Row],[Rate
(L/S)]],"")</f>
        <v>0</v>
      </c>
      <c r="AM749" s="7">
        <f>IFERROR(VLOOKUP(Table1[[#This Row],[Stock]],[2]CUS030!$A$5:$BO$10000,44,0)/Table1[[#This Row],[Rate
(L/S)]],"")</f>
        <v>0</v>
      </c>
      <c r="AN749" s="7">
        <f>IFERROR(VLOOKUP(Table1[[#This Row],[Stock]],[2]CUS030!$A$5:$BO$10000,45,0)/Table1[[#This Row],[Rate
(L/S)]],"")</f>
        <v>0</v>
      </c>
      <c r="AO749" s="7">
        <f>IFERROR(VLOOKUP(Table1[[#This Row],[Stock]],[2]CUS030!$A$5:$BO$10000,46,0)/Table1[[#This Row],[Rate
(L/S)]],"")</f>
        <v>0</v>
      </c>
      <c r="AP749" s="7">
        <f>IFERROR(VLOOKUP(Table1[[#This Row],[Stock]],[2]CUS030!$A$5:$BO$10000,47,0)/Table1[[#This Row],[Rate
(L/S)]],"")</f>
        <v>0</v>
      </c>
      <c r="AQ749" s="7">
        <f>IFERROR(VLOOKUP(Table1[[#This Row],[Stock]],[2]CUS030!$A$5:$BO$10000,48,0)/Table1[[#This Row],[Rate
(L/S)]],"")</f>
        <v>0</v>
      </c>
      <c r="AR749" s="7">
        <f>IFERROR(VLOOKUP(Table1[[#This Row],[Stock]],[2]CUS030!$A$5:$BO$10000,49,0)/Table1[[#This Row],[Rate
(L/S)]],"")</f>
        <v>0</v>
      </c>
      <c r="AS749" s="7">
        <f>IFERROR(VLOOKUP(Table1[[#This Row],[Stock]],[2]CUS030!$A$5:$BO$10000,50,0)/Table1[[#This Row],[Rate
(L/S)]],"")</f>
        <v>0</v>
      </c>
      <c r="AT749" s="7">
        <f>IFERROR(VLOOKUP(Table1[[#This Row],[Stock]],[2]CUS030!$A$5:$BO$10000,51,0)/Table1[[#This Row],[Rate
(L/S)]],"")</f>
        <v>0</v>
      </c>
      <c r="AU749" s="7">
        <f>IFERROR(VLOOKUP(Table1[[#This Row],[Stock]],[2]CUS030!$A$5:$BO$10000,52,0)/Table1[[#This Row],[Rate
(L/S)]],"")</f>
        <v>0</v>
      </c>
      <c r="AV749" s="7">
        <f>IFERROR(VLOOKUP(Table1[[#This Row],[Stock]],[2]CUS030!$A$5:$BO$10000,53,0)/Table1[[#This Row],[Rate
(L/S)]],"")</f>
        <v>0</v>
      </c>
      <c r="AW749" s="7">
        <f>IFERROR(VLOOKUP(Table1[[#This Row],[Stock]],[2]CUS030!$A$5:$BO$10000,54,0)/Table1[[#This Row],[Rate
(L/S)]],"")</f>
        <v>0</v>
      </c>
      <c r="AX749" s="7">
        <f>IFERROR(VLOOKUP(Table1[[#This Row],[Stock]],[2]CUS030!$A$5:$BO$10000,55,0)/Table1[[#This Row],[Rate
(L/S)]],"")</f>
        <v>0</v>
      </c>
      <c r="AY749" s="7">
        <f>IFERROR(VLOOKUP(Table1[[#This Row],[Stock]],[2]CUS030!$A$5:$BO$10000,56,0)/Table1[[#This Row],[Rate
(L/S)]],"")</f>
        <v>0</v>
      </c>
      <c r="AZ749" s="7">
        <f>IFERROR(VLOOKUP(Table1[[#This Row],[Stock]],[2]CUS030!$A$5:$BO$10000,57,0)/Table1[[#This Row],[Rate
(L/S)]],"")</f>
        <v>0</v>
      </c>
      <c r="BA749" s="7">
        <f>IFERROR(VLOOKUP(Table1[[#This Row],[Stock]],[2]CUS030!$A$5:$BO$10000,58,0)/Table1[[#This Row],[Rate
(L/S)]],"")</f>
        <v>0</v>
      </c>
      <c r="BB749" s="7">
        <f>IFERROR(VLOOKUP(Table1[[#This Row],[Stock]],[2]CUS030!$A$5:$BO$10000,59,0)/Table1[[#This Row],[Rate
(L/S)]],"")</f>
        <v>0</v>
      </c>
      <c r="BC749" s="7">
        <f>IFERROR(VLOOKUP(Table1[[#This Row],[Stock]],[2]CUS030!$A$5:$BO$10000,60,0)/Table1[[#This Row],[Rate
(L/S)]],"")</f>
        <v>0</v>
      </c>
      <c r="BD749" s="7">
        <f>IFERROR(VLOOKUP(Table1[[#This Row],[Stock]],[2]CUS030!$A$5:$BO$10000,61,0)/Table1[[#This Row],[Rate
(L/S)]],"")</f>
        <v>0</v>
      </c>
      <c r="BE749" s="7">
        <f>IFERROR(VLOOKUP(Table1[[#This Row],[Stock]],[2]CUS030!$A$5:$BO$10000,62,0)/Table1[[#This Row],[Rate
(L/S)]],"")</f>
        <v>0</v>
      </c>
      <c r="BF749" s="7">
        <f>IFERROR(VLOOKUP(Table1[[#This Row],[Stock]],[2]CUS030!$A$5:$BO$10000,63,0)/Table1[[#This Row],[Rate
(L/S)]],"")</f>
        <v>0</v>
      </c>
      <c r="BG749" s="7">
        <f>IFERROR(VLOOKUP(Table1[[#This Row],[Stock]],[2]CUS030!$A$5:$BO$10000,64,0)/Table1[[#This Row],[Rate
(L/S)]],"")</f>
        <v>0</v>
      </c>
      <c r="BH749" s="7">
        <f>IFERROR(VLOOKUP(Table1[[#This Row],[Stock]],[2]CUS030!$A$5:$BO$10000,65,0)/Table1[[#This Row],[Rate
(L/S)]],"")</f>
        <v>0</v>
      </c>
      <c r="BI749" s="7" t="s">
        <v>1</v>
      </c>
      <c r="BJ749" s="15">
        <f>IFERROR(IF(Table1[[#This Row],[S.Material]]="S",(Table1[[#This Row],[Total Qty]]+Table1[[#This Row],[N+1]]+Table1[[#This Row],[N+2]]),Table1[[#This Row],[Total Qty]]+Table1[[#This Row],[N+1]]),)</f>
        <v>0</v>
      </c>
      <c r="BK749" s="7" t="str">
        <f>IFERROR(IF(((AVERAGE((Table1[[#This Row],[N+1]],Table1[[#This Row],[N+2]]),Table1[[#This Row],[N+3]])-(Table1[[#This Row],[Total Qty]])))&gt;500,"Fixed&gt;500pcs",""),"")</f>
        <v/>
      </c>
      <c r="BL749" s="7" t="str">
        <f>IF(AND(Table1[[#This Row],[Last Forcast]]=0,Table1[[#This Row],[Total Qty]]&gt;0,Table1[[#This Row],[N+1]]&gt;0),"Check PO again","")</f>
        <v/>
      </c>
    </row>
    <row r="750" spans="2:64" x14ac:dyDescent="0.3">
      <c r="B750">
        <v>748</v>
      </c>
      <c r="C750" t="s">
        <v>959</v>
      </c>
      <c r="D750">
        <f>IFERROR(ROUND((MID(Table1[[#This Row],[Production]],35,(LEN(Table1[[#This Row],[Production]]))-37)/(MID(Table1[[#This Row],[Stock]],35,(LEN(Table1[[#This Row],[Stock]]))-37))),0),"")</f>
        <v>30</v>
      </c>
      <c r="E750" t="s">
        <v>89</v>
      </c>
      <c r="F750" s="16">
        <f>VLOOKUP(LEFT(Table1[[#This Row],[Production]],LEN(Table1[[#This Row],[Production]])-7),Item!$A$5:$Z$1000,26,0)</f>
        <v>1.3120000000000001</v>
      </c>
      <c r="H750" s="8" t="str">
        <f>IFERROR(VLOOKUP(MID(Table1[[#This Row],[Production]],10,2),Special!$B$2:$D$26,3,0),"")</f>
        <v>-</v>
      </c>
      <c r="J750" t="b">
        <f>EXACT(LEFT(Table1[[#This Row],[Stock]],12),LEFT(Table1[[#This Row],[Production]],12))</f>
        <v>1</v>
      </c>
      <c r="K750" t="b">
        <f>EXACT((RIGHT(Table1[[#This Row],[Stock]],3)),((RIGHT(Table1[[#This Row],[Production]],3))))</f>
        <v>1</v>
      </c>
      <c r="L750" s="14" t="str">
        <f>IFERROR(VLOOKUP(Table1[[#This Row],[Stock]],[1]Sheet1!$A$7:$N$10000,14,0),"")</f>
        <v/>
      </c>
      <c r="M750" s="14" t="str">
        <f>IFERROR(ROUND((Table1[[#This Row],[Stock
(S&amp;L)]]/Table1[[#This Row],[Rate
(L/S)]]),0),"")</f>
        <v/>
      </c>
      <c r="O750" t="str">
        <f>IF(Table1[[#This Row],[Rate
(L/S)]]=1,"P/E","C")</f>
        <v>C</v>
      </c>
      <c r="P750" s="7">
        <f>IFERROR(VLOOKUP(Table1[[#This Row],[Stock]],[2]CUS030!$A$5:$BO$10000,21,0)/Table1[[#This Row],[Rate
(L/S)]],"")</f>
        <v>0</v>
      </c>
      <c r="Q750" s="7">
        <f>IFERROR(VLOOKUP(Table1[[#This Row],[Stock]],[2]CUS030!$A$5:$BO$10000,22,0)/Table1[[#This Row],[Rate
(L/S)]],"")</f>
        <v>0</v>
      </c>
      <c r="R750" s="7">
        <f>IFERROR(VLOOKUP(Table1[[#This Row],[Stock]],[2]CUS030!$A$5:$BO$10000,23,0)/Table1[[#This Row],[Rate
(L/S)]],"")</f>
        <v>0</v>
      </c>
      <c r="S750" s="7">
        <f>IFERROR(VLOOKUP(Table1[[#This Row],[Stock]],[2]CUS030!$A$5:$BO$10000,24,0)/Table1[[#This Row],[Rate
(L/S)]],"")</f>
        <v>0</v>
      </c>
      <c r="T750" s="7">
        <f>IFERROR(VLOOKUP(Table1[[#This Row],[Stock]],[2]CUS030!$A$5:$BO$10000,25,0)/Table1[[#This Row],[Rate
(L/S)]],"")</f>
        <v>0</v>
      </c>
      <c r="U750" s="7">
        <f>IFERROR(VLOOKUP(Table1[[#This Row],[Stock]],[2]CUS030!$A$5:$BO$10000,26,0)/Table1[[#This Row],[Rate
(L/S)]],"")</f>
        <v>0</v>
      </c>
      <c r="V750" s="7">
        <f>IFERROR(VLOOKUP(Table1[[#This Row],[Stock]],[2]CUS030!$A$5:$BO$10000,27,0)/Table1[[#This Row],[Rate
(L/S)]],"")</f>
        <v>0</v>
      </c>
      <c r="W750" s="7">
        <f>IFERROR(VLOOKUP(Table1[[#This Row],[Stock]],[2]CUS030!$A$5:$BO$10000,28,0)/Table1[[#This Row],[Rate
(L/S)]],"")</f>
        <v>0</v>
      </c>
      <c r="X750" s="7">
        <f>IFERROR(VLOOKUP(Table1[[#This Row],[Stock]],[2]CUS030!$A$5:$BO$10000,29,0)/Table1[[#This Row],[Rate
(L/S)]],"")</f>
        <v>0</v>
      </c>
      <c r="Y750" s="7">
        <f>IFERROR(VLOOKUP(Table1[[#This Row],[Stock]],[2]CUS030!$A$5:$BO$10000,30,0)/Table1[[#This Row],[Rate
(L/S)]],"")</f>
        <v>0</v>
      </c>
      <c r="Z750" s="7">
        <f>IFERROR(VLOOKUP(Table1[[#This Row],[Stock]],[2]CUS030!$A$5:$BO$10000,31,0)/Table1[[#This Row],[Rate
(L/S)]],"")</f>
        <v>0</v>
      </c>
      <c r="AA750" s="7">
        <f>IFERROR(VLOOKUP(Table1[[#This Row],[Stock]],[2]CUS030!$A$5:$BO$10000,32,0)/Table1[[#This Row],[Rate
(L/S)]],"")</f>
        <v>0</v>
      </c>
      <c r="AB750" s="7">
        <f>IFERROR(VLOOKUP(Table1[[#This Row],[Stock]],[2]CUS030!$A$5:$BO$10000,33,0)/Table1[[#This Row],[Rate
(L/S)]],"")</f>
        <v>0</v>
      </c>
      <c r="AC750" s="7">
        <f>IFERROR(VLOOKUP(Table1[[#This Row],[Stock]],[2]CUS030!$A$5:$BO$10000,34,0)/Table1[[#This Row],[Rate
(L/S)]],"")</f>
        <v>0</v>
      </c>
      <c r="AD750" s="7">
        <f>IFERROR(VLOOKUP(Table1[[#This Row],[Stock]],[2]CUS030!$A$5:$BO$10000,35,0)/Table1[[#This Row],[Rate
(L/S)]],"")</f>
        <v>0</v>
      </c>
      <c r="AE750" s="7">
        <f>IFERROR(VLOOKUP(Table1[[#This Row],[Stock]],[2]CUS030!$A$5:$BO$10000,36,0)/Table1[[#This Row],[Rate
(L/S)]],"")</f>
        <v>0</v>
      </c>
      <c r="AF750" s="7">
        <f>IFERROR(VLOOKUP(Table1[[#This Row],[Stock]],[2]CUS030!$A$5:$BO$10000,37,0)/Table1[[#This Row],[Rate
(L/S)]],"")</f>
        <v>0</v>
      </c>
      <c r="AG750" s="7">
        <f>IFERROR(VLOOKUP(Table1[[#This Row],[Stock]],[2]CUS030!$A$5:$BO$10000,38,0)/Table1[[#This Row],[Rate
(L/S)]],"")</f>
        <v>0</v>
      </c>
      <c r="AH750" s="7">
        <f>IFERROR(VLOOKUP(Table1[[#This Row],[Stock]],[2]CUS030!$A$5:$BO$10000,39,0)/Table1[[#This Row],[Rate
(L/S)]],"")</f>
        <v>0</v>
      </c>
      <c r="AI750" s="7">
        <f>IFERROR(VLOOKUP(Table1[[#This Row],[Stock]],[2]CUS030!$A$5:$BO$10000,40,0)/Table1[[#This Row],[Rate
(L/S)]],"")</f>
        <v>0</v>
      </c>
      <c r="AJ750" s="7">
        <f>IFERROR(VLOOKUP(Table1[[#This Row],[Stock]],[2]CUS030!$A$5:$BO$10000,41,0)/Table1[[#This Row],[Rate
(L/S)]],"")</f>
        <v>0</v>
      </c>
      <c r="AK750" s="7">
        <f>IFERROR(VLOOKUP(Table1[[#This Row],[Stock]],[2]CUS030!$A$5:$BO$10000,42,0)/Table1[[#This Row],[Rate
(L/S)]],"")</f>
        <v>0</v>
      </c>
      <c r="AL750" s="7">
        <f>IFERROR(VLOOKUP(Table1[[#This Row],[Stock]],[2]CUS030!$A$5:$BO$10000,43,0)/Table1[[#This Row],[Rate
(L/S)]],"")</f>
        <v>0</v>
      </c>
      <c r="AM750" s="7">
        <f>IFERROR(VLOOKUP(Table1[[#This Row],[Stock]],[2]CUS030!$A$5:$BO$10000,44,0)/Table1[[#This Row],[Rate
(L/S)]],"")</f>
        <v>0</v>
      </c>
      <c r="AN750" s="7">
        <f>IFERROR(VLOOKUP(Table1[[#This Row],[Stock]],[2]CUS030!$A$5:$BO$10000,45,0)/Table1[[#This Row],[Rate
(L/S)]],"")</f>
        <v>0</v>
      </c>
      <c r="AO750" s="7">
        <f>IFERROR(VLOOKUP(Table1[[#This Row],[Stock]],[2]CUS030!$A$5:$BO$10000,46,0)/Table1[[#This Row],[Rate
(L/S)]],"")</f>
        <v>0</v>
      </c>
      <c r="AP750" s="7">
        <f>IFERROR(VLOOKUP(Table1[[#This Row],[Stock]],[2]CUS030!$A$5:$BO$10000,47,0)/Table1[[#This Row],[Rate
(L/S)]],"")</f>
        <v>0</v>
      </c>
      <c r="AQ750" s="7">
        <f>IFERROR(VLOOKUP(Table1[[#This Row],[Stock]],[2]CUS030!$A$5:$BO$10000,48,0)/Table1[[#This Row],[Rate
(L/S)]],"")</f>
        <v>0</v>
      </c>
      <c r="AR750" s="7">
        <f>IFERROR(VLOOKUP(Table1[[#This Row],[Stock]],[2]CUS030!$A$5:$BO$10000,49,0)/Table1[[#This Row],[Rate
(L/S)]],"")</f>
        <v>0</v>
      </c>
      <c r="AS750" s="7">
        <f>IFERROR(VLOOKUP(Table1[[#This Row],[Stock]],[2]CUS030!$A$5:$BO$10000,50,0)/Table1[[#This Row],[Rate
(L/S)]],"")</f>
        <v>0</v>
      </c>
      <c r="AT750" s="7">
        <f>IFERROR(VLOOKUP(Table1[[#This Row],[Stock]],[2]CUS030!$A$5:$BO$10000,51,0)/Table1[[#This Row],[Rate
(L/S)]],"")</f>
        <v>0</v>
      </c>
      <c r="AU750" s="7">
        <f>IFERROR(VLOOKUP(Table1[[#This Row],[Stock]],[2]CUS030!$A$5:$BO$10000,52,0)/Table1[[#This Row],[Rate
(L/S)]],"")</f>
        <v>0</v>
      </c>
      <c r="AV750" s="7">
        <f>IFERROR(VLOOKUP(Table1[[#This Row],[Stock]],[2]CUS030!$A$5:$BO$10000,53,0)/Table1[[#This Row],[Rate
(L/S)]],"")</f>
        <v>0</v>
      </c>
      <c r="AW750" s="7">
        <f>IFERROR(VLOOKUP(Table1[[#This Row],[Stock]],[2]CUS030!$A$5:$BO$10000,54,0)/Table1[[#This Row],[Rate
(L/S)]],"")</f>
        <v>0</v>
      </c>
      <c r="AX750" s="7">
        <f>IFERROR(VLOOKUP(Table1[[#This Row],[Stock]],[2]CUS030!$A$5:$BO$10000,55,0)/Table1[[#This Row],[Rate
(L/S)]],"")</f>
        <v>0</v>
      </c>
      <c r="AY750" s="7">
        <f>IFERROR(VLOOKUP(Table1[[#This Row],[Stock]],[2]CUS030!$A$5:$BO$10000,56,0)/Table1[[#This Row],[Rate
(L/S)]],"")</f>
        <v>0</v>
      </c>
      <c r="AZ750" s="7">
        <f>IFERROR(VLOOKUP(Table1[[#This Row],[Stock]],[2]CUS030!$A$5:$BO$10000,57,0)/Table1[[#This Row],[Rate
(L/S)]],"")</f>
        <v>0</v>
      </c>
      <c r="BA750" s="7">
        <f>IFERROR(VLOOKUP(Table1[[#This Row],[Stock]],[2]CUS030!$A$5:$BO$10000,58,0)/Table1[[#This Row],[Rate
(L/S)]],"")</f>
        <v>0</v>
      </c>
      <c r="BB750" s="7">
        <f>IFERROR(VLOOKUP(Table1[[#This Row],[Stock]],[2]CUS030!$A$5:$BO$10000,59,0)/Table1[[#This Row],[Rate
(L/S)]],"")</f>
        <v>0</v>
      </c>
      <c r="BC750" s="7">
        <f>IFERROR(VLOOKUP(Table1[[#This Row],[Stock]],[2]CUS030!$A$5:$BO$10000,60,0)/Table1[[#This Row],[Rate
(L/S)]],"")</f>
        <v>0</v>
      </c>
      <c r="BD750" s="7">
        <f>IFERROR(VLOOKUP(Table1[[#This Row],[Stock]],[2]CUS030!$A$5:$BO$10000,61,0)/Table1[[#This Row],[Rate
(L/S)]],"")</f>
        <v>0</v>
      </c>
      <c r="BE750" s="7">
        <f>IFERROR(VLOOKUP(Table1[[#This Row],[Stock]],[2]CUS030!$A$5:$BO$10000,62,0)/Table1[[#This Row],[Rate
(L/S)]],"")</f>
        <v>0</v>
      </c>
      <c r="BF750" s="7">
        <f>IFERROR(VLOOKUP(Table1[[#This Row],[Stock]],[2]CUS030!$A$5:$BO$10000,63,0)/Table1[[#This Row],[Rate
(L/S)]],"")</f>
        <v>0</v>
      </c>
      <c r="BG750" s="7">
        <f>IFERROR(VLOOKUP(Table1[[#This Row],[Stock]],[2]CUS030!$A$5:$BO$10000,64,0)/Table1[[#This Row],[Rate
(L/S)]],"")</f>
        <v>0</v>
      </c>
      <c r="BH750" s="7">
        <f>IFERROR(VLOOKUP(Table1[[#This Row],[Stock]],[2]CUS030!$A$5:$BO$10000,65,0)/Table1[[#This Row],[Rate
(L/S)]],"")</f>
        <v>0</v>
      </c>
      <c r="BI750" s="7" t="s">
        <v>1</v>
      </c>
      <c r="BJ750" s="15">
        <f>IFERROR(IF(Table1[[#This Row],[S.Material]]="S",(Table1[[#This Row],[Total Qty]]+Table1[[#This Row],[N+1]]+Table1[[#This Row],[N+2]]),Table1[[#This Row],[Total Qty]]+Table1[[#This Row],[N+1]]),)</f>
        <v>0</v>
      </c>
      <c r="BK750" s="7" t="str">
        <f>IFERROR(IF(((AVERAGE((Table1[[#This Row],[N+1]],Table1[[#This Row],[N+2]]),Table1[[#This Row],[N+3]])-(Table1[[#This Row],[Total Qty]])))&gt;500,"Fixed&gt;500pcs",""),"")</f>
        <v/>
      </c>
      <c r="BL750" s="7" t="str">
        <f>IF(AND(Table1[[#This Row],[Last Forcast]]=0,Table1[[#This Row],[Total Qty]]&gt;0,Table1[[#This Row],[N+1]]&gt;0),"Check PO again","")</f>
        <v/>
      </c>
    </row>
    <row r="751" spans="2:64" x14ac:dyDescent="0.3">
      <c r="B751">
        <v>749</v>
      </c>
      <c r="C751" t="s">
        <v>960</v>
      </c>
      <c r="D751">
        <f>IFERROR(ROUND((MID(Table1[[#This Row],[Production]],35,(LEN(Table1[[#This Row],[Production]]))-37)/(MID(Table1[[#This Row],[Stock]],35,(LEN(Table1[[#This Row],[Stock]]))-37))),0),"")</f>
        <v>11</v>
      </c>
      <c r="E751" t="s">
        <v>1076</v>
      </c>
      <c r="F751" s="16">
        <f>VLOOKUP(LEFT(Table1[[#This Row],[Production]],LEN(Table1[[#This Row],[Production]])-7),Item!$A$5:$Z$1000,26,0)</f>
        <v>1.9410000000000001</v>
      </c>
      <c r="H751" s="8" t="str">
        <f>IFERROR(VLOOKUP(MID(Table1[[#This Row],[Production]],10,2),Special!$B$2:$D$26,3,0),"")</f>
        <v>S</v>
      </c>
      <c r="J751" t="b">
        <f>EXACT(LEFT(Table1[[#This Row],[Stock]],12),LEFT(Table1[[#This Row],[Production]],12))</f>
        <v>1</v>
      </c>
      <c r="K751" t="b">
        <f>EXACT((RIGHT(Table1[[#This Row],[Stock]],3)),((RIGHT(Table1[[#This Row],[Production]],3))))</f>
        <v>1</v>
      </c>
      <c r="L751" s="14" t="str">
        <f>IFERROR(VLOOKUP(Table1[[#This Row],[Stock]],[1]Sheet1!$A$7:$N$10000,14,0),"")</f>
        <v/>
      </c>
      <c r="M751" s="14" t="str">
        <f>IFERROR(ROUND((Table1[[#This Row],[Stock
(S&amp;L)]]/Table1[[#This Row],[Rate
(L/S)]]),0),"")</f>
        <v/>
      </c>
      <c r="O751" t="str">
        <f>IF(Table1[[#This Row],[Rate
(L/S)]]=1,"P/E","C")</f>
        <v>C</v>
      </c>
      <c r="P751" s="7">
        <f>IFERROR(VLOOKUP(Table1[[#This Row],[Stock]],[2]CUS030!$A$5:$BO$10000,21,0)/Table1[[#This Row],[Rate
(L/S)]],"")</f>
        <v>0</v>
      </c>
      <c r="Q751" s="7">
        <f>IFERROR(VLOOKUP(Table1[[#This Row],[Stock]],[2]CUS030!$A$5:$BO$10000,22,0)/Table1[[#This Row],[Rate
(L/S)]],"")</f>
        <v>0</v>
      </c>
      <c r="R751" s="7">
        <f>IFERROR(VLOOKUP(Table1[[#This Row],[Stock]],[2]CUS030!$A$5:$BO$10000,23,0)/Table1[[#This Row],[Rate
(L/S)]],"")</f>
        <v>0</v>
      </c>
      <c r="S751" s="7">
        <f>IFERROR(VLOOKUP(Table1[[#This Row],[Stock]],[2]CUS030!$A$5:$BO$10000,24,0)/Table1[[#This Row],[Rate
(L/S)]],"")</f>
        <v>0</v>
      </c>
      <c r="T751" s="7">
        <f>IFERROR(VLOOKUP(Table1[[#This Row],[Stock]],[2]CUS030!$A$5:$BO$10000,25,0)/Table1[[#This Row],[Rate
(L/S)]],"")</f>
        <v>0</v>
      </c>
      <c r="U751" s="7">
        <f>IFERROR(VLOOKUP(Table1[[#This Row],[Stock]],[2]CUS030!$A$5:$BO$10000,26,0)/Table1[[#This Row],[Rate
(L/S)]],"")</f>
        <v>0</v>
      </c>
      <c r="V751" s="7">
        <f>IFERROR(VLOOKUP(Table1[[#This Row],[Stock]],[2]CUS030!$A$5:$BO$10000,27,0)/Table1[[#This Row],[Rate
(L/S)]],"")</f>
        <v>0</v>
      </c>
      <c r="W751" s="7">
        <f>IFERROR(VLOOKUP(Table1[[#This Row],[Stock]],[2]CUS030!$A$5:$BO$10000,28,0)/Table1[[#This Row],[Rate
(L/S)]],"")</f>
        <v>0</v>
      </c>
      <c r="X751" s="7">
        <f>IFERROR(VLOOKUP(Table1[[#This Row],[Stock]],[2]CUS030!$A$5:$BO$10000,29,0)/Table1[[#This Row],[Rate
(L/S)]],"")</f>
        <v>0</v>
      </c>
      <c r="Y751" s="7">
        <f>IFERROR(VLOOKUP(Table1[[#This Row],[Stock]],[2]CUS030!$A$5:$BO$10000,30,0)/Table1[[#This Row],[Rate
(L/S)]],"")</f>
        <v>0</v>
      </c>
      <c r="Z751" s="7">
        <f>IFERROR(VLOOKUP(Table1[[#This Row],[Stock]],[2]CUS030!$A$5:$BO$10000,31,0)/Table1[[#This Row],[Rate
(L/S)]],"")</f>
        <v>0</v>
      </c>
      <c r="AA751" s="7">
        <f>IFERROR(VLOOKUP(Table1[[#This Row],[Stock]],[2]CUS030!$A$5:$BO$10000,32,0)/Table1[[#This Row],[Rate
(L/S)]],"")</f>
        <v>0</v>
      </c>
      <c r="AB751" s="7">
        <f>IFERROR(VLOOKUP(Table1[[#This Row],[Stock]],[2]CUS030!$A$5:$BO$10000,33,0)/Table1[[#This Row],[Rate
(L/S)]],"")</f>
        <v>0</v>
      </c>
      <c r="AC751" s="7">
        <f>IFERROR(VLOOKUP(Table1[[#This Row],[Stock]],[2]CUS030!$A$5:$BO$10000,34,0)/Table1[[#This Row],[Rate
(L/S)]],"")</f>
        <v>0</v>
      </c>
      <c r="AD751" s="7">
        <f>IFERROR(VLOOKUP(Table1[[#This Row],[Stock]],[2]CUS030!$A$5:$BO$10000,35,0)/Table1[[#This Row],[Rate
(L/S)]],"")</f>
        <v>0</v>
      </c>
      <c r="AE751" s="7">
        <f>IFERROR(VLOOKUP(Table1[[#This Row],[Stock]],[2]CUS030!$A$5:$BO$10000,36,0)/Table1[[#This Row],[Rate
(L/S)]],"")</f>
        <v>0</v>
      </c>
      <c r="AF751" s="7">
        <f>IFERROR(VLOOKUP(Table1[[#This Row],[Stock]],[2]CUS030!$A$5:$BO$10000,37,0)/Table1[[#This Row],[Rate
(L/S)]],"")</f>
        <v>0</v>
      </c>
      <c r="AG751" s="7">
        <f>IFERROR(VLOOKUP(Table1[[#This Row],[Stock]],[2]CUS030!$A$5:$BO$10000,38,0)/Table1[[#This Row],[Rate
(L/S)]],"")</f>
        <v>0</v>
      </c>
      <c r="AH751" s="7">
        <f>IFERROR(VLOOKUP(Table1[[#This Row],[Stock]],[2]CUS030!$A$5:$BO$10000,39,0)/Table1[[#This Row],[Rate
(L/S)]],"")</f>
        <v>0</v>
      </c>
      <c r="AI751" s="7">
        <f>IFERROR(VLOOKUP(Table1[[#This Row],[Stock]],[2]CUS030!$A$5:$BO$10000,40,0)/Table1[[#This Row],[Rate
(L/S)]],"")</f>
        <v>0</v>
      </c>
      <c r="AJ751" s="7">
        <f>IFERROR(VLOOKUP(Table1[[#This Row],[Stock]],[2]CUS030!$A$5:$BO$10000,41,0)/Table1[[#This Row],[Rate
(L/S)]],"")</f>
        <v>0</v>
      </c>
      <c r="AK751" s="7">
        <f>IFERROR(VLOOKUP(Table1[[#This Row],[Stock]],[2]CUS030!$A$5:$BO$10000,42,0)/Table1[[#This Row],[Rate
(L/S)]],"")</f>
        <v>0</v>
      </c>
      <c r="AL751" s="7">
        <f>IFERROR(VLOOKUP(Table1[[#This Row],[Stock]],[2]CUS030!$A$5:$BO$10000,43,0)/Table1[[#This Row],[Rate
(L/S)]],"")</f>
        <v>0</v>
      </c>
      <c r="AM751" s="7">
        <f>IFERROR(VLOOKUP(Table1[[#This Row],[Stock]],[2]CUS030!$A$5:$BO$10000,44,0)/Table1[[#This Row],[Rate
(L/S)]],"")</f>
        <v>0</v>
      </c>
      <c r="AN751" s="7">
        <f>IFERROR(VLOOKUP(Table1[[#This Row],[Stock]],[2]CUS030!$A$5:$BO$10000,45,0)/Table1[[#This Row],[Rate
(L/S)]],"")</f>
        <v>0</v>
      </c>
      <c r="AO751" s="7">
        <f>IFERROR(VLOOKUP(Table1[[#This Row],[Stock]],[2]CUS030!$A$5:$BO$10000,46,0)/Table1[[#This Row],[Rate
(L/S)]],"")</f>
        <v>0</v>
      </c>
      <c r="AP751" s="7">
        <f>IFERROR(VLOOKUP(Table1[[#This Row],[Stock]],[2]CUS030!$A$5:$BO$10000,47,0)/Table1[[#This Row],[Rate
(L/S)]],"")</f>
        <v>0</v>
      </c>
      <c r="AQ751" s="7">
        <f>IFERROR(VLOOKUP(Table1[[#This Row],[Stock]],[2]CUS030!$A$5:$BO$10000,48,0)/Table1[[#This Row],[Rate
(L/S)]],"")</f>
        <v>0</v>
      </c>
      <c r="AR751" s="7">
        <f>IFERROR(VLOOKUP(Table1[[#This Row],[Stock]],[2]CUS030!$A$5:$BO$10000,49,0)/Table1[[#This Row],[Rate
(L/S)]],"")</f>
        <v>0</v>
      </c>
      <c r="AS751" s="7">
        <f>IFERROR(VLOOKUP(Table1[[#This Row],[Stock]],[2]CUS030!$A$5:$BO$10000,50,0)/Table1[[#This Row],[Rate
(L/S)]],"")</f>
        <v>0</v>
      </c>
      <c r="AT751" s="7">
        <f>IFERROR(VLOOKUP(Table1[[#This Row],[Stock]],[2]CUS030!$A$5:$BO$10000,51,0)/Table1[[#This Row],[Rate
(L/S)]],"")</f>
        <v>0</v>
      </c>
      <c r="AU751" s="7">
        <f>IFERROR(VLOOKUP(Table1[[#This Row],[Stock]],[2]CUS030!$A$5:$BO$10000,52,0)/Table1[[#This Row],[Rate
(L/S)]],"")</f>
        <v>0</v>
      </c>
      <c r="AV751" s="7">
        <f>IFERROR(VLOOKUP(Table1[[#This Row],[Stock]],[2]CUS030!$A$5:$BO$10000,53,0)/Table1[[#This Row],[Rate
(L/S)]],"")</f>
        <v>0</v>
      </c>
      <c r="AW751" s="7">
        <f>IFERROR(VLOOKUP(Table1[[#This Row],[Stock]],[2]CUS030!$A$5:$BO$10000,54,0)/Table1[[#This Row],[Rate
(L/S)]],"")</f>
        <v>0</v>
      </c>
      <c r="AX751" s="7">
        <f>IFERROR(VLOOKUP(Table1[[#This Row],[Stock]],[2]CUS030!$A$5:$BO$10000,55,0)/Table1[[#This Row],[Rate
(L/S)]],"")</f>
        <v>0</v>
      </c>
      <c r="AY751" s="7">
        <f>IFERROR(VLOOKUP(Table1[[#This Row],[Stock]],[2]CUS030!$A$5:$BO$10000,56,0)/Table1[[#This Row],[Rate
(L/S)]],"")</f>
        <v>0</v>
      </c>
      <c r="AZ751" s="7">
        <f>IFERROR(VLOOKUP(Table1[[#This Row],[Stock]],[2]CUS030!$A$5:$BO$10000,57,0)/Table1[[#This Row],[Rate
(L/S)]],"")</f>
        <v>0</v>
      </c>
      <c r="BA751" s="7">
        <f>IFERROR(VLOOKUP(Table1[[#This Row],[Stock]],[2]CUS030!$A$5:$BO$10000,58,0)/Table1[[#This Row],[Rate
(L/S)]],"")</f>
        <v>0</v>
      </c>
      <c r="BB751" s="7">
        <f>IFERROR(VLOOKUP(Table1[[#This Row],[Stock]],[2]CUS030!$A$5:$BO$10000,59,0)/Table1[[#This Row],[Rate
(L/S)]],"")</f>
        <v>0</v>
      </c>
      <c r="BC751" s="7">
        <f>IFERROR(VLOOKUP(Table1[[#This Row],[Stock]],[2]CUS030!$A$5:$BO$10000,60,0)/Table1[[#This Row],[Rate
(L/S)]],"")</f>
        <v>0</v>
      </c>
      <c r="BD751" s="7">
        <f>IFERROR(VLOOKUP(Table1[[#This Row],[Stock]],[2]CUS030!$A$5:$BO$10000,61,0)/Table1[[#This Row],[Rate
(L/S)]],"")</f>
        <v>0</v>
      </c>
      <c r="BE751" s="7">
        <f>IFERROR(VLOOKUP(Table1[[#This Row],[Stock]],[2]CUS030!$A$5:$BO$10000,62,0)/Table1[[#This Row],[Rate
(L/S)]],"")</f>
        <v>0</v>
      </c>
      <c r="BF751" s="7">
        <f>IFERROR(VLOOKUP(Table1[[#This Row],[Stock]],[2]CUS030!$A$5:$BO$10000,63,0)/Table1[[#This Row],[Rate
(L/S)]],"")</f>
        <v>0</v>
      </c>
      <c r="BG751" s="7">
        <f>IFERROR(VLOOKUP(Table1[[#This Row],[Stock]],[2]CUS030!$A$5:$BO$10000,64,0)/Table1[[#This Row],[Rate
(L/S)]],"")</f>
        <v>0</v>
      </c>
      <c r="BH751" s="7">
        <f>IFERROR(VLOOKUP(Table1[[#This Row],[Stock]],[2]CUS030!$A$5:$BO$10000,65,0)/Table1[[#This Row],[Rate
(L/S)]],"")</f>
        <v>0</v>
      </c>
      <c r="BI751" s="7" t="s">
        <v>1</v>
      </c>
      <c r="BJ751" s="15">
        <f>IFERROR(IF(Table1[[#This Row],[S.Material]]="S",(Table1[[#This Row],[Total Qty]]+Table1[[#This Row],[N+1]]+Table1[[#This Row],[N+2]]),Table1[[#This Row],[Total Qty]]+Table1[[#This Row],[N+1]]),)</f>
        <v>0</v>
      </c>
      <c r="BK751" s="7" t="str">
        <f>IFERROR(IF(((AVERAGE((Table1[[#This Row],[N+1]],Table1[[#This Row],[N+2]]),Table1[[#This Row],[N+3]])-(Table1[[#This Row],[Total Qty]])))&gt;500,"Fixed&gt;500pcs",""),"")</f>
        <v/>
      </c>
      <c r="BL751" s="7" t="str">
        <f>IF(AND(Table1[[#This Row],[Last Forcast]]=0,Table1[[#This Row],[Total Qty]]&gt;0,Table1[[#This Row],[N+1]]&gt;0),"Check PO again","")</f>
        <v/>
      </c>
    </row>
    <row r="752" spans="2:64" x14ac:dyDescent="0.3">
      <c r="B752">
        <v>750</v>
      </c>
      <c r="C752" t="s">
        <v>961</v>
      </c>
      <c r="D752">
        <f>IFERROR(ROUND((MID(Table1[[#This Row],[Production]],35,(LEN(Table1[[#This Row],[Production]]))-37)/(MID(Table1[[#This Row],[Stock]],35,(LEN(Table1[[#This Row],[Stock]]))-37))),0),"")</f>
        <v>11</v>
      </c>
      <c r="E752" t="s">
        <v>1076</v>
      </c>
      <c r="F752" s="16">
        <f>VLOOKUP(LEFT(Table1[[#This Row],[Production]],LEN(Table1[[#This Row],[Production]])-7),Item!$A$5:$Z$1000,26,0)</f>
        <v>1.9410000000000001</v>
      </c>
      <c r="H752" s="8" t="str">
        <f>IFERROR(VLOOKUP(MID(Table1[[#This Row],[Production]],10,2),Special!$B$2:$D$26,3,0),"")</f>
        <v>S</v>
      </c>
      <c r="J752" t="b">
        <f>EXACT(LEFT(Table1[[#This Row],[Stock]],12),LEFT(Table1[[#This Row],[Production]],12))</f>
        <v>1</v>
      </c>
      <c r="K752" t="b">
        <f>EXACT((RIGHT(Table1[[#This Row],[Stock]],3)),((RIGHT(Table1[[#This Row],[Production]],3))))</f>
        <v>1</v>
      </c>
      <c r="L752" s="14" t="str">
        <f>IFERROR(VLOOKUP(Table1[[#This Row],[Stock]],[1]Sheet1!$A$7:$N$10000,14,0),"")</f>
        <v/>
      </c>
      <c r="M752" s="14" t="str">
        <f>IFERROR(ROUND((Table1[[#This Row],[Stock
(S&amp;L)]]/Table1[[#This Row],[Rate
(L/S)]]),0),"")</f>
        <v/>
      </c>
      <c r="O752" t="str">
        <f>IF(Table1[[#This Row],[Rate
(L/S)]]=1,"P/E","C")</f>
        <v>C</v>
      </c>
      <c r="P752" s="7">
        <f>IFERROR(VLOOKUP(Table1[[#This Row],[Stock]],[2]CUS030!$A$5:$BO$10000,21,0)/Table1[[#This Row],[Rate
(L/S)]],"")</f>
        <v>0</v>
      </c>
      <c r="Q752" s="7">
        <f>IFERROR(VLOOKUP(Table1[[#This Row],[Stock]],[2]CUS030!$A$5:$BO$10000,22,0)/Table1[[#This Row],[Rate
(L/S)]],"")</f>
        <v>0</v>
      </c>
      <c r="R752" s="7">
        <f>IFERROR(VLOOKUP(Table1[[#This Row],[Stock]],[2]CUS030!$A$5:$BO$10000,23,0)/Table1[[#This Row],[Rate
(L/S)]],"")</f>
        <v>0</v>
      </c>
      <c r="S752" s="7">
        <f>IFERROR(VLOOKUP(Table1[[#This Row],[Stock]],[2]CUS030!$A$5:$BO$10000,24,0)/Table1[[#This Row],[Rate
(L/S)]],"")</f>
        <v>0</v>
      </c>
      <c r="T752" s="7">
        <f>IFERROR(VLOOKUP(Table1[[#This Row],[Stock]],[2]CUS030!$A$5:$BO$10000,25,0)/Table1[[#This Row],[Rate
(L/S)]],"")</f>
        <v>0</v>
      </c>
      <c r="U752" s="7">
        <f>IFERROR(VLOOKUP(Table1[[#This Row],[Stock]],[2]CUS030!$A$5:$BO$10000,26,0)/Table1[[#This Row],[Rate
(L/S)]],"")</f>
        <v>0</v>
      </c>
      <c r="V752" s="7">
        <f>IFERROR(VLOOKUP(Table1[[#This Row],[Stock]],[2]CUS030!$A$5:$BO$10000,27,0)/Table1[[#This Row],[Rate
(L/S)]],"")</f>
        <v>0</v>
      </c>
      <c r="W752" s="7">
        <f>IFERROR(VLOOKUP(Table1[[#This Row],[Stock]],[2]CUS030!$A$5:$BO$10000,28,0)/Table1[[#This Row],[Rate
(L/S)]],"")</f>
        <v>0</v>
      </c>
      <c r="X752" s="7">
        <f>IFERROR(VLOOKUP(Table1[[#This Row],[Stock]],[2]CUS030!$A$5:$BO$10000,29,0)/Table1[[#This Row],[Rate
(L/S)]],"")</f>
        <v>0</v>
      </c>
      <c r="Y752" s="7">
        <f>IFERROR(VLOOKUP(Table1[[#This Row],[Stock]],[2]CUS030!$A$5:$BO$10000,30,0)/Table1[[#This Row],[Rate
(L/S)]],"")</f>
        <v>0</v>
      </c>
      <c r="Z752" s="7">
        <f>IFERROR(VLOOKUP(Table1[[#This Row],[Stock]],[2]CUS030!$A$5:$BO$10000,31,0)/Table1[[#This Row],[Rate
(L/S)]],"")</f>
        <v>0</v>
      </c>
      <c r="AA752" s="7">
        <f>IFERROR(VLOOKUP(Table1[[#This Row],[Stock]],[2]CUS030!$A$5:$BO$10000,32,0)/Table1[[#This Row],[Rate
(L/S)]],"")</f>
        <v>0</v>
      </c>
      <c r="AB752" s="7">
        <f>IFERROR(VLOOKUP(Table1[[#This Row],[Stock]],[2]CUS030!$A$5:$BO$10000,33,0)/Table1[[#This Row],[Rate
(L/S)]],"")</f>
        <v>0</v>
      </c>
      <c r="AC752" s="7">
        <f>IFERROR(VLOOKUP(Table1[[#This Row],[Stock]],[2]CUS030!$A$5:$BO$10000,34,0)/Table1[[#This Row],[Rate
(L/S)]],"")</f>
        <v>0</v>
      </c>
      <c r="AD752" s="7">
        <f>IFERROR(VLOOKUP(Table1[[#This Row],[Stock]],[2]CUS030!$A$5:$BO$10000,35,0)/Table1[[#This Row],[Rate
(L/S)]],"")</f>
        <v>0</v>
      </c>
      <c r="AE752" s="7">
        <f>IFERROR(VLOOKUP(Table1[[#This Row],[Stock]],[2]CUS030!$A$5:$BO$10000,36,0)/Table1[[#This Row],[Rate
(L/S)]],"")</f>
        <v>0</v>
      </c>
      <c r="AF752" s="7">
        <f>IFERROR(VLOOKUP(Table1[[#This Row],[Stock]],[2]CUS030!$A$5:$BO$10000,37,0)/Table1[[#This Row],[Rate
(L/S)]],"")</f>
        <v>0</v>
      </c>
      <c r="AG752" s="7">
        <f>IFERROR(VLOOKUP(Table1[[#This Row],[Stock]],[2]CUS030!$A$5:$BO$10000,38,0)/Table1[[#This Row],[Rate
(L/S)]],"")</f>
        <v>0</v>
      </c>
      <c r="AH752" s="7">
        <f>IFERROR(VLOOKUP(Table1[[#This Row],[Stock]],[2]CUS030!$A$5:$BO$10000,39,0)/Table1[[#This Row],[Rate
(L/S)]],"")</f>
        <v>0</v>
      </c>
      <c r="AI752" s="7">
        <f>IFERROR(VLOOKUP(Table1[[#This Row],[Stock]],[2]CUS030!$A$5:$BO$10000,40,0)/Table1[[#This Row],[Rate
(L/S)]],"")</f>
        <v>0</v>
      </c>
      <c r="AJ752" s="7">
        <f>IFERROR(VLOOKUP(Table1[[#This Row],[Stock]],[2]CUS030!$A$5:$BO$10000,41,0)/Table1[[#This Row],[Rate
(L/S)]],"")</f>
        <v>0</v>
      </c>
      <c r="AK752" s="7">
        <f>IFERROR(VLOOKUP(Table1[[#This Row],[Stock]],[2]CUS030!$A$5:$BO$10000,42,0)/Table1[[#This Row],[Rate
(L/S)]],"")</f>
        <v>0</v>
      </c>
      <c r="AL752" s="7">
        <f>IFERROR(VLOOKUP(Table1[[#This Row],[Stock]],[2]CUS030!$A$5:$BO$10000,43,0)/Table1[[#This Row],[Rate
(L/S)]],"")</f>
        <v>0</v>
      </c>
      <c r="AM752" s="7">
        <f>IFERROR(VLOOKUP(Table1[[#This Row],[Stock]],[2]CUS030!$A$5:$BO$10000,44,0)/Table1[[#This Row],[Rate
(L/S)]],"")</f>
        <v>0</v>
      </c>
      <c r="AN752" s="7">
        <f>IFERROR(VLOOKUP(Table1[[#This Row],[Stock]],[2]CUS030!$A$5:$BO$10000,45,0)/Table1[[#This Row],[Rate
(L/S)]],"")</f>
        <v>0</v>
      </c>
      <c r="AO752" s="7">
        <f>IFERROR(VLOOKUP(Table1[[#This Row],[Stock]],[2]CUS030!$A$5:$BO$10000,46,0)/Table1[[#This Row],[Rate
(L/S)]],"")</f>
        <v>0</v>
      </c>
      <c r="AP752" s="7">
        <f>IFERROR(VLOOKUP(Table1[[#This Row],[Stock]],[2]CUS030!$A$5:$BO$10000,47,0)/Table1[[#This Row],[Rate
(L/S)]],"")</f>
        <v>0</v>
      </c>
      <c r="AQ752" s="7">
        <f>IFERROR(VLOOKUP(Table1[[#This Row],[Stock]],[2]CUS030!$A$5:$BO$10000,48,0)/Table1[[#This Row],[Rate
(L/S)]],"")</f>
        <v>0</v>
      </c>
      <c r="AR752" s="7">
        <f>IFERROR(VLOOKUP(Table1[[#This Row],[Stock]],[2]CUS030!$A$5:$BO$10000,49,0)/Table1[[#This Row],[Rate
(L/S)]],"")</f>
        <v>0</v>
      </c>
      <c r="AS752" s="7">
        <f>IFERROR(VLOOKUP(Table1[[#This Row],[Stock]],[2]CUS030!$A$5:$BO$10000,50,0)/Table1[[#This Row],[Rate
(L/S)]],"")</f>
        <v>0</v>
      </c>
      <c r="AT752" s="7">
        <f>IFERROR(VLOOKUP(Table1[[#This Row],[Stock]],[2]CUS030!$A$5:$BO$10000,51,0)/Table1[[#This Row],[Rate
(L/S)]],"")</f>
        <v>0</v>
      </c>
      <c r="AU752" s="7">
        <f>IFERROR(VLOOKUP(Table1[[#This Row],[Stock]],[2]CUS030!$A$5:$BO$10000,52,0)/Table1[[#This Row],[Rate
(L/S)]],"")</f>
        <v>0</v>
      </c>
      <c r="AV752" s="7">
        <f>IFERROR(VLOOKUP(Table1[[#This Row],[Stock]],[2]CUS030!$A$5:$BO$10000,53,0)/Table1[[#This Row],[Rate
(L/S)]],"")</f>
        <v>0</v>
      </c>
      <c r="AW752" s="7">
        <f>IFERROR(VLOOKUP(Table1[[#This Row],[Stock]],[2]CUS030!$A$5:$BO$10000,54,0)/Table1[[#This Row],[Rate
(L/S)]],"")</f>
        <v>0</v>
      </c>
      <c r="AX752" s="7">
        <f>IFERROR(VLOOKUP(Table1[[#This Row],[Stock]],[2]CUS030!$A$5:$BO$10000,55,0)/Table1[[#This Row],[Rate
(L/S)]],"")</f>
        <v>0</v>
      </c>
      <c r="AY752" s="7">
        <f>IFERROR(VLOOKUP(Table1[[#This Row],[Stock]],[2]CUS030!$A$5:$BO$10000,56,0)/Table1[[#This Row],[Rate
(L/S)]],"")</f>
        <v>0</v>
      </c>
      <c r="AZ752" s="7">
        <f>IFERROR(VLOOKUP(Table1[[#This Row],[Stock]],[2]CUS030!$A$5:$BO$10000,57,0)/Table1[[#This Row],[Rate
(L/S)]],"")</f>
        <v>0</v>
      </c>
      <c r="BA752" s="7">
        <f>IFERROR(VLOOKUP(Table1[[#This Row],[Stock]],[2]CUS030!$A$5:$BO$10000,58,0)/Table1[[#This Row],[Rate
(L/S)]],"")</f>
        <v>0</v>
      </c>
      <c r="BB752" s="7">
        <f>IFERROR(VLOOKUP(Table1[[#This Row],[Stock]],[2]CUS030!$A$5:$BO$10000,59,0)/Table1[[#This Row],[Rate
(L/S)]],"")</f>
        <v>0</v>
      </c>
      <c r="BC752" s="7">
        <f>IFERROR(VLOOKUP(Table1[[#This Row],[Stock]],[2]CUS030!$A$5:$BO$10000,60,0)/Table1[[#This Row],[Rate
(L/S)]],"")</f>
        <v>0</v>
      </c>
      <c r="BD752" s="7">
        <f>IFERROR(VLOOKUP(Table1[[#This Row],[Stock]],[2]CUS030!$A$5:$BO$10000,61,0)/Table1[[#This Row],[Rate
(L/S)]],"")</f>
        <v>0</v>
      </c>
      <c r="BE752" s="7">
        <f>IFERROR(VLOOKUP(Table1[[#This Row],[Stock]],[2]CUS030!$A$5:$BO$10000,62,0)/Table1[[#This Row],[Rate
(L/S)]],"")</f>
        <v>0</v>
      </c>
      <c r="BF752" s="7">
        <f>IFERROR(VLOOKUP(Table1[[#This Row],[Stock]],[2]CUS030!$A$5:$BO$10000,63,0)/Table1[[#This Row],[Rate
(L/S)]],"")</f>
        <v>0</v>
      </c>
      <c r="BG752" s="7">
        <f>IFERROR(VLOOKUP(Table1[[#This Row],[Stock]],[2]CUS030!$A$5:$BO$10000,64,0)/Table1[[#This Row],[Rate
(L/S)]],"")</f>
        <v>0</v>
      </c>
      <c r="BH752" s="7">
        <f>IFERROR(VLOOKUP(Table1[[#This Row],[Stock]],[2]CUS030!$A$5:$BO$10000,65,0)/Table1[[#This Row],[Rate
(L/S)]],"")</f>
        <v>0</v>
      </c>
      <c r="BI752" s="7" t="s">
        <v>1</v>
      </c>
      <c r="BJ752" s="15">
        <f>IFERROR(IF(Table1[[#This Row],[S.Material]]="S",(Table1[[#This Row],[Total Qty]]+Table1[[#This Row],[N+1]]+Table1[[#This Row],[N+2]]),Table1[[#This Row],[Total Qty]]+Table1[[#This Row],[N+1]]),)</f>
        <v>0</v>
      </c>
      <c r="BK752" s="7" t="str">
        <f>IFERROR(IF(((AVERAGE((Table1[[#This Row],[N+1]],Table1[[#This Row],[N+2]]),Table1[[#This Row],[N+3]])-(Table1[[#This Row],[Total Qty]])))&gt;500,"Fixed&gt;500pcs",""),"")</f>
        <v/>
      </c>
      <c r="BL752" s="7" t="str">
        <f>IF(AND(Table1[[#This Row],[Last Forcast]]=0,Table1[[#This Row],[Total Qty]]&gt;0,Table1[[#This Row],[N+1]]&gt;0),"Check PO again","")</f>
        <v/>
      </c>
    </row>
    <row r="753" spans="2:64" x14ac:dyDescent="0.3">
      <c r="B753">
        <v>751</v>
      </c>
      <c r="C753" t="s">
        <v>962</v>
      </c>
      <c r="D753">
        <f>IFERROR(ROUND((MID(Table1[[#This Row],[Production]],35,(LEN(Table1[[#This Row],[Production]]))-37)/(MID(Table1[[#This Row],[Stock]],35,(LEN(Table1[[#This Row],[Stock]]))-37))),0),"")</f>
        <v>1</v>
      </c>
      <c r="E753" t="s">
        <v>962</v>
      </c>
      <c r="F753" s="16">
        <f>VLOOKUP(LEFT(Table1[[#This Row],[Production]],LEN(Table1[[#This Row],[Production]])-7),Item!$A$5:$Z$1000,26,0)</f>
        <v>1.1919999999999999</v>
      </c>
      <c r="H753" s="8" t="str">
        <f>IFERROR(VLOOKUP(MID(Table1[[#This Row],[Production]],10,2),Special!$B$2:$D$26,3,0),"")</f>
        <v>-</v>
      </c>
      <c r="J753" t="b">
        <f>EXACT(LEFT(Table1[[#This Row],[Stock]],12),LEFT(Table1[[#This Row],[Production]],12))</f>
        <v>1</v>
      </c>
      <c r="K753" t="b">
        <f>EXACT((RIGHT(Table1[[#This Row],[Stock]],3)),((RIGHT(Table1[[#This Row],[Production]],3))))</f>
        <v>1</v>
      </c>
      <c r="L753" s="14" t="str">
        <f>IFERROR(VLOOKUP(Table1[[#This Row],[Stock]],[1]Sheet1!$A$7:$N$10000,14,0),"")</f>
        <v/>
      </c>
      <c r="M753" s="14" t="str">
        <f>IFERROR(ROUND((Table1[[#This Row],[Stock
(S&amp;L)]]/Table1[[#This Row],[Rate
(L/S)]]),0),"")</f>
        <v/>
      </c>
      <c r="O753" t="str">
        <f>IF(Table1[[#This Row],[Rate
(L/S)]]=1,"P/E","C")</f>
        <v>P/E</v>
      </c>
      <c r="P753" s="7">
        <f>IFERROR(VLOOKUP(Table1[[#This Row],[Stock]],[2]CUS030!$A$5:$BO$10000,21,0)/Table1[[#This Row],[Rate
(L/S)]],"")</f>
        <v>0</v>
      </c>
      <c r="Q753" s="7">
        <f>IFERROR(VLOOKUP(Table1[[#This Row],[Stock]],[2]CUS030!$A$5:$BO$10000,22,0)/Table1[[#This Row],[Rate
(L/S)]],"")</f>
        <v>0</v>
      </c>
      <c r="R753" s="7">
        <f>IFERROR(VLOOKUP(Table1[[#This Row],[Stock]],[2]CUS030!$A$5:$BO$10000,23,0)/Table1[[#This Row],[Rate
(L/S)]],"")</f>
        <v>0</v>
      </c>
      <c r="S753" s="7">
        <f>IFERROR(VLOOKUP(Table1[[#This Row],[Stock]],[2]CUS030!$A$5:$BO$10000,24,0)/Table1[[#This Row],[Rate
(L/S)]],"")</f>
        <v>0</v>
      </c>
      <c r="T753" s="7">
        <f>IFERROR(VLOOKUP(Table1[[#This Row],[Stock]],[2]CUS030!$A$5:$BO$10000,25,0)/Table1[[#This Row],[Rate
(L/S)]],"")</f>
        <v>0</v>
      </c>
      <c r="U753" s="7">
        <f>IFERROR(VLOOKUP(Table1[[#This Row],[Stock]],[2]CUS030!$A$5:$BO$10000,26,0)/Table1[[#This Row],[Rate
(L/S)]],"")</f>
        <v>0</v>
      </c>
      <c r="V753" s="7">
        <f>IFERROR(VLOOKUP(Table1[[#This Row],[Stock]],[2]CUS030!$A$5:$BO$10000,27,0)/Table1[[#This Row],[Rate
(L/S)]],"")</f>
        <v>0</v>
      </c>
      <c r="W753" s="7">
        <f>IFERROR(VLOOKUP(Table1[[#This Row],[Stock]],[2]CUS030!$A$5:$BO$10000,28,0)/Table1[[#This Row],[Rate
(L/S)]],"")</f>
        <v>0</v>
      </c>
      <c r="X753" s="7">
        <f>IFERROR(VLOOKUP(Table1[[#This Row],[Stock]],[2]CUS030!$A$5:$BO$10000,29,0)/Table1[[#This Row],[Rate
(L/S)]],"")</f>
        <v>0</v>
      </c>
      <c r="Y753" s="7">
        <f>IFERROR(VLOOKUP(Table1[[#This Row],[Stock]],[2]CUS030!$A$5:$BO$10000,30,0)/Table1[[#This Row],[Rate
(L/S)]],"")</f>
        <v>0</v>
      </c>
      <c r="Z753" s="7">
        <f>IFERROR(VLOOKUP(Table1[[#This Row],[Stock]],[2]CUS030!$A$5:$BO$10000,31,0)/Table1[[#This Row],[Rate
(L/S)]],"")</f>
        <v>0</v>
      </c>
      <c r="AA753" s="7">
        <f>IFERROR(VLOOKUP(Table1[[#This Row],[Stock]],[2]CUS030!$A$5:$BO$10000,32,0)/Table1[[#This Row],[Rate
(L/S)]],"")</f>
        <v>0</v>
      </c>
      <c r="AB753" s="7">
        <f>IFERROR(VLOOKUP(Table1[[#This Row],[Stock]],[2]CUS030!$A$5:$BO$10000,33,0)/Table1[[#This Row],[Rate
(L/S)]],"")</f>
        <v>0</v>
      </c>
      <c r="AC753" s="7">
        <f>IFERROR(VLOOKUP(Table1[[#This Row],[Stock]],[2]CUS030!$A$5:$BO$10000,34,0)/Table1[[#This Row],[Rate
(L/S)]],"")</f>
        <v>0</v>
      </c>
      <c r="AD753" s="7">
        <f>IFERROR(VLOOKUP(Table1[[#This Row],[Stock]],[2]CUS030!$A$5:$BO$10000,35,0)/Table1[[#This Row],[Rate
(L/S)]],"")</f>
        <v>0</v>
      </c>
      <c r="AE753" s="7">
        <f>IFERROR(VLOOKUP(Table1[[#This Row],[Stock]],[2]CUS030!$A$5:$BO$10000,36,0)/Table1[[#This Row],[Rate
(L/S)]],"")</f>
        <v>0</v>
      </c>
      <c r="AF753" s="7">
        <f>IFERROR(VLOOKUP(Table1[[#This Row],[Stock]],[2]CUS030!$A$5:$BO$10000,37,0)/Table1[[#This Row],[Rate
(L/S)]],"")</f>
        <v>0</v>
      </c>
      <c r="AG753" s="7">
        <f>IFERROR(VLOOKUP(Table1[[#This Row],[Stock]],[2]CUS030!$A$5:$BO$10000,38,0)/Table1[[#This Row],[Rate
(L/S)]],"")</f>
        <v>0</v>
      </c>
      <c r="AH753" s="7">
        <f>IFERROR(VLOOKUP(Table1[[#This Row],[Stock]],[2]CUS030!$A$5:$BO$10000,39,0)/Table1[[#This Row],[Rate
(L/S)]],"")</f>
        <v>0</v>
      </c>
      <c r="AI753" s="7">
        <f>IFERROR(VLOOKUP(Table1[[#This Row],[Stock]],[2]CUS030!$A$5:$BO$10000,40,0)/Table1[[#This Row],[Rate
(L/S)]],"")</f>
        <v>0</v>
      </c>
      <c r="AJ753" s="7">
        <f>IFERROR(VLOOKUP(Table1[[#This Row],[Stock]],[2]CUS030!$A$5:$BO$10000,41,0)/Table1[[#This Row],[Rate
(L/S)]],"")</f>
        <v>0</v>
      </c>
      <c r="AK753" s="7">
        <f>IFERROR(VLOOKUP(Table1[[#This Row],[Stock]],[2]CUS030!$A$5:$BO$10000,42,0)/Table1[[#This Row],[Rate
(L/S)]],"")</f>
        <v>0</v>
      </c>
      <c r="AL753" s="7">
        <f>IFERROR(VLOOKUP(Table1[[#This Row],[Stock]],[2]CUS030!$A$5:$BO$10000,43,0)/Table1[[#This Row],[Rate
(L/S)]],"")</f>
        <v>0</v>
      </c>
      <c r="AM753" s="7">
        <f>IFERROR(VLOOKUP(Table1[[#This Row],[Stock]],[2]CUS030!$A$5:$BO$10000,44,0)/Table1[[#This Row],[Rate
(L/S)]],"")</f>
        <v>0</v>
      </c>
      <c r="AN753" s="7">
        <f>IFERROR(VLOOKUP(Table1[[#This Row],[Stock]],[2]CUS030!$A$5:$BO$10000,45,0)/Table1[[#This Row],[Rate
(L/S)]],"")</f>
        <v>0</v>
      </c>
      <c r="AO753" s="7">
        <f>IFERROR(VLOOKUP(Table1[[#This Row],[Stock]],[2]CUS030!$A$5:$BO$10000,46,0)/Table1[[#This Row],[Rate
(L/S)]],"")</f>
        <v>0</v>
      </c>
      <c r="AP753" s="7">
        <f>IFERROR(VLOOKUP(Table1[[#This Row],[Stock]],[2]CUS030!$A$5:$BO$10000,47,0)/Table1[[#This Row],[Rate
(L/S)]],"")</f>
        <v>0</v>
      </c>
      <c r="AQ753" s="7">
        <f>IFERROR(VLOOKUP(Table1[[#This Row],[Stock]],[2]CUS030!$A$5:$BO$10000,48,0)/Table1[[#This Row],[Rate
(L/S)]],"")</f>
        <v>0</v>
      </c>
      <c r="AR753" s="7">
        <f>IFERROR(VLOOKUP(Table1[[#This Row],[Stock]],[2]CUS030!$A$5:$BO$10000,49,0)/Table1[[#This Row],[Rate
(L/S)]],"")</f>
        <v>0</v>
      </c>
      <c r="AS753" s="7">
        <f>IFERROR(VLOOKUP(Table1[[#This Row],[Stock]],[2]CUS030!$A$5:$BO$10000,50,0)/Table1[[#This Row],[Rate
(L/S)]],"")</f>
        <v>0</v>
      </c>
      <c r="AT753" s="7">
        <f>IFERROR(VLOOKUP(Table1[[#This Row],[Stock]],[2]CUS030!$A$5:$BO$10000,51,0)/Table1[[#This Row],[Rate
(L/S)]],"")</f>
        <v>0</v>
      </c>
      <c r="AU753" s="7">
        <f>IFERROR(VLOOKUP(Table1[[#This Row],[Stock]],[2]CUS030!$A$5:$BO$10000,52,0)/Table1[[#This Row],[Rate
(L/S)]],"")</f>
        <v>0</v>
      </c>
      <c r="AV753" s="7">
        <f>IFERROR(VLOOKUP(Table1[[#This Row],[Stock]],[2]CUS030!$A$5:$BO$10000,53,0)/Table1[[#This Row],[Rate
(L/S)]],"")</f>
        <v>0</v>
      </c>
      <c r="AW753" s="7">
        <f>IFERROR(VLOOKUP(Table1[[#This Row],[Stock]],[2]CUS030!$A$5:$BO$10000,54,0)/Table1[[#This Row],[Rate
(L/S)]],"")</f>
        <v>0</v>
      </c>
      <c r="AX753" s="7">
        <f>IFERROR(VLOOKUP(Table1[[#This Row],[Stock]],[2]CUS030!$A$5:$BO$10000,55,0)/Table1[[#This Row],[Rate
(L/S)]],"")</f>
        <v>0</v>
      </c>
      <c r="AY753" s="7">
        <f>IFERROR(VLOOKUP(Table1[[#This Row],[Stock]],[2]CUS030!$A$5:$BO$10000,56,0)/Table1[[#This Row],[Rate
(L/S)]],"")</f>
        <v>0</v>
      </c>
      <c r="AZ753" s="7">
        <f>IFERROR(VLOOKUP(Table1[[#This Row],[Stock]],[2]CUS030!$A$5:$BO$10000,57,0)/Table1[[#This Row],[Rate
(L/S)]],"")</f>
        <v>0</v>
      </c>
      <c r="BA753" s="7">
        <f>IFERROR(VLOOKUP(Table1[[#This Row],[Stock]],[2]CUS030!$A$5:$BO$10000,58,0)/Table1[[#This Row],[Rate
(L/S)]],"")</f>
        <v>0</v>
      </c>
      <c r="BB753" s="7">
        <f>IFERROR(VLOOKUP(Table1[[#This Row],[Stock]],[2]CUS030!$A$5:$BO$10000,59,0)/Table1[[#This Row],[Rate
(L/S)]],"")</f>
        <v>0</v>
      </c>
      <c r="BC753" s="7">
        <f>IFERROR(VLOOKUP(Table1[[#This Row],[Stock]],[2]CUS030!$A$5:$BO$10000,60,0)/Table1[[#This Row],[Rate
(L/S)]],"")</f>
        <v>0</v>
      </c>
      <c r="BD753" s="7">
        <f>IFERROR(VLOOKUP(Table1[[#This Row],[Stock]],[2]CUS030!$A$5:$BO$10000,61,0)/Table1[[#This Row],[Rate
(L/S)]],"")</f>
        <v>0</v>
      </c>
      <c r="BE753" s="7">
        <f>IFERROR(VLOOKUP(Table1[[#This Row],[Stock]],[2]CUS030!$A$5:$BO$10000,62,0)/Table1[[#This Row],[Rate
(L/S)]],"")</f>
        <v>0</v>
      </c>
      <c r="BF753" s="7">
        <f>IFERROR(VLOOKUP(Table1[[#This Row],[Stock]],[2]CUS030!$A$5:$BO$10000,63,0)/Table1[[#This Row],[Rate
(L/S)]],"")</f>
        <v>0</v>
      </c>
      <c r="BG753" s="7">
        <f>IFERROR(VLOOKUP(Table1[[#This Row],[Stock]],[2]CUS030!$A$5:$BO$10000,64,0)/Table1[[#This Row],[Rate
(L/S)]],"")</f>
        <v>0</v>
      </c>
      <c r="BH753" s="7">
        <f>IFERROR(VLOOKUP(Table1[[#This Row],[Stock]],[2]CUS030!$A$5:$BO$10000,65,0)/Table1[[#This Row],[Rate
(L/S)]],"")</f>
        <v>0</v>
      </c>
      <c r="BI753" s="7" t="s">
        <v>1</v>
      </c>
      <c r="BJ753" s="15">
        <f>IFERROR(IF(Table1[[#This Row],[S.Material]]="S",(Table1[[#This Row],[Total Qty]]+Table1[[#This Row],[N+1]]+Table1[[#This Row],[N+2]]),Table1[[#This Row],[Total Qty]]+Table1[[#This Row],[N+1]]),)</f>
        <v>0</v>
      </c>
      <c r="BK753" s="7" t="str">
        <f>IFERROR(IF(((AVERAGE((Table1[[#This Row],[N+1]],Table1[[#This Row],[N+2]]),Table1[[#This Row],[N+3]])-(Table1[[#This Row],[Total Qty]])))&gt;500,"Fixed&gt;500pcs",""),"")</f>
        <v/>
      </c>
      <c r="BL753" s="7" t="str">
        <f>IF(AND(Table1[[#This Row],[Last Forcast]]=0,Table1[[#This Row],[Total Qty]]&gt;0,Table1[[#This Row],[N+1]]&gt;0),"Check PO again","")</f>
        <v/>
      </c>
    </row>
    <row r="754" spans="2:64" x14ac:dyDescent="0.3">
      <c r="B754">
        <v>752</v>
      </c>
      <c r="C754" t="s">
        <v>963</v>
      </c>
      <c r="D754">
        <f>IFERROR(ROUND((MID(Table1[[#This Row],[Production]],35,(LEN(Table1[[#This Row],[Production]]))-37)/(MID(Table1[[#This Row],[Stock]],35,(LEN(Table1[[#This Row],[Stock]]))-37))),0),"")</f>
        <v>1</v>
      </c>
      <c r="E754" t="s">
        <v>963</v>
      </c>
      <c r="F754" s="16">
        <f>VLOOKUP(LEFT(Table1[[#This Row],[Production]],LEN(Table1[[#This Row],[Production]])-7),Item!$A$5:$Z$1000,26,0)</f>
        <v>1.1919999999999999</v>
      </c>
      <c r="H754" s="8" t="str">
        <f>IFERROR(VLOOKUP(MID(Table1[[#This Row],[Production]],10,2),Special!$B$2:$D$26,3,0),"")</f>
        <v>-</v>
      </c>
      <c r="J754" t="b">
        <f>EXACT(LEFT(Table1[[#This Row],[Stock]],12),LEFT(Table1[[#This Row],[Production]],12))</f>
        <v>1</v>
      </c>
      <c r="K754" t="b">
        <f>EXACT((RIGHT(Table1[[#This Row],[Stock]],3)),((RIGHT(Table1[[#This Row],[Production]],3))))</f>
        <v>1</v>
      </c>
      <c r="L754" s="14" t="str">
        <f>IFERROR(VLOOKUP(Table1[[#This Row],[Stock]],[1]Sheet1!$A$7:$N$10000,14,0),"")</f>
        <v/>
      </c>
      <c r="M754" s="14" t="str">
        <f>IFERROR(ROUND((Table1[[#This Row],[Stock
(S&amp;L)]]/Table1[[#This Row],[Rate
(L/S)]]),0),"")</f>
        <v/>
      </c>
      <c r="O754" t="str">
        <f>IF(Table1[[#This Row],[Rate
(L/S)]]=1,"P/E","C")</f>
        <v>P/E</v>
      </c>
      <c r="P754" s="7">
        <f>IFERROR(VLOOKUP(Table1[[#This Row],[Stock]],[2]CUS030!$A$5:$BO$10000,21,0)/Table1[[#This Row],[Rate
(L/S)]],"")</f>
        <v>0</v>
      </c>
      <c r="Q754" s="7">
        <f>IFERROR(VLOOKUP(Table1[[#This Row],[Stock]],[2]CUS030!$A$5:$BO$10000,22,0)/Table1[[#This Row],[Rate
(L/S)]],"")</f>
        <v>0</v>
      </c>
      <c r="R754" s="7">
        <f>IFERROR(VLOOKUP(Table1[[#This Row],[Stock]],[2]CUS030!$A$5:$BO$10000,23,0)/Table1[[#This Row],[Rate
(L/S)]],"")</f>
        <v>0</v>
      </c>
      <c r="S754" s="7">
        <f>IFERROR(VLOOKUP(Table1[[#This Row],[Stock]],[2]CUS030!$A$5:$BO$10000,24,0)/Table1[[#This Row],[Rate
(L/S)]],"")</f>
        <v>0</v>
      </c>
      <c r="T754" s="7">
        <f>IFERROR(VLOOKUP(Table1[[#This Row],[Stock]],[2]CUS030!$A$5:$BO$10000,25,0)/Table1[[#This Row],[Rate
(L/S)]],"")</f>
        <v>0</v>
      </c>
      <c r="U754" s="7">
        <f>IFERROR(VLOOKUP(Table1[[#This Row],[Stock]],[2]CUS030!$A$5:$BO$10000,26,0)/Table1[[#This Row],[Rate
(L/S)]],"")</f>
        <v>0</v>
      </c>
      <c r="V754" s="7">
        <f>IFERROR(VLOOKUP(Table1[[#This Row],[Stock]],[2]CUS030!$A$5:$BO$10000,27,0)/Table1[[#This Row],[Rate
(L/S)]],"")</f>
        <v>0</v>
      </c>
      <c r="W754" s="7">
        <f>IFERROR(VLOOKUP(Table1[[#This Row],[Stock]],[2]CUS030!$A$5:$BO$10000,28,0)/Table1[[#This Row],[Rate
(L/S)]],"")</f>
        <v>0</v>
      </c>
      <c r="X754" s="7">
        <f>IFERROR(VLOOKUP(Table1[[#This Row],[Stock]],[2]CUS030!$A$5:$BO$10000,29,0)/Table1[[#This Row],[Rate
(L/S)]],"")</f>
        <v>0</v>
      </c>
      <c r="Y754" s="7">
        <f>IFERROR(VLOOKUP(Table1[[#This Row],[Stock]],[2]CUS030!$A$5:$BO$10000,30,0)/Table1[[#This Row],[Rate
(L/S)]],"")</f>
        <v>0</v>
      </c>
      <c r="Z754" s="7">
        <f>IFERROR(VLOOKUP(Table1[[#This Row],[Stock]],[2]CUS030!$A$5:$BO$10000,31,0)/Table1[[#This Row],[Rate
(L/S)]],"")</f>
        <v>0</v>
      </c>
      <c r="AA754" s="7">
        <f>IFERROR(VLOOKUP(Table1[[#This Row],[Stock]],[2]CUS030!$A$5:$BO$10000,32,0)/Table1[[#This Row],[Rate
(L/S)]],"")</f>
        <v>0</v>
      </c>
      <c r="AB754" s="7">
        <f>IFERROR(VLOOKUP(Table1[[#This Row],[Stock]],[2]CUS030!$A$5:$BO$10000,33,0)/Table1[[#This Row],[Rate
(L/S)]],"")</f>
        <v>0</v>
      </c>
      <c r="AC754" s="7">
        <f>IFERROR(VLOOKUP(Table1[[#This Row],[Stock]],[2]CUS030!$A$5:$BO$10000,34,0)/Table1[[#This Row],[Rate
(L/S)]],"")</f>
        <v>0</v>
      </c>
      <c r="AD754" s="7">
        <f>IFERROR(VLOOKUP(Table1[[#This Row],[Stock]],[2]CUS030!$A$5:$BO$10000,35,0)/Table1[[#This Row],[Rate
(L/S)]],"")</f>
        <v>0</v>
      </c>
      <c r="AE754" s="7">
        <f>IFERROR(VLOOKUP(Table1[[#This Row],[Stock]],[2]CUS030!$A$5:$BO$10000,36,0)/Table1[[#This Row],[Rate
(L/S)]],"")</f>
        <v>0</v>
      </c>
      <c r="AF754" s="7">
        <f>IFERROR(VLOOKUP(Table1[[#This Row],[Stock]],[2]CUS030!$A$5:$BO$10000,37,0)/Table1[[#This Row],[Rate
(L/S)]],"")</f>
        <v>0</v>
      </c>
      <c r="AG754" s="7">
        <f>IFERROR(VLOOKUP(Table1[[#This Row],[Stock]],[2]CUS030!$A$5:$BO$10000,38,0)/Table1[[#This Row],[Rate
(L/S)]],"")</f>
        <v>0</v>
      </c>
      <c r="AH754" s="7">
        <f>IFERROR(VLOOKUP(Table1[[#This Row],[Stock]],[2]CUS030!$A$5:$BO$10000,39,0)/Table1[[#This Row],[Rate
(L/S)]],"")</f>
        <v>0</v>
      </c>
      <c r="AI754" s="7">
        <f>IFERROR(VLOOKUP(Table1[[#This Row],[Stock]],[2]CUS030!$A$5:$BO$10000,40,0)/Table1[[#This Row],[Rate
(L/S)]],"")</f>
        <v>0</v>
      </c>
      <c r="AJ754" s="7">
        <f>IFERROR(VLOOKUP(Table1[[#This Row],[Stock]],[2]CUS030!$A$5:$BO$10000,41,0)/Table1[[#This Row],[Rate
(L/S)]],"")</f>
        <v>0</v>
      </c>
      <c r="AK754" s="7">
        <f>IFERROR(VLOOKUP(Table1[[#This Row],[Stock]],[2]CUS030!$A$5:$BO$10000,42,0)/Table1[[#This Row],[Rate
(L/S)]],"")</f>
        <v>0</v>
      </c>
      <c r="AL754" s="7">
        <f>IFERROR(VLOOKUP(Table1[[#This Row],[Stock]],[2]CUS030!$A$5:$BO$10000,43,0)/Table1[[#This Row],[Rate
(L/S)]],"")</f>
        <v>0</v>
      </c>
      <c r="AM754" s="7">
        <f>IFERROR(VLOOKUP(Table1[[#This Row],[Stock]],[2]CUS030!$A$5:$BO$10000,44,0)/Table1[[#This Row],[Rate
(L/S)]],"")</f>
        <v>0</v>
      </c>
      <c r="AN754" s="7">
        <f>IFERROR(VLOOKUP(Table1[[#This Row],[Stock]],[2]CUS030!$A$5:$BO$10000,45,0)/Table1[[#This Row],[Rate
(L/S)]],"")</f>
        <v>0</v>
      </c>
      <c r="AO754" s="7">
        <f>IFERROR(VLOOKUP(Table1[[#This Row],[Stock]],[2]CUS030!$A$5:$BO$10000,46,0)/Table1[[#This Row],[Rate
(L/S)]],"")</f>
        <v>0</v>
      </c>
      <c r="AP754" s="7">
        <f>IFERROR(VLOOKUP(Table1[[#This Row],[Stock]],[2]CUS030!$A$5:$BO$10000,47,0)/Table1[[#This Row],[Rate
(L/S)]],"")</f>
        <v>0</v>
      </c>
      <c r="AQ754" s="7">
        <f>IFERROR(VLOOKUP(Table1[[#This Row],[Stock]],[2]CUS030!$A$5:$BO$10000,48,0)/Table1[[#This Row],[Rate
(L/S)]],"")</f>
        <v>0</v>
      </c>
      <c r="AR754" s="7">
        <f>IFERROR(VLOOKUP(Table1[[#This Row],[Stock]],[2]CUS030!$A$5:$BO$10000,49,0)/Table1[[#This Row],[Rate
(L/S)]],"")</f>
        <v>0</v>
      </c>
      <c r="AS754" s="7">
        <f>IFERROR(VLOOKUP(Table1[[#This Row],[Stock]],[2]CUS030!$A$5:$BO$10000,50,0)/Table1[[#This Row],[Rate
(L/S)]],"")</f>
        <v>0</v>
      </c>
      <c r="AT754" s="7">
        <f>IFERROR(VLOOKUP(Table1[[#This Row],[Stock]],[2]CUS030!$A$5:$BO$10000,51,0)/Table1[[#This Row],[Rate
(L/S)]],"")</f>
        <v>0</v>
      </c>
      <c r="AU754" s="7">
        <f>IFERROR(VLOOKUP(Table1[[#This Row],[Stock]],[2]CUS030!$A$5:$BO$10000,52,0)/Table1[[#This Row],[Rate
(L/S)]],"")</f>
        <v>0</v>
      </c>
      <c r="AV754" s="7">
        <f>IFERROR(VLOOKUP(Table1[[#This Row],[Stock]],[2]CUS030!$A$5:$BO$10000,53,0)/Table1[[#This Row],[Rate
(L/S)]],"")</f>
        <v>0</v>
      </c>
      <c r="AW754" s="7">
        <f>IFERROR(VLOOKUP(Table1[[#This Row],[Stock]],[2]CUS030!$A$5:$BO$10000,54,0)/Table1[[#This Row],[Rate
(L/S)]],"")</f>
        <v>0</v>
      </c>
      <c r="AX754" s="7">
        <f>IFERROR(VLOOKUP(Table1[[#This Row],[Stock]],[2]CUS030!$A$5:$BO$10000,55,0)/Table1[[#This Row],[Rate
(L/S)]],"")</f>
        <v>0</v>
      </c>
      <c r="AY754" s="7">
        <f>IFERROR(VLOOKUP(Table1[[#This Row],[Stock]],[2]CUS030!$A$5:$BO$10000,56,0)/Table1[[#This Row],[Rate
(L/S)]],"")</f>
        <v>0</v>
      </c>
      <c r="AZ754" s="7">
        <f>IFERROR(VLOOKUP(Table1[[#This Row],[Stock]],[2]CUS030!$A$5:$BO$10000,57,0)/Table1[[#This Row],[Rate
(L/S)]],"")</f>
        <v>0</v>
      </c>
      <c r="BA754" s="7">
        <f>IFERROR(VLOOKUP(Table1[[#This Row],[Stock]],[2]CUS030!$A$5:$BO$10000,58,0)/Table1[[#This Row],[Rate
(L/S)]],"")</f>
        <v>0</v>
      </c>
      <c r="BB754" s="7">
        <f>IFERROR(VLOOKUP(Table1[[#This Row],[Stock]],[2]CUS030!$A$5:$BO$10000,59,0)/Table1[[#This Row],[Rate
(L/S)]],"")</f>
        <v>0</v>
      </c>
      <c r="BC754" s="7">
        <f>IFERROR(VLOOKUP(Table1[[#This Row],[Stock]],[2]CUS030!$A$5:$BO$10000,60,0)/Table1[[#This Row],[Rate
(L/S)]],"")</f>
        <v>0</v>
      </c>
      <c r="BD754" s="7">
        <f>IFERROR(VLOOKUP(Table1[[#This Row],[Stock]],[2]CUS030!$A$5:$BO$10000,61,0)/Table1[[#This Row],[Rate
(L/S)]],"")</f>
        <v>0</v>
      </c>
      <c r="BE754" s="7">
        <f>IFERROR(VLOOKUP(Table1[[#This Row],[Stock]],[2]CUS030!$A$5:$BO$10000,62,0)/Table1[[#This Row],[Rate
(L/S)]],"")</f>
        <v>0</v>
      </c>
      <c r="BF754" s="7">
        <f>IFERROR(VLOOKUP(Table1[[#This Row],[Stock]],[2]CUS030!$A$5:$BO$10000,63,0)/Table1[[#This Row],[Rate
(L/S)]],"")</f>
        <v>0</v>
      </c>
      <c r="BG754" s="7">
        <f>IFERROR(VLOOKUP(Table1[[#This Row],[Stock]],[2]CUS030!$A$5:$BO$10000,64,0)/Table1[[#This Row],[Rate
(L/S)]],"")</f>
        <v>0</v>
      </c>
      <c r="BH754" s="7">
        <f>IFERROR(VLOOKUP(Table1[[#This Row],[Stock]],[2]CUS030!$A$5:$BO$10000,65,0)/Table1[[#This Row],[Rate
(L/S)]],"")</f>
        <v>0</v>
      </c>
      <c r="BI754" s="7" t="s">
        <v>1</v>
      </c>
      <c r="BJ754" s="15">
        <f>IFERROR(IF(Table1[[#This Row],[S.Material]]="S",(Table1[[#This Row],[Total Qty]]+Table1[[#This Row],[N+1]]+Table1[[#This Row],[N+2]]),Table1[[#This Row],[Total Qty]]+Table1[[#This Row],[N+1]]),)</f>
        <v>0</v>
      </c>
      <c r="BK754" s="7" t="str">
        <f>IFERROR(IF(((AVERAGE((Table1[[#This Row],[N+1]],Table1[[#This Row],[N+2]]),Table1[[#This Row],[N+3]])-(Table1[[#This Row],[Total Qty]])))&gt;500,"Fixed&gt;500pcs",""),"")</f>
        <v/>
      </c>
      <c r="BL754" s="7" t="str">
        <f>IF(AND(Table1[[#This Row],[Last Forcast]]=0,Table1[[#This Row],[Total Qty]]&gt;0,Table1[[#This Row],[N+1]]&gt;0),"Check PO again","")</f>
        <v/>
      </c>
    </row>
    <row r="755" spans="2:64" x14ac:dyDescent="0.3">
      <c r="B755">
        <v>753</v>
      </c>
      <c r="C755" t="s">
        <v>964</v>
      </c>
      <c r="D755">
        <f>IFERROR(ROUND((MID(Table1[[#This Row],[Production]],35,(LEN(Table1[[#This Row],[Production]]))-37)/(MID(Table1[[#This Row],[Stock]],35,(LEN(Table1[[#This Row],[Stock]]))-37))),0),"")</f>
        <v>1</v>
      </c>
      <c r="E755" t="s">
        <v>964</v>
      </c>
      <c r="F755" s="16">
        <f>VLOOKUP(LEFT(Table1[[#This Row],[Production]],LEN(Table1[[#This Row],[Production]])-7),Item!$A$5:$Z$1000,26,0)</f>
        <v>1.8720000000000001</v>
      </c>
      <c r="H755" s="8" t="str">
        <f>IFERROR(VLOOKUP(MID(Table1[[#This Row],[Production]],10,2),Special!$B$2:$D$26,3,0),"")</f>
        <v>-</v>
      </c>
      <c r="J755" t="b">
        <f>EXACT(LEFT(Table1[[#This Row],[Stock]],12),LEFT(Table1[[#This Row],[Production]],12))</f>
        <v>1</v>
      </c>
      <c r="K755" t="b">
        <f>EXACT((RIGHT(Table1[[#This Row],[Stock]],3)),((RIGHT(Table1[[#This Row],[Production]],3))))</f>
        <v>1</v>
      </c>
      <c r="L755" s="14" t="str">
        <f>IFERROR(VLOOKUP(Table1[[#This Row],[Stock]],[1]Sheet1!$A$7:$N$10000,14,0),"")</f>
        <v/>
      </c>
      <c r="M755" s="14" t="str">
        <f>IFERROR(ROUND((Table1[[#This Row],[Stock
(S&amp;L)]]/Table1[[#This Row],[Rate
(L/S)]]),0),"")</f>
        <v/>
      </c>
      <c r="O755" t="str">
        <f>IF(Table1[[#This Row],[Rate
(L/S)]]=1,"P/E","C")</f>
        <v>P/E</v>
      </c>
      <c r="P755" s="7">
        <f>IFERROR(VLOOKUP(Table1[[#This Row],[Stock]],[2]CUS030!$A$5:$BO$10000,21,0)/Table1[[#This Row],[Rate
(L/S)]],"")</f>
        <v>0</v>
      </c>
      <c r="Q755" s="7">
        <f>IFERROR(VLOOKUP(Table1[[#This Row],[Stock]],[2]CUS030!$A$5:$BO$10000,22,0)/Table1[[#This Row],[Rate
(L/S)]],"")</f>
        <v>0</v>
      </c>
      <c r="R755" s="7">
        <f>IFERROR(VLOOKUP(Table1[[#This Row],[Stock]],[2]CUS030!$A$5:$BO$10000,23,0)/Table1[[#This Row],[Rate
(L/S)]],"")</f>
        <v>0</v>
      </c>
      <c r="S755" s="7">
        <f>IFERROR(VLOOKUP(Table1[[#This Row],[Stock]],[2]CUS030!$A$5:$BO$10000,24,0)/Table1[[#This Row],[Rate
(L/S)]],"")</f>
        <v>0</v>
      </c>
      <c r="T755" s="7">
        <f>IFERROR(VLOOKUP(Table1[[#This Row],[Stock]],[2]CUS030!$A$5:$BO$10000,25,0)/Table1[[#This Row],[Rate
(L/S)]],"")</f>
        <v>0</v>
      </c>
      <c r="U755" s="7">
        <f>IFERROR(VLOOKUP(Table1[[#This Row],[Stock]],[2]CUS030!$A$5:$BO$10000,26,0)/Table1[[#This Row],[Rate
(L/S)]],"")</f>
        <v>0</v>
      </c>
      <c r="V755" s="7">
        <f>IFERROR(VLOOKUP(Table1[[#This Row],[Stock]],[2]CUS030!$A$5:$BO$10000,27,0)/Table1[[#This Row],[Rate
(L/S)]],"")</f>
        <v>0</v>
      </c>
      <c r="W755" s="7">
        <f>IFERROR(VLOOKUP(Table1[[#This Row],[Stock]],[2]CUS030!$A$5:$BO$10000,28,0)/Table1[[#This Row],[Rate
(L/S)]],"")</f>
        <v>0</v>
      </c>
      <c r="X755" s="7">
        <f>IFERROR(VLOOKUP(Table1[[#This Row],[Stock]],[2]CUS030!$A$5:$BO$10000,29,0)/Table1[[#This Row],[Rate
(L/S)]],"")</f>
        <v>0</v>
      </c>
      <c r="Y755" s="7">
        <f>IFERROR(VLOOKUP(Table1[[#This Row],[Stock]],[2]CUS030!$A$5:$BO$10000,30,0)/Table1[[#This Row],[Rate
(L/S)]],"")</f>
        <v>0</v>
      </c>
      <c r="Z755" s="7">
        <f>IFERROR(VLOOKUP(Table1[[#This Row],[Stock]],[2]CUS030!$A$5:$BO$10000,31,0)/Table1[[#This Row],[Rate
(L/S)]],"")</f>
        <v>0</v>
      </c>
      <c r="AA755" s="7">
        <f>IFERROR(VLOOKUP(Table1[[#This Row],[Stock]],[2]CUS030!$A$5:$BO$10000,32,0)/Table1[[#This Row],[Rate
(L/S)]],"")</f>
        <v>0</v>
      </c>
      <c r="AB755" s="7">
        <f>IFERROR(VLOOKUP(Table1[[#This Row],[Stock]],[2]CUS030!$A$5:$BO$10000,33,0)/Table1[[#This Row],[Rate
(L/S)]],"")</f>
        <v>0</v>
      </c>
      <c r="AC755" s="7">
        <f>IFERROR(VLOOKUP(Table1[[#This Row],[Stock]],[2]CUS030!$A$5:$BO$10000,34,0)/Table1[[#This Row],[Rate
(L/S)]],"")</f>
        <v>0</v>
      </c>
      <c r="AD755" s="7">
        <f>IFERROR(VLOOKUP(Table1[[#This Row],[Stock]],[2]CUS030!$A$5:$BO$10000,35,0)/Table1[[#This Row],[Rate
(L/S)]],"")</f>
        <v>0</v>
      </c>
      <c r="AE755" s="7">
        <f>IFERROR(VLOOKUP(Table1[[#This Row],[Stock]],[2]CUS030!$A$5:$BO$10000,36,0)/Table1[[#This Row],[Rate
(L/S)]],"")</f>
        <v>0</v>
      </c>
      <c r="AF755" s="7">
        <f>IFERROR(VLOOKUP(Table1[[#This Row],[Stock]],[2]CUS030!$A$5:$BO$10000,37,0)/Table1[[#This Row],[Rate
(L/S)]],"")</f>
        <v>0</v>
      </c>
      <c r="AG755" s="7">
        <f>IFERROR(VLOOKUP(Table1[[#This Row],[Stock]],[2]CUS030!$A$5:$BO$10000,38,0)/Table1[[#This Row],[Rate
(L/S)]],"")</f>
        <v>0</v>
      </c>
      <c r="AH755" s="7">
        <f>IFERROR(VLOOKUP(Table1[[#This Row],[Stock]],[2]CUS030!$A$5:$BO$10000,39,0)/Table1[[#This Row],[Rate
(L/S)]],"")</f>
        <v>0</v>
      </c>
      <c r="AI755" s="7">
        <f>IFERROR(VLOOKUP(Table1[[#This Row],[Stock]],[2]CUS030!$A$5:$BO$10000,40,0)/Table1[[#This Row],[Rate
(L/S)]],"")</f>
        <v>0</v>
      </c>
      <c r="AJ755" s="7">
        <f>IFERROR(VLOOKUP(Table1[[#This Row],[Stock]],[2]CUS030!$A$5:$BO$10000,41,0)/Table1[[#This Row],[Rate
(L/S)]],"")</f>
        <v>0</v>
      </c>
      <c r="AK755" s="7">
        <f>IFERROR(VLOOKUP(Table1[[#This Row],[Stock]],[2]CUS030!$A$5:$BO$10000,42,0)/Table1[[#This Row],[Rate
(L/S)]],"")</f>
        <v>0</v>
      </c>
      <c r="AL755" s="7">
        <f>IFERROR(VLOOKUP(Table1[[#This Row],[Stock]],[2]CUS030!$A$5:$BO$10000,43,0)/Table1[[#This Row],[Rate
(L/S)]],"")</f>
        <v>0</v>
      </c>
      <c r="AM755" s="7">
        <f>IFERROR(VLOOKUP(Table1[[#This Row],[Stock]],[2]CUS030!$A$5:$BO$10000,44,0)/Table1[[#This Row],[Rate
(L/S)]],"")</f>
        <v>0</v>
      </c>
      <c r="AN755" s="7">
        <f>IFERROR(VLOOKUP(Table1[[#This Row],[Stock]],[2]CUS030!$A$5:$BO$10000,45,0)/Table1[[#This Row],[Rate
(L/S)]],"")</f>
        <v>0</v>
      </c>
      <c r="AO755" s="7">
        <f>IFERROR(VLOOKUP(Table1[[#This Row],[Stock]],[2]CUS030!$A$5:$BO$10000,46,0)/Table1[[#This Row],[Rate
(L/S)]],"")</f>
        <v>0</v>
      </c>
      <c r="AP755" s="7">
        <f>IFERROR(VLOOKUP(Table1[[#This Row],[Stock]],[2]CUS030!$A$5:$BO$10000,47,0)/Table1[[#This Row],[Rate
(L/S)]],"")</f>
        <v>0</v>
      </c>
      <c r="AQ755" s="7">
        <f>IFERROR(VLOOKUP(Table1[[#This Row],[Stock]],[2]CUS030!$A$5:$BO$10000,48,0)/Table1[[#This Row],[Rate
(L/S)]],"")</f>
        <v>0</v>
      </c>
      <c r="AR755" s="7">
        <f>IFERROR(VLOOKUP(Table1[[#This Row],[Stock]],[2]CUS030!$A$5:$BO$10000,49,0)/Table1[[#This Row],[Rate
(L/S)]],"")</f>
        <v>0</v>
      </c>
      <c r="AS755" s="7">
        <f>IFERROR(VLOOKUP(Table1[[#This Row],[Stock]],[2]CUS030!$A$5:$BO$10000,50,0)/Table1[[#This Row],[Rate
(L/S)]],"")</f>
        <v>0</v>
      </c>
      <c r="AT755" s="7">
        <f>IFERROR(VLOOKUP(Table1[[#This Row],[Stock]],[2]CUS030!$A$5:$BO$10000,51,0)/Table1[[#This Row],[Rate
(L/S)]],"")</f>
        <v>0</v>
      </c>
      <c r="AU755" s="7">
        <f>IFERROR(VLOOKUP(Table1[[#This Row],[Stock]],[2]CUS030!$A$5:$BO$10000,52,0)/Table1[[#This Row],[Rate
(L/S)]],"")</f>
        <v>0</v>
      </c>
      <c r="AV755" s="7">
        <f>IFERROR(VLOOKUP(Table1[[#This Row],[Stock]],[2]CUS030!$A$5:$BO$10000,53,0)/Table1[[#This Row],[Rate
(L/S)]],"")</f>
        <v>0</v>
      </c>
      <c r="AW755" s="7">
        <f>IFERROR(VLOOKUP(Table1[[#This Row],[Stock]],[2]CUS030!$A$5:$BO$10000,54,0)/Table1[[#This Row],[Rate
(L/S)]],"")</f>
        <v>0</v>
      </c>
      <c r="AX755" s="7">
        <f>IFERROR(VLOOKUP(Table1[[#This Row],[Stock]],[2]CUS030!$A$5:$BO$10000,55,0)/Table1[[#This Row],[Rate
(L/S)]],"")</f>
        <v>0</v>
      </c>
      <c r="AY755" s="7">
        <f>IFERROR(VLOOKUP(Table1[[#This Row],[Stock]],[2]CUS030!$A$5:$BO$10000,56,0)/Table1[[#This Row],[Rate
(L/S)]],"")</f>
        <v>0</v>
      </c>
      <c r="AZ755" s="7">
        <f>IFERROR(VLOOKUP(Table1[[#This Row],[Stock]],[2]CUS030!$A$5:$BO$10000,57,0)/Table1[[#This Row],[Rate
(L/S)]],"")</f>
        <v>0</v>
      </c>
      <c r="BA755" s="7">
        <f>IFERROR(VLOOKUP(Table1[[#This Row],[Stock]],[2]CUS030!$A$5:$BO$10000,58,0)/Table1[[#This Row],[Rate
(L/S)]],"")</f>
        <v>0</v>
      </c>
      <c r="BB755" s="7">
        <f>IFERROR(VLOOKUP(Table1[[#This Row],[Stock]],[2]CUS030!$A$5:$BO$10000,59,0)/Table1[[#This Row],[Rate
(L/S)]],"")</f>
        <v>0</v>
      </c>
      <c r="BC755" s="7">
        <f>IFERROR(VLOOKUP(Table1[[#This Row],[Stock]],[2]CUS030!$A$5:$BO$10000,60,0)/Table1[[#This Row],[Rate
(L/S)]],"")</f>
        <v>0</v>
      </c>
      <c r="BD755" s="7">
        <f>IFERROR(VLOOKUP(Table1[[#This Row],[Stock]],[2]CUS030!$A$5:$BO$10000,61,0)/Table1[[#This Row],[Rate
(L/S)]],"")</f>
        <v>0</v>
      </c>
      <c r="BE755" s="7">
        <f>IFERROR(VLOOKUP(Table1[[#This Row],[Stock]],[2]CUS030!$A$5:$BO$10000,62,0)/Table1[[#This Row],[Rate
(L/S)]],"")</f>
        <v>0</v>
      </c>
      <c r="BF755" s="7">
        <f>IFERROR(VLOOKUP(Table1[[#This Row],[Stock]],[2]CUS030!$A$5:$BO$10000,63,0)/Table1[[#This Row],[Rate
(L/S)]],"")</f>
        <v>0</v>
      </c>
      <c r="BG755" s="7">
        <f>IFERROR(VLOOKUP(Table1[[#This Row],[Stock]],[2]CUS030!$A$5:$BO$10000,64,0)/Table1[[#This Row],[Rate
(L/S)]],"")</f>
        <v>0</v>
      </c>
      <c r="BH755" s="7">
        <f>IFERROR(VLOOKUP(Table1[[#This Row],[Stock]],[2]CUS030!$A$5:$BO$10000,65,0)/Table1[[#This Row],[Rate
(L/S)]],"")</f>
        <v>0</v>
      </c>
      <c r="BI755" s="7" t="s">
        <v>1</v>
      </c>
      <c r="BJ755" s="15">
        <f>IFERROR(IF(Table1[[#This Row],[S.Material]]="S",(Table1[[#This Row],[Total Qty]]+Table1[[#This Row],[N+1]]+Table1[[#This Row],[N+2]]),Table1[[#This Row],[Total Qty]]+Table1[[#This Row],[N+1]]),)</f>
        <v>0</v>
      </c>
      <c r="BK755" s="7" t="str">
        <f>IFERROR(IF(((AVERAGE((Table1[[#This Row],[N+1]],Table1[[#This Row],[N+2]]),Table1[[#This Row],[N+3]])-(Table1[[#This Row],[Total Qty]])))&gt;500,"Fixed&gt;500pcs",""),"")</f>
        <v/>
      </c>
      <c r="BL755" s="7" t="str">
        <f>IF(AND(Table1[[#This Row],[Last Forcast]]=0,Table1[[#This Row],[Total Qty]]&gt;0,Table1[[#This Row],[N+1]]&gt;0),"Check PO again","")</f>
        <v/>
      </c>
    </row>
    <row r="756" spans="2:64" x14ac:dyDescent="0.3">
      <c r="B756">
        <v>754</v>
      </c>
      <c r="C756" t="s">
        <v>965</v>
      </c>
      <c r="D756">
        <f>IFERROR(ROUND((MID(Table1[[#This Row],[Production]],35,(LEN(Table1[[#This Row],[Production]]))-37)/(MID(Table1[[#This Row],[Stock]],35,(LEN(Table1[[#This Row],[Stock]]))-37))),0),"")</f>
        <v>1</v>
      </c>
      <c r="E756" t="s">
        <v>965</v>
      </c>
      <c r="F756" s="16">
        <f>VLOOKUP(LEFT(Table1[[#This Row],[Production]],LEN(Table1[[#This Row],[Production]])-7),Item!$A$5:$Z$1000,26,0)</f>
        <v>1.0580000000000001</v>
      </c>
      <c r="H756" s="8" t="str">
        <f>IFERROR(VLOOKUP(MID(Table1[[#This Row],[Production]],10,2),Special!$B$2:$D$26,3,0),"")</f>
        <v>-</v>
      </c>
      <c r="J756" t="b">
        <f>EXACT(LEFT(Table1[[#This Row],[Stock]],12),LEFT(Table1[[#This Row],[Production]],12))</f>
        <v>1</v>
      </c>
      <c r="K756" t="b">
        <f>EXACT((RIGHT(Table1[[#This Row],[Stock]],3)),((RIGHT(Table1[[#This Row],[Production]],3))))</f>
        <v>1</v>
      </c>
      <c r="L756" s="14" t="str">
        <f>IFERROR(VLOOKUP(Table1[[#This Row],[Stock]],[1]Sheet1!$A$7:$N$10000,14,0),"")</f>
        <v/>
      </c>
      <c r="M756" s="14" t="str">
        <f>IFERROR(ROUND((Table1[[#This Row],[Stock
(S&amp;L)]]/Table1[[#This Row],[Rate
(L/S)]]),0),"")</f>
        <v/>
      </c>
      <c r="O756" t="str">
        <f>IF(Table1[[#This Row],[Rate
(L/S)]]=1,"P/E","C")</f>
        <v>P/E</v>
      </c>
      <c r="P756" s="7">
        <f>IFERROR(VLOOKUP(Table1[[#This Row],[Stock]],[2]CUS030!$A$5:$BO$10000,21,0)/Table1[[#This Row],[Rate
(L/S)]],"")</f>
        <v>0</v>
      </c>
      <c r="Q756" s="7">
        <f>IFERROR(VLOOKUP(Table1[[#This Row],[Stock]],[2]CUS030!$A$5:$BO$10000,22,0)/Table1[[#This Row],[Rate
(L/S)]],"")</f>
        <v>0</v>
      </c>
      <c r="R756" s="7">
        <f>IFERROR(VLOOKUP(Table1[[#This Row],[Stock]],[2]CUS030!$A$5:$BO$10000,23,0)/Table1[[#This Row],[Rate
(L/S)]],"")</f>
        <v>0</v>
      </c>
      <c r="S756" s="7">
        <f>IFERROR(VLOOKUP(Table1[[#This Row],[Stock]],[2]CUS030!$A$5:$BO$10000,24,0)/Table1[[#This Row],[Rate
(L/S)]],"")</f>
        <v>0</v>
      </c>
      <c r="T756" s="7">
        <f>IFERROR(VLOOKUP(Table1[[#This Row],[Stock]],[2]CUS030!$A$5:$BO$10000,25,0)/Table1[[#This Row],[Rate
(L/S)]],"")</f>
        <v>0</v>
      </c>
      <c r="U756" s="7">
        <f>IFERROR(VLOOKUP(Table1[[#This Row],[Stock]],[2]CUS030!$A$5:$BO$10000,26,0)/Table1[[#This Row],[Rate
(L/S)]],"")</f>
        <v>0</v>
      </c>
      <c r="V756" s="7">
        <f>IFERROR(VLOOKUP(Table1[[#This Row],[Stock]],[2]CUS030!$A$5:$BO$10000,27,0)/Table1[[#This Row],[Rate
(L/S)]],"")</f>
        <v>0</v>
      </c>
      <c r="W756" s="7">
        <f>IFERROR(VLOOKUP(Table1[[#This Row],[Stock]],[2]CUS030!$A$5:$BO$10000,28,0)/Table1[[#This Row],[Rate
(L/S)]],"")</f>
        <v>0</v>
      </c>
      <c r="X756" s="7">
        <f>IFERROR(VLOOKUP(Table1[[#This Row],[Stock]],[2]CUS030!$A$5:$BO$10000,29,0)/Table1[[#This Row],[Rate
(L/S)]],"")</f>
        <v>0</v>
      </c>
      <c r="Y756" s="7">
        <f>IFERROR(VLOOKUP(Table1[[#This Row],[Stock]],[2]CUS030!$A$5:$BO$10000,30,0)/Table1[[#This Row],[Rate
(L/S)]],"")</f>
        <v>0</v>
      </c>
      <c r="Z756" s="7">
        <f>IFERROR(VLOOKUP(Table1[[#This Row],[Stock]],[2]CUS030!$A$5:$BO$10000,31,0)/Table1[[#This Row],[Rate
(L/S)]],"")</f>
        <v>0</v>
      </c>
      <c r="AA756" s="7">
        <f>IFERROR(VLOOKUP(Table1[[#This Row],[Stock]],[2]CUS030!$A$5:$BO$10000,32,0)/Table1[[#This Row],[Rate
(L/S)]],"")</f>
        <v>0</v>
      </c>
      <c r="AB756" s="7">
        <f>IFERROR(VLOOKUP(Table1[[#This Row],[Stock]],[2]CUS030!$A$5:$BO$10000,33,0)/Table1[[#This Row],[Rate
(L/S)]],"")</f>
        <v>0</v>
      </c>
      <c r="AC756" s="7">
        <f>IFERROR(VLOOKUP(Table1[[#This Row],[Stock]],[2]CUS030!$A$5:$BO$10000,34,0)/Table1[[#This Row],[Rate
(L/S)]],"")</f>
        <v>0</v>
      </c>
      <c r="AD756" s="7">
        <f>IFERROR(VLOOKUP(Table1[[#This Row],[Stock]],[2]CUS030!$A$5:$BO$10000,35,0)/Table1[[#This Row],[Rate
(L/S)]],"")</f>
        <v>0</v>
      </c>
      <c r="AE756" s="7">
        <f>IFERROR(VLOOKUP(Table1[[#This Row],[Stock]],[2]CUS030!$A$5:$BO$10000,36,0)/Table1[[#This Row],[Rate
(L/S)]],"")</f>
        <v>0</v>
      </c>
      <c r="AF756" s="7">
        <f>IFERROR(VLOOKUP(Table1[[#This Row],[Stock]],[2]CUS030!$A$5:$BO$10000,37,0)/Table1[[#This Row],[Rate
(L/S)]],"")</f>
        <v>0</v>
      </c>
      <c r="AG756" s="7">
        <f>IFERROR(VLOOKUP(Table1[[#This Row],[Stock]],[2]CUS030!$A$5:$BO$10000,38,0)/Table1[[#This Row],[Rate
(L/S)]],"")</f>
        <v>0</v>
      </c>
      <c r="AH756" s="7">
        <f>IFERROR(VLOOKUP(Table1[[#This Row],[Stock]],[2]CUS030!$A$5:$BO$10000,39,0)/Table1[[#This Row],[Rate
(L/S)]],"")</f>
        <v>0</v>
      </c>
      <c r="AI756" s="7">
        <f>IFERROR(VLOOKUP(Table1[[#This Row],[Stock]],[2]CUS030!$A$5:$BO$10000,40,0)/Table1[[#This Row],[Rate
(L/S)]],"")</f>
        <v>0</v>
      </c>
      <c r="AJ756" s="7">
        <f>IFERROR(VLOOKUP(Table1[[#This Row],[Stock]],[2]CUS030!$A$5:$BO$10000,41,0)/Table1[[#This Row],[Rate
(L/S)]],"")</f>
        <v>0</v>
      </c>
      <c r="AK756" s="7">
        <f>IFERROR(VLOOKUP(Table1[[#This Row],[Stock]],[2]CUS030!$A$5:$BO$10000,42,0)/Table1[[#This Row],[Rate
(L/S)]],"")</f>
        <v>0</v>
      </c>
      <c r="AL756" s="7">
        <f>IFERROR(VLOOKUP(Table1[[#This Row],[Stock]],[2]CUS030!$A$5:$BO$10000,43,0)/Table1[[#This Row],[Rate
(L/S)]],"")</f>
        <v>0</v>
      </c>
      <c r="AM756" s="7">
        <f>IFERROR(VLOOKUP(Table1[[#This Row],[Stock]],[2]CUS030!$A$5:$BO$10000,44,0)/Table1[[#This Row],[Rate
(L/S)]],"")</f>
        <v>0</v>
      </c>
      <c r="AN756" s="7">
        <f>IFERROR(VLOOKUP(Table1[[#This Row],[Stock]],[2]CUS030!$A$5:$BO$10000,45,0)/Table1[[#This Row],[Rate
(L/S)]],"")</f>
        <v>0</v>
      </c>
      <c r="AO756" s="7">
        <f>IFERROR(VLOOKUP(Table1[[#This Row],[Stock]],[2]CUS030!$A$5:$BO$10000,46,0)/Table1[[#This Row],[Rate
(L/S)]],"")</f>
        <v>0</v>
      </c>
      <c r="AP756" s="7">
        <f>IFERROR(VLOOKUP(Table1[[#This Row],[Stock]],[2]CUS030!$A$5:$BO$10000,47,0)/Table1[[#This Row],[Rate
(L/S)]],"")</f>
        <v>0</v>
      </c>
      <c r="AQ756" s="7">
        <f>IFERROR(VLOOKUP(Table1[[#This Row],[Stock]],[2]CUS030!$A$5:$BO$10000,48,0)/Table1[[#This Row],[Rate
(L/S)]],"")</f>
        <v>0</v>
      </c>
      <c r="AR756" s="7">
        <f>IFERROR(VLOOKUP(Table1[[#This Row],[Stock]],[2]CUS030!$A$5:$BO$10000,49,0)/Table1[[#This Row],[Rate
(L/S)]],"")</f>
        <v>0</v>
      </c>
      <c r="AS756" s="7">
        <f>IFERROR(VLOOKUP(Table1[[#This Row],[Stock]],[2]CUS030!$A$5:$BO$10000,50,0)/Table1[[#This Row],[Rate
(L/S)]],"")</f>
        <v>0</v>
      </c>
      <c r="AT756" s="7">
        <f>IFERROR(VLOOKUP(Table1[[#This Row],[Stock]],[2]CUS030!$A$5:$BO$10000,51,0)/Table1[[#This Row],[Rate
(L/S)]],"")</f>
        <v>0</v>
      </c>
      <c r="AU756" s="7">
        <f>IFERROR(VLOOKUP(Table1[[#This Row],[Stock]],[2]CUS030!$A$5:$BO$10000,52,0)/Table1[[#This Row],[Rate
(L/S)]],"")</f>
        <v>0</v>
      </c>
      <c r="AV756" s="7">
        <f>IFERROR(VLOOKUP(Table1[[#This Row],[Stock]],[2]CUS030!$A$5:$BO$10000,53,0)/Table1[[#This Row],[Rate
(L/S)]],"")</f>
        <v>0</v>
      </c>
      <c r="AW756" s="7">
        <f>IFERROR(VLOOKUP(Table1[[#This Row],[Stock]],[2]CUS030!$A$5:$BO$10000,54,0)/Table1[[#This Row],[Rate
(L/S)]],"")</f>
        <v>0</v>
      </c>
      <c r="AX756" s="7">
        <f>IFERROR(VLOOKUP(Table1[[#This Row],[Stock]],[2]CUS030!$A$5:$BO$10000,55,0)/Table1[[#This Row],[Rate
(L/S)]],"")</f>
        <v>0</v>
      </c>
      <c r="AY756" s="7">
        <f>IFERROR(VLOOKUP(Table1[[#This Row],[Stock]],[2]CUS030!$A$5:$BO$10000,56,0)/Table1[[#This Row],[Rate
(L/S)]],"")</f>
        <v>0</v>
      </c>
      <c r="AZ756" s="7">
        <f>IFERROR(VLOOKUP(Table1[[#This Row],[Stock]],[2]CUS030!$A$5:$BO$10000,57,0)/Table1[[#This Row],[Rate
(L/S)]],"")</f>
        <v>0</v>
      </c>
      <c r="BA756" s="7">
        <f>IFERROR(VLOOKUP(Table1[[#This Row],[Stock]],[2]CUS030!$A$5:$BO$10000,58,0)/Table1[[#This Row],[Rate
(L/S)]],"")</f>
        <v>0</v>
      </c>
      <c r="BB756" s="7">
        <f>IFERROR(VLOOKUP(Table1[[#This Row],[Stock]],[2]CUS030!$A$5:$BO$10000,59,0)/Table1[[#This Row],[Rate
(L/S)]],"")</f>
        <v>0</v>
      </c>
      <c r="BC756" s="7">
        <f>IFERROR(VLOOKUP(Table1[[#This Row],[Stock]],[2]CUS030!$A$5:$BO$10000,60,0)/Table1[[#This Row],[Rate
(L/S)]],"")</f>
        <v>0</v>
      </c>
      <c r="BD756" s="7">
        <f>IFERROR(VLOOKUP(Table1[[#This Row],[Stock]],[2]CUS030!$A$5:$BO$10000,61,0)/Table1[[#This Row],[Rate
(L/S)]],"")</f>
        <v>0</v>
      </c>
      <c r="BE756" s="7">
        <f>IFERROR(VLOOKUP(Table1[[#This Row],[Stock]],[2]CUS030!$A$5:$BO$10000,62,0)/Table1[[#This Row],[Rate
(L/S)]],"")</f>
        <v>0</v>
      </c>
      <c r="BF756" s="7">
        <f>IFERROR(VLOOKUP(Table1[[#This Row],[Stock]],[2]CUS030!$A$5:$BO$10000,63,0)/Table1[[#This Row],[Rate
(L/S)]],"")</f>
        <v>0</v>
      </c>
      <c r="BG756" s="7">
        <f>IFERROR(VLOOKUP(Table1[[#This Row],[Stock]],[2]CUS030!$A$5:$BO$10000,64,0)/Table1[[#This Row],[Rate
(L/S)]],"")</f>
        <v>0</v>
      </c>
      <c r="BH756" s="7">
        <f>IFERROR(VLOOKUP(Table1[[#This Row],[Stock]],[2]CUS030!$A$5:$BO$10000,65,0)/Table1[[#This Row],[Rate
(L/S)]],"")</f>
        <v>0</v>
      </c>
      <c r="BI756" s="7" t="s">
        <v>1</v>
      </c>
      <c r="BJ756" s="15">
        <f>IFERROR(IF(Table1[[#This Row],[S.Material]]="S",(Table1[[#This Row],[Total Qty]]+Table1[[#This Row],[N+1]]+Table1[[#This Row],[N+2]]),Table1[[#This Row],[Total Qty]]+Table1[[#This Row],[N+1]]),)</f>
        <v>0</v>
      </c>
      <c r="BK756" s="7" t="str">
        <f>IFERROR(IF(((AVERAGE((Table1[[#This Row],[N+1]],Table1[[#This Row],[N+2]]),Table1[[#This Row],[N+3]])-(Table1[[#This Row],[Total Qty]])))&gt;500,"Fixed&gt;500pcs",""),"")</f>
        <v/>
      </c>
      <c r="BL756" s="7" t="str">
        <f>IF(AND(Table1[[#This Row],[Last Forcast]]=0,Table1[[#This Row],[Total Qty]]&gt;0,Table1[[#This Row],[N+1]]&gt;0),"Check PO again","")</f>
        <v/>
      </c>
    </row>
    <row r="757" spans="2:64" x14ac:dyDescent="0.3">
      <c r="B757">
        <v>755</v>
      </c>
      <c r="C757" t="s">
        <v>966</v>
      </c>
      <c r="D757">
        <f>IFERROR(ROUND((MID(Table1[[#This Row],[Production]],35,(LEN(Table1[[#This Row],[Production]]))-37)/(MID(Table1[[#This Row],[Stock]],35,(LEN(Table1[[#This Row],[Stock]]))-37))),0),"")</f>
        <v>1</v>
      </c>
      <c r="E757" t="s">
        <v>966</v>
      </c>
      <c r="F757" s="16">
        <f>VLOOKUP(LEFT(Table1[[#This Row],[Production]],LEN(Table1[[#This Row],[Production]])-7),Item!$A$5:$Z$1000,26,0)</f>
        <v>2.1949999999999998</v>
      </c>
      <c r="H757" s="8" t="str">
        <f>IFERROR(VLOOKUP(MID(Table1[[#This Row],[Production]],10,2),Special!$B$2:$D$26,3,0),"")</f>
        <v>-</v>
      </c>
      <c r="J757" t="b">
        <f>EXACT(LEFT(Table1[[#This Row],[Stock]],12),LEFT(Table1[[#This Row],[Production]],12))</f>
        <v>1</v>
      </c>
      <c r="K757" t="b">
        <f>EXACT((RIGHT(Table1[[#This Row],[Stock]],3)),((RIGHT(Table1[[#This Row],[Production]],3))))</f>
        <v>1</v>
      </c>
      <c r="L757" s="14" t="str">
        <f>IFERROR(VLOOKUP(Table1[[#This Row],[Stock]],[1]Sheet1!$A$7:$N$10000,14,0),"")</f>
        <v/>
      </c>
      <c r="M757" s="14" t="str">
        <f>IFERROR(ROUND((Table1[[#This Row],[Stock
(S&amp;L)]]/Table1[[#This Row],[Rate
(L/S)]]),0),"")</f>
        <v/>
      </c>
      <c r="O757" t="str">
        <f>IF(Table1[[#This Row],[Rate
(L/S)]]=1,"P/E","C")</f>
        <v>P/E</v>
      </c>
      <c r="P757" s="7">
        <f>IFERROR(VLOOKUP(Table1[[#This Row],[Stock]],[2]CUS030!$A$5:$BO$10000,21,0)/Table1[[#This Row],[Rate
(L/S)]],"")</f>
        <v>0</v>
      </c>
      <c r="Q757" s="7">
        <f>IFERROR(VLOOKUP(Table1[[#This Row],[Stock]],[2]CUS030!$A$5:$BO$10000,22,0)/Table1[[#This Row],[Rate
(L/S)]],"")</f>
        <v>0</v>
      </c>
      <c r="R757" s="7">
        <f>IFERROR(VLOOKUP(Table1[[#This Row],[Stock]],[2]CUS030!$A$5:$BO$10000,23,0)/Table1[[#This Row],[Rate
(L/S)]],"")</f>
        <v>0</v>
      </c>
      <c r="S757" s="7">
        <f>IFERROR(VLOOKUP(Table1[[#This Row],[Stock]],[2]CUS030!$A$5:$BO$10000,24,0)/Table1[[#This Row],[Rate
(L/S)]],"")</f>
        <v>0</v>
      </c>
      <c r="T757" s="7">
        <f>IFERROR(VLOOKUP(Table1[[#This Row],[Stock]],[2]CUS030!$A$5:$BO$10000,25,0)/Table1[[#This Row],[Rate
(L/S)]],"")</f>
        <v>0</v>
      </c>
      <c r="U757" s="7">
        <f>IFERROR(VLOOKUP(Table1[[#This Row],[Stock]],[2]CUS030!$A$5:$BO$10000,26,0)/Table1[[#This Row],[Rate
(L/S)]],"")</f>
        <v>0</v>
      </c>
      <c r="V757" s="7">
        <f>IFERROR(VLOOKUP(Table1[[#This Row],[Stock]],[2]CUS030!$A$5:$BO$10000,27,0)/Table1[[#This Row],[Rate
(L/S)]],"")</f>
        <v>0</v>
      </c>
      <c r="W757" s="7">
        <f>IFERROR(VLOOKUP(Table1[[#This Row],[Stock]],[2]CUS030!$A$5:$BO$10000,28,0)/Table1[[#This Row],[Rate
(L/S)]],"")</f>
        <v>0</v>
      </c>
      <c r="X757" s="7">
        <f>IFERROR(VLOOKUP(Table1[[#This Row],[Stock]],[2]CUS030!$A$5:$BO$10000,29,0)/Table1[[#This Row],[Rate
(L/S)]],"")</f>
        <v>0</v>
      </c>
      <c r="Y757" s="7">
        <f>IFERROR(VLOOKUP(Table1[[#This Row],[Stock]],[2]CUS030!$A$5:$BO$10000,30,0)/Table1[[#This Row],[Rate
(L/S)]],"")</f>
        <v>0</v>
      </c>
      <c r="Z757" s="7">
        <f>IFERROR(VLOOKUP(Table1[[#This Row],[Stock]],[2]CUS030!$A$5:$BO$10000,31,0)/Table1[[#This Row],[Rate
(L/S)]],"")</f>
        <v>0</v>
      </c>
      <c r="AA757" s="7">
        <f>IFERROR(VLOOKUP(Table1[[#This Row],[Stock]],[2]CUS030!$A$5:$BO$10000,32,0)/Table1[[#This Row],[Rate
(L/S)]],"")</f>
        <v>0</v>
      </c>
      <c r="AB757" s="7">
        <f>IFERROR(VLOOKUP(Table1[[#This Row],[Stock]],[2]CUS030!$A$5:$BO$10000,33,0)/Table1[[#This Row],[Rate
(L/S)]],"")</f>
        <v>0</v>
      </c>
      <c r="AC757" s="7">
        <f>IFERROR(VLOOKUP(Table1[[#This Row],[Stock]],[2]CUS030!$A$5:$BO$10000,34,0)/Table1[[#This Row],[Rate
(L/S)]],"")</f>
        <v>0</v>
      </c>
      <c r="AD757" s="7">
        <f>IFERROR(VLOOKUP(Table1[[#This Row],[Stock]],[2]CUS030!$A$5:$BO$10000,35,0)/Table1[[#This Row],[Rate
(L/S)]],"")</f>
        <v>0</v>
      </c>
      <c r="AE757" s="7">
        <f>IFERROR(VLOOKUP(Table1[[#This Row],[Stock]],[2]CUS030!$A$5:$BO$10000,36,0)/Table1[[#This Row],[Rate
(L/S)]],"")</f>
        <v>0</v>
      </c>
      <c r="AF757" s="7">
        <f>IFERROR(VLOOKUP(Table1[[#This Row],[Stock]],[2]CUS030!$A$5:$BO$10000,37,0)/Table1[[#This Row],[Rate
(L/S)]],"")</f>
        <v>0</v>
      </c>
      <c r="AG757" s="7">
        <f>IFERROR(VLOOKUP(Table1[[#This Row],[Stock]],[2]CUS030!$A$5:$BO$10000,38,0)/Table1[[#This Row],[Rate
(L/S)]],"")</f>
        <v>0</v>
      </c>
      <c r="AH757" s="7">
        <f>IFERROR(VLOOKUP(Table1[[#This Row],[Stock]],[2]CUS030!$A$5:$BO$10000,39,0)/Table1[[#This Row],[Rate
(L/S)]],"")</f>
        <v>0</v>
      </c>
      <c r="AI757" s="7">
        <f>IFERROR(VLOOKUP(Table1[[#This Row],[Stock]],[2]CUS030!$A$5:$BO$10000,40,0)/Table1[[#This Row],[Rate
(L/S)]],"")</f>
        <v>0</v>
      </c>
      <c r="AJ757" s="7">
        <f>IFERROR(VLOOKUP(Table1[[#This Row],[Stock]],[2]CUS030!$A$5:$BO$10000,41,0)/Table1[[#This Row],[Rate
(L/S)]],"")</f>
        <v>0</v>
      </c>
      <c r="AK757" s="7">
        <f>IFERROR(VLOOKUP(Table1[[#This Row],[Stock]],[2]CUS030!$A$5:$BO$10000,42,0)/Table1[[#This Row],[Rate
(L/S)]],"")</f>
        <v>0</v>
      </c>
      <c r="AL757" s="7">
        <f>IFERROR(VLOOKUP(Table1[[#This Row],[Stock]],[2]CUS030!$A$5:$BO$10000,43,0)/Table1[[#This Row],[Rate
(L/S)]],"")</f>
        <v>0</v>
      </c>
      <c r="AM757" s="7">
        <f>IFERROR(VLOOKUP(Table1[[#This Row],[Stock]],[2]CUS030!$A$5:$BO$10000,44,0)/Table1[[#This Row],[Rate
(L/S)]],"")</f>
        <v>0</v>
      </c>
      <c r="AN757" s="7">
        <f>IFERROR(VLOOKUP(Table1[[#This Row],[Stock]],[2]CUS030!$A$5:$BO$10000,45,0)/Table1[[#This Row],[Rate
(L/S)]],"")</f>
        <v>0</v>
      </c>
      <c r="AO757" s="7">
        <f>IFERROR(VLOOKUP(Table1[[#This Row],[Stock]],[2]CUS030!$A$5:$BO$10000,46,0)/Table1[[#This Row],[Rate
(L/S)]],"")</f>
        <v>0</v>
      </c>
      <c r="AP757" s="7">
        <f>IFERROR(VLOOKUP(Table1[[#This Row],[Stock]],[2]CUS030!$A$5:$BO$10000,47,0)/Table1[[#This Row],[Rate
(L/S)]],"")</f>
        <v>0</v>
      </c>
      <c r="AQ757" s="7">
        <f>IFERROR(VLOOKUP(Table1[[#This Row],[Stock]],[2]CUS030!$A$5:$BO$10000,48,0)/Table1[[#This Row],[Rate
(L/S)]],"")</f>
        <v>0</v>
      </c>
      <c r="AR757" s="7">
        <f>IFERROR(VLOOKUP(Table1[[#This Row],[Stock]],[2]CUS030!$A$5:$BO$10000,49,0)/Table1[[#This Row],[Rate
(L/S)]],"")</f>
        <v>0</v>
      </c>
      <c r="AS757" s="7">
        <f>IFERROR(VLOOKUP(Table1[[#This Row],[Stock]],[2]CUS030!$A$5:$BO$10000,50,0)/Table1[[#This Row],[Rate
(L/S)]],"")</f>
        <v>0</v>
      </c>
      <c r="AT757" s="7">
        <f>IFERROR(VLOOKUP(Table1[[#This Row],[Stock]],[2]CUS030!$A$5:$BO$10000,51,0)/Table1[[#This Row],[Rate
(L/S)]],"")</f>
        <v>0</v>
      </c>
      <c r="AU757" s="7">
        <f>IFERROR(VLOOKUP(Table1[[#This Row],[Stock]],[2]CUS030!$A$5:$BO$10000,52,0)/Table1[[#This Row],[Rate
(L/S)]],"")</f>
        <v>0</v>
      </c>
      <c r="AV757" s="7">
        <f>IFERROR(VLOOKUP(Table1[[#This Row],[Stock]],[2]CUS030!$A$5:$BO$10000,53,0)/Table1[[#This Row],[Rate
(L/S)]],"")</f>
        <v>0</v>
      </c>
      <c r="AW757" s="7">
        <f>IFERROR(VLOOKUP(Table1[[#This Row],[Stock]],[2]CUS030!$A$5:$BO$10000,54,0)/Table1[[#This Row],[Rate
(L/S)]],"")</f>
        <v>0</v>
      </c>
      <c r="AX757" s="7">
        <f>IFERROR(VLOOKUP(Table1[[#This Row],[Stock]],[2]CUS030!$A$5:$BO$10000,55,0)/Table1[[#This Row],[Rate
(L/S)]],"")</f>
        <v>0</v>
      </c>
      <c r="AY757" s="7">
        <f>IFERROR(VLOOKUP(Table1[[#This Row],[Stock]],[2]CUS030!$A$5:$BO$10000,56,0)/Table1[[#This Row],[Rate
(L/S)]],"")</f>
        <v>0</v>
      </c>
      <c r="AZ757" s="7">
        <f>IFERROR(VLOOKUP(Table1[[#This Row],[Stock]],[2]CUS030!$A$5:$BO$10000,57,0)/Table1[[#This Row],[Rate
(L/S)]],"")</f>
        <v>0</v>
      </c>
      <c r="BA757" s="7">
        <f>IFERROR(VLOOKUP(Table1[[#This Row],[Stock]],[2]CUS030!$A$5:$BO$10000,58,0)/Table1[[#This Row],[Rate
(L/S)]],"")</f>
        <v>0</v>
      </c>
      <c r="BB757" s="7">
        <f>IFERROR(VLOOKUP(Table1[[#This Row],[Stock]],[2]CUS030!$A$5:$BO$10000,59,0)/Table1[[#This Row],[Rate
(L/S)]],"")</f>
        <v>0</v>
      </c>
      <c r="BC757" s="7">
        <f>IFERROR(VLOOKUP(Table1[[#This Row],[Stock]],[2]CUS030!$A$5:$BO$10000,60,0)/Table1[[#This Row],[Rate
(L/S)]],"")</f>
        <v>0</v>
      </c>
      <c r="BD757" s="7">
        <f>IFERROR(VLOOKUP(Table1[[#This Row],[Stock]],[2]CUS030!$A$5:$BO$10000,61,0)/Table1[[#This Row],[Rate
(L/S)]],"")</f>
        <v>0</v>
      </c>
      <c r="BE757" s="7">
        <f>IFERROR(VLOOKUP(Table1[[#This Row],[Stock]],[2]CUS030!$A$5:$BO$10000,62,0)/Table1[[#This Row],[Rate
(L/S)]],"")</f>
        <v>0</v>
      </c>
      <c r="BF757" s="7">
        <f>IFERROR(VLOOKUP(Table1[[#This Row],[Stock]],[2]CUS030!$A$5:$BO$10000,63,0)/Table1[[#This Row],[Rate
(L/S)]],"")</f>
        <v>0</v>
      </c>
      <c r="BG757" s="7">
        <f>IFERROR(VLOOKUP(Table1[[#This Row],[Stock]],[2]CUS030!$A$5:$BO$10000,64,0)/Table1[[#This Row],[Rate
(L/S)]],"")</f>
        <v>0</v>
      </c>
      <c r="BH757" s="7">
        <f>IFERROR(VLOOKUP(Table1[[#This Row],[Stock]],[2]CUS030!$A$5:$BO$10000,65,0)/Table1[[#This Row],[Rate
(L/S)]],"")</f>
        <v>0</v>
      </c>
      <c r="BI757" s="7" t="s">
        <v>1</v>
      </c>
      <c r="BJ757" s="15">
        <f>IFERROR(IF(Table1[[#This Row],[S.Material]]="S",(Table1[[#This Row],[Total Qty]]+Table1[[#This Row],[N+1]]+Table1[[#This Row],[N+2]]),Table1[[#This Row],[Total Qty]]+Table1[[#This Row],[N+1]]),)</f>
        <v>0</v>
      </c>
      <c r="BK757" s="7" t="str">
        <f>IFERROR(IF(((AVERAGE((Table1[[#This Row],[N+1]],Table1[[#This Row],[N+2]]),Table1[[#This Row],[N+3]])-(Table1[[#This Row],[Total Qty]])))&gt;500,"Fixed&gt;500pcs",""),"")</f>
        <v/>
      </c>
      <c r="BL757" s="7" t="str">
        <f>IF(AND(Table1[[#This Row],[Last Forcast]]=0,Table1[[#This Row],[Total Qty]]&gt;0,Table1[[#This Row],[N+1]]&gt;0),"Check PO again","")</f>
        <v/>
      </c>
    </row>
    <row r="758" spans="2:64" x14ac:dyDescent="0.3">
      <c r="B758">
        <v>756</v>
      </c>
      <c r="C758" t="s">
        <v>967</v>
      </c>
      <c r="D758">
        <f>IFERROR(ROUND((MID(Table1[[#This Row],[Production]],35,(LEN(Table1[[#This Row],[Production]]))-37)/(MID(Table1[[#This Row],[Stock]],35,(LEN(Table1[[#This Row],[Stock]]))-37))),0),"")</f>
        <v>1</v>
      </c>
      <c r="E758" t="s">
        <v>967</v>
      </c>
      <c r="F758" s="16">
        <f>VLOOKUP(LEFT(Table1[[#This Row],[Production]],LEN(Table1[[#This Row],[Production]])-7),Item!$A$5:$Z$1000,26,0)</f>
        <v>2.1949999999999998</v>
      </c>
      <c r="H758" s="8" t="str">
        <f>IFERROR(VLOOKUP(MID(Table1[[#This Row],[Production]],10,2),Special!$B$2:$D$26,3,0),"")</f>
        <v>-</v>
      </c>
      <c r="J758" t="b">
        <f>EXACT(LEFT(Table1[[#This Row],[Stock]],12),LEFT(Table1[[#This Row],[Production]],12))</f>
        <v>1</v>
      </c>
      <c r="K758" t="b">
        <f>EXACT((RIGHT(Table1[[#This Row],[Stock]],3)),((RIGHT(Table1[[#This Row],[Production]],3))))</f>
        <v>1</v>
      </c>
      <c r="L758" s="14" t="str">
        <f>IFERROR(VLOOKUP(Table1[[#This Row],[Stock]],[1]Sheet1!$A$7:$N$10000,14,0),"")</f>
        <v/>
      </c>
      <c r="M758" s="14" t="str">
        <f>IFERROR(ROUND((Table1[[#This Row],[Stock
(S&amp;L)]]/Table1[[#This Row],[Rate
(L/S)]]),0),"")</f>
        <v/>
      </c>
      <c r="O758" t="str">
        <f>IF(Table1[[#This Row],[Rate
(L/S)]]=1,"P/E","C")</f>
        <v>P/E</v>
      </c>
      <c r="P758" s="7">
        <f>IFERROR(VLOOKUP(Table1[[#This Row],[Stock]],[2]CUS030!$A$5:$BO$10000,21,0)/Table1[[#This Row],[Rate
(L/S)]],"")</f>
        <v>0</v>
      </c>
      <c r="Q758" s="7">
        <f>IFERROR(VLOOKUP(Table1[[#This Row],[Stock]],[2]CUS030!$A$5:$BO$10000,22,0)/Table1[[#This Row],[Rate
(L/S)]],"")</f>
        <v>0</v>
      </c>
      <c r="R758" s="7">
        <f>IFERROR(VLOOKUP(Table1[[#This Row],[Stock]],[2]CUS030!$A$5:$BO$10000,23,0)/Table1[[#This Row],[Rate
(L/S)]],"")</f>
        <v>0</v>
      </c>
      <c r="S758" s="7">
        <f>IFERROR(VLOOKUP(Table1[[#This Row],[Stock]],[2]CUS030!$A$5:$BO$10000,24,0)/Table1[[#This Row],[Rate
(L/S)]],"")</f>
        <v>0</v>
      </c>
      <c r="T758" s="7">
        <f>IFERROR(VLOOKUP(Table1[[#This Row],[Stock]],[2]CUS030!$A$5:$BO$10000,25,0)/Table1[[#This Row],[Rate
(L/S)]],"")</f>
        <v>0</v>
      </c>
      <c r="U758" s="7">
        <f>IFERROR(VLOOKUP(Table1[[#This Row],[Stock]],[2]CUS030!$A$5:$BO$10000,26,0)/Table1[[#This Row],[Rate
(L/S)]],"")</f>
        <v>0</v>
      </c>
      <c r="V758" s="7">
        <f>IFERROR(VLOOKUP(Table1[[#This Row],[Stock]],[2]CUS030!$A$5:$BO$10000,27,0)/Table1[[#This Row],[Rate
(L/S)]],"")</f>
        <v>0</v>
      </c>
      <c r="W758" s="7">
        <f>IFERROR(VLOOKUP(Table1[[#This Row],[Stock]],[2]CUS030!$A$5:$BO$10000,28,0)/Table1[[#This Row],[Rate
(L/S)]],"")</f>
        <v>0</v>
      </c>
      <c r="X758" s="7">
        <f>IFERROR(VLOOKUP(Table1[[#This Row],[Stock]],[2]CUS030!$A$5:$BO$10000,29,0)/Table1[[#This Row],[Rate
(L/S)]],"")</f>
        <v>0</v>
      </c>
      <c r="Y758" s="7">
        <f>IFERROR(VLOOKUP(Table1[[#This Row],[Stock]],[2]CUS030!$A$5:$BO$10000,30,0)/Table1[[#This Row],[Rate
(L/S)]],"")</f>
        <v>0</v>
      </c>
      <c r="Z758" s="7">
        <f>IFERROR(VLOOKUP(Table1[[#This Row],[Stock]],[2]CUS030!$A$5:$BO$10000,31,0)/Table1[[#This Row],[Rate
(L/S)]],"")</f>
        <v>0</v>
      </c>
      <c r="AA758" s="7">
        <f>IFERROR(VLOOKUP(Table1[[#This Row],[Stock]],[2]CUS030!$A$5:$BO$10000,32,0)/Table1[[#This Row],[Rate
(L/S)]],"")</f>
        <v>0</v>
      </c>
      <c r="AB758" s="7">
        <f>IFERROR(VLOOKUP(Table1[[#This Row],[Stock]],[2]CUS030!$A$5:$BO$10000,33,0)/Table1[[#This Row],[Rate
(L/S)]],"")</f>
        <v>0</v>
      </c>
      <c r="AC758" s="7">
        <f>IFERROR(VLOOKUP(Table1[[#This Row],[Stock]],[2]CUS030!$A$5:$BO$10000,34,0)/Table1[[#This Row],[Rate
(L/S)]],"")</f>
        <v>0</v>
      </c>
      <c r="AD758" s="7">
        <f>IFERROR(VLOOKUP(Table1[[#This Row],[Stock]],[2]CUS030!$A$5:$BO$10000,35,0)/Table1[[#This Row],[Rate
(L/S)]],"")</f>
        <v>0</v>
      </c>
      <c r="AE758" s="7">
        <f>IFERROR(VLOOKUP(Table1[[#This Row],[Stock]],[2]CUS030!$A$5:$BO$10000,36,0)/Table1[[#This Row],[Rate
(L/S)]],"")</f>
        <v>0</v>
      </c>
      <c r="AF758" s="7">
        <f>IFERROR(VLOOKUP(Table1[[#This Row],[Stock]],[2]CUS030!$A$5:$BO$10000,37,0)/Table1[[#This Row],[Rate
(L/S)]],"")</f>
        <v>0</v>
      </c>
      <c r="AG758" s="7">
        <f>IFERROR(VLOOKUP(Table1[[#This Row],[Stock]],[2]CUS030!$A$5:$BO$10000,38,0)/Table1[[#This Row],[Rate
(L/S)]],"")</f>
        <v>0</v>
      </c>
      <c r="AH758" s="7">
        <f>IFERROR(VLOOKUP(Table1[[#This Row],[Stock]],[2]CUS030!$A$5:$BO$10000,39,0)/Table1[[#This Row],[Rate
(L/S)]],"")</f>
        <v>0</v>
      </c>
      <c r="AI758" s="7">
        <f>IFERROR(VLOOKUP(Table1[[#This Row],[Stock]],[2]CUS030!$A$5:$BO$10000,40,0)/Table1[[#This Row],[Rate
(L/S)]],"")</f>
        <v>0</v>
      </c>
      <c r="AJ758" s="7">
        <f>IFERROR(VLOOKUP(Table1[[#This Row],[Stock]],[2]CUS030!$A$5:$BO$10000,41,0)/Table1[[#This Row],[Rate
(L/S)]],"")</f>
        <v>0</v>
      </c>
      <c r="AK758" s="7">
        <f>IFERROR(VLOOKUP(Table1[[#This Row],[Stock]],[2]CUS030!$A$5:$BO$10000,42,0)/Table1[[#This Row],[Rate
(L/S)]],"")</f>
        <v>0</v>
      </c>
      <c r="AL758" s="7">
        <f>IFERROR(VLOOKUP(Table1[[#This Row],[Stock]],[2]CUS030!$A$5:$BO$10000,43,0)/Table1[[#This Row],[Rate
(L/S)]],"")</f>
        <v>0</v>
      </c>
      <c r="AM758" s="7">
        <f>IFERROR(VLOOKUP(Table1[[#This Row],[Stock]],[2]CUS030!$A$5:$BO$10000,44,0)/Table1[[#This Row],[Rate
(L/S)]],"")</f>
        <v>0</v>
      </c>
      <c r="AN758" s="7">
        <f>IFERROR(VLOOKUP(Table1[[#This Row],[Stock]],[2]CUS030!$A$5:$BO$10000,45,0)/Table1[[#This Row],[Rate
(L/S)]],"")</f>
        <v>0</v>
      </c>
      <c r="AO758" s="7">
        <f>IFERROR(VLOOKUP(Table1[[#This Row],[Stock]],[2]CUS030!$A$5:$BO$10000,46,0)/Table1[[#This Row],[Rate
(L/S)]],"")</f>
        <v>0</v>
      </c>
      <c r="AP758" s="7">
        <f>IFERROR(VLOOKUP(Table1[[#This Row],[Stock]],[2]CUS030!$A$5:$BO$10000,47,0)/Table1[[#This Row],[Rate
(L/S)]],"")</f>
        <v>0</v>
      </c>
      <c r="AQ758" s="7">
        <f>IFERROR(VLOOKUP(Table1[[#This Row],[Stock]],[2]CUS030!$A$5:$BO$10000,48,0)/Table1[[#This Row],[Rate
(L/S)]],"")</f>
        <v>0</v>
      </c>
      <c r="AR758" s="7">
        <f>IFERROR(VLOOKUP(Table1[[#This Row],[Stock]],[2]CUS030!$A$5:$BO$10000,49,0)/Table1[[#This Row],[Rate
(L/S)]],"")</f>
        <v>0</v>
      </c>
      <c r="AS758" s="7">
        <f>IFERROR(VLOOKUP(Table1[[#This Row],[Stock]],[2]CUS030!$A$5:$BO$10000,50,0)/Table1[[#This Row],[Rate
(L/S)]],"")</f>
        <v>0</v>
      </c>
      <c r="AT758" s="7">
        <f>IFERROR(VLOOKUP(Table1[[#This Row],[Stock]],[2]CUS030!$A$5:$BO$10000,51,0)/Table1[[#This Row],[Rate
(L/S)]],"")</f>
        <v>0</v>
      </c>
      <c r="AU758" s="7">
        <f>IFERROR(VLOOKUP(Table1[[#This Row],[Stock]],[2]CUS030!$A$5:$BO$10000,52,0)/Table1[[#This Row],[Rate
(L/S)]],"")</f>
        <v>0</v>
      </c>
      <c r="AV758" s="7">
        <f>IFERROR(VLOOKUP(Table1[[#This Row],[Stock]],[2]CUS030!$A$5:$BO$10000,53,0)/Table1[[#This Row],[Rate
(L/S)]],"")</f>
        <v>0</v>
      </c>
      <c r="AW758" s="7">
        <f>IFERROR(VLOOKUP(Table1[[#This Row],[Stock]],[2]CUS030!$A$5:$BO$10000,54,0)/Table1[[#This Row],[Rate
(L/S)]],"")</f>
        <v>0</v>
      </c>
      <c r="AX758" s="7">
        <f>IFERROR(VLOOKUP(Table1[[#This Row],[Stock]],[2]CUS030!$A$5:$BO$10000,55,0)/Table1[[#This Row],[Rate
(L/S)]],"")</f>
        <v>0</v>
      </c>
      <c r="AY758" s="7">
        <f>IFERROR(VLOOKUP(Table1[[#This Row],[Stock]],[2]CUS030!$A$5:$BO$10000,56,0)/Table1[[#This Row],[Rate
(L/S)]],"")</f>
        <v>0</v>
      </c>
      <c r="AZ758" s="7">
        <f>IFERROR(VLOOKUP(Table1[[#This Row],[Stock]],[2]CUS030!$A$5:$BO$10000,57,0)/Table1[[#This Row],[Rate
(L/S)]],"")</f>
        <v>0</v>
      </c>
      <c r="BA758" s="7">
        <f>IFERROR(VLOOKUP(Table1[[#This Row],[Stock]],[2]CUS030!$A$5:$BO$10000,58,0)/Table1[[#This Row],[Rate
(L/S)]],"")</f>
        <v>0</v>
      </c>
      <c r="BB758" s="7">
        <f>IFERROR(VLOOKUP(Table1[[#This Row],[Stock]],[2]CUS030!$A$5:$BO$10000,59,0)/Table1[[#This Row],[Rate
(L/S)]],"")</f>
        <v>0</v>
      </c>
      <c r="BC758" s="7">
        <f>IFERROR(VLOOKUP(Table1[[#This Row],[Stock]],[2]CUS030!$A$5:$BO$10000,60,0)/Table1[[#This Row],[Rate
(L/S)]],"")</f>
        <v>0</v>
      </c>
      <c r="BD758" s="7">
        <f>IFERROR(VLOOKUP(Table1[[#This Row],[Stock]],[2]CUS030!$A$5:$BO$10000,61,0)/Table1[[#This Row],[Rate
(L/S)]],"")</f>
        <v>0</v>
      </c>
      <c r="BE758" s="7">
        <f>IFERROR(VLOOKUP(Table1[[#This Row],[Stock]],[2]CUS030!$A$5:$BO$10000,62,0)/Table1[[#This Row],[Rate
(L/S)]],"")</f>
        <v>0</v>
      </c>
      <c r="BF758" s="7">
        <f>IFERROR(VLOOKUP(Table1[[#This Row],[Stock]],[2]CUS030!$A$5:$BO$10000,63,0)/Table1[[#This Row],[Rate
(L/S)]],"")</f>
        <v>0</v>
      </c>
      <c r="BG758" s="7">
        <f>IFERROR(VLOOKUP(Table1[[#This Row],[Stock]],[2]CUS030!$A$5:$BO$10000,64,0)/Table1[[#This Row],[Rate
(L/S)]],"")</f>
        <v>0</v>
      </c>
      <c r="BH758" s="7">
        <f>IFERROR(VLOOKUP(Table1[[#This Row],[Stock]],[2]CUS030!$A$5:$BO$10000,65,0)/Table1[[#This Row],[Rate
(L/S)]],"")</f>
        <v>0</v>
      </c>
      <c r="BI758" s="7" t="s">
        <v>1</v>
      </c>
      <c r="BJ758" s="15">
        <f>IFERROR(IF(Table1[[#This Row],[S.Material]]="S",(Table1[[#This Row],[Total Qty]]+Table1[[#This Row],[N+1]]+Table1[[#This Row],[N+2]]),Table1[[#This Row],[Total Qty]]+Table1[[#This Row],[N+1]]),)</f>
        <v>0</v>
      </c>
      <c r="BK758" s="7" t="str">
        <f>IFERROR(IF(((AVERAGE((Table1[[#This Row],[N+1]],Table1[[#This Row],[N+2]]),Table1[[#This Row],[N+3]])-(Table1[[#This Row],[Total Qty]])))&gt;500,"Fixed&gt;500pcs",""),"")</f>
        <v/>
      </c>
      <c r="BL758" s="7" t="str">
        <f>IF(AND(Table1[[#This Row],[Last Forcast]]=0,Table1[[#This Row],[Total Qty]]&gt;0,Table1[[#This Row],[N+1]]&gt;0),"Check PO again","")</f>
        <v/>
      </c>
    </row>
    <row r="759" spans="2:64" x14ac:dyDescent="0.3">
      <c r="B759">
        <v>757</v>
      </c>
      <c r="C759" t="s">
        <v>968</v>
      </c>
      <c r="D759">
        <f>IFERROR(ROUND((MID(Table1[[#This Row],[Production]],35,(LEN(Table1[[#This Row],[Production]]))-37)/(MID(Table1[[#This Row],[Stock]],35,(LEN(Table1[[#This Row],[Stock]]))-37))),0),"")</f>
        <v>1</v>
      </c>
      <c r="E759" t="s">
        <v>968</v>
      </c>
      <c r="F759" s="16">
        <f>VLOOKUP(LEFT(Table1[[#This Row],[Production]],LEN(Table1[[#This Row],[Production]])-7),Item!$A$5:$Z$1000,26,0)</f>
        <v>1.3120000000000001</v>
      </c>
      <c r="H759" s="8" t="str">
        <f>IFERROR(VLOOKUP(MID(Table1[[#This Row],[Production]],10,2),Special!$B$2:$D$26,3,0),"")</f>
        <v>-</v>
      </c>
      <c r="J759" t="b">
        <f>EXACT(LEFT(Table1[[#This Row],[Stock]],12),LEFT(Table1[[#This Row],[Production]],12))</f>
        <v>1</v>
      </c>
      <c r="K759" t="b">
        <f>EXACT((RIGHT(Table1[[#This Row],[Stock]],3)),((RIGHT(Table1[[#This Row],[Production]],3))))</f>
        <v>1</v>
      </c>
      <c r="L759" s="14" t="str">
        <f>IFERROR(VLOOKUP(Table1[[#This Row],[Stock]],[1]Sheet1!$A$7:$N$10000,14,0),"")</f>
        <v/>
      </c>
      <c r="M759" s="14" t="str">
        <f>IFERROR(ROUND((Table1[[#This Row],[Stock
(S&amp;L)]]/Table1[[#This Row],[Rate
(L/S)]]),0),"")</f>
        <v/>
      </c>
      <c r="O759" t="str">
        <f>IF(Table1[[#This Row],[Rate
(L/S)]]=1,"P/E","C")</f>
        <v>P/E</v>
      </c>
      <c r="P759" s="7">
        <f>IFERROR(VLOOKUP(Table1[[#This Row],[Stock]],[2]CUS030!$A$5:$BO$10000,21,0)/Table1[[#This Row],[Rate
(L/S)]],"")</f>
        <v>0</v>
      </c>
      <c r="Q759" s="7">
        <f>IFERROR(VLOOKUP(Table1[[#This Row],[Stock]],[2]CUS030!$A$5:$BO$10000,22,0)/Table1[[#This Row],[Rate
(L/S)]],"")</f>
        <v>0</v>
      </c>
      <c r="R759" s="7">
        <f>IFERROR(VLOOKUP(Table1[[#This Row],[Stock]],[2]CUS030!$A$5:$BO$10000,23,0)/Table1[[#This Row],[Rate
(L/S)]],"")</f>
        <v>0</v>
      </c>
      <c r="S759" s="7">
        <f>IFERROR(VLOOKUP(Table1[[#This Row],[Stock]],[2]CUS030!$A$5:$BO$10000,24,0)/Table1[[#This Row],[Rate
(L/S)]],"")</f>
        <v>0</v>
      </c>
      <c r="T759" s="7">
        <f>IFERROR(VLOOKUP(Table1[[#This Row],[Stock]],[2]CUS030!$A$5:$BO$10000,25,0)/Table1[[#This Row],[Rate
(L/S)]],"")</f>
        <v>0</v>
      </c>
      <c r="U759" s="7">
        <f>IFERROR(VLOOKUP(Table1[[#This Row],[Stock]],[2]CUS030!$A$5:$BO$10000,26,0)/Table1[[#This Row],[Rate
(L/S)]],"")</f>
        <v>0</v>
      </c>
      <c r="V759" s="7">
        <f>IFERROR(VLOOKUP(Table1[[#This Row],[Stock]],[2]CUS030!$A$5:$BO$10000,27,0)/Table1[[#This Row],[Rate
(L/S)]],"")</f>
        <v>0</v>
      </c>
      <c r="W759" s="7">
        <f>IFERROR(VLOOKUP(Table1[[#This Row],[Stock]],[2]CUS030!$A$5:$BO$10000,28,0)/Table1[[#This Row],[Rate
(L/S)]],"")</f>
        <v>0</v>
      </c>
      <c r="X759" s="7">
        <f>IFERROR(VLOOKUP(Table1[[#This Row],[Stock]],[2]CUS030!$A$5:$BO$10000,29,0)/Table1[[#This Row],[Rate
(L/S)]],"")</f>
        <v>0</v>
      </c>
      <c r="Y759" s="7">
        <f>IFERROR(VLOOKUP(Table1[[#This Row],[Stock]],[2]CUS030!$A$5:$BO$10000,30,0)/Table1[[#This Row],[Rate
(L/S)]],"")</f>
        <v>0</v>
      </c>
      <c r="Z759" s="7">
        <f>IFERROR(VLOOKUP(Table1[[#This Row],[Stock]],[2]CUS030!$A$5:$BO$10000,31,0)/Table1[[#This Row],[Rate
(L/S)]],"")</f>
        <v>0</v>
      </c>
      <c r="AA759" s="7">
        <f>IFERROR(VLOOKUP(Table1[[#This Row],[Stock]],[2]CUS030!$A$5:$BO$10000,32,0)/Table1[[#This Row],[Rate
(L/S)]],"")</f>
        <v>0</v>
      </c>
      <c r="AB759" s="7">
        <f>IFERROR(VLOOKUP(Table1[[#This Row],[Stock]],[2]CUS030!$A$5:$BO$10000,33,0)/Table1[[#This Row],[Rate
(L/S)]],"")</f>
        <v>0</v>
      </c>
      <c r="AC759" s="7">
        <f>IFERROR(VLOOKUP(Table1[[#This Row],[Stock]],[2]CUS030!$A$5:$BO$10000,34,0)/Table1[[#This Row],[Rate
(L/S)]],"")</f>
        <v>0</v>
      </c>
      <c r="AD759" s="7">
        <f>IFERROR(VLOOKUP(Table1[[#This Row],[Stock]],[2]CUS030!$A$5:$BO$10000,35,0)/Table1[[#This Row],[Rate
(L/S)]],"")</f>
        <v>0</v>
      </c>
      <c r="AE759" s="7">
        <f>IFERROR(VLOOKUP(Table1[[#This Row],[Stock]],[2]CUS030!$A$5:$BO$10000,36,0)/Table1[[#This Row],[Rate
(L/S)]],"")</f>
        <v>0</v>
      </c>
      <c r="AF759" s="7">
        <f>IFERROR(VLOOKUP(Table1[[#This Row],[Stock]],[2]CUS030!$A$5:$BO$10000,37,0)/Table1[[#This Row],[Rate
(L/S)]],"")</f>
        <v>0</v>
      </c>
      <c r="AG759" s="7">
        <f>IFERROR(VLOOKUP(Table1[[#This Row],[Stock]],[2]CUS030!$A$5:$BO$10000,38,0)/Table1[[#This Row],[Rate
(L/S)]],"")</f>
        <v>0</v>
      </c>
      <c r="AH759" s="7">
        <f>IFERROR(VLOOKUP(Table1[[#This Row],[Stock]],[2]CUS030!$A$5:$BO$10000,39,0)/Table1[[#This Row],[Rate
(L/S)]],"")</f>
        <v>0</v>
      </c>
      <c r="AI759" s="7">
        <f>IFERROR(VLOOKUP(Table1[[#This Row],[Stock]],[2]CUS030!$A$5:$BO$10000,40,0)/Table1[[#This Row],[Rate
(L/S)]],"")</f>
        <v>0</v>
      </c>
      <c r="AJ759" s="7">
        <f>IFERROR(VLOOKUP(Table1[[#This Row],[Stock]],[2]CUS030!$A$5:$BO$10000,41,0)/Table1[[#This Row],[Rate
(L/S)]],"")</f>
        <v>0</v>
      </c>
      <c r="AK759" s="7">
        <f>IFERROR(VLOOKUP(Table1[[#This Row],[Stock]],[2]CUS030!$A$5:$BO$10000,42,0)/Table1[[#This Row],[Rate
(L/S)]],"")</f>
        <v>0</v>
      </c>
      <c r="AL759" s="7">
        <f>IFERROR(VLOOKUP(Table1[[#This Row],[Stock]],[2]CUS030!$A$5:$BO$10000,43,0)/Table1[[#This Row],[Rate
(L/S)]],"")</f>
        <v>0</v>
      </c>
      <c r="AM759" s="7">
        <f>IFERROR(VLOOKUP(Table1[[#This Row],[Stock]],[2]CUS030!$A$5:$BO$10000,44,0)/Table1[[#This Row],[Rate
(L/S)]],"")</f>
        <v>0</v>
      </c>
      <c r="AN759" s="7">
        <f>IFERROR(VLOOKUP(Table1[[#This Row],[Stock]],[2]CUS030!$A$5:$BO$10000,45,0)/Table1[[#This Row],[Rate
(L/S)]],"")</f>
        <v>0</v>
      </c>
      <c r="AO759" s="7">
        <f>IFERROR(VLOOKUP(Table1[[#This Row],[Stock]],[2]CUS030!$A$5:$BO$10000,46,0)/Table1[[#This Row],[Rate
(L/S)]],"")</f>
        <v>0</v>
      </c>
      <c r="AP759" s="7">
        <f>IFERROR(VLOOKUP(Table1[[#This Row],[Stock]],[2]CUS030!$A$5:$BO$10000,47,0)/Table1[[#This Row],[Rate
(L/S)]],"")</f>
        <v>0</v>
      </c>
      <c r="AQ759" s="7">
        <f>IFERROR(VLOOKUP(Table1[[#This Row],[Stock]],[2]CUS030!$A$5:$BO$10000,48,0)/Table1[[#This Row],[Rate
(L/S)]],"")</f>
        <v>0</v>
      </c>
      <c r="AR759" s="7">
        <f>IFERROR(VLOOKUP(Table1[[#This Row],[Stock]],[2]CUS030!$A$5:$BO$10000,49,0)/Table1[[#This Row],[Rate
(L/S)]],"")</f>
        <v>0</v>
      </c>
      <c r="AS759" s="7">
        <f>IFERROR(VLOOKUP(Table1[[#This Row],[Stock]],[2]CUS030!$A$5:$BO$10000,50,0)/Table1[[#This Row],[Rate
(L/S)]],"")</f>
        <v>0</v>
      </c>
      <c r="AT759" s="7">
        <f>IFERROR(VLOOKUP(Table1[[#This Row],[Stock]],[2]CUS030!$A$5:$BO$10000,51,0)/Table1[[#This Row],[Rate
(L/S)]],"")</f>
        <v>0</v>
      </c>
      <c r="AU759" s="7">
        <f>IFERROR(VLOOKUP(Table1[[#This Row],[Stock]],[2]CUS030!$A$5:$BO$10000,52,0)/Table1[[#This Row],[Rate
(L/S)]],"")</f>
        <v>0</v>
      </c>
      <c r="AV759" s="7">
        <f>IFERROR(VLOOKUP(Table1[[#This Row],[Stock]],[2]CUS030!$A$5:$BO$10000,53,0)/Table1[[#This Row],[Rate
(L/S)]],"")</f>
        <v>0</v>
      </c>
      <c r="AW759" s="7">
        <f>IFERROR(VLOOKUP(Table1[[#This Row],[Stock]],[2]CUS030!$A$5:$BO$10000,54,0)/Table1[[#This Row],[Rate
(L/S)]],"")</f>
        <v>0</v>
      </c>
      <c r="AX759" s="7">
        <f>IFERROR(VLOOKUP(Table1[[#This Row],[Stock]],[2]CUS030!$A$5:$BO$10000,55,0)/Table1[[#This Row],[Rate
(L/S)]],"")</f>
        <v>0</v>
      </c>
      <c r="AY759" s="7">
        <f>IFERROR(VLOOKUP(Table1[[#This Row],[Stock]],[2]CUS030!$A$5:$BO$10000,56,0)/Table1[[#This Row],[Rate
(L/S)]],"")</f>
        <v>0</v>
      </c>
      <c r="AZ759" s="7">
        <f>IFERROR(VLOOKUP(Table1[[#This Row],[Stock]],[2]CUS030!$A$5:$BO$10000,57,0)/Table1[[#This Row],[Rate
(L/S)]],"")</f>
        <v>0</v>
      </c>
      <c r="BA759" s="7">
        <f>IFERROR(VLOOKUP(Table1[[#This Row],[Stock]],[2]CUS030!$A$5:$BO$10000,58,0)/Table1[[#This Row],[Rate
(L/S)]],"")</f>
        <v>0</v>
      </c>
      <c r="BB759" s="7">
        <f>IFERROR(VLOOKUP(Table1[[#This Row],[Stock]],[2]CUS030!$A$5:$BO$10000,59,0)/Table1[[#This Row],[Rate
(L/S)]],"")</f>
        <v>0</v>
      </c>
      <c r="BC759" s="7">
        <f>IFERROR(VLOOKUP(Table1[[#This Row],[Stock]],[2]CUS030!$A$5:$BO$10000,60,0)/Table1[[#This Row],[Rate
(L/S)]],"")</f>
        <v>0</v>
      </c>
      <c r="BD759" s="7">
        <f>IFERROR(VLOOKUP(Table1[[#This Row],[Stock]],[2]CUS030!$A$5:$BO$10000,61,0)/Table1[[#This Row],[Rate
(L/S)]],"")</f>
        <v>0</v>
      </c>
      <c r="BE759" s="7">
        <f>IFERROR(VLOOKUP(Table1[[#This Row],[Stock]],[2]CUS030!$A$5:$BO$10000,62,0)/Table1[[#This Row],[Rate
(L/S)]],"")</f>
        <v>0</v>
      </c>
      <c r="BF759" s="7">
        <f>IFERROR(VLOOKUP(Table1[[#This Row],[Stock]],[2]CUS030!$A$5:$BO$10000,63,0)/Table1[[#This Row],[Rate
(L/S)]],"")</f>
        <v>0</v>
      </c>
      <c r="BG759" s="7">
        <f>IFERROR(VLOOKUP(Table1[[#This Row],[Stock]],[2]CUS030!$A$5:$BO$10000,64,0)/Table1[[#This Row],[Rate
(L/S)]],"")</f>
        <v>0</v>
      </c>
      <c r="BH759" s="7">
        <f>IFERROR(VLOOKUP(Table1[[#This Row],[Stock]],[2]CUS030!$A$5:$BO$10000,65,0)/Table1[[#This Row],[Rate
(L/S)]],"")</f>
        <v>0</v>
      </c>
      <c r="BI759" s="7" t="s">
        <v>1</v>
      </c>
      <c r="BJ759" s="15">
        <f>IFERROR(IF(Table1[[#This Row],[S.Material]]="S",(Table1[[#This Row],[Total Qty]]+Table1[[#This Row],[N+1]]+Table1[[#This Row],[N+2]]),Table1[[#This Row],[Total Qty]]+Table1[[#This Row],[N+1]]),)</f>
        <v>0</v>
      </c>
      <c r="BK759" s="7" t="str">
        <f>IFERROR(IF(((AVERAGE((Table1[[#This Row],[N+1]],Table1[[#This Row],[N+2]]),Table1[[#This Row],[N+3]])-(Table1[[#This Row],[Total Qty]])))&gt;500,"Fixed&gt;500pcs",""),"")</f>
        <v/>
      </c>
      <c r="BL759" s="7" t="str">
        <f>IF(AND(Table1[[#This Row],[Last Forcast]]=0,Table1[[#This Row],[Total Qty]]&gt;0,Table1[[#This Row],[N+1]]&gt;0),"Check PO again","")</f>
        <v/>
      </c>
    </row>
    <row r="760" spans="2:64" x14ac:dyDescent="0.3">
      <c r="B760">
        <v>758</v>
      </c>
      <c r="C760" t="s">
        <v>165</v>
      </c>
      <c r="D760">
        <f>IFERROR(ROUND((MID(Table1[[#This Row],[Production]],35,(LEN(Table1[[#This Row],[Production]]))-37)/(MID(Table1[[#This Row],[Stock]],35,(LEN(Table1[[#This Row],[Stock]]))-37))),0),"")</f>
        <v>1</v>
      </c>
      <c r="E760" t="s">
        <v>165</v>
      </c>
      <c r="F760" s="16">
        <f>VLOOKUP(LEFT(Table1[[#This Row],[Production]],LEN(Table1[[#This Row],[Production]])-7),Item!$A$5:$Z$1000,26,0)</f>
        <v>0.56399999999999995</v>
      </c>
      <c r="H760" s="8" t="str">
        <f>IFERROR(VLOOKUP(MID(Table1[[#This Row],[Production]],10,2),Special!$B$2:$D$26,3,0),"")</f>
        <v>-</v>
      </c>
      <c r="J760" t="b">
        <f>EXACT(LEFT(Table1[[#This Row],[Stock]],12),LEFT(Table1[[#This Row],[Production]],12))</f>
        <v>1</v>
      </c>
      <c r="K760" t="b">
        <f>EXACT((RIGHT(Table1[[#This Row],[Stock]],3)),((RIGHT(Table1[[#This Row],[Production]],3))))</f>
        <v>1</v>
      </c>
      <c r="L760" s="14" t="str">
        <f>IFERROR(VLOOKUP(Table1[[#This Row],[Stock]],[1]Sheet1!$A$7:$N$10000,14,0),"")</f>
        <v/>
      </c>
      <c r="M760" s="14" t="str">
        <f>IFERROR(ROUND((Table1[[#This Row],[Stock
(S&amp;L)]]/Table1[[#This Row],[Rate
(L/S)]]),0),"")</f>
        <v/>
      </c>
      <c r="O760" t="str">
        <f>IF(Table1[[#This Row],[Rate
(L/S)]]=1,"P/E","C")</f>
        <v>P/E</v>
      </c>
      <c r="P760" s="7">
        <f>IFERROR(VLOOKUP(Table1[[#This Row],[Stock]],[2]CUS030!$A$5:$BO$10000,21,0)/Table1[[#This Row],[Rate
(L/S)]],"")</f>
        <v>0</v>
      </c>
      <c r="Q760" s="7">
        <f>IFERROR(VLOOKUP(Table1[[#This Row],[Stock]],[2]CUS030!$A$5:$BO$10000,22,0)/Table1[[#This Row],[Rate
(L/S)]],"")</f>
        <v>0</v>
      </c>
      <c r="R760" s="7">
        <f>IFERROR(VLOOKUP(Table1[[#This Row],[Stock]],[2]CUS030!$A$5:$BO$10000,23,0)/Table1[[#This Row],[Rate
(L/S)]],"")</f>
        <v>0</v>
      </c>
      <c r="S760" s="7">
        <f>IFERROR(VLOOKUP(Table1[[#This Row],[Stock]],[2]CUS030!$A$5:$BO$10000,24,0)/Table1[[#This Row],[Rate
(L/S)]],"")</f>
        <v>0</v>
      </c>
      <c r="T760" s="7">
        <f>IFERROR(VLOOKUP(Table1[[#This Row],[Stock]],[2]CUS030!$A$5:$BO$10000,25,0)/Table1[[#This Row],[Rate
(L/S)]],"")</f>
        <v>0</v>
      </c>
      <c r="U760" s="7">
        <f>IFERROR(VLOOKUP(Table1[[#This Row],[Stock]],[2]CUS030!$A$5:$BO$10000,26,0)/Table1[[#This Row],[Rate
(L/S)]],"")</f>
        <v>0</v>
      </c>
      <c r="V760" s="7">
        <f>IFERROR(VLOOKUP(Table1[[#This Row],[Stock]],[2]CUS030!$A$5:$BO$10000,27,0)/Table1[[#This Row],[Rate
(L/S)]],"")</f>
        <v>0</v>
      </c>
      <c r="W760" s="7">
        <f>IFERROR(VLOOKUP(Table1[[#This Row],[Stock]],[2]CUS030!$A$5:$BO$10000,28,0)/Table1[[#This Row],[Rate
(L/S)]],"")</f>
        <v>0</v>
      </c>
      <c r="X760" s="7">
        <f>IFERROR(VLOOKUP(Table1[[#This Row],[Stock]],[2]CUS030!$A$5:$BO$10000,29,0)/Table1[[#This Row],[Rate
(L/S)]],"")</f>
        <v>0</v>
      </c>
      <c r="Y760" s="7">
        <f>IFERROR(VLOOKUP(Table1[[#This Row],[Stock]],[2]CUS030!$A$5:$BO$10000,30,0)/Table1[[#This Row],[Rate
(L/S)]],"")</f>
        <v>0</v>
      </c>
      <c r="Z760" s="7">
        <f>IFERROR(VLOOKUP(Table1[[#This Row],[Stock]],[2]CUS030!$A$5:$BO$10000,31,0)/Table1[[#This Row],[Rate
(L/S)]],"")</f>
        <v>0</v>
      </c>
      <c r="AA760" s="7">
        <f>IFERROR(VLOOKUP(Table1[[#This Row],[Stock]],[2]CUS030!$A$5:$BO$10000,32,0)/Table1[[#This Row],[Rate
(L/S)]],"")</f>
        <v>0</v>
      </c>
      <c r="AB760" s="7">
        <f>IFERROR(VLOOKUP(Table1[[#This Row],[Stock]],[2]CUS030!$A$5:$BO$10000,33,0)/Table1[[#This Row],[Rate
(L/S)]],"")</f>
        <v>0</v>
      </c>
      <c r="AC760" s="7">
        <f>IFERROR(VLOOKUP(Table1[[#This Row],[Stock]],[2]CUS030!$A$5:$BO$10000,34,0)/Table1[[#This Row],[Rate
(L/S)]],"")</f>
        <v>0</v>
      </c>
      <c r="AD760" s="7">
        <f>IFERROR(VLOOKUP(Table1[[#This Row],[Stock]],[2]CUS030!$A$5:$BO$10000,35,0)/Table1[[#This Row],[Rate
(L/S)]],"")</f>
        <v>0</v>
      </c>
      <c r="AE760" s="7">
        <f>IFERROR(VLOOKUP(Table1[[#This Row],[Stock]],[2]CUS030!$A$5:$BO$10000,36,0)/Table1[[#This Row],[Rate
(L/S)]],"")</f>
        <v>0</v>
      </c>
      <c r="AF760" s="7">
        <f>IFERROR(VLOOKUP(Table1[[#This Row],[Stock]],[2]CUS030!$A$5:$BO$10000,37,0)/Table1[[#This Row],[Rate
(L/S)]],"")</f>
        <v>0</v>
      </c>
      <c r="AG760" s="7">
        <f>IFERROR(VLOOKUP(Table1[[#This Row],[Stock]],[2]CUS030!$A$5:$BO$10000,38,0)/Table1[[#This Row],[Rate
(L/S)]],"")</f>
        <v>0</v>
      </c>
      <c r="AH760" s="7">
        <f>IFERROR(VLOOKUP(Table1[[#This Row],[Stock]],[2]CUS030!$A$5:$BO$10000,39,0)/Table1[[#This Row],[Rate
(L/S)]],"")</f>
        <v>0</v>
      </c>
      <c r="AI760" s="7">
        <f>IFERROR(VLOOKUP(Table1[[#This Row],[Stock]],[2]CUS030!$A$5:$BO$10000,40,0)/Table1[[#This Row],[Rate
(L/S)]],"")</f>
        <v>0</v>
      </c>
      <c r="AJ760" s="7">
        <f>IFERROR(VLOOKUP(Table1[[#This Row],[Stock]],[2]CUS030!$A$5:$BO$10000,41,0)/Table1[[#This Row],[Rate
(L/S)]],"")</f>
        <v>0</v>
      </c>
      <c r="AK760" s="7">
        <f>IFERROR(VLOOKUP(Table1[[#This Row],[Stock]],[2]CUS030!$A$5:$BO$10000,42,0)/Table1[[#This Row],[Rate
(L/S)]],"")</f>
        <v>0</v>
      </c>
      <c r="AL760" s="7">
        <f>IFERROR(VLOOKUP(Table1[[#This Row],[Stock]],[2]CUS030!$A$5:$BO$10000,43,0)/Table1[[#This Row],[Rate
(L/S)]],"")</f>
        <v>0</v>
      </c>
      <c r="AM760" s="7">
        <f>IFERROR(VLOOKUP(Table1[[#This Row],[Stock]],[2]CUS030!$A$5:$BO$10000,44,0)/Table1[[#This Row],[Rate
(L/S)]],"")</f>
        <v>0</v>
      </c>
      <c r="AN760" s="7">
        <f>IFERROR(VLOOKUP(Table1[[#This Row],[Stock]],[2]CUS030!$A$5:$BO$10000,45,0)/Table1[[#This Row],[Rate
(L/S)]],"")</f>
        <v>0</v>
      </c>
      <c r="AO760" s="7">
        <f>IFERROR(VLOOKUP(Table1[[#This Row],[Stock]],[2]CUS030!$A$5:$BO$10000,46,0)/Table1[[#This Row],[Rate
(L/S)]],"")</f>
        <v>0</v>
      </c>
      <c r="AP760" s="7">
        <f>IFERROR(VLOOKUP(Table1[[#This Row],[Stock]],[2]CUS030!$A$5:$BO$10000,47,0)/Table1[[#This Row],[Rate
(L/S)]],"")</f>
        <v>0</v>
      </c>
      <c r="AQ760" s="7">
        <f>IFERROR(VLOOKUP(Table1[[#This Row],[Stock]],[2]CUS030!$A$5:$BO$10000,48,0)/Table1[[#This Row],[Rate
(L/S)]],"")</f>
        <v>0</v>
      </c>
      <c r="AR760" s="7">
        <f>IFERROR(VLOOKUP(Table1[[#This Row],[Stock]],[2]CUS030!$A$5:$BO$10000,49,0)/Table1[[#This Row],[Rate
(L/S)]],"")</f>
        <v>0</v>
      </c>
      <c r="AS760" s="7">
        <f>IFERROR(VLOOKUP(Table1[[#This Row],[Stock]],[2]CUS030!$A$5:$BO$10000,50,0)/Table1[[#This Row],[Rate
(L/S)]],"")</f>
        <v>0</v>
      </c>
      <c r="AT760" s="7">
        <f>IFERROR(VLOOKUP(Table1[[#This Row],[Stock]],[2]CUS030!$A$5:$BO$10000,51,0)/Table1[[#This Row],[Rate
(L/S)]],"")</f>
        <v>0</v>
      </c>
      <c r="AU760" s="7">
        <f>IFERROR(VLOOKUP(Table1[[#This Row],[Stock]],[2]CUS030!$A$5:$BO$10000,52,0)/Table1[[#This Row],[Rate
(L/S)]],"")</f>
        <v>0</v>
      </c>
      <c r="AV760" s="7">
        <f>IFERROR(VLOOKUP(Table1[[#This Row],[Stock]],[2]CUS030!$A$5:$BO$10000,53,0)/Table1[[#This Row],[Rate
(L/S)]],"")</f>
        <v>0</v>
      </c>
      <c r="AW760" s="7">
        <f>IFERROR(VLOOKUP(Table1[[#This Row],[Stock]],[2]CUS030!$A$5:$BO$10000,54,0)/Table1[[#This Row],[Rate
(L/S)]],"")</f>
        <v>0</v>
      </c>
      <c r="AX760" s="7">
        <f>IFERROR(VLOOKUP(Table1[[#This Row],[Stock]],[2]CUS030!$A$5:$BO$10000,55,0)/Table1[[#This Row],[Rate
(L/S)]],"")</f>
        <v>0</v>
      </c>
      <c r="AY760" s="7">
        <f>IFERROR(VLOOKUP(Table1[[#This Row],[Stock]],[2]CUS030!$A$5:$BO$10000,56,0)/Table1[[#This Row],[Rate
(L/S)]],"")</f>
        <v>0</v>
      </c>
      <c r="AZ760" s="7">
        <f>IFERROR(VLOOKUP(Table1[[#This Row],[Stock]],[2]CUS030!$A$5:$BO$10000,57,0)/Table1[[#This Row],[Rate
(L/S)]],"")</f>
        <v>0</v>
      </c>
      <c r="BA760" s="7">
        <f>IFERROR(VLOOKUP(Table1[[#This Row],[Stock]],[2]CUS030!$A$5:$BO$10000,58,0)/Table1[[#This Row],[Rate
(L/S)]],"")</f>
        <v>0</v>
      </c>
      <c r="BB760" s="7">
        <f>IFERROR(VLOOKUP(Table1[[#This Row],[Stock]],[2]CUS030!$A$5:$BO$10000,59,0)/Table1[[#This Row],[Rate
(L/S)]],"")</f>
        <v>0</v>
      </c>
      <c r="BC760" s="7">
        <f>IFERROR(VLOOKUP(Table1[[#This Row],[Stock]],[2]CUS030!$A$5:$BO$10000,60,0)/Table1[[#This Row],[Rate
(L/S)]],"")</f>
        <v>0</v>
      </c>
      <c r="BD760" s="7">
        <f>IFERROR(VLOOKUP(Table1[[#This Row],[Stock]],[2]CUS030!$A$5:$BO$10000,61,0)/Table1[[#This Row],[Rate
(L/S)]],"")</f>
        <v>0</v>
      </c>
      <c r="BE760" s="7">
        <f>IFERROR(VLOOKUP(Table1[[#This Row],[Stock]],[2]CUS030!$A$5:$BO$10000,62,0)/Table1[[#This Row],[Rate
(L/S)]],"")</f>
        <v>0</v>
      </c>
      <c r="BF760" s="7">
        <f>IFERROR(VLOOKUP(Table1[[#This Row],[Stock]],[2]CUS030!$A$5:$BO$10000,63,0)/Table1[[#This Row],[Rate
(L/S)]],"")</f>
        <v>0</v>
      </c>
      <c r="BG760" s="7">
        <f>IFERROR(VLOOKUP(Table1[[#This Row],[Stock]],[2]CUS030!$A$5:$BO$10000,64,0)/Table1[[#This Row],[Rate
(L/S)]],"")</f>
        <v>0</v>
      </c>
      <c r="BH760" s="7">
        <f>IFERROR(VLOOKUP(Table1[[#This Row],[Stock]],[2]CUS030!$A$5:$BO$10000,65,0)/Table1[[#This Row],[Rate
(L/S)]],"")</f>
        <v>0</v>
      </c>
      <c r="BI760" s="7" t="s">
        <v>1</v>
      </c>
      <c r="BJ760" s="15">
        <f>IFERROR(IF(Table1[[#This Row],[S.Material]]="S",(Table1[[#This Row],[Total Qty]]+Table1[[#This Row],[N+1]]+Table1[[#This Row],[N+2]]),Table1[[#This Row],[Total Qty]]+Table1[[#This Row],[N+1]]),)</f>
        <v>0</v>
      </c>
      <c r="BK760" s="7" t="str">
        <f>IFERROR(IF(((AVERAGE((Table1[[#This Row],[N+1]],Table1[[#This Row],[N+2]]),Table1[[#This Row],[N+3]])-(Table1[[#This Row],[Total Qty]])))&gt;500,"Fixed&gt;500pcs",""),"")</f>
        <v/>
      </c>
      <c r="BL760" s="7" t="str">
        <f>IF(AND(Table1[[#This Row],[Last Forcast]]=0,Table1[[#This Row],[Total Qty]]&gt;0,Table1[[#This Row],[N+1]]&gt;0),"Check PO again","")</f>
        <v/>
      </c>
    </row>
    <row r="761" spans="2:64" x14ac:dyDescent="0.3">
      <c r="B761">
        <v>759</v>
      </c>
      <c r="C761" t="s">
        <v>969</v>
      </c>
      <c r="D761">
        <f>IFERROR(ROUND((MID(Table1[[#This Row],[Production]],35,(LEN(Table1[[#This Row],[Production]]))-37)/(MID(Table1[[#This Row],[Stock]],35,(LEN(Table1[[#This Row],[Stock]]))-37))),0),"")</f>
        <v>1</v>
      </c>
      <c r="E761" t="s">
        <v>969</v>
      </c>
      <c r="F761" s="16">
        <f>VLOOKUP(LEFT(Table1[[#This Row],[Production]],LEN(Table1[[#This Row],[Production]])-7),Item!$A$5:$Z$1000,26,0)</f>
        <v>0.56399999999999995</v>
      </c>
      <c r="H761" s="8" t="str">
        <f>IFERROR(VLOOKUP(MID(Table1[[#This Row],[Production]],10,2),Special!$B$2:$D$26,3,0),"")</f>
        <v>-</v>
      </c>
      <c r="J761" t="b">
        <f>EXACT(LEFT(Table1[[#This Row],[Stock]],12),LEFT(Table1[[#This Row],[Production]],12))</f>
        <v>1</v>
      </c>
      <c r="K761" t="b">
        <f>EXACT((RIGHT(Table1[[#This Row],[Stock]],3)),((RIGHT(Table1[[#This Row],[Production]],3))))</f>
        <v>1</v>
      </c>
      <c r="L761" s="14" t="str">
        <f>IFERROR(VLOOKUP(Table1[[#This Row],[Stock]],[1]Sheet1!$A$7:$N$10000,14,0),"")</f>
        <v/>
      </c>
      <c r="M761" s="14" t="str">
        <f>IFERROR(ROUND((Table1[[#This Row],[Stock
(S&amp;L)]]/Table1[[#This Row],[Rate
(L/S)]]),0),"")</f>
        <v/>
      </c>
      <c r="O761" t="str">
        <f>IF(Table1[[#This Row],[Rate
(L/S)]]=1,"P/E","C")</f>
        <v>P/E</v>
      </c>
      <c r="P761" s="7">
        <f>IFERROR(VLOOKUP(Table1[[#This Row],[Stock]],[2]CUS030!$A$5:$BO$10000,21,0)/Table1[[#This Row],[Rate
(L/S)]],"")</f>
        <v>0</v>
      </c>
      <c r="Q761" s="7">
        <f>IFERROR(VLOOKUP(Table1[[#This Row],[Stock]],[2]CUS030!$A$5:$BO$10000,22,0)/Table1[[#This Row],[Rate
(L/S)]],"")</f>
        <v>0</v>
      </c>
      <c r="R761" s="7">
        <f>IFERROR(VLOOKUP(Table1[[#This Row],[Stock]],[2]CUS030!$A$5:$BO$10000,23,0)/Table1[[#This Row],[Rate
(L/S)]],"")</f>
        <v>0</v>
      </c>
      <c r="S761" s="7">
        <f>IFERROR(VLOOKUP(Table1[[#This Row],[Stock]],[2]CUS030!$A$5:$BO$10000,24,0)/Table1[[#This Row],[Rate
(L/S)]],"")</f>
        <v>0</v>
      </c>
      <c r="T761" s="7">
        <f>IFERROR(VLOOKUP(Table1[[#This Row],[Stock]],[2]CUS030!$A$5:$BO$10000,25,0)/Table1[[#This Row],[Rate
(L/S)]],"")</f>
        <v>0</v>
      </c>
      <c r="U761" s="7">
        <f>IFERROR(VLOOKUP(Table1[[#This Row],[Stock]],[2]CUS030!$A$5:$BO$10000,26,0)/Table1[[#This Row],[Rate
(L/S)]],"")</f>
        <v>0</v>
      </c>
      <c r="V761" s="7">
        <f>IFERROR(VLOOKUP(Table1[[#This Row],[Stock]],[2]CUS030!$A$5:$BO$10000,27,0)/Table1[[#This Row],[Rate
(L/S)]],"")</f>
        <v>0</v>
      </c>
      <c r="W761" s="7">
        <f>IFERROR(VLOOKUP(Table1[[#This Row],[Stock]],[2]CUS030!$A$5:$BO$10000,28,0)/Table1[[#This Row],[Rate
(L/S)]],"")</f>
        <v>0</v>
      </c>
      <c r="X761" s="7">
        <f>IFERROR(VLOOKUP(Table1[[#This Row],[Stock]],[2]CUS030!$A$5:$BO$10000,29,0)/Table1[[#This Row],[Rate
(L/S)]],"")</f>
        <v>0</v>
      </c>
      <c r="Y761" s="7">
        <f>IFERROR(VLOOKUP(Table1[[#This Row],[Stock]],[2]CUS030!$A$5:$BO$10000,30,0)/Table1[[#This Row],[Rate
(L/S)]],"")</f>
        <v>0</v>
      </c>
      <c r="Z761" s="7">
        <f>IFERROR(VLOOKUP(Table1[[#This Row],[Stock]],[2]CUS030!$A$5:$BO$10000,31,0)/Table1[[#This Row],[Rate
(L/S)]],"")</f>
        <v>0</v>
      </c>
      <c r="AA761" s="7">
        <f>IFERROR(VLOOKUP(Table1[[#This Row],[Stock]],[2]CUS030!$A$5:$BO$10000,32,0)/Table1[[#This Row],[Rate
(L/S)]],"")</f>
        <v>0</v>
      </c>
      <c r="AB761" s="7">
        <f>IFERROR(VLOOKUP(Table1[[#This Row],[Stock]],[2]CUS030!$A$5:$BO$10000,33,0)/Table1[[#This Row],[Rate
(L/S)]],"")</f>
        <v>0</v>
      </c>
      <c r="AC761" s="7">
        <f>IFERROR(VLOOKUP(Table1[[#This Row],[Stock]],[2]CUS030!$A$5:$BO$10000,34,0)/Table1[[#This Row],[Rate
(L/S)]],"")</f>
        <v>0</v>
      </c>
      <c r="AD761" s="7">
        <f>IFERROR(VLOOKUP(Table1[[#This Row],[Stock]],[2]CUS030!$A$5:$BO$10000,35,0)/Table1[[#This Row],[Rate
(L/S)]],"")</f>
        <v>0</v>
      </c>
      <c r="AE761" s="7">
        <f>IFERROR(VLOOKUP(Table1[[#This Row],[Stock]],[2]CUS030!$A$5:$BO$10000,36,0)/Table1[[#This Row],[Rate
(L/S)]],"")</f>
        <v>0</v>
      </c>
      <c r="AF761" s="7">
        <f>IFERROR(VLOOKUP(Table1[[#This Row],[Stock]],[2]CUS030!$A$5:$BO$10000,37,0)/Table1[[#This Row],[Rate
(L/S)]],"")</f>
        <v>0</v>
      </c>
      <c r="AG761" s="7">
        <f>IFERROR(VLOOKUP(Table1[[#This Row],[Stock]],[2]CUS030!$A$5:$BO$10000,38,0)/Table1[[#This Row],[Rate
(L/S)]],"")</f>
        <v>0</v>
      </c>
      <c r="AH761" s="7">
        <f>IFERROR(VLOOKUP(Table1[[#This Row],[Stock]],[2]CUS030!$A$5:$BO$10000,39,0)/Table1[[#This Row],[Rate
(L/S)]],"")</f>
        <v>0</v>
      </c>
      <c r="AI761" s="7">
        <f>IFERROR(VLOOKUP(Table1[[#This Row],[Stock]],[2]CUS030!$A$5:$BO$10000,40,0)/Table1[[#This Row],[Rate
(L/S)]],"")</f>
        <v>0</v>
      </c>
      <c r="AJ761" s="7">
        <f>IFERROR(VLOOKUP(Table1[[#This Row],[Stock]],[2]CUS030!$A$5:$BO$10000,41,0)/Table1[[#This Row],[Rate
(L/S)]],"")</f>
        <v>0</v>
      </c>
      <c r="AK761" s="7">
        <f>IFERROR(VLOOKUP(Table1[[#This Row],[Stock]],[2]CUS030!$A$5:$BO$10000,42,0)/Table1[[#This Row],[Rate
(L/S)]],"")</f>
        <v>0</v>
      </c>
      <c r="AL761" s="7">
        <f>IFERROR(VLOOKUP(Table1[[#This Row],[Stock]],[2]CUS030!$A$5:$BO$10000,43,0)/Table1[[#This Row],[Rate
(L/S)]],"")</f>
        <v>0</v>
      </c>
      <c r="AM761" s="7">
        <f>IFERROR(VLOOKUP(Table1[[#This Row],[Stock]],[2]CUS030!$A$5:$BO$10000,44,0)/Table1[[#This Row],[Rate
(L/S)]],"")</f>
        <v>0</v>
      </c>
      <c r="AN761" s="7">
        <f>IFERROR(VLOOKUP(Table1[[#This Row],[Stock]],[2]CUS030!$A$5:$BO$10000,45,0)/Table1[[#This Row],[Rate
(L/S)]],"")</f>
        <v>0</v>
      </c>
      <c r="AO761" s="7">
        <f>IFERROR(VLOOKUP(Table1[[#This Row],[Stock]],[2]CUS030!$A$5:$BO$10000,46,0)/Table1[[#This Row],[Rate
(L/S)]],"")</f>
        <v>0</v>
      </c>
      <c r="AP761" s="7">
        <f>IFERROR(VLOOKUP(Table1[[#This Row],[Stock]],[2]CUS030!$A$5:$BO$10000,47,0)/Table1[[#This Row],[Rate
(L/S)]],"")</f>
        <v>0</v>
      </c>
      <c r="AQ761" s="7">
        <f>IFERROR(VLOOKUP(Table1[[#This Row],[Stock]],[2]CUS030!$A$5:$BO$10000,48,0)/Table1[[#This Row],[Rate
(L/S)]],"")</f>
        <v>0</v>
      </c>
      <c r="AR761" s="7">
        <f>IFERROR(VLOOKUP(Table1[[#This Row],[Stock]],[2]CUS030!$A$5:$BO$10000,49,0)/Table1[[#This Row],[Rate
(L/S)]],"")</f>
        <v>0</v>
      </c>
      <c r="AS761" s="7">
        <f>IFERROR(VLOOKUP(Table1[[#This Row],[Stock]],[2]CUS030!$A$5:$BO$10000,50,0)/Table1[[#This Row],[Rate
(L/S)]],"")</f>
        <v>0</v>
      </c>
      <c r="AT761" s="7">
        <f>IFERROR(VLOOKUP(Table1[[#This Row],[Stock]],[2]CUS030!$A$5:$BO$10000,51,0)/Table1[[#This Row],[Rate
(L/S)]],"")</f>
        <v>0</v>
      </c>
      <c r="AU761" s="7">
        <f>IFERROR(VLOOKUP(Table1[[#This Row],[Stock]],[2]CUS030!$A$5:$BO$10000,52,0)/Table1[[#This Row],[Rate
(L/S)]],"")</f>
        <v>0</v>
      </c>
      <c r="AV761" s="7">
        <f>IFERROR(VLOOKUP(Table1[[#This Row],[Stock]],[2]CUS030!$A$5:$BO$10000,53,0)/Table1[[#This Row],[Rate
(L/S)]],"")</f>
        <v>0</v>
      </c>
      <c r="AW761" s="7">
        <f>IFERROR(VLOOKUP(Table1[[#This Row],[Stock]],[2]CUS030!$A$5:$BO$10000,54,0)/Table1[[#This Row],[Rate
(L/S)]],"")</f>
        <v>0</v>
      </c>
      <c r="AX761" s="7">
        <f>IFERROR(VLOOKUP(Table1[[#This Row],[Stock]],[2]CUS030!$A$5:$BO$10000,55,0)/Table1[[#This Row],[Rate
(L/S)]],"")</f>
        <v>0</v>
      </c>
      <c r="AY761" s="7">
        <f>IFERROR(VLOOKUP(Table1[[#This Row],[Stock]],[2]CUS030!$A$5:$BO$10000,56,0)/Table1[[#This Row],[Rate
(L/S)]],"")</f>
        <v>0</v>
      </c>
      <c r="AZ761" s="7">
        <f>IFERROR(VLOOKUP(Table1[[#This Row],[Stock]],[2]CUS030!$A$5:$BO$10000,57,0)/Table1[[#This Row],[Rate
(L/S)]],"")</f>
        <v>0</v>
      </c>
      <c r="BA761" s="7">
        <f>IFERROR(VLOOKUP(Table1[[#This Row],[Stock]],[2]CUS030!$A$5:$BO$10000,58,0)/Table1[[#This Row],[Rate
(L/S)]],"")</f>
        <v>0</v>
      </c>
      <c r="BB761" s="7">
        <f>IFERROR(VLOOKUP(Table1[[#This Row],[Stock]],[2]CUS030!$A$5:$BO$10000,59,0)/Table1[[#This Row],[Rate
(L/S)]],"")</f>
        <v>0</v>
      </c>
      <c r="BC761" s="7">
        <f>IFERROR(VLOOKUP(Table1[[#This Row],[Stock]],[2]CUS030!$A$5:$BO$10000,60,0)/Table1[[#This Row],[Rate
(L/S)]],"")</f>
        <v>0</v>
      </c>
      <c r="BD761" s="7">
        <f>IFERROR(VLOOKUP(Table1[[#This Row],[Stock]],[2]CUS030!$A$5:$BO$10000,61,0)/Table1[[#This Row],[Rate
(L/S)]],"")</f>
        <v>0</v>
      </c>
      <c r="BE761" s="7">
        <f>IFERROR(VLOOKUP(Table1[[#This Row],[Stock]],[2]CUS030!$A$5:$BO$10000,62,0)/Table1[[#This Row],[Rate
(L/S)]],"")</f>
        <v>0</v>
      </c>
      <c r="BF761" s="7">
        <f>IFERROR(VLOOKUP(Table1[[#This Row],[Stock]],[2]CUS030!$A$5:$BO$10000,63,0)/Table1[[#This Row],[Rate
(L/S)]],"")</f>
        <v>0</v>
      </c>
      <c r="BG761" s="7">
        <f>IFERROR(VLOOKUP(Table1[[#This Row],[Stock]],[2]CUS030!$A$5:$BO$10000,64,0)/Table1[[#This Row],[Rate
(L/S)]],"")</f>
        <v>0</v>
      </c>
      <c r="BH761" s="7">
        <f>IFERROR(VLOOKUP(Table1[[#This Row],[Stock]],[2]CUS030!$A$5:$BO$10000,65,0)/Table1[[#This Row],[Rate
(L/S)]],"")</f>
        <v>0</v>
      </c>
      <c r="BI761" s="7" t="s">
        <v>1</v>
      </c>
      <c r="BJ761" s="15">
        <f>IFERROR(IF(Table1[[#This Row],[S.Material]]="S",(Table1[[#This Row],[Total Qty]]+Table1[[#This Row],[N+1]]+Table1[[#This Row],[N+2]]),Table1[[#This Row],[Total Qty]]+Table1[[#This Row],[N+1]]),)</f>
        <v>0</v>
      </c>
      <c r="BK761" s="7" t="str">
        <f>IFERROR(IF(((AVERAGE((Table1[[#This Row],[N+1]],Table1[[#This Row],[N+2]]),Table1[[#This Row],[N+3]])-(Table1[[#This Row],[Total Qty]])))&gt;500,"Fixed&gt;500pcs",""),"")</f>
        <v/>
      </c>
      <c r="BL761" s="7" t="str">
        <f>IF(AND(Table1[[#This Row],[Last Forcast]]=0,Table1[[#This Row],[Total Qty]]&gt;0,Table1[[#This Row],[N+1]]&gt;0),"Check PO again","")</f>
        <v/>
      </c>
    </row>
    <row r="762" spans="2:64" x14ac:dyDescent="0.3">
      <c r="B762">
        <v>760</v>
      </c>
      <c r="C762" t="s">
        <v>970</v>
      </c>
      <c r="D762">
        <f>IFERROR(ROUND((MID(Table1[[#This Row],[Production]],35,(LEN(Table1[[#This Row],[Production]]))-37)/(MID(Table1[[#This Row],[Stock]],35,(LEN(Table1[[#This Row],[Stock]]))-37))),0),"")</f>
        <v>1</v>
      </c>
      <c r="E762" t="s">
        <v>970</v>
      </c>
      <c r="F762" s="16">
        <f>VLOOKUP(LEFT(Table1[[#This Row],[Production]],LEN(Table1[[#This Row],[Production]])-7),Item!$A$5:$Z$1000,26,0)</f>
        <v>1.1539999999999999</v>
      </c>
      <c r="H762" s="8" t="str">
        <f>IFERROR(VLOOKUP(MID(Table1[[#This Row],[Production]],10,2),Special!$B$2:$D$26,3,0),"")</f>
        <v>-</v>
      </c>
      <c r="J762" t="b">
        <f>EXACT(LEFT(Table1[[#This Row],[Stock]],12),LEFT(Table1[[#This Row],[Production]],12))</f>
        <v>1</v>
      </c>
      <c r="K762" t="b">
        <f>EXACT((RIGHT(Table1[[#This Row],[Stock]],3)),((RIGHT(Table1[[#This Row],[Production]],3))))</f>
        <v>1</v>
      </c>
      <c r="L762" s="14" t="str">
        <f>IFERROR(VLOOKUP(Table1[[#This Row],[Stock]],[1]Sheet1!$A$7:$N$10000,14,0),"")</f>
        <v/>
      </c>
      <c r="M762" s="14" t="str">
        <f>IFERROR(ROUND((Table1[[#This Row],[Stock
(S&amp;L)]]/Table1[[#This Row],[Rate
(L/S)]]),0),"")</f>
        <v/>
      </c>
      <c r="O762" t="str">
        <f>IF(Table1[[#This Row],[Rate
(L/S)]]=1,"P/E","C")</f>
        <v>P/E</v>
      </c>
      <c r="P762" s="7">
        <f>IFERROR(VLOOKUP(Table1[[#This Row],[Stock]],[2]CUS030!$A$5:$BO$10000,21,0)/Table1[[#This Row],[Rate
(L/S)]],"")</f>
        <v>0</v>
      </c>
      <c r="Q762" s="7">
        <f>IFERROR(VLOOKUP(Table1[[#This Row],[Stock]],[2]CUS030!$A$5:$BO$10000,22,0)/Table1[[#This Row],[Rate
(L/S)]],"")</f>
        <v>0</v>
      </c>
      <c r="R762" s="7">
        <f>IFERROR(VLOOKUP(Table1[[#This Row],[Stock]],[2]CUS030!$A$5:$BO$10000,23,0)/Table1[[#This Row],[Rate
(L/S)]],"")</f>
        <v>0</v>
      </c>
      <c r="S762" s="7">
        <f>IFERROR(VLOOKUP(Table1[[#This Row],[Stock]],[2]CUS030!$A$5:$BO$10000,24,0)/Table1[[#This Row],[Rate
(L/S)]],"")</f>
        <v>0</v>
      </c>
      <c r="T762" s="7">
        <f>IFERROR(VLOOKUP(Table1[[#This Row],[Stock]],[2]CUS030!$A$5:$BO$10000,25,0)/Table1[[#This Row],[Rate
(L/S)]],"")</f>
        <v>0</v>
      </c>
      <c r="U762" s="7">
        <f>IFERROR(VLOOKUP(Table1[[#This Row],[Stock]],[2]CUS030!$A$5:$BO$10000,26,0)/Table1[[#This Row],[Rate
(L/S)]],"")</f>
        <v>0</v>
      </c>
      <c r="V762" s="7">
        <f>IFERROR(VLOOKUP(Table1[[#This Row],[Stock]],[2]CUS030!$A$5:$BO$10000,27,0)/Table1[[#This Row],[Rate
(L/S)]],"")</f>
        <v>0</v>
      </c>
      <c r="W762" s="7">
        <f>IFERROR(VLOOKUP(Table1[[#This Row],[Stock]],[2]CUS030!$A$5:$BO$10000,28,0)/Table1[[#This Row],[Rate
(L/S)]],"")</f>
        <v>0</v>
      </c>
      <c r="X762" s="7">
        <f>IFERROR(VLOOKUP(Table1[[#This Row],[Stock]],[2]CUS030!$A$5:$BO$10000,29,0)/Table1[[#This Row],[Rate
(L/S)]],"")</f>
        <v>0</v>
      </c>
      <c r="Y762" s="7">
        <f>IFERROR(VLOOKUP(Table1[[#This Row],[Stock]],[2]CUS030!$A$5:$BO$10000,30,0)/Table1[[#This Row],[Rate
(L/S)]],"")</f>
        <v>0</v>
      </c>
      <c r="Z762" s="7">
        <f>IFERROR(VLOOKUP(Table1[[#This Row],[Stock]],[2]CUS030!$A$5:$BO$10000,31,0)/Table1[[#This Row],[Rate
(L/S)]],"")</f>
        <v>0</v>
      </c>
      <c r="AA762" s="7">
        <f>IFERROR(VLOOKUP(Table1[[#This Row],[Stock]],[2]CUS030!$A$5:$BO$10000,32,0)/Table1[[#This Row],[Rate
(L/S)]],"")</f>
        <v>0</v>
      </c>
      <c r="AB762" s="7">
        <f>IFERROR(VLOOKUP(Table1[[#This Row],[Stock]],[2]CUS030!$A$5:$BO$10000,33,0)/Table1[[#This Row],[Rate
(L/S)]],"")</f>
        <v>0</v>
      </c>
      <c r="AC762" s="7">
        <f>IFERROR(VLOOKUP(Table1[[#This Row],[Stock]],[2]CUS030!$A$5:$BO$10000,34,0)/Table1[[#This Row],[Rate
(L/S)]],"")</f>
        <v>0</v>
      </c>
      <c r="AD762" s="7">
        <f>IFERROR(VLOOKUP(Table1[[#This Row],[Stock]],[2]CUS030!$A$5:$BO$10000,35,0)/Table1[[#This Row],[Rate
(L/S)]],"")</f>
        <v>0</v>
      </c>
      <c r="AE762" s="7">
        <f>IFERROR(VLOOKUP(Table1[[#This Row],[Stock]],[2]CUS030!$A$5:$BO$10000,36,0)/Table1[[#This Row],[Rate
(L/S)]],"")</f>
        <v>0</v>
      </c>
      <c r="AF762" s="7">
        <f>IFERROR(VLOOKUP(Table1[[#This Row],[Stock]],[2]CUS030!$A$5:$BO$10000,37,0)/Table1[[#This Row],[Rate
(L/S)]],"")</f>
        <v>0</v>
      </c>
      <c r="AG762" s="7">
        <f>IFERROR(VLOOKUP(Table1[[#This Row],[Stock]],[2]CUS030!$A$5:$BO$10000,38,0)/Table1[[#This Row],[Rate
(L/S)]],"")</f>
        <v>0</v>
      </c>
      <c r="AH762" s="7">
        <f>IFERROR(VLOOKUP(Table1[[#This Row],[Stock]],[2]CUS030!$A$5:$BO$10000,39,0)/Table1[[#This Row],[Rate
(L/S)]],"")</f>
        <v>0</v>
      </c>
      <c r="AI762" s="7">
        <f>IFERROR(VLOOKUP(Table1[[#This Row],[Stock]],[2]CUS030!$A$5:$BO$10000,40,0)/Table1[[#This Row],[Rate
(L/S)]],"")</f>
        <v>0</v>
      </c>
      <c r="AJ762" s="7">
        <f>IFERROR(VLOOKUP(Table1[[#This Row],[Stock]],[2]CUS030!$A$5:$BO$10000,41,0)/Table1[[#This Row],[Rate
(L/S)]],"")</f>
        <v>0</v>
      </c>
      <c r="AK762" s="7">
        <f>IFERROR(VLOOKUP(Table1[[#This Row],[Stock]],[2]CUS030!$A$5:$BO$10000,42,0)/Table1[[#This Row],[Rate
(L/S)]],"")</f>
        <v>0</v>
      </c>
      <c r="AL762" s="7">
        <f>IFERROR(VLOOKUP(Table1[[#This Row],[Stock]],[2]CUS030!$A$5:$BO$10000,43,0)/Table1[[#This Row],[Rate
(L/S)]],"")</f>
        <v>0</v>
      </c>
      <c r="AM762" s="7">
        <f>IFERROR(VLOOKUP(Table1[[#This Row],[Stock]],[2]CUS030!$A$5:$BO$10000,44,0)/Table1[[#This Row],[Rate
(L/S)]],"")</f>
        <v>0</v>
      </c>
      <c r="AN762" s="7">
        <f>IFERROR(VLOOKUP(Table1[[#This Row],[Stock]],[2]CUS030!$A$5:$BO$10000,45,0)/Table1[[#This Row],[Rate
(L/S)]],"")</f>
        <v>0</v>
      </c>
      <c r="AO762" s="7">
        <f>IFERROR(VLOOKUP(Table1[[#This Row],[Stock]],[2]CUS030!$A$5:$BO$10000,46,0)/Table1[[#This Row],[Rate
(L/S)]],"")</f>
        <v>0</v>
      </c>
      <c r="AP762" s="7">
        <f>IFERROR(VLOOKUP(Table1[[#This Row],[Stock]],[2]CUS030!$A$5:$BO$10000,47,0)/Table1[[#This Row],[Rate
(L/S)]],"")</f>
        <v>0</v>
      </c>
      <c r="AQ762" s="7">
        <f>IFERROR(VLOOKUP(Table1[[#This Row],[Stock]],[2]CUS030!$A$5:$BO$10000,48,0)/Table1[[#This Row],[Rate
(L/S)]],"")</f>
        <v>0</v>
      </c>
      <c r="AR762" s="7">
        <f>IFERROR(VLOOKUP(Table1[[#This Row],[Stock]],[2]CUS030!$A$5:$BO$10000,49,0)/Table1[[#This Row],[Rate
(L/S)]],"")</f>
        <v>0</v>
      </c>
      <c r="AS762" s="7">
        <f>IFERROR(VLOOKUP(Table1[[#This Row],[Stock]],[2]CUS030!$A$5:$BO$10000,50,0)/Table1[[#This Row],[Rate
(L/S)]],"")</f>
        <v>0</v>
      </c>
      <c r="AT762" s="7">
        <f>IFERROR(VLOOKUP(Table1[[#This Row],[Stock]],[2]CUS030!$A$5:$BO$10000,51,0)/Table1[[#This Row],[Rate
(L/S)]],"")</f>
        <v>0</v>
      </c>
      <c r="AU762" s="7">
        <f>IFERROR(VLOOKUP(Table1[[#This Row],[Stock]],[2]CUS030!$A$5:$BO$10000,52,0)/Table1[[#This Row],[Rate
(L/S)]],"")</f>
        <v>0</v>
      </c>
      <c r="AV762" s="7">
        <f>IFERROR(VLOOKUP(Table1[[#This Row],[Stock]],[2]CUS030!$A$5:$BO$10000,53,0)/Table1[[#This Row],[Rate
(L/S)]],"")</f>
        <v>0</v>
      </c>
      <c r="AW762" s="7">
        <f>IFERROR(VLOOKUP(Table1[[#This Row],[Stock]],[2]CUS030!$A$5:$BO$10000,54,0)/Table1[[#This Row],[Rate
(L/S)]],"")</f>
        <v>0</v>
      </c>
      <c r="AX762" s="7">
        <f>IFERROR(VLOOKUP(Table1[[#This Row],[Stock]],[2]CUS030!$A$5:$BO$10000,55,0)/Table1[[#This Row],[Rate
(L/S)]],"")</f>
        <v>0</v>
      </c>
      <c r="AY762" s="7">
        <f>IFERROR(VLOOKUP(Table1[[#This Row],[Stock]],[2]CUS030!$A$5:$BO$10000,56,0)/Table1[[#This Row],[Rate
(L/S)]],"")</f>
        <v>0</v>
      </c>
      <c r="AZ762" s="7">
        <f>IFERROR(VLOOKUP(Table1[[#This Row],[Stock]],[2]CUS030!$A$5:$BO$10000,57,0)/Table1[[#This Row],[Rate
(L/S)]],"")</f>
        <v>0</v>
      </c>
      <c r="BA762" s="7">
        <f>IFERROR(VLOOKUP(Table1[[#This Row],[Stock]],[2]CUS030!$A$5:$BO$10000,58,0)/Table1[[#This Row],[Rate
(L/S)]],"")</f>
        <v>0</v>
      </c>
      <c r="BB762" s="7">
        <f>IFERROR(VLOOKUP(Table1[[#This Row],[Stock]],[2]CUS030!$A$5:$BO$10000,59,0)/Table1[[#This Row],[Rate
(L/S)]],"")</f>
        <v>0</v>
      </c>
      <c r="BC762" s="7">
        <f>IFERROR(VLOOKUP(Table1[[#This Row],[Stock]],[2]CUS030!$A$5:$BO$10000,60,0)/Table1[[#This Row],[Rate
(L/S)]],"")</f>
        <v>0</v>
      </c>
      <c r="BD762" s="7">
        <f>IFERROR(VLOOKUP(Table1[[#This Row],[Stock]],[2]CUS030!$A$5:$BO$10000,61,0)/Table1[[#This Row],[Rate
(L/S)]],"")</f>
        <v>0</v>
      </c>
      <c r="BE762" s="7">
        <f>IFERROR(VLOOKUP(Table1[[#This Row],[Stock]],[2]CUS030!$A$5:$BO$10000,62,0)/Table1[[#This Row],[Rate
(L/S)]],"")</f>
        <v>0</v>
      </c>
      <c r="BF762" s="7">
        <f>IFERROR(VLOOKUP(Table1[[#This Row],[Stock]],[2]CUS030!$A$5:$BO$10000,63,0)/Table1[[#This Row],[Rate
(L/S)]],"")</f>
        <v>0</v>
      </c>
      <c r="BG762" s="7">
        <f>IFERROR(VLOOKUP(Table1[[#This Row],[Stock]],[2]CUS030!$A$5:$BO$10000,64,0)/Table1[[#This Row],[Rate
(L/S)]],"")</f>
        <v>0</v>
      </c>
      <c r="BH762" s="7">
        <f>IFERROR(VLOOKUP(Table1[[#This Row],[Stock]],[2]CUS030!$A$5:$BO$10000,65,0)/Table1[[#This Row],[Rate
(L/S)]],"")</f>
        <v>0</v>
      </c>
      <c r="BI762" s="7" t="s">
        <v>1</v>
      </c>
      <c r="BJ762" s="15">
        <f>IFERROR(IF(Table1[[#This Row],[S.Material]]="S",(Table1[[#This Row],[Total Qty]]+Table1[[#This Row],[N+1]]+Table1[[#This Row],[N+2]]),Table1[[#This Row],[Total Qty]]+Table1[[#This Row],[N+1]]),)</f>
        <v>0</v>
      </c>
      <c r="BK762" s="7" t="str">
        <f>IFERROR(IF(((AVERAGE((Table1[[#This Row],[N+1]],Table1[[#This Row],[N+2]]),Table1[[#This Row],[N+3]])-(Table1[[#This Row],[Total Qty]])))&gt;500,"Fixed&gt;500pcs",""),"")</f>
        <v/>
      </c>
      <c r="BL762" s="7" t="str">
        <f>IF(AND(Table1[[#This Row],[Last Forcast]]=0,Table1[[#This Row],[Total Qty]]&gt;0,Table1[[#This Row],[N+1]]&gt;0),"Check PO again","")</f>
        <v/>
      </c>
    </row>
    <row r="763" spans="2:64" x14ac:dyDescent="0.3">
      <c r="B763">
        <v>761</v>
      </c>
      <c r="C763" t="s">
        <v>971</v>
      </c>
      <c r="D763">
        <f>IFERROR(ROUND((MID(Table1[[#This Row],[Production]],35,(LEN(Table1[[#This Row],[Production]]))-37)/(MID(Table1[[#This Row],[Stock]],35,(LEN(Table1[[#This Row],[Stock]]))-37))),0),"")</f>
        <v>1</v>
      </c>
      <c r="E763" t="s">
        <v>971</v>
      </c>
      <c r="F763" s="16">
        <f>VLOOKUP(LEFT(Table1[[#This Row],[Production]],LEN(Table1[[#This Row],[Production]])-7),Item!$A$5:$Z$1000,26,0)</f>
        <v>1.5780000000000001</v>
      </c>
      <c r="H763" s="8" t="str">
        <f>IFERROR(VLOOKUP(MID(Table1[[#This Row],[Production]],10,2),Special!$B$2:$D$26,3,0),"")</f>
        <v>-</v>
      </c>
      <c r="J763" t="b">
        <f>EXACT(LEFT(Table1[[#This Row],[Stock]],12),LEFT(Table1[[#This Row],[Production]],12))</f>
        <v>1</v>
      </c>
      <c r="K763" t="b">
        <f>EXACT((RIGHT(Table1[[#This Row],[Stock]],3)),((RIGHT(Table1[[#This Row],[Production]],3))))</f>
        <v>1</v>
      </c>
      <c r="L763" s="14" t="str">
        <f>IFERROR(VLOOKUP(Table1[[#This Row],[Stock]],[1]Sheet1!$A$7:$N$10000,14,0),"")</f>
        <v/>
      </c>
      <c r="M763" s="14" t="str">
        <f>IFERROR(ROUND((Table1[[#This Row],[Stock
(S&amp;L)]]/Table1[[#This Row],[Rate
(L/S)]]),0),"")</f>
        <v/>
      </c>
      <c r="O763" t="str">
        <f>IF(Table1[[#This Row],[Rate
(L/S)]]=1,"P/E","C")</f>
        <v>P/E</v>
      </c>
      <c r="P763" s="7">
        <f>IFERROR(VLOOKUP(Table1[[#This Row],[Stock]],[2]CUS030!$A$5:$BO$10000,21,0)/Table1[[#This Row],[Rate
(L/S)]],"")</f>
        <v>0</v>
      </c>
      <c r="Q763" s="7">
        <f>IFERROR(VLOOKUP(Table1[[#This Row],[Stock]],[2]CUS030!$A$5:$BO$10000,22,0)/Table1[[#This Row],[Rate
(L/S)]],"")</f>
        <v>0</v>
      </c>
      <c r="R763" s="7">
        <f>IFERROR(VLOOKUP(Table1[[#This Row],[Stock]],[2]CUS030!$A$5:$BO$10000,23,0)/Table1[[#This Row],[Rate
(L/S)]],"")</f>
        <v>0</v>
      </c>
      <c r="S763" s="7">
        <f>IFERROR(VLOOKUP(Table1[[#This Row],[Stock]],[2]CUS030!$A$5:$BO$10000,24,0)/Table1[[#This Row],[Rate
(L/S)]],"")</f>
        <v>0</v>
      </c>
      <c r="T763" s="7">
        <f>IFERROR(VLOOKUP(Table1[[#This Row],[Stock]],[2]CUS030!$A$5:$BO$10000,25,0)/Table1[[#This Row],[Rate
(L/S)]],"")</f>
        <v>0</v>
      </c>
      <c r="U763" s="7">
        <f>IFERROR(VLOOKUP(Table1[[#This Row],[Stock]],[2]CUS030!$A$5:$BO$10000,26,0)/Table1[[#This Row],[Rate
(L/S)]],"")</f>
        <v>0</v>
      </c>
      <c r="V763" s="7">
        <f>IFERROR(VLOOKUP(Table1[[#This Row],[Stock]],[2]CUS030!$A$5:$BO$10000,27,0)/Table1[[#This Row],[Rate
(L/S)]],"")</f>
        <v>0</v>
      </c>
      <c r="W763" s="7">
        <f>IFERROR(VLOOKUP(Table1[[#This Row],[Stock]],[2]CUS030!$A$5:$BO$10000,28,0)/Table1[[#This Row],[Rate
(L/S)]],"")</f>
        <v>0</v>
      </c>
      <c r="X763" s="7">
        <f>IFERROR(VLOOKUP(Table1[[#This Row],[Stock]],[2]CUS030!$A$5:$BO$10000,29,0)/Table1[[#This Row],[Rate
(L/S)]],"")</f>
        <v>0</v>
      </c>
      <c r="Y763" s="7">
        <f>IFERROR(VLOOKUP(Table1[[#This Row],[Stock]],[2]CUS030!$A$5:$BO$10000,30,0)/Table1[[#This Row],[Rate
(L/S)]],"")</f>
        <v>0</v>
      </c>
      <c r="Z763" s="7">
        <f>IFERROR(VLOOKUP(Table1[[#This Row],[Stock]],[2]CUS030!$A$5:$BO$10000,31,0)/Table1[[#This Row],[Rate
(L/S)]],"")</f>
        <v>0</v>
      </c>
      <c r="AA763" s="7">
        <f>IFERROR(VLOOKUP(Table1[[#This Row],[Stock]],[2]CUS030!$A$5:$BO$10000,32,0)/Table1[[#This Row],[Rate
(L/S)]],"")</f>
        <v>0</v>
      </c>
      <c r="AB763" s="7">
        <f>IFERROR(VLOOKUP(Table1[[#This Row],[Stock]],[2]CUS030!$A$5:$BO$10000,33,0)/Table1[[#This Row],[Rate
(L/S)]],"")</f>
        <v>0</v>
      </c>
      <c r="AC763" s="7">
        <f>IFERROR(VLOOKUP(Table1[[#This Row],[Stock]],[2]CUS030!$A$5:$BO$10000,34,0)/Table1[[#This Row],[Rate
(L/S)]],"")</f>
        <v>0</v>
      </c>
      <c r="AD763" s="7">
        <f>IFERROR(VLOOKUP(Table1[[#This Row],[Stock]],[2]CUS030!$A$5:$BO$10000,35,0)/Table1[[#This Row],[Rate
(L/S)]],"")</f>
        <v>0</v>
      </c>
      <c r="AE763" s="7">
        <f>IFERROR(VLOOKUP(Table1[[#This Row],[Stock]],[2]CUS030!$A$5:$BO$10000,36,0)/Table1[[#This Row],[Rate
(L/S)]],"")</f>
        <v>0</v>
      </c>
      <c r="AF763" s="7">
        <f>IFERROR(VLOOKUP(Table1[[#This Row],[Stock]],[2]CUS030!$A$5:$BO$10000,37,0)/Table1[[#This Row],[Rate
(L/S)]],"")</f>
        <v>0</v>
      </c>
      <c r="AG763" s="7">
        <f>IFERROR(VLOOKUP(Table1[[#This Row],[Stock]],[2]CUS030!$A$5:$BO$10000,38,0)/Table1[[#This Row],[Rate
(L/S)]],"")</f>
        <v>0</v>
      </c>
      <c r="AH763" s="7">
        <f>IFERROR(VLOOKUP(Table1[[#This Row],[Stock]],[2]CUS030!$A$5:$BO$10000,39,0)/Table1[[#This Row],[Rate
(L/S)]],"")</f>
        <v>0</v>
      </c>
      <c r="AI763" s="7">
        <f>IFERROR(VLOOKUP(Table1[[#This Row],[Stock]],[2]CUS030!$A$5:$BO$10000,40,0)/Table1[[#This Row],[Rate
(L/S)]],"")</f>
        <v>0</v>
      </c>
      <c r="AJ763" s="7">
        <f>IFERROR(VLOOKUP(Table1[[#This Row],[Stock]],[2]CUS030!$A$5:$BO$10000,41,0)/Table1[[#This Row],[Rate
(L/S)]],"")</f>
        <v>0</v>
      </c>
      <c r="AK763" s="7">
        <f>IFERROR(VLOOKUP(Table1[[#This Row],[Stock]],[2]CUS030!$A$5:$BO$10000,42,0)/Table1[[#This Row],[Rate
(L/S)]],"")</f>
        <v>0</v>
      </c>
      <c r="AL763" s="7">
        <f>IFERROR(VLOOKUP(Table1[[#This Row],[Stock]],[2]CUS030!$A$5:$BO$10000,43,0)/Table1[[#This Row],[Rate
(L/S)]],"")</f>
        <v>0</v>
      </c>
      <c r="AM763" s="7">
        <f>IFERROR(VLOOKUP(Table1[[#This Row],[Stock]],[2]CUS030!$A$5:$BO$10000,44,0)/Table1[[#This Row],[Rate
(L/S)]],"")</f>
        <v>0</v>
      </c>
      <c r="AN763" s="7">
        <f>IFERROR(VLOOKUP(Table1[[#This Row],[Stock]],[2]CUS030!$A$5:$BO$10000,45,0)/Table1[[#This Row],[Rate
(L/S)]],"")</f>
        <v>0</v>
      </c>
      <c r="AO763" s="7">
        <f>IFERROR(VLOOKUP(Table1[[#This Row],[Stock]],[2]CUS030!$A$5:$BO$10000,46,0)/Table1[[#This Row],[Rate
(L/S)]],"")</f>
        <v>0</v>
      </c>
      <c r="AP763" s="7">
        <f>IFERROR(VLOOKUP(Table1[[#This Row],[Stock]],[2]CUS030!$A$5:$BO$10000,47,0)/Table1[[#This Row],[Rate
(L/S)]],"")</f>
        <v>0</v>
      </c>
      <c r="AQ763" s="7">
        <f>IFERROR(VLOOKUP(Table1[[#This Row],[Stock]],[2]CUS030!$A$5:$BO$10000,48,0)/Table1[[#This Row],[Rate
(L/S)]],"")</f>
        <v>0</v>
      </c>
      <c r="AR763" s="7">
        <f>IFERROR(VLOOKUP(Table1[[#This Row],[Stock]],[2]CUS030!$A$5:$BO$10000,49,0)/Table1[[#This Row],[Rate
(L/S)]],"")</f>
        <v>0</v>
      </c>
      <c r="AS763" s="7">
        <f>IFERROR(VLOOKUP(Table1[[#This Row],[Stock]],[2]CUS030!$A$5:$BO$10000,50,0)/Table1[[#This Row],[Rate
(L/S)]],"")</f>
        <v>0</v>
      </c>
      <c r="AT763" s="7">
        <f>IFERROR(VLOOKUP(Table1[[#This Row],[Stock]],[2]CUS030!$A$5:$BO$10000,51,0)/Table1[[#This Row],[Rate
(L/S)]],"")</f>
        <v>0</v>
      </c>
      <c r="AU763" s="7">
        <f>IFERROR(VLOOKUP(Table1[[#This Row],[Stock]],[2]CUS030!$A$5:$BO$10000,52,0)/Table1[[#This Row],[Rate
(L/S)]],"")</f>
        <v>0</v>
      </c>
      <c r="AV763" s="7">
        <f>IFERROR(VLOOKUP(Table1[[#This Row],[Stock]],[2]CUS030!$A$5:$BO$10000,53,0)/Table1[[#This Row],[Rate
(L/S)]],"")</f>
        <v>0</v>
      </c>
      <c r="AW763" s="7">
        <f>IFERROR(VLOOKUP(Table1[[#This Row],[Stock]],[2]CUS030!$A$5:$BO$10000,54,0)/Table1[[#This Row],[Rate
(L/S)]],"")</f>
        <v>0</v>
      </c>
      <c r="AX763" s="7">
        <f>IFERROR(VLOOKUP(Table1[[#This Row],[Stock]],[2]CUS030!$A$5:$BO$10000,55,0)/Table1[[#This Row],[Rate
(L/S)]],"")</f>
        <v>0</v>
      </c>
      <c r="AY763" s="7">
        <f>IFERROR(VLOOKUP(Table1[[#This Row],[Stock]],[2]CUS030!$A$5:$BO$10000,56,0)/Table1[[#This Row],[Rate
(L/S)]],"")</f>
        <v>0</v>
      </c>
      <c r="AZ763" s="7">
        <f>IFERROR(VLOOKUP(Table1[[#This Row],[Stock]],[2]CUS030!$A$5:$BO$10000,57,0)/Table1[[#This Row],[Rate
(L/S)]],"")</f>
        <v>0</v>
      </c>
      <c r="BA763" s="7">
        <f>IFERROR(VLOOKUP(Table1[[#This Row],[Stock]],[2]CUS030!$A$5:$BO$10000,58,0)/Table1[[#This Row],[Rate
(L/S)]],"")</f>
        <v>0</v>
      </c>
      <c r="BB763" s="7">
        <f>IFERROR(VLOOKUP(Table1[[#This Row],[Stock]],[2]CUS030!$A$5:$BO$10000,59,0)/Table1[[#This Row],[Rate
(L/S)]],"")</f>
        <v>0</v>
      </c>
      <c r="BC763" s="7">
        <f>IFERROR(VLOOKUP(Table1[[#This Row],[Stock]],[2]CUS030!$A$5:$BO$10000,60,0)/Table1[[#This Row],[Rate
(L/S)]],"")</f>
        <v>0</v>
      </c>
      <c r="BD763" s="7">
        <f>IFERROR(VLOOKUP(Table1[[#This Row],[Stock]],[2]CUS030!$A$5:$BO$10000,61,0)/Table1[[#This Row],[Rate
(L/S)]],"")</f>
        <v>0</v>
      </c>
      <c r="BE763" s="7">
        <f>IFERROR(VLOOKUP(Table1[[#This Row],[Stock]],[2]CUS030!$A$5:$BO$10000,62,0)/Table1[[#This Row],[Rate
(L/S)]],"")</f>
        <v>0</v>
      </c>
      <c r="BF763" s="7">
        <f>IFERROR(VLOOKUP(Table1[[#This Row],[Stock]],[2]CUS030!$A$5:$BO$10000,63,0)/Table1[[#This Row],[Rate
(L/S)]],"")</f>
        <v>0</v>
      </c>
      <c r="BG763" s="7">
        <f>IFERROR(VLOOKUP(Table1[[#This Row],[Stock]],[2]CUS030!$A$5:$BO$10000,64,0)/Table1[[#This Row],[Rate
(L/S)]],"")</f>
        <v>0</v>
      </c>
      <c r="BH763" s="7">
        <f>IFERROR(VLOOKUP(Table1[[#This Row],[Stock]],[2]CUS030!$A$5:$BO$10000,65,0)/Table1[[#This Row],[Rate
(L/S)]],"")</f>
        <v>0</v>
      </c>
      <c r="BI763" s="7" t="s">
        <v>1</v>
      </c>
      <c r="BJ763" s="15">
        <f>IFERROR(IF(Table1[[#This Row],[S.Material]]="S",(Table1[[#This Row],[Total Qty]]+Table1[[#This Row],[N+1]]+Table1[[#This Row],[N+2]]),Table1[[#This Row],[Total Qty]]+Table1[[#This Row],[N+1]]),)</f>
        <v>0</v>
      </c>
      <c r="BK763" s="7" t="str">
        <f>IFERROR(IF(((AVERAGE((Table1[[#This Row],[N+1]],Table1[[#This Row],[N+2]]),Table1[[#This Row],[N+3]])-(Table1[[#This Row],[Total Qty]])))&gt;500,"Fixed&gt;500pcs",""),"")</f>
        <v/>
      </c>
      <c r="BL763" s="7" t="str">
        <f>IF(AND(Table1[[#This Row],[Last Forcast]]=0,Table1[[#This Row],[Total Qty]]&gt;0,Table1[[#This Row],[N+1]]&gt;0),"Check PO again","")</f>
        <v/>
      </c>
    </row>
    <row r="764" spans="2:64" x14ac:dyDescent="0.3">
      <c r="B764">
        <v>762</v>
      </c>
      <c r="C764" t="s">
        <v>972</v>
      </c>
      <c r="D764">
        <f>IFERROR(ROUND((MID(Table1[[#This Row],[Production]],35,(LEN(Table1[[#This Row],[Production]]))-37)/(MID(Table1[[#This Row],[Stock]],35,(LEN(Table1[[#This Row],[Stock]]))-37))),0),"")</f>
        <v>1</v>
      </c>
      <c r="E764" t="s">
        <v>972</v>
      </c>
      <c r="F764" s="16">
        <f>VLOOKUP(LEFT(Table1[[#This Row],[Production]],LEN(Table1[[#This Row],[Production]])-7),Item!$A$5:$Z$1000,26,0)</f>
        <v>0.84299999999999997</v>
      </c>
      <c r="H764" s="8" t="str">
        <f>IFERROR(VLOOKUP(MID(Table1[[#This Row],[Production]],10,2),Special!$B$2:$D$26,3,0),"")</f>
        <v>-</v>
      </c>
      <c r="J764" t="b">
        <f>EXACT(LEFT(Table1[[#This Row],[Stock]],12),LEFT(Table1[[#This Row],[Production]],12))</f>
        <v>1</v>
      </c>
      <c r="K764" t="b">
        <f>EXACT((RIGHT(Table1[[#This Row],[Stock]],3)),((RIGHT(Table1[[#This Row],[Production]],3))))</f>
        <v>1</v>
      </c>
      <c r="L764" s="14" t="str">
        <f>IFERROR(VLOOKUP(Table1[[#This Row],[Stock]],[1]Sheet1!$A$7:$N$10000,14,0),"")</f>
        <v/>
      </c>
      <c r="M764" s="14" t="str">
        <f>IFERROR(ROUND((Table1[[#This Row],[Stock
(S&amp;L)]]/Table1[[#This Row],[Rate
(L/S)]]),0),"")</f>
        <v/>
      </c>
      <c r="O764" t="str">
        <f>IF(Table1[[#This Row],[Rate
(L/S)]]=1,"P/E","C")</f>
        <v>P/E</v>
      </c>
      <c r="P764" s="7">
        <f>IFERROR(VLOOKUP(Table1[[#This Row],[Stock]],[2]CUS030!$A$5:$BO$10000,21,0)/Table1[[#This Row],[Rate
(L/S)]],"")</f>
        <v>0</v>
      </c>
      <c r="Q764" s="7">
        <f>IFERROR(VLOOKUP(Table1[[#This Row],[Stock]],[2]CUS030!$A$5:$BO$10000,22,0)/Table1[[#This Row],[Rate
(L/S)]],"")</f>
        <v>0</v>
      </c>
      <c r="R764" s="7">
        <f>IFERROR(VLOOKUP(Table1[[#This Row],[Stock]],[2]CUS030!$A$5:$BO$10000,23,0)/Table1[[#This Row],[Rate
(L/S)]],"")</f>
        <v>0</v>
      </c>
      <c r="S764" s="7">
        <f>IFERROR(VLOOKUP(Table1[[#This Row],[Stock]],[2]CUS030!$A$5:$BO$10000,24,0)/Table1[[#This Row],[Rate
(L/S)]],"")</f>
        <v>0</v>
      </c>
      <c r="T764" s="7">
        <f>IFERROR(VLOOKUP(Table1[[#This Row],[Stock]],[2]CUS030!$A$5:$BO$10000,25,0)/Table1[[#This Row],[Rate
(L/S)]],"")</f>
        <v>0</v>
      </c>
      <c r="U764" s="7">
        <f>IFERROR(VLOOKUP(Table1[[#This Row],[Stock]],[2]CUS030!$A$5:$BO$10000,26,0)/Table1[[#This Row],[Rate
(L/S)]],"")</f>
        <v>0</v>
      </c>
      <c r="V764" s="7">
        <f>IFERROR(VLOOKUP(Table1[[#This Row],[Stock]],[2]CUS030!$A$5:$BO$10000,27,0)/Table1[[#This Row],[Rate
(L/S)]],"")</f>
        <v>0</v>
      </c>
      <c r="W764" s="7">
        <f>IFERROR(VLOOKUP(Table1[[#This Row],[Stock]],[2]CUS030!$A$5:$BO$10000,28,0)/Table1[[#This Row],[Rate
(L/S)]],"")</f>
        <v>0</v>
      </c>
      <c r="X764" s="7">
        <f>IFERROR(VLOOKUP(Table1[[#This Row],[Stock]],[2]CUS030!$A$5:$BO$10000,29,0)/Table1[[#This Row],[Rate
(L/S)]],"")</f>
        <v>0</v>
      </c>
      <c r="Y764" s="7">
        <f>IFERROR(VLOOKUP(Table1[[#This Row],[Stock]],[2]CUS030!$A$5:$BO$10000,30,0)/Table1[[#This Row],[Rate
(L/S)]],"")</f>
        <v>0</v>
      </c>
      <c r="Z764" s="7">
        <f>IFERROR(VLOOKUP(Table1[[#This Row],[Stock]],[2]CUS030!$A$5:$BO$10000,31,0)/Table1[[#This Row],[Rate
(L/S)]],"")</f>
        <v>0</v>
      </c>
      <c r="AA764" s="7">
        <f>IFERROR(VLOOKUP(Table1[[#This Row],[Stock]],[2]CUS030!$A$5:$BO$10000,32,0)/Table1[[#This Row],[Rate
(L/S)]],"")</f>
        <v>0</v>
      </c>
      <c r="AB764" s="7">
        <f>IFERROR(VLOOKUP(Table1[[#This Row],[Stock]],[2]CUS030!$A$5:$BO$10000,33,0)/Table1[[#This Row],[Rate
(L/S)]],"")</f>
        <v>0</v>
      </c>
      <c r="AC764" s="7">
        <f>IFERROR(VLOOKUP(Table1[[#This Row],[Stock]],[2]CUS030!$A$5:$BO$10000,34,0)/Table1[[#This Row],[Rate
(L/S)]],"")</f>
        <v>0</v>
      </c>
      <c r="AD764" s="7">
        <f>IFERROR(VLOOKUP(Table1[[#This Row],[Stock]],[2]CUS030!$A$5:$BO$10000,35,0)/Table1[[#This Row],[Rate
(L/S)]],"")</f>
        <v>0</v>
      </c>
      <c r="AE764" s="7">
        <f>IFERROR(VLOOKUP(Table1[[#This Row],[Stock]],[2]CUS030!$A$5:$BO$10000,36,0)/Table1[[#This Row],[Rate
(L/S)]],"")</f>
        <v>0</v>
      </c>
      <c r="AF764" s="7">
        <f>IFERROR(VLOOKUP(Table1[[#This Row],[Stock]],[2]CUS030!$A$5:$BO$10000,37,0)/Table1[[#This Row],[Rate
(L/S)]],"")</f>
        <v>0</v>
      </c>
      <c r="AG764" s="7">
        <f>IFERROR(VLOOKUP(Table1[[#This Row],[Stock]],[2]CUS030!$A$5:$BO$10000,38,0)/Table1[[#This Row],[Rate
(L/S)]],"")</f>
        <v>0</v>
      </c>
      <c r="AH764" s="7">
        <f>IFERROR(VLOOKUP(Table1[[#This Row],[Stock]],[2]CUS030!$A$5:$BO$10000,39,0)/Table1[[#This Row],[Rate
(L/S)]],"")</f>
        <v>0</v>
      </c>
      <c r="AI764" s="7">
        <f>IFERROR(VLOOKUP(Table1[[#This Row],[Stock]],[2]CUS030!$A$5:$BO$10000,40,0)/Table1[[#This Row],[Rate
(L/S)]],"")</f>
        <v>0</v>
      </c>
      <c r="AJ764" s="7">
        <f>IFERROR(VLOOKUP(Table1[[#This Row],[Stock]],[2]CUS030!$A$5:$BO$10000,41,0)/Table1[[#This Row],[Rate
(L/S)]],"")</f>
        <v>0</v>
      </c>
      <c r="AK764" s="7">
        <f>IFERROR(VLOOKUP(Table1[[#This Row],[Stock]],[2]CUS030!$A$5:$BO$10000,42,0)/Table1[[#This Row],[Rate
(L/S)]],"")</f>
        <v>0</v>
      </c>
      <c r="AL764" s="7">
        <f>IFERROR(VLOOKUP(Table1[[#This Row],[Stock]],[2]CUS030!$A$5:$BO$10000,43,0)/Table1[[#This Row],[Rate
(L/S)]],"")</f>
        <v>0</v>
      </c>
      <c r="AM764" s="7">
        <f>IFERROR(VLOOKUP(Table1[[#This Row],[Stock]],[2]CUS030!$A$5:$BO$10000,44,0)/Table1[[#This Row],[Rate
(L/S)]],"")</f>
        <v>0</v>
      </c>
      <c r="AN764" s="7">
        <f>IFERROR(VLOOKUP(Table1[[#This Row],[Stock]],[2]CUS030!$A$5:$BO$10000,45,0)/Table1[[#This Row],[Rate
(L/S)]],"")</f>
        <v>0</v>
      </c>
      <c r="AO764" s="7">
        <f>IFERROR(VLOOKUP(Table1[[#This Row],[Stock]],[2]CUS030!$A$5:$BO$10000,46,0)/Table1[[#This Row],[Rate
(L/S)]],"")</f>
        <v>0</v>
      </c>
      <c r="AP764" s="7">
        <f>IFERROR(VLOOKUP(Table1[[#This Row],[Stock]],[2]CUS030!$A$5:$BO$10000,47,0)/Table1[[#This Row],[Rate
(L/S)]],"")</f>
        <v>0</v>
      </c>
      <c r="AQ764" s="7">
        <f>IFERROR(VLOOKUP(Table1[[#This Row],[Stock]],[2]CUS030!$A$5:$BO$10000,48,0)/Table1[[#This Row],[Rate
(L/S)]],"")</f>
        <v>0</v>
      </c>
      <c r="AR764" s="7">
        <f>IFERROR(VLOOKUP(Table1[[#This Row],[Stock]],[2]CUS030!$A$5:$BO$10000,49,0)/Table1[[#This Row],[Rate
(L/S)]],"")</f>
        <v>0</v>
      </c>
      <c r="AS764" s="7">
        <f>IFERROR(VLOOKUP(Table1[[#This Row],[Stock]],[2]CUS030!$A$5:$BO$10000,50,0)/Table1[[#This Row],[Rate
(L/S)]],"")</f>
        <v>0</v>
      </c>
      <c r="AT764" s="7">
        <f>IFERROR(VLOOKUP(Table1[[#This Row],[Stock]],[2]CUS030!$A$5:$BO$10000,51,0)/Table1[[#This Row],[Rate
(L/S)]],"")</f>
        <v>0</v>
      </c>
      <c r="AU764" s="7">
        <f>IFERROR(VLOOKUP(Table1[[#This Row],[Stock]],[2]CUS030!$A$5:$BO$10000,52,0)/Table1[[#This Row],[Rate
(L/S)]],"")</f>
        <v>0</v>
      </c>
      <c r="AV764" s="7">
        <f>IFERROR(VLOOKUP(Table1[[#This Row],[Stock]],[2]CUS030!$A$5:$BO$10000,53,0)/Table1[[#This Row],[Rate
(L/S)]],"")</f>
        <v>0</v>
      </c>
      <c r="AW764" s="7">
        <f>IFERROR(VLOOKUP(Table1[[#This Row],[Stock]],[2]CUS030!$A$5:$BO$10000,54,0)/Table1[[#This Row],[Rate
(L/S)]],"")</f>
        <v>0</v>
      </c>
      <c r="AX764" s="7">
        <f>IFERROR(VLOOKUP(Table1[[#This Row],[Stock]],[2]CUS030!$A$5:$BO$10000,55,0)/Table1[[#This Row],[Rate
(L/S)]],"")</f>
        <v>0</v>
      </c>
      <c r="AY764" s="7">
        <f>IFERROR(VLOOKUP(Table1[[#This Row],[Stock]],[2]CUS030!$A$5:$BO$10000,56,0)/Table1[[#This Row],[Rate
(L/S)]],"")</f>
        <v>0</v>
      </c>
      <c r="AZ764" s="7">
        <f>IFERROR(VLOOKUP(Table1[[#This Row],[Stock]],[2]CUS030!$A$5:$BO$10000,57,0)/Table1[[#This Row],[Rate
(L/S)]],"")</f>
        <v>0</v>
      </c>
      <c r="BA764" s="7">
        <f>IFERROR(VLOOKUP(Table1[[#This Row],[Stock]],[2]CUS030!$A$5:$BO$10000,58,0)/Table1[[#This Row],[Rate
(L/S)]],"")</f>
        <v>0</v>
      </c>
      <c r="BB764" s="7">
        <f>IFERROR(VLOOKUP(Table1[[#This Row],[Stock]],[2]CUS030!$A$5:$BO$10000,59,0)/Table1[[#This Row],[Rate
(L/S)]],"")</f>
        <v>0</v>
      </c>
      <c r="BC764" s="7">
        <f>IFERROR(VLOOKUP(Table1[[#This Row],[Stock]],[2]CUS030!$A$5:$BO$10000,60,0)/Table1[[#This Row],[Rate
(L/S)]],"")</f>
        <v>0</v>
      </c>
      <c r="BD764" s="7">
        <f>IFERROR(VLOOKUP(Table1[[#This Row],[Stock]],[2]CUS030!$A$5:$BO$10000,61,0)/Table1[[#This Row],[Rate
(L/S)]],"")</f>
        <v>0</v>
      </c>
      <c r="BE764" s="7">
        <f>IFERROR(VLOOKUP(Table1[[#This Row],[Stock]],[2]CUS030!$A$5:$BO$10000,62,0)/Table1[[#This Row],[Rate
(L/S)]],"")</f>
        <v>0</v>
      </c>
      <c r="BF764" s="7">
        <f>IFERROR(VLOOKUP(Table1[[#This Row],[Stock]],[2]CUS030!$A$5:$BO$10000,63,0)/Table1[[#This Row],[Rate
(L/S)]],"")</f>
        <v>0</v>
      </c>
      <c r="BG764" s="7">
        <f>IFERROR(VLOOKUP(Table1[[#This Row],[Stock]],[2]CUS030!$A$5:$BO$10000,64,0)/Table1[[#This Row],[Rate
(L/S)]],"")</f>
        <v>0</v>
      </c>
      <c r="BH764" s="7">
        <f>IFERROR(VLOOKUP(Table1[[#This Row],[Stock]],[2]CUS030!$A$5:$BO$10000,65,0)/Table1[[#This Row],[Rate
(L/S)]],"")</f>
        <v>0</v>
      </c>
      <c r="BI764" s="7" t="s">
        <v>1</v>
      </c>
      <c r="BJ764" s="15">
        <f>IFERROR(IF(Table1[[#This Row],[S.Material]]="S",(Table1[[#This Row],[Total Qty]]+Table1[[#This Row],[N+1]]+Table1[[#This Row],[N+2]]),Table1[[#This Row],[Total Qty]]+Table1[[#This Row],[N+1]]),)</f>
        <v>0</v>
      </c>
      <c r="BK764" s="7" t="str">
        <f>IFERROR(IF(((AVERAGE((Table1[[#This Row],[N+1]],Table1[[#This Row],[N+2]]),Table1[[#This Row],[N+3]])-(Table1[[#This Row],[Total Qty]])))&gt;500,"Fixed&gt;500pcs",""),"")</f>
        <v/>
      </c>
      <c r="BL764" s="7" t="str">
        <f>IF(AND(Table1[[#This Row],[Last Forcast]]=0,Table1[[#This Row],[Total Qty]]&gt;0,Table1[[#This Row],[N+1]]&gt;0),"Check PO again","")</f>
        <v/>
      </c>
    </row>
    <row r="765" spans="2:64" x14ac:dyDescent="0.3">
      <c r="B765">
        <v>763</v>
      </c>
      <c r="C765" t="s">
        <v>973</v>
      </c>
      <c r="D765">
        <f>IFERROR(ROUND((MID(Table1[[#This Row],[Production]],35,(LEN(Table1[[#This Row],[Production]]))-37)/(MID(Table1[[#This Row],[Stock]],35,(LEN(Table1[[#This Row],[Stock]]))-37))),0),"")</f>
        <v>1</v>
      </c>
      <c r="E765" t="s">
        <v>973</v>
      </c>
      <c r="F765" s="16">
        <f>VLOOKUP(LEFT(Table1[[#This Row],[Production]],LEN(Table1[[#This Row],[Production]])-7),Item!$A$5:$Z$1000,26,0)</f>
        <v>1.0920000000000001</v>
      </c>
      <c r="H765" s="8" t="str">
        <f>IFERROR(VLOOKUP(MID(Table1[[#This Row],[Production]],10,2),Special!$B$2:$D$26,3,0),"")</f>
        <v>-</v>
      </c>
      <c r="J765" t="b">
        <f>EXACT(LEFT(Table1[[#This Row],[Stock]],12),LEFT(Table1[[#This Row],[Production]],12))</f>
        <v>1</v>
      </c>
      <c r="K765" t="b">
        <f>EXACT((RIGHT(Table1[[#This Row],[Stock]],3)),((RIGHT(Table1[[#This Row],[Production]],3))))</f>
        <v>1</v>
      </c>
      <c r="L765" s="14" t="str">
        <f>IFERROR(VLOOKUP(Table1[[#This Row],[Stock]],[1]Sheet1!$A$7:$N$10000,14,0),"")</f>
        <v/>
      </c>
      <c r="M765" s="14" t="str">
        <f>IFERROR(ROUND((Table1[[#This Row],[Stock
(S&amp;L)]]/Table1[[#This Row],[Rate
(L/S)]]),0),"")</f>
        <v/>
      </c>
      <c r="O765" t="str">
        <f>IF(Table1[[#This Row],[Rate
(L/S)]]=1,"P/E","C")</f>
        <v>P/E</v>
      </c>
      <c r="P765" s="7">
        <f>IFERROR(VLOOKUP(Table1[[#This Row],[Stock]],[2]CUS030!$A$5:$BO$10000,21,0)/Table1[[#This Row],[Rate
(L/S)]],"")</f>
        <v>0</v>
      </c>
      <c r="Q765" s="7">
        <f>IFERROR(VLOOKUP(Table1[[#This Row],[Stock]],[2]CUS030!$A$5:$BO$10000,22,0)/Table1[[#This Row],[Rate
(L/S)]],"")</f>
        <v>0</v>
      </c>
      <c r="R765" s="7">
        <f>IFERROR(VLOOKUP(Table1[[#This Row],[Stock]],[2]CUS030!$A$5:$BO$10000,23,0)/Table1[[#This Row],[Rate
(L/S)]],"")</f>
        <v>0</v>
      </c>
      <c r="S765" s="7">
        <f>IFERROR(VLOOKUP(Table1[[#This Row],[Stock]],[2]CUS030!$A$5:$BO$10000,24,0)/Table1[[#This Row],[Rate
(L/S)]],"")</f>
        <v>0</v>
      </c>
      <c r="T765" s="7">
        <f>IFERROR(VLOOKUP(Table1[[#This Row],[Stock]],[2]CUS030!$A$5:$BO$10000,25,0)/Table1[[#This Row],[Rate
(L/S)]],"")</f>
        <v>0</v>
      </c>
      <c r="U765" s="7">
        <f>IFERROR(VLOOKUP(Table1[[#This Row],[Stock]],[2]CUS030!$A$5:$BO$10000,26,0)/Table1[[#This Row],[Rate
(L/S)]],"")</f>
        <v>0</v>
      </c>
      <c r="V765" s="7">
        <f>IFERROR(VLOOKUP(Table1[[#This Row],[Stock]],[2]CUS030!$A$5:$BO$10000,27,0)/Table1[[#This Row],[Rate
(L/S)]],"")</f>
        <v>0</v>
      </c>
      <c r="W765" s="7">
        <f>IFERROR(VLOOKUP(Table1[[#This Row],[Stock]],[2]CUS030!$A$5:$BO$10000,28,0)/Table1[[#This Row],[Rate
(L/S)]],"")</f>
        <v>0</v>
      </c>
      <c r="X765" s="7">
        <f>IFERROR(VLOOKUP(Table1[[#This Row],[Stock]],[2]CUS030!$A$5:$BO$10000,29,0)/Table1[[#This Row],[Rate
(L/S)]],"")</f>
        <v>0</v>
      </c>
      <c r="Y765" s="7">
        <f>IFERROR(VLOOKUP(Table1[[#This Row],[Stock]],[2]CUS030!$A$5:$BO$10000,30,0)/Table1[[#This Row],[Rate
(L/S)]],"")</f>
        <v>0</v>
      </c>
      <c r="Z765" s="7">
        <f>IFERROR(VLOOKUP(Table1[[#This Row],[Stock]],[2]CUS030!$A$5:$BO$10000,31,0)/Table1[[#This Row],[Rate
(L/S)]],"")</f>
        <v>0</v>
      </c>
      <c r="AA765" s="7">
        <f>IFERROR(VLOOKUP(Table1[[#This Row],[Stock]],[2]CUS030!$A$5:$BO$10000,32,0)/Table1[[#This Row],[Rate
(L/S)]],"")</f>
        <v>0</v>
      </c>
      <c r="AB765" s="7">
        <f>IFERROR(VLOOKUP(Table1[[#This Row],[Stock]],[2]CUS030!$A$5:$BO$10000,33,0)/Table1[[#This Row],[Rate
(L/S)]],"")</f>
        <v>0</v>
      </c>
      <c r="AC765" s="7">
        <f>IFERROR(VLOOKUP(Table1[[#This Row],[Stock]],[2]CUS030!$A$5:$BO$10000,34,0)/Table1[[#This Row],[Rate
(L/S)]],"")</f>
        <v>0</v>
      </c>
      <c r="AD765" s="7">
        <f>IFERROR(VLOOKUP(Table1[[#This Row],[Stock]],[2]CUS030!$A$5:$BO$10000,35,0)/Table1[[#This Row],[Rate
(L/S)]],"")</f>
        <v>0</v>
      </c>
      <c r="AE765" s="7">
        <f>IFERROR(VLOOKUP(Table1[[#This Row],[Stock]],[2]CUS030!$A$5:$BO$10000,36,0)/Table1[[#This Row],[Rate
(L/S)]],"")</f>
        <v>0</v>
      </c>
      <c r="AF765" s="7">
        <f>IFERROR(VLOOKUP(Table1[[#This Row],[Stock]],[2]CUS030!$A$5:$BO$10000,37,0)/Table1[[#This Row],[Rate
(L/S)]],"")</f>
        <v>0</v>
      </c>
      <c r="AG765" s="7">
        <f>IFERROR(VLOOKUP(Table1[[#This Row],[Stock]],[2]CUS030!$A$5:$BO$10000,38,0)/Table1[[#This Row],[Rate
(L/S)]],"")</f>
        <v>0</v>
      </c>
      <c r="AH765" s="7">
        <f>IFERROR(VLOOKUP(Table1[[#This Row],[Stock]],[2]CUS030!$A$5:$BO$10000,39,0)/Table1[[#This Row],[Rate
(L/S)]],"")</f>
        <v>0</v>
      </c>
      <c r="AI765" s="7">
        <f>IFERROR(VLOOKUP(Table1[[#This Row],[Stock]],[2]CUS030!$A$5:$BO$10000,40,0)/Table1[[#This Row],[Rate
(L/S)]],"")</f>
        <v>0</v>
      </c>
      <c r="AJ765" s="7">
        <f>IFERROR(VLOOKUP(Table1[[#This Row],[Stock]],[2]CUS030!$A$5:$BO$10000,41,0)/Table1[[#This Row],[Rate
(L/S)]],"")</f>
        <v>0</v>
      </c>
      <c r="AK765" s="7">
        <f>IFERROR(VLOOKUP(Table1[[#This Row],[Stock]],[2]CUS030!$A$5:$BO$10000,42,0)/Table1[[#This Row],[Rate
(L/S)]],"")</f>
        <v>0</v>
      </c>
      <c r="AL765" s="7">
        <f>IFERROR(VLOOKUP(Table1[[#This Row],[Stock]],[2]CUS030!$A$5:$BO$10000,43,0)/Table1[[#This Row],[Rate
(L/S)]],"")</f>
        <v>0</v>
      </c>
      <c r="AM765" s="7">
        <f>IFERROR(VLOOKUP(Table1[[#This Row],[Stock]],[2]CUS030!$A$5:$BO$10000,44,0)/Table1[[#This Row],[Rate
(L/S)]],"")</f>
        <v>0</v>
      </c>
      <c r="AN765" s="7">
        <f>IFERROR(VLOOKUP(Table1[[#This Row],[Stock]],[2]CUS030!$A$5:$BO$10000,45,0)/Table1[[#This Row],[Rate
(L/S)]],"")</f>
        <v>0</v>
      </c>
      <c r="AO765" s="7">
        <f>IFERROR(VLOOKUP(Table1[[#This Row],[Stock]],[2]CUS030!$A$5:$BO$10000,46,0)/Table1[[#This Row],[Rate
(L/S)]],"")</f>
        <v>0</v>
      </c>
      <c r="AP765" s="7">
        <f>IFERROR(VLOOKUP(Table1[[#This Row],[Stock]],[2]CUS030!$A$5:$BO$10000,47,0)/Table1[[#This Row],[Rate
(L/S)]],"")</f>
        <v>0</v>
      </c>
      <c r="AQ765" s="7">
        <f>IFERROR(VLOOKUP(Table1[[#This Row],[Stock]],[2]CUS030!$A$5:$BO$10000,48,0)/Table1[[#This Row],[Rate
(L/S)]],"")</f>
        <v>0</v>
      </c>
      <c r="AR765" s="7">
        <f>IFERROR(VLOOKUP(Table1[[#This Row],[Stock]],[2]CUS030!$A$5:$BO$10000,49,0)/Table1[[#This Row],[Rate
(L/S)]],"")</f>
        <v>0</v>
      </c>
      <c r="AS765" s="7">
        <f>IFERROR(VLOOKUP(Table1[[#This Row],[Stock]],[2]CUS030!$A$5:$BO$10000,50,0)/Table1[[#This Row],[Rate
(L/S)]],"")</f>
        <v>0</v>
      </c>
      <c r="AT765" s="7">
        <f>IFERROR(VLOOKUP(Table1[[#This Row],[Stock]],[2]CUS030!$A$5:$BO$10000,51,0)/Table1[[#This Row],[Rate
(L/S)]],"")</f>
        <v>0</v>
      </c>
      <c r="AU765" s="7">
        <f>IFERROR(VLOOKUP(Table1[[#This Row],[Stock]],[2]CUS030!$A$5:$BO$10000,52,0)/Table1[[#This Row],[Rate
(L/S)]],"")</f>
        <v>0</v>
      </c>
      <c r="AV765" s="7">
        <f>IFERROR(VLOOKUP(Table1[[#This Row],[Stock]],[2]CUS030!$A$5:$BO$10000,53,0)/Table1[[#This Row],[Rate
(L/S)]],"")</f>
        <v>0</v>
      </c>
      <c r="AW765" s="7">
        <f>IFERROR(VLOOKUP(Table1[[#This Row],[Stock]],[2]CUS030!$A$5:$BO$10000,54,0)/Table1[[#This Row],[Rate
(L/S)]],"")</f>
        <v>0</v>
      </c>
      <c r="AX765" s="7">
        <f>IFERROR(VLOOKUP(Table1[[#This Row],[Stock]],[2]CUS030!$A$5:$BO$10000,55,0)/Table1[[#This Row],[Rate
(L/S)]],"")</f>
        <v>0</v>
      </c>
      <c r="AY765" s="7">
        <f>IFERROR(VLOOKUP(Table1[[#This Row],[Stock]],[2]CUS030!$A$5:$BO$10000,56,0)/Table1[[#This Row],[Rate
(L/S)]],"")</f>
        <v>0</v>
      </c>
      <c r="AZ765" s="7">
        <f>IFERROR(VLOOKUP(Table1[[#This Row],[Stock]],[2]CUS030!$A$5:$BO$10000,57,0)/Table1[[#This Row],[Rate
(L/S)]],"")</f>
        <v>0</v>
      </c>
      <c r="BA765" s="7">
        <f>IFERROR(VLOOKUP(Table1[[#This Row],[Stock]],[2]CUS030!$A$5:$BO$10000,58,0)/Table1[[#This Row],[Rate
(L/S)]],"")</f>
        <v>0</v>
      </c>
      <c r="BB765" s="7">
        <f>IFERROR(VLOOKUP(Table1[[#This Row],[Stock]],[2]CUS030!$A$5:$BO$10000,59,0)/Table1[[#This Row],[Rate
(L/S)]],"")</f>
        <v>0</v>
      </c>
      <c r="BC765" s="7">
        <f>IFERROR(VLOOKUP(Table1[[#This Row],[Stock]],[2]CUS030!$A$5:$BO$10000,60,0)/Table1[[#This Row],[Rate
(L/S)]],"")</f>
        <v>0</v>
      </c>
      <c r="BD765" s="7">
        <f>IFERROR(VLOOKUP(Table1[[#This Row],[Stock]],[2]CUS030!$A$5:$BO$10000,61,0)/Table1[[#This Row],[Rate
(L/S)]],"")</f>
        <v>0</v>
      </c>
      <c r="BE765" s="7">
        <f>IFERROR(VLOOKUP(Table1[[#This Row],[Stock]],[2]CUS030!$A$5:$BO$10000,62,0)/Table1[[#This Row],[Rate
(L/S)]],"")</f>
        <v>0</v>
      </c>
      <c r="BF765" s="7">
        <f>IFERROR(VLOOKUP(Table1[[#This Row],[Stock]],[2]CUS030!$A$5:$BO$10000,63,0)/Table1[[#This Row],[Rate
(L/S)]],"")</f>
        <v>0</v>
      </c>
      <c r="BG765" s="7">
        <f>IFERROR(VLOOKUP(Table1[[#This Row],[Stock]],[2]CUS030!$A$5:$BO$10000,64,0)/Table1[[#This Row],[Rate
(L/S)]],"")</f>
        <v>0</v>
      </c>
      <c r="BH765" s="7">
        <f>IFERROR(VLOOKUP(Table1[[#This Row],[Stock]],[2]CUS030!$A$5:$BO$10000,65,0)/Table1[[#This Row],[Rate
(L/S)]],"")</f>
        <v>0</v>
      </c>
      <c r="BI765" s="7" t="s">
        <v>1</v>
      </c>
      <c r="BJ765" s="15">
        <f>IFERROR(IF(Table1[[#This Row],[S.Material]]="S",(Table1[[#This Row],[Total Qty]]+Table1[[#This Row],[N+1]]+Table1[[#This Row],[N+2]]),Table1[[#This Row],[Total Qty]]+Table1[[#This Row],[N+1]]),)</f>
        <v>0</v>
      </c>
      <c r="BK765" s="7" t="str">
        <f>IFERROR(IF(((AVERAGE((Table1[[#This Row],[N+1]],Table1[[#This Row],[N+2]]),Table1[[#This Row],[N+3]])-(Table1[[#This Row],[Total Qty]])))&gt;500,"Fixed&gt;500pcs",""),"")</f>
        <v/>
      </c>
      <c r="BL765" s="7" t="str">
        <f>IF(AND(Table1[[#This Row],[Last Forcast]]=0,Table1[[#This Row],[Total Qty]]&gt;0,Table1[[#This Row],[N+1]]&gt;0),"Check PO again","")</f>
        <v/>
      </c>
    </row>
    <row r="766" spans="2:64" x14ac:dyDescent="0.3">
      <c r="B766">
        <v>764</v>
      </c>
      <c r="C766" t="s">
        <v>974</v>
      </c>
      <c r="D766">
        <f>IFERROR(ROUND((MID(Table1[[#This Row],[Production]],35,(LEN(Table1[[#This Row],[Production]]))-37)/(MID(Table1[[#This Row],[Stock]],35,(LEN(Table1[[#This Row],[Stock]]))-37))),0),"")</f>
        <v>1</v>
      </c>
      <c r="E766" t="s">
        <v>974</v>
      </c>
      <c r="F766" s="16">
        <f>VLOOKUP(LEFT(Table1[[#This Row],[Production]],LEN(Table1[[#This Row],[Production]])-7),Item!$A$5:$Z$1000,26,0)</f>
        <v>1.0920000000000001</v>
      </c>
      <c r="H766" s="8" t="str">
        <f>IFERROR(VLOOKUP(MID(Table1[[#This Row],[Production]],10,2),Special!$B$2:$D$26,3,0),"")</f>
        <v>-</v>
      </c>
      <c r="J766" t="b">
        <f>EXACT(LEFT(Table1[[#This Row],[Stock]],12),LEFT(Table1[[#This Row],[Production]],12))</f>
        <v>1</v>
      </c>
      <c r="K766" t="b">
        <f>EXACT((RIGHT(Table1[[#This Row],[Stock]],3)),((RIGHT(Table1[[#This Row],[Production]],3))))</f>
        <v>1</v>
      </c>
      <c r="L766" s="14" t="str">
        <f>IFERROR(VLOOKUP(Table1[[#This Row],[Stock]],[1]Sheet1!$A$7:$N$10000,14,0),"")</f>
        <v/>
      </c>
      <c r="M766" s="14" t="str">
        <f>IFERROR(ROUND((Table1[[#This Row],[Stock
(S&amp;L)]]/Table1[[#This Row],[Rate
(L/S)]]),0),"")</f>
        <v/>
      </c>
      <c r="O766" t="str">
        <f>IF(Table1[[#This Row],[Rate
(L/S)]]=1,"P/E","C")</f>
        <v>P/E</v>
      </c>
      <c r="P766" s="7">
        <f>IFERROR(VLOOKUP(Table1[[#This Row],[Stock]],[2]CUS030!$A$5:$BO$10000,21,0)/Table1[[#This Row],[Rate
(L/S)]],"")</f>
        <v>0</v>
      </c>
      <c r="Q766" s="7">
        <f>IFERROR(VLOOKUP(Table1[[#This Row],[Stock]],[2]CUS030!$A$5:$BO$10000,22,0)/Table1[[#This Row],[Rate
(L/S)]],"")</f>
        <v>0</v>
      </c>
      <c r="R766" s="7">
        <f>IFERROR(VLOOKUP(Table1[[#This Row],[Stock]],[2]CUS030!$A$5:$BO$10000,23,0)/Table1[[#This Row],[Rate
(L/S)]],"")</f>
        <v>0</v>
      </c>
      <c r="S766" s="7">
        <f>IFERROR(VLOOKUP(Table1[[#This Row],[Stock]],[2]CUS030!$A$5:$BO$10000,24,0)/Table1[[#This Row],[Rate
(L/S)]],"")</f>
        <v>0</v>
      </c>
      <c r="T766" s="7">
        <f>IFERROR(VLOOKUP(Table1[[#This Row],[Stock]],[2]CUS030!$A$5:$BO$10000,25,0)/Table1[[#This Row],[Rate
(L/S)]],"")</f>
        <v>0</v>
      </c>
      <c r="U766" s="7">
        <f>IFERROR(VLOOKUP(Table1[[#This Row],[Stock]],[2]CUS030!$A$5:$BO$10000,26,0)/Table1[[#This Row],[Rate
(L/S)]],"")</f>
        <v>0</v>
      </c>
      <c r="V766" s="7">
        <f>IFERROR(VLOOKUP(Table1[[#This Row],[Stock]],[2]CUS030!$A$5:$BO$10000,27,0)/Table1[[#This Row],[Rate
(L/S)]],"")</f>
        <v>0</v>
      </c>
      <c r="W766" s="7">
        <f>IFERROR(VLOOKUP(Table1[[#This Row],[Stock]],[2]CUS030!$A$5:$BO$10000,28,0)/Table1[[#This Row],[Rate
(L/S)]],"")</f>
        <v>0</v>
      </c>
      <c r="X766" s="7">
        <f>IFERROR(VLOOKUP(Table1[[#This Row],[Stock]],[2]CUS030!$A$5:$BO$10000,29,0)/Table1[[#This Row],[Rate
(L/S)]],"")</f>
        <v>0</v>
      </c>
      <c r="Y766" s="7">
        <f>IFERROR(VLOOKUP(Table1[[#This Row],[Stock]],[2]CUS030!$A$5:$BO$10000,30,0)/Table1[[#This Row],[Rate
(L/S)]],"")</f>
        <v>0</v>
      </c>
      <c r="Z766" s="7">
        <f>IFERROR(VLOOKUP(Table1[[#This Row],[Stock]],[2]CUS030!$A$5:$BO$10000,31,0)/Table1[[#This Row],[Rate
(L/S)]],"")</f>
        <v>0</v>
      </c>
      <c r="AA766" s="7">
        <f>IFERROR(VLOOKUP(Table1[[#This Row],[Stock]],[2]CUS030!$A$5:$BO$10000,32,0)/Table1[[#This Row],[Rate
(L/S)]],"")</f>
        <v>0</v>
      </c>
      <c r="AB766" s="7">
        <f>IFERROR(VLOOKUP(Table1[[#This Row],[Stock]],[2]CUS030!$A$5:$BO$10000,33,0)/Table1[[#This Row],[Rate
(L/S)]],"")</f>
        <v>0</v>
      </c>
      <c r="AC766" s="7">
        <f>IFERROR(VLOOKUP(Table1[[#This Row],[Stock]],[2]CUS030!$A$5:$BO$10000,34,0)/Table1[[#This Row],[Rate
(L/S)]],"")</f>
        <v>0</v>
      </c>
      <c r="AD766" s="7">
        <f>IFERROR(VLOOKUP(Table1[[#This Row],[Stock]],[2]CUS030!$A$5:$BO$10000,35,0)/Table1[[#This Row],[Rate
(L/S)]],"")</f>
        <v>0</v>
      </c>
      <c r="AE766" s="7">
        <f>IFERROR(VLOOKUP(Table1[[#This Row],[Stock]],[2]CUS030!$A$5:$BO$10000,36,0)/Table1[[#This Row],[Rate
(L/S)]],"")</f>
        <v>0</v>
      </c>
      <c r="AF766" s="7">
        <f>IFERROR(VLOOKUP(Table1[[#This Row],[Stock]],[2]CUS030!$A$5:$BO$10000,37,0)/Table1[[#This Row],[Rate
(L/S)]],"")</f>
        <v>0</v>
      </c>
      <c r="AG766" s="7">
        <f>IFERROR(VLOOKUP(Table1[[#This Row],[Stock]],[2]CUS030!$A$5:$BO$10000,38,0)/Table1[[#This Row],[Rate
(L/S)]],"")</f>
        <v>0</v>
      </c>
      <c r="AH766" s="7">
        <f>IFERROR(VLOOKUP(Table1[[#This Row],[Stock]],[2]CUS030!$A$5:$BO$10000,39,0)/Table1[[#This Row],[Rate
(L/S)]],"")</f>
        <v>0</v>
      </c>
      <c r="AI766" s="7">
        <f>IFERROR(VLOOKUP(Table1[[#This Row],[Stock]],[2]CUS030!$A$5:$BO$10000,40,0)/Table1[[#This Row],[Rate
(L/S)]],"")</f>
        <v>0</v>
      </c>
      <c r="AJ766" s="7">
        <f>IFERROR(VLOOKUP(Table1[[#This Row],[Stock]],[2]CUS030!$A$5:$BO$10000,41,0)/Table1[[#This Row],[Rate
(L/S)]],"")</f>
        <v>0</v>
      </c>
      <c r="AK766" s="7">
        <f>IFERROR(VLOOKUP(Table1[[#This Row],[Stock]],[2]CUS030!$A$5:$BO$10000,42,0)/Table1[[#This Row],[Rate
(L/S)]],"")</f>
        <v>0</v>
      </c>
      <c r="AL766" s="7">
        <f>IFERROR(VLOOKUP(Table1[[#This Row],[Stock]],[2]CUS030!$A$5:$BO$10000,43,0)/Table1[[#This Row],[Rate
(L/S)]],"")</f>
        <v>0</v>
      </c>
      <c r="AM766" s="7">
        <f>IFERROR(VLOOKUP(Table1[[#This Row],[Stock]],[2]CUS030!$A$5:$BO$10000,44,0)/Table1[[#This Row],[Rate
(L/S)]],"")</f>
        <v>0</v>
      </c>
      <c r="AN766" s="7">
        <f>IFERROR(VLOOKUP(Table1[[#This Row],[Stock]],[2]CUS030!$A$5:$BO$10000,45,0)/Table1[[#This Row],[Rate
(L/S)]],"")</f>
        <v>0</v>
      </c>
      <c r="AO766" s="7">
        <f>IFERROR(VLOOKUP(Table1[[#This Row],[Stock]],[2]CUS030!$A$5:$BO$10000,46,0)/Table1[[#This Row],[Rate
(L/S)]],"")</f>
        <v>0</v>
      </c>
      <c r="AP766" s="7">
        <f>IFERROR(VLOOKUP(Table1[[#This Row],[Stock]],[2]CUS030!$A$5:$BO$10000,47,0)/Table1[[#This Row],[Rate
(L/S)]],"")</f>
        <v>0</v>
      </c>
      <c r="AQ766" s="7">
        <f>IFERROR(VLOOKUP(Table1[[#This Row],[Stock]],[2]CUS030!$A$5:$BO$10000,48,0)/Table1[[#This Row],[Rate
(L/S)]],"")</f>
        <v>0</v>
      </c>
      <c r="AR766" s="7">
        <f>IFERROR(VLOOKUP(Table1[[#This Row],[Stock]],[2]CUS030!$A$5:$BO$10000,49,0)/Table1[[#This Row],[Rate
(L/S)]],"")</f>
        <v>0</v>
      </c>
      <c r="AS766" s="7">
        <f>IFERROR(VLOOKUP(Table1[[#This Row],[Stock]],[2]CUS030!$A$5:$BO$10000,50,0)/Table1[[#This Row],[Rate
(L/S)]],"")</f>
        <v>0</v>
      </c>
      <c r="AT766" s="7">
        <f>IFERROR(VLOOKUP(Table1[[#This Row],[Stock]],[2]CUS030!$A$5:$BO$10000,51,0)/Table1[[#This Row],[Rate
(L/S)]],"")</f>
        <v>0</v>
      </c>
      <c r="AU766" s="7">
        <f>IFERROR(VLOOKUP(Table1[[#This Row],[Stock]],[2]CUS030!$A$5:$BO$10000,52,0)/Table1[[#This Row],[Rate
(L/S)]],"")</f>
        <v>0</v>
      </c>
      <c r="AV766" s="7">
        <f>IFERROR(VLOOKUP(Table1[[#This Row],[Stock]],[2]CUS030!$A$5:$BO$10000,53,0)/Table1[[#This Row],[Rate
(L/S)]],"")</f>
        <v>0</v>
      </c>
      <c r="AW766" s="7">
        <f>IFERROR(VLOOKUP(Table1[[#This Row],[Stock]],[2]CUS030!$A$5:$BO$10000,54,0)/Table1[[#This Row],[Rate
(L/S)]],"")</f>
        <v>0</v>
      </c>
      <c r="AX766" s="7">
        <f>IFERROR(VLOOKUP(Table1[[#This Row],[Stock]],[2]CUS030!$A$5:$BO$10000,55,0)/Table1[[#This Row],[Rate
(L/S)]],"")</f>
        <v>0</v>
      </c>
      <c r="AY766" s="7">
        <f>IFERROR(VLOOKUP(Table1[[#This Row],[Stock]],[2]CUS030!$A$5:$BO$10000,56,0)/Table1[[#This Row],[Rate
(L/S)]],"")</f>
        <v>0</v>
      </c>
      <c r="AZ766" s="7">
        <f>IFERROR(VLOOKUP(Table1[[#This Row],[Stock]],[2]CUS030!$A$5:$BO$10000,57,0)/Table1[[#This Row],[Rate
(L/S)]],"")</f>
        <v>0</v>
      </c>
      <c r="BA766" s="7">
        <f>IFERROR(VLOOKUP(Table1[[#This Row],[Stock]],[2]CUS030!$A$5:$BO$10000,58,0)/Table1[[#This Row],[Rate
(L/S)]],"")</f>
        <v>0</v>
      </c>
      <c r="BB766" s="7">
        <f>IFERROR(VLOOKUP(Table1[[#This Row],[Stock]],[2]CUS030!$A$5:$BO$10000,59,0)/Table1[[#This Row],[Rate
(L/S)]],"")</f>
        <v>0</v>
      </c>
      <c r="BC766" s="7">
        <f>IFERROR(VLOOKUP(Table1[[#This Row],[Stock]],[2]CUS030!$A$5:$BO$10000,60,0)/Table1[[#This Row],[Rate
(L/S)]],"")</f>
        <v>0</v>
      </c>
      <c r="BD766" s="7">
        <f>IFERROR(VLOOKUP(Table1[[#This Row],[Stock]],[2]CUS030!$A$5:$BO$10000,61,0)/Table1[[#This Row],[Rate
(L/S)]],"")</f>
        <v>0</v>
      </c>
      <c r="BE766" s="7">
        <f>IFERROR(VLOOKUP(Table1[[#This Row],[Stock]],[2]CUS030!$A$5:$BO$10000,62,0)/Table1[[#This Row],[Rate
(L/S)]],"")</f>
        <v>0</v>
      </c>
      <c r="BF766" s="7">
        <f>IFERROR(VLOOKUP(Table1[[#This Row],[Stock]],[2]CUS030!$A$5:$BO$10000,63,0)/Table1[[#This Row],[Rate
(L/S)]],"")</f>
        <v>0</v>
      </c>
      <c r="BG766" s="7">
        <f>IFERROR(VLOOKUP(Table1[[#This Row],[Stock]],[2]CUS030!$A$5:$BO$10000,64,0)/Table1[[#This Row],[Rate
(L/S)]],"")</f>
        <v>0</v>
      </c>
      <c r="BH766" s="7">
        <f>IFERROR(VLOOKUP(Table1[[#This Row],[Stock]],[2]CUS030!$A$5:$BO$10000,65,0)/Table1[[#This Row],[Rate
(L/S)]],"")</f>
        <v>0</v>
      </c>
      <c r="BI766" s="7" t="s">
        <v>1</v>
      </c>
      <c r="BJ766" s="15">
        <f>IFERROR(IF(Table1[[#This Row],[S.Material]]="S",(Table1[[#This Row],[Total Qty]]+Table1[[#This Row],[N+1]]+Table1[[#This Row],[N+2]]),Table1[[#This Row],[Total Qty]]+Table1[[#This Row],[N+1]]),)</f>
        <v>0</v>
      </c>
      <c r="BK766" s="7" t="str">
        <f>IFERROR(IF(((AVERAGE((Table1[[#This Row],[N+1]],Table1[[#This Row],[N+2]]),Table1[[#This Row],[N+3]])-(Table1[[#This Row],[Total Qty]])))&gt;500,"Fixed&gt;500pcs",""),"")</f>
        <v/>
      </c>
      <c r="BL766" s="7" t="str">
        <f>IF(AND(Table1[[#This Row],[Last Forcast]]=0,Table1[[#This Row],[Total Qty]]&gt;0,Table1[[#This Row],[N+1]]&gt;0),"Check PO again","")</f>
        <v/>
      </c>
    </row>
    <row r="767" spans="2:64" x14ac:dyDescent="0.3">
      <c r="B767">
        <v>765</v>
      </c>
      <c r="C767" t="s">
        <v>975</v>
      </c>
      <c r="D767">
        <f>IFERROR(ROUND((MID(Table1[[#This Row],[Production]],35,(LEN(Table1[[#This Row],[Production]]))-37)/(MID(Table1[[#This Row],[Stock]],35,(LEN(Table1[[#This Row],[Stock]]))-37))),0),"")</f>
        <v>1</v>
      </c>
      <c r="E767" t="s">
        <v>975</v>
      </c>
      <c r="F767" s="16">
        <f>VLOOKUP(LEFT(Table1[[#This Row],[Production]],LEN(Table1[[#This Row],[Production]])-7),Item!$A$5:$Z$1000,26,0)</f>
        <v>1</v>
      </c>
      <c r="H767" s="8" t="str">
        <f>IFERROR(VLOOKUP(MID(Table1[[#This Row],[Production]],10,2),Special!$B$2:$D$26,3,0),"")</f>
        <v>-</v>
      </c>
      <c r="J767" t="b">
        <f>EXACT(LEFT(Table1[[#This Row],[Stock]],12),LEFT(Table1[[#This Row],[Production]],12))</f>
        <v>1</v>
      </c>
      <c r="K767" t="b">
        <f>EXACT((RIGHT(Table1[[#This Row],[Stock]],3)),((RIGHT(Table1[[#This Row],[Production]],3))))</f>
        <v>1</v>
      </c>
      <c r="L767" s="14" t="str">
        <f>IFERROR(VLOOKUP(Table1[[#This Row],[Stock]],[1]Sheet1!$A$7:$N$10000,14,0),"")</f>
        <v/>
      </c>
      <c r="M767" s="14" t="str">
        <f>IFERROR(ROUND((Table1[[#This Row],[Stock
(S&amp;L)]]/Table1[[#This Row],[Rate
(L/S)]]),0),"")</f>
        <v/>
      </c>
      <c r="O767" t="str">
        <f>IF(Table1[[#This Row],[Rate
(L/S)]]=1,"P/E","C")</f>
        <v>P/E</v>
      </c>
      <c r="P767" s="7">
        <f>IFERROR(VLOOKUP(Table1[[#This Row],[Stock]],[2]CUS030!$A$5:$BO$10000,21,0)/Table1[[#This Row],[Rate
(L/S)]],"")</f>
        <v>0</v>
      </c>
      <c r="Q767" s="7">
        <f>IFERROR(VLOOKUP(Table1[[#This Row],[Stock]],[2]CUS030!$A$5:$BO$10000,22,0)/Table1[[#This Row],[Rate
(L/S)]],"")</f>
        <v>0</v>
      </c>
      <c r="R767" s="7">
        <f>IFERROR(VLOOKUP(Table1[[#This Row],[Stock]],[2]CUS030!$A$5:$BO$10000,23,0)/Table1[[#This Row],[Rate
(L/S)]],"")</f>
        <v>0</v>
      </c>
      <c r="S767" s="7">
        <f>IFERROR(VLOOKUP(Table1[[#This Row],[Stock]],[2]CUS030!$A$5:$BO$10000,24,0)/Table1[[#This Row],[Rate
(L/S)]],"")</f>
        <v>0</v>
      </c>
      <c r="T767" s="7">
        <f>IFERROR(VLOOKUP(Table1[[#This Row],[Stock]],[2]CUS030!$A$5:$BO$10000,25,0)/Table1[[#This Row],[Rate
(L/S)]],"")</f>
        <v>0</v>
      </c>
      <c r="U767" s="7">
        <f>IFERROR(VLOOKUP(Table1[[#This Row],[Stock]],[2]CUS030!$A$5:$BO$10000,26,0)/Table1[[#This Row],[Rate
(L/S)]],"")</f>
        <v>0</v>
      </c>
      <c r="V767" s="7">
        <f>IFERROR(VLOOKUP(Table1[[#This Row],[Stock]],[2]CUS030!$A$5:$BO$10000,27,0)/Table1[[#This Row],[Rate
(L/S)]],"")</f>
        <v>0</v>
      </c>
      <c r="W767" s="7">
        <f>IFERROR(VLOOKUP(Table1[[#This Row],[Stock]],[2]CUS030!$A$5:$BO$10000,28,0)/Table1[[#This Row],[Rate
(L/S)]],"")</f>
        <v>0</v>
      </c>
      <c r="X767" s="7">
        <f>IFERROR(VLOOKUP(Table1[[#This Row],[Stock]],[2]CUS030!$A$5:$BO$10000,29,0)/Table1[[#This Row],[Rate
(L/S)]],"")</f>
        <v>0</v>
      </c>
      <c r="Y767" s="7">
        <f>IFERROR(VLOOKUP(Table1[[#This Row],[Stock]],[2]CUS030!$A$5:$BO$10000,30,0)/Table1[[#This Row],[Rate
(L/S)]],"")</f>
        <v>0</v>
      </c>
      <c r="Z767" s="7">
        <f>IFERROR(VLOOKUP(Table1[[#This Row],[Stock]],[2]CUS030!$A$5:$BO$10000,31,0)/Table1[[#This Row],[Rate
(L/S)]],"")</f>
        <v>0</v>
      </c>
      <c r="AA767" s="7">
        <f>IFERROR(VLOOKUP(Table1[[#This Row],[Stock]],[2]CUS030!$A$5:$BO$10000,32,0)/Table1[[#This Row],[Rate
(L/S)]],"")</f>
        <v>0</v>
      </c>
      <c r="AB767" s="7">
        <f>IFERROR(VLOOKUP(Table1[[#This Row],[Stock]],[2]CUS030!$A$5:$BO$10000,33,0)/Table1[[#This Row],[Rate
(L/S)]],"")</f>
        <v>0</v>
      </c>
      <c r="AC767" s="7">
        <f>IFERROR(VLOOKUP(Table1[[#This Row],[Stock]],[2]CUS030!$A$5:$BO$10000,34,0)/Table1[[#This Row],[Rate
(L/S)]],"")</f>
        <v>0</v>
      </c>
      <c r="AD767" s="7">
        <f>IFERROR(VLOOKUP(Table1[[#This Row],[Stock]],[2]CUS030!$A$5:$BO$10000,35,0)/Table1[[#This Row],[Rate
(L/S)]],"")</f>
        <v>0</v>
      </c>
      <c r="AE767" s="7">
        <f>IFERROR(VLOOKUP(Table1[[#This Row],[Stock]],[2]CUS030!$A$5:$BO$10000,36,0)/Table1[[#This Row],[Rate
(L/S)]],"")</f>
        <v>0</v>
      </c>
      <c r="AF767" s="7">
        <f>IFERROR(VLOOKUP(Table1[[#This Row],[Stock]],[2]CUS030!$A$5:$BO$10000,37,0)/Table1[[#This Row],[Rate
(L/S)]],"")</f>
        <v>0</v>
      </c>
      <c r="AG767" s="7">
        <f>IFERROR(VLOOKUP(Table1[[#This Row],[Stock]],[2]CUS030!$A$5:$BO$10000,38,0)/Table1[[#This Row],[Rate
(L/S)]],"")</f>
        <v>0</v>
      </c>
      <c r="AH767" s="7">
        <f>IFERROR(VLOOKUP(Table1[[#This Row],[Stock]],[2]CUS030!$A$5:$BO$10000,39,0)/Table1[[#This Row],[Rate
(L/S)]],"")</f>
        <v>0</v>
      </c>
      <c r="AI767" s="7">
        <f>IFERROR(VLOOKUP(Table1[[#This Row],[Stock]],[2]CUS030!$A$5:$BO$10000,40,0)/Table1[[#This Row],[Rate
(L/S)]],"")</f>
        <v>0</v>
      </c>
      <c r="AJ767" s="7">
        <f>IFERROR(VLOOKUP(Table1[[#This Row],[Stock]],[2]CUS030!$A$5:$BO$10000,41,0)/Table1[[#This Row],[Rate
(L/S)]],"")</f>
        <v>0</v>
      </c>
      <c r="AK767" s="7">
        <f>IFERROR(VLOOKUP(Table1[[#This Row],[Stock]],[2]CUS030!$A$5:$BO$10000,42,0)/Table1[[#This Row],[Rate
(L/S)]],"")</f>
        <v>0</v>
      </c>
      <c r="AL767" s="7">
        <f>IFERROR(VLOOKUP(Table1[[#This Row],[Stock]],[2]CUS030!$A$5:$BO$10000,43,0)/Table1[[#This Row],[Rate
(L/S)]],"")</f>
        <v>0</v>
      </c>
      <c r="AM767" s="7">
        <f>IFERROR(VLOOKUP(Table1[[#This Row],[Stock]],[2]CUS030!$A$5:$BO$10000,44,0)/Table1[[#This Row],[Rate
(L/S)]],"")</f>
        <v>0</v>
      </c>
      <c r="AN767" s="7">
        <f>IFERROR(VLOOKUP(Table1[[#This Row],[Stock]],[2]CUS030!$A$5:$BO$10000,45,0)/Table1[[#This Row],[Rate
(L/S)]],"")</f>
        <v>0</v>
      </c>
      <c r="AO767" s="7">
        <f>IFERROR(VLOOKUP(Table1[[#This Row],[Stock]],[2]CUS030!$A$5:$BO$10000,46,0)/Table1[[#This Row],[Rate
(L/S)]],"")</f>
        <v>0</v>
      </c>
      <c r="AP767" s="7">
        <f>IFERROR(VLOOKUP(Table1[[#This Row],[Stock]],[2]CUS030!$A$5:$BO$10000,47,0)/Table1[[#This Row],[Rate
(L/S)]],"")</f>
        <v>0</v>
      </c>
      <c r="AQ767" s="7">
        <f>IFERROR(VLOOKUP(Table1[[#This Row],[Stock]],[2]CUS030!$A$5:$BO$10000,48,0)/Table1[[#This Row],[Rate
(L/S)]],"")</f>
        <v>0</v>
      </c>
      <c r="AR767" s="7">
        <f>IFERROR(VLOOKUP(Table1[[#This Row],[Stock]],[2]CUS030!$A$5:$BO$10000,49,0)/Table1[[#This Row],[Rate
(L/S)]],"")</f>
        <v>0</v>
      </c>
      <c r="AS767" s="7">
        <f>IFERROR(VLOOKUP(Table1[[#This Row],[Stock]],[2]CUS030!$A$5:$BO$10000,50,0)/Table1[[#This Row],[Rate
(L/S)]],"")</f>
        <v>0</v>
      </c>
      <c r="AT767" s="7">
        <f>IFERROR(VLOOKUP(Table1[[#This Row],[Stock]],[2]CUS030!$A$5:$BO$10000,51,0)/Table1[[#This Row],[Rate
(L/S)]],"")</f>
        <v>0</v>
      </c>
      <c r="AU767" s="7">
        <f>IFERROR(VLOOKUP(Table1[[#This Row],[Stock]],[2]CUS030!$A$5:$BO$10000,52,0)/Table1[[#This Row],[Rate
(L/S)]],"")</f>
        <v>0</v>
      </c>
      <c r="AV767" s="7">
        <f>IFERROR(VLOOKUP(Table1[[#This Row],[Stock]],[2]CUS030!$A$5:$BO$10000,53,0)/Table1[[#This Row],[Rate
(L/S)]],"")</f>
        <v>0</v>
      </c>
      <c r="AW767" s="7">
        <f>IFERROR(VLOOKUP(Table1[[#This Row],[Stock]],[2]CUS030!$A$5:$BO$10000,54,0)/Table1[[#This Row],[Rate
(L/S)]],"")</f>
        <v>0</v>
      </c>
      <c r="AX767" s="7">
        <f>IFERROR(VLOOKUP(Table1[[#This Row],[Stock]],[2]CUS030!$A$5:$BO$10000,55,0)/Table1[[#This Row],[Rate
(L/S)]],"")</f>
        <v>0</v>
      </c>
      <c r="AY767" s="7">
        <f>IFERROR(VLOOKUP(Table1[[#This Row],[Stock]],[2]CUS030!$A$5:$BO$10000,56,0)/Table1[[#This Row],[Rate
(L/S)]],"")</f>
        <v>0</v>
      </c>
      <c r="AZ767" s="7">
        <f>IFERROR(VLOOKUP(Table1[[#This Row],[Stock]],[2]CUS030!$A$5:$BO$10000,57,0)/Table1[[#This Row],[Rate
(L/S)]],"")</f>
        <v>0</v>
      </c>
      <c r="BA767" s="7">
        <f>IFERROR(VLOOKUP(Table1[[#This Row],[Stock]],[2]CUS030!$A$5:$BO$10000,58,0)/Table1[[#This Row],[Rate
(L/S)]],"")</f>
        <v>0</v>
      </c>
      <c r="BB767" s="7">
        <f>IFERROR(VLOOKUP(Table1[[#This Row],[Stock]],[2]CUS030!$A$5:$BO$10000,59,0)/Table1[[#This Row],[Rate
(L/S)]],"")</f>
        <v>0</v>
      </c>
      <c r="BC767" s="7">
        <f>IFERROR(VLOOKUP(Table1[[#This Row],[Stock]],[2]CUS030!$A$5:$BO$10000,60,0)/Table1[[#This Row],[Rate
(L/S)]],"")</f>
        <v>0</v>
      </c>
      <c r="BD767" s="7">
        <f>IFERROR(VLOOKUP(Table1[[#This Row],[Stock]],[2]CUS030!$A$5:$BO$10000,61,0)/Table1[[#This Row],[Rate
(L/S)]],"")</f>
        <v>0</v>
      </c>
      <c r="BE767" s="7">
        <f>IFERROR(VLOOKUP(Table1[[#This Row],[Stock]],[2]CUS030!$A$5:$BO$10000,62,0)/Table1[[#This Row],[Rate
(L/S)]],"")</f>
        <v>0</v>
      </c>
      <c r="BF767" s="7">
        <f>IFERROR(VLOOKUP(Table1[[#This Row],[Stock]],[2]CUS030!$A$5:$BO$10000,63,0)/Table1[[#This Row],[Rate
(L/S)]],"")</f>
        <v>0</v>
      </c>
      <c r="BG767" s="7">
        <f>IFERROR(VLOOKUP(Table1[[#This Row],[Stock]],[2]CUS030!$A$5:$BO$10000,64,0)/Table1[[#This Row],[Rate
(L/S)]],"")</f>
        <v>0</v>
      </c>
      <c r="BH767" s="7">
        <f>IFERROR(VLOOKUP(Table1[[#This Row],[Stock]],[2]CUS030!$A$5:$BO$10000,65,0)/Table1[[#This Row],[Rate
(L/S)]],"")</f>
        <v>0</v>
      </c>
      <c r="BI767" s="7" t="s">
        <v>1</v>
      </c>
      <c r="BJ767" s="15">
        <f>IFERROR(IF(Table1[[#This Row],[S.Material]]="S",(Table1[[#This Row],[Total Qty]]+Table1[[#This Row],[N+1]]+Table1[[#This Row],[N+2]]),Table1[[#This Row],[Total Qty]]+Table1[[#This Row],[N+1]]),)</f>
        <v>0</v>
      </c>
      <c r="BK767" s="7" t="str">
        <f>IFERROR(IF(((AVERAGE((Table1[[#This Row],[N+1]],Table1[[#This Row],[N+2]]),Table1[[#This Row],[N+3]])-(Table1[[#This Row],[Total Qty]])))&gt;500,"Fixed&gt;500pcs",""),"")</f>
        <v/>
      </c>
      <c r="BL767" s="7" t="str">
        <f>IF(AND(Table1[[#This Row],[Last Forcast]]=0,Table1[[#This Row],[Total Qty]]&gt;0,Table1[[#This Row],[N+1]]&gt;0),"Check PO again","")</f>
        <v/>
      </c>
    </row>
    <row r="768" spans="2:64" x14ac:dyDescent="0.3">
      <c r="B768">
        <v>766</v>
      </c>
      <c r="C768" t="s">
        <v>976</v>
      </c>
      <c r="D768">
        <f>IFERROR(ROUND((MID(Table1[[#This Row],[Production]],35,(LEN(Table1[[#This Row],[Production]]))-37)/(MID(Table1[[#This Row],[Stock]],35,(LEN(Table1[[#This Row],[Stock]]))-37))),0),"")</f>
        <v>1</v>
      </c>
      <c r="E768" t="s">
        <v>976</v>
      </c>
      <c r="F768" s="16">
        <f>VLOOKUP(LEFT(Table1[[#This Row],[Production]],LEN(Table1[[#This Row],[Production]])-7),Item!$A$5:$Z$1000,26,0)</f>
        <v>1.2390000000000001</v>
      </c>
      <c r="H768" s="8" t="str">
        <f>IFERROR(VLOOKUP(MID(Table1[[#This Row],[Production]],10,2),Special!$B$2:$D$26,3,0),"")</f>
        <v>-</v>
      </c>
      <c r="J768" t="b">
        <f>EXACT(LEFT(Table1[[#This Row],[Stock]],12),LEFT(Table1[[#This Row],[Production]],12))</f>
        <v>1</v>
      </c>
      <c r="K768" t="b">
        <f>EXACT((RIGHT(Table1[[#This Row],[Stock]],3)),((RIGHT(Table1[[#This Row],[Production]],3))))</f>
        <v>1</v>
      </c>
      <c r="L768" s="14" t="str">
        <f>IFERROR(VLOOKUP(Table1[[#This Row],[Stock]],[1]Sheet1!$A$7:$N$10000,14,0),"")</f>
        <v/>
      </c>
      <c r="M768" s="14" t="str">
        <f>IFERROR(ROUND((Table1[[#This Row],[Stock
(S&amp;L)]]/Table1[[#This Row],[Rate
(L/S)]]),0),"")</f>
        <v/>
      </c>
      <c r="O768" t="str">
        <f>IF(Table1[[#This Row],[Rate
(L/S)]]=1,"P/E","C")</f>
        <v>P/E</v>
      </c>
      <c r="P768" s="7">
        <f>IFERROR(VLOOKUP(Table1[[#This Row],[Stock]],[2]CUS030!$A$5:$BO$10000,21,0)/Table1[[#This Row],[Rate
(L/S)]],"")</f>
        <v>0</v>
      </c>
      <c r="Q768" s="7">
        <f>IFERROR(VLOOKUP(Table1[[#This Row],[Stock]],[2]CUS030!$A$5:$BO$10000,22,0)/Table1[[#This Row],[Rate
(L/S)]],"")</f>
        <v>0</v>
      </c>
      <c r="R768" s="7">
        <f>IFERROR(VLOOKUP(Table1[[#This Row],[Stock]],[2]CUS030!$A$5:$BO$10000,23,0)/Table1[[#This Row],[Rate
(L/S)]],"")</f>
        <v>0</v>
      </c>
      <c r="S768" s="7">
        <f>IFERROR(VLOOKUP(Table1[[#This Row],[Stock]],[2]CUS030!$A$5:$BO$10000,24,0)/Table1[[#This Row],[Rate
(L/S)]],"")</f>
        <v>0</v>
      </c>
      <c r="T768" s="7">
        <f>IFERROR(VLOOKUP(Table1[[#This Row],[Stock]],[2]CUS030!$A$5:$BO$10000,25,0)/Table1[[#This Row],[Rate
(L/S)]],"")</f>
        <v>0</v>
      </c>
      <c r="U768" s="7">
        <f>IFERROR(VLOOKUP(Table1[[#This Row],[Stock]],[2]CUS030!$A$5:$BO$10000,26,0)/Table1[[#This Row],[Rate
(L/S)]],"")</f>
        <v>0</v>
      </c>
      <c r="V768" s="7">
        <f>IFERROR(VLOOKUP(Table1[[#This Row],[Stock]],[2]CUS030!$A$5:$BO$10000,27,0)/Table1[[#This Row],[Rate
(L/S)]],"")</f>
        <v>0</v>
      </c>
      <c r="W768" s="7">
        <f>IFERROR(VLOOKUP(Table1[[#This Row],[Stock]],[2]CUS030!$A$5:$BO$10000,28,0)/Table1[[#This Row],[Rate
(L/S)]],"")</f>
        <v>0</v>
      </c>
      <c r="X768" s="7">
        <f>IFERROR(VLOOKUP(Table1[[#This Row],[Stock]],[2]CUS030!$A$5:$BO$10000,29,0)/Table1[[#This Row],[Rate
(L/S)]],"")</f>
        <v>0</v>
      </c>
      <c r="Y768" s="7">
        <f>IFERROR(VLOOKUP(Table1[[#This Row],[Stock]],[2]CUS030!$A$5:$BO$10000,30,0)/Table1[[#This Row],[Rate
(L/S)]],"")</f>
        <v>0</v>
      </c>
      <c r="Z768" s="7">
        <f>IFERROR(VLOOKUP(Table1[[#This Row],[Stock]],[2]CUS030!$A$5:$BO$10000,31,0)/Table1[[#This Row],[Rate
(L/S)]],"")</f>
        <v>0</v>
      </c>
      <c r="AA768" s="7">
        <f>IFERROR(VLOOKUP(Table1[[#This Row],[Stock]],[2]CUS030!$A$5:$BO$10000,32,0)/Table1[[#This Row],[Rate
(L/S)]],"")</f>
        <v>0</v>
      </c>
      <c r="AB768" s="7">
        <f>IFERROR(VLOOKUP(Table1[[#This Row],[Stock]],[2]CUS030!$A$5:$BO$10000,33,0)/Table1[[#This Row],[Rate
(L/S)]],"")</f>
        <v>0</v>
      </c>
      <c r="AC768" s="7">
        <f>IFERROR(VLOOKUP(Table1[[#This Row],[Stock]],[2]CUS030!$A$5:$BO$10000,34,0)/Table1[[#This Row],[Rate
(L/S)]],"")</f>
        <v>0</v>
      </c>
      <c r="AD768" s="7">
        <f>IFERROR(VLOOKUP(Table1[[#This Row],[Stock]],[2]CUS030!$A$5:$BO$10000,35,0)/Table1[[#This Row],[Rate
(L/S)]],"")</f>
        <v>0</v>
      </c>
      <c r="AE768" s="7">
        <f>IFERROR(VLOOKUP(Table1[[#This Row],[Stock]],[2]CUS030!$A$5:$BO$10000,36,0)/Table1[[#This Row],[Rate
(L/S)]],"")</f>
        <v>0</v>
      </c>
      <c r="AF768" s="7">
        <f>IFERROR(VLOOKUP(Table1[[#This Row],[Stock]],[2]CUS030!$A$5:$BO$10000,37,0)/Table1[[#This Row],[Rate
(L/S)]],"")</f>
        <v>0</v>
      </c>
      <c r="AG768" s="7">
        <f>IFERROR(VLOOKUP(Table1[[#This Row],[Stock]],[2]CUS030!$A$5:$BO$10000,38,0)/Table1[[#This Row],[Rate
(L/S)]],"")</f>
        <v>0</v>
      </c>
      <c r="AH768" s="7">
        <f>IFERROR(VLOOKUP(Table1[[#This Row],[Stock]],[2]CUS030!$A$5:$BO$10000,39,0)/Table1[[#This Row],[Rate
(L/S)]],"")</f>
        <v>0</v>
      </c>
      <c r="AI768" s="7">
        <f>IFERROR(VLOOKUP(Table1[[#This Row],[Stock]],[2]CUS030!$A$5:$BO$10000,40,0)/Table1[[#This Row],[Rate
(L/S)]],"")</f>
        <v>0</v>
      </c>
      <c r="AJ768" s="7">
        <f>IFERROR(VLOOKUP(Table1[[#This Row],[Stock]],[2]CUS030!$A$5:$BO$10000,41,0)/Table1[[#This Row],[Rate
(L/S)]],"")</f>
        <v>0</v>
      </c>
      <c r="AK768" s="7">
        <f>IFERROR(VLOOKUP(Table1[[#This Row],[Stock]],[2]CUS030!$A$5:$BO$10000,42,0)/Table1[[#This Row],[Rate
(L/S)]],"")</f>
        <v>0</v>
      </c>
      <c r="AL768" s="7">
        <f>IFERROR(VLOOKUP(Table1[[#This Row],[Stock]],[2]CUS030!$A$5:$BO$10000,43,0)/Table1[[#This Row],[Rate
(L/S)]],"")</f>
        <v>0</v>
      </c>
      <c r="AM768" s="7">
        <f>IFERROR(VLOOKUP(Table1[[#This Row],[Stock]],[2]CUS030!$A$5:$BO$10000,44,0)/Table1[[#This Row],[Rate
(L/S)]],"")</f>
        <v>0</v>
      </c>
      <c r="AN768" s="7">
        <f>IFERROR(VLOOKUP(Table1[[#This Row],[Stock]],[2]CUS030!$A$5:$BO$10000,45,0)/Table1[[#This Row],[Rate
(L/S)]],"")</f>
        <v>0</v>
      </c>
      <c r="AO768" s="7">
        <f>IFERROR(VLOOKUP(Table1[[#This Row],[Stock]],[2]CUS030!$A$5:$BO$10000,46,0)/Table1[[#This Row],[Rate
(L/S)]],"")</f>
        <v>0</v>
      </c>
      <c r="AP768" s="7">
        <f>IFERROR(VLOOKUP(Table1[[#This Row],[Stock]],[2]CUS030!$A$5:$BO$10000,47,0)/Table1[[#This Row],[Rate
(L/S)]],"")</f>
        <v>0</v>
      </c>
      <c r="AQ768" s="7">
        <f>IFERROR(VLOOKUP(Table1[[#This Row],[Stock]],[2]CUS030!$A$5:$BO$10000,48,0)/Table1[[#This Row],[Rate
(L/S)]],"")</f>
        <v>0</v>
      </c>
      <c r="AR768" s="7">
        <f>IFERROR(VLOOKUP(Table1[[#This Row],[Stock]],[2]CUS030!$A$5:$BO$10000,49,0)/Table1[[#This Row],[Rate
(L/S)]],"")</f>
        <v>0</v>
      </c>
      <c r="AS768" s="7">
        <f>IFERROR(VLOOKUP(Table1[[#This Row],[Stock]],[2]CUS030!$A$5:$BO$10000,50,0)/Table1[[#This Row],[Rate
(L/S)]],"")</f>
        <v>0</v>
      </c>
      <c r="AT768" s="7">
        <f>IFERROR(VLOOKUP(Table1[[#This Row],[Stock]],[2]CUS030!$A$5:$BO$10000,51,0)/Table1[[#This Row],[Rate
(L/S)]],"")</f>
        <v>0</v>
      </c>
      <c r="AU768" s="7">
        <f>IFERROR(VLOOKUP(Table1[[#This Row],[Stock]],[2]CUS030!$A$5:$BO$10000,52,0)/Table1[[#This Row],[Rate
(L/S)]],"")</f>
        <v>0</v>
      </c>
      <c r="AV768" s="7">
        <f>IFERROR(VLOOKUP(Table1[[#This Row],[Stock]],[2]CUS030!$A$5:$BO$10000,53,0)/Table1[[#This Row],[Rate
(L/S)]],"")</f>
        <v>0</v>
      </c>
      <c r="AW768" s="7">
        <f>IFERROR(VLOOKUP(Table1[[#This Row],[Stock]],[2]CUS030!$A$5:$BO$10000,54,0)/Table1[[#This Row],[Rate
(L/S)]],"")</f>
        <v>0</v>
      </c>
      <c r="AX768" s="7">
        <f>IFERROR(VLOOKUP(Table1[[#This Row],[Stock]],[2]CUS030!$A$5:$BO$10000,55,0)/Table1[[#This Row],[Rate
(L/S)]],"")</f>
        <v>0</v>
      </c>
      <c r="AY768" s="7">
        <f>IFERROR(VLOOKUP(Table1[[#This Row],[Stock]],[2]CUS030!$A$5:$BO$10000,56,0)/Table1[[#This Row],[Rate
(L/S)]],"")</f>
        <v>0</v>
      </c>
      <c r="AZ768" s="7">
        <f>IFERROR(VLOOKUP(Table1[[#This Row],[Stock]],[2]CUS030!$A$5:$BO$10000,57,0)/Table1[[#This Row],[Rate
(L/S)]],"")</f>
        <v>0</v>
      </c>
      <c r="BA768" s="7">
        <f>IFERROR(VLOOKUP(Table1[[#This Row],[Stock]],[2]CUS030!$A$5:$BO$10000,58,0)/Table1[[#This Row],[Rate
(L/S)]],"")</f>
        <v>0</v>
      </c>
      <c r="BB768" s="7">
        <f>IFERROR(VLOOKUP(Table1[[#This Row],[Stock]],[2]CUS030!$A$5:$BO$10000,59,0)/Table1[[#This Row],[Rate
(L/S)]],"")</f>
        <v>0</v>
      </c>
      <c r="BC768" s="7">
        <f>IFERROR(VLOOKUP(Table1[[#This Row],[Stock]],[2]CUS030!$A$5:$BO$10000,60,0)/Table1[[#This Row],[Rate
(L/S)]],"")</f>
        <v>0</v>
      </c>
      <c r="BD768" s="7">
        <f>IFERROR(VLOOKUP(Table1[[#This Row],[Stock]],[2]CUS030!$A$5:$BO$10000,61,0)/Table1[[#This Row],[Rate
(L/S)]],"")</f>
        <v>0</v>
      </c>
      <c r="BE768" s="7">
        <f>IFERROR(VLOOKUP(Table1[[#This Row],[Stock]],[2]CUS030!$A$5:$BO$10000,62,0)/Table1[[#This Row],[Rate
(L/S)]],"")</f>
        <v>0</v>
      </c>
      <c r="BF768" s="7">
        <f>IFERROR(VLOOKUP(Table1[[#This Row],[Stock]],[2]CUS030!$A$5:$BO$10000,63,0)/Table1[[#This Row],[Rate
(L/S)]],"")</f>
        <v>0</v>
      </c>
      <c r="BG768" s="7">
        <f>IFERROR(VLOOKUP(Table1[[#This Row],[Stock]],[2]CUS030!$A$5:$BO$10000,64,0)/Table1[[#This Row],[Rate
(L/S)]],"")</f>
        <v>0</v>
      </c>
      <c r="BH768" s="7">
        <f>IFERROR(VLOOKUP(Table1[[#This Row],[Stock]],[2]CUS030!$A$5:$BO$10000,65,0)/Table1[[#This Row],[Rate
(L/S)]],"")</f>
        <v>0</v>
      </c>
      <c r="BI768" s="7" t="s">
        <v>1</v>
      </c>
      <c r="BJ768" s="15">
        <f>IFERROR(IF(Table1[[#This Row],[S.Material]]="S",(Table1[[#This Row],[Total Qty]]+Table1[[#This Row],[N+1]]+Table1[[#This Row],[N+2]]),Table1[[#This Row],[Total Qty]]+Table1[[#This Row],[N+1]]),)</f>
        <v>0</v>
      </c>
      <c r="BK768" s="7" t="str">
        <f>IFERROR(IF(((AVERAGE((Table1[[#This Row],[N+1]],Table1[[#This Row],[N+2]]),Table1[[#This Row],[N+3]])-(Table1[[#This Row],[Total Qty]])))&gt;500,"Fixed&gt;500pcs",""),"")</f>
        <v/>
      </c>
      <c r="BL768" s="7" t="str">
        <f>IF(AND(Table1[[#This Row],[Last Forcast]]=0,Table1[[#This Row],[Total Qty]]&gt;0,Table1[[#This Row],[N+1]]&gt;0),"Check PO again","")</f>
        <v/>
      </c>
    </row>
    <row r="769" spans="2:64" x14ac:dyDescent="0.3">
      <c r="B769">
        <v>767</v>
      </c>
      <c r="C769" t="s">
        <v>977</v>
      </c>
      <c r="D769">
        <f>IFERROR(ROUND((MID(Table1[[#This Row],[Production]],35,(LEN(Table1[[#This Row],[Production]]))-37)/(MID(Table1[[#This Row],[Stock]],35,(LEN(Table1[[#This Row],[Stock]]))-37))),0),"")</f>
        <v>1</v>
      </c>
      <c r="E769" t="s">
        <v>977</v>
      </c>
      <c r="F769" s="16">
        <f>VLOOKUP(LEFT(Table1[[#This Row],[Production]],LEN(Table1[[#This Row],[Production]])-7),Item!$A$5:$Z$1000,26,0)</f>
        <v>0.81100000000000005</v>
      </c>
      <c r="H769" s="8" t="str">
        <f>IFERROR(VLOOKUP(MID(Table1[[#This Row],[Production]],10,2),Special!$B$2:$D$26,3,0),"")</f>
        <v>-</v>
      </c>
      <c r="J769" t="b">
        <f>EXACT(LEFT(Table1[[#This Row],[Stock]],12),LEFT(Table1[[#This Row],[Production]],12))</f>
        <v>1</v>
      </c>
      <c r="K769" t="b">
        <f>EXACT((RIGHT(Table1[[#This Row],[Stock]],3)),((RIGHT(Table1[[#This Row],[Production]],3))))</f>
        <v>1</v>
      </c>
      <c r="L769" s="14" t="str">
        <f>IFERROR(VLOOKUP(Table1[[#This Row],[Stock]],[1]Sheet1!$A$7:$N$10000,14,0),"")</f>
        <v/>
      </c>
      <c r="M769" s="14" t="str">
        <f>IFERROR(ROUND((Table1[[#This Row],[Stock
(S&amp;L)]]/Table1[[#This Row],[Rate
(L/S)]]),0),"")</f>
        <v/>
      </c>
      <c r="O769" t="str">
        <f>IF(Table1[[#This Row],[Rate
(L/S)]]=1,"P/E","C")</f>
        <v>P/E</v>
      </c>
      <c r="P769" s="7">
        <f>IFERROR(VLOOKUP(Table1[[#This Row],[Stock]],[2]CUS030!$A$5:$BO$10000,21,0)/Table1[[#This Row],[Rate
(L/S)]],"")</f>
        <v>0</v>
      </c>
      <c r="Q769" s="7">
        <f>IFERROR(VLOOKUP(Table1[[#This Row],[Stock]],[2]CUS030!$A$5:$BO$10000,22,0)/Table1[[#This Row],[Rate
(L/S)]],"")</f>
        <v>0</v>
      </c>
      <c r="R769" s="7">
        <f>IFERROR(VLOOKUP(Table1[[#This Row],[Stock]],[2]CUS030!$A$5:$BO$10000,23,0)/Table1[[#This Row],[Rate
(L/S)]],"")</f>
        <v>0</v>
      </c>
      <c r="S769" s="7">
        <f>IFERROR(VLOOKUP(Table1[[#This Row],[Stock]],[2]CUS030!$A$5:$BO$10000,24,0)/Table1[[#This Row],[Rate
(L/S)]],"")</f>
        <v>0</v>
      </c>
      <c r="T769" s="7">
        <f>IFERROR(VLOOKUP(Table1[[#This Row],[Stock]],[2]CUS030!$A$5:$BO$10000,25,0)/Table1[[#This Row],[Rate
(L/S)]],"")</f>
        <v>0</v>
      </c>
      <c r="U769" s="7">
        <f>IFERROR(VLOOKUP(Table1[[#This Row],[Stock]],[2]CUS030!$A$5:$BO$10000,26,0)/Table1[[#This Row],[Rate
(L/S)]],"")</f>
        <v>0</v>
      </c>
      <c r="V769" s="7">
        <f>IFERROR(VLOOKUP(Table1[[#This Row],[Stock]],[2]CUS030!$A$5:$BO$10000,27,0)/Table1[[#This Row],[Rate
(L/S)]],"")</f>
        <v>0</v>
      </c>
      <c r="W769" s="7">
        <f>IFERROR(VLOOKUP(Table1[[#This Row],[Stock]],[2]CUS030!$A$5:$BO$10000,28,0)/Table1[[#This Row],[Rate
(L/S)]],"")</f>
        <v>0</v>
      </c>
      <c r="X769" s="7">
        <f>IFERROR(VLOOKUP(Table1[[#This Row],[Stock]],[2]CUS030!$A$5:$BO$10000,29,0)/Table1[[#This Row],[Rate
(L/S)]],"")</f>
        <v>0</v>
      </c>
      <c r="Y769" s="7">
        <f>IFERROR(VLOOKUP(Table1[[#This Row],[Stock]],[2]CUS030!$A$5:$BO$10000,30,0)/Table1[[#This Row],[Rate
(L/S)]],"")</f>
        <v>0</v>
      </c>
      <c r="Z769" s="7">
        <f>IFERROR(VLOOKUP(Table1[[#This Row],[Stock]],[2]CUS030!$A$5:$BO$10000,31,0)/Table1[[#This Row],[Rate
(L/S)]],"")</f>
        <v>0</v>
      </c>
      <c r="AA769" s="7">
        <f>IFERROR(VLOOKUP(Table1[[#This Row],[Stock]],[2]CUS030!$A$5:$BO$10000,32,0)/Table1[[#This Row],[Rate
(L/S)]],"")</f>
        <v>0</v>
      </c>
      <c r="AB769" s="7">
        <f>IFERROR(VLOOKUP(Table1[[#This Row],[Stock]],[2]CUS030!$A$5:$BO$10000,33,0)/Table1[[#This Row],[Rate
(L/S)]],"")</f>
        <v>0</v>
      </c>
      <c r="AC769" s="7">
        <f>IFERROR(VLOOKUP(Table1[[#This Row],[Stock]],[2]CUS030!$A$5:$BO$10000,34,0)/Table1[[#This Row],[Rate
(L/S)]],"")</f>
        <v>0</v>
      </c>
      <c r="AD769" s="7">
        <f>IFERROR(VLOOKUP(Table1[[#This Row],[Stock]],[2]CUS030!$A$5:$BO$10000,35,0)/Table1[[#This Row],[Rate
(L/S)]],"")</f>
        <v>0</v>
      </c>
      <c r="AE769" s="7">
        <f>IFERROR(VLOOKUP(Table1[[#This Row],[Stock]],[2]CUS030!$A$5:$BO$10000,36,0)/Table1[[#This Row],[Rate
(L/S)]],"")</f>
        <v>0</v>
      </c>
      <c r="AF769" s="7">
        <f>IFERROR(VLOOKUP(Table1[[#This Row],[Stock]],[2]CUS030!$A$5:$BO$10000,37,0)/Table1[[#This Row],[Rate
(L/S)]],"")</f>
        <v>0</v>
      </c>
      <c r="AG769" s="7">
        <f>IFERROR(VLOOKUP(Table1[[#This Row],[Stock]],[2]CUS030!$A$5:$BO$10000,38,0)/Table1[[#This Row],[Rate
(L/S)]],"")</f>
        <v>0</v>
      </c>
      <c r="AH769" s="7">
        <f>IFERROR(VLOOKUP(Table1[[#This Row],[Stock]],[2]CUS030!$A$5:$BO$10000,39,0)/Table1[[#This Row],[Rate
(L/S)]],"")</f>
        <v>0</v>
      </c>
      <c r="AI769" s="7">
        <f>IFERROR(VLOOKUP(Table1[[#This Row],[Stock]],[2]CUS030!$A$5:$BO$10000,40,0)/Table1[[#This Row],[Rate
(L/S)]],"")</f>
        <v>0</v>
      </c>
      <c r="AJ769" s="7">
        <f>IFERROR(VLOOKUP(Table1[[#This Row],[Stock]],[2]CUS030!$A$5:$BO$10000,41,0)/Table1[[#This Row],[Rate
(L/S)]],"")</f>
        <v>0</v>
      </c>
      <c r="AK769" s="7">
        <f>IFERROR(VLOOKUP(Table1[[#This Row],[Stock]],[2]CUS030!$A$5:$BO$10000,42,0)/Table1[[#This Row],[Rate
(L/S)]],"")</f>
        <v>0</v>
      </c>
      <c r="AL769" s="7">
        <f>IFERROR(VLOOKUP(Table1[[#This Row],[Stock]],[2]CUS030!$A$5:$BO$10000,43,0)/Table1[[#This Row],[Rate
(L/S)]],"")</f>
        <v>0</v>
      </c>
      <c r="AM769" s="7">
        <f>IFERROR(VLOOKUP(Table1[[#This Row],[Stock]],[2]CUS030!$A$5:$BO$10000,44,0)/Table1[[#This Row],[Rate
(L/S)]],"")</f>
        <v>0</v>
      </c>
      <c r="AN769" s="7">
        <f>IFERROR(VLOOKUP(Table1[[#This Row],[Stock]],[2]CUS030!$A$5:$BO$10000,45,0)/Table1[[#This Row],[Rate
(L/S)]],"")</f>
        <v>0</v>
      </c>
      <c r="AO769" s="7">
        <f>IFERROR(VLOOKUP(Table1[[#This Row],[Stock]],[2]CUS030!$A$5:$BO$10000,46,0)/Table1[[#This Row],[Rate
(L/S)]],"")</f>
        <v>0</v>
      </c>
      <c r="AP769" s="7">
        <f>IFERROR(VLOOKUP(Table1[[#This Row],[Stock]],[2]CUS030!$A$5:$BO$10000,47,0)/Table1[[#This Row],[Rate
(L/S)]],"")</f>
        <v>0</v>
      </c>
      <c r="AQ769" s="7">
        <f>IFERROR(VLOOKUP(Table1[[#This Row],[Stock]],[2]CUS030!$A$5:$BO$10000,48,0)/Table1[[#This Row],[Rate
(L/S)]],"")</f>
        <v>0</v>
      </c>
      <c r="AR769" s="7">
        <f>IFERROR(VLOOKUP(Table1[[#This Row],[Stock]],[2]CUS030!$A$5:$BO$10000,49,0)/Table1[[#This Row],[Rate
(L/S)]],"")</f>
        <v>0</v>
      </c>
      <c r="AS769" s="7">
        <f>IFERROR(VLOOKUP(Table1[[#This Row],[Stock]],[2]CUS030!$A$5:$BO$10000,50,0)/Table1[[#This Row],[Rate
(L/S)]],"")</f>
        <v>0</v>
      </c>
      <c r="AT769" s="7">
        <f>IFERROR(VLOOKUP(Table1[[#This Row],[Stock]],[2]CUS030!$A$5:$BO$10000,51,0)/Table1[[#This Row],[Rate
(L/S)]],"")</f>
        <v>0</v>
      </c>
      <c r="AU769" s="7">
        <f>IFERROR(VLOOKUP(Table1[[#This Row],[Stock]],[2]CUS030!$A$5:$BO$10000,52,0)/Table1[[#This Row],[Rate
(L/S)]],"")</f>
        <v>0</v>
      </c>
      <c r="AV769" s="7">
        <f>IFERROR(VLOOKUP(Table1[[#This Row],[Stock]],[2]CUS030!$A$5:$BO$10000,53,0)/Table1[[#This Row],[Rate
(L/S)]],"")</f>
        <v>0</v>
      </c>
      <c r="AW769" s="7">
        <f>IFERROR(VLOOKUP(Table1[[#This Row],[Stock]],[2]CUS030!$A$5:$BO$10000,54,0)/Table1[[#This Row],[Rate
(L/S)]],"")</f>
        <v>0</v>
      </c>
      <c r="AX769" s="7">
        <f>IFERROR(VLOOKUP(Table1[[#This Row],[Stock]],[2]CUS030!$A$5:$BO$10000,55,0)/Table1[[#This Row],[Rate
(L/S)]],"")</f>
        <v>0</v>
      </c>
      <c r="AY769" s="7">
        <f>IFERROR(VLOOKUP(Table1[[#This Row],[Stock]],[2]CUS030!$A$5:$BO$10000,56,0)/Table1[[#This Row],[Rate
(L/S)]],"")</f>
        <v>0</v>
      </c>
      <c r="AZ769" s="7">
        <f>IFERROR(VLOOKUP(Table1[[#This Row],[Stock]],[2]CUS030!$A$5:$BO$10000,57,0)/Table1[[#This Row],[Rate
(L/S)]],"")</f>
        <v>0</v>
      </c>
      <c r="BA769" s="7">
        <f>IFERROR(VLOOKUP(Table1[[#This Row],[Stock]],[2]CUS030!$A$5:$BO$10000,58,0)/Table1[[#This Row],[Rate
(L/S)]],"")</f>
        <v>0</v>
      </c>
      <c r="BB769" s="7">
        <f>IFERROR(VLOOKUP(Table1[[#This Row],[Stock]],[2]CUS030!$A$5:$BO$10000,59,0)/Table1[[#This Row],[Rate
(L/S)]],"")</f>
        <v>0</v>
      </c>
      <c r="BC769" s="7">
        <f>IFERROR(VLOOKUP(Table1[[#This Row],[Stock]],[2]CUS030!$A$5:$BO$10000,60,0)/Table1[[#This Row],[Rate
(L/S)]],"")</f>
        <v>0</v>
      </c>
      <c r="BD769" s="7">
        <f>IFERROR(VLOOKUP(Table1[[#This Row],[Stock]],[2]CUS030!$A$5:$BO$10000,61,0)/Table1[[#This Row],[Rate
(L/S)]],"")</f>
        <v>0</v>
      </c>
      <c r="BE769" s="7">
        <f>IFERROR(VLOOKUP(Table1[[#This Row],[Stock]],[2]CUS030!$A$5:$BO$10000,62,0)/Table1[[#This Row],[Rate
(L/S)]],"")</f>
        <v>0</v>
      </c>
      <c r="BF769" s="7">
        <f>IFERROR(VLOOKUP(Table1[[#This Row],[Stock]],[2]CUS030!$A$5:$BO$10000,63,0)/Table1[[#This Row],[Rate
(L/S)]],"")</f>
        <v>0</v>
      </c>
      <c r="BG769" s="7">
        <f>IFERROR(VLOOKUP(Table1[[#This Row],[Stock]],[2]CUS030!$A$5:$BO$10000,64,0)/Table1[[#This Row],[Rate
(L/S)]],"")</f>
        <v>0</v>
      </c>
      <c r="BH769" s="7">
        <f>IFERROR(VLOOKUP(Table1[[#This Row],[Stock]],[2]CUS030!$A$5:$BO$10000,65,0)/Table1[[#This Row],[Rate
(L/S)]],"")</f>
        <v>0</v>
      </c>
      <c r="BI769" s="7" t="s">
        <v>1</v>
      </c>
      <c r="BJ769" s="15">
        <f>IFERROR(IF(Table1[[#This Row],[S.Material]]="S",(Table1[[#This Row],[Total Qty]]+Table1[[#This Row],[N+1]]+Table1[[#This Row],[N+2]]),Table1[[#This Row],[Total Qty]]+Table1[[#This Row],[N+1]]),)</f>
        <v>0</v>
      </c>
      <c r="BK769" s="7" t="str">
        <f>IFERROR(IF(((AVERAGE((Table1[[#This Row],[N+1]],Table1[[#This Row],[N+2]]),Table1[[#This Row],[N+3]])-(Table1[[#This Row],[Total Qty]])))&gt;500,"Fixed&gt;500pcs",""),"")</f>
        <v/>
      </c>
      <c r="BL769" s="7" t="str">
        <f>IF(AND(Table1[[#This Row],[Last Forcast]]=0,Table1[[#This Row],[Total Qty]]&gt;0,Table1[[#This Row],[N+1]]&gt;0),"Check PO again","")</f>
        <v/>
      </c>
    </row>
    <row r="770" spans="2:64" x14ac:dyDescent="0.3">
      <c r="B770">
        <v>768</v>
      </c>
      <c r="C770" t="s">
        <v>978</v>
      </c>
      <c r="D770">
        <f>IFERROR(ROUND((MID(Table1[[#This Row],[Production]],35,(LEN(Table1[[#This Row],[Production]]))-37)/(MID(Table1[[#This Row],[Stock]],35,(LEN(Table1[[#This Row],[Stock]]))-37))),0),"")</f>
        <v>1</v>
      </c>
      <c r="E770" t="s">
        <v>978</v>
      </c>
      <c r="F770" s="16">
        <f>VLOOKUP(LEFT(Table1[[#This Row],[Production]],LEN(Table1[[#This Row],[Production]])-7),Item!$A$5:$Z$1000,26,0)</f>
        <v>1.05</v>
      </c>
      <c r="H770" s="8" t="str">
        <f>IFERROR(VLOOKUP(MID(Table1[[#This Row],[Production]],10,2),Special!$B$2:$D$26,3,0),"")</f>
        <v>-</v>
      </c>
      <c r="J770" t="b">
        <f>EXACT(LEFT(Table1[[#This Row],[Stock]],12),LEFT(Table1[[#This Row],[Production]],12))</f>
        <v>1</v>
      </c>
      <c r="K770" t="b">
        <f>EXACT((RIGHT(Table1[[#This Row],[Stock]],3)),((RIGHT(Table1[[#This Row],[Production]],3))))</f>
        <v>1</v>
      </c>
      <c r="L770" s="14" t="str">
        <f>IFERROR(VLOOKUP(Table1[[#This Row],[Stock]],[1]Sheet1!$A$7:$N$10000,14,0),"")</f>
        <v/>
      </c>
      <c r="M770" s="14" t="str">
        <f>IFERROR(ROUND((Table1[[#This Row],[Stock
(S&amp;L)]]/Table1[[#This Row],[Rate
(L/S)]]),0),"")</f>
        <v/>
      </c>
      <c r="O770" t="str">
        <f>IF(Table1[[#This Row],[Rate
(L/S)]]=1,"P/E","C")</f>
        <v>P/E</v>
      </c>
      <c r="P770" s="7">
        <f>IFERROR(VLOOKUP(Table1[[#This Row],[Stock]],[2]CUS030!$A$5:$BO$10000,21,0)/Table1[[#This Row],[Rate
(L/S)]],"")</f>
        <v>0</v>
      </c>
      <c r="Q770" s="7">
        <f>IFERROR(VLOOKUP(Table1[[#This Row],[Stock]],[2]CUS030!$A$5:$BO$10000,22,0)/Table1[[#This Row],[Rate
(L/S)]],"")</f>
        <v>0</v>
      </c>
      <c r="R770" s="7">
        <f>IFERROR(VLOOKUP(Table1[[#This Row],[Stock]],[2]CUS030!$A$5:$BO$10000,23,0)/Table1[[#This Row],[Rate
(L/S)]],"")</f>
        <v>0</v>
      </c>
      <c r="S770" s="7">
        <f>IFERROR(VLOOKUP(Table1[[#This Row],[Stock]],[2]CUS030!$A$5:$BO$10000,24,0)/Table1[[#This Row],[Rate
(L/S)]],"")</f>
        <v>0</v>
      </c>
      <c r="T770" s="7">
        <f>IFERROR(VLOOKUP(Table1[[#This Row],[Stock]],[2]CUS030!$A$5:$BO$10000,25,0)/Table1[[#This Row],[Rate
(L/S)]],"")</f>
        <v>0</v>
      </c>
      <c r="U770" s="7">
        <f>IFERROR(VLOOKUP(Table1[[#This Row],[Stock]],[2]CUS030!$A$5:$BO$10000,26,0)/Table1[[#This Row],[Rate
(L/S)]],"")</f>
        <v>0</v>
      </c>
      <c r="V770" s="7">
        <f>IFERROR(VLOOKUP(Table1[[#This Row],[Stock]],[2]CUS030!$A$5:$BO$10000,27,0)/Table1[[#This Row],[Rate
(L/S)]],"")</f>
        <v>0</v>
      </c>
      <c r="W770" s="7">
        <f>IFERROR(VLOOKUP(Table1[[#This Row],[Stock]],[2]CUS030!$A$5:$BO$10000,28,0)/Table1[[#This Row],[Rate
(L/S)]],"")</f>
        <v>0</v>
      </c>
      <c r="X770" s="7">
        <f>IFERROR(VLOOKUP(Table1[[#This Row],[Stock]],[2]CUS030!$A$5:$BO$10000,29,0)/Table1[[#This Row],[Rate
(L/S)]],"")</f>
        <v>0</v>
      </c>
      <c r="Y770" s="7">
        <f>IFERROR(VLOOKUP(Table1[[#This Row],[Stock]],[2]CUS030!$A$5:$BO$10000,30,0)/Table1[[#This Row],[Rate
(L/S)]],"")</f>
        <v>0</v>
      </c>
      <c r="Z770" s="7">
        <f>IFERROR(VLOOKUP(Table1[[#This Row],[Stock]],[2]CUS030!$A$5:$BO$10000,31,0)/Table1[[#This Row],[Rate
(L/S)]],"")</f>
        <v>0</v>
      </c>
      <c r="AA770" s="7">
        <f>IFERROR(VLOOKUP(Table1[[#This Row],[Stock]],[2]CUS030!$A$5:$BO$10000,32,0)/Table1[[#This Row],[Rate
(L/S)]],"")</f>
        <v>0</v>
      </c>
      <c r="AB770" s="7">
        <f>IFERROR(VLOOKUP(Table1[[#This Row],[Stock]],[2]CUS030!$A$5:$BO$10000,33,0)/Table1[[#This Row],[Rate
(L/S)]],"")</f>
        <v>0</v>
      </c>
      <c r="AC770" s="7">
        <f>IFERROR(VLOOKUP(Table1[[#This Row],[Stock]],[2]CUS030!$A$5:$BO$10000,34,0)/Table1[[#This Row],[Rate
(L/S)]],"")</f>
        <v>0</v>
      </c>
      <c r="AD770" s="7">
        <f>IFERROR(VLOOKUP(Table1[[#This Row],[Stock]],[2]CUS030!$A$5:$BO$10000,35,0)/Table1[[#This Row],[Rate
(L/S)]],"")</f>
        <v>0</v>
      </c>
      <c r="AE770" s="7">
        <f>IFERROR(VLOOKUP(Table1[[#This Row],[Stock]],[2]CUS030!$A$5:$BO$10000,36,0)/Table1[[#This Row],[Rate
(L/S)]],"")</f>
        <v>0</v>
      </c>
      <c r="AF770" s="7">
        <f>IFERROR(VLOOKUP(Table1[[#This Row],[Stock]],[2]CUS030!$A$5:$BO$10000,37,0)/Table1[[#This Row],[Rate
(L/S)]],"")</f>
        <v>0</v>
      </c>
      <c r="AG770" s="7">
        <f>IFERROR(VLOOKUP(Table1[[#This Row],[Stock]],[2]CUS030!$A$5:$BO$10000,38,0)/Table1[[#This Row],[Rate
(L/S)]],"")</f>
        <v>0</v>
      </c>
      <c r="AH770" s="7">
        <f>IFERROR(VLOOKUP(Table1[[#This Row],[Stock]],[2]CUS030!$A$5:$BO$10000,39,0)/Table1[[#This Row],[Rate
(L/S)]],"")</f>
        <v>0</v>
      </c>
      <c r="AI770" s="7">
        <f>IFERROR(VLOOKUP(Table1[[#This Row],[Stock]],[2]CUS030!$A$5:$BO$10000,40,0)/Table1[[#This Row],[Rate
(L/S)]],"")</f>
        <v>0</v>
      </c>
      <c r="AJ770" s="7">
        <f>IFERROR(VLOOKUP(Table1[[#This Row],[Stock]],[2]CUS030!$A$5:$BO$10000,41,0)/Table1[[#This Row],[Rate
(L/S)]],"")</f>
        <v>0</v>
      </c>
      <c r="AK770" s="7">
        <f>IFERROR(VLOOKUP(Table1[[#This Row],[Stock]],[2]CUS030!$A$5:$BO$10000,42,0)/Table1[[#This Row],[Rate
(L/S)]],"")</f>
        <v>0</v>
      </c>
      <c r="AL770" s="7">
        <f>IFERROR(VLOOKUP(Table1[[#This Row],[Stock]],[2]CUS030!$A$5:$BO$10000,43,0)/Table1[[#This Row],[Rate
(L/S)]],"")</f>
        <v>0</v>
      </c>
      <c r="AM770" s="7">
        <f>IFERROR(VLOOKUP(Table1[[#This Row],[Stock]],[2]CUS030!$A$5:$BO$10000,44,0)/Table1[[#This Row],[Rate
(L/S)]],"")</f>
        <v>0</v>
      </c>
      <c r="AN770" s="7">
        <f>IFERROR(VLOOKUP(Table1[[#This Row],[Stock]],[2]CUS030!$A$5:$BO$10000,45,0)/Table1[[#This Row],[Rate
(L/S)]],"")</f>
        <v>0</v>
      </c>
      <c r="AO770" s="7">
        <f>IFERROR(VLOOKUP(Table1[[#This Row],[Stock]],[2]CUS030!$A$5:$BO$10000,46,0)/Table1[[#This Row],[Rate
(L/S)]],"")</f>
        <v>0</v>
      </c>
      <c r="AP770" s="7">
        <f>IFERROR(VLOOKUP(Table1[[#This Row],[Stock]],[2]CUS030!$A$5:$BO$10000,47,0)/Table1[[#This Row],[Rate
(L/S)]],"")</f>
        <v>0</v>
      </c>
      <c r="AQ770" s="7">
        <f>IFERROR(VLOOKUP(Table1[[#This Row],[Stock]],[2]CUS030!$A$5:$BO$10000,48,0)/Table1[[#This Row],[Rate
(L/S)]],"")</f>
        <v>0</v>
      </c>
      <c r="AR770" s="7">
        <f>IFERROR(VLOOKUP(Table1[[#This Row],[Stock]],[2]CUS030!$A$5:$BO$10000,49,0)/Table1[[#This Row],[Rate
(L/S)]],"")</f>
        <v>0</v>
      </c>
      <c r="AS770" s="7">
        <f>IFERROR(VLOOKUP(Table1[[#This Row],[Stock]],[2]CUS030!$A$5:$BO$10000,50,0)/Table1[[#This Row],[Rate
(L/S)]],"")</f>
        <v>0</v>
      </c>
      <c r="AT770" s="7">
        <f>IFERROR(VLOOKUP(Table1[[#This Row],[Stock]],[2]CUS030!$A$5:$BO$10000,51,0)/Table1[[#This Row],[Rate
(L/S)]],"")</f>
        <v>0</v>
      </c>
      <c r="AU770" s="7">
        <f>IFERROR(VLOOKUP(Table1[[#This Row],[Stock]],[2]CUS030!$A$5:$BO$10000,52,0)/Table1[[#This Row],[Rate
(L/S)]],"")</f>
        <v>0</v>
      </c>
      <c r="AV770" s="7">
        <f>IFERROR(VLOOKUP(Table1[[#This Row],[Stock]],[2]CUS030!$A$5:$BO$10000,53,0)/Table1[[#This Row],[Rate
(L/S)]],"")</f>
        <v>0</v>
      </c>
      <c r="AW770" s="7">
        <f>IFERROR(VLOOKUP(Table1[[#This Row],[Stock]],[2]CUS030!$A$5:$BO$10000,54,0)/Table1[[#This Row],[Rate
(L/S)]],"")</f>
        <v>0</v>
      </c>
      <c r="AX770" s="7">
        <f>IFERROR(VLOOKUP(Table1[[#This Row],[Stock]],[2]CUS030!$A$5:$BO$10000,55,0)/Table1[[#This Row],[Rate
(L/S)]],"")</f>
        <v>0</v>
      </c>
      <c r="AY770" s="7">
        <f>IFERROR(VLOOKUP(Table1[[#This Row],[Stock]],[2]CUS030!$A$5:$BO$10000,56,0)/Table1[[#This Row],[Rate
(L/S)]],"")</f>
        <v>0</v>
      </c>
      <c r="AZ770" s="7">
        <f>IFERROR(VLOOKUP(Table1[[#This Row],[Stock]],[2]CUS030!$A$5:$BO$10000,57,0)/Table1[[#This Row],[Rate
(L/S)]],"")</f>
        <v>0</v>
      </c>
      <c r="BA770" s="7">
        <f>IFERROR(VLOOKUP(Table1[[#This Row],[Stock]],[2]CUS030!$A$5:$BO$10000,58,0)/Table1[[#This Row],[Rate
(L/S)]],"")</f>
        <v>0</v>
      </c>
      <c r="BB770" s="7">
        <f>IFERROR(VLOOKUP(Table1[[#This Row],[Stock]],[2]CUS030!$A$5:$BO$10000,59,0)/Table1[[#This Row],[Rate
(L/S)]],"")</f>
        <v>0</v>
      </c>
      <c r="BC770" s="7">
        <f>IFERROR(VLOOKUP(Table1[[#This Row],[Stock]],[2]CUS030!$A$5:$BO$10000,60,0)/Table1[[#This Row],[Rate
(L/S)]],"")</f>
        <v>0</v>
      </c>
      <c r="BD770" s="7">
        <f>IFERROR(VLOOKUP(Table1[[#This Row],[Stock]],[2]CUS030!$A$5:$BO$10000,61,0)/Table1[[#This Row],[Rate
(L/S)]],"")</f>
        <v>0</v>
      </c>
      <c r="BE770" s="7">
        <f>IFERROR(VLOOKUP(Table1[[#This Row],[Stock]],[2]CUS030!$A$5:$BO$10000,62,0)/Table1[[#This Row],[Rate
(L/S)]],"")</f>
        <v>0</v>
      </c>
      <c r="BF770" s="7">
        <f>IFERROR(VLOOKUP(Table1[[#This Row],[Stock]],[2]CUS030!$A$5:$BO$10000,63,0)/Table1[[#This Row],[Rate
(L/S)]],"")</f>
        <v>0</v>
      </c>
      <c r="BG770" s="7">
        <f>IFERROR(VLOOKUP(Table1[[#This Row],[Stock]],[2]CUS030!$A$5:$BO$10000,64,0)/Table1[[#This Row],[Rate
(L/S)]],"")</f>
        <v>0</v>
      </c>
      <c r="BH770" s="7">
        <f>IFERROR(VLOOKUP(Table1[[#This Row],[Stock]],[2]CUS030!$A$5:$BO$10000,65,0)/Table1[[#This Row],[Rate
(L/S)]],"")</f>
        <v>0</v>
      </c>
      <c r="BI770" s="7" t="s">
        <v>1</v>
      </c>
      <c r="BJ770" s="15">
        <f>IFERROR(IF(Table1[[#This Row],[S.Material]]="S",(Table1[[#This Row],[Total Qty]]+Table1[[#This Row],[N+1]]+Table1[[#This Row],[N+2]]),Table1[[#This Row],[Total Qty]]+Table1[[#This Row],[N+1]]),)</f>
        <v>0</v>
      </c>
      <c r="BK770" s="7" t="str">
        <f>IFERROR(IF(((AVERAGE((Table1[[#This Row],[N+1]],Table1[[#This Row],[N+2]]),Table1[[#This Row],[N+3]])-(Table1[[#This Row],[Total Qty]])))&gt;500,"Fixed&gt;500pcs",""),"")</f>
        <v/>
      </c>
      <c r="BL770" s="7" t="str">
        <f>IF(AND(Table1[[#This Row],[Last Forcast]]=0,Table1[[#This Row],[Total Qty]]&gt;0,Table1[[#This Row],[N+1]]&gt;0),"Check PO again","")</f>
        <v/>
      </c>
    </row>
    <row r="771" spans="2:64" x14ac:dyDescent="0.3">
      <c r="B771">
        <v>769</v>
      </c>
      <c r="C771" t="s">
        <v>979</v>
      </c>
      <c r="D771">
        <f>IFERROR(ROUND((MID(Table1[[#This Row],[Production]],35,(LEN(Table1[[#This Row],[Production]]))-37)/(MID(Table1[[#This Row],[Stock]],35,(LEN(Table1[[#This Row],[Stock]]))-37))),0),"")</f>
        <v>1</v>
      </c>
      <c r="E771" t="s">
        <v>979</v>
      </c>
      <c r="F771" s="16">
        <f>VLOOKUP(LEFT(Table1[[#This Row],[Production]],LEN(Table1[[#This Row],[Production]])-7),Item!$A$5:$Z$1000,26,0)</f>
        <v>0.81100000000000005</v>
      </c>
      <c r="H771" s="8" t="str">
        <f>IFERROR(VLOOKUP(MID(Table1[[#This Row],[Production]],10,2),Special!$B$2:$D$26,3,0),"")</f>
        <v>-</v>
      </c>
      <c r="J771" t="b">
        <f>EXACT(LEFT(Table1[[#This Row],[Stock]],12),LEFT(Table1[[#This Row],[Production]],12))</f>
        <v>1</v>
      </c>
      <c r="K771" t="b">
        <f>EXACT((RIGHT(Table1[[#This Row],[Stock]],3)),((RIGHT(Table1[[#This Row],[Production]],3))))</f>
        <v>1</v>
      </c>
      <c r="L771" s="14" t="str">
        <f>IFERROR(VLOOKUP(Table1[[#This Row],[Stock]],[1]Sheet1!$A$7:$N$10000,14,0),"")</f>
        <v/>
      </c>
      <c r="M771" s="14" t="str">
        <f>IFERROR(ROUND((Table1[[#This Row],[Stock
(S&amp;L)]]/Table1[[#This Row],[Rate
(L/S)]]),0),"")</f>
        <v/>
      </c>
      <c r="O771" t="str">
        <f>IF(Table1[[#This Row],[Rate
(L/S)]]=1,"P/E","C")</f>
        <v>P/E</v>
      </c>
      <c r="P771" s="7">
        <f>IFERROR(VLOOKUP(Table1[[#This Row],[Stock]],[2]CUS030!$A$5:$BO$10000,21,0)/Table1[[#This Row],[Rate
(L/S)]],"")</f>
        <v>0</v>
      </c>
      <c r="Q771" s="7">
        <f>IFERROR(VLOOKUP(Table1[[#This Row],[Stock]],[2]CUS030!$A$5:$BO$10000,22,0)/Table1[[#This Row],[Rate
(L/S)]],"")</f>
        <v>0</v>
      </c>
      <c r="R771" s="7">
        <f>IFERROR(VLOOKUP(Table1[[#This Row],[Stock]],[2]CUS030!$A$5:$BO$10000,23,0)/Table1[[#This Row],[Rate
(L/S)]],"")</f>
        <v>0</v>
      </c>
      <c r="S771" s="7">
        <f>IFERROR(VLOOKUP(Table1[[#This Row],[Stock]],[2]CUS030!$A$5:$BO$10000,24,0)/Table1[[#This Row],[Rate
(L/S)]],"")</f>
        <v>0</v>
      </c>
      <c r="T771" s="7">
        <f>IFERROR(VLOOKUP(Table1[[#This Row],[Stock]],[2]CUS030!$A$5:$BO$10000,25,0)/Table1[[#This Row],[Rate
(L/S)]],"")</f>
        <v>0</v>
      </c>
      <c r="U771" s="7">
        <f>IFERROR(VLOOKUP(Table1[[#This Row],[Stock]],[2]CUS030!$A$5:$BO$10000,26,0)/Table1[[#This Row],[Rate
(L/S)]],"")</f>
        <v>0</v>
      </c>
      <c r="V771" s="7">
        <f>IFERROR(VLOOKUP(Table1[[#This Row],[Stock]],[2]CUS030!$A$5:$BO$10000,27,0)/Table1[[#This Row],[Rate
(L/S)]],"")</f>
        <v>0</v>
      </c>
      <c r="W771" s="7">
        <f>IFERROR(VLOOKUP(Table1[[#This Row],[Stock]],[2]CUS030!$A$5:$BO$10000,28,0)/Table1[[#This Row],[Rate
(L/S)]],"")</f>
        <v>0</v>
      </c>
      <c r="X771" s="7">
        <f>IFERROR(VLOOKUP(Table1[[#This Row],[Stock]],[2]CUS030!$A$5:$BO$10000,29,0)/Table1[[#This Row],[Rate
(L/S)]],"")</f>
        <v>0</v>
      </c>
      <c r="Y771" s="7">
        <f>IFERROR(VLOOKUP(Table1[[#This Row],[Stock]],[2]CUS030!$A$5:$BO$10000,30,0)/Table1[[#This Row],[Rate
(L/S)]],"")</f>
        <v>0</v>
      </c>
      <c r="Z771" s="7">
        <f>IFERROR(VLOOKUP(Table1[[#This Row],[Stock]],[2]CUS030!$A$5:$BO$10000,31,0)/Table1[[#This Row],[Rate
(L/S)]],"")</f>
        <v>0</v>
      </c>
      <c r="AA771" s="7">
        <f>IFERROR(VLOOKUP(Table1[[#This Row],[Stock]],[2]CUS030!$A$5:$BO$10000,32,0)/Table1[[#This Row],[Rate
(L/S)]],"")</f>
        <v>0</v>
      </c>
      <c r="AB771" s="7">
        <f>IFERROR(VLOOKUP(Table1[[#This Row],[Stock]],[2]CUS030!$A$5:$BO$10000,33,0)/Table1[[#This Row],[Rate
(L/S)]],"")</f>
        <v>0</v>
      </c>
      <c r="AC771" s="7">
        <f>IFERROR(VLOOKUP(Table1[[#This Row],[Stock]],[2]CUS030!$A$5:$BO$10000,34,0)/Table1[[#This Row],[Rate
(L/S)]],"")</f>
        <v>0</v>
      </c>
      <c r="AD771" s="7">
        <f>IFERROR(VLOOKUP(Table1[[#This Row],[Stock]],[2]CUS030!$A$5:$BO$10000,35,0)/Table1[[#This Row],[Rate
(L/S)]],"")</f>
        <v>0</v>
      </c>
      <c r="AE771" s="7">
        <f>IFERROR(VLOOKUP(Table1[[#This Row],[Stock]],[2]CUS030!$A$5:$BO$10000,36,0)/Table1[[#This Row],[Rate
(L/S)]],"")</f>
        <v>0</v>
      </c>
      <c r="AF771" s="7">
        <f>IFERROR(VLOOKUP(Table1[[#This Row],[Stock]],[2]CUS030!$A$5:$BO$10000,37,0)/Table1[[#This Row],[Rate
(L/S)]],"")</f>
        <v>0</v>
      </c>
      <c r="AG771" s="7">
        <f>IFERROR(VLOOKUP(Table1[[#This Row],[Stock]],[2]CUS030!$A$5:$BO$10000,38,0)/Table1[[#This Row],[Rate
(L/S)]],"")</f>
        <v>0</v>
      </c>
      <c r="AH771" s="7">
        <f>IFERROR(VLOOKUP(Table1[[#This Row],[Stock]],[2]CUS030!$A$5:$BO$10000,39,0)/Table1[[#This Row],[Rate
(L/S)]],"")</f>
        <v>0</v>
      </c>
      <c r="AI771" s="7">
        <f>IFERROR(VLOOKUP(Table1[[#This Row],[Stock]],[2]CUS030!$A$5:$BO$10000,40,0)/Table1[[#This Row],[Rate
(L/S)]],"")</f>
        <v>0</v>
      </c>
      <c r="AJ771" s="7">
        <f>IFERROR(VLOOKUP(Table1[[#This Row],[Stock]],[2]CUS030!$A$5:$BO$10000,41,0)/Table1[[#This Row],[Rate
(L/S)]],"")</f>
        <v>0</v>
      </c>
      <c r="AK771" s="7">
        <f>IFERROR(VLOOKUP(Table1[[#This Row],[Stock]],[2]CUS030!$A$5:$BO$10000,42,0)/Table1[[#This Row],[Rate
(L/S)]],"")</f>
        <v>0</v>
      </c>
      <c r="AL771" s="7">
        <f>IFERROR(VLOOKUP(Table1[[#This Row],[Stock]],[2]CUS030!$A$5:$BO$10000,43,0)/Table1[[#This Row],[Rate
(L/S)]],"")</f>
        <v>0</v>
      </c>
      <c r="AM771" s="7">
        <f>IFERROR(VLOOKUP(Table1[[#This Row],[Stock]],[2]CUS030!$A$5:$BO$10000,44,0)/Table1[[#This Row],[Rate
(L/S)]],"")</f>
        <v>0</v>
      </c>
      <c r="AN771" s="7">
        <f>IFERROR(VLOOKUP(Table1[[#This Row],[Stock]],[2]CUS030!$A$5:$BO$10000,45,0)/Table1[[#This Row],[Rate
(L/S)]],"")</f>
        <v>0</v>
      </c>
      <c r="AO771" s="7">
        <f>IFERROR(VLOOKUP(Table1[[#This Row],[Stock]],[2]CUS030!$A$5:$BO$10000,46,0)/Table1[[#This Row],[Rate
(L/S)]],"")</f>
        <v>0</v>
      </c>
      <c r="AP771" s="7">
        <f>IFERROR(VLOOKUP(Table1[[#This Row],[Stock]],[2]CUS030!$A$5:$BO$10000,47,0)/Table1[[#This Row],[Rate
(L/S)]],"")</f>
        <v>0</v>
      </c>
      <c r="AQ771" s="7">
        <f>IFERROR(VLOOKUP(Table1[[#This Row],[Stock]],[2]CUS030!$A$5:$BO$10000,48,0)/Table1[[#This Row],[Rate
(L/S)]],"")</f>
        <v>0</v>
      </c>
      <c r="AR771" s="7">
        <f>IFERROR(VLOOKUP(Table1[[#This Row],[Stock]],[2]CUS030!$A$5:$BO$10000,49,0)/Table1[[#This Row],[Rate
(L/S)]],"")</f>
        <v>0</v>
      </c>
      <c r="AS771" s="7">
        <f>IFERROR(VLOOKUP(Table1[[#This Row],[Stock]],[2]CUS030!$A$5:$BO$10000,50,0)/Table1[[#This Row],[Rate
(L/S)]],"")</f>
        <v>0</v>
      </c>
      <c r="AT771" s="7">
        <f>IFERROR(VLOOKUP(Table1[[#This Row],[Stock]],[2]CUS030!$A$5:$BO$10000,51,0)/Table1[[#This Row],[Rate
(L/S)]],"")</f>
        <v>0</v>
      </c>
      <c r="AU771" s="7">
        <f>IFERROR(VLOOKUP(Table1[[#This Row],[Stock]],[2]CUS030!$A$5:$BO$10000,52,0)/Table1[[#This Row],[Rate
(L/S)]],"")</f>
        <v>0</v>
      </c>
      <c r="AV771" s="7">
        <f>IFERROR(VLOOKUP(Table1[[#This Row],[Stock]],[2]CUS030!$A$5:$BO$10000,53,0)/Table1[[#This Row],[Rate
(L/S)]],"")</f>
        <v>0</v>
      </c>
      <c r="AW771" s="7">
        <f>IFERROR(VLOOKUP(Table1[[#This Row],[Stock]],[2]CUS030!$A$5:$BO$10000,54,0)/Table1[[#This Row],[Rate
(L/S)]],"")</f>
        <v>0</v>
      </c>
      <c r="AX771" s="7">
        <f>IFERROR(VLOOKUP(Table1[[#This Row],[Stock]],[2]CUS030!$A$5:$BO$10000,55,0)/Table1[[#This Row],[Rate
(L/S)]],"")</f>
        <v>0</v>
      </c>
      <c r="AY771" s="7">
        <f>IFERROR(VLOOKUP(Table1[[#This Row],[Stock]],[2]CUS030!$A$5:$BO$10000,56,0)/Table1[[#This Row],[Rate
(L/S)]],"")</f>
        <v>0</v>
      </c>
      <c r="AZ771" s="7">
        <f>IFERROR(VLOOKUP(Table1[[#This Row],[Stock]],[2]CUS030!$A$5:$BO$10000,57,0)/Table1[[#This Row],[Rate
(L/S)]],"")</f>
        <v>0</v>
      </c>
      <c r="BA771" s="7">
        <f>IFERROR(VLOOKUP(Table1[[#This Row],[Stock]],[2]CUS030!$A$5:$BO$10000,58,0)/Table1[[#This Row],[Rate
(L/S)]],"")</f>
        <v>0</v>
      </c>
      <c r="BB771" s="7">
        <f>IFERROR(VLOOKUP(Table1[[#This Row],[Stock]],[2]CUS030!$A$5:$BO$10000,59,0)/Table1[[#This Row],[Rate
(L/S)]],"")</f>
        <v>0</v>
      </c>
      <c r="BC771" s="7">
        <f>IFERROR(VLOOKUP(Table1[[#This Row],[Stock]],[2]CUS030!$A$5:$BO$10000,60,0)/Table1[[#This Row],[Rate
(L/S)]],"")</f>
        <v>0</v>
      </c>
      <c r="BD771" s="7">
        <f>IFERROR(VLOOKUP(Table1[[#This Row],[Stock]],[2]CUS030!$A$5:$BO$10000,61,0)/Table1[[#This Row],[Rate
(L/S)]],"")</f>
        <v>0</v>
      </c>
      <c r="BE771" s="7">
        <f>IFERROR(VLOOKUP(Table1[[#This Row],[Stock]],[2]CUS030!$A$5:$BO$10000,62,0)/Table1[[#This Row],[Rate
(L/S)]],"")</f>
        <v>0</v>
      </c>
      <c r="BF771" s="7">
        <f>IFERROR(VLOOKUP(Table1[[#This Row],[Stock]],[2]CUS030!$A$5:$BO$10000,63,0)/Table1[[#This Row],[Rate
(L/S)]],"")</f>
        <v>0</v>
      </c>
      <c r="BG771" s="7">
        <f>IFERROR(VLOOKUP(Table1[[#This Row],[Stock]],[2]CUS030!$A$5:$BO$10000,64,0)/Table1[[#This Row],[Rate
(L/S)]],"")</f>
        <v>0</v>
      </c>
      <c r="BH771" s="7">
        <f>IFERROR(VLOOKUP(Table1[[#This Row],[Stock]],[2]CUS030!$A$5:$BO$10000,65,0)/Table1[[#This Row],[Rate
(L/S)]],"")</f>
        <v>0</v>
      </c>
      <c r="BI771" s="7" t="s">
        <v>1</v>
      </c>
      <c r="BJ771" s="15">
        <f>IFERROR(IF(Table1[[#This Row],[S.Material]]="S",(Table1[[#This Row],[Total Qty]]+Table1[[#This Row],[N+1]]+Table1[[#This Row],[N+2]]),Table1[[#This Row],[Total Qty]]+Table1[[#This Row],[N+1]]),)</f>
        <v>0</v>
      </c>
      <c r="BK771" s="7" t="str">
        <f>IFERROR(IF(((AVERAGE((Table1[[#This Row],[N+1]],Table1[[#This Row],[N+2]]),Table1[[#This Row],[N+3]])-(Table1[[#This Row],[Total Qty]])))&gt;500,"Fixed&gt;500pcs",""),"")</f>
        <v/>
      </c>
      <c r="BL771" s="7" t="str">
        <f>IF(AND(Table1[[#This Row],[Last Forcast]]=0,Table1[[#This Row],[Total Qty]]&gt;0,Table1[[#This Row],[N+1]]&gt;0),"Check PO again","")</f>
        <v/>
      </c>
    </row>
    <row r="772" spans="2:64" x14ac:dyDescent="0.3">
      <c r="B772">
        <v>770</v>
      </c>
      <c r="C772" t="s">
        <v>980</v>
      </c>
      <c r="D772">
        <f>IFERROR(ROUND((MID(Table1[[#This Row],[Production]],35,(LEN(Table1[[#This Row],[Production]]))-37)/(MID(Table1[[#This Row],[Stock]],35,(LEN(Table1[[#This Row],[Stock]]))-37))),0),"")</f>
        <v>1</v>
      </c>
      <c r="E772" t="s">
        <v>980</v>
      </c>
      <c r="F772" s="16">
        <f>VLOOKUP(LEFT(Table1[[#This Row],[Production]],LEN(Table1[[#This Row],[Production]])-7),Item!$A$5:$Z$1000,26,0)</f>
        <v>1.05</v>
      </c>
      <c r="H772" s="8" t="str">
        <f>IFERROR(VLOOKUP(MID(Table1[[#This Row],[Production]],10,2),Special!$B$2:$D$26,3,0),"")</f>
        <v>-</v>
      </c>
      <c r="J772" t="b">
        <f>EXACT(LEFT(Table1[[#This Row],[Stock]],12),LEFT(Table1[[#This Row],[Production]],12))</f>
        <v>1</v>
      </c>
      <c r="K772" t="b">
        <f>EXACT((RIGHT(Table1[[#This Row],[Stock]],3)),((RIGHT(Table1[[#This Row],[Production]],3))))</f>
        <v>1</v>
      </c>
      <c r="L772" s="14" t="str">
        <f>IFERROR(VLOOKUP(Table1[[#This Row],[Stock]],[1]Sheet1!$A$7:$N$10000,14,0),"")</f>
        <v/>
      </c>
      <c r="M772" s="14" t="str">
        <f>IFERROR(ROUND((Table1[[#This Row],[Stock
(S&amp;L)]]/Table1[[#This Row],[Rate
(L/S)]]),0),"")</f>
        <v/>
      </c>
      <c r="O772" t="str">
        <f>IF(Table1[[#This Row],[Rate
(L/S)]]=1,"P/E","C")</f>
        <v>P/E</v>
      </c>
      <c r="P772" s="7">
        <f>IFERROR(VLOOKUP(Table1[[#This Row],[Stock]],[2]CUS030!$A$5:$BO$10000,21,0)/Table1[[#This Row],[Rate
(L/S)]],"")</f>
        <v>0</v>
      </c>
      <c r="Q772" s="7">
        <f>IFERROR(VLOOKUP(Table1[[#This Row],[Stock]],[2]CUS030!$A$5:$BO$10000,22,0)/Table1[[#This Row],[Rate
(L/S)]],"")</f>
        <v>0</v>
      </c>
      <c r="R772" s="7">
        <f>IFERROR(VLOOKUP(Table1[[#This Row],[Stock]],[2]CUS030!$A$5:$BO$10000,23,0)/Table1[[#This Row],[Rate
(L/S)]],"")</f>
        <v>0</v>
      </c>
      <c r="S772" s="7">
        <f>IFERROR(VLOOKUP(Table1[[#This Row],[Stock]],[2]CUS030!$A$5:$BO$10000,24,0)/Table1[[#This Row],[Rate
(L/S)]],"")</f>
        <v>0</v>
      </c>
      <c r="T772" s="7">
        <f>IFERROR(VLOOKUP(Table1[[#This Row],[Stock]],[2]CUS030!$A$5:$BO$10000,25,0)/Table1[[#This Row],[Rate
(L/S)]],"")</f>
        <v>0</v>
      </c>
      <c r="U772" s="7">
        <f>IFERROR(VLOOKUP(Table1[[#This Row],[Stock]],[2]CUS030!$A$5:$BO$10000,26,0)/Table1[[#This Row],[Rate
(L/S)]],"")</f>
        <v>0</v>
      </c>
      <c r="V772" s="7">
        <f>IFERROR(VLOOKUP(Table1[[#This Row],[Stock]],[2]CUS030!$A$5:$BO$10000,27,0)/Table1[[#This Row],[Rate
(L/S)]],"")</f>
        <v>0</v>
      </c>
      <c r="W772" s="7">
        <f>IFERROR(VLOOKUP(Table1[[#This Row],[Stock]],[2]CUS030!$A$5:$BO$10000,28,0)/Table1[[#This Row],[Rate
(L/S)]],"")</f>
        <v>0</v>
      </c>
      <c r="X772" s="7">
        <f>IFERROR(VLOOKUP(Table1[[#This Row],[Stock]],[2]CUS030!$A$5:$BO$10000,29,0)/Table1[[#This Row],[Rate
(L/S)]],"")</f>
        <v>0</v>
      </c>
      <c r="Y772" s="7">
        <f>IFERROR(VLOOKUP(Table1[[#This Row],[Stock]],[2]CUS030!$A$5:$BO$10000,30,0)/Table1[[#This Row],[Rate
(L/S)]],"")</f>
        <v>0</v>
      </c>
      <c r="Z772" s="7">
        <f>IFERROR(VLOOKUP(Table1[[#This Row],[Stock]],[2]CUS030!$A$5:$BO$10000,31,0)/Table1[[#This Row],[Rate
(L/S)]],"")</f>
        <v>0</v>
      </c>
      <c r="AA772" s="7">
        <f>IFERROR(VLOOKUP(Table1[[#This Row],[Stock]],[2]CUS030!$A$5:$BO$10000,32,0)/Table1[[#This Row],[Rate
(L/S)]],"")</f>
        <v>0</v>
      </c>
      <c r="AB772" s="7">
        <f>IFERROR(VLOOKUP(Table1[[#This Row],[Stock]],[2]CUS030!$A$5:$BO$10000,33,0)/Table1[[#This Row],[Rate
(L/S)]],"")</f>
        <v>0</v>
      </c>
      <c r="AC772" s="7">
        <f>IFERROR(VLOOKUP(Table1[[#This Row],[Stock]],[2]CUS030!$A$5:$BO$10000,34,0)/Table1[[#This Row],[Rate
(L/S)]],"")</f>
        <v>0</v>
      </c>
      <c r="AD772" s="7">
        <f>IFERROR(VLOOKUP(Table1[[#This Row],[Stock]],[2]CUS030!$A$5:$BO$10000,35,0)/Table1[[#This Row],[Rate
(L/S)]],"")</f>
        <v>0</v>
      </c>
      <c r="AE772" s="7">
        <f>IFERROR(VLOOKUP(Table1[[#This Row],[Stock]],[2]CUS030!$A$5:$BO$10000,36,0)/Table1[[#This Row],[Rate
(L/S)]],"")</f>
        <v>0</v>
      </c>
      <c r="AF772" s="7">
        <f>IFERROR(VLOOKUP(Table1[[#This Row],[Stock]],[2]CUS030!$A$5:$BO$10000,37,0)/Table1[[#This Row],[Rate
(L/S)]],"")</f>
        <v>0</v>
      </c>
      <c r="AG772" s="7">
        <f>IFERROR(VLOOKUP(Table1[[#This Row],[Stock]],[2]CUS030!$A$5:$BO$10000,38,0)/Table1[[#This Row],[Rate
(L/S)]],"")</f>
        <v>0</v>
      </c>
      <c r="AH772" s="7">
        <f>IFERROR(VLOOKUP(Table1[[#This Row],[Stock]],[2]CUS030!$A$5:$BO$10000,39,0)/Table1[[#This Row],[Rate
(L/S)]],"")</f>
        <v>0</v>
      </c>
      <c r="AI772" s="7">
        <f>IFERROR(VLOOKUP(Table1[[#This Row],[Stock]],[2]CUS030!$A$5:$BO$10000,40,0)/Table1[[#This Row],[Rate
(L/S)]],"")</f>
        <v>0</v>
      </c>
      <c r="AJ772" s="7">
        <f>IFERROR(VLOOKUP(Table1[[#This Row],[Stock]],[2]CUS030!$A$5:$BO$10000,41,0)/Table1[[#This Row],[Rate
(L/S)]],"")</f>
        <v>0</v>
      </c>
      <c r="AK772" s="7">
        <f>IFERROR(VLOOKUP(Table1[[#This Row],[Stock]],[2]CUS030!$A$5:$BO$10000,42,0)/Table1[[#This Row],[Rate
(L/S)]],"")</f>
        <v>0</v>
      </c>
      <c r="AL772" s="7">
        <f>IFERROR(VLOOKUP(Table1[[#This Row],[Stock]],[2]CUS030!$A$5:$BO$10000,43,0)/Table1[[#This Row],[Rate
(L/S)]],"")</f>
        <v>0</v>
      </c>
      <c r="AM772" s="7">
        <f>IFERROR(VLOOKUP(Table1[[#This Row],[Stock]],[2]CUS030!$A$5:$BO$10000,44,0)/Table1[[#This Row],[Rate
(L/S)]],"")</f>
        <v>0</v>
      </c>
      <c r="AN772" s="7">
        <f>IFERROR(VLOOKUP(Table1[[#This Row],[Stock]],[2]CUS030!$A$5:$BO$10000,45,0)/Table1[[#This Row],[Rate
(L/S)]],"")</f>
        <v>0</v>
      </c>
      <c r="AO772" s="7">
        <f>IFERROR(VLOOKUP(Table1[[#This Row],[Stock]],[2]CUS030!$A$5:$BO$10000,46,0)/Table1[[#This Row],[Rate
(L/S)]],"")</f>
        <v>0</v>
      </c>
      <c r="AP772" s="7">
        <f>IFERROR(VLOOKUP(Table1[[#This Row],[Stock]],[2]CUS030!$A$5:$BO$10000,47,0)/Table1[[#This Row],[Rate
(L/S)]],"")</f>
        <v>0</v>
      </c>
      <c r="AQ772" s="7">
        <f>IFERROR(VLOOKUP(Table1[[#This Row],[Stock]],[2]CUS030!$A$5:$BO$10000,48,0)/Table1[[#This Row],[Rate
(L/S)]],"")</f>
        <v>0</v>
      </c>
      <c r="AR772" s="7">
        <f>IFERROR(VLOOKUP(Table1[[#This Row],[Stock]],[2]CUS030!$A$5:$BO$10000,49,0)/Table1[[#This Row],[Rate
(L/S)]],"")</f>
        <v>0</v>
      </c>
      <c r="AS772" s="7">
        <f>IFERROR(VLOOKUP(Table1[[#This Row],[Stock]],[2]CUS030!$A$5:$BO$10000,50,0)/Table1[[#This Row],[Rate
(L/S)]],"")</f>
        <v>0</v>
      </c>
      <c r="AT772" s="7">
        <f>IFERROR(VLOOKUP(Table1[[#This Row],[Stock]],[2]CUS030!$A$5:$BO$10000,51,0)/Table1[[#This Row],[Rate
(L/S)]],"")</f>
        <v>0</v>
      </c>
      <c r="AU772" s="7">
        <f>IFERROR(VLOOKUP(Table1[[#This Row],[Stock]],[2]CUS030!$A$5:$BO$10000,52,0)/Table1[[#This Row],[Rate
(L/S)]],"")</f>
        <v>0</v>
      </c>
      <c r="AV772" s="7">
        <f>IFERROR(VLOOKUP(Table1[[#This Row],[Stock]],[2]CUS030!$A$5:$BO$10000,53,0)/Table1[[#This Row],[Rate
(L/S)]],"")</f>
        <v>0</v>
      </c>
      <c r="AW772" s="7">
        <f>IFERROR(VLOOKUP(Table1[[#This Row],[Stock]],[2]CUS030!$A$5:$BO$10000,54,0)/Table1[[#This Row],[Rate
(L/S)]],"")</f>
        <v>0</v>
      </c>
      <c r="AX772" s="7">
        <f>IFERROR(VLOOKUP(Table1[[#This Row],[Stock]],[2]CUS030!$A$5:$BO$10000,55,0)/Table1[[#This Row],[Rate
(L/S)]],"")</f>
        <v>0</v>
      </c>
      <c r="AY772" s="7">
        <f>IFERROR(VLOOKUP(Table1[[#This Row],[Stock]],[2]CUS030!$A$5:$BO$10000,56,0)/Table1[[#This Row],[Rate
(L/S)]],"")</f>
        <v>0</v>
      </c>
      <c r="AZ772" s="7">
        <f>IFERROR(VLOOKUP(Table1[[#This Row],[Stock]],[2]CUS030!$A$5:$BO$10000,57,0)/Table1[[#This Row],[Rate
(L/S)]],"")</f>
        <v>0</v>
      </c>
      <c r="BA772" s="7">
        <f>IFERROR(VLOOKUP(Table1[[#This Row],[Stock]],[2]CUS030!$A$5:$BO$10000,58,0)/Table1[[#This Row],[Rate
(L/S)]],"")</f>
        <v>0</v>
      </c>
      <c r="BB772" s="7">
        <f>IFERROR(VLOOKUP(Table1[[#This Row],[Stock]],[2]CUS030!$A$5:$BO$10000,59,0)/Table1[[#This Row],[Rate
(L/S)]],"")</f>
        <v>0</v>
      </c>
      <c r="BC772" s="7">
        <f>IFERROR(VLOOKUP(Table1[[#This Row],[Stock]],[2]CUS030!$A$5:$BO$10000,60,0)/Table1[[#This Row],[Rate
(L/S)]],"")</f>
        <v>0</v>
      </c>
      <c r="BD772" s="7">
        <f>IFERROR(VLOOKUP(Table1[[#This Row],[Stock]],[2]CUS030!$A$5:$BO$10000,61,0)/Table1[[#This Row],[Rate
(L/S)]],"")</f>
        <v>0</v>
      </c>
      <c r="BE772" s="7">
        <f>IFERROR(VLOOKUP(Table1[[#This Row],[Stock]],[2]CUS030!$A$5:$BO$10000,62,0)/Table1[[#This Row],[Rate
(L/S)]],"")</f>
        <v>0</v>
      </c>
      <c r="BF772" s="7">
        <f>IFERROR(VLOOKUP(Table1[[#This Row],[Stock]],[2]CUS030!$A$5:$BO$10000,63,0)/Table1[[#This Row],[Rate
(L/S)]],"")</f>
        <v>0</v>
      </c>
      <c r="BG772" s="7">
        <f>IFERROR(VLOOKUP(Table1[[#This Row],[Stock]],[2]CUS030!$A$5:$BO$10000,64,0)/Table1[[#This Row],[Rate
(L/S)]],"")</f>
        <v>0</v>
      </c>
      <c r="BH772" s="7">
        <f>IFERROR(VLOOKUP(Table1[[#This Row],[Stock]],[2]CUS030!$A$5:$BO$10000,65,0)/Table1[[#This Row],[Rate
(L/S)]],"")</f>
        <v>0</v>
      </c>
      <c r="BI772" s="7" t="s">
        <v>1</v>
      </c>
      <c r="BJ772" s="15">
        <f>IFERROR(IF(Table1[[#This Row],[S.Material]]="S",(Table1[[#This Row],[Total Qty]]+Table1[[#This Row],[N+1]]+Table1[[#This Row],[N+2]]),Table1[[#This Row],[Total Qty]]+Table1[[#This Row],[N+1]]),)</f>
        <v>0</v>
      </c>
      <c r="BK772" s="7" t="str">
        <f>IFERROR(IF(((AVERAGE((Table1[[#This Row],[N+1]],Table1[[#This Row],[N+2]]),Table1[[#This Row],[N+3]])-(Table1[[#This Row],[Total Qty]])))&gt;500,"Fixed&gt;500pcs",""),"")</f>
        <v/>
      </c>
      <c r="BL772" s="7" t="str">
        <f>IF(AND(Table1[[#This Row],[Last Forcast]]=0,Table1[[#This Row],[Total Qty]]&gt;0,Table1[[#This Row],[N+1]]&gt;0),"Check PO again","")</f>
        <v/>
      </c>
    </row>
    <row r="773" spans="2:64" x14ac:dyDescent="0.3">
      <c r="B773">
        <v>771</v>
      </c>
      <c r="C773" t="s">
        <v>981</v>
      </c>
      <c r="D773">
        <f>IFERROR(ROUND((MID(Table1[[#This Row],[Production]],35,(LEN(Table1[[#This Row],[Production]]))-37)/(MID(Table1[[#This Row],[Stock]],35,(LEN(Table1[[#This Row],[Stock]]))-37))),0),"")</f>
        <v>1</v>
      </c>
      <c r="E773" t="s">
        <v>981</v>
      </c>
      <c r="F773" s="16">
        <f>VLOOKUP(LEFT(Table1[[#This Row],[Production]],LEN(Table1[[#This Row],[Production]])-7),Item!$A$5:$Z$1000,26,0)</f>
        <v>0.81100000000000005</v>
      </c>
      <c r="H773" s="8" t="str">
        <f>IFERROR(VLOOKUP(MID(Table1[[#This Row],[Production]],10,2),Special!$B$2:$D$26,3,0),"")</f>
        <v>-</v>
      </c>
      <c r="J773" t="b">
        <f>EXACT(LEFT(Table1[[#This Row],[Stock]],12),LEFT(Table1[[#This Row],[Production]],12))</f>
        <v>1</v>
      </c>
      <c r="K773" t="b">
        <f>EXACT((RIGHT(Table1[[#This Row],[Stock]],3)),((RIGHT(Table1[[#This Row],[Production]],3))))</f>
        <v>1</v>
      </c>
      <c r="L773" s="14" t="str">
        <f>IFERROR(VLOOKUP(Table1[[#This Row],[Stock]],[1]Sheet1!$A$7:$N$10000,14,0),"")</f>
        <v/>
      </c>
      <c r="M773" s="14" t="str">
        <f>IFERROR(ROUND((Table1[[#This Row],[Stock
(S&amp;L)]]/Table1[[#This Row],[Rate
(L/S)]]),0),"")</f>
        <v/>
      </c>
      <c r="O773" t="str">
        <f>IF(Table1[[#This Row],[Rate
(L/S)]]=1,"P/E","C")</f>
        <v>P/E</v>
      </c>
      <c r="P773" s="7">
        <f>IFERROR(VLOOKUP(Table1[[#This Row],[Stock]],[2]CUS030!$A$5:$BO$10000,21,0)/Table1[[#This Row],[Rate
(L/S)]],"")</f>
        <v>0</v>
      </c>
      <c r="Q773" s="7">
        <f>IFERROR(VLOOKUP(Table1[[#This Row],[Stock]],[2]CUS030!$A$5:$BO$10000,22,0)/Table1[[#This Row],[Rate
(L/S)]],"")</f>
        <v>0</v>
      </c>
      <c r="R773" s="7">
        <f>IFERROR(VLOOKUP(Table1[[#This Row],[Stock]],[2]CUS030!$A$5:$BO$10000,23,0)/Table1[[#This Row],[Rate
(L/S)]],"")</f>
        <v>0</v>
      </c>
      <c r="S773" s="7">
        <f>IFERROR(VLOOKUP(Table1[[#This Row],[Stock]],[2]CUS030!$A$5:$BO$10000,24,0)/Table1[[#This Row],[Rate
(L/S)]],"")</f>
        <v>0</v>
      </c>
      <c r="T773" s="7">
        <f>IFERROR(VLOOKUP(Table1[[#This Row],[Stock]],[2]CUS030!$A$5:$BO$10000,25,0)/Table1[[#This Row],[Rate
(L/S)]],"")</f>
        <v>0</v>
      </c>
      <c r="U773" s="7">
        <f>IFERROR(VLOOKUP(Table1[[#This Row],[Stock]],[2]CUS030!$A$5:$BO$10000,26,0)/Table1[[#This Row],[Rate
(L/S)]],"")</f>
        <v>0</v>
      </c>
      <c r="V773" s="7">
        <f>IFERROR(VLOOKUP(Table1[[#This Row],[Stock]],[2]CUS030!$A$5:$BO$10000,27,0)/Table1[[#This Row],[Rate
(L/S)]],"")</f>
        <v>0</v>
      </c>
      <c r="W773" s="7">
        <f>IFERROR(VLOOKUP(Table1[[#This Row],[Stock]],[2]CUS030!$A$5:$BO$10000,28,0)/Table1[[#This Row],[Rate
(L/S)]],"")</f>
        <v>0</v>
      </c>
      <c r="X773" s="7">
        <f>IFERROR(VLOOKUP(Table1[[#This Row],[Stock]],[2]CUS030!$A$5:$BO$10000,29,0)/Table1[[#This Row],[Rate
(L/S)]],"")</f>
        <v>0</v>
      </c>
      <c r="Y773" s="7">
        <f>IFERROR(VLOOKUP(Table1[[#This Row],[Stock]],[2]CUS030!$A$5:$BO$10000,30,0)/Table1[[#This Row],[Rate
(L/S)]],"")</f>
        <v>0</v>
      </c>
      <c r="Z773" s="7">
        <f>IFERROR(VLOOKUP(Table1[[#This Row],[Stock]],[2]CUS030!$A$5:$BO$10000,31,0)/Table1[[#This Row],[Rate
(L/S)]],"")</f>
        <v>0</v>
      </c>
      <c r="AA773" s="7">
        <f>IFERROR(VLOOKUP(Table1[[#This Row],[Stock]],[2]CUS030!$A$5:$BO$10000,32,0)/Table1[[#This Row],[Rate
(L/S)]],"")</f>
        <v>0</v>
      </c>
      <c r="AB773" s="7">
        <f>IFERROR(VLOOKUP(Table1[[#This Row],[Stock]],[2]CUS030!$A$5:$BO$10000,33,0)/Table1[[#This Row],[Rate
(L/S)]],"")</f>
        <v>0</v>
      </c>
      <c r="AC773" s="7">
        <f>IFERROR(VLOOKUP(Table1[[#This Row],[Stock]],[2]CUS030!$A$5:$BO$10000,34,0)/Table1[[#This Row],[Rate
(L/S)]],"")</f>
        <v>0</v>
      </c>
      <c r="AD773" s="7">
        <f>IFERROR(VLOOKUP(Table1[[#This Row],[Stock]],[2]CUS030!$A$5:$BO$10000,35,0)/Table1[[#This Row],[Rate
(L/S)]],"")</f>
        <v>0</v>
      </c>
      <c r="AE773" s="7">
        <f>IFERROR(VLOOKUP(Table1[[#This Row],[Stock]],[2]CUS030!$A$5:$BO$10000,36,0)/Table1[[#This Row],[Rate
(L/S)]],"")</f>
        <v>0</v>
      </c>
      <c r="AF773" s="7">
        <f>IFERROR(VLOOKUP(Table1[[#This Row],[Stock]],[2]CUS030!$A$5:$BO$10000,37,0)/Table1[[#This Row],[Rate
(L/S)]],"")</f>
        <v>0</v>
      </c>
      <c r="AG773" s="7">
        <f>IFERROR(VLOOKUP(Table1[[#This Row],[Stock]],[2]CUS030!$A$5:$BO$10000,38,0)/Table1[[#This Row],[Rate
(L/S)]],"")</f>
        <v>0</v>
      </c>
      <c r="AH773" s="7">
        <f>IFERROR(VLOOKUP(Table1[[#This Row],[Stock]],[2]CUS030!$A$5:$BO$10000,39,0)/Table1[[#This Row],[Rate
(L/S)]],"")</f>
        <v>0</v>
      </c>
      <c r="AI773" s="7">
        <f>IFERROR(VLOOKUP(Table1[[#This Row],[Stock]],[2]CUS030!$A$5:$BO$10000,40,0)/Table1[[#This Row],[Rate
(L/S)]],"")</f>
        <v>0</v>
      </c>
      <c r="AJ773" s="7">
        <f>IFERROR(VLOOKUP(Table1[[#This Row],[Stock]],[2]CUS030!$A$5:$BO$10000,41,0)/Table1[[#This Row],[Rate
(L/S)]],"")</f>
        <v>0</v>
      </c>
      <c r="AK773" s="7">
        <f>IFERROR(VLOOKUP(Table1[[#This Row],[Stock]],[2]CUS030!$A$5:$BO$10000,42,0)/Table1[[#This Row],[Rate
(L/S)]],"")</f>
        <v>0</v>
      </c>
      <c r="AL773" s="7">
        <f>IFERROR(VLOOKUP(Table1[[#This Row],[Stock]],[2]CUS030!$A$5:$BO$10000,43,0)/Table1[[#This Row],[Rate
(L/S)]],"")</f>
        <v>0</v>
      </c>
      <c r="AM773" s="7">
        <f>IFERROR(VLOOKUP(Table1[[#This Row],[Stock]],[2]CUS030!$A$5:$BO$10000,44,0)/Table1[[#This Row],[Rate
(L/S)]],"")</f>
        <v>0</v>
      </c>
      <c r="AN773" s="7">
        <f>IFERROR(VLOOKUP(Table1[[#This Row],[Stock]],[2]CUS030!$A$5:$BO$10000,45,0)/Table1[[#This Row],[Rate
(L/S)]],"")</f>
        <v>0</v>
      </c>
      <c r="AO773" s="7">
        <f>IFERROR(VLOOKUP(Table1[[#This Row],[Stock]],[2]CUS030!$A$5:$BO$10000,46,0)/Table1[[#This Row],[Rate
(L/S)]],"")</f>
        <v>0</v>
      </c>
      <c r="AP773" s="7">
        <f>IFERROR(VLOOKUP(Table1[[#This Row],[Stock]],[2]CUS030!$A$5:$BO$10000,47,0)/Table1[[#This Row],[Rate
(L/S)]],"")</f>
        <v>0</v>
      </c>
      <c r="AQ773" s="7">
        <f>IFERROR(VLOOKUP(Table1[[#This Row],[Stock]],[2]CUS030!$A$5:$BO$10000,48,0)/Table1[[#This Row],[Rate
(L/S)]],"")</f>
        <v>0</v>
      </c>
      <c r="AR773" s="7">
        <f>IFERROR(VLOOKUP(Table1[[#This Row],[Stock]],[2]CUS030!$A$5:$BO$10000,49,0)/Table1[[#This Row],[Rate
(L/S)]],"")</f>
        <v>0</v>
      </c>
      <c r="AS773" s="7">
        <f>IFERROR(VLOOKUP(Table1[[#This Row],[Stock]],[2]CUS030!$A$5:$BO$10000,50,0)/Table1[[#This Row],[Rate
(L/S)]],"")</f>
        <v>0</v>
      </c>
      <c r="AT773" s="7">
        <f>IFERROR(VLOOKUP(Table1[[#This Row],[Stock]],[2]CUS030!$A$5:$BO$10000,51,0)/Table1[[#This Row],[Rate
(L/S)]],"")</f>
        <v>0</v>
      </c>
      <c r="AU773" s="7">
        <f>IFERROR(VLOOKUP(Table1[[#This Row],[Stock]],[2]CUS030!$A$5:$BO$10000,52,0)/Table1[[#This Row],[Rate
(L/S)]],"")</f>
        <v>0</v>
      </c>
      <c r="AV773" s="7">
        <f>IFERROR(VLOOKUP(Table1[[#This Row],[Stock]],[2]CUS030!$A$5:$BO$10000,53,0)/Table1[[#This Row],[Rate
(L/S)]],"")</f>
        <v>0</v>
      </c>
      <c r="AW773" s="7">
        <f>IFERROR(VLOOKUP(Table1[[#This Row],[Stock]],[2]CUS030!$A$5:$BO$10000,54,0)/Table1[[#This Row],[Rate
(L/S)]],"")</f>
        <v>0</v>
      </c>
      <c r="AX773" s="7">
        <f>IFERROR(VLOOKUP(Table1[[#This Row],[Stock]],[2]CUS030!$A$5:$BO$10000,55,0)/Table1[[#This Row],[Rate
(L/S)]],"")</f>
        <v>0</v>
      </c>
      <c r="AY773" s="7">
        <f>IFERROR(VLOOKUP(Table1[[#This Row],[Stock]],[2]CUS030!$A$5:$BO$10000,56,0)/Table1[[#This Row],[Rate
(L/S)]],"")</f>
        <v>0</v>
      </c>
      <c r="AZ773" s="7">
        <f>IFERROR(VLOOKUP(Table1[[#This Row],[Stock]],[2]CUS030!$A$5:$BO$10000,57,0)/Table1[[#This Row],[Rate
(L/S)]],"")</f>
        <v>0</v>
      </c>
      <c r="BA773" s="7">
        <f>IFERROR(VLOOKUP(Table1[[#This Row],[Stock]],[2]CUS030!$A$5:$BO$10000,58,0)/Table1[[#This Row],[Rate
(L/S)]],"")</f>
        <v>0</v>
      </c>
      <c r="BB773" s="7">
        <f>IFERROR(VLOOKUP(Table1[[#This Row],[Stock]],[2]CUS030!$A$5:$BO$10000,59,0)/Table1[[#This Row],[Rate
(L/S)]],"")</f>
        <v>0</v>
      </c>
      <c r="BC773" s="7">
        <f>IFERROR(VLOOKUP(Table1[[#This Row],[Stock]],[2]CUS030!$A$5:$BO$10000,60,0)/Table1[[#This Row],[Rate
(L/S)]],"")</f>
        <v>0</v>
      </c>
      <c r="BD773" s="7">
        <f>IFERROR(VLOOKUP(Table1[[#This Row],[Stock]],[2]CUS030!$A$5:$BO$10000,61,0)/Table1[[#This Row],[Rate
(L/S)]],"")</f>
        <v>0</v>
      </c>
      <c r="BE773" s="7">
        <f>IFERROR(VLOOKUP(Table1[[#This Row],[Stock]],[2]CUS030!$A$5:$BO$10000,62,0)/Table1[[#This Row],[Rate
(L/S)]],"")</f>
        <v>0</v>
      </c>
      <c r="BF773" s="7">
        <f>IFERROR(VLOOKUP(Table1[[#This Row],[Stock]],[2]CUS030!$A$5:$BO$10000,63,0)/Table1[[#This Row],[Rate
(L/S)]],"")</f>
        <v>0</v>
      </c>
      <c r="BG773" s="7">
        <f>IFERROR(VLOOKUP(Table1[[#This Row],[Stock]],[2]CUS030!$A$5:$BO$10000,64,0)/Table1[[#This Row],[Rate
(L/S)]],"")</f>
        <v>0</v>
      </c>
      <c r="BH773" s="7">
        <f>IFERROR(VLOOKUP(Table1[[#This Row],[Stock]],[2]CUS030!$A$5:$BO$10000,65,0)/Table1[[#This Row],[Rate
(L/S)]],"")</f>
        <v>0</v>
      </c>
      <c r="BI773" s="7" t="s">
        <v>1</v>
      </c>
      <c r="BJ773" s="15">
        <f>IFERROR(IF(Table1[[#This Row],[S.Material]]="S",(Table1[[#This Row],[Total Qty]]+Table1[[#This Row],[N+1]]+Table1[[#This Row],[N+2]]),Table1[[#This Row],[Total Qty]]+Table1[[#This Row],[N+1]]),)</f>
        <v>0</v>
      </c>
      <c r="BK773" s="7" t="str">
        <f>IFERROR(IF(((AVERAGE((Table1[[#This Row],[N+1]],Table1[[#This Row],[N+2]]),Table1[[#This Row],[N+3]])-(Table1[[#This Row],[Total Qty]])))&gt;500,"Fixed&gt;500pcs",""),"")</f>
        <v/>
      </c>
      <c r="BL773" s="7" t="str">
        <f>IF(AND(Table1[[#This Row],[Last Forcast]]=0,Table1[[#This Row],[Total Qty]]&gt;0,Table1[[#This Row],[N+1]]&gt;0),"Check PO again","")</f>
        <v/>
      </c>
    </row>
    <row r="774" spans="2:64" x14ac:dyDescent="0.3">
      <c r="B774">
        <v>772</v>
      </c>
      <c r="C774" t="s">
        <v>982</v>
      </c>
      <c r="D774">
        <f>IFERROR(ROUND((MID(Table1[[#This Row],[Production]],35,(LEN(Table1[[#This Row],[Production]]))-37)/(MID(Table1[[#This Row],[Stock]],35,(LEN(Table1[[#This Row],[Stock]]))-37))),0),"")</f>
        <v>1</v>
      </c>
      <c r="E774" t="s">
        <v>982</v>
      </c>
      <c r="F774" s="16">
        <f>VLOOKUP(LEFT(Table1[[#This Row],[Production]],LEN(Table1[[#This Row],[Production]])-7),Item!$A$5:$Z$1000,26,0)</f>
        <v>1.05</v>
      </c>
      <c r="H774" s="8" t="str">
        <f>IFERROR(VLOOKUP(MID(Table1[[#This Row],[Production]],10,2),Special!$B$2:$D$26,3,0),"")</f>
        <v>-</v>
      </c>
      <c r="J774" t="b">
        <f>EXACT(LEFT(Table1[[#This Row],[Stock]],12),LEFT(Table1[[#This Row],[Production]],12))</f>
        <v>1</v>
      </c>
      <c r="K774" t="b">
        <f>EXACT((RIGHT(Table1[[#This Row],[Stock]],3)),((RIGHT(Table1[[#This Row],[Production]],3))))</f>
        <v>1</v>
      </c>
      <c r="L774" s="14" t="str">
        <f>IFERROR(VLOOKUP(Table1[[#This Row],[Stock]],[1]Sheet1!$A$7:$N$10000,14,0),"")</f>
        <v/>
      </c>
      <c r="M774" s="14" t="str">
        <f>IFERROR(ROUND((Table1[[#This Row],[Stock
(S&amp;L)]]/Table1[[#This Row],[Rate
(L/S)]]),0),"")</f>
        <v/>
      </c>
      <c r="O774" t="str">
        <f>IF(Table1[[#This Row],[Rate
(L/S)]]=1,"P/E","C")</f>
        <v>P/E</v>
      </c>
      <c r="P774" s="7">
        <f>IFERROR(VLOOKUP(Table1[[#This Row],[Stock]],[2]CUS030!$A$5:$BO$10000,21,0)/Table1[[#This Row],[Rate
(L/S)]],"")</f>
        <v>0</v>
      </c>
      <c r="Q774" s="7">
        <f>IFERROR(VLOOKUP(Table1[[#This Row],[Stock]],[2]CUS030!$A$5:$BO$10000,22,0)/Table1[[#This Row],[Rate
(L/S)]],"")</f>
        <v>0</v>
      </c>
      <c r="R774" s="7">
        <f>IFERROR(VLOOKUP(Table1[[#This Row],[Stock]],[2]CUS030!$A$5:$BO$10000,23,0)/Table1[[#This Row],[Rate
(L/S)]],"")</f>
        <v>0</v>
      </c>
      <c r="S774" s="7">
        <f>IFERROR(VLOOKUP(Table1[[#This Row],[Stock]],[2]CUS030!$A$5:$BO$10000,24,0)/Table1[[#This Row],[Rate
(L/S)]],"")</f>
        <v>0</v>
      </c>
      <c r="T774" s="7">
        <f>IFERROR(VLOOKUP(Table1[[#This Row],[Stock]],[2]CUS030!$A$5:$BO$10000,25,0)/Table1[[#This Row],[Rate
(L/S)]],"")</f>
        <v>0</v>
      </c>
      <c r="U774" s="7">
        <f>IFERROR(VLOOKUP(Table1[[#This Row],[Stock]],[2]CUS030!$A$5:$BO$10000,26,0)/Table1[[#This Row],[Rate
(L/S)]],"")</f>
        <v>0</v>
      </c>
      <c r="V774" s="7">
        <f>IFERROR(VLOOKUP(Table1[[#This Row],[Stock]],[2]CUS030!$A$5:$BO$10000,27,0)/Table1[[#This Row],[Rate
(L/S)]],"")</f>
        <v>0</v>
      </c>
      <c r="W774" s="7">
        <f>IFERROR(VLOOKUP(Table1[[#This Row],[Stock]],[2]CUS030!$A$5:$BO$10000,28,0)/Table1[[#This Row],[Rate
(L/S)]],"")</f>
        <v>0</v>
      </c>
      <c r="X774" s="7">
        <f>IFERROR(VLOOKUP(Table1[[#This Row],[Stock]],[2]CUS030!$A$5:$BO$10000,29,0)/Table1[[#This Row],[Rate
(L/S)]],"")</f>
        <v>0</v>
      </c>
      <c r="Y774" s="7">
        <f>IFERROR(VLOOKUP(Table1[[#This Row],[Stock]],[2]CUS030!$A$5:$BO$10000,30,0)/Table1[[#This Row],[Rate
(L/S)]],"")</f>
        <v>0</v>
      </c>
      <c r="Z774" s="7">
        <f>IFERROR(VLOOKUP(Table1[[#This Row],[Stock]],[2]CUS030!$A$5:$BO$10000,31,0)/Table1[[#This Row],[Rate
(L/S)]],"")</f>
        <v>0</v>
      </c>
      <c r="AA774" s="7">
        <f>IFERROR(VLOOKUP(Table1[[#This Row],[Stock]],[2]CUS030!$A$5:$BO$10000,32,0)/Table1[[#This Row],[Rate
(L/S)]],"")</f>
        <v>0</v>
      </c>
      <c r="AB774" s="7">
        <f>IFERROR(VLOOKUP(Table1[[#This Row],[Stock]],[2]CUS030!$A$5:$BO$10000,33,0)/Table1[[#This Row],[Rate
(L/S)]],"")</f>
        <v>0</v>
      </c>
      <c r="AC774" s="7">
        <f>IFERROR(VLOOKUP(Table1[[#This Row],[Stock]],[2]CUS030!$A$5:$BO$10000,34,0)/Table1[[#This Row],[Rate
(L/S)]],"")</f>
        <v>0</v>
      </c>
      <c r="AD774" s="7">
        <f>IFERROR(VLOOKUP(Table1[[#This Row],[Stock]],[2]CUS030!$A$5:$BO$10000,35,0)/Table1[[#This Row],[Rate
(L/S)]],"")</f>
        <v>0</v>
      </c>
      <c r="AE774" s="7">
        <f>IFERROR(VLOOKUP(Table1[[#This Row],[Stock]],[2]CUS030!$A$5:$BO$10000,36,0)/Table1[[#This Row],[Rate
(L/S)]],"")</f>
        <v>0</v>
      </c>
      <c r="AF774" s="7">
        <f>IFERROR(VLOOKUP(Table1[[#This Row],[Stock]],[2]CUS030!$A$5:$BO$10000,37,0)/Table1[[#This Row],[Rate
(L/S)]],"")</f>
        <v>0</v>
      </c>
      <c r="AG774" s="7">
        <f>IFERROR(VLOOKUP(Table1[[#This Row],[Stock]],[2]CUS030!$A$5:$BO$10000,38,0)/Table1[[#This Row],[Rate
(L/S)]],"")</f>
        <v>0</v>
      </c>
      <c r="AH774" s="7">
        <f>IFERROR(VLOOKUP(Table1[[#This Row],[Stock]],[2]CUS030!$A$5:$BO$10000,39,0)/Table1[[#This Row],[Rate
(L/S)]],"")</f>
        <v>0</v>
      </c>
      <c r="AI774" s="7">
        <f>IFERROR(VLOOKUP(Table1[[#This Row],[Stock]],[2]CUS030!$A$5:$BO$10000,40,0)/Table1[[#This Row],[Rate
(L/S)]],"")</f>
        <v>0</v>
      </c>
      <c r="AJ774" s="7">
        <f>IFERROR(VLOOKUP(Table1[[#This Row],[Stock]],[2]CUS030!$A$5:$BO$10000,41,0)/Table1[[#This Row],[Rate
(L/S)]],"")</f>
        <v>0</v>
      </c>
      <c r="AK774" s="7">
        <f>IFERROR(VLOOKUP(Table1[[#This Row],[Stock]],[2]CUS030!$A$5:$BO$10000,42,0)/Table1[[#This Row],[Rate
(L/S)]],"")</f>
        <v>0</v>
      </c>
      <c r="AL774" s="7">
        <f>IFERROR(VLOOKUP(Table1[[#This Row],[Stock]],[2]CUS030!$A$5:$BO$10000,43,0)/Table1[[#This Row],[Rate
(L/S)]],"")</f>
        <v>0</v>
      </c>
      <c r="AM774" s="7">
        <f>IFERROR(VLOOKUP(Table1[[#This Row],[Stock]],[2]CUS030!$A$5:$BO$10000,44,0)/Table1[[#This Row],[Rate
(L/S)]],"")</f>
        <v>0</v>
      </c>
      <c r="AN774" s="7">
        <f>IFERROR(VLOOKUP(Table1[[#This Row],[Stock]],[2]CUS030!$A$5:$BO$10000,45,0)/Table1[[#This Row],[Rate
(L/S)]],"")</f>
        <v>0</v>
      </c>
      <c r="AO774" s="7">
        <f>IFERROR(VLOOKUP(Table1[[#This Row],[Stock]],[2]CUS030!$A$5:$BO$10000,46,0)/Table1[[#This Row],[Rate
(L/S)]],"")</f>
        <v>0</v>
      </c>
      <c r="AP774" s="7">
        <f>IFERROR(VLOOKUP(Table1[[#This Row],[Stock]],[2]CUS030!$A$5:$BO$10000,47,0)/Table1[[#This Row],[Rate
(L/S)]],"")</f>
        <v>0</v>
      </c>
      <c r="AQ774" s="7">
        <f>IFERROR(VLOOKUP(Table1[[#This Row],[Stock]],[2]CUS030!$A$5:$BO$10000,48,0)/Table1[[#This Row],[Rate
(L/S)]],"")</f>
        <v>0</v>
      </c>
      <c r="AR774" s="7">
        <f>IFERROR(VLOOKUP(Table1[[#This Row],[Stock]],[2]CUS030!$A$5:$BO$10000,49,0)/Table1[[#This Row],[Rate
(L/S)]],"")</f>
        <v>0</v>
      </c>
      <c r="AS774" s="7">
        <f>IFERROR(VLOOKUP(Table1[[#This Row],[Stock]],[2]CUS030!$A$5:$BO$10000,50,0)/Table1[[#This Row],[Rate
(L/S)]],"")</f>
        <v>0</v>
      </c>
      <c r="AT774" s="7">
        <f>IFERROR(VLOOKUP(Table1[[#This Row],[Stock]],[2]CUS030!$A$5:$BO$10000,51,0)/Table1[[#This Row],[Rate
(L/S)]],"")</f>
        <v>0</v>
      </c>
      <c r="AU774" s="7">
        <f>IFERROR(VLOOKUP(Table1[[#This Row],[Stock]],[2]CUS030!$A$5:$BO$10000,52,0)/Table1[[#This Row],[Rate
(L/S)]],"")</f>
        <v>0</v>
      </c>
      <c r="AV774" s="7">
        <f>IFERROR(VLOOKUP(Table1[[#This Row],[Stock]],[2]CUS030!$A$5:$BO$10000,53,0)/Table1[[#This Row],[Rate
(L/S)]],"")</f>
        <v>0</v>
      </c>
      <c r="AW774" s="7">
        <f>IFERROR(VLOOKUP(Table1[[#This Row],[Stock]],[2]CUS030!$A$5:$BO$10000,54,0)/Table1[[#This Row],[Rate
(L/S)]],"")</f>
        <v>0</v>
      </c>
      <c r="AX774" s="7">
        <f>IFERROR(VLOOKUP(Table1[[#This Row],[Stock]],[2]CUS030!$A$5:$BO$10000,55,0)/Table1[[#This Row],[Rate
(L/S)]],"")</f>
        <v>0</v>
      </c>
      <c r="AY774" s="7">
        <f>IFERROR(VLOOKUP(Table1[[#This Row],[Stock]],[2]CUS030!$A$5:$BO$10000,56,0)/Table1[[#This Row],[Rate
(L/S)]],"")</f>
        <v>0</v>
      </c>
      <c r="AZ774" s="7">
        <f>IFERROR(VLOOKUP(Table1[[#This Row],[Stock]],[2]CUS030!$A$5:$BO$10000,57,0)/Table1[[#This Row],[Rate
(L/S)]],"")</f>
        <v>0</v>
      </c>
      <c r="BA774" s="7">
        <f>IFERROR(VLOOKUP(Table1[[#This Row],[Stock]],[2]CUS030!$A$5:$BO$10000,58,0)/Table1[[#This Row],[Rate
(L/S)]],"")</f>
        <v>0</v>
      </c>
      <c r="BB774" s="7">
        <f>IFERROR(VLOOKUP(Table1[[#This Row],[Stock]],[2]CUS030!$A$5:$BO$10000,59,0)/Table1[[#This Row],[Rate
(L/S)]],"")</f>
        <v>0</v>
      </c>
      <c r="BC774" s="7">
        <f>IFERROR(VLOOKUP(Table1[[#This Row],[Stock]],[2]CUS030!$A$5:$BO$10000,60,0)/Table1[[#This Row],[Rate
(L/S)]],"")</f>
        <v>0</v>
      </c>
      <c r="BD774" s="7">
        <f>IFERROR(VLOOKUP(Table1[[#This Row],[Stock]],[2]CUS030!$A$5:$BO$10000,61,0)/Table1[[#This Row],[Rate
(L/S)]],"")</f>
        <v>0</v>
      </c>
      <c r="BE774" s="7">
        <f>IFERROR(VLOOKUP(Table1[[#This Row],[Stock]],[2]CUS030!$A$5:$BO$10000,62,0)/Table1[[#This Row],[Rate
(L/S)]],"")</f>
        <v>0</v>
      </c>
      <c r="BF774" s="7">
        <f>IFERROR(VLOOKUP(Table1[[#This Row],[Stock]],[2]CUS030!$A$5:$BO$10000,63,0)/Table1[[#This Row],[Rate
(L/S)]],"")</f>
        <v>0</v>
      </c>
      <c r="BG774" s="7">
        <f>IFERROR(VLOOKUP(Table1[[#This Row],[Stock]],[2]CUS030!$A$5:$BO$10000,64,0)/Table1[[#This Row],[Rate
(L/S)]],"")</f>
        <v>0</v>
      </c>
      <c r="BH774" s="7">
        <f>IFERROR(VLOOKUP(Table1[[#This Row],[Stock]],[2]CUS030!$A$5:$BO$10000,65,0)/Table1[[#This Row],[Rate
(L/S)]],"")</f>
        <v>0</v>
      </c>
      <c r="BI774" s="7" t="s">
        <v>1</v>
      </c>
      <c r="BJ774" s="15">
        <f>IFERROR(IF(Table1[[#This Row],[S.Material]]="S",(Table1[[#This Row],[Total Qty]]+Table1[[#This Row],[N+1]]+Table1[[#This Row],[N+2]]),Table1[[#This Row],[Total Qty]]+Table1[[#This Row],[N+1]]),)</f>
        <v>0</v>
      </c>
      <c r="BK774" s="7" t="str">
        <f>IFERROR(IF(((AVERAGE((Table1[[#This Row],[N+1]],Table1[[#This Row],[N+2]]),Table1[[#This Row],[N+3]])-(Table1[[#This Row],[Total Qty]])))&gt;500,"Fixed&gt;500pcs",""),"")</f>
        <v/>
      </c>
      <c r="BL774" s="7" t="str">
        <f>IF(AND(Table1[[#This Row],[Last Forcast]]=0,Table1[[#This Row],[Total Qty]]&gt;0,Table1[[#This Row],[N+1]]&gt;0),"Check PO again","")</f>
        <v/>
      </c>
    </row>
    <row r="775" spans="2:64" x14ac:dyDescent="0.3">
      <c r="B775">
        <v>773</v>
      </c>
      <c r="C775" t="s">
        <v>983</v>
      </c>
      <c r="D775">
        <f>IFERROR(ROUND((MID(Table1[[#This Row],[Production]],35,(LEN(Table1[[#This Row],[Production]]))-37)/(MID(Table1[[#This Row],[Stock]],35,(LEN(Table1[[#This Row],[Stock]]))-37))),0),"")</f>
        <v>1</v>
      </c>
      <c r="E775" t="s">
        <v>983</v>
      </c>
      <c r="F775" s="16">
        <f>VLOOKUP(LEFT(Table1[[#This Row],[Production]],LEN(Table1[[#This Row],[Production]])-7),Item!$A$5:$Z$1000,26,0)</f>
        <v>0.81100000000000005</v>
      </c>
      <c r="H775" s="8" t="str">
        <f>IFERROR(VLOOKUP(MID(Table1[[#This Row],[Production]],10,2),Special!$B$2:$D$26,3,0),"")</f>
        <v>-</v>
      </c>
      <c r="J775" t="b">
        <f>EXACT(LEFT(Table1[[#This Row],[Stock]],12),LEFT(Table1[[#This Row],[Production]],12))</f>
        <v>1</v>
      </c>
      <c r="K775" t="b">
        <f>EXACT((RIGHT(Table1[[#This Row],[Stock]],3)),((RIGHT(Table1[[#This Row],[Production]],3))))</f>
        <v>1</v>
      </c>
      <c r="L775" s="14" t="str">
        <f>IFERROR(VLOOKUP(Table1[[#This Row],[Stock]],[1]Sheet1!$A$7:$N$10000,14,0),"")</f>
        <v/>
      </c>
      <c r="M775" s="14" t="str">
        <f>IFERROR(ROUND((Table1[[#This Row],[Stock
(S&amp;L)]]/Table1[[#This Row],[Rate
(L/S)]]),0),"")</f>
        <v/>
      </c>
      <c r="O775" t="str">
        <f>IF(Table1[[#This Row],[Rate
(L/S)]]=1,"P/E","C")</f>
        <v>P/E</v>
      </c>
      <c r="P775" s="7">
        <f>IFERROR(VLOOKUP(Table1[[#This Row],[Stock]],[2]CUS030!$A$5:$BO$10000,21,0)/Table1[[#This Row],[Rate
(L/S)]],"")</f>
        <v>0</v>
      </c>
      <c r="Q775" s="7">
        <f>IFERROR(VLOOKUP(Table1[[#This Row],[Stock]],[2]CUS030!$A$5:$BO$10000,22,0)/Table1[[#This Row],[Rate
(L/S)]],"")</f>
        <v>0</v>
      </c>
      <c r="R775" s="7">
        <f>IFERROR(VLOOKUP(Table1[[#This Row],[Stock]],[2]CUS030!$A$5:$BO$10000,23,0)/Table1[[#This Row],[Rate
(L/S)]],"")</f>
        <v>0</v>
      </c>
      <c r="S775" s="7">
        <f>IFERROR(VLOOKUP(Table1[[#This Row],[Stock]],[2]CUS030!$A$5:$BO$10000,24,0)/Table1[[#This Row],[Rate
(L/S)]],"")</f>
        <v>0</v>
      </c>
      <c r="T775" s="7">
        <f>IFERROR(VLOOKUP(Table1[[#This Row],[Stock]],[2]CUS030!$A$5:$BO$10000,25,0)/Table1[[#This Row],[Rate
(L/S)]],"")</f>
        <v>0</v>
      </c>
      <c r="U775" s="7">
        <f>IFERROR(VLOOKUP(Table1[[#This Row],[Stock]],[2]CUS030!$A$5:$BO$10000,26,0)/Table1[[#This Row],[Rate
(L/S)]],"")</f>
        <v>0</v>
      </c>
      <c r="V775" s="7">
        <f>IFERROR(VLOOKUP(Table1[[#This Row],[Stock]],[2]CUS030!$A$5:$BO$10000,27,0)/Table1[[#This Row],[Rate
(L/S)]],"")</f>
        <v>0</v>
      </c>
      <c r="W775" s="7">
        <f>IFERROR(VLOOKUP(Table1[[#This Row],[Stock]],[2]CUS030!$A$5:$BO$10000,28,0)/Table1[[#This Row],[Rate
(L/S)]],"")</f>
        <v>0</v>
      </c>
      <c r="X775" s="7">
        <f>IFERROR(VLOOKUP(Table1[[#This Row],[Stock]],[2]CUS030!$A$5:$BO$10000,29,0)/Table1[[#This Row],[Rate
(L/S)]],"")</f>
        <v>0</v>
      </c>
      <c r="Y775" s="7">
        <f>IFERROR(VLOOKUP(Table1[[#This Row],[Stock]],[2]CUS030!$A$5:$BO$10000,30,0)/Table1[[#This Row],[Rate
(L/S)]],"")</f>
        <v>0</v>
      </c>
      <c r="Z775" s="7">
        <f>IFERROR(VLOOKUP(Table1[[#This Row],[Stock]],[2]CUS030!$A$5:$BO$10000,31,0)/Table1[[#This Row],[Rate
(L/S)]],"")</f>
        <v>0</v>
      </c>
      <c r="AA775" s="7">
        <f>IFERROR(VLOOKUP(Table1[[#This Row],[Stock]],[2]CUS030!$A$5:$BO$10000,32,0)/Table1[[#This Row],[Rate
(L/S)]],"")</f>
        <v>0</v>
      </c>
      <c r="AB775" s="7">
        <f>IFERROR(VLOOKUP(Table1[[#This Row],[Stock]],[2]CUS030!$A$5:$BO$10000,33,0)/Table1[[#This Row],[Rate
(L/S)]],"")</f>
        <v>0</v>
      </c>
      <c r="AC775" s="7">
        <f>IFERROR(VLOOKUP(Table1[[#This Row],[Stock]],[2]CUS030!$A$5:$BO$10000,34,0)/Table1[[#This Row],[Rate
(L/S)]],"")</f>
        <v>0</v>
      </c>
      <c r="AD775" s="7">
        <f>IFERROR(VLOOKUP(Table1[[#This Row],[Stock]],[2]CUS030!$A$5:$BO$10000,35,0)/Table1[[#This Row],[Rate
(L/S)]],"")</f>
        <v>0</v>
      </c>
      <c r="AE775" s="7">
        <f>IFERROR(VLOOKUP(Table1[[#This Row],[Stock]],[2]CUS030!$A$5:$BO$10000,36,0)/Table1[[#This Row],[Rate
(L/S)]],"")</f>
        <v>0</v>
      </c>
      <c r="AF775" s="7">
        <f>IFERROR(VLOOKUP(Table1[[#This Row],[Stock]],[2]CUS030!$A$5:$BO$10000,37,0)/Table1[[#This Row],[Rate
(L/S)]],"")</f>
        <v>0</v>
      </c>
      <c r="AG775" s="7">
        <f>IFERROR(VLOOKUP(Table1[[#This Row],[Stock]],[2]CUS030!$A$5:$BO$10000,38,0)/Table1[[#This Row],[Rate
(L/S)]],"")</f>
        <v>0</v>
      </c>
      <c r="AH775" s="7">
        <f>IFERROR(VLOOKUP(Table1[[#This Row],[Stock]],[2]CUS030!$A$5:$BO$10000,39,0)/Table1[[#This Row],[Rate
(L/S)]],"")</f>
        <v>0</v>
      </c>
      <c r="AI775" s="7">
        <f>IFERROR(VLOOKUP(Table1[[#This Row],[Stock]],[2]CUS030!$A$5:$BO$10000,40,0)/Table1[[#This Row],[Rate
(L/S)]],"")</f>
        <v>0</v>
      </c>
      <c r="AJ775" s="7">
        <f>IFERROR(VLOOKUP(Table1[[#This Row],[Stock]],[2]CUS030!$A$5:$BO$10000,41,0)/Table1[[#This Row],[Rate
(L/S)]],"")</f>
        <v>0</v>
      </c>
      <c r="AK775" s="7">
        <f>IFERROR(VLOOKUP(Table1[[#This Row],[Stock]],[2]CUS030!$A$5:$BO$10000,42,0)/Table1[[#This Row],[Rate
(L/S)]],"")</f>
        <v>0</v>
      </c>
      <c r="AL775" s="7">
        <f>IFERROR(VLOOKUP(Table1[[#This Row],[Stock]],[2]CUS030!$A$5:$BO$10000,43,0)/Table1[[#This Row],[Rate
(L/S)]],"")</f>
        <v>0</v>
      </c>
      <c r="AM775" s="7">
        <f>IFERROR(VLOOKUP(Table1[[#This Row],[Stock]],[2]CUS030!$A$5:$BO$10000,44,0)/Table1[[#This Row],[Rate
(L/S)]],"")</f>
        <v>0</v>
      </c>
      <c r="AN775" s="7">
        <f>IFERROR(VLOOKUP(Table1[[#This Row],[Stock]],[2]CUS030!$A$5:$BO$10000,45,0)/Table1[[#This Row],[Rate
(L/S)]],"")</f>
        <v>0</v>
      </c>
      <c r="AO775" s="7">
        <f>IFERROR(VLOOKUP(Table1[[#This Row],[Stock]],[2]CUS030!$A$5:$BO$10000,46,0)/Table1[[#This Row],[Rate
(L/S)]],"")</f>
        <v>0</v>
      </c>
      <c r="AP775" s="7">
        <f>IFERROR(VLOOKUP(Table1[[#This Row],[Stock]],[2]CUS030!$A$5:$BO$10000,47,0)/Table1[[#This Row],[Rate
(L/S)]],"")</f>
        <v>0</v>
      </c>
      <c r="AQ775" s="7">
        <f>IFERROR(VLOOKUP(Table1[[#This Row],[Stock]],[2]CUS030!$A$5:$BO$10000,48,0)/Table1[[#This Row],[Rate
(L/S)]],"")</f>
        <v>0</v>
      </c>
      <c r="AR775" s="7">
        <f>IFERROR(VLOOKUP(Table1[[#This Row],[Stock]],[2]CUS030!$A$5:$BO$10000,49,0)/Table1[[#This Row],[Rate
(L/S)]],"")</f>
        <v>0</v>
      </c>
      <c r="AS775" s="7">
        <f>IFERROR(VLOOKUP(Table1[[#This Row],[Stock]],[2]CUS030!$A$5:$BO$10000,50,0)/Table1[[#This Row],[Rate
(L/S)]],"")</f>
        <v>0</v>
      </c>
      <c r="AT775" s="7">
        <f>IFERROR(VLOOKUP(Table1[[#This Row],[Stock]],[2]CUS030!$A$5:$BO$10000,51,0)/Table1[[#This Row],[Rate
(L/S)]],"")</f>
        <v>0</v>
      </c>
      <c r="AU775" s="7">
        <f>IFERROR(VLOOKUP(Table1[[#This Row],[Stock]],[2]CUS030!$A$5:$BO$10000,52,0)/Table1[[#This Row],[Rate
(L/S)]],"")</f>
        <v>0</v>
      </c>
      <c r="AV775" s="7">
        <f>IFERROR(VLOOKUP(Table1[[#This Row],[Stock]],[2]CUS030!$A$5:$BO$10000,53,0)/Table1[[#This Row],[Rate
(L/S)]],"")</f>
        <v>0</v>
      </c>
      <c r="AW775" s="7">
        <f>IFERROR(VLOOKUP(Table1[[#This Row],[Stock]],[2]CUS030!$A$5:$BO$10000,54,0)/Table1[[#This Row],[Rate
(L/S)]],"")</f>
        <v>0</v>
      </c>
      <c r="AX775" s="7">
        <f>IFERROR(VLOOKUP(Table1[[#This Row],[Stock]],[2]CUS030!$A$5:$BO$10000,55,0)/Table1[[#This Row],[Rate
(L/S)]],"")</f>
        <v>0</v>
      </c>
      <c r="AY775" s="7">
        <f>IFERROR(VLOOKUP(Table1[[#This Row],[Stock]],[2]CUS030!$A$5:$BO$10000,56,0)/Table1[[#This Row],[Rate
(L/S)]],"")</f>
        <v>0</v>
      </c>
      <c r="AZ775" s="7">
        <f>IFERROR(VLOOKUP(Table1[[#This Row],[Stock]],[2]CUS030!$A$5:$BO$10000,57,0)/Table1[[#This Row],[Rate
(L/S)]],"")</f>
        <v>0</v>
      </c>
      <c r="BA775" s="7">
        <f>IFERROR(VLOOKUP(Table1[[#This Row],[Stock]],[2]CUS030!$A$5:$BO$10000,58,0)/Table1[[#This Row],[Rate
(L/S)]],"")</f>
        <v>0</v>
      </c>
      <c r="BB775" s="7">
        <f>IFERROR(VLOOKUP(Table1[[#This Row],[Stock]],[2]CUS030!$A$5:$BO$10000,59,0)/Table1[[#This Row],[Rate
(L/S)]],"")</f>
        <v>0</v>
      </c>
      <c r="BC775" s="7">
        <f>IFERROR(VLOOKUP(Table1[[#This Row],[Stock]],[2]CUS030!$A$5:$BO$10000,60,0)/Table1[[#This Row],[Rate
(L/S)]],"")</f>
        <v>0</v>
      </c>
      <c r="BD775" s="7">
        <f>IFERROR(VLOOKUP(Table1[[#This Row],[Stock]],[2]CUS030!$A$5:$BO$10000,61,0)/Table1[[#This Row],[Rate
(L/S)]],"")</f>
        <v>0</v>
      </c>
      <c r="BE775" s="7">
        <f>IFERROR(VLOOKUP(Table1[[#This Row],[Stock]],[2]CUS030!$A$5:$BO$10000,62,0)/Table1[[#This Row],[Rate
(L/S)]],"")</f>
        <v>0</v>
      </c>
      <c r="BF775" s="7">
        <f>IFERROR(VLOOKUP(Table1[[#This Row],[Stock]],[2]CUS030!$A$5:$BO$10000,63,0)/Table1[[#This Row],[Rate
(L/S)]],"")</f>
        <v>0</v>
      </c>
      <c r="BG775" s="7">
        <f>IFERROR(VLOOKUP(Table1[[#This Row],[Stock]],[2]CUS030!$A$5:$BO$10000,64,0)/Table1[[#This Row],[Rate
(L/S)]],"")</f>
        <v>0</v>
      </c>
      <c r="BH775" s="7">
        <f>IFERROR(VLOOKUP(Table1[[#This Row],[Stock]],[2]CUS030!$A$5:$BO$10000,65,0)/Table1[[#This Row],[Rate
(L/S)]],"")</f>
        <v>0</v>
      </c>
      <c r="BI775" s="7" t="s">
        <v>1</v>
      </c>
      <c r="BJ775" s="15">
        <f>IFERROR(IF(Table1[[#This Row],[S.Material]]="S",(Table1[[#This Row],[Total Qty]]+Table1[[#This Row],[N+1]]+Table1[[#This Row],[N+2]]),Table1[[#This Row],[Total Qty]]+Table1[[#This Row],[N+1]]),)</f>
        <v>0</v>
      </c>
      <c r="BK775" s="7" t="str">
        <f>IFERROR(IF(((AVERAGE((Table1[[#This Row],[N+1]],Table1[[#This Row],[N+2]]),Table1[[#This Row],[N+3]])-(Table1[[#This Row],[Total Qty]])))&gt;500,"Fixed&gt;500pcs",""),"")</f>
        <v/>
      </c>
      <c r="BL775" s="7" t="str">
        <f>IF(AND(Table1[[#This Row],[Last Forcast]]=0,Table1[[#This Row],[Total Qty]]&gt;0,Table1[[#This Row],[N+1]]&gt;0),"Check PO again","")</f>
        <v/>
      </c>
    </row>
    <row r="776" spans="2:64" x14ac:dyDescent="0.3">
      <c r="B776">
        <v>774</v>
      </c>
      <c r="C776" t="s">
        <v>984</v>
      </c>
      <c r="D776">
        <f>IFERROR(ROUND((MID(Table1[[#This Row],[Production]],35,(LEN(Table1[[#This Row],[Production]]))-37)/(MID(Table1[[#This Row],[Stock]],35,(LEN(Table1[[#This Row],[Stock]]))-37))),0),"")</f>
        <v>1</v>
      </c>
      <c r="E776" t="s">
        <v>984</v>
      </c>
      <c r="F776" s="16">
        <f>VLOOKUP(LEFT(Table1[[#This Row],[Production]],LEN(Table1[[#This Row],[Production]])-7),Item!$A$5:$Z$1000,26,0)</f>
        <v>1.05</v>
      </c>
      <c r="H776" s="8" t="str">
        <f>IFERROR(VLOOKUP(MID(Table1[[#This Row],[Production]],10,2),Special!$B$2:$D$26,3,0),"")</f>
        <v>-</v>
      </c>
      <c r="J776" t="b">
        <f>EXACT(LEFT(Table1[[#This Row],[Stock]],12),LEFT(Table1[[#This Row],[Production]],12))</f>
        <v>1</v>
      </c>
      <c r="K776" t="b">
        <f>EXACT((RIGHT(Table1[[#This Row],[Stock]],3)),((RIGHT(Table1[[#This Row],[Production]],3))))</f>
        <v>1</v>
      </c>
      <c r="L776" s="14" t="str">
        <f>IFERROR(VLOOKUP(Table1[[#This Row],[Stock]],[1]Sheet1!$A$7:$N$10000,14,0),"")</f>
        <v/>
      </c>
      <c r="M776" s="14" t="str">
        <f>IFERROR(ROUND((Table1[[#This Row],[Stock
(S&amp;L)]]/Table1[[#This Row],[Rate
(L/S)]]),0),"")</f>
        <v/>
      </c>
      <c r="O776" t="str">
        <f>IF(Table1[[#This Row],[Rate
(L/S)]]=1,"P/E","C")</f>
        <v>P/E</v>
      </c>
      <c r="P776" s="7">
        <f>IFERROR(VLOOKUP(Table1[[#This Row],[Stock]],[2]CUS030!$A$5:$BO$10000,21,0)/Table1[[#This Row],[Rate
(L/S)]],"")</f>
        <v>0</v>
      </c>
      <c r="Q776" s="7">
        <f>IFERROR(VLOOKUP(Table1[[#This Row],[Stock]],[2]CUS030!$A$5:$BO$10000,22,0)/Table1[[#This Row],[Rate
(L/S)]],"")</f>
        <v>0</v>
      </c>
      <c r="R776" s="7">
        <f>IFERROR(VLOOKUP(Table1[[#This Row],[Stock]],[2]CUS030!$A$5:$BO$10000,23,0)/Table1[[#This Row],[Rate
(L/S)]],"")</f>
        <v>0</v>
      </c>
      <c r="S776" s="7">
        <f>IFERROR(VLOOKUP(Table1[[#This Row],[Stock]],[2]CUS030!$A$5:$BO$10000,24,0)/Table1[[#This Row],[Rate
(L/S)]],"")</f>
        <v>0</v>
      </c>
      <c r="T776" s="7">
        <f>IFERROR(VLOOKUP(Table1[[#This Row],[Stock]],[2]CUS030!$A$5:$BO$10000,25,0)/Table1[[#This Row],[Rate
(L/S)]],"")</f>
        <v>0</v>
      </c>
      <c r="U776" s="7">
        <f>IFERROR(VLOOKUP(Table1[[#This Row],[Stock]],[2]CUS030!$A$5:$BO$10000,26,0)/Table1[[#This Row],[Rate
(L/S)]],"")</f>
        <v>0</v>
      </c>
      <c r="V776" s="7">
        <f>IFERROR(VLOOKUP(Table1[[#This Row],[Stock]],[2]CUS030!$A$5:$BO$10000,27,0)/Table1[[#This Row],[Rate
(L/S)]],"")</f>
        <v>0</v>
      </c>
      <c r="W776" s="7">
        <f>IFERROR(VLOOKUP(Table1[[#This Row],[Stock]],[2]CUS030!$A$5:$BO$10000,28,0)/Table1[[#This Row],[Rate
(L/S)]],"")</f>
        <v>0</v>
      </c>
      <c r="X776" s="7">
        <f>IFERROR(VLOOKUP(Table1[[#This Row],[Stock]],[2]CUS030!$A$5:$BO$10000,29,0)/Table1[[#This Row],[Rate
(L/S)]],"")</f>
        <v>0</v>
      </c>
      <c r="Y776" s="7">
        <f>IFERROR(VLOOKUP(Table1[[#This Row],[Stock]],[2]CUS030!$A$5:$BO$10000,30,0)/Table1[[#This Row],[Rate
(L/S)]],"")</f>
        <v>0</v>
      </c>
      <c r="Z776" s="7">
        <f>IFERROR(VLOOKUP(Table1[[#This Row],[Stock]],[2]CUS030!$A$5:$BO$10000,31,0)/Table1[[#This Row],[Rate
(L/S)]],"")</f>
        <v>0</v>
      </c>
      <c r="AA776" s="7">
        <f>IFERROR(VLOOKUP(Table1[[#This Row],[Stock]],[2]CUS030!$A$5:$BO$10000,32,0)/Table1[[#This Row],[Rate
(L/S)]],"")</f>
        <v>0</v>
      </c>
      <c r="AB776" s="7">
        <f>IFERROR(VLOOKUP(Table1[[#This Row],[Stock]],[2]CUS030!$A$5:$BO$10000,33,0)/Table1[[#This Row],[Rate
(L/S)]],"")</f>
        <v>0</v>
      </c>
      <c r="AC776" s="7">
        <f>IFERROR(VLOOKUP(Table1[[#This Row],[Stock]],[2]CUS030!$A$5:$BO$10000,34,0)/Table1[[#This Row],[Rate
(L/S)]],"")</f>
        <v>0</v>
      </c>
      <c r="AD776" s="7">
        <f>IFERROR(VLOOKUP(Table1[[#This Row],[Stock]],[2]CUS030!$A$5:$BO$10000,35,0)/Table1[[#This Row],[Rate
(L/S)]],"")</f>
        <v>0</v>
      </c>
      <c r="AE776" s="7">
        <f>IFERROR(VLOOKUP(Table1[[#This Row],[Stock]],[2]CUS030!$A$5:$BO$10000,36,0)/Table1[[#This Row],[Rate
(L/S)]],"")</f>
        <v>0</v>
      </c>
      <c r="AF776" s="7">
        <f>IFERROR(VLOOKUP(Table1[[#This Row],[Stock]],[2]CUS030!$A$5:$BO$10000,37,0)/Table1[[#This Row],[Rate
(L/S)]],"")</f>
        <v>0</v>
      </c>
      <c r="AG776" s="7">
        <f>IFERROR(VLOOKUP(Table1[[#This Row],[Stock]],[2]CUS030!$A$5:$BO$10000,38,0)/Table1[[#This Row],[Rate
(L/S)]],"")</f>
        <v>0</v>
      </c>
      <c r="AH776" s="7">
        <f>IFERROR(VLOOKUP(Table1[[#This Row],[Stock]],[2]CUS030!$A$5:$BO$10000,39,0)/Table1[[#This Row],[Rate
(L/S)]],"")</f>
        <v>0</v>
      </c>
      <c r="AI776" s="7">
        <f>IFERROR(VLOOKUP(Table1[[#This Row],[Stock]],[2]CUS030!$A$5:$BO$10000,40,0)/Table1[[#This Row],[Rate
(L/S)]],"")</f>
        <v>0</v>
      </c>
      <c r="AJ776" s="7">
        <f>IFERROR(VLOOKUP(Table1[[#This Row],[Stock]],[2]CUS030!$A$5:$BO$10000,41,0)/Table1[[#This Row],[Rate
(L/S)]],"")</f>
        <v>0</v>
      </c>
      <c r="AK776" s="7">
        <f>IFERROR(VLOOKUP(Table1[[#This Row],[Stock]],[2]CUS030!$A$5:$BO$10000,42,0)/Table1[[#This Row],[Rate
(L/S)]],"")</f>
        <v>0</v>
      </c>
      <c r="AL776" s="7">
        <f>IFERROR(VLOOKUP(Table1[[#This Row],[Stock]],[2]CUS030!$A$5:$BO$10000,43,0)/Table1[[#This Row],[Rate
(L/S)]],"")</f>
        <v>0</v>
      </c>
      <c r="AM776" s="7">
        <f>IFERROR(VLOOKUP(Table1[[#This Row],[Stock]],[2]CUS030!$A$5:$BO$10000,44,0)/Table1[[#This Row],[Rate
(L/S)]],"")</f>
        <v>0</v>
      </c>
      <c r="AN776" s="7">
        <f>IFERROR(VLOOKUP(Table1[[#This Row],[Stock]],[2]CUS030!$A$5:$BO$10000,45,0)/Table1[[#This Row],[Rate
(L/S)]],"")</f>
        <v>0</v>
      </c>
      <c r="AO776" s="7">
        <f>IFERROR(VLOOKUP(Table1[[#This Row],[Stock]],[2]CUS030!$A$5:$BO$10000,46,0)/Table1[[#This Row],[Rate
(L/S)]],"")</f>
        <v>0</v>
      </c>
      <c r="AP776" s="7">
        <f>IFERROR(VLOOKUP(Table1[[#This Row],[Stock]],[2]CUS030!$A$5:$BO$10000,47,0)/Table1[[#This Row],[Rate
(L/S)]],"")</f>
        <v>0</v>
      </c>
      <c r="AQ776" s="7">
        <f>IFERROR(VLOOKUP(Table1[[#This Row],[Stock]],[2]CUS030!$A$5:$BO$10000,48,0)/Table1[[#This Row],[Rate
(L/S)]],"")</f>
        <v>0</v>
      </c>
      <c r="AR776" s="7">
        <f>IFERROR(VLOOKUP(Table1[[#This Row],[Stock]],[2]CUS030!$A$5:$BO$10000,49,0)/Table1[[#This Row],[Rate
(L/S)]],"")</f>
        <v>0</v>
      </c>
      <c r="AS776" s="7">
        <f>IFERROR(VLOOKUP(Table1[[#This Row],[Stock]],[2]CUS030!$A$5:$BO$10000,50,0)/Table1[[#This Row],[Rate
(L/S)]],"")</f>
        <v>0</v>
      </c>
      <c r="AT776" s="7">
        <f>IFERROR(VLOOKUP(Table1[[#This Row],[Stock]],[2]CUS030!$A$5:$BO$10000,51,0)/Table1[[#This Row],[Rate
(L/S)]],"")</f>
        <v>0</v>
      </c>
      <c r="AU776" s="7">
        <f>IFERROR(VLOOKUP(Table1[[#This Row],[Stock]],[2]CUS030!$A$5:$BO$10000,52,0)/Table1[[#This Row],[Rate
(L/S)]],"")</f>
        <v>0</v>
      </c>
      <c r="AV776" s="7">
        <f>IFERROR(VLOOKUP(Table1[[#This Row],[Stock]],[2]CUS030!$A$5:$BO$10000,53,0)/Table1[[#This Row],[Rate
(L/S)]],"")</f>
        <v>0</v>
      </c>
      <c r="AW776" s="7">
        <f>IFERROR(VLOOKUP(Table1[[#This Row],[Stock]],[2]CUS030!$A$5:$BO$10000,54,0)/Table1[[#This Row],[Rate
(L/S)]],"")</f>
        <v>0</v>
      </c>
      <c r="AX776" s="7">
        <f>IFERROR(VLOOKUP(Table1[[#This Row],[Stock]],[2]CUS030!$A$5:$BO$10000,55,0)/Table1[[#This Row],[Rate
(L/S)]],"")</f>
        <v>0</v>
      </c>
      <c r="AY776" s="7">
        <f>IFERROR(VLOOKUP(Table1[[#This Row],[Stock]],[2]CUS030!$A$5:$BO$10000,56,0)/Table1[[#This Row],[Rate
(L/S)]],"")</f>
        <v>0</v>
      </c>
      <c r="AZ776" s="7">
        <f>IFERROR(VLOOKUP(Table1[[#This Row],[Stock]],[2]CUS030!$A$5:$BO$10000,57,0)/Table1[[#This Row],[Rate
(L/S)]],"")</f>
        <v>0</v>
      </c>
      <c r="BA776" s="7">
        <f>IFERROR(VLOOKUP(Table1[[#This Row],[Stock]],[2]CUS030!$A$5:$BO$10000,58,0)/Table1[[#This Row],[Rate
(L/S)]],"")</f>
        <v>0</v>
      </c>
      <c r="BB776" s="7">
        <f>IFERROR(VLOOKUP(Table1[[#This Row],[Stock]],[2]CUS030!$A$5:$BO$10000,59,0)/Table1[[#This Row],[Rate
(L/S)]],"")</f>
        <v>0</v>
      </c>
      <c r="BC776" s="7">
        <f>IFERROR(VLOOKUP(Table1[[#This Row],[Stock]],[2]CUS030!$A$5:$BO$10000,60,0)/Table1[[#This Row],[Rate
(L/S)]],"")</f>
        <v>0</v>
      </c>
      <c r="BD776" s="7">
        <f>IFERROR(VLOOKUP(Table1[[#This Row],[Stock]],[2]CUS030!$A$5:$BO$10000,61,0)/Table1[[#This Row],[Rate
(L/S)]],"")</f>
        <v>0</v>
      </c>
      <c r="BE776" s="7">
        <f>IFERROR(VLOOKUP(Table1[[#This Row],[Stock]],[2]CUS030!$A$5:$BO$10000,62,0)/Table1[[#This Row],[Rate
(L/S)]],"")</f>
        <v>0</v>
      </c>
      <c r="BF776" s="7">
        <f>IFERROR(VLOOKUP(Table1[[#This Row],[Stock]],[2]CUS030!$A$5:$BO$10000,63,0)/Table1[[#This Row],[Rate
(L/S)]],"")</f>
        <v>0</v>
      </c>
      <c r="BG776" s="7">
        <f>IFERROR(VLOOKUP(Table1[[#This Row],[Stock]],[2]CUS030!$A$5:$BO$10000,64,0)/Table1[[#This Row],[Rate
(L/S)]],"")</f>
        <v>0</v>
      </c>
      <c r="BH776" s="7">
        <f>IFERROR(VLOOKUP(Table1[[#This Row],[Stock]],[2]CUS030!$A$5:$BO$10000,65,0)/Table1[[#This Row],[Rate
(L/S)]],"")</f>
        <v>0</v>
      </c>
      <c r="BI776" s="7" t="s">
        <v>1</v>
      </c>
      <c r="BJ776" s="15">
        <f>IFERROR(IF(Table1[[#This Row],[S.Material]]="S",(Table1[[#This Row],[Total Qty]]+Table1[[#This Row],[N+1]]+Table1[[#This Row],[N+2]]),Table1[[#This Row],[Total Qty]]+Table1[[#This Row],[N+1]]),)</f>
        <v>0</v>
      </c>
      <c r="BK776" s="7" t="str">
        <f>IFERROR(IF(((AVERAGE((Table1[[#This Row],[N+1]],Table1[[#This Row],[N+2]]),Table1[[#This Row],[N+3]])-(Table1[[#This Row],[Total Qty]])))&gt;500,"Fixed&gt;500pcs",""),"")</f>
        <v/>
      </c>
      <c r="BL776" s="7" t="str">
        <f>IF(AND(Table1[[#This Row],[Last Forcast]]=0,Table1[[#This Row],[Total Qty]]&gt;0,Table1[[#This Row],[N+1]]&gt;0),"Check PO again","")</f>
        <v/>
      </c>
    </row>
    <row r="777" spans="2:64" x14ac:dyDescent="0.3">
      <c r="B777">
        <v>775</v>
      </c>
      <c r="C777" t="s">
        <v>985</v>
      </c>
      <c r="D777">
        <f>IFERROR(ROUND((MID(Table1[[#This Row],[Production]],35,(LEN(Table1[[#This Row],[Production]]))-37)/(MID(Table1[[#This Row],[Stock]],35,(LEN(Table1[[#This Row],[Stock]]))-37))),0),"")</f>
        <v>1</v>
      </c>
      <c r="E777" t="s">
        <v>985</v>
      </c>
      <c r="F777" s="16">
        <f>VLOOKUP(LEFT(Table1[[#This Row],[Production]],LEN(Table1[[#This Row],[Production]])-7),Item!$A$5:$Z$1000,26,0)</f>
        <v>1.0649999999999999</v>
      </c>
      <c r="H777" s="8" t="str">
        <f>IFERROR(VLOOKUP(MID(Table1[[#This Row],[Production]],10,2),Special!$B$2:$D$26,3,0),"")</f>
        <v>-</v>
      </c>
      <c r="J777" t="b">
        <f>EXACT(LEFT(Table1[[#This Row],[Stock]],12),LEFT(Table1[[#This Row],[Production]],12))</f>
        <v>1</v>
      </c>
      <c r="K777" t="b">
        <f>EXACT((RIGHT(Table1[[#This Row],[Stock]],3)),((RIGHT(Table1[[#This Row],[Production]],3))))</f>
        <v>1</v>
      </c>
      <c r="L777" s="14" t="str">
        <f>IFERROR(VLOOKUP(Table1[[#This Row],[Stock]],[1]Sheet1!$A$7:$N$10000,14,0),"")</f>
        <v/>
      </c>
      <c r="M777" s="14" t="str">
        <f>IFERROR(ROUND((Table1[[#This Row],[Stock
(S&amp;L)]]/Table1[[#This Row],[Rate
(L/S)]]),0),"")</f>
        <v/>
      </c>
      <c r="O777" t="str">
        <f>IF(Table1[[#This Row],[Rate
(L/S)]]=1,"P/E","C")</f>
        <v>P/E</v>
      </c>
      <c r="P777" s="7">
        <f>IFERROR(VLOOKUP(Table1[[#This Row],[Stock]],[2]CUS030!$A$5:$BO$10000,21,0)/Table1[[#This Row],[Rate
(L/S)]],"")</f>
        <v>0</v>
      </c>
      <c r="Q777" s="7">
        <f>IFERROR(VLOOKUP(Table1[[#This Row],[Stock]],[2]CUS030!$A$5:$BO$10000,22,0)/Table1[[#This Row],[Rate
(L/S)]],"")</f>
        <v>0</v>
      </c>
      <c r="R777" s="7">
        <f>IFERROR(VLOOKUP(Table1[[#This Row],[Stock]],[2]CUS030!$A$5:$BO$10000,23,0)/Table1[[#This Row],[Rate
(L/S)]],"")</f>
        <v>0</v>
      </c>
      <c r="S777" s="7">
        <f>IFERROR(VLOOKUP(Table1[[#This Row],[Stock]],[2]CUS030!$A$5:$BO$10000,24,0)/Table1[[#This Row],[Rate
(L/S)]],"")</f>
        <v>0</v>
      </c>
      <c r="T777" s="7">
        <f>IFERROR(VLOOKUP(Table1[[#This Row],[Stock]],[2]CUS030!$A$5:$BO$10000,25,0)/Table1[[#This Row],[Rate
(L/S)]],"")</f>
        <v>0</v>
      </c>
      <c r="U777" s="7">
        <f>IFERROR(VLOOKUP(Table1[[#This Row],[Stock]],[2]CUS030!$A$5:$BO$10000,26,0)/Table1[[#This Row],[Rate
(L/S)]],"")</f>
        <v>0</v>
      </c>
      <c r="V777" s="7">
        <f>IFERROR(VLOOKUP(Table1[[#This Row],[Stock]],[2]CUS030!$A$5:$BO$10000,27,0)/Table1[[#This Row],[Rate
(L/S)]],"")</f>
        <v>0</v>
      </c>
      <c r="W777" s="7">
        <f>IFERROR(VLOOKUP(Table1[[#This Row],[Stock]],[2]CUS030!$A$5:$BO$10000,28,0)/Table1[[#This Row],[Rate
(L/S)]],"")</f>
        <v>0</v>
      </c>
      <c r="X777" s="7">
        <f>IFERROR(VLOOKUP(Table1[[#This Row],[Stock]],[2]CUS030!$A$5:$BO$10000,29,0)/Table1[[#This Row],[Rate
(L/S)]],"")</f>
        <v>0</v>
      </c>
      <c r="Y777" s="7">
        <f>IFERROR(VLOOKUP(Table1[[#This Row],[Stock]],[2]CUS030!$A$5:$BO$10000,30,0)/Table1[[#This Row],[Rate
(L/S)]],"")</f>
        <v>0</v>
      </c>
      <c r="Z777" s="7">
        <f>IFERROR(VLOOKUP(Table1[[#This Row],[Stock]],[2]CUS030!$A$5:$BO$10000,31,0)/Table1[[#This Row],[Rate
(L/S)]],"")</f>
        <v>0</v>
      </c>
      <c r="AA777" s="7">
        <f>IFERROR(VLOOKUP(Table1[[#This Row],[Stock]],[2]CUS030!$A$5:$BO$10000,32,0)/Table1[[#This Row],[Rate
(L/S)]],"")</f>
        <v>0</v>
      </c>
      <c r="AB777" s="7">
        <f>IFERROR(VLOOKUP(Table1[[#This Row],[Stock]],[2]CUS030!$A$5:$BO$10000,33,0)/Table1[[#This Row],[Rate
(L/S)]],"")</f>
        <v>0</v>
      </c>
      <c r="AC777" s="7">
        <f>IFERROR(VLOOKUP(Table1[[#This Row],[Stock]],[2]CUS030!$A$5:$BO$10000,34,0)/Table1[[#This Row],[Rate
(L/S)]],"")</f>
        <v>0</v>
      </c>
      <c r="AD777" s="7">
        <f>IFERROR(VLOOKUP(Table1[[#This Row],[Stock]],[2]CUS030!$A$5:$BO$10000,35,0)/Table1[[#This Row],[Rate
(L/S)]],"")</f>
        <v>0</v>
      </c>
      <c r="AE777" s="7">
        <f>IFERROR(VLOOKUP(Table1[[#This Row],[Stock]],[2]CUS030!$A$5:$BO$10000,36,0)/Table1[[#This Row],[Rate
(L/S)]],"")</f>
        <v>0</v>
      </c>
      <c r="AF777" s="7">
        <f>IFERROR(VLOOKUP(Table1[[#This Row],[Stock]],[2]CUS030!$A$5:$BO$10000,37,0)/Table1[[#This Row],[Rate
(L/S)]],"")</f>
        <v>0</v>
      </c>
      <c r="AG777" s="7">
        <f>IFERROR(VLOOKUP(Table1[[#This Row],[Stock]],[2]CUS030!$A$5:$BO$10000,38,0)/Table1[[#This Row],[Rate
(L/S)]],"")</f>
        <v>0</v>
      </c>
      <c r="AH777" s="7">
        <f>IFERROR(VLOOKUP(Table1[[#This Row],[Stock]],[2]CUS030!$A$5:$BO$10000,39,0)/Table1[[#This Row],[Rate
(L/S)]],"")</f>
        <v>0</v>
      </c>
      <c r="AI777" s="7">
        <f>IFERROR(VLOOKUP(Table1[[#This Row],[Stock]],[2]CUS030!$A$5:$BO$10000,40,0)/Table1[[#This Row],[Rate
(L/S)]],"")</f>
        <v>0</v>
      </c>
      <c r="AJ777" s="7">
        <f>IFERROR(VLOOKUP(Table1[[#This Row],[Stock]],[2]CUS030!$A$5:$BO$10000,41,0)/Table1[[#This Row],[Rate
(L/S)]],"")</f>
        <v>0</v>
      </c>
      <c r="AK777" s="7">
        <f>IFERROR(VLOOKUP(Table1[[#This Row],[Stock]],[2]CUS030!$A$5:$BO$10000,42,0)/Table1[[#This Row],[Rate
(L/S)]],"")</f>
        <v>0</v>
      </c>
      <c r="AL777" s="7">
        <f>IFERROR(VLOOKUP(Table1[[#This Row],[Stock]],[2]CUS030!$A$5:$BO$10000,43,0)/Table1[[#This Row],[Rate
(L/S)]],"")</f>
        <v>0</v>
      </c>
      <c r="AM777" s="7">
        <f>IFERROR(VLOOKUP(Table1[[#This Row],[Stock]],[2]CUS030!$A$5:$BO$10000,44,0)/Table1[[#This Row],[Rate
(L/S)]],"")</f>
        <v>0</v>
      </c>
      <c r="AN777" s="7">
        <f>IFERROR(VLOOKUP(Table1[[#This Row],[Stock]],[2]CUS030!$A$5:$BO$10000,45,0)/Table1[[#This Row],[Rate
(L/S)]],"")</f>
        <v>0</v>
      </c>
      <c r="AO777" s="7">
        <f>IFERROR(VLOOKUP(Table1[[#This Row],[Stock]],[2]CUS030!$A$5:$BO$10000,46,0)/Table1[[#This Row],[Rate
(L/S)]],"")</f>
        <v>0</v>
      </c>
      <c r="AP777" s="7">
        <f>IFERROR(VLOOKUP(Table1[[#This Row],[Stock]],[2]CUS030!$A$5:$BO$10000,47,0)/Table1[[#This Row],[Rate
(L/S)]],"")</f>
        <v>0</v>
      </c>
      <c r="AQ777" s="7">
        <f>IFERROR(VLOOKUP(Table1[[#This Row],[Stock]],[2]CUS030!$A$5:$BO$10000,48,0)/Table1[[#This Row],[Rate
(L/S)]],"")</f>
        <v>0</v>
      </c>
      <c r="AR777" s="7">
        <f>IFERROR(VLOOKUP(Table1[[#This Row],[Stock]],[2]CUS030!$A$5:$BO$10000,49,0)/Table1[[#This Row],[Rate
(L/S)]],"")</f>
        <v>0</v>
      </c>
      <c r="AS777" s="7">
        <f>IFERROR(VLOOKUP(Table1[[#This Row],[Stock]],[2]CUS030!$A$5:$BO$10000,50,0)/Table1[[#This Row],[Rate
(L/S)]],"")</f>
        <v>0</v>
      </c>
      <c r="AT777" s="7">
        <f>IFERROR(VLOOKUP(Table1[[#This Row],[Stock]],[2]CUS030!$A$5:$BO$10000,51,0)/Table1[[#This Row],[Rate
(L/S)]],"")</f>
        <v>0</v>
      </c>
      <c r="AU777" s="7">
        <f>IFERROR(VLOOKUP(Table1[[#This Row],[Stock]],[2]CUS030!$A$5:$BO$10000,52,0)/Table1[[#This Row],[Rate
(L/S)]],"")</f>
        <v>0</v>
      </c>
      <c r="AV777" s="7">
        <f>IFERROR(VLOOKUP(Table1[[#This Row],[Stock]],[2]CUS030!$A$5:$BO$10000,53,0)/Table1[[#This Row],[Rate
(L/S)]],"")</f>
        <v>0</v>
      </c>
      <c r="AW777" s="7">
        <f>IFERROR(VLOOKUP(Table1[[#This Row],[Stock]],[2]CUS030!$A$5:$BO$10000,54,0)/Table1[[#This Row],[Rate
(L/S)]],"")</f>
        <v>0</v>
      </c>
      <c r="AX777" s="7">
        <f>IFERROR(VLOOKUP(Table1[[#This Row],[Stock]],[2]CUS030!$A$5:$BO$10000,55,0)/Table1[[#This Row],[Rate
(L/S)]],"")</f>
        <v>0</v>
      </c>
      <c r="AY777" s="7">
        <f>IFERROR(VLOOKUP(Table1[[#This Row],[Stock]],[2]CUS030!$A$5:$BO$10000,56,0)/Table1[[#This Row],[Rate
(L/S)]],"")</f>
        <v>0</v>
      </c>
      <c r="AZ777" s="7">
        <f>IFERROR(VLOOKUP(Table1[[#This Row],[Stock]],[2]CUS030!$A$5:$BO$10000,57,0)/Table1[[#This Row],[Rate
(L/S)]],"")</f>
        <v>0</v>
      </c>
      <c r="BA777" s="7">
        <f>IFERROR(VLOOKUP(Table1[[#This Row],[Stock]],[2]CUS030!$A$5:$BO$10000,58,0)/Table1[[#This Row],[Rate
(L/S)]],"")</f>
        <v>42</v>
      </c>
      <c r="BB777" s="7">
        <f>IFERROR(VLOOKUP(Table1[[#This Row],[Stock]],[2]CUS030!$A$5:$BO$10000,59,0)/Table1[[#This Row],[Rate
(L/S)]],"")</f>
        <v>0</v>
      </c>
      <c r="BC777" s="7">
        <f>IFERROR(VLOOKUP(Table1[[#This Row],[Stock]],[2]CUS030!$A$5:$BO$10000,60,0)/Table1[[#This Row],[Rate
(L/S)]],"")</f>
        <v>0</v>
      </c>
      <c r="BD777" s="7">
        <f>IFERROR(VLOOKUP(Table1[[#This Row],[Stock]],[2]CUS030!$A$5:$BO$10000,61,0)/Table1[[#This Row],[Rate
(L/S)]],"")</f>
        <v>0</v>
      </c>
      <c r="BE777" s="7">
        <f>IFERROR(VLOOKUP(Table1[[#This Row],[Stock]],[2]CUS030!$A$5:$BO$10000,62,0)/Table1[[#This Row],[Rate
(L/S)]],"")</f>
        <v>0</v>
      </c>
      <c r="BF777" s="7">
        <f>IFERROR(VLOOKUP(Table1[[#This Row],[Stock]],[2]CUS030!$A$5:$BO$10000,63,0)/Table1[[#This Row],[Rate
(L/S)]],"")</f>
        <v>0</v>
      </c>
      <c r="BG777" s="7">
        <f>IFERROR(VLOOKUP(Table1[[#This Row],[Stock]],[2]CUS030!$A$5:$BO$10000,64,0)/Table1[[#This Row],[Rate
(L/S)]],"")</f>
        <v>0</v>
      </c>
      <c r="BH777" s="7">
        <f>IFERROR(VLOOKUP(Table1[[#This Row],[Stock]],[2]CUS030!$A$5:$BO$10000,65,0)/Table1[[#This Row],[Rate
(L/S)]],"")</f>
        <v>0</v>
      </c>
      <c r="BI777" s="7" t="s">
        <v>1</v>
      </c>
      <c r="BJ777" s="15">
        <f>IFERROR(IF(Table1[[#This Row],[S.Material]]="S",(Table1[[#This Row],[Total Qty]]+Table1[[#This Row],[N+1]]+Table1[[#This Row],[N+2]]),Table1[[#This Row],[Total Qty]]+Table1[[#This Row],[N+1]]),)</f>
        <v>0</v>
      </c>
      <c r="BK777" s="7" t="str">
        <f>IFERROR(IF(((AVERAGE((Table1[[#This Row],[N+1]],Table1[[#This Row],[N+2]]),Table1[[#This Row],[N+3]])-(Table1[[#This Row],[Total Qty]])))&gt;500,"Fixed&gt;500pcs",""),"")</f>
        <v/>
      </c>
      <c r="BL777" s="7" t="str">
        <f>IF(AND(Table1[[#This Row],[Last Forcast]]=0,Table1[[#This Row],[Total Qty]]&gt;0,Table1[[#This Row],[N+1]]&gt;0),"Check PO again","")</f>
        <v/>
      </c>
    </row>
    <row r="778" spans="2:64" x14ac:dyDescent="0.3">
      <c r="B778">
        <v>776</v>
      </c>
      <c r="C778" t="s">
        <v>986</v>
      </c>
      <c r="D778">
        <f>IFERROR(ROUND((MID(Table1[[#This Row],[Production]],35,(LEN(Table1[[#This Row],[Production]]))-37)/(MID(Table1[[#This Row],[Stock]],35,(LEN(Table1[[#This Row],[Stock]]))-37))),0),"")</f>
        <v>1</v>
      </c>
      <c r="E778" t="s">
        <v>986</v>
      </c>
      <c r="F778" s="16">
        <f>VLOOKUP(LEFT(Table1[[#This Row],[Production]],LEN(Table1[[#This Row],[Production]])-7),Item!$A$5:$Z$1000,26,0)</f>
        <v>1.0649999999999999</v>
      </c>
      <c r="H778" s="8" t="str">
        <f>IFERROR(VLOOKUP(MID(Table1[[#This Row],[Production]],10,2),Special!$B$2:$D$26,3,0),"")</f>
        <v>-</v>
      </c>
      <c r="J778" t="b">
        <f>EXACT(LEFT(Table1[[#This Row],[Stock]],12),LEFT(Table1[[#This Row],[Production]],12))</f>
        <v>1</v>
      </c>
      <c r="K778" t="b">
        <f>EXACT((RIGHT(Table1[[#This Row],[Stock]],3)),((RIGHT(Table1[[#This Row],[Production]],3))))</f>
        <v>1</v>
      </c>
      <c r="L778" s="14" t="str">
        <f>IFERROR(VLOOKUP(Table1[[#This Row],[Stock]],[1]Sheet1!$A$7:$N$10000,14,0),"")</f>
        <v/>
      </c>
      <c r="M778" s="14" t="str">
        <f>IFERROR(ROUND((Table1[[#This Row],[Stock
(S&amp;L)]]/Table1[[#This Row],[Rate
(L/S)]]),0),"")</f>
        <v/>
      </c>
      <c r="O778" t="str">
        <f>IF(Table1[[#This Row],[Rate
(L/S)]]=1,"P/E","C")</f>
        <v>P/E</v>
      </c>
      <c r="P778" s="7">
        <f>IFERROR(VLOOKUP(Table1[[#This Row],[Stock]],[2]CUS030!$A$5:$BO$10000,21,0)/Table1[[#This Row],[Rate
(L/S)]],"")</f>
        <v>0</v>
      </c>
      <c r="Q778" s="7">
        <f>IFERROR(VLOOKUP(Table1[[#This Row],[Stock]],[2]CUS030!$A$5:$BO$10000,22,0)/Table1[[#This Row],[Rate
(L/S)]],"")</f>
        <v>0</v>
      </c>
      <c r="R778" s="7">
        <f>IFERROR(VLOOKUP(Table1[[#This Row],[Stock]],[2]CUS030!$A$5:$BO$10000,23,0)/Table1[[#This Row],[Rate
(L/S)]],"")</f>
        <v>0</v>
      </c>
      <c r="S778" s="7">
        <f>IFERROR(VLOOKUP(Table1[[#This Row],[Stock]],[2]CUS030!$A$5:$BO$10000,24,0)/Table1[[#This Row],[Rate
(L/S)]],"")</f>
        <v>0</v>
      </c>
      <c r="T778" s="7">
        <f>IFERROR(VLOOKUP(Table1[[#This Row],[Stock]],[2]CUS030!$A$5:$BO$10000,25,0)/Table1[[#This Row],[Rate
(L/S)]],"")</f>
        <v>0</v>
      </c>
      <c r="U778" s="7">
        <f>IFERROR(VLOOKUP(Table1[[#This Row],[Stock]],[2]CUS030!$A$5:$BO$10000,26,0)/Table1[[#This Row],[Rate
(L/S)]],"")</f>
        <v>0</v>
      </c>
      <c r="V778" s="7">
        <f>IFERROR(VLOOKUP(Table1[[#This Row],[Stock]],[2]CUS030!$A$5:$BO$10000,27,0)/Table1[[#This Row],[Rate
(L/S)]],"")</f>
        <v>0</v>
      </c>
      <c r="W778" s="7">
        <f>IFERROR(VLOOKUP(Table1[[#This Row],[Stock]],[2]CUS030!$A$5:$BO$10000,28,0)/Table1[[#This Row],[Rate
(L/S)]],"")</f>
        <v>0</v>
      </c>
      <c r="X778" s="7">
        <f>IFERROR(VLOOKUP(Table1[[#This Row],[Stock]],[2]CUS030!$A$5:$BO$10000,29,0)/Table1[[#This Row],[Rate
(L/S)]],"")</f>
        <v>0</v>
      </c>
      <c r="Y778" s="7">
        <f>IFERROR(VLOOKUP(Table1[[#This Row],[Stock]],[2]CUS030!$A$5:$BO$10000,30,0)/Table1[[#This Row],[Rate
(L/S)]],"")</f>
        <v>0</v>
      </c>
      <c r="Z778" s="7">
        <f>IFERROR(VLOOKUP(Table1[[#This Row],[Stock]],[2]CUS030!$A$5:$BO$10000,31,0)/Table1[[#This Row],[Rate
(L/S)]],"")</f>
        <v>0</v>
      </c>
      <c r="AA778" s="7">
        <f>IFERROR(VLOOKUP(Table1[[#This Row],[Stock]],[2]CUS030!$A$5:$BO$10000,32,0)/Table1[[#This Row],[Rate
(L/S)]],"")</f>
        <v>0</v>
      </c>
      <c r="AB778" s="7">
        <f>IFERROR(VLOOKUP(Table1[[#This Row],[Stock]],[2]CUS030!$A$5:$BO$10000,33,0)/Table1[[#This Row],[Rate
(L/S)]],"")</f>
        <v>0</v>
      </c>
      <c r="AC778" s="7">
        <f>IFERROR(VLOOKUP(Table1[[#This Row],[Stock]],[2]CUS030!$A$5:$BO$10000,34,0)/Table1[[#This Row],[Rate
(L/S)]],"")</f>
        <v>0</v>
      </c>
      <c r="AD778" s="7">
        <f>IFERROR(VLOOKUP(Table1[[#This Row],[Stock]],[2]CUS030!$A$5:$BO$10000,35,0)/Table1[[#This Row],[Rate
(L/S)]],"")</f>
        <v>0</v>
      </c>
      <c r="AE778" s="7">
        <f>IFERROR(VLOOKUP(Table1[[#This Row],[Stock]],[2]CUS030!$A$5:$BO$10000,36,0)/Table1[[#This Row],[Rate
(L/S)]],"")</f>
        <v>0</v>
      </c>
      <c r="AF778" s="7">
        <f>IFERROR(VLOOKUP(Table1[[#This Row],[Stock]],[2]CUS030!$A$5:$BO$10000,37,0)/Table1[[#This Row],[Rate
(L/S)]],"")</f>
        <v>0</v>
      </c>
      <c r="AG778" s="7">
        <f>IFERROR(VLOOKUP(Table1[[#This Row],[Stock]],[2]CUS030!$A$5:$BO$10000,38,0)/Table1[[#This Row],[Rate
(L/S)]],"")</f>
        <v>0</v>
      </c>
      <c r="AH778" s="7">
        <f>IFERROR(VLOOKUP(Table1[[#This Row],[Stock]],[2]CUS030!$A$5:$BO$10000,39,0)/Table1[[#This Row],[Rate
(L/S)]],"")</f>
        <v>0</v>
      </c>
      <c r="AI778" s="7">
        <f>IFERROR(VLOOKUP(Table1[[#This Row],[Stock]],[2]CUS030!$A$5:$BO$10000,40,0)/Table1[[#This Row],[Rate
(L/S)]],"")</f>
        <v>0</v>
      </c>
      <c r="AJ778" s="7">
        <f>IFERROR(VLOOKUP(Table1[[#This Row],[Stock]],[2]CUS030!$A$5:$BO$10000,41,0)/Table1[[#This Row],[Rate
(L/S)]],"")</f>
        <v>0</v>
      </c>
      <c r="AK778" s="7">
        <f>IFERROR(VLOOKUP(Table1[[#This Row],[Stock]],[2]CUS030!$A$5:$BO$10000,42,0)/Table1[[#This Row],[Rate
(L/S)]],"")</f>
        <v>0</v>
      </c>
      <c r="AL778" s="7">
        <f>IFERROR(VLOOKUP(Table1[[#This Row],[Stock]],[2]CUS030!$A$5:$BO$10000,43,0)/Table1[[#This Row],[Rate
(L/S)]],"")</f>
        <v>0</v>
      </c>
      <c r="AM778" s="7">
        <f>IFERROR(VLOOKUP(Table1[[#This Row],[Stock]],[2]CUS030!$A$5:$BO$10000,44,0)/Table1[[#This Row],[Rate
(L/S)]],"")</f>
        <v>0</v>
      </c>
      <c r="AN778" s="7">
        <f>IFERROR(VLOOKUP(Table1[[#This Row],[Stock]],[2]CUS030!$A$5:$BO$10000,45,0)/Table1[[#This Row],[Rate
(L/S)]],"")</f>
        <v>0</v>
      </c>
      <c r="AO778" s="7">
        <f>IFERROR(VLOOKUP(Table1[[#This Row],[Stock]],[2]CUS030!$A$5:$BO$10000,46,0)/Table1[[#This Row],[Rate
(L/S)]],"")</f>
        <v>0</v>
      </c>
      <c r="AP778" s="7">
        <f>IFERROR(VLOOKUP(Table1[[#This Row],[Stock]],[2]CUS030!$A$5:$BO$10000,47,0)/Table1[[#This Row],[Rate
(L/S)]],"")</f>
        <v>0</v>
      </c>
      <c r="AQ778" s="7">
        <f>IFERROR(VLOOKUP(Table1[[#This Row],[Stock]],[2]CUS030!$A$5:$BO$10000,48,0)/Table1[[#This Row],[Rate
(L/S)]],"")</f>
        <v>0</v>
      </c>
      <c r="AR778" s="7">
        <f>IFERROR(VLOOKUP(Table1[[#This Row],[Stock]],[2]CUS030!$A$5:$BO$10000,49,0)/Table1[[#This Row],[Rate
(L/S)]],"")</f>
        <v>0</v>
      </c>
      <c r="AS778" s="7">
        <f>IFERROR(VLOOKUP(Table1[[#This Row],[Stock]],[2]CUS030!$A$5:$BO$10000,50,0)/Table1[[#This Row],[Rate
(L/S)]],"")</f>
        <v>0</v>
      </c>
      <c r="AT778" s="7">
        <f>IFERROR(VLOOKUP(Table1[[#This Row],[Stock]],[2]CUS030!$A$5:$BO$10000,51,0)/Table1[[#This Row],[Rate
(L/S)]],"")</f>
        <v>0</v>
      </c>
      <c r="AU778" s="7">
        <f>IFERROR(VLOOKUP(Table1[[#This Row],[Stock]],[2]CUS030!$A$5:$BO$10000,52,0)/Table1[[#This Row],[Rate
(L/S)]],"")</f>
        <v>0</v>
      </c>
      <c r="AV778" s="7">
        <f>IFERROR(VLOOKUP(Table1[[#This Row],[Stock]],[2]CUS030!$A$5:$BO$10000,53,0)/Table1[[#This Row],[Rate
(L/S)]],"")</f>
        <v>0</v>
      </c>
      <c r="AW778" s="7">
        <f>IFERROR(VLOOKUP(Table1[[#This Row],[Stock]],[2]CUS030!$A$5:$BO$10000,54,0)/Table1[[#This Row],[Rate
(L/S)]],"")</f>
        <v>0</v>
      </c>
      <c r="AX778" s="7">
        <f>IFERROR(VLOOKUP(Table1[[#This Row],[Stock]],[2]CUS030!$A$5:$BO$10000,55,0)/Table1[[#This Row],[Rate
(L/S)]],"")</f>
        <v>0</v>
      </c>
      <c r="AY778" s="7">
        <f>IFERROR(VLOOKUP(Table1[[#This Row],[Stock]],[2]CUS030!$A$5:$BO$10000,56,0)/Table1[[#This Row],[Rate
(L/S)]],"")</f>
        <v>0</v>
      </c>
      <c r="AZ778" s="7">
        <f>IFERROR(VLOOKUP(Table1[[#This Row],[Stock]],[2]CUS030!$A$5:$BO$10000,57,0)/Table1[[#This Row],[Rate
(L/S)]],"")</f>
        <v>0</v>
      </c>
      <c r="BA778" s="7">
        <f>IFERROR(VLOOKUP(Table1[[#This Row],[Stock]],[2]CUS030!$A$5:$BO$10000,58,0)/Table1[[#This Row],[Rate
(L/S)]],"")</f>
        <v>0</v>
      </c>
      <c r="BB778" s="7">
        <f>IFERROR(VLOOKUP(Table1[[#This Row],[Stock]],[2]CUS030!$A$5:$BO$10000,59,0)/Table1[[#This Row],[Rate
(L/S)]],"")</f>
        <v>0</v>
      </c>
      <c r="BC778" s="7">
        <f>IFERROR(VLOOKUP(Table1[[#This Row],[Stock]],[2]CUS030!$A$5:$BO$10000,60,0)/Table1[[#This Row],[Rate
(L/S)]],"")</f>
        <v>0</v>
      </c>
      <c r="BD778" s="7">
        <f>IFERROR(VLOOKUP(Table1[[#This Row],[Stock]],[2]CUS030!$A$5:$BO$10000,61,0)/Table1[[#This Row],[Rate
(L/S)]],"")</f>
        <v>0</v>
      </c>
      <c r="BE778" s="7">
        <f>IFERROR(VLOOKUP(Table1[[#This Row],[Stock]],[2]CUS030!$A$5:$BO$10000,62,0)/Table1[[#This Row],[Rate
(L/S)]],"")</f>
        <v>0</v>
      </c>
      <c r="BF778" s="7">
        <f>IFERROR(VLOOKUP(Table1[[#This Row],[Stock]],[2]CUS030!$A$5:$BO$10000,63,0)/Table1[[#This Row],[Rate
(L/S)]],"")</f>
        <v>0</v>
      </c>
      <c r="BG778" s="7">
        <f>IFERROR(VLOOKUP(Table1[[#This Row],[Stock]],[2]CUS030!$A$5:$BO$10000,64,0)/Table1[[#This Row],[Rate
(L/S)]],"")</f>
        <v>0</v>
      </c>
      <c r="BH778" s="7">
        <f>IFERROR(VLOOKUP(Table1[[#This Row],[Stock]],[2]CUS030!$A$5:$BO$10000,65,0)/Table1[[#This Row],[Rate
(L/S)]],"")</f>
        <v>0</v>
      </c>
      <c r="BI778" s="7" t="s">
        <v>1</v>
      </c>
      <c r="BJ778" s="15">
        <f>IFERROR(IF(Table1[[#This Row],[S.Material]]="S",(Table1[[#This Row],[Total Qty]]+Table1[[#This Row],[N+1]]+Table1[[#This Row],[N+2]]),Table1[[#This Row],[Total Qty]]+Table1[[#This Row],[N+1]]),)</f>
        <v>0</v>
      </c>
      <c r="BK778" s="7" t="str">
        <f>IFERROR(IF(((AVERAGE((Table1[[#This Row],[N+1]],Table1[[#This Row],[N+2]]),Table1[[#This Row],[N+3]])-(Table1[[#This Row],[Total Qty]])))&gt;500,"Fixed&gt;500pcs",""),"")</f>
        <v/>
      </c>
      <c r="BL778" s="7" t="str">
        <f>IF(AND(Table1[[#This Row],[Last Forcast]]=0,Table1[[#This Row],[Total Qty]]&gt;0,Table1[[#This Row],[N+1]]&gt;0),"Check PO again","")</f>
        <v/>
      </c>
    </row>
    <row r="779" spans="2:64" x14ac:dyDescent="0.3">
      <c r="B779">
        <v>777</v>
      </c>
      <c r="C779" t="s">
        <v>987</v>
      </c>
      <c r="D779">
        <f>IFERROR(ROUND((MID(Table1[[#This Row],[Production]],35,(LEN(Table1[[#This Row],[Production]]))-37)/(MID(Table1[[#This Row],[Stock]],35,(LEN(Table1[[#This Row],[Stock]]))-37))),0),"")</f>
        <v>1</v>
      </c>
      <c r="E779" t="s">
        <v>987</v>
      </c>
      <c r="F779" s="16">
        <f>VLOOKUP(LEFT(Table1[[#This Row],[Production]],LEN(Table1[[#This Row],[Production]])-7),Item!$A$5:$Z$1000,26,0)</f>
        <v>0.996</v>
      </c>
      <c r="H779" s="8" t="str">
        <f>IFERROR(VLOOKUP(MID(Table1[[#This Row],[Production]],10,2),Special!$B$2:$D$26,3,0),"")</f>
        <v>-</v>
      </c>
      <c r="J779" t="b">
        <f>EXACT(LEFT(Table1[[#This Row],[Stock]],12),LEFT(Table1[[#This Row],[Production]],12))</f>
        <v>1</v>
      </c>
      <c r="K779" t="b">
        <f>EXACT((RIGHT(Table1[[#This Row],[Stock]],3)),((RIGHT(Table1[[#This Row],[Production]],3))))</f>
        <v>1</v>
      </c>
      <c r="L779" s="14" t="str">
        <f>IFERROR(VLOOKUP(Table1[[#This Row],[Stock]],[1]Sheet1!$A$7:$N$10000,14,0),"")</f>
        <v/>
      </c>
      <c r="M779" s="14" t="str">
        <f>IFERROR(ROUND((Table1[[#This Row],[Stock
(S&amp;L)]]/Table1[[#This Row],[Rate
(L/S)]]),0),"")</f>
        <v/>
      </c>
      <c r="O779" t="str">
        <f>IF(Table1[[#This Row],[Rate
(L/S)]]=1,"P/E","C")</f>
        <v>P/E</v>
      </c>
      <c r="P779" s="7">
        <f>IFERROR(VLOOKUP(Table1[[#This Row],[Stock]],[2]CUS030!$A$5:$BO$10000,21,0)/Table1[[#This Row],[Rate
(L/S)]],"")</f>
        <v>0</v>
      </c>
      <c r="Q779" s="7">
        <f>IFERROR(VLOOKUP(Table1[[#This Row],[Stock]],[2]CUS030!$A$5:$BO$10000,22,0)/Table1[[#This Row],[Rate
(L/S)]],"")</f>
        <v>0</v>
      </c>
      <c r="R779" s="7">
        <f>IFERROR(VLOOKUP(Table1[[#This Row],[Stock]],[2]CUS030!$A$5:$BO$10000,23,0)/Table1[[#This Row],[Rate
(L/S)]],"")</f>
        <v>0</v>
      </c>
      <c r="S779" s="7">
        <f>IFERROR(VLOOKUP(Table1[[#This Row],[Stock]],[2]CUS030!$A$5:$BO$10000,24,0)/Table1[[#This Row],[Rate
(L/S)]],"")</f>
        <v>0</v>
      </c>
      <c r="T779" s="7">
        <f>IFERROR(VLOOKUP(Table1[[#This Row],[Stock]],[2]CUS030!$A$5:$BO$10000,25,0)/Table1[[#This Row],[Rate
(L/S)]],"")</f>
        <v>0</v>
      </c>
      <c r="U779" s="7">
        <f>IFERROR(VLOOKUP(Table1[[#This Row],[Stock]],[2]CUS030!$A$5:$BO$10000,26,0)/Table1[[#This Row],[Rate
(L/S)]],"")</f>
        <v>0</v>
      </c>
      <c r="V779" s="7">
        <f>IFERROR(VLOOKUP(Table1[[#This Row],[Stock]],[2]CUS030!$A$5:$BO$10000,27,0)/Table1[[#This Row],[Rate
(L/S)]],"")</f>
        <v>0</v>
      </c>
      <c r="W779" s="7">
        <f>IFERROR(VLOOKUP(Table1[[#This Row],[Stock]],[2]CUS030!$A$5:$BO$10000,28,0)/Table1[[#This Row],[Rate
(L/S)]],"")</f>
        <v>0</v>
      </c>
      <c r="X779" s="7">
        <f>IFERROR(VLOOKUP(Table1[[#This Row],[Stock]],[2]CUS030!$A$5:$BO$10000,29,0)/Table1[[#This Row],[Rate
(L/S)]],"")</f>
        <v>0</v>
      </c>
      <c r="Y779" s="7">
        <f>IFERROR(VLOOKUP(Table1[[#This Row],[Stock]],[2]CUS030!$A$5:$BO$10000,30,0)/Table1[[#This Row],[Rate
(L/S)]],"")</f>
        <v>0</v>
      </c>
      <c r="Z779" s="7">
        <f>IFERROR(VLOOKUP(Table1[[#This Row],[Stock]],[2]CUS030!$A$5:$BO$10000,31,0)/Table1[[#This Row],[Rate
(L/S)]],"")</f>
        <v>0</v>
      </c>
      <c r="AA779" s="7">
        <f>IFERROR(VLOOKUP(Table1[[#This Row],[Stock]],[2]CUS030!$A$5:$BO$10000,32,0)/Table1[[#This Row],[Rate
(L/S)]],"")</f>
        <v>0</v>
      </c>
      <c r="AB779" s="7">
        <f>IFERROR(VLOOKUP(Table1[[#This Row],[Stock]],[2]CUS030!$A$5:$BO$10000,33,0)/Table1[[#This Row],[Rate
(L/S)]],"")</f>
        <v>0</v>
      </c>
      <c r="AC779" s="7">
        <f>IFERROR(VLOOKUP(Table1[[#This Row],[Stock]],[2]CUS030!$A$5:$BO$10000,34,0)/Table1[[#This Row],[Rate
(L/S)]],"")</f>
        <v>0</v>
      </c>
      <c r="AD779" s="7">
        <f>IFERROR(VLOOKUP(Table1[[#This Row],[Stock]],[2]CUS030!$A$5:$BO$10000,35,0)/Table1[[#This Row],[Rate
(L/S)]],"")</f>
        <v>0</v>
      </c>
      <c r="AE779" s="7">
        <f>IFERROR(VLOOKUP(Table1[[#This Row],[Stock]],[2]CUS030!$A$5:$BO$10000,36,0)/Table1[[#This Row],[Rate
(L/S)]],"")</f>
        <v>0</v>
      </c>
      <c r="AF779" s="7">
        <f>IFERROR(VLOOKUP(Table1[[#This Row],[Stock]],[2]CUS030!$A$5:$BO$10000,37,0)/Table1[[#This Row],[Rate
(L/S)]],"")</f>
        <v>0</v>
      </c>
      <c r="AG779" s="7">
        <f>IFERROR(VLOOKUP(Table1[[#This Row],[Stock]],[2]CUS030!$A$5:$BO$10000,38,0)/Table1[[#This Row],[Rate
(L/S)]],"")</f>
        <v>0</v>
      </c>
      <c r="AH779" s="7">
        <f>IFERROR(VLOOKUP(Table1[[#This Row],[Stock]],[2]CUS030!$A$5:$BO$10000,39,0)/Table1[[#This Row],[Rate
(L/S)]],"")</f>
        <v>0</v>
      </c>
      <c r="AI779" s="7">
        <f>IFERROR(VLOOKUP(Table1[[#This Row],[Stock]],[2]CUS030!$A$5:$BO$10000,40,0)/Table1[[#This Row],[Rate
(L/S)]],"")</f>
        <v>0</v>
      </c>
      <c r="AJ779" s="7">
        <f>IFERROR(VLOOKUP(Table1[[#This Row],[Stock]],[2]CUS030!$A$5:$BO$10000,41,0)/Table1[[#This Row],[Rate
(L/S)]],"")</f>
        <v>0</v>
      </c>
      <c r="AK779" s="7">
        <f>IFERROR(VLOOKUP(Table1[[#This Row],[Stock]],[2]CUS030!$A$5:$BO$10000,42,0)/Table1[[#This Row],[Rate
(L/S)]],"")</f>
        <v>0</v>
      </c>
      <c r="AL779" s="7">
        <f>IFERROR(VLOOKUP(Table1[[#This Row],[Stock]],[2]CUS030!$A$5:$BO$10000,43,0)/Table1[[#This Row],[Rate
(L/S)]],"")</f>
        <v>0</v>
      </c>
      <c r="AM779" s="7">
        <f>IFERROR(VLOOKUP(Table1[[#This Row],[Stock]],[2]CUS030!$A$5:$BO$10000,44,0)/Table1[[#This Row],[Rate
(L/S)]],"")</f>
        <v>0</v>
      </c>
      <c r="AN779" s="7">
        <f>IFERROR(VLOOKUP(Table1[[#This Row],[Stock]],[2]CUS030!$A$5:$BO$10000,45,0)/Table1[[#This Row],[Rate
(L/S)]],"")</f>
        <v>0</v>
      </c>
      <c r="AO779" s="7">
        <f>IFERROR(VLOOKUP(Table1[[#This Row],[Stock]],[2]CUS030!$A$5:$BO$10000,46,0)/Table1[[#This Row],[Rate
(L/S)]],"")</f>
        <v>0</v>
      </c>
      <c r="AP779" s="7">
        <f>IFERROR(VLOOKUP(Table1[[#This Row],[Stock]],[2]CUS030!$A$5:$BO$10000,47,0)/Table1[[#This Row],[Rate
(L/S)]],"")</f>
        <v>0</v>
      </c>
      <c r="AQ779" s="7">
        <f>IFERROR(VLOOKUP(Table1[[#This Row],[Stock]],[2]CUS030!$A$5:$BO$10000,48,0)/Table1[[#This Row],[Rate
(L/S)]],"")</f>
        <v>0</v>
      </c>
      <c r="AR779" s="7">
        <f>IFERROR(VLOOKUP(Table1[[#This Row],[Stock]],[2]CUS030!$A$5:$BO$10000,49,0)/Table1[[#This Row],[Rate
(L/S)]],"")</f>
        <v>0</v>
      </c>
      <c r="AS779" s="7">
        <f>IFERROR(VLOOKUP(Table1[[#This Row],[Stock]],[2]CUS030!$A$5:$BO$10000,50,0)/Table1[[#This Row],[Rate
(L/S)]],"")</f>
        <v>0</v>
      </c>
      <c r="AT779" s="7">
        <f>IFERROR(VLOOKUP(Table1[[#This Row],[Stock]],[2]CUS030!$A$5:$BO$10000,51,0)/Table1[[#This Row],[Rate
(L/S)]],"")</f>
        <v>0</v>
      </c>
      <c r="AU779" s="7">
        <f>IFERROR(VLOOKUP(Table1[[#This Row],[Stock]],[2]CUS030!$A$5:$BO$10000,52,0)/Table1[[#This Row],[Rate
(L/S)]],"")</f>
        <v>0</v>
      </c>
      <c r="AV779" s="7">
        <f>IFERROR(VLOOKUP(Table1[[#This Row],[Stock]],[2]CUS030!$A$5:$BO$10000,53,0)/Table1[[#This Row],[Rate
(L/S)]],"")</f>
        <v>0</v>
      </c>
      <c r="AW779" s="7">
        <f>IFERROR(VLOOKUP(Table1[[#This Row],[Stock]],[2]CUS030!$A$5:$BO$10000,54,0)/Table1[[#This Row],[Rate
(L/S)]],"")</f>
        <v>0</v>
      </c>
      <c r="AX779" s="7">
        <f>IFERROR(VLOOKUP(Table1[[#This Row],[Stock]],[2]CUS030!$A$5:$BO$10000,55,0)/Table1[[#This Row],[Rate
(L/S)]],"")</f>
        <v>980</v>
      </c>
      <c r="AY779" s="7">
        <f>IFERROR(VLOOKUP(Table1[[#This Row],[Stock]],[2]CUS030!$A$5:$BO$10000,56,0)/Table1[[#This Row],[Rate
(L/S)]],"")</f>
        <v>880</v>
      </c>
      <c r="AZ779" s="7">
        <f>IFERROR(VLOOKUP(Table1[[#This Row],[Stock]],[2]CUS030!$A$5:$BO$10000,57,0)/Table1[[#This Row],[Rate
(L/S)]],"")</f>
        <v>450</v>
      </c>
      <c r="BA779" s="7">
        <f>IFERROR(VLOOKUP(Table1[[#This Row],[Stock]],[2]CUS030!$A$5:$BO$10000,58,0)/Table1[[#This Row],[Rate
(L/S)]],"")</f>
        <v>960</v>
      </c>
      <c r="BB779" s="7">
        <f>IFERROR(VLOOKUP(Table1[[#This Row],[Stock]],[2]CUS030!$A$5:$BO$10000,59,0)/Table1[[#This Row],[Rate
(L/S)]],"")</f>
        <v>0</v>
      </c>
      <c r="BC779" s="7">
        <f>IFERROR(VLOOKUP(Table1[[#This Row],[Stock]],[2]CUS030!$A$5:$BO$10000,60,0)/Table1[[#This Row],[Rate
(L/S)]],"")</f>
        <v>0</v>
      </c>
      <c r="BD779" s="7">
        <f>IFERROR(VLOOKUP(Table1[[#This Row],[Stock]],[2]CUS030!$A$5:$BO$10000,61,0)/Table1[[#This Row],[Rate
(L/S)]],"")</f>
        <v>0</v>
      </c>
      <c r="BE779" s="7">
        <f>IFERROR(VLOOKUP(Table1[[#This Row],[Stock]],[2]CUS030!$A$5:$BO$10000,62,0)/Table1[[#This Row],[Rate
(L/S)]],"")</f>
        <v>0</v>
      </c>
      <c r="BF779" s="7">
        <f>IFERROR(VLOOKUP(Table1[[#This Row],[Stock]],[2]CUS030!$A$5:$BO$10000,63,0)/Table1[[#This Row],[Rate
(L/S)]],"")</f>
        <v>0</v>
      </c>
      <c r="BG779" s="7">
        <f>IFERROR(VLOOKUP(Table1[[#This Row],[Stock]],[2]CUS030!$A$5:$BO$10000,64,0)/Table1[[#This Row],[Rate
(L/S)]],"")</f>
        <v>0</v>
      </c>
      <c r="BH779" s="7">
        <f>IFERROR(VLOOKUP(Table1[[#This Row],[Stock]],[2]CUS030!$A$5:$BO$10000,65,0)/Table1[[#This Row],[Rate
(L/S)]],"")</f>
        <v>0</v>
      </c>
      <c r="BI779" s="7" t="s">
        <v>1</v>
      </c>
      <c r="BJ779" s="15">
        <f>IFERROR(IF(Table1[[#This Row],[S.Material]]="S",(Table1[[#This Row],[Total Qty]]+Table1[[#This Row],[N+1]]+Table1[[#This Row],[N+2]]),Table1[[#This Row],[Total Qty]]+Table1[[#This Row],[N+1]]),)</f>
        <v>880</v>
      </c>
      <c r="BK779" s="7" t="str">
        <f>IFERROR(IF(((AVERAGE((Table1[[#This Row],[N+1]],Table1[[#This Row],[N+2]]),Table1[[#This Row],[N+3]])-(Table1[[#This Row],[Total Qty]])))&gt;500,"Fixed&gt;500pcs",""),"")</f>
        <v>Fixed&gt;500pcs</v>
      </c>
      <c r="BL779" s="7" t="str">
        <f>IF(AND(Table1[[#This Row],[Last Forcast]]=0,Table1[[#This Row],[Total Qty]]&gt;0,Table1[[#This Row],[N+1]]&gt;0),"Check PO again","")</f>
        <v/>
      </c>
    </row>
    <row r="780" spans="2:64" x14ac:dyDescent="0.3">
      <c r="B780">
        <v>778</v>
      </c>
      <c r="C780" t="s">
        <v>988</v>
      </c>
      <c r="D780">
        <f>IFERROR(ROUND((MID(Table1[[#This Row],[Production]],35,(LEN(Table1[[#This Row],[Production]]))-37)/(MID(Table1[[#This Row],[Stock]],35,(LEN(Table1[[#This Row],[Stock]]))-37))),0),"")</f>
        <v>1</v>
      </c>
      <c r="E780" t="s">
        <v>988</v>
      </c>
      <c r="F780" s="16">
        <f>VLOOKUP(LEFT(Table1[[#This Row],[Production]],LEN(Table1[[#This Row],[Production]])-7),Item!$A$5:$Z$1000,26,0)</f>
        <v>0.996</v>
      </c>
      <c r="H780" s="8" t="str">
        <f>IFERROR(VLOOKUP(MID(Table1[[#This Row],[Production]],10,2),Special!$B$2:$D$26,3,0),"")</f>
        <v>-</v>
      </c>
      <c r="J780" t="b">
        <f>EXACT(LEFT(Table1[[#This Row],[Stock]],12),LEFT(Table1[[#This Row],[Production]],12))</f>
        <v>1</v>
      </c>
      <c r="K780" t="b">
        <f>EXACT((RIGHT(Table1[[#This Row],[Stock]],3)),((RIGHT(Table1[[#This Row],[Production]],3))))</f>
        <v>1</v>
      </c>
      <c r="L780" s="14">
        <f>IFERROR(VLOOKUP(Table1[[#This Row],[Stock]],[1]Sheet1!$A$7:$N$10000,14,0),"")</f>
        <v>1014</v>
      </c>
      <c r="M780" s="14">
        <f>IFERROR(ROUND((Table1[[#This Row],[Stock
(S&amp;L)]]/Table1[[#This Row],[Rate
(L/S)]]),0),"")</f>
        <v>1014</v>
      </c>
      <c r="O780" t="str">
        <f>IF(Table1[[#This Row],[Rate
(L/S)]]=1,"P/E","C")</f>
        <v>P/E</v>
      </c>
      <c r="P780" s="7">
        <f>IFERROR(VLOOKUP(Table1[[#This Row],[Stock]],[2]CUS030!$A$5:$BO$10000,21,0)/Table1[[#This Row],[Rate
(L/S)]],"")</f>
        <v>169</v>
      </c>
      <c r="Q780" s="7">
        <f>IFERROR(VLOOKUP(Table1[[#This Row],[Stock]],[2]CUS030!$A$5:$BO$10000,22,0)/Table1[[#This Row],[Rate
(L/S)]],"")</f>
        <v>0</v>
      </c>
      <c r="R780" s="7">
        <f>IFERROR(VLOOKUP(Table1[[#This Row],[Stock]],[2]CUS030!$A$5:$BO$10000,23,0)/Table1[[#This Row],[Rate
(L/S)]],"")</f>
        <v>0</v>
      </c>
      <c r="S780" s="7">
        <f>IFERROR(VLOOKUP(Table1[[#This Row],[Stock]],[2]CUS030!$A$5:$BO$10000,24,0)/Table1[[#This Row],[Rate
(L/S)]],"")</f>
        <v>0</v>
      </c>
      <c r="T780" s="7">
        <f>IFERROR(VLOOKUP(Table1[[#This Row],[Stock]],[2]CUS030!$A$5:$BO$10000,25,0)/Table1[[#This Row],[Rate
(L/S)]],"")</f>
        <v>169</v>
      </c>
      <c r="U780" s="7">
        <f>IFERROR(VLOOKUP(Table1[[#This Row],[Stock]],[2]CUS030!$A$5:$BO$10000,26,0)/Table1[[#This Row],[Rate
(L/S)]],"")</f>
        <v>169</v>
      </c>
      <c r="V780" s="7">
        <f>IFERROR(VLOOKUP(Table1[[#This Row],[Stock]],[2]CUS030!$A$5:$BO$10000,27,0)/Table1[[#This Row],[Rate
(L/S)]],"")</f>
        <v>0</v>
      </c>
      <c r="W780" s="7">
        <f>IFERROR(VLOOKUP(Table1[[#This Row],[Stock]],[2]CUS030!$A$5:$BO$10000,28,0)/Table1[[#This Row],[Rate
(L/S)]],"")</f>
        <v>0</v>
      </c>
      <c r="X780" s="7">
        <f>IFERROR(VLOOKUP(Table1[[#This Row],[Stock]],[2]CUS030!$A$5:$BO$10000,29,0)/Table1[[#This Row],[Rate
(L/S)]],"")</f>
        <v>0</v>
      </c>
      <c r="Y780" s="7">
        <f>IFERROR(VLOOKUP(Table1[[#This Row],[Stock]],[2]CUS030!$A$5:$BO$10000,30,0)/Table1[[#This Row],[Rate
(L/S)]],"")</f>
        <v>0</v>
      </c>
      <c r="Z780" s="7">
        <f>IFERROR(VLOOKUP(Table1[[#This Row],[Stock]],[2]CUS030!$A$5:$BO$10000,31,0)/Table1[[#This Row],[Rate
(L/S)]],"")</f>
        <v>169</v>
      </c>
      <c r="AA780" s="7">
        <f>IFERROR(VLOOKUP(Table1[[#This Row],[Stock]],[2]CUS030!$A$5:$BO$10000,32,0)/Table1[[#This Row],[Rate
(L/S)]],"")</f>
        <v>0</v>
      </c>
      <c r="AB780" s="7">
        <f>IFERROR(VLOOKUP(Table1[[#This Row],[Stock]],[2]CUS030!$A$5:$BO$10000,33,0)/Table1[[#This Row],[Rate
(L/S)]],"")</f>
        <v>169</v>
      </c>
      <c r="AC780" s="7">
        <f>IFERROR(VLOOKUP(Table1[[#This Row],[Stock]],[2]CUS030!$A$5:$BO$10000,34,0)/Table1[[#This Row],[Rate
(L/S)]],"")</f>
        <v>0</v>
      </c>
      <c r="AD780" s="7">
        <f>IFERROR(VLOOKUP(Table1[[#This Row],[Stock]],[2]CUS030!$A$5:$BO$10000,35,0)/Table1[[#This Row],[Rate
(L/S)]],"")</f>
        <v>0</v>
      </c>
      <c r="AE780" s="7">
        <f>IFERROR(VLOOKUP(Table1[[#This Row],[Stock]],[2]CUS030!$A$5:$BO$10000,36,0)/Table1[[#This Row],[Rate
(L/S)]],"")</f>
        <v>0</v>
      </c>
      <c r="AF780" s="7">
        <f>IFERROR(VLOOKUP(Table1[[#This Row],[Stock]],[2]CUS030!$A$5:$BO$10000,37,0)/Table1[[#This Row],[Rate
(L/S)]],"")</f>
        <v>0</v>
      </c>
      <c r="AG780" s="7">
        <f>IFERROR(VLOOKUP(Table1[[#This Row],[Stock]],[2]CUS030!$A$5:$BO$10000,38,0)/Table1[[#This Row],[Rate
(L/S)]],"")</f>
        <v>169</v>
      </c>
      <c r="AH780" s="7">
        <f>IFERROR(VLOOKUP(Table1[[#This Row],[Stock]],[2]CUS030!$A$5:$BO$10000,39,0)/Table1[[#This Row],[Rate
(L/S)]],"")</f>
        <v>0</v>
      </c>
      <c r="AI780" s="7">
        <f>IFERROR(VLOOKUP(Table1[[#This Row],[Stock]],[2]CUS030!$A$5:$BO$10000,40,0)/Table1[[#This Row],[Rate
(L/S)]],"")</f>
        <v>169</v>
      </c>
      <c r="AJ780" s="7">
        <f>IFERROR(VLOOKUP(Table1[[#This Row],[Stock]],[2]CUS030!$A$5:$BO$10000,41,0)/Table1[[#This Row],[Rate
(L/S)]],"")</f>
        <v>0</v>
      </c>
      <c r="AK780" s="7">
        <f>IFERROR(VLOOKUP(Table1[[#This Row],[Stock]],[2]CUS030!$A$5:$BO$10000,42,0)/Table1[[#This Row],[Rate
(L/S)]],"")</f>
        <v>169</v>
      </c>
      <c r="AL780" s="7">
        <f>IFERROR(VLOOKUP(Table1[[#This Row],[Stock]],[2]CUS030!$A$5:$BO$10000,43,0)/Table1[[#This Row],[Rate
(L/S)]],"")</f>
        <v>0</v>
      </c>
      <c r="AM780" s="7">
        <f>IFERROR(VLOOKUP(Table1[[#This Row],[Stock]],[2]CUS030!$A$5:$BO$10000,44,0)/Table1[[#This Row],[Rate
(L/S)]],"")</f>
        <v>0</v>
      </c>
      <c r="AN780" s="7">
        <f>IFERROR(VLOOKUP(Table1[[#This Row],[Stock]],[2]CUS030!$A$5:$BO$10000,45,0)/Table1[[#This Row],[Rate
(L/S)]],"")</f>
        <v>0</v>
      </c>
      <c r="AO780" s="7">
        <f>IFERROR(VLOOKUP(Table1[[#This Row],[Stock]],[2]CUS030!$A$5:$BO$10000,46,0)/Table1[[#This Row],[Rate
(L/S)]],"")</f>
        <v>0</v>
      </c>
      <c r="AP780" s="7">
        <f>IFERROR(VLOOKUP(Table1[[#This Row],[Stock]],[2]CUS030!$A$5:$BO$10000,47,0)/Table1[[#This Row],[Rate
(L/S)]],"")</f>
        <v>169</v>
      </c>
      <c r="AQ780" s="7">
        <f>IFERROR(VLOOKUP(Table1[[#This Row],[Stock]],[2]CUS030!$A$5:$BO$10000,48,0)/Table1[[#This Row],[Rate
(L/S)]],"")</f>
        <v>169</v>
      </c>
      <c r="AR780" s="7">
        <f>IFERROR(VLOOKUP(Table1[[#This Row],[Stock]],[2]CUS030!$A$5:$BO$10000,49,0)/Table1[[#This Row],[Rate
(L/S)]],"")</f>
        <v>169</v>
      </c>
      <c r="AS780" s="7">
        <f>IFERROR(VLOOKUP(Table1[[#This Row],[Stock]],[2]CUS030!$A$5:$BO$10000,50,0)/Table1[[#This Row],[Rate
(L/S)]],"")</f>
        <v>0</v>
      </c>
      <c r="AT780" s="7">
        <f>IFERROR(VLOOKUP(Table1[[#This Row],[Stock]],[2]CUS030!$A$5:$BO$10000,51,0)/Table1[[#This Row],[Rate
(L/S)]],"")</f>
        <v>0</v>
      </c>
      <c r="AU780" s="7">
        <f>IFERROR(VLOOKUP(Table1[[#This Row],[Stock]],[2]CUS030!$A$5:$BO$10000,52,0)/Table1[[#This Row],[Rate
(L/S)]],"")</f>
        <v>0</v>
      </c>
      <c r="AV780" s="7">
        <f>IFERROR(VLOOKUP(Table1[[#This Row],[Stock]],[2]CUS030!$A$5:$BO$10000,53,0)/Table1[[#This Row],[Rate
(L/S)]],"")</f>
        <v>1859</v>
      </c>
      <c r="AW780" s="7">
        <f>IFERROR(VLOOKUP(Table1[[#This Row],[Stock]],[2]CUS030!$A$5:$BO$10000,54,0)/Table1[[#This Row],[Rate
(L/S)]],"")</f>
        <v>0</v>
      </c>
      <c r="AX780" s="7">
        <f>IFERROR(VLOOKUP(Table1[[#This Row],[Stock]],[2]CUS030!$A$5:$BO$10000,55,0)/Table1[[#This Row],[Rate
(L/S)]],"")</f>
        <v>1794</v>
      </c>
      <c r="AY780" s="7">
        <f>IFERROR(VLOOKUP(Table1[[#This Row],[Stock]],[2]CUS030!$A$5:$BO$10000,56,0)/Table1[[#This Row],[Rate
(L/S)]],"")</f>
        <v>2621</v>
      </c>
      <c r="AZ780" s="7">
        <f>IFERROR(VLOOKUP(Table1[[#This Row],[Stock]],[2]CUS030!$A$5:$BO$10000,57,0)/Table1[[#This Row],[Rate
(L/S)]],"")</f>
        <v>1499</v>
      </c>
      <c r="BA780" s="7">
        <f>IFERROR(VLOOKUP(Table1[[#This Row],[Stock]],[2]CUS030!$A$5:$BO$10000,58,0)/Table1[[#This Row],[Rate
(L/S)]],"")</f>
        <v>2936</v>
      </c>
      <c r="BB780" s="7">
        <f>IFERROR(VLOOKUP(Table1[[#This Row],[Stock]],[2]CUS030!$A$5:$BO$10000,59,0)/Table1[[#This Row],[Rate
(L/S)]],"")</f>
        <v>0</v>
      </c>
      <c r="BC780" s="7">
        <f>IFERROR(VLOOKUP(Table1[[#This Row],[Stock]],[2]CUS030!$A$5:$BO$10000,60,0)/Table1[[#This Row],[Rate
(L/S)]],"")</f>
        <v>0</v>
      </c>
      <c r="BD780" s="7">
        <f>IFERROR(VLOOKUP(Table1[[#This Row],[Stock]],[2]CUS030!$A$5:$BO$10000,61,0)/Table1[[#This Row],[Rate
(L/S)]],"")</f>
        <v>0</v>
      </c>
      <c r="BE780" s="7">
        <f>IFERROR(VLOOKUP(Table1[[#This Row],[Stock]],[2]CUS030!$A$5:$BO$10000,62,0)/Table1[[#This Row],[Rate
(L/S)]],"")</f>
        <v>0</v>
      </c>
      <c r="BF780" s="7">
        <f>IFERROR(VLOOKUP(Table1[[#This Row],[Stock]],[2]CUS030!$A$5:$BO$10000,63,0)/Table1[[#This Row],[Rate
(L/S)]],"")</f>
        <v>0</v>
      </c>
      <c r="BG780" s="7">
        <f>IFERROR(VLOOKUP(Table1[[#This Row],[Stock]],[2]CUS030!$A$5:$BO$10000,64,0)/Table1[[#This Row],[Rate
(L/S)]],"")</f>
        <v>0</v>
      </c>
      <c r="BH780" s="7">
        <f>IFERROR(VLOOKUP(Table1[[#This Row],[Stock]],[2]CUS030!$A$5:$BO$10000,65,0)/Table1[[#This Row],[Rate
(L/S)]],"")</f>
        <v>0</v>
      </c>
      <c r="BI780" s="7" t="s">
        <v>1</v>
      </c>
      <c r="BJ780" s="15">
        <f>IFERROR(IF(Table1[[#This Row],[S.Material]]="S",(Table1[[#This Row],[Total Qty]]+Table1[[#This Row],[N+1]]+Table1[[#This Row],[N+2]]),Table1[[#This Row],[Total Qty]]+Table1[[#This Row],[N+1]]),)</f>
        <v>4480</v>
      </c>
      <c r="BK780" s="7" t="str">
        <f>IFERROR(IF(((AVERAGE((Table1[[#This Row],[N+1]],Table1[[#This Row],[N+2]]),Table1[[#This Row],[N+3]])-(Table1[[#This Row],[Total Qty]])))&gt;500,"Fixed&gt;500pcs",""),"")</f>
        <v/>
      </c>
      <c r="BL780" s="7" t="str">
        <f>IF(AND(Table1[[#This Row],[Last Forcast]]=0,Table1[[#This Row],[Total Qty]]&gt;0,Table1[[#This Row],[N+1]]&gt;0),"Check PO again","")</f>
        <v/>
      </c>
    </row>
    <row r="781" spans="2:64" x14ac:dyDescent="0.3">
      <c r="B781">
        <v>779</v>
      </c>
      <c r="C781" t="s">
        <v>989</v>
      </c>
      <c r="D781">
        <f>IFERROR(ROUND((MID(Table1[[#This Row],[Production]],35,(LEN(Table1[[#This Row],[Production]]))-37)/(MID(Table1[[#This Row],[Stock]],35,(LEN(Table1[[#This Row],[Stock]]))-37))),0),"")</f>
        <v>1</v>
      </c>
      <c r="E781" t="s">
        <v>989</v>
      </c>
      <c r="F781" s="16">
        <f>VLOOKUP(LEFT(Table1[[#This Row],[Production]],LEN(Table1[[#This Row],[Production]])-7),Item!$A$5:$Z$1000,26,0)</f>
        <v>0.84299999999999997</v>
      </c>
      <c r="H781" s="8" t="str">
        <f>IFERROR(VLOOKUP(MID(Table1[[#This Row],[Production]],10,2),Special!$B$2:$D$26,3,0),"")</f>
        <v>-</v>
      </c>
      <c r="J781" t="b">
        <f>EXACT(LEFT(Table1[[#This Row],[Stock]],12),LEFT(Table1[[#This Row],[Production]],12))</f>
        <v>1</v>
      </c>
      <c r="K781" t="b">
        <f>EXACT((RIGHT(Table1[[#This Row],[Stock]],3)),((RIGHT(Table1[[#This Row],[Production]],3))))</f>
        <v>1</v>
      </c>
      <c r="L781" s="14" t="str">
        <f>IFERROR(VLOOKUP(Table1[[#This Row],[Stock]],[1]Sheet1!$A$7:$N$10000,14,0),"")</f>
        <v/>
      </c>
      <c r="M781" s="14" t="str">
        <f>IFERROR(ROUND((Table1[[#This Row],[Stock
(S&amp;L)]]/Table1[[#This Row],[Rate
(L/S)]]),0),"")</f>
        <v/>
      </c>
      <c r="O781" t="str">
        <f>IF(Table1[[#This Row],[Rate
(L/S)]]=1,"P/E","C")</f>
        <v>P/E</v>
      </c>
      <c r="P781" s="7">
        <f>IFERROR(VLOOKUP(Table1[[#This Row],[Stock]],[2]CUS030!$A$5:$BO$10000,21,0)/Table1[[#This Row],[Rate
(L/S)]],"")</f>
        <v>0</v>
      </c>
      <c r="Q781" s="7">
        <f>IFERROR(VLOOKUP(Table1[[#This Row],[Stock]],[2]CUS030!$A$5:$BO$10000,22,0)/Table1[[#This Row],[Rate
(L/S)]],"")</f>
        <v>0</v>
      </c>
      <c r="R781" s="7">
        <f>IFERROR(VLOOKUP(Table1[[#This Row],[Stock]],[2]CUS030!$A$5:$BO$10000,23,0)/Table1[[#This Row],[Rate
(L/S)]],"")</f>
        <v>0</v>
      </c>
      <c r="S781" s="7">
        <f>IFERROR(VLOOKUP(Table1[[#This Row],[Stock]],[2]CUS030!$A$5:$BO$10000,24,0)/Table1[[#This Row],[Rate
(L/S)]],"")</f>
        <v>0</v>
      </c>
      <c r="T781" s="7">
        <f>IFERROR(VLOOKUP(Table1[[#This Row],[Stock]],[2]CUS030!$A$5:$BO$10000,25,0)/Table1[[#This Row],[Rate
(L/S)]],"")</f>
        <v>0</v>
      </c>
      <c r="U781" s="7">
        <f>IFERROR(VLOOKUP(Table1[[#This Row],[Stock]],[2]CUS030!$A$5:$BO$10000,26,0)/Table1[[#This Row],[Rate
(L/S)]],"")</f>
        <v>0</v>
      </c>
      <c r="V781" s="7">
        <f>IFERROR(VLOOKUP(Table1[[#This Row],[Stock]],[2]CUS030!$A$5:$BO$10000,27,0)/Table1[[#This Row],[Rate
(L/S)]],"")</f>
        <v>0</v>
      </c>
      <c r="W781" s="7">
        <f>IFERROR(VLOOKUP(Table1[[#This Row],[Stock]],[2]CUS030!$A$5:$BO$10000,28,0)/Table1[[#This Row],[Rate
(L/S)]],"")</f>
        <v>0</v>
      </c>
      <c r="X781" s="7">
        <f>IFERROR(VLOOKUP(Table1[[#This Row],[Stock]],[2]CUS030!$A$5:$BO$10000,29,0)/Table1[[#This Row],[Rate
(L/S)]],"")</f>
        <v>0</v>
      </c>
      <c r="Y781" s="7">
        <f>IFERROR(VLOOKUP(Table1[[#This Row],[Stock]],[2]CUS030!$A$5:$BO$10000,30,0)/Table1[[#This Row],[Rate
(L/S)]],"")</f>
        <v>0</v>
      </c>
      <c r="Z781" s="7">
        <f>IFERROR(VLOOKUP(Table1[[#This Row],[Stock]],[2]CUS030!$A$5:$BO$10000,31,0)/Table1[[#This Row],[Rate
(L/S)]],"")</f>
        <v>0</v>
      </c>
      <c r="AA781" s="7">
        <f>IFERROR(VLOOKUP(Table1[[#This Row],[Stock]],[2]CUS030!$A$5:$BO$10000,32,0)/Table1[[#This Row],[Rate
(L/S)]],"")</f>
        <v>0</v>
      </c>
      <c r="AB781" s="7">
        <f>IFERROR(VLOOKUP(Table1[[#This Row],[Stock]],[2]CUS030!$A$5:$BO$10000,33,0)/Table1[[#This Row],[Rate
(L/S)]],"")</f>
        <v>0</v>
      </c>
      <c r="AC781" s="7">
        <f>IFERROR(VLOOKUP(Table1[[#This Row],[Stock]],[2]CUS030!$A$5:$BO$10000,34,0)/Table1[[#This Row],[Rate
(L/S)]],"")</f>
        <v>0</v>
      </c>
      <c r="AD781" s="7">
        <f>IFERROR(VLOOKUP(Table1[[#This Row],[Stock]],[2]CUS030!$A$5:$BO$10000,35,0)/Table1[[#This Row],[Rate
(L/S)]],"")</f>
        <v>0</v>
      </c>
      <c r="AE781" s="7">
        <f>IFERROR(VLOOKUP(Table1[[#This Row],[Stock]],[2]CUS030!$A$5:$BO$10000,36,0)/Table1[[#This Row],[Rate
(L/S)]],"")</f>
        <v>0</v>
      </c>
      <c r="AF781" s="7">
        <f>IFERROR(VLOOKUP(Table1[[#This Row],[Stock]],[2]CUS030!$A$5:$BO$10000,37,0)/Table1[[#This Row],[Rate
(L/S)]],"")</f>
        <v>0</v>
      </c>
      <c r="AG781" s="7">
        <f>IFERROR(VLOOKUP(Table1[[#This Row],[Stock]],[2]CUS030!$A$5:$BO$10000,38,0)/Table1[[#This Row],[Rate
(L/S)]],"")</f>
        <v>0</v>
      </c>
      <c r="AH781" s="7">
        <f>IFERROR(VLOOKUP(Table1[[#This Row],[Stock]],[2]CUS030!$A$5:$BO$10000,39,0)/Table1[[#This Row],[Rate
(L/S)]],"")</f>
        <v>0</v>
      </c>
      <c r="AI781" s="7">
        <f>IFERROR(VLOOKUP(Table1[[#This Row],[Stock]],[2]CUS030!$A$5:$BO$10000,40,0)/Table1[[#This Row],[Rate
(L/S)]],"")</f>
        <v>0</v>
      </c>
      <c r="AJ781" s="7">
        <f>IFERROR(VLOOKUP(Table1[[#This Row],[Stock]],[2]CUS030!$A$5:$BO$10000,41,0)/Table1[[#This Row],[Rate
(L/S)]],"")</f>
        <v>0</v>
      </c>
      <c r="AK781" s="7">
        <f>IFERROR(VLOOKUP(Table1[[#This Row],[Stock]],[2]CUS030!$A$5:$BO$10000,42,0)/Table1[[#This Row],[Rate
(L/S)]],"")</f>
        <v>0</v>
      </c>
      <c r="AL781" s="7">
        <f>IFERROR(VLOOKUP(Table1[[#This Row],[Stock]],[2]CUS030!$A$5:$BO$10000,43,0)/Table1[[#This Row],[Rate
(L/S)]],"")</f>
        <v>0</v>
      </c>
      <c r="AM781" s="7">
        <f>IFERROR(VLOOKUP(Table1[[#This Row],[Stock]],[2]CUS030!$A$5:$BO$10000,44,0)/Table1[[#This Row],[Rate
(L/S)]],"")</f>
        <v>0</v>
      </c>
      <c r="AN781" s="7">
        <f>IFERROR(VLOOKUP(Table1[[#This Row],[Stock]],[2]CUS030!$A$5:$BO$10000,45,0)/Table1[[#This Row],[Rate
(L/S)]],"")</f>
        <v>0</v>
      </c>
      <c r="AO781" s="7">
        <f>IFERROR(VLOOKUP(Table1[[#This Row],[Stock]],[2]CUS030!$A$5:$BO$10000,46,0)/Table1[[#This Row],[Rate
(L/S)]],"")</f>
        <v>0</v>
      </c>
      <c r="AP781" s="7">
        <f>IFERROR(VLOOKUP(Table1[[#This Row],[Stock]],[2]CUS030!$A$5:$BO$10000,47,0)/Table1[[#This Row],[Rate
(L/S)]],"")</f>
        <v>0</v>
      </c>
      <c r="AQ781" s="7">
        <f>IFERROR(VLOOKUP(Table1[[#This Row],[Stock]],[2]CUS030!$A$5:$BO$10000,48,0)/Table1[[#This Row],[Rate
(L/S)]],"")</f>
        <v>0</v>
      </c>
      <c r="AR781" s="7">
        <f>IFERROR(VLOOKUP(Table1[[#This Row],[Stock]],[2]CUS030!$A$5:$BO$10000,49,0)/Table1[[#This Row],[Rate
(L/S)]],"")</f>
        <v>0</v>
      </c>
      <c r="AS781" s="7">
        <f>IFERROR(VLOOKUP(Table1[[#This Row],[Stock]],[2]CUS030!$A$5:$BO$10000,50,0)/Table1[[#This Row],[Rate
(L/S)]],"")</f>
        <v>0</v>
      </c>
      <c r="AT781" s="7">
        <f>IFERROR(VLOOKUP(Table1[[#This Row],[Stock]],[2]CUS030!$A$5:$BO$10000,51,0)/Table1[[#This Row],[Rate
(L/S)]],"")</f>
        <v>0</v>
      </c>
      <c r="AU781" s="7">
        <f>IFERROR(VLOOKUP(Table1[[#This Row],[Stock]],[2]CUS030!$A$5:$BO$10000,52,0)/Table1[[#This Row],[Rate
(L/S)]],"")</f>
        <v>0</v>
      </c>
      <c r="AV781" s="7">
        <f>IFERROR(VLOOKUP(Table1[[#This Row],[Stock]],[2]CUS030!$A$5:$BO$10000,53,0)/Table1[[#This Row],[Rate
(L/S)]],"")</f>
        <v>0</v>
      </c>
      <c r="AW781" s="7">
        <f>IFERROR(VLOOKUP(Table1[[#This Row],[Stock]],[2]CUS030!$A$5:$BO$10000,54,0)/Table1[[#This Row],[Rate
(L/S)]],"")</f>
        <v>0</v>
      </c>
      <c r="AX781" s="7">
        <f>IFERROR(VLOOKUP(Table1[[#This Row],[Stock]],[2]CUS030!$A$5:$BO$10000,55,0)/Table1[[#This Row],[Rate
(L/S)]],"")</f>
        <v>0</v>
      </c>
      <c r="AY781" s="7">
        <f>IFERROR(VLOOKUP(Table1[[#This Row],[Stock]],[2]CUS030!$A$5:$BO$10000,56,0)/Table1[[#This Row],[Rate
(L/S)]],"")</f>
        <v>0</v>
      </c>
      <c r="AZ781" s="7">
        <f>IFERROR(VLOOKUP(Table1[[#This Row],[Stock]],[2]CUS030!$A$5:$BO$10000,57,0)/Table1[[#This Row],[Rate
(L/S)]],"")</f>
        <v>0</v>
      </c>
      <c r="BA781" s="7">
        <f>IFERROR(VLOOKUP(Table1[[#This Row],[Stock]],[2]CUS030!$A$5:$BO$10000,58,0)/Table1[[#This Row],[Rate
(L/S)]],"")</f>
        <v>0</v>
      </c>
      <c r="BB781" s="7">
        <f>IFERROR(VLOOKUP(Table1[[#This Row],[Stock]],[2]CUS030!$A$5:$BO$10000,59,0)/Table1[[#This Row],[Rate
(L/S)]],"")</f>
        <v>0</v>
      </c>
      <c r="BC781" s="7">
        <f>IFERROR(VLOOKUP(Table1[[#This Row],[Stock]],[2]CUS030!$A$5:$BO$10000,60,0)/Table1[[#This Row],[Rate
(L/S)]],"")</f>
        <v>0</v>
      </c>
      <c r="BD781" s="7">
        <f>IFERROR(VLOOKUP(Table1[[#This Row],[Stock]],[2]CUS030!$A$5:$BO$10000,61,0)/Table1[[#This Row],[Rate
(L/S)]],"")</f>
        <v>0</v>
      </c>
      <c r="BE781" s="7">
        <f>IFERROR(VLOOKUP(Table1[[#This Row],[Stock]],[2]CUS030!$A$5:$BO$10000,62,0)/Table1[[#This Row],[Rate
(L/S)]],"")</f>
        <v>0</v>
      </c>
      <c r="BF781" s="7">
        <f>IFERROR(VLOOKUP(Table1[[#This Row],[Stock]],[2]CUS030!$A$5:$BO$10000,63,0)/Table1[[#This Row],[Rate
(L/S)]],"")</f>
        <v>0</v>
      </c>
      <c r="BG781" s="7">
        <f>IFERROR(VLOOKUP(Table1[[#This Row],[Stock]],[2]CUS030!$A$5:$BO$10000,64,0)/Table1[[#This Row],[Rate
(L/S)]],"")</f>
        <v>0</v>
      </c>
      <c r="BH781" s="7">
        <f>IFERROR(VLOOKUP(Table1[[#This Row],[Stock]],[2]CUS030!$A$5:$BO$10000,65,0)/Table1[[#This Row],[Rate
(L/S)]],"")</f>
        <v>0</v>
      </c>
      <c r="BI781" s="7" t="s">
        <v>1</v>
      </c>
      <c r="BJ781" s="15">
        <f>IFERROR(IF(Table1[[#This Row],[S.Material]]="S",(Table1[[#This Row],[Total Qty]]+Table1[[#This Row],[N+1]]+Table1[[#This Row],[N+2]]),Table1[[#This Row],[Total Qty]]+Table1[[#This Row],[N+1]]),)</f>
        <v>0</v>
      </c>
      <c r="BK781" s="7" t="str">
        <f>IFERROR(IF(((AVERAGE((Table1[[#This Row],[N+1]],Table1[[#This Row],[N+2]]),Table1[[#This Row],[N+3]])-(Table1[[#This Row],[Total Qty]])))&gt;500,"Fixed&gt;500pcs",""),"")</f>
        <v/>
      </c>
      <c r="BL781" s="7" t="str">
        <f>IF(AND(Table1[[#This Row],[Last Forcast]]=0,Table1[[#This Row],[Total Qty]]&gt;0,Table1[[#This Row],[N+1]]&gt;0),"Check PO again","")</f>
        <v/>
      </c>
    </row>
    <row r="782" spans="2:64" x14ac:dyDescent="0.3">
      <c r="B782">
        <v>780</v>
      </c>
      <c r="C782" t="s">
        <v>990</v>
      </c>
      <c r="D782">
        <f>IFERROR(ROUND((MID(Table1[[#This Row],[Production]],35,(LEN(Table1[[#This Row],[Production]]))-37)/(MID(Table1[[#This Row],[Stock]],35,(LEN(Table1[[#This Row],[Stock]]))-37))),0),"")</f>
        <v>1</v>
      </c>
      <c r="E782" t="s">
        <v>990</v>
      </c>
      <c r="F782" s="16">
        <f>VLOOKUP(LEFT(Table1[[#This Row],[Production]],LEN(Table1[[#This Row],[Production]])-7),Item!$A$5:$Z$1000,26,0)</f>
        <v>0.996</v>
      </c>
      <c r="H782" s="8" t="str">
        <f>IFERROR(VLOOKUP(MID(Table1[[#This Row],[Production]],10,2),Special!$B$2:$D$26,3,0),"")</f>
        <v>-</v>
      </c>
      <c r="J782" t="b">
        <f>EXACT(LEFT(Table1[[#This Row],[Stock]],12),LEFT(Table1[[#This Row],[Production]],12))</f>
        <v>1</v>
      </c>
      <c r="K782" t="b">
        <f>EXACT((RIGHT(Table1[[#This Row],[Stock]],3)),((RIGHT(Table1[[#This Row],[Production]],3))))</f>
        <v>1</v>
      </c>
      <c r="L782" s="14" t="str">
        <f>IFERROR(VLOOKUP(Table1[[#This Row],[Stock]],[1]Sheet1!$A$7:$N$10000,14,0),"")</f>
        <v/>
      </c>
      <c r="M782" s="14" t="str">
        <f>IFERROR(ROUND((Table1[[#This Row],[Stock
(S&amp;L)]]/Table1[[#This Row],[Rate
(L/S)]]),0),"")</f>
        <v/>
      </c>
      <c r="O782" t="str">
        <f>IF(Table1[[#This Row],[Rate
(L/S)]]=1,"P/E","C")</f>
        <v>P/E</v>
      </c>
      <c r="P782" s="7">
        <f>IFERROR(VLOOKUP(Table1[[#This Row],[Stock]],[2]CUS030!$A$5:$BO$10000,21,0)/Table1[[#This Row],[Rate
(L/S)]],"")</f>
        <v>0</v>
      </c>
      <c r="Q782" s="7">
        <f>IFERROR(VLOOKUP(Table1[[#This Row],[Stock]],[2]CUS030!$A$5:$BO$10000,22,0)/Table1[[#This Row],[Rate
(L/S)]],"")</f>
        <v>0</v>
      </c>
      <c r="R782" s="7">
        <f>IFERROR(VLOOKUP(Table1[[#This Row],[Stock]],[2]CUS030!$A$5:$BO$10000,23,0)/Table1[[#This Row],[Rate
(L/S)]],"")</f>
        <v>0</v>
      </c>
      <c r="S782" s="7">
        <f>IFERROR(VLOOKUP(Table1[[#This Row],[Stock]],[2]CUS030!$A$5:$BO$10000,24,0)/Table1[[#This Row],[Rate
(L/S)]],"")</f>
        <v>0</v>
      </c>
      <c r="T782" s="7">
        <f>IFERROR(VLOOKUP(Table1[[#This Row],[Stock]],[2]CUS030!$A$5:$BO$10000,25,0)/Table1[[#This Row],[Rate
(L/S)]],"")</f>
        <v>0</v>
      </c>
      <c r="U782" s="7">
        <f>IFERROR(VLOOKUP(Table1[[#This Row],[Stock]],[2]CUS030!$A$5:$BO$10000,26,0)/Table1[[#This Row],[Rate
(L/S)]],"")</f>
        <v>0</v>
      </c>
      <c r="V782" s="7">
        <f>IFERROR(VLOOKUP(Table1[[#This Row],[Stock]],[2]CUS030!$A$5:$BO$10000,27,0)/Table1[[#This Row],[Rate
(L/S)]],"")</f>
        <v>0</v>
      </c>
      <c r="W782" s="7">
        <f>IFERROR(VLOOKUP(Table1[[#This Row],[Stock]],[2]CUS030!$A$5:$BO$10000,28,0)/Table1[[#This Row],[Rate
(L/S)]],"")</f>
        <v>0</v>
      </c>
      <c r="X782" s="7">
        <f>IFERROR(VLOOKUP(Table1[[#This Row],[Stock]],[2]CUS030!$A$5:$BO$10000,29,0)/Table1[[#This Row],[Rate
(L/S)]],"")</f>
        <v>0</v>
      </c>
      <c r="Y782" s="7">
        <f>IFERROR(VLOOKUP(Table1[[#This Row],[Stock]],[2]CUS030!$A$5:$BO$10000,30,0)/Table1[[#This Row],[Rate
(L/S)]],"")</f>
        <v>0</v>
      </c>
      <c r="Z782" s="7">
        <f>IFERROR(VLOOKUP(Table1[[#This Row],[Stock]],[2]CUS030!$A$5:$BO$10000,31,0)/Table1[[#This Row],[Rate
(L/S)]],"")</f>
        <v>0</v>
      </c>
      <c r="AA782" s="7">
        <f>IFERROR(VLOOKUP(Table1[[#This Row],[Stock]],[2]CUS030!$A$5:$BO$10000,32,0)/Table1[[#This Row],[Rate
(L/S)]],"")</f>
        <v>0</v>
      </c>
      <c r="AB782" s="7">
        <f>IFERROR(VLOOKUP(Table1[[#This Row],[Stock]],[2]CUS030!$A$5:$BO$10000,33,0)/Table1[[#This Row],[Rate
(L/S)]],"")</f>
        <v>0</v>
      </c>
      <c r="AC782" s="7">
        <f>IFERROR(VLOOKUP(Table1[[#This Row],[Stock]],[2]CUS030!$A$5:$BO$10000,34,0)/Table1[[#This Row],[Rate
(L/S)]],"")</f>
        <v>0</v>
      </c>
      <c r="AD782" s="7">
        <f>IFERROR(VLOOKUP(Table1[[#This Row],[Stock]],[2]CUS030!$A$5:$BO$10000,35,0)/Table1[[#This Row],[Rate
(L/S)]],"")</f>
        <v>0</v>
      </c>
      <c r="AE782" s="7">
        <f>IFERROR(VLOOKUP(Table1[[#This Row],[Stock]],[2]CUS030!$A$5:$BO$10000,36,0)/Table1[[#This Row],[Rate
(L/S)]],"")</f>
        <v>0</v>
      </c>
      <c r="AF782" s="7">
        <f>IFERROR(VLOOKUP(Table1[[#This Row],[Stock]],[2]CUS030!$A$5:$BO$10000,37,0)/Table1[[#This Row],[Rate
(L/S)]],"")</f>
        <v>0</v>
      </c>
      <c r="AG782" s="7">
        <f>IFERROR(VLOOKUP(Table1[[#This Row],[Stock]],[2]CUS030!$A$5:$BO$10000,38,0)/Table1[[#This Row],[Rate
(L/S)]],"")</f>
        <v>0</v>
      </c>
      <c r="AH782" s="7">
        <f>IFERROR(VLOOKUP(Table1[[#This Row],[Stock]],[2]CUS030!$A$5:$BO$10000,39,0)/Table1[[#This Row],[Rate
(L/S)]],"")</f>
        <v>0</v>
      </c>
      <c r="AI782" s="7">
        <f>IFERROR(VLOOKUP(Table1[[#This Row],[Stock]],[2]CUS030!$A$5:$BO$10000,40,0)/Table1[[#This Row],[Rate
(L/S)]],"")</f>
        <v>0</v>
      </c>
      <c r="AJ782" s="7">
        <f>IFERROR(VLOOKUP(Table1[[#This Row],[Stock]],[2]CUS030!$A$5:$BO$10000,41,0)/Table1[[#This Row],[Rate
(L/S)]],"")</f>
        <v>0</v>
      </c>
      <c r="AK782" s="7">
        <f>IFERROR(VLOOKUP(Table1[[#This Row],[Stock]],[2]CUS030!$A$5:$BO$10000,42,0)/Table1[[#This Row],[Rate
(L/S)]],"")</f>
        <v>0</v>
      </c>
      <c r="AL782" s="7">
        <f>IFERROR(VLOOKUP(Table1[[#This Row],[Stock]],[2]CUS030!$A$5:$BO$10000,43,0)/Table1[[#This Row],[Rate
(L/S)]],"")</f>
        <v>0</v>
      </c>
      <c r="AM782" s="7">
        <f>IFERROR(VLOOKUP(Table1[[#This Row],[Stock]],[2]CUS030!$A$5:$BO$10000,44,0)/Table1[[#This Row],[Rate
(L/S)]],"")</f>
        <v>0</v>
      </c>
      <c r="AN782" s="7">
        <f>IFERROR(VLOOKUP(Table1[[#This Row],[Stock]],[2]CUS030!$A$5:$BO$10000,45,0)/Table1[[#This Row],[Rate
(L/S)]],"")</f>
        <v>0</v>
      </c>
      <c r="AO782" s="7">
        <f>IFERROR(VLOOKUP(Table1[[#This Row],[Stock]],[2]CUS030!$A$5:$BO$10000,46,0)/Table1[[#This Row],[Rate
(L/S)]],"")</f>
        <v>0</v>
      </c>
      <c r="AP782" s="7">
        <f>IFERROR(VLOOKUP(Table1[[#This Row],[Stock]],[2]CUS030!$A$5:$BO$10000,47,0)/Table1[[#This Row],[Rate
(L/S)]],"")</f>
        <v>0</v>
      </c>
      <c r="AQ782" s="7">
        <f>IFERROR(VLOOKUP(Table1[[#This Row],[Stock]],[2]CUS030!$A$5:$BO$10000,48,0)/Table1[[#This Row],[Rate
(L/S)]],"")</f>
        <v>0</v>
      </c>
      <c r="AR782" s="7">
        <f>IFERROR(VLOOKUP(Table1[[#This Row],[Stock]],[2]CUS030!$A$5:$BO$10000,49,0)/Table1[[#This Row],[Rate
(L/S)]],"")</f>
        <v>0</v>
      </c>
      <c r="AS782" s="7">
        <f>IFERROR(VLOOKUP(Table1[[#This Row],[Stock]],[2]CUS030!$A$5:$BO$10000,50,0)/Table1[[#This Row],[Rate
(L/S)]],"")</f>
        <v>0</v>
      </c>
      <c r="AT782" s="7">
        <f>IFERROR(VLOOKUP(Table1[[#This Row],[Stock]],[2]CUS030!$A$5:$BO$10000,51,0)/Table1[[#This Row],[Rate
(L/S)]],"")</f>
        <v>0</v>
      </c>
      <c r="AU782" s="7">
        <f>IFERROR(VLOOKUP(Table1[[#This Row],[Stock]],[2]CUS030!$A$5:$BO$10000,52,0)/Table1[[#This Row],[Rate
(L/S)]],"")</f>
        <v>0</v>
      </c>
      <c r="AV782" s="7">
        <f>IFERROR(VLOOKUP(Table1[[#This Row],[Stock]],[2]CUS030!$A$5:$BO$10000,53,0)/Table1[[#This Row],[Rate
(L/S)]],"")</f>
        <v>0</v>
      </c>
      <c r="AW782" s="7">
        <f>IFERROR(VLOOKUP(Table1[[#This Row],[Stock]],[2]CUS030!$A$5:$BO$10000,54,0)/Table1[[#This Row],[Rate
(L/S)]],"")</f>
        <v>0</v>
      </c>
      <c r="AX782" s="7">
        <f>IFERROR(VLOOKUP(Table1[[#This Row],[Stock]],[2]CUS030!$A$5:$BO$10000,55,0)/Table1[[#This Row],[Rate
(L/S)]],"")</f>
        <v>0</v>
      </c>
      <c r="AY782" s="7">
        <f>IFERROR(VLOOKUP(Table1[[#This Row],[Stock]],[2]CUS030!$A$5:$BO$10000,56,0)/Table1[[#This Row],[Rate
(L/S)]],"")</f>
        <v>0</v>
      </c>
      <c r="AZ782" s="7">
        <f>IFERROR(VLOOKUP(Table1[[#This Row],[Stock]],[2]CUS030!$A$5:$BO$10000,57,0)/Table1[[#This Row],[Rate
(L/S)]],"")</f>
        <v>0</v>
      </c>
      <c r="BA782" s="7">
        <f>IFERROR(VLOOKUP(Table1[[#This Row],[Stock]],[2]CUS030!$A$5:$BO$10000,58,0)/Table1[[#This Row],[Rate
(L/S)]],"")</f>
        <v>0</v>
      </c>
      <c r="BB782" s="7">
        <f>IFERROR(VLOOKUP(Table1[[#This Row],[Stock]],[2]CUS030!$A$5:$BO$10000,59,0)/Table1[[#This Row],[Rate
(L/S)]],"")</f>
        <v>0</v>
      </c>
      <c r="BC782" s="7">
        <f>IFERROR(VLOOKUP(Table1[[#This Row],[Stock]],[2]CUS030!$A$5:$BO$10000,60,0)/Table1[[#This Row],[Rate
(L/S)]],"")</f>
        <v>0</v>
      </c>
      <c r="BD782" s="7">
        <f>IFERROR(VLOOKUP(Table1[[#This Row],[Stock]],[2]CUS030!$A$5:$BO$10000,61,0)/Table1[[#This Row],[Rate
(L/S)]],"")</f>
        <v>0</v>
      </c>
      <c r="BE782" s="7">
        <f>IFERROR(VLOOKUP(Table1[[#This Row],[Stock]],[2]CUS030!$A$5:$BO$10000,62,0)/Table1[[#This Row],[Rate
(L/S)]],"")</f>
        <v>0</v>
      </c>
      <c r="BF782" s="7">
        <f>IFERROR(VLOOKUP(Table1[[#This Row],[Stock]],[2]CUS030!$A$5:$BO$10000,63,0)/Table1[[#This Row],[Rate
(L/S)]],"")</f>
        <v>0</v>
      </c>
      <c r="BG782" s="7">
        <f>IFERROR(VLOOKUP(Table1[[#This Row],[Stock]],[2]CUS030!$A$5:$BO$10000,64,0)/Table1[[#This Row],[Rate
(L/S)]],"")</f>
        <v>0</v>
      </c>
      <c r="BH782" s="7">
        <f>IFERROR(VLOOKUP(Table1[[#This Row],[Stock]],[2]CUS030!$A$5:$BO$10000,65,0)/Table1[[#This Row],[Rate
(L/S)]],"")</f>
        <v>0</v>
      </c>
      <c r="BI782" s="7" t="s">
        <v>1</v>
      </c>
      <c r="BJ782" s="15">
        <f>IFERROR(IF(Table1[[#This Row],[S.Material]]="S",(Table1[[#This Row],[Total Qty]]+Table1[[#This Row],[N+1]]+Table1[[#This Row],[N+2]]),Table1[[#This Row],[Total Qty]]+Table1[[#This Row],[N+1]]),)</f>
        <v>0</v>
      </c>
      <c r="BK782" s="7" t="str">
        <f>IFERROR(IF(((AVERAGE((Table1[[#This Row],[N+1]],Table1[[#This Row],[N+2]]),Table1[[#This Row],[N+3]])-(Table1[[#This Row],[Total Qty]])))&gt;500,"Fixed&gt;500pcs",""),"")</f>
        <v/>
      </c>
      <c r="BL782" s="7" t="str">
        <f>IF(AND(Table1[[#This Row],[Last Forcast]]=0,Table1[[#This Row],[Total Qty]]&gt;0,Table1[[#This Row],[N+1]]&gt;0),"Check PO again","")</f>
        <v/>
      </c>
    </row>
    <row r="783" spans="2:64" x14ac:dyDescent="0.3">
      <c r="B783">
        <v>781</v>
      </c>
      <c r="C783" t="s">
        <v>991</v>
      </c>
      <c r="D783">
        <f>IFERROR(ROUND((MID(Table1[[#This Row],[Production]],35,(LEN(Table1[[#This Row],[Production]]))-37)/(MID(Table1[[#This Row],[Stock]],35,(LEN(Table1[[#This Row],[Stock]]))-37))),0),"")</f>
        <v>1</v>
      </c>
      <c r="E783" t="s">
        <v>991</v>
      </c>
      <c r="F783" s="16">
        <f>VLOOKUP(LEFT(Table1[[#This Row],[Production]],LEN(Table1[[#This Row],[Production]])-7),Item!$A$5:$Z$1000,26,0)</f>
        <v>0.54900000000000004</v>
      </c>
      <c r="H783" s="8" t="str">
        <f>IFERROR(VLOOKUP(MID(Table1[[#This Row],[Production]],10,2),Special!$B$2:$D$26,3,0),"")</f>
        <v>-</v>
      </c>
      <c r="J783" t="b">
        <f>EXACT(LEFT(Table1[[#This Row],[Stock]],12),LEFT(Table1[[#This Row],[Production]],12))</f>
        <v>1</v>
      </c>
      <c r="K783" t="b">
        <f>EXACT((RIGHT(Table1[[#This Row],[Stock]],3)),((RIGHT(Table1[[#This Row],[Production]],3))))</f>
        <v>1</v>
      </c>
      <c r="L783" s="14" t="str">
        <f>IFERROR(VLOOKUP(Table1[[#This Row],[Stock]],[1]Sheet1!$A$7:$N$10000,14,0),"")</f>
        <v/>
      </c>
      <c r="M783" s="14" t="str">
        <f>IFERROR(ROUND((Table1[[#This Row],[Stock
(S&amp;L)]]/Table1[[#This Row],[Rate
(L/S)]]),0),"")</f>
        <v/>
      </c>
      <c r="O783" t="str">
        <f>IF(Table1[[#This Row],[Rate
(L/S)]]=1,"P/E","C")</f>
        <v>P/E</v>
      </c>
      <c r="P783" s="7">
        <f>IFERROR(VLOOKUP(Table1[[#This Row],[Stock]],[2]CUS030!$A$5:$BO$10000,21,0)/Table1[[#This Row],[Rate
(L/S)]],"")</f>
        <v>0</v>
      </c>
      <c r="Q783" s="7">
        <f>IFERROR(VLOOKUP(Table1[[#This Row],[Stock]],[2]CUS030!$A$5:$BO$10000,22,0)/Table1[[#This Row],[Rate
(L/S)]],"")</f>
        <v>0</v>
      </c>
      <c r="R783" s="7">
        <f>IFERROR(VLOOKUP(Table1[[#This Row],[Stock]],[2]CUS030!$A$5:$BO$10000,23,0)/Table1[[#This Row],[Rate
(L/S)]],"")</f>
        <v>0</v>
      </c>
      <c r="S783" s="7">
        <f>IFERROR(VLOOKUP(Table1[[#This Row],[Stock]],[2]CUS030!$A$5:$BO$10000,24,0)/Table1[[#This Row],[Rate
(L/S)]],"")</f>
        <v>0</v>
      </c>
      <c r="T783" s="7">
        <f>IFERROR(VLOOKUP(Table1[[#This Row],[Stock]],[2]CUS030!$A$5:$BO$10000,25,0)/Table1[[#This Row],[Rate
(L/S)]],"")</f>
        <v>0</v>
      </c>
      <c r="U783" s="7">
        <f>IFERROR(VLOOKUP(Table1[[#This Row],[Stock]],[2]CUS030!$A$5:$BO$10000,26,0)/Table1[[#This Row],[Rate
(L/S)]],"")</f>
        <v>0</v>
      </c>
      <c r="V783" s="7">
        <f>IFERROR(VLOOKUP(Table1[[#This Row],[Stock]],[2]CUS030!$A$5:$BO$10000,27,0)/Table1[[#This Row],[Rate
(L/S)]],"")</f>
        <v>0</v>
      </c>
      <c r="W783" s="7">
        <f>IFERROR(VLOOKUP(Table1[[#This Row],[Stock]],[2]CUS030!$A$5:$BO$10000,28,0)/Table1[[#This Row],[Rate
(L/S)]],"")</f>
        <v>0</v>
      </c>
      <c r="X783" s="7">
        <f>IFERROR(VLOOKUP(Table1[[#This Row],[Stock]],[2]CUS030!$A$5:$BO$10000,29,0)/Table1[[#This Row],[Rate
(L/S)]],"")</f>
        <v>0</v>
      </c>
      <c r="Y783" s="7">
        <f>IFERROR(VLOOKUP(Table1[[#This Row],[Stock]],[2]CUS030!$A$5:$BO$10000,30,0)/Table1[[#This Row],[Rate
(L/S)]],"")</f>
        <v>0</v>
      </c>
      <c r="Z783" s="7">
        <f>IFERROR(VLOOKUP(Table1[[#This Row],[Stock]],[2]CUS030!$A$5:$BO$10000,31,0)/Table1[[#This Row],[Rate
(L/S)]],"")</f>
        <v>0</v>
      </c>
      <c r="AA783" s="7">
        <f>IFERROR(VLOOKUP(Table1[[#This Row],[Stock]],[2]CUS030!$A$5:$BO$10000,32,0)/Table1[[#This Row],[Rate
(L/S)]],"")</f>
        <v>0</v>
      </c>
      <c r="AB783" s="7">
        <f>IFERROR(VLOOKUP(Table1[[#This Row],[Stock]],[2]CUS030!$A$5:$BO$10000,33,0)/Table1[[#This Row],[Rate
(L/S)]],"")</f>
        <v>0</v>
      </c>
      <c r="AC783" s="7">
        <f>IFERROR(VLOOKUP(Table1[[#This Row],[Stock]],[2]CUS030!$A$5:$BO$10000,34,0)/Table1[[#This Row],[Rate
(L/S)]],"")</f>
        <v>0</v>
      </c>
      <c r="AD783" s="7">
        <f>IFERROR(VLOOKUP(Table1[[#This Row],[Stock]],[2]CUS030!$A$5:$BO$10000,35,0)/Table1[[#This Row],[Rate
(L/S)]],"")</f>
        <v>0</v>
      </c>
      <c r="AE783" s="7">
        <f>IFERROR(VLOOKUP(Table1[[#This Row],[Stock]],[2]CUS030!$A$5:$BO$10000,36,0)/Table1[[#This Row],[Rate
(L/S)]],"")</f>
        <v>0</v>
      </c>
      <c r="AF783" s="7">
        <f>IFERROR(VLOOKUP(Table1[[#This Row],[Stock]],[2]CUS030!$A$5:$BO$10000,37,0)/Table1[[#This Row],[Rate
(L/S)]],"")</f>
        <v>0</v>
      </c>
      <c r="AG783" s="7">
        <f>IFERROR(VLOOKUP(Table1[[#This Row],[Stock]],[2]CUS030!$A$5:$BO$10000,38,0)/Table1[[#This Row],[Rate
(L/S)]],"")</f>
        <v>0</v>
      </c>
      <c r="AH783" s="7">
        <f>IFERROR(VLOOKUP(Table1[[#This Row],[Stock]],[2]CUS030!$A$5:$BO$10000,39,0)/Table1[[#This Row],[Rate
(L/S)]],"")</f>
        <v>0</v>
      </c>
      <c r="AI783" s="7">
        <f>IFERROR(VLOOKUP(Table1[[#This Row],[Stock]],[2]CUS030!$A$5:$BO$10000,40,0)/Table1[[#This Row],[Rate
(L/S)]],"")</f>
        <v>0</v>
      </c>
      <c r="AJ783" s="7">
        <f>IFERROR(VLOOKUP(Table1[[#This Row],[Stock]],[2]CUS030!$A$5:$BO$10000,41,0)/Table1[[#This Row],[Rate
(L/S)]],"")</f>
        <v>0</v>
      </c>
      <c r="AK783" s="7">
        <f>IFERROR(VLOOKUP(Table1[[#This Row],[Stock]],[2]CUS030!$A$5:$BO$10000,42,0)/Table1[[#This Row],[Rate
(L/S)]],"")</f>
        <v>0</v>
      </c>
      <c r="AL783" s="7">
        <f>IFERROR(VLOOKUP(Table1[[#This Row],[Stock]],[2]CUS030!$A$5:$BO$10000,43,0)/Table1[[#This Row],[Rate
(L/S)]],"")</f>
        <v>0</v>
      </c>
      <c r="AM783" s="7">
        <f>IFERROR(VLOOKUP(Table1[[#This Row],[Stock]],[2]CUS030!$A$5:$BO$10000,44,0)/Table1[[#This Row],[Rate
(L/S)]],"")</f>
        <v>0</v>
      </c>
      <c r="AN783" s="7">
        <f>IFERROR(VLOOKUP(Table1[[#This Row],[Stock]],[2]CUS030!$A$5:$BO$10000,45,0)/Table1[[#This Row],[Rate
(L/S)]],"")</f>
        <v>0</v>
      </c>
      <c r="AO783" s="7">
        <f>IFERROR(VLOOKUP(Table1[[#This Row],[Stock]],[2]CUS030!$A$5:$BO$10000,46,0)/Table1[[#This Row],[Rate
(L/S)]],"")</f>
        <v>0</v>
      </c>
      <c r="AP783" s="7">
        <f>IFERROR(VLOOKUP(Table1[[#This Row],[Stock]],[2]CUS030!$A$5:$BO$10000,47,0)/Table1[[#This Row],[Rate
(L/S)]],"")</f>
        <v>0</v>
      </c>
      <c r="AQ783" s="7">
        <f>IFERROR(VLOOKUP(Table1[[#This Row],[Stock]],[2]CUS030!$A$5:$BO$10000,48,0)/Table1[[#This Row],[Rate
(L/S)]],"")</f>
        <v>0</v>
      </c>
      <c r="AR783" s="7">
        <f>IFERROR(VLOOKUP(Table1[[#This Row],[Stock]],[2]CUS030!$A$5:$BO$10000,49,0)/Table1[[#This Row],[Rate
(L/S)]],"")</f>
        <v>0</v>
      </c>
      <c r="AS783" s="7">
        <f>IFERROR(VLOOKUP(Table1[[#This Row],[Stock]],[2]CUS030!$A$5:$BO$10000,50,0)/Table1[[#This Row],[Rate
(L/S)]],"")</f>
        <v>0</v>
      </c>
      <c r="AT783" s="7">
        <f>IFERROR(VLOOKUP(Table1[[#This Row],[Stock]],[2]CUS030!$A$5:$BO$10000,51,0)/Table1[[#This Row],[Rate
(L/S)]],"")</f>
        <v>0</v>
      </c>
      <c r="AU783" s="7">
        <f>IFERROR(VLOOKUP(Table1[[#This Row],[Stock]],[2]CUS030!$A$5:$BO$10000,52,0)/Table1[[#This Row],[Rate
(L/S)]],"")</f>
        <v>0</v>
      </c>
      <c r="AV783" s="7">
        <f>IFERROR(VLOOKUP(Table1[[#This Row],[Stock]],[2]CUS030!$A$5:$BO$10000,53,0)/Table1[[#This Row],[Rate
(L/S)]],"")</f>
        <v>0</v>
      </c>
      <c r="AW783" s="7">
        <f>IFERROR(VLOOKUP(Table1[[#This Row],[Stock]],[2]CUS030!$A$5:$BO$10000,54,0)/Table1[[#This Row],[Rate
(L/S)]],"")</f>
        <v>0</v>
      </c>
      <c r="AX783" s="7">
        <f>IFERROR(VLOOKUP(Table1[[#This Row],[Stock]],[2]CUS030!$A$5:$BO$10000,55,0)/Table1[[#This Row],[Rate
(L/S)]],"")</f>
        <v>0</v>
      </c>
      <c r="AY783" s="7">
        <f>IFERROR(VLOOKUP(Table1[[#This Row],[Stock]],[2]CUS030!$A$5:$BO$10000,56,0)/Table1[[#This Row],[Rate
(L/S)]],"")</f>
        <v>0</v>
      </c>
      <c r="AZ783" s="7">
        <f>IFERROR(VLOOKUP(Table1[[#This Row],[Stock]],[2]CUS030!$A$5:$BO$10000,57,0)/Table1[[#This Row],[Rate
(L/S)]],"")</f>
        <v>0</v>
      </c>
      <c r="BA783" s="7">
        <f>IFERROR(VLOOKUP(Table1[[#This Row],[Stock]],[2]CUS030!$A$5:$BO$10000,58,0)/Table1[[#This Row],[Rate
(L/S)]],"")</f>
        <v>0</v>
      </c>
      <c r="BB783" s="7">
        <f>IFERROR(VLOOKUP(Table1[[#This Row],[Stock]],[2]CUS030!$A$5:$BO$10000,59,0)/Table1[[#This Row],[Rate
(L/S)]],"")</f>
        <v>0</v>
      </c>
      <c r="BC783" s="7">
        <f>IFERROR(VLOOKUP(Table1[[#This Row],[Stock]],[2]CUS030!$A$5:$BO$10000,60,0)/Table1[[#This Row],[Rate
(L/S)]],"")</f>
        <v>0</v>
      </c>
      <c r="BD783" s="7">
        <f>IFERROR(VLOOKUP(Table1[[#This Row],[Stock]],[2]CUS030!$A$5:$BO$10000,61,0)/Table1[[#This Row],[Rate
(L/S)]],"")</f>
        <v>0</v>
      </c>
      <c r="BE783" s="7">
        <f>IFERROR(VLOOKUP(Table1[[#This Row],[Stock]],[2]CUS030!$A$5:$BO$10000,62,0)/Table1[[#This Row],[Rate
(L/S)]],"")</f>
        <v>0</v>
      </c>
      <c r="BF783" s="7">
        <f>IFERROR(VLOOKUP(Table1[[#This Row],[Stock]],[2]CUS030!$A$5:$BO$10000,63,0)/Table1[[#This Row],[Rate
(L/S)]],"")</f>
        <v>0</v>
      </c>
      <c r="BG783" s="7">
        <f>IFERROR(VLOOKUP(Table1[[#This Row],[Stock]],[2]CUS030!$A$5:$BO$10000,64,0)/Table1[[#This Row],[Rate
(L/S)]],"")</f>
        <v>0</v>
      </c>
      <c r="BH783" s="7">
        <f>IFERROR(VLOOKUP(Table1[[#This Row],[Stock]],[2]CUS030!$A$5:$BO$10000,65,0)/Table1[[#This Row],[Rate
(L/S)]],"")</f>
        <v>0</v>
      </c>
      <c r="BI783" s="7" t="s">
        <v>1</v>
      </c>
      <c r="BJ783" s="15">
        <f>IFERROR(IF(Table1[[#This Row],[S.Material]]="S",(Table1[[#This Row],[Total Qty]]+Table1[[#This Row],[N+1]]+Table1[[#This Row],[N+2]]),Table1[[#This Row],[Total Qty]]+Table1[[#This Row],[N+1]]),)</f>
        <v>0</v>
      </c>
      <c r="BK783" s="7" t="str">
        <f>IFERROR(IF(((AVERAGE((Table1[[#This Row],[N+1]],Table1[[#This Row],[N+2]]),Table1[[#This Row],[N+3]])-(Table1[[#This Row],[Total Qty]])))&gt;500,"Fixed&gt;500pcs",""),"")</f>
        <v/>
      </c>
      <c r="BL783" s="7" t="str">
        <f>IF(AND(Table1[[#This Row],[Last Forcast]]=0,Table1[[#This Row],[Total Qty]]&gt;0,Table1[[#This Row],[N+1]]&gt;0),"Check PO again","")</f>
        <v/>
      </c>
    </row>
    <row r="784" spans="2:64" x14ac:dyDescent="0.3">
      <c r="B784">
        <v>782</v>
      </c>
      <c r="C784" t="s">
        <v>992</v>
      </c>
      <c r="D784">
        <f>IFERROR(ROUND((MID(Table1[[#This Row],[Production]],35,(LEN(Table1[[#This Row],[Production]]))-37)/(MID(Table1[[#This Row],[Stock]],35,(LEN(Table1[[#This Row],[Stock]]))-37))),0),"")</f>
        <v>1</v>
      </c>
      <c r="E784" t="s">
        <v>992</v>
      </c>
      <c r="F784" s="16">
        <f>VLOOKUP(LEFT(Table1[[#This Row],[Production]],LEN(Table1[[#This Row],[Production]])-7),Item!$A$5:$Z$1000,26,0)</f>
        <v>0.69</v>
      </c>
      <c r="H784" s="8" t="str">
        <f>IFERROR(VLOOKUP(MID(Table1[[#This Row],[Production]],10,2),Special!$B$2:$D$26,3,0),"")</f>
        <v>-</v>
      </c>
      <c r="J784" t="b">
        <f>EXACT(LEFT(Table1[[#This Row],[Stock]],12),LEFT(Table1[[#This Row],[Production]],12))</f>
        <v>1</v>
      </c>
      <c r="K784" t="b">
        <f>EXACT((RIGHT(Table1[[#This Row],[Stock]],3)),((RIGHT(Table1[[#This Row],[Production]],3))))</f>
        <v>1</v>
      </c>
      <c r="L784" s="14" t="str">
        <f>IFERROR(VLOOKUP(Table1[[#This Row],[Stock]],[1]Sheet1!$A$7:$N$10000,14,0),"")</f>
        <v/>
      </c>
      <c r="M784" s="14" t="str">
        <f>IFERROR(ROUND((Table1[[#This Row],[Stock
(S&amp;L)]]/Table1[[#This Row],[Rate
(L/S)]]),0),"")</f>
        <v/>
      </c>
      <c r="O784" t="str">
        <f>IF(Table1[[#This Row],[Rate
(L/S)]]=1,"P/E","C")</f>
        <v>P/E</v>
      </c>
      <c r="P784" s="7">
        <f>IFERROR(VLOOKUP(Table1[[#This Row],[Stock]],[2]CUS030!$A$5:$BO$10000,21,0)/Table1[[#This Row],[Rate
(L/S)]],"")</f>
        <v>0</v>
      </c>
      <c r="Q784" s="7">
        <f>IFERROR(VLOOKUP(Table1[[#This Row],[Stock]],[2]CUS030!$A$5:$BO$10000,22,0)/Table1[[#This Row],[Rate
(L/S)]],"")</f>
        <v>0</v>
      </c>
      <c r="R784" s="7">
        <f>IFERROR(VLOOKUP(Table1[[#This Row],[Stock]],[2]CUS030!$A$5:$BO$10000,23,0)/Table1[[#This Row],[Rate
(L/S)]],"")</f>
        <v>0</v>
      </c>
      <c r="S784" s="7">
        <f>IFERROR(VLOOKUP(Table1[[#This Row],[Stock]],[2]CUS030!$A$5:$BO$10000,24,0)/Table1[[#This Row],[Rate
(L/S)]],"")</f>
        <v>0</v>
      </c>
      <c r="T784" s="7">
        <f>IFERROR(VLOOKUP(Table1[[#This Row],[Stock]],[2]CUS030!$A$5:$BO$10000,25,0)/Table1[[#This Row],[Rate
(L/S)]],"")</f>
        <v>0</v>
      </c>
      <c r="U784" s="7">
        <f>IFERROR(VLOOKUP(Table1[[#This Row],[Stock]],[2]CUS030!$A$5:$BO$10000,26,0)/Table1[[#This Row],[Rate
(L/S)]],"")</f>
        <v>0</v>
      </c>
      <c r="V784" s="7">
        <f>IFERROR(VLOOKUP(Table1[[#This Row],[Stock]],[2]CUS030!$A$5:$BO$10000,27,0)/Table1[[#This Row],[Rate
(L/S)]],"")</f>
        <v>0</v>
      </c>
      <c r="W784" s="7">
        <f>IFERROR(VLOOKUP(Table1[[#This Row],[Stock]],[2]CUS030!$A$5:$BO$10000,28,0)/Table1[[#This Row],[Rate
(L/S)]],"")</f>
        <v>0</v>
      </c>
      <c r="X784" s="7">
        <f>IFERROR(VLOOKUP(Table1[[#This Row],[Stock]],[2]CUS030!$A$5:$BO$10000,29,0)/Table1[[#This Row],[Rate
(L/S)]],"")</f>
        <v>0</v>
      </c>
      <c r="Y784" s="7">
        <f>IFERROR(VLOOKUP(Table1[[#This Row],[Stock]],[2]CUS030!$A$5:$BO$10000,30,0)/Table1[[#This Row],[Rate
(L/S)]],"")</f>
        <v>0</v>
      </c>
      <c r="Z784" s="7">
        <f>IFERROR(VLOOKUP(Table1[[#This Row],[Stock]],[2]CUS030!$A$5:$BO$10000,31,0)/Table1[[#This Row],[Rate
(L/S)]],"")</f>
        <v>0</v>
      </c>
      <c r="AA784" s="7">
        <f>IFERROR(VLOOKUP(Table1[[#This Row],[Stock]],[2]CUS030!$A$5:$BO$10000,32,0)/Table1[[#This Row],[Rate
(L/S)]],"")</f>
        <v>0</v>
      </c>
      <c r="AB784" s="7">
        <f>IFERROR(VLOOKUP(Table1[[#This Row],[Stock]],[2]CUS030!$A$5:$BO$10000,33,0)/Table1[[#This Row],[Rate
(L/S)]],"")</f>
        <v>0</v>
      </c>
      <c r="AC784" s="7">
        <f>IFERROR(VLOOKUP(Table1[[#This Row],[Stock]],[2]CUS030!$A$5:$BO$10000,34,0)/Table1[[#This Row],[Rate
(L/S)]],"")</f>
        <v>0</v>
      </c>
      <c r="AD784" s="7">
        <f>IFERROR(VLOOKUP(Table1[[#This Row],[Stock]],[2]CUS030!$A$5:$BO$10000,35,0)/Table1[[#This Row],[Rate
(L/S)]],"")</f>
        <v>0</v>
      </c>
      <c r="AE784" s="7">
        <f>IFERROR(VLOOKUP(Table1[[#This Row],[Stock]],[2]CUS030!$A$5:$BO$10000,36,0)/Table1[[#This Row],[Rate
(L/S)]],"")</f>
        <v>0</v>
      </c>
      <c r="AF784" s="7">
        <f>IFERROR(VLOOKUP(Table1[[#This Row],[Stock]],[2]CUS030!$A$5:$BO$10000,37,0)/Table1[[#This Row],[Rate
(L/S)]],"")</f>
        <v>0</v>
      </c>
      <c r="AG784" s="7">
        <f>IFERROR(VLOOKUP(Table1[[#This Row],[Stock]],[2]CUS030!$A$5:$BO$10000,38,0)/Table1[[#This Row],[Rate
(L/S)]],"")</f>
        <v>0</v>
      </c>
      <c r="AH784" s="7">
        <f>IFERROR(VLOOKUP(Table1[[#This Row],[Stock]],[2]CUS030!$A$5:$BO$10000,39,0)/Table1[[#This Row],[Rate
(L/S)]],"")</f>
        <v>0</v>
      </c>
      <c r="AI784" s="7">
        <f>IFERROR(VLOOKUP(Table1[[#This Row],[Stock]],[2]CUS030!$A$5:$BO$10000,40,0)/Table1[[#This Row],[Rate
(L/S)]],"")</f>
        <v>0</v>
      </c>
      <c r="AJ784" s="7">
        <f>IFERROR(VLOOKUP(Table1[[#This Row],[Stock]],[2]CUS030!$A$5:$BO$10000,41,0)/Table1[[#This Row],[Rate
(L/S)]],"")</f>
        <v>0</v>
      </c>
      <c r="AK784" s="7">
        <f>IFERROR(VLOOKUP(Table1[[#This Row],[Stock]],[2]CUS030!$A$5:$BO$10000,42,0)/Table1[[#This Row],[Rate
(L/S)]],"")</f>
        <v>0</v>
      </c>
      <c r="AL784" s="7">
        <f>IFERROR(VLOOKUP(Table1[[#This Row],[Stock]],[2]CUS030!$A$5:$BO$10000,43,0)/Table1[[#This Row],[Rate
(L/S)]],"")</f>
        <v>0</v>
      </c>
      <c r="AM784" s="7">
        <f>IFERROR(VLOOKUP(Table1[[#This Row],[Stock]],[2]CUS030!$A$5:$BO$10000,44,0)/Table1[[#This Row],[Rate
(L/S)]],"")</f>
        <v>0</v>
      </c>
      <c r="AN784" s="7">
        <f>IFERROR(VLOOKUP(Table1[[#This Row],[Stock]],[2]CUS030!$A$5:$BO$10000,45,0)/Table1[[#This Row],[Rate
(L/S)]],"")</f>
        <v>0</v>
      </c>
      <c r="AO784" s="7">
        <f>IFERROR(VLOOKUP(Table1[[#This Row],[Stock]],[2]CUS030!$A$5:$BO$10000,46,0)/Table1[[#This Row],[Rate
(L/S)]],"")</f>
        <v>0</v>
      </c>
      <c r="AP784" s="7">
        <f>IFERROR(VLOOKUP(Table1[[#This Row],[Stock]],[2]CUS030!$A$5:$BO$10000,47,0)/Table1[[#This Row],[Rate
(L/S)]],"")</f>
        <v>0</v>
      </c>
      <c r="AQ784" s="7">
        <f>IFERROR(VLOOKUP(Table1[[#This Row],[Stock]],[2]CUS030!$A$5:$BO$10000,48,0)/Table1[[#This Row],[Rate
(L/S)]],"")</f>
        <v>0</v>
      </c>
      <c r="AR784" s="7">
        <f>IFERROR(VLOOKUP(Table1[[#This Row],[Stock]],[2]CUS030!$A$5:$BO$10000,49,0)/Table1[[#This Row],[Rate
(L/S)]],"")</f>
        <v>0</v>
      </c>
      <c r="AS784" s="7">
        <f>IFERROR(VLOOKUP(Table1[[#This Row],[Stock]],[2]CUS030!$A$5:$BO$10000,50,0)/Table1[[#This Row],[Rate
(L/S)]],"")</f>
        <v>0</v>
      </c>
      <c r="AT784" s="7">
        <f>IFERROR(VLOOKUP(Table1[[#This Row],[Stock]],[2]CUS030!$A$5:$BO$10000,51,0)/Table1[[#This Row],[Rate
(L/S)]],"")</f>
        <v>0</v>
      </c>
      <c r="AU784" s="7">
        <f>IFERROR(VLOOKUP(Table1[[#This Row],[Stock]],[2]CUS030!$A$5:$BO$10000,52,0)/Table1[[#This Row],[Rate
(L/S)]],"")</f>
        <v>0</v>
      </c>
      <c r="AV784" s="7">
        <f>IFERROR(VLOOKUP(Table1[[#This Row],[Stock]],[2]CUS030!$A$5:$BO$10000,53,0)/Table1[[#This Row],[Rate
(L/S)]],"")</f>
        <v>0</v>
      </c>
      <c r="AW784" s="7">
        <f>IFERROR(VLOOKUP(Table1[[#This Row],[Stock]],[2]CUS030!$A$5:$BO$10000,54,0)/Table1[[#This Row],[Rate
(L/S)]],"")</f>
        <v>0</v>
      </c>
      <c r="AX784" s="7">
        <f>IFERROR(VLOOKUP(Table1[[#This Row],[Stock]],[2]CUS030!$A$5:$BO$10000,55,0)/Table1[[#This Row],[Rate
(L/S)]],"")</f>
        <v>0</v>
      </c>
      <c r="AY784" s="7">
        <f>IFERROR(VLOOKUP(Table1[[#This Row],[Stock]],[2]CUS030!$A$5:$BO$10000,56,0)/Table1[[#This Row],[Rate
(L/S)]],"")</f>
        <v>0</v>
      </c>
      <c r="AZ784" s="7">
        <f>IFERROR(VLOOKUP(Table1[[#This Row],[Stock]],[2]CUS030!$A$5:$BO$10000,57,0)/Table1[[#This Row],[Rate
(L/S)]],"")</f>
        <v>0</v>
      </c>
      <c r="BA784" s="7">
        <f>IFERROR(VLOOKUP(Table1[[#This Row],[Stock]],[2]CUS030!$A$5:$BO$10000,58,0)/Table1[[#This Row],[Rate
(L/S)]],"")</f>
        <v>0</v>
      </c>
      <c r="BB784" s="7">
        <f>IFERROR(VLOOKUP(Table1[[#This Row],[Stock]],[2]CUS030!$A$5:$BO$10000,59,0)/Table1[[#This Row],[Rate
(L/S)]],"")</f>
        <v>0</v>
      </c>
      <c r="BC784" s="7">
        <f>IFERROR(VLOOKUP(Table1[[#This Row],[Stock]],[2]CUS030!$A$5:$BO$10000,60,0)/Table1[[#This Row],[Rate
(L/S)]],"")</f>
        <v>0</v>
      </c>
      <c r="BD784" s="7">
        <f>IFERROR(VLOOKUP(Table1[[#This Row],[Stock]],[2]CUS030!$A$5:$BO$10000,61,0)/Table1[[#This Row],[Rate
(L/S)]],"")</f>
        <v>0</v>
      </c>
      <c r="BE784" s="7">
        <f>IFERROR(VLOOKUP(Table1[[#This Row],[Stock]],[2]CUS030!$A$5:$BO$10000,62,0)/Table1[[#This Row],[Rate
(L/S)]],"")</f>
        <v>0</v>
      </c>
      <c r="BF784" s="7">
        <f>IFERROR(VLOOKUP(Table1[[#This Row],[Stock]],[2]CUS030!$A$5:$BO$10000,63,0)/Table1[[#This Row],[Rate
(L/S)]],"")</f>
        <v>0</v>
      </c>
      <c r="BG784" s="7">
        <f>IFERROR(VLOOKUP(Table1[[#This Row],[Stock]],[2]CUS030!$A$5:$BO$10000,64,0)/Table1[[#This Row],[Rate
(L/S)]],"")</f>
        <v>0</v>
      </c>
      <c r="BH784" s="7">
        <f>IFERROR(VLOOKUP(Table1[[#This Row],[Stock]],[2]CUS030!$A$5:$BO$10000,65,0)/Table1[[#This Row],[Rate
(L/S)]],"")</f>
        <v>0</v>
      </c>
      <c r="BI784" s="7" t="s">
        <v>1</v>
      </c>
      <c r="BJ784" s="15">
        <f>IFERROR(IF(Table1[[#This Row],[S.Material]]="S",(Table1[[#This Row],[Total Qty]]+Table1[[#This Row],[N+1]]+Table1[[#This Row],[N+2]]),Table1[[#This Row],[Total Qty]]+Table1[[#This Row],[N+1]]),)</f>
        <v>0</v>
      </c>
      <c r="BK784" s="7" t="str">
        <f>IFERROR(IF(((AVERAGE((Table1[[#This Row],[N+1]],Table1[[#This Row],[N+2]]),Table1[[#This Row],[N+3]])-(Table1[[#This Row],[Total Qty]])))&gt;500,"Fixed&gt;500pcs",""),"")</f>
        <v/>
      </c>
      <c r="BL784" s="7" t="str">
        <f>IF(AND(Table1[[#This Row],[Last Forcast]]=0,Table1[[#This Row],[Total Qty]]&gt;0,Table1[[#This Row],[N+1]]&gt;0),"Check PO again","")</f>
        <v/>
      </c>
    </row>
    <row r="785" spans="2:64" x14ac:dyDescent="0.3">
      <c r="B785">
        <v>783</v>
      </c>
      <c r="C785" t="s">
        <v>993</v>
      </c>
      <c r="D785">
        <f>IFERROR(ROUND((MID(Table1[[#This Row],[Production]],35,(LEN(Table1[[#This Row],[Production]]))-37)/(MID(Table1[[#This Row],[Stock]],35,(LEN(Table1[[#This Row],[Stock]]))-37))),0),"")</f>
        <v>1</v>
      </c>
      <c r="E785" t="s">
        <v>993</v>
      </c>
      <c r="F785" s="16">
        <f>VLOOKUP(LEFT(Table1[[#This Row],[Production]],LEN(Table1[[#This Row],[Production]])-7),Item!$A$5:$Z$1000,26,0)</f>
        <v>1.1539999999999999</v>
      </c>
      <c r="H785" s="8" t="str">
        <f>IFERROR(VLOOKUP(MID(Table1[[#This Row],[Production]],10,2),Special!$B$2:$D$26,3,0),"")</f>
        <v>-</v>
      </c>
      <c r="J785" t="b">
        <f>EXACT(LEFT(Table1[[#This Row],[Stock]],12),LEFT(Table1[[#This Row],[Production]],12))</f>
        <v>1</v>
      </c>
      <c r="K785" t="b">
        <f>EXACT((RIGHT(Table1[[#This Row],[Stock]],3)),((RIGHT(Table1[[#This Row],[Production]],3))))</f>
        <v>1</v>
      </c>
      <c r="L785" s="14" t="str">
        <f>IFERROR(VLOOKUP(Table1[[#This Row],[Stock]],[1]Sheet1!$A$7:$N$10000,14,0),"")</f>
        <v/>
      </c>
      <c r="M785" s="14" t="str">
        <f>IFERROR(ROUND((Table1[[#This Row],[Stock
(S&amp;L)]]/Table1[[#This Row],[Rate
(L/S)]]),0),"")</f>
        <v/>
      </c>
      <c r="O785" t="str">
        <f>IF(Table1[[#This Row],[Rate
(L/S)]]=1,"P/E","C")</f>
        <v>P/E</v>
      </c>
      <c r="P785" s="7">
        <f>IFERROR(VLOOKUP(Table1[[#This Row],[Stock]],[2]CUS030!$A$5:$BO$10000,21,0)/Table1[[#This Row],[Rate
(L/S)]],"")</f>
        <v>0</v>
      </c>
      <c r="Q785" s="7">
        <f>IFERROR(VLOOKUP(Table1[[#This Row],[Stock]],[2]CUS030!$A$5:$BO$10000,22,0)/Table1[[#This Row],[Rate
(L/S)]],"")</f>
        <v>0</v>
      </c>
      <c r="R785" s="7">
        <f>IFERROR(VLOOKUP(Table1[[#This Row],[Stock]],[2]CUS030!$A$5:$BO$10000,23,0)/Table1[[#This Row],[Rate
(L/S)]],"")</f>
        <v>0</v>
      </c>
      <c r="S785" s="7">
        <f>IFERROR(VLOOKUP(Table1[[#This Row],[Stock]],[2]CUS030!$A$5:$BO$10000,24,0)/Table1[[#This Row],[Rate
(L/S)]],"")</f>
        <v>0</v>
      </c>
      <c r="T785" s="7">
        <f>IFERROR(VLOOKUP(Table1[[#This Row],[Stock]],[2]CUS030!$A$5:$BO$10000,25,0)/Table1[[#This Row],[Rate
(L/S)]],"")</f>
        <v>0</v>
      </c>
      <c r="U785" s="7">
        <f>IFERROR(VLOOKUP(Table1[[#This Row],[Stock]],[2]CUS030!$A$5:$BO$10000,26,0)/Table1[[#This Row],[Rate
(L/S)]],"")</f>
        <v>0</v>
      </c>
      <c r="V785" s="7">
        <f>IFERROR(VLOOKUP(Table1[[#This Row],[Stock]],[2]CUS030!$A$5:$BO$10000,27,0)/Table1[[#This Row],[Rate
(L/S)]],"")</f>
        <v>0</v>
      </c>
      <c r="W785" s="7">
        <f>IFERROR(VLOOKUP(Table1[[#This Row],[Stock]],[2]CUS030!$A$5:$BO$10000,28,0)/Table1[[#This Row],[Rate
(L/S)]],"")</f>
        <v>0</v>
      </c>
      <c r="X785" s="7">
        <f>IFERROR(VLOOKUP(Table1[[#This Row],[Stock]],[2]CUS030!$A$5:$BO$10000,29,0)/Table1[[#This Row],[Rate
(L/S)]],"")</f>
        <v>0</v>
      </c>
      <c r="Y785" s="7">
        <f>IFERROR(VLOOKUP(Table1[[#This Row],[Stock]],[2]CUS030!$A$5:$BO$10000,30,0)/Table1[[#This Row],[Rate
(L/S)]],"")</f>
        <v>0</v>
      </c>
      <c r="Z785" s="7">
        <f>IFERROR(VLOOKUP(Table1[[#This Row],[Stock]],[2]CUS030!$A$5:$BO$10000,31,0)/Table1[[#This Row],[Rate
(L/S)]],"")</f>
        <v>0</v>
      </c>
      <c r="AA785" s="7">
        <f>IFERROR(VLOOKUP(Table1[[#This Row],[Stock]],[2]CUS030!$A$5:$BO$10000,32,0)/Table1[[#This Row],[Rate
(L/S)]],"")</f>
        <v>0</v>
      </c>
      <c r="AB785" s="7">
        <f>IFERROR(VLOOKUP(Table1[[#This Row],[Stock]],[2]CUS030!$A$5:$BO$10000,33,0)/Table1[[#This Row],[Rate
(L/S)]],"")</f>
        <v>0</v>
      </c>
      <c r="AC785" s="7">
        <f>IFERROR(VLOOKUP(Table1[[#This Row],[Stock]],[2]CUS030!$A$5:$BO$10000,34,0)/Table1[[#This Row],[Rate
(L/S)]],"")</f>
        <v>0</v>
      </c>
      <c r="AD785" s="7">
        <f>IFERROR(VLOOKUP(Table1[[#This Row],[Stock]],[2]CUS030!$A$5:$BO$10000,35,0)/Table1[[#This Row],[Rate
(L/S)]],"")</f>
        <v>0</v>
      </c>
      <c r="AE785" s="7">
        <f>IFERROR(VLOOKUP(Table1[[#This Row],[Stock]],[2]CUS030!$A$5:$BO$10000,36,0)/Table1[[#This Row],[Rate
(L/S)]],"")</f>
        <v>0</v>
      </c>
      <c r="AF785" s="7">
        <f>IFERROR(VLOOKUP(Table1[[#This Row],[Stock]],[2]CUS030!$A$5:$BO$10000,37,0)/Table1[[#This Row],[Rate
(L/S)]],"")</f>
        <v>0</v>
      </c>
      <c r="AG785" s="7">
        <f>IFERROR(VLOOKUP(Table1[[#This Row],[Stock]],[2]CUS030!$A$5:$BO$10000,38,0)/Table1[[#This Row],[Rate
(L/S)]],"")</f>
        <v>0</v>
      </c>
      <c r="AH785" s="7">
        <f>IFERROR(VLOOKUP(Table1[[#This Row],[Stock]],[2]CUS030!$A$5:$BO$10000,39,0)/Table1[[#This Row],[Rate
(L/S)]],"")</f>
        <v>0</v>
      </c>
      <c r="AI785" s="7">
        <f>IFERROR(VLOOKUP(Table1[[#This Row],[Stock]],[2]CUS030!$A$5:$BO$10000,40,0)/Table1[[#This Row],[Rate
(L/S)]],"")</f>
        <v>0</v>
      </c>
      <c r="AJ785" s="7">
        <f>IFERROR(VLOOKUP(Table1[[#This Row],[Stock]],[2]CUS030!$A$5:$BO$10000,41,0)/Table1[[#This Row],[Rate
(L/S)]],"")</f>
        <v>0</v>
      </c>
      <c r="AK785" s="7">
        <f>IFERROR(VLOOKUP(Table1[[#This Row],[Stock]],[2]CUS030!$A$5:$BO$10000,42,0)/Table1[[#This Row],[Rate
(L/S)]],"")</f>
        <v>0</v>
      </c>
      <c r="AL785" s="7">
        <f>IFERROR(VLOOKUP(Table1[[#This Row],[Stock]],[2]CUS030!$A$5:$BO$10000,43,0)/Table1[[#This Row],[Rate
(L/S)]],"")</f>
        <v>0</v>
      </c>
      <c r="AM785" s="7">
        <f>IFERROR(VLOOKUP(Table1[[#This Row],[Stock]],[2]CUS030!$A$5:$BO$10000,44,0)/Table1[[#This Row],[Rate
(L/S)]],"")</f>
        <v>0</v>
      </c>
      <c r="AN785" s="7">
        <f>IFERROR(VLOOKUP(Table1[[#This Row],[Stock]],[2]CUS030!$A$5:$BO$10000,45,0)/Table1[[#This Row],[Rate
(L/S)]],"")</f>
        <v>0</v>
      </c>
      <c r="AO785" s="7">
        <f>IFERROR(VLOOKUP(Table1[[#This Row],[Stock]],[2]CUS030!$A$5:$BO$10000,46,0)/Table1[[#This Row],[Rate
(L/S)]],"")</f>
        <v>0</v>
      </c>
      <c r="AP785" s="7">
        <f>IFERROR(VLOOKUP(Table1[[#This Row],[Stock]],[2]CUS030!$A$5:$BO$10000,47,0)/Table1[[#This Row],[Rate
(L/S)]],"")</f>
        <v>0</v>
      </c>
      <c r="AQ785" s="7">
        <f>IFERROR(VLOOKUP(Table1[[#This Row],[Stock]],[2]CUS030!$A$5:$BO$10000,48,0)/Table1[[#This Row],[Rate
(L/S)]],"")</f>
        <v>0</v>
      </c>
      <c r="AR785" s="7">
        <f>IFERROR(VLOOKUP(Table1[[#This Row],[Stock]],[2]CUS030!$A$5:$BO$10000,49,0)/Table1[[#This Row],[Rate
(L/S)]],"")</f>
        <v>0</v>
      </c>
      <c r="AS785" s="7">
        <f>IFERROR(VLOOKUP(Table1[[#This Row],[Stock]],[2]CUS030!$A$5:$BO$10000,50,0)/Table1[[#This Row],[Rate
(L/S)]],"")</f>
        <v>0</v>
      </c>
      <c r="AT785" s="7">
        <f>IFERROR(VLOOKUP(Table1[[#This Row],[Stock]],[2]CUS030!$A$5:$BO$10000,51,0)/Table1[[#This Row],[Rate
(L/S)]],"")</f>
        <v>0</v>
      </c>
      <c r="AU785" s="7">
        <f>IFERROR(VLOOKUP(Table1[[#This Row],[Stock]],[2]CUS030!$A$5:$BO$10000,52,0)/Table1[[#This Row],[Rate
(L/S)]],"")</f>
        <v>0</v>
      </c>
      <c r="AV785" s="7">
        <f>IFERROR(VLOOKUP(Table1[[#This Row],[Stock]],[2]CUS030!$A$5:$BO$10000,53,0)/Table1[[#This Row],[Rate
(L/S)]],"")</f>
        <v>0</v>
      </c>
      <c r="AW785" s="7">
        <f>IFERROR(VLOOKUP(Table1[[#This Row],[Stock]],[2]CUS030!$A$5:$BO$10000,54,0)/Table1[[#This Row],[Rate
(L/S)]],"")</f>
        <v>0</v>
      </c>
      <c r="AX785" s="7">
        <f>IFERROR(VLOOKUP(Table1[[#This Row],[Stock]],[2]CUS030!$A$5:$BO$10000,55,0)/Table1[[#This Row],[Rate
(L/S)]],"")</f>
        <v>4</v>
      </c>
      <c r="AY785" s="7">
        <f>IFERROR(VLOOKUP(Table1[[#This Row],[Stock]],[2]CUS030!$A$5:$BO$10000,56,0)/Table1[[#This Row],[Rate
(L/S)]],"")</f>
        <v>16</v>
      </c>
      <c r="AZ785" s="7">
        <f>IFERROR(VLOOKUP(Table1[[#This Row],[Stock]],[2]CUS030!$A$5:$BO$10000,57,0)/Table1[[#This Row],[Rate
(L/S)]],"")</f>
        <v>0</v>
      </c>
      <c r="BA785" s="7">
        <f>IFERROR(VLOOKUP(Table1[[#This Row],[Stock]],[2]CUS030!$A$5:$BO$10000,58,0)/Table1[[#This Row],[Rate
(L/S)]],"")</f>
        <v>0</v>
      </c>
      <c r="BB785" s="7">
        <f>IFERROR(VLOOKUP(Table1[[#This Row],[Stock]],[2]CUS030!$A$5:$BO$10000,59,0)/Table1[[#This Row],[Rate
(L/S)]],"")</f>
        <v>0</v>
      </c>
      <c r="BC785" s="7">
        <f>IFERROR(VLOOKUP(Table1[[#This Row],[Stock]],[2]CUS030!$A$5:$BO$10000,60,0)/Table1[[#This Row],[Rate
(L/S)]],"")</f>
        <v>0</v>
      </c>
      <c r="BD785" s="7">
        <f>IFERROR(VLOOKUP(Table1[[#This Row],[Stock]],[2]CUS030!$A$5:$BO$10000,61,0)/Table1[[#This Row],[Rate
(L/S)]],"")</f>
        <v>0</v>
      </c>
      <c r="BE785" s="7">
        <f>IFERROR(VLOOKUP(Table1[[#This Row],[Stock]],[2]CUS030!$A$5:$BO$10000,62,0)/Table1[[#This Row],[Rate
(L/S)]],"")</f>
        <v>0</v>
      </c>
      <c r="BF785" s="7">
        <f>IFERROR(VLOOKUP(Table1[[#This Row],[Stock]],[2]CUS030!$A$5:$BO$10000,63,0)/Table1[[#This Row],[Rate
(L/S)]],"")</f>
        <v>0</v>
      </c>
      <c r="BG785" s="7">
        <f>IFERROR(VLOOKUP(Table1[[#This Row],[Stock]],[2]CUS030!$A$5:$BO$10000,64,0)/Table1[[#This Row],[Rate
(L/S)]],"")</f>
        <v>0</v>
      </c>
      <c r="BH785" s="7">
        <f>IFERROR(VLOOKUP(Table1[[#This Row],[Stock]],[2]CUS030!$A$5:$BO$10000,65,0)/Table1[[#This Row],[Rate
(L/S)]],"")</f>
        <v>0</v>
      </c>
      <c r="BI785" s="7" t="s">
        <v>1</v>
      </c>
      <c r="BJ785" s="15">
        <f>IFERROR(IF(Table1[[#This Row],[S.Material]]="S",(Table1[[#This Row],[Total Qty]]+Table1[[#This Row],[N+1]]+Table1[[#This Row],[N+2]]),Table1[[#This Row],[Total Qty]]+Table1[[#This Row],[N+1]]),)</f>
        <v>16</v>
      </c>
      <c r="BK785" s="7" t="str">
        <f>IFERROR(IF(((AVERAGE((Table1[[#This Row],[N+1]],Table1[[#This Row],[N+2]]),Table1[[#This Row],[N+3]])-(Table1[[#This Row],[Total Qty]])))&gt;500,"Fixed&gt;500pcs",""),"")</f>
        <v/>
      </c>
      <c r="BL785" s="7" t="str">
        <f>IF(AND(Table1[[#This Row],[Last Forcast]]=0,Table1[[#This Row],[Total Qty]]&gt;0,Table1[[#This Row],[N+1]]&gt;0),"Check PO again","")</f>
        <v/>
      </c>
    </row>
    <row r="786" spans="2:64" x14ac:dyDescent="0.3">
      <c r="B786">
        <v>784</v>
      </c>
      <c r="C786" t="s">
        <v>994</v>
      </c>
      <c r="D786">
        <f>IFERROR(ROUND((MID(Table1[[#This Row],[Production]],35,(LEN(Table1[[#This Row],[Production]]))-37)/(MID(Table1[[#This Row],[Stock]],35,(LEN(Table1[[#This Row],[Stock]]))-37))),0),"")</f>
        <v>1</v>
      </c>
      <c r="E786" t="s">
        <v>994</v>
      </c>
      <c r="F786" s="16">
        <f>VLOOKUP(LEFT(Table1[[#This Row],[Production]],LEN(Table1[[#This Row],[Production]])-7),Item!$A$5:$Z$1000,26,0)</f>
        <v>1.4259999999999999</v>
      </c>
      <c r="H786" s="8" t="str">
        <f>IFERROR(VLOOKUP(MID(Table1[[#This Row],[Production]],10,2),Special!$B$2:$D$26,3,0),"")</f>
        <v>-</v>
      </c>
      <c r="J786" t="b">
        <f>EXACT(LEFT(Table1[[#This Row],[Stock]],12),LEFT(Table1[[#This Row],[Production]],12))</f>
        <v>1</v>
      </c>
      <c r="K786" t="b">
        <f>EXACT((RIGHT(Table1[[#This Row],[Stock]],3)),((RIGHT(Table1[[#This Row],[Production]],3))))</f>
        <v>1</v>
      </c>
      <c r="L786" s="14" t="str">
        <f>IFERROR(VLOOKUP(Table1[[#This Row],[Stock]],[1]Sheet1!$A$7:$N$10000,14,0),"")</f>
        <v/>
      </c>
      <c r="M786" s="14" t="str">
        <f>IFERROR(ROUND((Table1[[#This Row],[Stock
(S&amp;L)]]/Table1[[#This Row],[Rate
(L/S)]]),0),"")</f>
        <v/>
      </c>
      <c r="O786" t="str">
        <f>IF(Table1[[#This Row],[Rate
(L/S)]]=1,"P/E","C")</f>
        <v>P/E</v>
      </c>
      <c r="P786" s="7">
        <f>IFERROR(VLOOKUP(Table1[[#This Row],[Stock]],[2]CUS030!$A$5:$BO$10000,21,0)/Table1[[#This Row],[Rate
(L/S)]],"")</f>
        <v>0</v>
      </c>
      <c r="Q786" s="7">
        <f>IFERROR(VLOOKUP(Table1[[#This Row],[Stock]],[2]CUS030!$A$5:$BO$10000,22,0)/Table1[[#This Row],[Rate
(L/S)]],"")</f>
        <v>0</v>
      </c>
      <c r="R786" s="7">
        <f>IFERROR(VLOOKUP(Table1[[#This Row],[Stock]],[2]CUS030!$A$5:$BO$10000,23,0)/Table1[[#This Row],[Rate
(L/S)]],"")</f>
        <v>0</v>
      </c>
      <c r="S786" s="7">
        <f>IFERROR(VLOOKUP(Table1[[#This Row],[Stock]],[2]CUS030!$A$5:$BO$10000,24,0)/Table1[[#This Row],[Rate
(L/S)]],"")</f>
        <v>0</v>
      </c>
      <c r="T786" s="7">
        <f>IFERROR(VLOOKUP(Table1[[#This Row],[Stock]],[2]CUS030!$A$5:$BO$10000,25,0)/Table1[[#This Row],[Rate
(L/S)]],"")</f>
        <v>0</v>
      </c>
      <c r="U786" s="7">
        <f>IFERROR(VLOOKUP(Table1[[#This Row],[Stock]],[2]CUS030!$A$5:$BO$10000,26,0)/Table1[[#This Row],[Rate
(L/S)]],"")</f>
        <v>0</v>
      </c>
      <c r="V786" s="7">
        <f>IFERROR(VLOOKUP(Table1[[#This Row],[Stock]],[2]CUS030!$A$5:$BO$10000,27,0)/Table1[[#This Row],[Rate
(L/S)]],"")</f>
        <v>0</v>
      </c>
      <c r="W786" s="7">
        <f>IFERROR(VLOOKUP(Table1[[#This Row],[Stock]],[2]CUS030!$A$5:$BO$10000,28,0)/Table1[[#This Row],[Rate
(L/S)]],"")</f>
        <v>0</v>
      </c>
      <c r="X786" s="7">
        <f>IFERROR(VLOOKUP(Table1[[#This Row],[Stock]],[2]CUS030!$A$5:$BO$10000,29,0)/Table1[[#This Row],[Rate
(L/S)]],"")</f>
        <v>0</v>
      </c>
      <c r="Y786" s="7">
        <f>IFERROR(VLOOKUP(Table1[[#This Row],[Stock]],[2]CUS030!$A$5:$BO$10000,30,0)/Table1[[#This Row],[Rate
(L/S)]],"")</f>
        <v>0</v>
      </c>
      <c r="Z786" s="7">
        <f>IFERROR(VLOOKUP(Table1[[#This Row],[Stock]],[2]CUS030!$A$5:$BO$10000,31,0)/Table1[[#This Row],[Rate
(L/S)]],"")</f>
        <v>0</v>
      </c>
      <c r="AA786" s="7">
        <f>IFERROR(VLOOKUP(Table1[[#This Row],[Stock]],[2]CUS030!$A$5:$BO$10000,32,0)/Table1[[#This Row],[Rate
(L/S)]],"")</f>
        <v>0</v>
      </c>
      <c r="AB786" s="7">
        <f>IFERROR(VLOOKUP(Table1[[#This Row],[Stock]],[2]CUS030!$A$5:$BO$10000,33,0)/Table1[[#This Row],[Rate
(L/S)]],"")</f>
        <v>0</v>
      </c>
      <c r="AC786" s="7">
        <f>IFERROR(VLOOKUP(Table1[[#This Row],[Stock]],[2]CUS030!$A$5:$BO$10000,34,0)/Table1[[#This Row],[Rate
(L/S)]],"")</f>
        <v>0</v>
      </c>
      <c r="AD786" s="7">
        <f>IFERROR(VLOOKUP(Table1[[#This Row],[Stock]],[2]CUS030!$A$5:$BO$10000,35,0)/Table1[[#This Row],[Rate
(L/S)]],"")</f>
        <v>0</v>
      </c>
      <c r="AE786" s="7">
        <f>IFERROR(VLOOKUP(Table1[[#This Row],[Stock]],[2]CUS030!$A$5:$BO$10000,36,0)/Table1[[#This Row],[Rate
(L/S)]],"")</f>
        <v>0</v>
      </c>
      <c r="AF786" s="7">
        <f>IFERROR(VLOOKUP(Table1[[#This Row],[Stock]],[2]CUS030!$A$5:$BO$10000,37,0)/Table1[[#This Row],[Rate
(L/S)]],"")</f>
        <v>0</v>
      </c>
      <c r="AG786" s="7">
        <f>IFERROR(VLOOKUP(Table1[[#This Row],[Stock]],[2]CUS030!$A$5:$BO$10000,38,0)/Table1[[#This Row],[Rate
(L/S)]],"")</f>
        <v>0</v>
      </c>
      <c r="AH786" s="7">
        <f>IFERROR(VLOOKUP(Table1[[#This Row],[Stock]],[2]CUS030!$A$5:$BO$10000,39,0)/Table1[[#This Row],[Rate
(L/S)]],"")</f>
        <v>0</v>
      </c>
      <c r="AI786" s="7">
        <f>IFERROR(VLOOKUP(Table1[[#This Row],[Stock]],[2]CUS030!$A$5:$BO$10000,40,0)/Table1[[#This Row],[Rate
(L/S)]],"")</f>
        <v>0</v>
      </c>
      <c r="AJ786" s="7">
        <f>IFERROR(VLOOKUP(Table1[[#This Row],[Stock]],[2]CUS030!$A$5:$BO$10000,41,0)/Table1[[#This Row],[Rate
(L/S)]],"")</f>
        <v>0</v>
      </c>
      <c r="AK786" s="7">
        <f>IFERROR(VLOOKUP(Table1[[#This Row],[Stock]],[2]CUS030!$A$5:$BO$10000,42,0)/Table1[[#This Row],[Rate
(L/S)]],"")</f>
        <v>0</v>
      </c>
      <c r="AL786" s="7">
        <f>IFERROR(VLOOKUP(Table1[[#This Row],[Stock]],[2]CUS030!$A$5:$BO$10000,43,0)/Table1[[#This Row],[Rate
(L/S)]],"")</f>
        <v>0</v>
      </c>
      <c r="AM786" s="7">
        <f>IFERROR(VLOOKUP(Table1[[#This Row],[Stock]],[2]CUS030!$A$5:$BO$10000,44,0)/Table1[[#This Row],[Rate
(L/S)]],"")</f>
        <v>0</v>
      </c>
      <c r="AN786" s="7">
        <f>IFERROR(VLOOKUP(Table1[[#This Row],[Stock]],[2]CUS030!$A$5:$BO$10000,45,0)/Table1[[#This Row],[Rate
(L/S)]],"")</f>
        <v>0</v>
      </c>
      <c r="AO786" s="7">
        <f>IFERROR(VLOOKUP(Table1[[#This Row],[Stock]],[2]CUS030!$A$5:$BO$10000,46,0)/Table1[[#This Row],[Rate
(L/S)]],"")</f>
        <v>0</v>
      </c>
      <c r="AP786" s="7">
        <f>IFERROR(VLOOKUP(Table1[[#This Row],[Stock]],[2]CUS030!$A$5:$BO$10000,47,0)/Table1[[#This Row],[Rate
(L/S)]],"")</f>
        <v>0</v>
      </c>
      <c r="AQ786" s="7">
        <f>IFERROR(VLOOKUP(Table1[[#This Row],[Stock]],[2]CUS030!$A$5:$BO$10000,48,0)/Table1[[#This Row],[Rate
(L/S)]],"")</f>
        <v>0</v>
      </c>
      <c r="AR786" s="7">
        <f>IFERROR(VLOOKUP(Table1[[#This Row],[Stock]],[2]CUS030!$A$5:$BO$10000,49,0)/Table1[[#This Row],[Rate
(L/S)]],"")</f>
        <v>0</v>
      </c>
      <c r="AS786" s="7">
        <f>IFERROR(VLOOKUP(Table1[[#This Row],[Stock]],[2]CUS030!$A$5:$BO$10000,50,0)/Table1[[#This Row],[Rate
(L/S)]],"")</f>
        <v>0</v>
      </c>
      <c r="AT786" s="7">
        <f>IFERROR(VLOOKUP(Table1[[#This Row],[Stock]],[2]CUS030!$A$5:$BO$10000,51,0)/Table1[[#This Row],[Rate
(L/S)]],"")</f>
        <v>0</v>
      </c>
      <c r="AU786" s="7">
        <f>IFERROR(VLOOKUP(Table1[[#This Row],[Stock]],[2]CUS030!$A$5:$BO$10000,52,0)/Table1[[#This Row],[Rate
(L/S)]],"")</f>
        <v>0</v>
      </c>
      <c r="AV786" s="7">
        <f>IFERROR(VLOOKUP(Table1[[#This Row],[Stock]],[2]CUS030!$A$5:$BO$10000,53,0)/Table1[[#This Row],[Rate
(L/S)]],"")</f>
        <v>0</v>
      </c>
      <c r="AW786" s="7">
        <f>IFERROR(VLOOKUP(Table1[[#This Row],[Stock]],[2]CUS030!$A$5:$BO$10000,54,0)/Table1[[#This Row],[Rate
(L/S)]],"")</f>
        <v>0</v>
      </c>
      <c r="AX786" s="7">
        <f>IFERROR(VLOOKUP(Table1[[#This Row],[Stock]],[2]CUS030!$A$5:$BO$10000,55,0)/Table1[[#This Row],[Rate
(L/S)]],"")</f>
        <v>0</v>
      </c>
      <c r="AY786" s="7">
        <f>IFERROR(VLOOKUP(Table1[[#This Row],[Stock]],[2]CUS030!$A$5:$BO$10000,56,0)/Table1[[#This Row],[Rate
(L/S)]],"")</f>
        <v>0</v>
      </c>
      <c r="AZ786" s="7">
        <f>IFERROR(VLOOKUP(Table1[[#This Row],[Stock]],[2]CUS030!$A$5:$BO$10000,57,0)/Table1[[#This Row],[Rate
(L/S)]],"")</f>
        <v>0</v>
      </c>
      <c r="BA786" s="7">
        <f>IFERROR(VLOOKUP(Table1[[#This Row],[Stock]],[2]CUS030!$A$5:$BO$10000,58,0)/Table1[[#This Row],[Rate
(L/S)]],"")</f>
        <v>0</v>
      </c>
      <c r="BB786" s="7">
        <f>IFERROR(VLOOKUP(Table1[[#This Row],[Stock]],[2]CUS030!$A$5:$BO$10000,59,0)/Table1[[#This Row],[Rate
(L/S)]],"")</f>
        <v>0</v>
      </c>
      <c r="BC786" s="7">
        <f>IFERROR(VLOOKUP(Table1[[#This Row],[Stock]],[2]CUS030!$A$5:$BO$10000,60,0)/Table1[[#This Row],[Rate
(L/S)]],"")</f>
        <v>0</v>
      </c>
      <c r="BD786" s="7">
        <f>IFERROR(VLOOKUP(Table1[[#This Row],[Stock]],[2]CUS030!$A$5:$BO$10000,61,0)/Table1[[#This Row],[Rate
(L/S)]],"")</f>
        <v>0</v>
      </c>
      <c r="BE786" s="7">
        <f>IFERROR(VLOOKUP(Table1[[#This Row],[Stock]],[2]CUS030!$A$5:$BO$10000,62,0)/Table1[[#This Row],[Rate
(L/S)]],"")</f>
        <v>0</v>
      </c>
      <c r="BF786" s="7">
        <f>IFERROR(VLOOKUP(Table1[[#This Row],[Stock]],[2]CUS030!$A$5:$BO$10000,63,0)/Table1[[#This Row],[Rate
(L/S)]],"")</f>
        <v>0</v>
      </c>
      <c r="BG786" s="7">
        <f>IFERROR(VLOOKUP(Table1[[#This Row],[Stock]],[2]CUS030!$A$5:$BO$10000,64,0)/Table1[[#This Row],[Rate
(L/S)]],"")</f>
        <v>0</v>
      </c>
      <c r="BH786" s="7">
        <f>IFERROR(VLOOKUP(Table1[[#This Row],[Stock]],[2]CUS030!$A$5:$BO$10000,65,0)/Table1[[#This Row],[Rate
(L/S)]],"")</f>
        <v>0</v>
      </c>
      <c r="BI786" s="7" t="s">
        <v>1</v>
      </c>
      <c r="BJ786" s="15">
        <f>IFERROR(IF(Table1[[#This Row],[S.Material]]="S",(Table1[[#This Row],[Total Qty]]+Table1[[#This Row],[N+1]]+Table1[[#This Row],[N+2]]),Table1[[#This Row],[Total Qty]]+Table1[[#This Row],[N+1]]),)</f>
        <v>0</v>
      </c>
      <c r="BK786" s="7" t="str">
        <f>IFERROR(IF(((AVERAGE((Table1[[#This Row],[N+1]],Table1[[#This Row],[N+2]]),Table1[[#This Row],[N+3]])-(Table1[[#This Row],[Total Qty]])))&gt;500,"Fixed&gt;500pcs",""),"")</f>
        <v/>
      </c>
      <c r="BL786" s="7" t="str">
        <f>IF(AND(Table1[[#This Row],[Last Forcast]]=0,Table1[[#This Row],[Total Qty]]&gt;0,Table1[[#This Row],[N+1]]&gt;0),"Check PO again","")</f>
        <v/>
      </c>
    </row>
    <row r="787" spans="2:64" x14ac:dyDescent="0.3">
      <c r="B787">
        <v>785</v>
      </c>
      <c r="C787" t="s">
        <v>995</v>
      </c>
      <c r="D787">
        <f>IFERROR(ROUND((MID(Table1[[#This Row],[Production]],35,(LEN(Table1[[#This Row],[Production]]))-37)/(MID(Table1[[#This Row],[Stock]],35,(LEN(Table1[[#This Row],[Stock]]))-37))),0),"")</f>
        <v>1</v>
      </c>
      <c r="E787" t="s">
        <v>995</v>
      </c>
      <c r="F787" s="16">
        <f>VLOOKUP(LEFT(Table1[[#This Row],[Production]],LEN(Table1[[#This Row],[Production]])-7),Item!$A$5:$Z$1000,26,0)</f>
        <v>0.84299999999999997</v>
      </c>
      <c r="H787" s="8" t="str">
        <f>IFERROR(VLOOKUP(MID(Table1[[#This Row],[Production]],10,2),Special!$B$2:$D$26,3,0),"")</f>
        <v>-</v>
      </c>
      <c r="J787" t="b">
        <f>EXACT(LEFT(Table1[[#This Row],[Stock]],12),LEFT(Table1[[#This Row],[Production]],12))</f>
        <v>1</v>
      </c>
      <c r="K787" t="b">
        <f>EXACT((RIGHT(Table1[[#This Row],[Stock]],3)),((RIGHT(Table1[[#This Row],[Production]],3))))</f>
        <v>1</v>
      </c>
      <c r="L787" s="14" t="str">
        <f>IFERROR(VLOOKUP(Table1[[#This Row],[Stock]],[1]Sheet1!$A$7:$N$10000,14,0),"")</f>
        <v/>
      </c>
      <c r="M787" s="14" t="str">
        <f>IFERROR(ROUND((Table1[[#This Row],[Stock
(S&amp;L)]]/Table1[[#This Row],[Rate
(L/S)]]),0),"")</f>
        <v/>
      </c>
      <c r="O787" t="str">
        <f>IF(Table1[[#This Row],[Rate
(L/S)]]=1,"P/E","C")</f>
        <v>P/E</v>
      </c>
      <c r="P787" s="7">
        <f>IFERROR(VLOOKUP(Table1[[#This Row],[Stock]],[2]CUS030!$A$5:$BO$10000,21,0)/Table1[[#This Row],[Rate
(L/S)]],"")</f>
        <v>0</v>
      </c>
      <c r="Q787" s="7">
        <f>IFERROR(VLOOKUP(Table1[[#This Row],[Stock]],[2]CUS030!$A$5:$BO$10000,22,0)/Table1[[#This Row],[Rate
(L/S)]],"")</f>
        <v>0</v>
      </c>
      <c r="R787" s="7">
        <f>IFERROR(VLOOKUP(Table1[[#This Row],[Stock]],[2]CUS030!$A$5:$BO$10000,23,0)/Table1[[#This Row],[Rate
(L/S)]],"")</f>
        <v>0</v>
      </c>
      <c r="S787" s="7">
        <f>IFERROR(VLOOKUP(Table1[[#This Row],[Stock]],[2]CUS030!$A$5:$BO$10000,24,0)/Table1[[#This Row],[Rate
(L/S)]],"")</f>
        <v>0</v>
      </c>
      <c r="T787" s="7">
        <f>IFERROR(VLOOKUP(Table1[[#This Row],[Stock]],[2]CUS030!$A$5:$BO$10000,25,0)/Table1[[#This Row],[Rate
(L/S)]],"")</f>
        <v>0</v>
      </c>
      <c r="U787" s="7">
        <f>IFERROR(VLOOKUP(Table1[[#This Row],[Stock]],[2]CUS030!$A$5:$BO$10000,26,0)/Table1[[#This Row],[Rate
(L/S)]],"")</f>
        <v>0</v>
      </c>
      <c r="V787" s="7">
        <f>IFERROR(VLOOKUP(Table1[[#This Row],[Stock]],[2]CUS030!$A$5:$BO$10000,27,0)/Table1[[#This Row],[Rate
(L/S)]],"")</f>
        <v>0</v>
      </c>
      <c r="W787" s="7">
        <f>IFERROR(VLOOKUP(Table1[[#This Row],[Stock]],[2]CUS030!$A$5:$BO$10000,28,0)/Table1[[#This Row],[Rate
(L/S)]],"")</f>
        <v>0</v>
      </c>
      <c r="X787" s="7">
        <f>IFERROR(VLOOKUP(Table1[[#This Row],[Stock]],[2]CUS030!$A$5:$BO$10000,29,0)/Table1[[#This Row],[Rate
(L/S)]],"")</f>
        <v>0</v>
      </c>
      <c r="Y787" s="7">
        <f>IFERROR(VLOOKUP(Table1[[#This Row],[Stock]],[2]CUS030!$A$5:$BO$10000,30,0)/Table1[[#This Row],[Rate
(L/S)]],"")</f>
        <v>0</v>
      </c>
      <c r="Z787" s="7">
        <f>IFERROR(VLOOKUP(Table1[[#This Row],[Stock]],[2]CUS030!$A$5:$BO$10000,31,0)/Table1[[#This Row],[Rate
(L/S)]],"")</f>
        <v>0</v>
      </c>
      <c r="AA787" s="7">
        <f>IFERROR(VLOOKUP(Table1[[#This Row],[Stock]],[2]CUS030!$A$5:$BO$10000,32,0)/Table1[[#This Row],[Rate
(L/S)]],"")</f>
        <v>0</v>
      </c>
      <c r="AB787" s="7">
        <f>IFERROR(VLOOKUP(Table1[[#This Row],[Stock]],[2]CUS030!$A$5:$BO$10000,33,0)/Table1[[#This Row],[Rate
(L/S)]],"")</f>
        <v>0</v>
      </c>
      <c r="AC787" s="7">
        <f>IFERROR(VLOOKUP(Table1[[#This Row],[Stock]],[2]CUS030!$A$5:$BO$10000,34,0)/Table1[[#This Row],[Rate
(L/S)]],"")</f>
        <v>0</v>
      </c>
      <c r="AD787" s="7">
        <f>IFERROR(VLOOKUP(Table1[[#This Row],[Stock]],[2]CUS030!$A$5:$BO$10000,35,0)/Table1[[#This Row],[Rate
(L/S)]],"")</f>
        <v>0</v>
      </c>
      <c r="AE787" s="7">
        <f>IFERROR(VLOOKUP(Table1[[#This Row],[Stock]],[2]CUS030!$A$5:$BO$10000,36,0)/Table1[[#This Row],[Rate
(L/S)]],"")</f>
        <v>0</v>
      </c>
      <c r="AF787" s="7">
        <f>IFERROR(VLOOKUP(Table1[[#This Row],[Stock]],[2]CUS030!$A$5:$BO$10000,37,0)/Table1[[#This Row],[Rate
(L/S)]],"")</f>
        <v>0</v>
      </c>
      <c r="AG787" s="7">
        <f>IFERROR(VLOOKUP(Table1[[#This Row],[Stock]],[2]CUS030!$A$5:$BO$10000,38,0)/Table1[[#This Row],[Rate
(L/S)]],"")</f>
        <v>0</v>
      </c>
      <c r="AH787" s="7">
        <f>IFERROR(VLOOKUP(Table1[[#This Row],[Stock]],[2]CUS030!$A$5:$BO$10000,39,0)/Table1[[#This Row],[Rate
(L/S)]],"")</f>
        <v>0</v>
      </c>
      <c r="AI787" s="7">
        <f>IFERROR(VLOOKUP(Table1[[#This Row],[Stock]],[2]CUS030!$A$5:$BO$10000,40,0)/Table1[[#This Row],[Rate
(L/S)]],"")</f>
        <v>0</v>
      </c>
      <c r="AJ787" s="7">
        <f>IFERROR(VLOOKUP(Table1[[#This Row],[Stock]],[2]CUS030!$A$5:$BO$10000,41,0)/Table1[[#This Row],[Rate
(L/S)]],"")</f>
        <v>0</v>
      </c>
      <c r="AK787" s="7">
        <f>IFERROR(VLOOKUP(Table1[[#This Row],[Stock]],[2]CUS030!$A$5:$BO$10000,42,0)/Table1[[#This Row],[Rate
(L/S)]],"")</f>
        <v>0</v>
      </c>
      <c r="AL787" s="7">
        <f>IFERROR(VLOOKUP(Table1[[#This Row],[Stock]],[2]CUS030!$A$5:$BO$10000,43,0)/Table1[[#This Row],[Rate
(L/S)]],"")</f>
        <v>0</v>
      </c>
      <c r="AM787" s="7">
        <f>IFERROR(VLOOKUP(Table1[[#This Row],[Stock]],[2]CUS030!$A$5:$BO$10000,44,0)/Table1[[#This Row],[Rate
(L/S)]],"")</f>
        <v>0</v>
      </c>
      <c r="AN787" s="7">
        <f>IFERROR(VLOOKUP(Table1[[#This Row],[Stock]],[2]CUS030!$A$5:$BO$10000,45,0)/Table1[[#This Row],[Rate
(L/S)]],"")</f>
        <v>0</v>
      </c>
      <c r="AO787" s="7">
        <f>IFERROR(VLOOKUP(Table1[[#This Row],[Stock]],[2]CUS030!$A$5:$BO$10000,46,0)/Table1[[#This Row],[Rate
(L/S)]],"")</f>
        <v>0</v>
      </c>
      <c r="AP787" s="7">
        <f>IFERROR(VLOOKUP(Table1[[#This Row],[Stock]],[2]CUS030!$A$5:$BO$10000,47,0)/Table1[[#This Row],[Rate
(L/S)]],"")</f>
        <v>0</v>
      </c>
      <c r="AQ787" s="7">
        <f>IFERROR(VLOOKUP(Table1[[#This Row],[Stock]],[2]CUS030!$A$5:$BO$10000,48,0)/Table1[[#This Row],[Rate
(L/S)]],"")</f>
        <v>0</v>
      </c>
      <c r="AR787" s="7">
        <f>IFERROR(VLOOKUP(Table1[[#This Row],[Stock]],[2]CUS030!$A$5:$BO$10000,49,0)/Table1[[#This Row],[Rate
(L/S)]],"")</f>
        <v>0</v>
      </c>
      <c r="AS787" s="7">
        <f>IFERROR(VLOOKUP(Table1[[#This Row],[Stock]],[2]CUS030!$A$5:$BO$10000,50,0)/Table1[[#This Row],[Rate
(L/S)]],"")</f>
        <v>0</v>
      </c>
      <c r="AT787" s="7">
        <f>IFERROR(VLOOKUP(Table1[[#This Row],[Stock]],[2]CUS030!$A$5:$BO$10000,51,0)/Table1[[#This Row],[Rate
(L/S)]],"")</f>
        <v>0</v>
      </c>
      <c r="AU787" s="7">
        <f>IFERROR(VLOOKUP(Table1[[#This Row],[Stock]],[2]CUS030!$A$5:$BO$10000,52,0)/Table1[[#This Row],[Rate
(L/S)]],"")</f>
        <v>0</v>
      </c>
      <c r="AV787" s="7">
        <f>IFERROR(VLOOKUP(Table1[[#This Row],[Stock]],[2]CUS030!$A$5:$BO$10000,53,0)/Table1[[#This Row],[Rate
(L/S)]],"")</f>
        <v>0</v>
      </c>
      <c r="AW787" s="7">
        <f>IFERROR(VLOOKUP(Table1[[#This Row],[Stock]],[2]CUS030!$A$5:$BO$10000,54,0)/Table1[[#This Row],[Rate
(L/S)]],"")</f>
        <v>0</v>
      </c>
      <c r="AX787" s="7">
        <f>IFERROR(VLOOKUP(Table1[[#This Row],[Stock]],[2]CUS030!$A$5:$BO$10000,55,0)/Table1[[#This Row],[Rate
(L/S)]],"")</f>
        <v>0</v>
      </c>
      <c r="AY787" s="7">
        <f>IFERROR(VLOOKUP(Table1[[#This Row],[Stock]],[2]CUS030!$A$5:$BO$10000,56,0)/Table1[[#This Row],[Rate
(L/S)]],"")</f>
        <v>0</v>
      </c>
      <c r="AZ787" s="7">
        <f>IFERROR(VLOOKUP(Table1[[#This Row],[Stock]],[2]CUS030!$A$5:$BO$10000,57,0)/Table1[[#This Row],[Rate
(L/S)]],"")</f>
        <v>0</v>
      </c>
      <c r="BA787" s="7">
        <f>IFERROR(VLOOKUP(Table1[[#This Row],[Stock]],[2]CUS030!$A$5:$BO$10000,58,0)/Table1[[#This Row],[Rate
(L/S)]],"")</f>
        <v>16</v>
      </c>
      <c r="BB787" s="7">
        <f>IFERROR(VLOOKUP(Table1[[#This Row],[Stock]],[2]CUS030!$A$5:$BO$10000,59,0)/Table1[[#This Row],[Rate
(L/S)]],"")</f>
        <v>0</v>
      </c>
      <c r="BC787" s="7">
        <f>IFERROR(VLOOKUP(Table1[[#This Row],[Stock]],[2]CUS030!$A$5:$BO$10000,60,0)/Table1[[#This Row],[Rate
(L/S)]],"")</f>
        <v>0</v>
      </c>
      <c r="BD787" s="7">
        <f>IFERROR(VLOOKUP(Table1[[#This Row],[Stock]],[2]CUS030!$A$5:$BO$10000,61,0)/Table1[[#This Row],[Rate
(L/S)]],"")</f>
        <v>0</v>
      </c>
      <c r="BE787" s="7">
        <f>IFERROR(VLOOKUP(Table1[[#This Row],[Stock]],[2]CUS030!$A$5:$BO$10000,62,0)/Table1[[#This Row],[Rate
(L/S)]],"")</f>
        <v>0</v>
      </c>
      <c r="BF787" s="7">
        <f>IFERROR(VLOOKUP(Table1[[#This Row],[Stock]],[2]CUS030!$A$5:$BO$10000,63,0)/Table1[[#This Row],[Rate
(L/S)]],"")</f>
        <v>0</v>
      </c>
      <c r="BG787" s="7">
        <f>IFERROR(VLOOKUP(Table1[[#This Row],[Stock]],[2]CUS030!$A$5:$BO$10000,64,0)/Table1[[#This Row],[Rate
(L/S)]],"")</f>
        <v>0</v>
      </c>
      <c r="BH787" s="7">
        <f>IFERROR(VLOOKUP(Table1[[#This Row],[Stock]],[2]CUS030!$A$5:$BO$10000,65,0)/Table1[[#This Row],[Rate
(L/S)]],"")</f>
        <v>0</v>
      </c>
      <c r="BI787" s="7" t="s">
        <v>1</v>
      </c>
      <c r="BJ787" s="15">
        <f>IFERROR(IF(Table1[[#This Row],[S.Material]]="S",(Table1[[#This Row],[Total Qty]]+Table1[[#This Row],[N+1]]+Table1[[#This Row],[N+2]]),Table1[[#This Row],[Total Qty]]+Table1[[#This Row],[N+1]]),)</f>
        <v>0</v>
      </c>
      <c r="BK787" s="7" t="str">
        <f>IFERROR(IF(((AVERAGE((Table1[[#This Row],[N+1]],Table1[[#This Row],[N+2]]),Table1[[#This Row],[N+3]])-(Table1[[#This Row],[Total Qty]])))&gt;500,"Fixed&gt;500pcs",""),"")</f>
        <v/>
      </c>
      <c r="BL787" s="7" t="str">
        <f>IF(AND(Table1[[#This Row],[Last Forcast]]=0,Table1[[#This Row],[Total Qty]]&gt;0,Table1[[#This Row],[N+1]]&gt;0),"Check PO again","")</f>
        <v/>
      </c>
    </row>
    <row r="788" spans="2:64" x14ac:dyDescent="0.3">
      <c r="B788">
        <v>786</v>
      </c>
      <c r="C788" t="s">
        <v>996</v>
      </c>
      <c r="D788">
        <f>IFERROR(ROUND((MID(Table1[[#This Row],[Production]],35,(LEN(Table1[[#This Row],[Production]]))-37)/(MID(Table1[[#This Row],[Stock]],35,(LEN(Table1[[#This Row],[Stock]]))-37))),0),"")</f>
        <v>1</v>
      </c>
      <c r="E788" t="s">
        <v>996</v>
      </c>
      <c r="F788" s="16">
        <f>VLOOKUP(LEFT(Table1[[#This Row],[Production]],LEN(Table1[[#This Row],[Production]])-7),Item!$A$5:$Z$1000,26,0)</f>
        <v>0.81299999999999994</v>
      </c>
      <c r="H788" s="8" t="str">
        <f>IFERROR(VLOOKUP(MID(Table1[[#This Row],[Production]],10,2),Special!$B$2:$D$26,3,0),"")</f>
        <v>-</v>
      </c>
      <c r="J788" t="b">
        <f>EXACT(LEFT(Table1[[#This Row],[Stock]],12),LEFT(Table1[[#This Row],[Production]],12))</f>
        <v>1</v>
      </c>
      <c r="K788" t="b">
        <f>EXACT((RIGHT(Table1[[#This Row],[Stock]],3)),((RIGHT(Table1[[#This Row],[Production]],3))))</f>
        <v>1</v>
      </c>
      <c r="L788" s="14" t="str">
        <f>IFERROR(VLOOKUP(Table1[[#This Row],[Stock]],[1]Sheet1!$A$7:$N$10000,14,0),"")</f>
        <v/>
      </c>
      <c r="M788" s="14" t="str">
        <f>IFERROR(ROUND((Table1[[#This Row],[Stock
(S&amp;L)]]/Table1[[#This Row],[Rate
(L/S)]]),0),"")</f>
        <v/>
      </c>
      <c r="O788" t="str">
        <f>IF(Table1[[#This Row],[Rate
(L/S)]]=1,"P/E","C")</f>
        <v>P/E</v>
      </c>
      <c r="P788" s="7" t="str">
        <f>IFERROR(VLOOKUP(Table1[[#This Row],[Stock]],[2]CUS030!$A$5:$BO$10000,21,0)/Table1[[#This Row],[Rate
(L/S)]],"")</f>
        <v/>
      </c>
      <c r="Q788" s="7" t="str">
        <f>IFERROR(VLOOKUP(Table1[[#This Row],[Stock]],[2]CUS030!$A$5:$BO$10000,22,0)/Table1[[#This Row],[Rate
(L/S)]],"")</f>
        <v/>
      </c>
      <c r="R788" s="7" t="str">
        <f>IFERROR(VLOOKUP(Table1[[#This Row],[Stock]],[2]CUS030!$A$5:$BO$10000,23,0)/Table1[[#This Row],[Rate
(L/S)]],"")</f>
        <v/>
      </c>
      <c r="S788" s="7" t="str">
        <f>IFERROR(VLOOKUP(Table1[[#This Row],[Stock]],[2]CUS030!$A$5:$BO$10000,24,0)/Table1[[#This Row],[Rate
(L/S)]],"")</f>
        <v/>
      </c>
      <c r="T788" s="7" t="str">
        <f>IFERROR(VLOOKUP(Table1[[#This Row],[Stock]],[2]CUS030!$A$5:$BO$10000,25,0)/Table1[[#This Row],[Rate
(L/S)]],"")</f>
        <v/>
      </c>
      <c r="U788" s="7" t="str">
        <f>IFERROR(VLOOKUP(Table1[[#This Row],[Stock]],[2]CUS030!$A$5:$BO$10000,26,0)/Table1[[#This Row],[Rate
(L/S)]],"")</f>
        <v/>
      </c>
      <c r="V788" s="7" t="str">
        <f>IFERROR(VLOOKUP(Table1[[#This Row],[Stock]],[2]CUS030!$A$5:$BO$10000,27,0)/Table1[[#This Row],[Rate
(L/S)]],"")</f>
        <v/>
      </c>
      <c r="W788" s="7" t="str">
        <f>IFERROR(VLOOKUP(Table1[[#This Row],[Stock]],[2]CUS030!$A$5:$BO$10000,28,0)/Table1[[#This Row],[Rate
(L/S)]],"")</f>
        <v/>
      </c>
      <c r="X788" s="7" t="str">
        <f>IFERROR(VLOOKUP(Table1[[#This Row],[Stock]],[2]CUS030!$A$5:$BO$10000,29,0)/Table1[[#This Row],[Rate
(L/S)]],"")</f>
        <v/>
      </c>
      <c r="Y788" s="7" t="str">
        <f>IFERROR(VLOOKUP(Table1[[#This Row],[Stock]],[2]CUS030!$A$5:$BO$10000,30,0)/Table1[[#This Row],[Rate
(L/S)]],"")</f>
        <v/>
      </c>
      <c r="Z788" s="7" t="str">
        <f>IFERROR(VLOOKUP(Table1[[#This Row],[Stock]],[2]CUS030!$A$5:$BO$10000,31,0)/Table1[[#This Row],[Rate
(L/S)]],"")</f>
        <v/>
      </c>
      <c r="AA788" s="7" t="str">
        <f>IFERROR(VLOOKUP(Table1[[#This Row],[Stock]],[2]CUS030!$A$5:$BO$10000,32,0)/Table1[[#This Row],[Rate
(L/S)]],"")</f>
        <v/>
      </c>
      <c r="AB788" s="7" t="str">
        <f>IFERROR(VLOOKUP(Table1[[#This Row],[Stock]],[2]CUS030!$A$5:$BO$10000,33,0)/Table1[[#This Row],[Rate
(L/S)]],"")</f>
        <v/>
      </c>
      <c r="AC788" s="7" t="str">
        <f>IFERROR(VLOOKUP(Table1[[#This Row],[Stock]],[2]CUS030!$A$5:$BO$10000,34,0)/Table1[[#This Row],[Rate
(L/S)]],"")</f>
        <v/>
      </c>
      <c r="AD788" s="7" t="str">
        <f>IFERROR(VLOOKUP(Table1[[#This Row],[Stock]],[2]CUS030!$A$5:$BO$10000,35,0)/Table1[[#This Row],[Rate
(L/S)]],"")</f>
        <v/>
      </c>
      <c r="AE788" s="7" t="str">
        <f>IFERROR(VLOOKUP(Table1[[#This Row],[Stock]],[2]CUS030!$A$5:$BO$10000,36,0)/Table1[[#This Row],[Rate
(L/S)]],"")</f>
        <v/>
      </c>
      <c r="AF788" s="7" t="str">
        <f>IFERROR(VLOOKUP(Table1[[#This Row],[Stock]],[2]CUS030!$A$5:$BO$10000,37,0)/Table1[[#This Row],[Rate
(L/S)]],"")</f>
        <v/>
      </c>
      <c r="AG788" s="7" t="str">
        <f>IFERROR(VLOOKUP(Table1[[#This Row],[Stock]],[2]CUS030!$A$5:$BO$10000,38,0)/Table1[[#This Row],[Rate
(L/S)]],"")</f>
        <v/>
      </c>
      <c r="AH788" s="7" t="str">
        <f>IFERROR(VLOOKUP(Table1[[#This Row],[Stock]],[2]CUS030!$A$5:$BO$10000,39,0)/Table1[[#This Row],[Rate
(L/S)]],"")</f>
        <v/>
      </c>
      <c r="AI788" s="7" t="str">
        <f>IFERROR(VLOOKUP(Table1[[#This Row],[Stock]],[2]CUS030!$A$5:$BO$10000,40,0)/Table1[[#This Row],[Rate
(L/S)]],"")</f>
        <v/>
      </c>
      <c r="AJ788" s="7" t="str">
        <f>IFERROR(VLOOKUP(Table1[[#This Row],[Stock]],[2]CUS030!$A$5:$BO$10000,41,0)/Table1[[#This Row],[Rate
(L/S)]],"")</f>
        <v/>
      </c>
      <c r="AK788" s="7" t="str">
        <f>IFERROR(VLOOKUP(Table1[[#This Row],[Stock]],[2]CUS030!$A$5:$BO$10000,42,0)/Table1[[#This Row],[Rate
(L/S)]],"")</f>
        <v/>
      </c>
      <c r="AL788" s="7" t="str">
        <f>IFERROR(VLOOKUP(Table1[[#This Row],[Stock]],[2]CUS030!$A$5:$BO$10000,43,0)/Table1[[#This Row],[Rate
(L/S)]],"")</f>
        <v/>
      </c>
      <c r="AM788" s="7" t="str">
        <f>IFERROR(VLOOKUP(Table1[[#This Row],[Stock]],[2]CUS030!$A$5:$BO$10000,44,0)/Table1[[#This Row],[Rate
(L/S)]],"")</f>
        <v/>
      </c>
      <c r="AN788" s="7" t="str">
        <f>IFERROR(VLOOKUP(Table1[[#This Row],[Stock]],[2]CUS030!$A$5:$BO$10000,45,0)/Table1[[#This Row],[Rate
(L/S)]],"")</f>
        <v/>
      </c>
      <c r="AO788" s="7" t="str">
        <f>IFERROR(VLOOKUP(Table1[[#This Row],[Stock]],[2]CUS030!$A$5:$BO$10000,46,0)/Table1[[#This Row],[Rate
(L/S)]],"")</f>
        <v/>
      </c>
      <c r="AP788" s="7" t="str">
        <f>IFERROR(VLOOKUP(Table1[[#This Row],[Stock]],[2]CUS030!$A$5:$BO$10000,47,0)/Table1[[#This Row],[Rate
(L/S)]],"")</f>
        <v/>
      </c>
      <c r="AQ788" s="7" t="str">
        <f>IFERROR(VLOOKUP(Table1[[#This Row],[Stock]],[2]CUS030!$A$5:$BO$10000,48,0)/Table1[[#This Row],[Rate
(L/S)]],"")</f>
        <v/>
      </c>
      <c r="AR788" s="7" t="str">
        <f>IFERROR(VLOOKUP(Table1[[#This Row],[Stock]],[2]CUS030!$A$5:$BO$10000,49,0)/Table1[[#This Row],[Rate
(L/S)]],"")</f>
        <v/>
      </c>
      <c r="AS788" s="7" t="str">
        <f>IFERROR(VLOOKUP(Table1[[#This Row],[Stock]],[2]CUS030!$A$5:$BO$10000,50,0)/Table1[[#This Row],[Rate
(L/S)]],"")</f>
        <v/>
      </c>
      <c r="AT788" s="7" t="str">
        <f>IFERROR(VLOOKUP(Table1[[#This Row],[Stock]],[2]CUS030!$A$5:$BO$10000,51,0)/Table1[[#This Row],[Rate
(L/S)]],"")</f>
        <v/>
      </c>
      <c r="AU788" s="7" t="str">
        <f>IFERROR(VLOOKUP(Table1[[#This Row],[Stock]],[2]CUS030!$A$5:$BO$10000,52,0)/Table1[[#This Row],[Rate
(L/S)]],"")</f>
        <v/>
      </c>
      <c r="AV788" s="7" t="str">
        <f>IFERROR(VLOOKUP(Table1[[#This Row],[Stock]],[2]CUS030!$A$5:$BO$10000,53,0)/Table1[[#This Row],[Rate
(L/S)]],"")</f>
        <v/>
      </c>
      <c r="AW788" s="7" t="str">
        <f>IFERROR(VLOOKUP(Table1[[#This Row],[Stock]],[2]CUS030!$A$5:$BO$10000,54,0)/Table1[[#This Row],[Rate
(L/S)]],"")</f>
        <v/>
      </c>
      <c r="AX788" s="7" t="str">
        <f>IFERROR(VLOOKUP(Table1[[#This Row],[Stock]],[2]CUS030!$A$5:$BO$10000,55,0)/Table1[[#This Row],[Rate
(L/S)]],"")</f>
        <v/>
      </c>
      <c r="AY788" s="7" t="str">
        <f>IFERROR(VLOOKUP(Table1[[#This Row],[Stock]],[2]CUS030!$A$5:$BO$10000,56,0)/Table1[[#This Row],[Rate
(L/S)]],"")</f>
        <v/>
      </c>
      <c r="AZ788" s="7" t="str">
        <f>IFERROR(VLOOKUP(Table1[[#This Row],[Stock]],[2]CUS030!$A$5:$BO$10000,57,0)/Table1[[#This Row],[Rate
(L/S)]],"")</f>
        <v/>
      </c>
      <c r="BA788" s="7" t="str">
        <f>IFERROR(VLOOKUP(Table1[[#This Row],[Stock]],[2]CUS030!$A$5:$BO$10000,58,0)/Table1[[#This Row],[Rate
(L/S)]],"")</f>
        <v/>
      </c>
      <c r="BB788" s="7" t="str">
        <f>IFERROR(VLOOKUP(Table1[[#This Row],[Stock]],[2]CUS030!$A$5:$BO$10000,59,0)/Table1[[#This Row],[Rate
(L/S)]],"")</f>
        <v/>
      </c>
      <c r="BC788" s="7" t="str">
        <f>IFERROR(VLOOKUP(Table1[[#This Row],[Stock]],[2]CUS030!$A$5:$BO$10000,60,0)/Table1[[#This Row],[Rate
(L/S)]],"")</f>
        <v/>
      </c>
      <c r="BD788" s="7" t="str">
        <f>IFERROR(VLOOKUP(Table1[[#This Row],[Stock]],[2]CUS030!$A$5:$BO$10000,61,0)/Table1[[#This Row],[Rate
(L/S)]],"")</f>
        <v/>
      </c>
      <c r="BE788" s="7" t="str">
        <f>IFERROR(VLOOKUP(Table1[[#This Row],[Stock]],[2]CUS030!$A$5:$BO$10000,62,0)/Table1[[#This Row],[Rate
(L/S)]],"")</f>
        <v/>
      </c>
      <c r="BF788" s="7" t="str">
        <f>IFERROR(VLOOKUP(Table1[[#This Row],[Stock]],[2]CUS030!$A$5:$BO$10000,63,0)/Table1[[#This Row],[Rate
(L/S)]],"")</f>
        <v/>
      </c>
      <c r="BG788" s="7" t="str">
        <f>IFERROR(VLOOKUP(Table1[[#This Row],[Stock]],[2]CUS030!$A$5:$BO$10000,64,0)/Table1[[#This Row],[Rate
(L/S)]],"")</f>
        <v/>
      </c>
      <c r="BH788" s="7" t="str">
        <f>IFERROR(VLOOKUP(Table1[[#This Row],[Stock]],[2]CUS030!$A$5:$BO$10000,65,0)/Table1[[#This Row],[Rate
(L/S)]],"")</f>
        <v/>
      </c>
      <c r="BI788" s="7" t="s">
        <v>1</v>
      </c>
      <c r="BJ788" s="15">
        <f>IFERROR(IF(Table1[[#This Row],[S.Material]]="S",(Table1[[#This Row],[Total Qty]]+Table1[[#This Row],[N+1]]+Table1[[#This Row],[N+2]]),Table1[[#This Row],[Total Qty]]+Table1[[#This Row],[N+1]]),)</f>
        <v>0</v>
      </c>
      <c r="BK788" s="7" t="str">
        <f>IFERROR(IF(((AVERAGE((Table1[[#This Row],[N+1]],Table1[[#This Row],[N+2]]),Table1[[#This Row],[N+3]])-(Table1[[#This Row],[Total Qty]])))&gt;500,"Fixed&gt;500pcs",""),"")</f>
        <v/>
      </c>
      <c r="BL788" s="7" t="str">
        <f>IF(AND(Table1[[#This Row],[Last Forcast]]=0,Table1[[#This Row],[Total Qty]]&gt;0,Table1[[#This Row],[N+1]]&gt;0),"Check PO again","")</f>
        <v/>
      </c>
    </row>
    <row r="789" spans="2:64" x14ac:dyDescent="0.3">
      <c r="B789">
        <v>787</v>
      </c>
      <c r="C789" t="s">
        <v>997</v>
      </c>
      <c r="D789">
        <f>IFERROR(ROUND((MID(Table1[[#This Row],[Production]],35,(LEN(Table1[[#This Row],[Production]]))-37)/(MID(Table1[[#This Row],[Stock]],35,(LEN(Table1[[#This Row],[Stock]]))-37))),0),"")</f>
        <v>1</v>
      </c>
      <c r="E789" t="s">
        <v>997</v>
      </c>
      <c r="F789" s="16">
        <f>VLOOKUP(LEFT(Table1[[#This Row],[Production]],LEN(Table1[[#This Row],[Production]])-7),Item!$A$5:$Z$1000,26,0)</f>
        <v>2.0070000000000001</v>
      </c>
      <c r="H789" s="8" t="str">
        <f>IFERROR(VLOOKUP(MID(Table1[[#This Row],[Production]],10,2),Special!$B$2:$D$26,3,0),"")</f>
        <v>-</v>
      </c>
      <c r="J789" t="b">
        <f>EXACT(LEFT(Table1[[#This Row],[Stock]],12),LEFT(Table1[[#This Row],[Production]],12))</f>
        <v>1</v>
      </c>
      <c r="K789" t="b">
        <f>EXACT((RIGHT(Table1[[#This Row],[Stock]],3)),((RIGHT(Table1[[#This Row],[Production]],3))))</f>
        <v>1</v>
      </c>
      <c r="L789" s="14" t="str">
        <f>IFERROR(VLOOKUP(Table1[[#This Row],[Stock]],[1]Sheet1!$A$7:$N$10000,14,0),"")</f>
        <v/>
      </c>
      <c r="M789" s="14" t="str">
        <f>IFERROR(ROUND((Table1[[#This Row],[Stock
(S&amp;L)]]/Table1[[#This Row],[Rate
(L/S)]]),0),"")</f>
        <v/>
      </c>
      <c r="O789" t="str">
        <f>IF(Table1[[#This Row],[Rate
(L/S)]]=1,"P/E","C")</f>
        <v>P/E</v>
      </c>
      <c r="P789" s="7">
        <f>IFERROR(VLOOKUP(Table1[[#This Row],[Stock]],[2]CUS030!$A$5:$BO$10000,21,0)/Table1[[#This Row],[Rate
(L/S)]],"")</f>
        <v>0</v>
      </c>
      <c r="Q789" s="7">
        <f>IFERROR(VLOOKUP(Table1[[#This Row],[Stock]],[2]CUS030!$A$5:$BO$10000,22,0)/Table1[[#This Row],[Rate
(L/S)]],"")</f>
        <v>0</v>
      </c>
      <c r="R789" s="7">
        <f>IFERROR(VLOOKUP(Table1[[#This Row],[Stock]],[2]CUS030!$A$5:$BO$10000,23,0)/Table1[[#This Row],[Rate
(L/S)]],"")</f>
        <v>0</v>
      </c>
      <c r="S789" s="7">
        <f>IFERROR(VLOOKUP(Table1[[#This Row],[Stock]],[2]CUS030!$A$5:$BO$10000,24,0)/Table1[[#This Row],[Rate
(L/S)]],"")</f>
        <v>0</v>
      </c>
      <c r="T789" s="7">
        <f>IFERROR(VLOOKUP(Table1[[#This Row],[Stock]],[2]CUS030!$A$5:$BO$10000,25,0)/Table1[[#This Row],[Rate
(L/S)]],"")</f>
        <v>0</v>
      </c>
      <c r="U789" s="7">
        <f>IFERROR(VLOOKUP(Table1[[#This Row],[Stock]],[2]CUS030!$A$5:$BO$10000,26,0)/Table1[[#This Row],[Rate
(L/S)]],"")</f>
        <v>0</v>
      </c>
      <c r="V789" s="7">
        <f>IFERROR(VLOOKUP(Table1[[#This Row],[Stock]],[2]CUS030!$A$5:$BO$10000,27,0)/Table1[[#This Row],[Rate
(L/S)]],"")</f>
        <v>0</v>
      </c>
      <c r="W789" s="7">
        <f>IFERROR(VLOOKUP(Table1[[#This Row],[Stock]],[2]CUS030!$A$5:$BO$10000,28,0)/Table1[[#This Row],[Rate
(L/S)]],"")</f>
        <v>0</v>
      </c>
      <c r="X789" s="7">
        <f>IFERROR(VLOOKUP(Table1[[#This Row],[Stock]],[2]CUS030!$A$5:$BO$10000,29,0)/Table1[[#This Row],[Rate
(L/S)]],"")</f>
        <v>0</v>
      </c>
      <c r="Y789" s="7">
        <f>IFERROR(VLOOKUP(Table1[[#This Row],[Stock]],[2]CUS030!$A$5:$BO$10000,30,0)/Table1[[#This Row],[Rate
(L/S)]],"")</f>
        <v>0</v>
      </c>
      <c r="Z789" s="7">
        <f>IFERROR(VLOOKUP(Table1[[#This Row],[Stock]],[2]CUS030!$A$5:$BO$10000,31,0)/Table1[[#This Row],[Rate
(L/S)]],"")</f>
        <v>0</v>
      </c>
      <c r="AA789" s="7">
        <f>IFERROR(VLOOKUP(Table1[[#This Row],[Stock]],[2]CUS030!$A$5:$BO$10000,32,0)/Table1[[#This Row],[Rate
(L/S)]],"")</f>
        <v>0</v>
      </c>
      <c r="AB789" s="7">
        <f>IFERROR(VLOOKUP(Table1[[#This Row],[Stock]],[2]CUS030!$A$5:$BO$10000,33,0)/Table1[[#This Row],[Rate
(L/S)]],"")</f>
        <v>0</v>
      </c>
      <c r="AC789" s="7">
        <f>IFERROR(VLOOKUP(Table1[[#This Row],[Stock]],[2]CUS030!$A$5:$BO$10000,34,0)/Table1[[#This Row],[Rate
(L/S)]],"")</f>
        <v>0</v>
      </c>
      <c r="AD789" s="7">
        <f>IFERROR(VLOOKUP(Table1[[#This Row],[Stock]],[2]CUS030!$A$5:$BO$10000,35,0)/Table1[[#This Row],[Rate
(L/S)]],"")</f>
        <v>0</v>
      </c>
      <c r="AE789" s="7">
        <f>IFERROR(VLOOKUP(Table1[[#This Row],[Stock]],[2]CUS030!$A$5:$BO$10000,36,0)/Table1[[#This Row],[Rate
(L/S)]],"")</f>
        <v>0</v>
      </c>
      <c r="AF789" s="7">
        <f>IFERROR(VLOOKUP(Table1[[#This Row],[Stock]],[2]CUS030!$A$5:$BO$10000,37,0)/Table1[[#This Row],[Rate
(L/S)]],"")</f>
        <v>0</v>
      </c>
      <c r="AG789" s="7">
        <f>IFERROR(VLOOKUP(Table1[[#This Row],[Stock]],[2]CUS030!$A$5:$BO$10000,38,0)/Table1[[#This Row],[Rate
(L/S)]],"")</f>
        <v>0</v>
      </c>
      <c r="AH789" s="7">
        <f>IFERROR(VLOOKUP(Table1[[#This Row],[Stock]],[2]CUS030!$A$5:$BO$10000,39,0)/Table1[[#This Row],[Rate
(L/S)]],"")</f>
        <v>0</v>
      </c>
      <c r="AI789" s="7">
        <f>IFERROR(VLOOKUP(Table1[[#This Row],[Stock]],[2]CUS030!$A$5:$BO$10000,40,0)/Table1[[#This Row],[Rate
(L/S)]],"")</f>
        <v>0</v>
      </c>
      <c r="AJ789" s="7">
        <f>IFERROR(VLOOKUP(Table1[[#This Row],[Stock]],[2]CUS030!$A$5:$BO$10000,41,0)/Table1[[#This Row],[Rate
(L/S)]],"")</f>
        <v>0</v>
      </c>
      <c r="AK789" s="7">
        <f>IFERROR(VLOOKUP(Table1[[#This Row],[Stock]],[2]CUS030!$A$5:$BO$10000,42,0)/Table1[[#This Row],[Rate
(L/S)]],"")</f>
        <v>0</v>
      </c>
      <c r="AL789" s="7">
        <f>IFERROR(VLOOKUP(Table1[[#This Row],[Stock]],[2]CUS030!$A$5:$BO$10000,43,0)/Table1[[#This Row],[Rate
(L/S)]],"")</f>
        <v>0</v>
      </c>
      <c r="AM789" s="7">
        <f>IFERROR(VLOOKUP(Table1[[#This Row],[Stock]],[2]CUS030!$A$5:$BO$10000,44,0)/Table1[[#This Row],[Rate
(L/S)]],"")</f>
        <v>0</v>
      </c>
      <c r="AN789" s="7">
        <f>IFERROR(VLOOKUP(Table1[[#This Row],[Stock]],[2]CUS030!$A$5:$BO$10000,45,0)/Table1[[#This Row],[Rate
(L/S)]],"")</f>
        <v>0</v>
      </c>
      <c r="AO789" s="7">
        <f>IFERROR(VLOOKUP(Table1[[#This Row],[Stock]],[2]CUS030!$A$5:$BO$10000,46,0)/Table1[[#This Row],[Rate
(L/S)]],"")</f>
        <v>0</v>
      </c>
      <c r="AP789" s="7">
        <f>IFERROR(VLOOKUP(Table1[[#This Row],[Stock]],[2]CUS030!$A$5:$BO$10000,47,0)/Table1[[#This Row],[Rate
(L/S)]],"")</f>
        <v>0</v>
      </c>
      <c r="AQ789" s="7">
        <f>IFERROR(VLOOKUP(Table1[[#This Row],[Stock]],[2]CUS030!$A$5:$BO$10000,48,0)/Table1[[#This Row],[Rate
(L/S)]],"")</f>
        <v>0</v>
      </c>
      <c r="AR789" s="7">
        <f>IFERROR(VLOOKUP(Table1[[#This Row],[Stock]],[2]CUS030!$A$5:$BO$10000,49,0)/Table1[[#This Row],[Rate
(L/S)]],"")</f>
        <v>0</v>
      </c>
      <c r="AS789" s="7">
        <f>IFERROR(VLOOKUP(Table1[[#This Row],[Stock]],[2]CUS030!$A$5:$BO$10000,50,0)/Table1[[#This Row],[Rate
(L/S)]],"")</f>
        <v>0</v>
      </c>
      <c r="AT789" s="7">
        <f>IFERROR(VLOOKUP(Table1[[#This Row],[Stock]],[2]CUS030!$A$5:$BO$10000,51,0)/Table1[[#This Row],[Rate
(L/S)]],"")</f>
        <v>0</v>
      </c>
      <c r="AU789" s="7">
        <f>IFERROR(VLOOKUP(Table1[[#This Row],[Stock]],[2]CUS030!$A$5:$BO$10000,52,0)/Table1[[#This Row],[Rate
(L/S)]],"")</f>
        <v>0</v>
      </c>
      <c r="AV789" s="7">
        <f>IFERROR(VLOOKUP(Table1[[#This Row],[Stock]],[2]CUS030!$A$5:$BO$10000,53,0)/Table1[[#This Row],[Rate
(L/S)]],"")</f>
        <v>0</v>
      </c>
      <c r="AW789" s="7">
        <f>IFERROR(VLOOKUP(Table1[[#This Row],[Stock]],[2]CUS030!$A$5:$BO$10000,54,0)/Table1[[#This Row],[Rate
(L/S)]],"")</f>
        <v>0</v>
      </c>
      <c r="AX789" s="7">
        <f>IFERROR(VLOOKUP(Table1[[#This Row],[Stock]],[2]CUS030!$A$5:$BO$10000,55,0)/Table1[[#This Row],[Rate
(L/S)]],"")</f>
        <v>4</v>
      </c>
      <c r="AY789" s="7">
        <f>IFERROR(VLOOKUP(Table1[[#This Row],[Stock]],[2]CUS030!$A$5:$BO$10000,56,0)/Table1[[#This Row],[Rate
(L/S)]],"")</f>
        <v>0</v>
      </c>
      <c r="AZ789" s="7">
        <f>IFERROR(VLOOKUP(Table1[[#This Row],[Stock]],[2]CUS030!$A$5:$BO$10000,57,0)/Table1[[#This Row],[Rate
(L/S)]],"")</f>
        <v>0</v>
      </c>
      <c r="BA789" s="7">
        <f>IFERROR(VLOOKUP(Table1[[#This Row],[Stock]],[2]CUS030!$A$5:$BO$10000,58,0)/Table1[[#This Row],[Rate
(L/S)]],"")</f>
        <v>8</v>
      </c>
      <c r="BB789" s="7">
        <f>IFERROR(VLOOKUP(Table1[[#This Row],[Stock]],[2]CUS030!$A$5:$BO$10000,59,0)/Table1[[#This Row],[Rate
(L/S)]],"")</f>
        <v>0</v>
      </c>
      <c r="BC789" s="7">
        <f>IFERROR(VLOOKUP(Table1[[#This Row],[Stock]],[2]CUS030!$A$5:$BO$10000,60,0)/Table1[[#This Row],[Rate
(L/S)]],"")</f>
        <v>0</v>
      </c>
      <c r="BD789" s="7">
        <f>IFERROR(VLOOKUP(Table1[[#This Row],[Stock]],[2]CUS030!$A$5:$BO$10000,61,0)/Table1[[#This Row],[Rate
(L/S)]],"")</f>
        <v>0</v>
      </c>
      <c r="BE789" s="7">
        <f>IFERROR(VLOOKUP(Table1[[#This Row],[Stock]],[2]CUS030!$A$5:$BO$10000,62,0)/Table1[[#This Row],[Rate
(L/S)]],"")</f>
        <v>0</v>
      </c>
      <c r="BF789" s="7">
        <f>IFERROR(VLOOKUP(Table1[[#This Row],[Stock]],[2]CUS030!$A$5:$BO$10000,63,0)/Table1[[#This Row],[Rate
(L/S)]],"")</f>
        <v>0</v>
      </c>
      <c r="BG789" s="7">
        <f>IFERROR(VLOOKUP(Table1[[#This Row],[Stock]],[2]CUS030!$A$5:$BO$10000,64,0)/Table1[[#This Row],[Rate
(L/S)]],"")</f>
        <v>0</v>
      </c>
      <c r="BH789" s="7">
        <f>IFERROR(VLOOKUP(Table1[[#This Row],[Stock]],[2]CUS030!$A$5:$BO$10000,65,0)/Table1[[#This Row],[Rate
(L/S)]],"")</f>
        <v>0</v>
      </c>
      <c r="BI789" s="7" t="s">
        <v>1</v>
      </c>
      <c r="BJ789" s="15">
        <f>IFERROR(IF(Table1[[#This Row],[S.Material]]="S",(Table1[[#This Row],[Total Qty]]+Table1[[#This Row],[N+1]]+Table1[[#This Row],[N+2]]),Table1[[#This Row],[Total Qty]]+Table1[[#This Row],[N+1]]),)</f>
        <v>0</v>
      </c>
      <c r="BK789" s="7" t="str">
        <f>IFERROR(IF(((AVERAGE((Table1[[#This Row],[N+1]],Table1[[#This Row],[N+2]]),Table1[[#This Row],[N+3]])-(Table1[[#This Row],[Total Qty]])))&gt;500,"Fixed&gt;500pcs",""),"")</f>
        <v/>
      </c>
      <c r="BL789" s="7" t="str">
        <f>IF(AND(Table1[[#This Row],[Last Forcast]]=0,Table1[[#This Row],[Total Qty]]&gt;0,Table1[[#This Row],[N+1]]&gt;0),"Check PO again","")</f>
        <v/>
      </c>
    </row>
    <row r="790" spans="2:64" x14ac:dyDescent="0.3">
      <c r="B790">
        <v>788</v>
      </c>
      <c r="C790" t="s">
        <v>998</v>
      </c>
      <c r="D790">
        <f>IFERROR(ROUND((MID(Table1[[#This Row],[Production]],35,(LEN(Table1[[#This Row],[Production]]))-37)/(MID(Table1[[#This Row],[Stock]],35,(LEN(Table1[[#This Row],[Stock]]))-37))),0),"")</f>
        <v>7</v>
      </c>
      <c r="E790" t="s">
        <v>1077</v>
      </c>
      <c r="F790" s="16">
        <f>VLOOKUP(LEFT(Table1[[#This Row],[Production]],LEN(Table1[[#This Row],[Production]])-7),Item!$A$5:$Z$1000,26,0)</f>
        <v>1.4259999999999999</v>
      </c>
      <c r="H790" s="8" t="str">
        <f>IFERROR(VLOOKUP(MID(Table1[[#This Row],[Production]],10,2),Special!$B$2:$D$26,3,0),"")</f>
        <v>-</v>
      </c>
      <c r="J790" t="b">
        <f>EXACT(LEFT(Table1[[#This Row],[Stock]],12),LEFT(Table1[[#This Row],[Production]],12))</f>
        <v>1</v>
      </c>
      <c r="K790" t="b">
        <f>EXACT((RIGHT(Table1[[#This Row],[Stock]],3)),((RIGHT(Table1[[#This Row],[Production]],3))))</f>
        <v>1</v>
      </c>
      <c r="L790" s="14" t="str">
        <f>IFERROR(VLOOKUP(Table1[[#This Row],[Stock]],[1]Sheet1!$A$7:$N$10000,14,0),"")</f>
        <v/>
      </c>
      <c r="M790" s="14" t="str">
        <f>IFERROR(ROUND((Table1[[#This Row],[Stock
(S&amp;L)]]/Table1[[#This Row],[Rate
(L/S)]]),0),"")</f>
        <v/>
      </c>
      <c r="O790" t="str">
        <f>IF(Table1[[#This Row],[Rate
(L/S)]]=1,"P/E","C")</f>
        <v>C</v>
      </c>
      <c r="P790" s="7">
        <f>IFERROR(VLOOKUP(Table1[[#This Row],[Stock]],[2]CUS030!$A$5:$BO$10000,21,0)/Table1[[#This Row],[Rate
(L/S)]],"")</f>
        <v>0</v>
      </c>
      <c r="Q790" s="7">
        <f>IFERROR(VLOOKUP(Table1[[#This Row],[Stock]],[2]CUS030!$A$5:$BO$10000,22,0)/Table1[[#This Row],[Rate
(L/S)]],"")</f>
        <v>0</v>
      </c>
      <c r="R790" s="7">
        <f>IFERROR(VLOOKUP(Table1[[#This Row],[Stock]],[2]CUS030!$A$5:$BO$10000,23,0)/Table1[[#This Row],[Rate
(L/S)]],"")</f>
        <v>0</v>
      </c>
      <c r="S790" s="7">
        <f>IFERROR(VLOOKUP(Table1[[#This Row],[Stock]],[2]CUS030!$A$5:$BO$10000,24,0)/Table1[[#This Row],[Rate
(L/S)]],"")</f>
        <v>0</v>
      </c>
      <c r="T790" s="7">
        <f>IFERROR(VLOOKUP(Table1[[#This Row],[Stock]],[2]CUS030!$A$5:$BO$10000,25,0)/Table1[[#This Row],[Rate
(L/S)]],"")</f>
        <v>0</v>
      </c>
      <c r="U790" s="7">
        <f>IFERROR(VLOOKUP(Table1[[#This Row],[Stock]],[2]CUS030!$A$5:$BO$10000,26,0)/Table1[[#This Row],[Rate
(L/S)]],"")</f>
        <v>0</v>
      </c>
      <c r="V790" s="7">
        <f>IFERROR(VLOOKUP(Table1[[#This Row],[Stock]],[2]CUS030!$A$5:$BO$10000,27,0)/Table1[[#This Row],[Rate
(L/S)]],"")</f>
        <v>0</v>
      </c>
      <c r="W790" s="7">
        <f>IFERROR(VLOOKUP(Table1[[#This Row],[Stock]],[2]CUS030!$A$5:$BO$10000,28,0)/Table1[[#This Row],[Rate
(L/S)]],"")</f>
        <v>0</v>
      </c>
      <c r="X790" s="7">
        <f>IFERROR(VLOOKUP(Table1[[#This Row],[Stock]],[2]CUS030!$A$5:$BO$10000,29,0)/Table1[[#This Row],[Rate
(L/S)]],"")</f>
        <v>0</v>
      </c>
      <c r="Y790" s="7">
        <f>IFERROR(VLOOKUP(Table1[[#This Row],[Stock]],[2]CUS030!$A$5:$BO$10000,30,0)/Table1[[#This Row],[Rate
(L/S)]],"")</f>
        <v>0</v>
      </c>
      <c r="Z790" s="7">
        <f>IFERROR(VLOOKUP(Table1[[#This Row],[Stock]],[2]CUS030!$A$5:$BO$10000,31,0)/Table1[[#This Row],[Rate
(L/S)]],"")</f>
        <v>0</v>
      </c>
      <c r="AA790" s="7">
        <f>IFERROR(VLOOKUP(Table1[[#This Row],[Stock]],[2]CUS030!$A$5:$BO$10000,32,0)/Table1[[#This Row],[Rate
(L/S)]],"")</f>
        <v>0</v>
      </c>
      <c r="AB790" s="7">
        <f>IFERROR(VLOOKUP(Table1[[#This Row],[Stock]],[2]CUS030!$A$5:$BO$10000,33,0)/Table1[[#This Row],[Rate
(L/S)]],"")</f>
        <v>0</v>
      </c>
      <c r="AC790" s="7">
        <f>IFERROR(VLOOKUP(Table1[[#This Row],[Stock]],[2]CUS030!$A$5:$BO$10000,34,0)/Table1[[#This Row],[Rate
(L/S)]],"")</f>
        <v>0</v>
      </c>
      <c r="AD790" s="7">
        <f>IFERROR(VLOOKUP(Table1[[#This Row],[Stock]],[2]CUS030!$A$5:$BO$10000,35,0)/Table1[[#This Row],[Rate
(L/S)]],"")</f>
        <v>0</v>
      </c>
      <c r="AE790" s="7">
        <f>IFERROR(VLOOKUP(Table1[[#This Row],[Stock]],[2]CUS030!$A$5:$BO$10000,36,0)/Table1[[#This Row],[Rate
(L/S)]],"")</f>
        <v>0</v>
      </c>
      <c r="AF790" s="7">
        <f>IFERROR(VLOOKUP(Table1[[#This Row],[Stock]],[2]CUS030!$A$5:$BO$10000,37,0)/Table1[[#This Row],[Rate
(L/S)]],"")</f>
        <v>0</v>
      </c>
      <c r="AG790" s="7">
        <f>IFERROR(VLOOKUP(Table1[[#This Row],[Stock]],[2]CUS030!$A$5:$BO$10000,38,0)/Table1[[#This Row],[Rate
(L/S)]],"")</f>
        <v>0</v>
      </c>
      <c r="AH790" s="7">
        <f>IFERROR(VLOOKUP(Table1[[#This Row],[Stock]],[2]CUS030!$A$5:$BO$10000,39,0)/Table1[[#This Row],[Rate
(L/S)]],"")</f>
        <v>0</v>
      </c>
      <c r="AI790" s="7">
        <f>IFERROR(VLOOKUP(Table1[[#This Row],[Stock]],[2]CUS030!$A$5:$BO$10000,40,0)/Table1[[#This Row],[Rate
(L/S)]],"")</f>
        <v>0</v>
      </c>
      <c r="AJ790" s="7">
        <f>IFERROR(VLOOKUP(Table1[[#This Row],[Stock]],[2]CUS030!$A$5:$BO$10000,41,0)/Table1[[#This Row],[Rate
(L/S)]],"")</f>
        <v>0</v>
      </c>
      <c r="AK790" s="7">
        <f>IFERROR(VLOOKUP(Table1[[#This Row],[Stock]],[2]CUS030!$A$5:$BO$10000,42,0)/Table1[[#This Row],[Rate
(L/S)]],"")</f>
        <v>0</v>
      </c>
      <c r="AL790" s="7">
        <f>IFERROR(VLOOKUP(Table1[[#This Row],[Stock]],[2]CUS030!$A$5:$BO$10000,43,0)/Table1[[#This Row],[Rate
(L/S)]],"")</f>
        <v>0</v>
      </c>
      <c r="AM790" s="7">
        <f>IFERROR(VLOOKUP(Table1[[#This Row],[Stock]],[2]CUS030!$A$5:$BO$10000,44,0)/Table1[[#This Row],[Rate
(L/S)]],"")</f>
        <v>0</v>
      </c>
      <c r="AN790" s="7">
        <f>IFERROR(VLOOKUP(Table1[[#This Row],[Stock]],[2]CUS030!$A$5:$BO$10000,45,0)/Table1[[#This Row],[Rate
(L/S)]],"")</f>
        <v>0</v>
      </c>
      <c r="AO790" s="7">
        <f>IFERROR(VLOOKUP(Table1[[#This Row],[Stock]],[2]CUS030!$A$5:$BO$10000,46,0)/Table1[[#This Row],[Rate
(L/S)]],"")</f>
        <v>0</v>
      </c>
      <c r="AP790" s="7">
        <f>IFERROR(VLOOKUP(Table1[[#This Row],[Stock]],[2]CUS030!$A$5:$BO$10000,47,0)/Table1[[#This Row],[Rate
(L/S)]],"")</f>
        <v>0</v>
      </c>
      <c r="AQ790" s="7">
        <f>IFERROR(VLOOKUP(Table1[[#This Row],[Stock]],[2]CUS030!$A$5:$BO$10000,48,0)/Table1[[#This Row],[Rate
(L/S)]],"")</f>
        <v>0</v>
      </c>
      <c r="AR790" s="7">
        <f>IFERROR(VLOOKUP(Table1[[#This Row],[Stock]],[2]CUS030!$A$5:$BO$10000,49,0)/Table1[[#This Row],[Rate
(L/S)]],"")</f>
        <v>0</v>
      </c>
      <c r="AS790" s="7">
        <f>IFERROR(VLOOKUP(Table1[[#This Row],[Stock]],[2]CUS030!$A$5:$BO$10000,50,0)/Table1[[#This Row],[Rate
(L/S)]],"")</f>
        <v>0</v>
      </c>
      <c r="AT790" s="7">
        <f>IFERROR(VLOOKUP(Table1[[#This Row],[Stock]],[2]CUS030!$A$5:$BO$10000,51,0)/Table1[[#This Row],[Rate
(L/S)]],"")</f>
        <v>0</v>
      </c>
      <c r="AU790" s="7">
        <f>IFERROR(VLOOKUP(Table1[[#This Row],[Stock]],[2]CUS030!$A$5:$BO$10000,52,0)/Table1[[#This Row],[Rate
(L/S)]],"")</f>
        <v>0</v>
      </c>
      <c r="AV790" s="7">
        <f>IFERROR(VLOOKUP(Table1[[#This Row],[Stock]],[2]CUS030!$A$5:$BO$10000,53,0)/Table1[[#This Row],[Rate
(L/S)]],"")</f>
        <v>0</v>
      </c>
      <c r="AW790" s="7">
        <f>IFERROR(VLOOKUP(Table1[[#This Row],[Stock]],[2]CUS030!$A$5:$BO$10000,54,0)/Table1[[#This Row],[Rate
(L/S)]],"")</f>
        <v>0</v>
      </c>
      <c r="AX790" s="7">
        <f>IFERROR(VLOOKUP(Table1[[#This Row],[Stock]],[2]CUS030!$A$5:$BO$10000,55,0)/Table1[[#This Row],[Rate
(L/S)]],"")</f>
        <v>0</v>
      </c>
      <c r="AY790" s="7">
        <f>IFERROR(VLOOKUP(Table1[[#This Row],[Stock]],[2]CUS030!$A$5:$BO$10000,56,0)/Table1[[#This Row],[Rate
(L/S)]],"")</f>
        <v>0</v>
      </c>
      <c r="AZ790" s="7">
        <f>IFERROR(VLOOKUP(Table1[[#This Row],[Stock]],[2]CUS030!$A$5:$BO$10000,57,0)/Table1[[#This Row],[Rate
(L/S)]],"")</f>
        <v>0</v>
      </c>
      <c r="BA790" s="7">
        <f>IFERROR(VLOOKUP(Table1[[#This Row],[Stock]],[2]CUS030!$A$5:$BO$10000,58,0)/Table1[[#This Row],[Rate
(L/S)]],"")</f>
        <v>0</v>
      </c>
      <c r="BB790" s="7">
        <f>IFERROR(VLOOKUP(Table1[[#This Row],[Stock]],[2]CUS030!$A$5:$BO$10000,59,0)/Table1[[#This Row],[Rate
(L/S)]],"")</f>
        <v>0</v>
      </c>
      <c r="BC790" s="7">
        <f>IFERROR(VLOOKUP(Table1[[#This Row],[Stock]],[2]CUS030!$A$5:$BO$10000,60,0)/Table1[[#This Row],[Rate
(L/S)]],"")</f>
        <v>0</v>
      </c>
      <c r="BD790" s="7">
        <f>IFERROR(VLOOKUP(Table1[[#This Row],[Stock]],[2]CUS030!$A$5:$BO$10000,61,0)/Table1[[#This Row],[Rate
(L/S)]],"")</f>
        <v>0</v>
      </c>
      <c r="BE790" s="7">
        <f>IFERROR(VLOOKUP(Table1[[#This Row],[Stock]],[2]CUS030!$A$5:$BO$10000,62,0)/Table1[[#This Row],[Rate
(L/S)]],"")</f>
        <v>0</v>
      </c>
      <c r="BF790" s="7">
        <f>IFERROR(VLOOKUP(Table1[[#This Row],[Stock]],[2]CUS030!$A$5:$BO$10000,63,0)/Table1[[#This Row],[Rate
(L/S)]],"")</f>
        <v>0</v>
      </c>
      <c r="BG790" s="7">
        <f>IFERROR(VLOOKUP(Table1[[#This Row],[Stock]],[2]CUS030!$A$5:$BO$10000,64,0)/Table1[[#This Row],[Rate
(L/S)]],"")</f>
        <v>0</v>
      </c>
      <c r="BH790" s="7">
        <f>IFERROR(VLOOKUP(Table1[[#This Row],[Stock]],[2]CUS030!$A$5:$BO$10000,65,0)/Table1[[#This Row],[Rate
(L/S)]],"")</f>
        <v>0</v>
      </c>
      <c r="BI790" s="7" t="s">
        <v>1</v>
      </c>
      <c r="BJ790" s="15">
        <f>IFERROR(IF(Table1[[#This Row],[S.Material]]="S",(Table1[[#This Row],[Total Qty]]+Table1[[#This Row],[N+1]]+Table1[[#This Row],[N+2]]),Table1[[#This Row],[Total Qty]]+Table1[[#This Row],[N+1]]),)</f>
        <v>0</v>
      </c>
      <c r="BK790" s="7" t="str">
        <f>IFERROR(IF(((AVERAGE((Table1[[#This Row],[N+1]],Table1[[#This Row],[N+2]]),Table1[[#This Row],[N+3]])-(Table1[[#This Row],[Total Qty]])))&gt;500,"Fixed&gt;500pcs",""),"")</f>
        <v/>
      </c>
      <c r="BL790" s="7" t="str">
        <f>IF(AND(Table1[[#This Row],[Last Forcast]]=0,Table1[[#This Row],[Total Qty]]&gt;0,Table1[[#This Row],[N+1]]&gt;0),"Check PO again","")</f>
        <v/>
      </c>
    </row>
    <row r="791" spans="2:64" x14ac:dyDescent="0.3">
      <c r="B791">
        <v>789</v>
      </c>
      <c r="C791" t="s">
        <v>999</v>
      </c>
      <c r="D791">
        <f>IFERROR(ROUND((MID(Table1[[#This Row],[Production]],35,(LEN(Table1[[#This Row],[Production]]))-37)/(MID(Table1[[#This Row],[Stock]],35,(LEN(Table1[[#This Row],[Stock]]))-37))),0),"")</f>
        <v>7</v>
      </c>
      <c r="E791" t="s">
        <v>1078</v>
      </c>
      <c r="F791" s="16">
        <f>VLOOKUP(LEFT(Table1[[#This Row],[Production]],LEN(Table1[[#This Row],[Production]])-7),Item!$A$5:$Z$1000,26,0)</f>
        <v>1.6220000000000001</v>
      </c>
      <c r="H791" s="8" t="str">
        <f>IFERROR(VLOOKUP(MID(Table1[[#This Row],[Production]],10,2),Special!$B$2:$D$26,3,0),"")</f>
        <v>-</v>
      </c>
      <c r="J791" t="b">
        <f>EXACT(LEFT(Table1[[#This Row],[Stock]],12),LEFT(Table1[[#This Row],[Production]],12))</f>
        <v>1</v>
      </c>
      <c r="K791" t="b">
        <f>EXACT((RIGHT(Table1[[#This Row],[Stock]],3)),((RIGHT(Table1[[#This Row],[Production]],3))))</f>
        <v>1</v>
      </c>
      <c r="L791" s="14" t="str">
        <f>IFERROR(VLOOKUP(Table1[[#This Row],[Stock]],[1]Sheet1!$A$7:$N$10000,14,0),"")</f>
        <v/>
      </c>
      <c r="M791" s="14" t="str">
        <f>IFERROR(ROUND((Table1[[#This Row],[Stock
(S&amp;L)]]/Table1[[#This Row],[Rate
(L/S)]]),0),"")</f>
        <v/>
      </c>
      <c r="O791" t="str">
        <f>IF(Table1[[#This Row],[Rate
(L/S)]]=1,"P/E","C")</f>
        <v>C</v>
      </c>
      <c r="P791" s="7">
        <f>IFERROR(VLOOKUP(Table1[[#This Row],[Stock]],[2]CUS030!$A$5:$BO$10000,21,0)/Table1[[#This Row],[Rate
(L/S)]],"")</f>
        <v>0</v>
      </c>
      <c r="Q791" s="7">
        <f>IFERROR(VLOOKUP(Table1[[#This Row],[Stock]],[2]CUS030!$A$5:$BO$10000,22,0)/Table1[[#This Row],[Rate
(L/S)]],"")</f>
        <v>0</v>
      </c>
      <c r="R791" s="7">
        <f>IFERROR(VLOOKUP(Table1[[#This Row],[Stock]],[2]CUS030!$A$5:$BO$10000,23,0)/Table1[[#This Row],[Rate
(L/S)]],"")</f>
        <v>0</v>
      </c>
      <c r="S791" s="7">
        <f>IFERROR(VLOOKUP(Table1[[#This Row],[Stock]],[2]CUS030!$A$5:$BO$10000,24,0)/Table1[[#This Row],[Rate
(L/S)]],"")</f>
        <v>0</v>
      </c>
      <c r="T791" s="7">
        <f>IFERROR(VLOOKUP(Table1[[#This Row],[Stock]],[2]CUS030!$A$5:$BO$10000,25,0)/Table1[[#This Row],[Rate
(L/S)]],"")</f>
        <v>0</v>
      </c>
      <c r="U791" s="7">
        <f>IFERROR(VLOOKUP(Table1[[#This Row],[Stock]],[2]CUS030!$A$5:$BO$10000,26,0)/Table1[[#This Row],[Rate
(L/S)]],"")</f>
        <v>0</v>
      </c>
      <c r="V791" s="7">
        <f>IFERROR(VLOOKUP(Table1[[#This Row],[Stock]],[2]CUS030!$A$5:$BO$10000,27,0)/Table1[[#This Row],[Rate
(L/S)]],"")</f>
        <v>0</v>
      </c>
      <c r="W791" s="7">
        <f>IFERROR(VLOOKUP(Table1[[#This Row],[Stock]],[2]CUS030!$A$5:$BO$10000,28,0)/Table1[[#This Row],[Rate
(L/S)]],"")</f>
        <v>0</v>
      </c>
      <c r="X791" s="7">
        <f>IFERROR(VLOOKUP(Table1[[#This Row],[Stock]],[2]CUS030!$A$5:$BO$10000,29,0)/Table1[[#This Row],[Rate
(L/S)]],"")</f>
        <v>0</v>
      </c>
      <c r="Y791" s="7">
        <f>IFERROR(VLOOKUP(Table1[[#This Row],[Stock]],[2]CUS030!$A$5:$BO$10000,30,0)/Table1[[#This Row],[Rate
(L/S)]],"")</f>
        <v>0</v>
      </c>
      <c r="Z791" s="7">
        <f>IFERROR(VLOOKUP(Table1[[#This Row],[Stock]],[2]CUS030!$A$5:$BO$10000,31,0)/Table1[[#This Row],[Rate
(L/S)]],"")</f>
        <v>0</v>
      </c>
      <c r="AA791" s="7">
        <f>IFERROR(VLOOKUP(Table1[[#This Row],[Stock]],[2]CUS030!$A$5:$BO$10000,32,0)/Table1[[#This Row],[Rate
(L/S)]],"")</f>
        <v>0</v>
      </c>
      <c r="AB791" s="7">
        <f>IFERROR(VLOOKUP(Table1[[#This Row],[Stock]],[2]CUS030!$A$5:$BO$10000,33,0)/Table1[[#This Row],[Rate
(L/S)]],"")</f>
        <v>0</v>
      </c>
      <c r="AC791" s="7">
        <f>IFERROR(VLOOKUP(Table1[[#This Row],[Stock]],[2]CUS030!$A$5:$BO$10000,34,0)/Table1[[#This Row],[Rate
(L/S)]],"")</f>
        <v>0</v>
      </c>
      <c r="AD791" s="7">
        <f>IFERROR(VLOOKUP(Table1[[#This Row],[Stock]],[2]CUS030!$A$5:$BO$10000,35,0)/Table1[[#This Row],[Rate
(L/S)]],"")</f>
        <v>0</v>
      </c>
      <c r="AE791" s="7">
        <f>IFERROR(VLOOKUP(Table1[[#This Row],[Stock]],[2]CUS030!$A$5:$BO$10000,36,0)/Table1[[#This Row],[Rate
(L/S)]],"")</f>
        <v>0</v>
      </c>
      <c r="AF791" s="7">
        <f>IFERROR(VLOOKUP(Table1[[#This Row],[Stock]],[2]CUS030!$A$5:$BO$10000,37,0)/Table1[[#This Row],[Rate
(L/S)]],"")</f>
        <v>0</v>
      </c>
      <c r="AG791" s="7">
        <f>IFERROR(VLOOKUP(Table1[[#This Row],[Stock]],[2]CUS030!$A$5:$BO$10000,38,0)/Table1[[#This Row],[Rate
(L/S)]],"")</f>
        <v>0</v>
      </c>
      <c r="AH791" s="7">
        <f>IFERROR(VLOOKUP(Table1[[#This Row],[Stock]],[2]CUS030!$A$5:$BO$10000,39,0)/Table1[[#This Row],[Rate
(L/S)]],"")</f>
        <v>0</v>
      </c>
      <c r="AI791" s="7">
        <f>IFERROR(VLOOKUP(Table1[[#This Row],[Stock]],[2]CUS030!$A$5:$BO$10000,40,0)/Table1[[#This Row],[Rate
(L/S)]],"")</f>
        <v>0</v>
      </c>
      <c r="AJ791" s="7">
        <f>IFERROR(VLOOKUP(Table1[[#This Row],[Stock]],[2]CUS030!$A$5:$BO$10000,41,0)/Table1[[#This Row],[Rate
(L/S)]],"")</f>
        <v>0</v>
      </c>
      <c r="AK791" s="7">
        <f>IFERROR(VLOOKUP(Table1[[#This Row],[Stock]],[2]CUS030!$A$5:$BO$10000,42,0)/Table1[[#This Row],[Rate
(L/S)]],"")</f>
        <v>0</v>
      </c>
      <c r="AL791" s="7">
        <f>IFERROR(VLOOKUP(Table1[[#This Row],[Stock]],[2]CUS030!$A$5:$BO$10000,43,0)/Table1[[#This Row],[Rate
(L/S)]],"")</f>
        <v>0</v>
      </c>
      <c r="AM791" s="7">
        <f>IFERROR(VLOOKUP(Table1[[#This Row],[Stock]],[2]CUS030!$A$5:$BO$10000,44,0)/Table1[[#This Row],[Rate
(L/S)]],"")</f>
        <v>0</v>
      </c>
      <c r="AN791" s="7">
        <f>IFERROR(VLOOKUP(Table1[[#This Row],[Stock]],[2]CUS030!$A$5:$BO$10000,45,0)/Table1[[#This Row],[Rate
(L/S)]],"")</f>
        <v>0</v>
      </c>
      <c r="AO791" s="7">
        <f>IFERROR(VLOOKUP(Table1[[#This Row],[Stock]],[2]CUS030!$A$5:$BO$10000,46,0)/Table1[[#This Row],[Rate
(L/S)]],"")</f>
        <v>0</v>
      </c>
      <c r="AP791" s="7">
        <f>IFERROR(VLOOKUP(Table1[[#This Row],[Stock]],[2]CUS030!$A$5:$BO$10000,47,0)/Table1[[#This Row],[Rate
(L/S)]],"")</f>
        <v>0</v>
      </c>
      <c r="AQ791" s="7">
        <f>IFERROR(VLOOKUP(Table1[[#This Row],[Stock]],[2]CUS030!$A$5:$BO$10000,48,0)/Table1[[#This Row],[Rate
(L/S)]],"")</f>
        <v>0</v>
      </c>
      <c r="AR791" s="7">
        <f>IFERROR(VLOOKUP(Table1[[#This Row],[Stock]],[2]CUS030!$A$5:$BO$10000,49,0)/Table1[[#This Row],[Rate
(L/S)]],"")</f>
        <v>0</v>
      </c>
      <c r="AS791" s="7">
        <f>IFERROR(VLOOKUP(Table1[[#This Row],[Stock]],[2]CUS030!$A$5:$BO$10000,50,0)/Table1[[#This Row],[Rate
(L/S)]],"")</f>
        <v>0</v>
      </c>
      <c r="AT791" s="7">
        <f>IFERROR(VLOOKUP(Table1[[#This Row],[Stock]],[2]CUS030!$A$5:$BO$10000,51,0)/Table1[[#This Row],[Rate
(L/S)]],"")</f>
        <v>0</v>
      </c>
      <c r="AU791" s="7">
        <f>IFERROR(VLOOKUP(Table1[[#This Row],[Stock]],[2]CUS030!$A$5:$BO$10000,52,0)/Table1[[#This Row],[Rate
(L/S)]],"")</f>
        <v>0</v>
      </c>
      <c r="AV791" s="7">
        <f>IFERROR(VLOOKUP(Table1[[#This Row],[Stock]],[2]CUS030!$A$5:$BO$10000,53,0)/Table1[[#This Row],[Rate
(L/S)]],"")</f>
        <v>0</v>
      </c>
      <c r="AW791" s="7">
        <f>IFERROR(VLOOKUP(Table1[[#This Row],[Stock]],[2]CUS030!$A$5:$BO$10000,54,0)/Table1[[#This Row],[Rate
(L/S)]],"")</f>
        <v>0</v>
      </c>
      <c r="AX791" s="7">
        <f>IFERROR(VLOOKUP(Table1[[#This Row],[Stock]],[2]CUS030!$A$5:$BO$10000,55,0)/Table1[[#This Row],[Rate
(L/S)]],"")</f>
        <v>0</v>
      </c>
      <c r="AY791" s="7">
        <f>IFERROR(VLOOKUP(Table1[[#This Row],[Stock]],[2]CUS030!$A$5:$BO$10000,56,0)/Table1[[#This Row],[Rate
(L/S)]],"")</f>
        <v>0</v>
      </c>
      <c r="AZ791" s="7">
        <f>IFERROR(VLOOKUP(Table1[[#This Row],[Stock]],[2]CUS030!$A$5:$BO$10000,57,0)/Table1[[#This Row],[Rate
(L/S)]],"")</f>
        <v>0</v>
      </c>
      <c r="BA791" s="7">
        <f>IFERROR(VLOOKUP(Table1[[#This Row],[Stock]],[2]CUS030!$A$5:$BO$10000,58,0)/Table1[[#This Row],[Rate
(L/S)]],"")</f>
        <v>0</v>
      </c>
      <c r="BB791" s="7">
        <f>IFERROR(VLOOKUP(Table1[[#This Row],[Stock]],[2]CUS030!$A$5:$BO$10000,59,0)/Table1[[#This Row],[Rate
(L/S)]],"")</f>
        <v>0</v>
      </c>
      <c r="BC791" s="7">
        <f>IFERROR(VLOOKUP(Table1[[#This Row],[Stock]],[2]CUS030!$A$5:$BO$10000,60,0)/Table1[[#This Row],[Rate
(L/S)]],"")</f>
        <v>0</v>
      </c>
      <c r="BD791" s="7">
        <f>IFERROR(VLOOKUP(Table1[[#This Row],[Stock]],[2]CUS030!$A$5:$BO$10000,61,0)/Table1[[#This Row],[Rate
(L/S)]],"")</f>
        <v>0</v>
      </c>
      <c r="BE791" s="7">
        <f>IFERROR(VLOOKUP(Table1[[#This Row],[Stock]],[2]CUS030!$A$5:$BO$10000,62,0)/Table1[[#This Row],[Rate
(L/S)]],"")</f>
        <v>0</v>
      </c>
      <c r="BF791" s="7">
        <f>IFERROR(VLOOKUP(Table1[[#This Row],[Stock]],[2]CUS030!$A$5:$BO$10000,63,0)/Table1[[#This Row],[Rate
(L/S)]],"")</f>
        <v>0</v>
      </c>
      <c r="BG791" s="7">
        <f>IFERROR(VLOOKUP(Table1[[#This Row],[Stock]],[2]CUS030!$A$5:$BO$10000,64,0)/Table1[[#This Row],[Rate
(L/S)]],"")</f>
        <v>0</v>
      </c>
      <c r="BH791" s="7">
        <f>IFERROR(VLOOKUP(Table1[[#This Row],[Stock]],[2]CUS030!$A$5:$BO$10000,65,0)/Table1[[#This Row],[Rate
(L/S)]],"")</f>
        <v>0</v>
      </c>
      <c r="BI791" s="7" t="s">
        <v>1</v>
      </c>
      <c r="BJ791" s="15">
        <f>IFERROR(IF(Table1[[#This Row],[S.Material]]="S",(Table1[[#This Row],[Total Qty]]+Table1[[#This Row],[N+1]]+Table1[[#This Row],[N+2]]),Table1[[#This Row],[Total Qty]]+Table1[[#This Row],[N+1]]),)</f>
        <v>0</v>
      </c>
      <c r="BK791" s="7" t="str">
        <f>IFERROR(IF(((AVERAGE((Table1[[#This Row],[N+1]],Table1[[#This Row],[N+2]]),Table1[[#This Row],[N+3]])-(Table1[[#This Row],[Total Qty]])))&gt;500,"Fixed&gt;500pcs",""),"")</f>
        <v/>
      </c>
      <c r="BL791" s="7" t="str">
        <f>IF(AND(Table1[[#This Row],[Last Forcast]]=0,Table1[[#This Row],[Total Qty]]&gt;0,Table1[[#This Row],[N+1]]&gt;0),"Check PO again","")</f>
        <v/>
      </c>
    </row>
    <row r="792" spans="2:64" x14ac:dyDescent="0.3">
      <c r="B792">
        <v>790</v>
      </c>
      <c r="C792" t="s">
        <v>1000</v>
      </c>
      <c r="D792">
        <f>IFERROR(ROUND((MID(Table1[[#This Row],[Production]],35,(LEN(Table1[[#This Row],[Production]]))-37)/(MID(Table1[[#This Row],[Stock]],35,(LEN(Table1[[#This Row],[Stock]]))-37))),0),"")</f>
        <v>1</v>
      </c>
      <c r="E792" t="s">
        <v>1000</v>
      </c>
      <c r="F792" s="16">
        <f>VLOOKUP(LEFT(Table1[[#This Row],[Production]],LEN(Table1[[#This Row],[Production]])-7),Item!$A$5:$Z$1000,26,0)</f>
        <v>1.8720000000000001</v>
      </c>
      <c r="H792" s="8" t="str">
        <f>IFERROR(VLOOKUP(MID(Table1[[#This Row],[Production]],10,2),Special!$B$2:$D$26,3,0),"")</f>
        <v>-</v>
      </c>
      <c r="J792" t="b">
        <f>EXACT(LEFT(Table1[[#This Row],[Stock]],12),LEFT(Table1[[#This Row],[Production]],12))</f>
        <v>1</v>
      </c>
      <c r="K792" t="b">
        <f>EXACT((RIGHT(Table1[[#This Row],[Stock]],3)),((RIGHT(Table1[[#This Row],[Production]],3))))</f>
        <v>1</v>
      </c>
      <c r="L792" s="14" t="str">
        <f>IFERROR(VLOOKUP(Table1[[#This Row],[Stock]],[1]Sheet1!$A$7:$N$10000,14,0),"")</f>
        <v/>
      </c>
      <c r="M792" s="14" t="str">
        <f>IFERROR(ROUND((Table1[[#This Row],[Stock
(S&amp;L)]]/Table1[[#This Row],[Rate
(L/S)]]),0),"")</f>
        <v/>
      </c>
      <c r="O792" t="str">
        <f>IF(Table1[[#This Row],[Rate
(L/S)]]=1,"P/E","C")</f>
        <v>P/E</v>
      </c>
      <c r="P792" s="7">
        <f>IFERROR(VLOOKUP(Table1[[#This Row],[Stock]],[2]CUS030!$A$5:$BO$10000,21,0)/Table1[[#This Row],[Rate
(L/S)]],"")</f>
        <v>0</v>
      </c>
      <c r="Q792" s="7">
        <f>IFERROR(VLOOKUP(Table1[[#This Row],[Stock]],[2]CUS030!$A$5:$BO$10000,22,0)/Table1[[#This Row],[Rate
(L/S)]],"")</f>
        <v>0</v>
      </c>
      <c r="R792" s="7">
        <f>IFERROR(VLOOKUP(Table1[[#This Row],[Stock]],[2]CUS030!$A$5:$BO$10000,23,0)/Table1[[#This Row],[Rate
(L/S)]],"")</f>
        <v>0</v>
      </c>
      <c r="S792" s="7">
        <f>IFERROR(VLOOKUP(Table1[[#This Row],[Stock]],[2]CUS030!$A$5:$BO$10000,24,0)/Table1[[#This Row],[Rate
(L/S)]],"")</f>
        <v>0</v>
      </c>
      <c r="T792" s="7">
        <f>IFERROR(VLOOKUP(Table1[[#This Row],[Stock]],[2]CUS030!$A$5:$BO$10000,25,0)/Table1[[#This Row],[Rate
(L/S)]],"")</f>
        <v>0</v>
      </c>
      <c r="U792" s="7">
        <f>IFERROR(VLOOKUP(Table1[[#This Row],[Stock]],[2]CUS030!$A$5:$BO$10000,26,0)/Table1[[#This Row],[Rate
(L/S)]],"")</f>
        <v>0</v>
      </c>
      <c r="V792" s="7">
        <f>IFERROR(VLOOKUP(Table1[[#This Row],[Stock]],[2]CUS030!$A$5:$BO$10000,27,0)/Table1[[#This Row],[Rate
(L/S)]],"")</f>
        <v>0</v>
      </c>
      <c r="W792" s="7">
        <f>IFERROR(VLOOKUP(Table1[[#This Row],[Stock]],[2]CUS030!$A$5:$BO$10000,28,0)/Table1[[#This Row],[Rate
(L/S)]],"")</f>
        <v>0</v>
      </c>
      <c r="X792" s="7">
        <f>IFERROR(VLOOKUP(Table1[[#This Row],[Stock]],[2]CUS030!$A$5:$BO$10000,29,0)/Table1[[#This Row],[Rate
(L/S)]],"")</f>
        <v>0</v>
      </c>
      <c r="Y792" s="7">
        <f>IFERROR(VLOOKUP(Table1[[#This Row],[Stock]],[2]CUS030!$A$5:$BO$10000,30,0)/Table1[[#This Row],[Rate
(L/S)]],"")</f>
        <v>0</v>
      </c>
      <c r="Z792" s="7">
        <f>IFERROR(VLOOKUP(Table1[[#This Row],[Stock]],[2]CUS030!$A$5:$BO$10000,31,0)/Table1[[#This Row],[Rate
(L/S)]],"")</f>
        <v>0</v>
      </c>
      <c r="AA792" s="7">
        <f>IFERROR(VLOOKUP(Table1[[#This Row],[Stock]],[2]CUS030!$A$5:$BO$10000,32,0)/Table1[[#This Row],[Rate
(L/S)]],"")</f>
        <v>0</v>
      </c>
      <c r="AB792" s="7">
        <f>IFERROR(VLOOKUP(Table1[[#This Row],[Stock]],[2]CUS030!$A$5:$BO$10000,33,0)/Table1[[#This Row],[Rate
(L/S)]],"")</f>
        <v>0</v>
      </c>
      <c r="AC792" s="7">
        <f>IFERROR(VLOOKUP(Table1[[#This Row],[Stock]],[2]CUS030!$A$5:$BO$10000,34,0)/Table1[[#This Row],[Rate
(L/S)]],"")</f>
        <v>0</v>
      </c>
      <c r="AD792" s="7">
        <f>IFERROR(VLOOKUP(Table1[[#This Row],[Stock]],[2]CUS030!$A$5:$BO$10000,35,0)/Table1[[#This Row],[Rate
(L/S)]],"")</f>
        <v>0</v>
      </c>
      <c r="AE792" s="7">
        <f>IFERROR(VLOOKUP(Table1[[#This Row],[Stock]],[2]CUS030!$A$5:$BO$10000,36,0)/Table1[[#This Row],[Rate
(L/S)]],"")</f>
        <v>0</v>
      </c>
      <c r="AF792" s="7">
        <f>IFERROR(VLOOKUP(Table1[[#This Row],[Stock]],[2]CUS030!$A$5:$BO$10000,37,0)/Table1[[#This Row],[Rate
(L/S)]],"")</f>
        <v>0</v>
      </c>
      <c r="AG792" s="7">
        <f>IFERROR(VLOOKUP(Table1[[#This Row],[Stock]],[2]CUS030!$A$5:$BO$10000,38,0)/Table1[[#This Row],[Rate
(L/S)]],"")</f>
        <v>0</v>
      </c>
      <c r="AH792" s="7">
        <f>IFERROR(VLOOKUP(Table1[[#This Row],[Stock]],[2]CUS030!$A$5:$BO$10000,39,0)/Table1[[#This Row],[Rate
(L/S)]],"")</f>
        <v>0</v>
      </c>
      <c r="AI792" s="7">
        <f>IFERROR(VLOOKUP(Table1[[#This Row],[Stock]],[2]CUS030!$A$5:$BO$10000,40,0)/Table1[[#This Row],[Rate
(L/S)]],"")</f>
        <v>0</v>
      </c>
      <c r="AJ792" s="7">
        <f>IFERROR(VLOOKUP(Table1[[#This Row],[Stock]],[2]CUS030!$A$5:$BO$10000,41,0)/Table1[[#This Row],[Rate
(L/S)]],"")</f>
        <v>0</v>
      </c>
      <c r="AK792" s="7">
        <f>IFERROR(VLOOKUP(Table1[[#This Row],[Stock]],[2]CUS030!$A$5:$BO$10000,42,0)/Table1[[#This Row],[Rate
(L/S)]],"")</f>
        <v>0</v>
      </c>
      <c r="AL792" s="7">
        <f>IFERROR(VLOOKUP(Table1[[#This Row],[Stock]],[2]CUS030!$A$5:$BO$10000,43,0)/Table1[[#This Row],[Rate
(L/S)]],"")</f>
        <v>0</v>
      </c>
      <c r="AM792" s="7">
        <f>IFERROR(VLOOKUP(Table1[[#This Row],[Stock]],[2]CUS030!$A$5:$BO$10000,44,0)/Table1[[#This Row],[Rate
(L/S)]],"")</f>
        <v>0</v>
      </c>
      <c r="AN792" s="7">
        <f>IFERROR(VLOOKUP(Table1[[#This Row],[Stock]],[2]CUS030!$A$5:$BO$10000,45,0)/Table1[[#This Row],[Rate
(L/S)]],"")</f>
        <v>0</v>
      </c>
      <c r="AO792" s="7">
        <f>IFERROR(VLOOKUP(Table1[[#This Row],[Stock]],[2]CUS030!$A$5:$BO$10000,46,0)/Table1[[#This Row],[Rate
(L/S)]],"")</f>
        <v>0</v>
      </c>
      <c r="AP792" s="7">
        <f>IFERROR(VLOOKUP(Table1[[#This Row],[Stock]],[2]CUS030!$A$5:$BO$10000,47,0)/Table1[[#This Row],[Rate
(L/S)]],"")</f>
        <v>0</v>
      </c>
      <c r="AQ792" s="7">
        <f>IFERROR(VLOOKUP(Table1[[#This Row],[Stock]],[2]CUS030!$A$5:$BO$10000,48,0)/Table1[[#This Row],[Rate
(L/S)]],"")</f>
        <v>0</v>
      </c>
      <c r="AR792" s="7">
        <f>IFERROR(VLOOKUP(Table1[[#This Row],[Stock]],[2]CUS030!$A$5:$BO$10000,49,0)/Table1[[#This Row],[Rate
(L/S)]],"")</f>
        <v>0</v>
      </c>
      <c r="AS792" s="7">
        <f>IFERROR(VLOOKUP(Table1[[#This Row],[Stock]],[2]CUS030!$A$5:$BO$10000,50,0)/Table1[[#This Row],[Rate
(L/S)]],"")</f>
        <v>0</v>
      </c>
      <c r="AT792" s="7">
        <f>IFERROR(VLOOKUP(Table1[[#This Row],[Stock]],[2]CUS030!$A$5:$BO$10000,51,0)/Table1[[#This Row],[Rate
(L/S)]],"")</f>
        <v>0</v>
      </c>
      <c r="AU792" s="7">
        <f>IFERROR(VLOOKUP(Table1[[#This Row],[Stock]],[2]CUS030!$A$5:$BO$10000,52,0)/Table1[[#This Row],[Rate
(L/S)]],"")</f>
        <v>0</v>
      </c>
      <c r="AV792" s="7">
        <f>IFERROR(VLOOKUP(Table1[[#This Row],[Stock]],[2]CUS030!$A$5:$BO$10000,53,0)/Table1[[#This Row],[Rate
(L/S)]],"")</f>
        <v>0</v>
      </c>
      <c r="AW792" s="7">
        <f>IFERROR(VLOOKUP(Table1[[#This Row],[Stock]],[2]CUS030!$A$5:$BO$10000,54,0)/Table1[[#This Row],[Rate
(L/S)]],"")</f>
        <v>0</v>
      </c>
      <c r="AX792" s="7">
        <f>IFERROR(VLOOKUP(Table1[[#This Row],[Stock]],[2]CUS030!$A$5:$BO$10000,55,0)/Table1[[#This Row],[Rate
(L/S)]],"")</f>
        <v>0</v>
      </c>
      <c r="AY792" s="7">
        <f>IFERROR(VLOOKUP(Table1[[#This Row],[Stock]],[2]CUS030!$A$5:$BO$10000,56,0)/Table1[[#This Row],[Rate
(L/S)]],"")</f>
        <v>0</v>
      </c>
      <c r="AZ792" s="7">
        <f>IFERROR(VLOOKUP(Table1[[#This Row],[Stock]],[2]CUS030!$A$5:$BO$10000,57,0)/Table1[[#This Row],[Rate
(L/S)]],"")</f>
        <v>0</v>
      </c>
      <c r="BA792" s="7">
        <f>IFERROR(VLOOKUP(Table1[[#This Row],[Stock]],[2]CUS030!$A$5:$BO$10000,58,0)/Table1[[#This Row],[Rate
(L/S)]],"")</f>
        <v>0</v>
      </c>
      <c r="BB792" s="7">
        <f>IFERROR(VLOOKUP(Table1[[#This Row],[Stock]],[2]CUS030!$A$5:$BO$10000,59,0)/Table1[[#This Row],[Rate
(L/S)]],"")</f>
        <v>0</v>
      </c>
      <c r="BC792" s="7">
        <f>IFERROR(VLOOKUP(Table1[[#This Row],[Stock]],[2]CUS030!$A$5:$BO$10000,60,0)/Table1[[#This Row],[Rate
(L/S)]],"")</f>
        <v>0</v>
      </c>
      <c r="BD792" s="7">
        <f>IFERROR(VLOOKUP(Table1[[#This Row],[Stock]],[2]CUS030!$A$5:$BO$10000,61,0)/Table1[[#This Row],[Rate
(L/S)]],"")</f>
        <v>0</v>
      </c>
      <c r="BE792" s="7">
        <f>IFERROR(VLOOKUP(Table1[[#This Row],[Stock]],[2]CUS030!$A$5:$BO$10000,62,0)/Table1[[#This Row],[Rate
(L/S)]],"")</f>
        <v>0</v>
      </c>
      <c r="BF792" s="7">
        <f>IFERROR(VLOOKUP(Table1[[#This Row],[Stock]],[2]CUS030!$A$5:$BO$10000,63,0)/Table1[[#This Row],[Rate
(L/S)]],"")</f>
        <v>0</v>
      </c>
      <c r="BG792" s="7">
        <f>IFERROR(VLOOKUP(Table1[[#This Row],[Stock]],[2]CUS030!$A$5:$BO$10000,64,0)/Table1[[#This Row],[Rate
(L/S)]],"")</f>
        <v>0</v>
      </c>
      <c r="BH792" s="7">
        <f>IFERROR(VLOOKUP(Table1[[#This Row],[Stock]],[2]CUS030!$A$5:$BO$10000,65,0)/Table1[[#This Row],[Rate
(L/S)]],"")</f>
        <v>0</v>
      </c>
      <c r="BI792" s="7" t="s">
        <v>1</v>
      </c>
      <c r="BJ792" s="15">
        <f>IFERROR(IF(Table1[[#This Row],[S.Material]]="S",(Table1[[#This Row],[Total Qty]]+Table1[[#This Row],[N+1]]+Table1[[#This Row],[N+2]]),Table1[[#This Row],[Total Qty]]+Table1[[#This Row],[N+1]]),)</f>
        <v>0</v>
      </c>
      <c r="BK792" s="7" t="str">
        <f>IFERROR(IF(((AVERAGE((Table1[[#This Row],[N+1]],Table1[[#This Row],[N+2]]),Table1[[#This Row],[N+3]])-(Table1[[#This Row],[Total Qty]])))&gt;500,"Fixed&gt;500pcs",""),"")</f>
        <v/>
      </c>
      <c r="BL792" s="7" t="str">
        <f>IF(AND(Table1[[#This Row],[Last Forcast]]=0,Table1[[#This Row],[Total Qty]]&gt;0,Table1[[#This Row],[N+1]]&gt;0),"Check PO again","")</f>
        <v/>
      </c>
    </row>
    <row r="793" spans="2:64" x14ac:dyDescent="0.3">
      <c r="B793">
        <v>791</v>
      </c>
      <c r="C793" t="s">
        <v>1001</v>
      </c>
      <c r="D793">
        <f>IFERROR(ROUND((MID(Table1[[#This Row],[Production]],35,(LEN(Table1[[#This Row],[Production]]))-37)/(MID(Table1[[#This Row],[Stock]],35,(LEN(Table1[[#This Row],[Stock]]))-37))),0),"")</f>
        <v>1</v>
      </c>
      <c r="E793" t="s">
        <v>1001</v>
      </c>
      <c r="F793" s="16">
        <f>VLOOKUP(LEFT(Table1[[#This Row],[Production]],LEN(Table1[[#This Row],[Production]])-7),Item!$A$5:$Z$1000,26,0)</f>
        <v>1.0649999999999999</v>
      </c>
      <c r="H793" s="8" t="str">
        <f>IFERROR(VLOOKUP(MID(Table1[[#This Row],[Production]],10,2),Special!$B$2:$D$26,3,0),"")</f>
        <v>-</v>
      </c>
      <c r="J793" t="b">
        <f>EXACT(LEFT(Table1[[#This Row],[Stock]],12),LEFT(Table1[[#This Row],[Production]],12))</f>
        <v>1</v>
      </c>
      <c r="K793" t="b">
        <f>EXACT((RIGHT(Table1[[#This Row],[Stock]],3)),((RIGHT(Table1[[#This Row],[Production]],3))))</f>
        <v>1</v>
      </c>
      <c r="L793" s="14" t="str">
        <f>IFERROR(VLOOKUP(Table1[[#This Row],[Stock]],[1]Sheet1!$A$7:$N$10000,14,0),"")</f>
        <v/>
      </c>
      <c r="M793" s="14" t="str">
        <f>IFERROR(ROUND((Table1[[#This Row],[Stock
(S&amp;L)]]/Table1[[#This Row],[Rate
(L/S)]]),0),"")</f>
        <v/>
      </c>
      <c r="O793" t="str">
        <f>IF(Table1[[#This Row],[Rate
(L/S)]]=1,"P/E","C")</f>
        <v>P/E</v>
      </c>
      <c r="P793" s="7">
        <f>IFERROR(VLOOKUP(Table1[[#This Row],[Stock]],[2]CUS030!$A$5:$BO$10000,21,0)/Table1[[#This Row],[Rate
(L/S)]],"")</f>
        <v>0</v>
      </c>
      <c r="Q793" s="7">
        <f>IFERROR(VLOOKUP(Table1[[#This Row],[Stock]],[2]CUS030!$A$5:$BO$10000,22,0)/Table1[[#This Row],[Rate
(L/S)]],"")</f>
        <v>0</v>
      </c>
      <c r="R793" s="7">
        <f>IFERROR(VLOOKUP(Table1[[#This Row],[Stock]],[2]CUS030!$A$5:$BO$10000,23,0)/Table1[[#This Row],[Rate
(L/S)]],"")</f>
        <v>0</v>
      </c>
      <c r="S793" s="7">
        <f>IFERROR(VLOOKUP(Table1[[#This Row],[Stock]],[2]CUS030!$A$5:$BO$10000,24,0)/Table1[[#This Row],[Rate
(L/S)]],"")</f>
        <v>0</v>
      </c>
      <c r="T793" s="7">
        <f>IFERROR(VLOOKUP(Table1[[#This Row],[Stock]],[2]CUS030!$A$5:$BO$10000,25,0)/Table1[[#This Row],[Rate
(L/S)]],"")</f>
        <v>0</v>
      </c>
      <c r="U793" s="7">
        <f>IFERROR(VLOOKUP(Table1[[#This Row],[Stock]],[2]CUS030!$A$5:$BO$10000,26,0)/Table1[[#This Row],[Rate
(L/S)]],"")</f>
        <v>0</v>
      </c>
      <c r="V793" s="7">
        <f>IFERROR(VLOOKUP(Table1[[#This Row],[Stock]],[2]CUS030!$A$5:$BO$10000,27,0)/Table1[[#This Row],[Rate
(L/S)]],"")</f>
        <v>0</v>
      </c>
      <c r="W793" s="7">
        <f>IFERROR(VLOOKUP(Table1[[#This Row],[Stock]],[2]CUS030!$A$5:$BO$10000,28,0)/Table1[[#This Row],[Rate
(L/S)]],"")</f>
        <v>0</v>
      </c>
      <c r="X793" s="7">
        <f>IFERROR(VLOOKUP(Table1[[#This Row],[Stock]],[2]CUS030!$A$5:$BO$10000,29,0)/Table1[[#This Row],[Rate
(L/S)]],"")</f>
        <v>0</v>
      </c>
      <c r="Y793" s="7">
        <f>IFERROR(VLOOKUP(Table1[[#This Row],[Stock]],[2]CUS030!$A$5:$BO$10000,30,0)/Table1[[#This Row],[Rate
(L/S)]],"")</f>
        <v>0</v>
      </c>
      <c r="Z793" s="7">
        <f>IFERROR(VLOOKUP(Table1[[#This Row],[Stock]],[2]CUS030!$A$5:$BO$10000,31,0)/Table1[[#This Row],[Rate
(L/S)]],"")</f>
        <v>0</v>
      </c>
      <c r="AA793" s="7">
        <f>IFERROR(VLOOKUP(Table1[[#This Row],[Stock]],[2]CUS030!$A$5:$BO$10000,32,0)/Table1[[#This Row],[Rate
(L/S)]],"")</f>
        <v>0</v>
      </c>
      <c r="AB793" s="7">
        <f>IFERROR(VLOOKUP(Table1[[#This Row],[Stock]],[2]CUS030!$A$5:$BO$10000,33,0)/Table1[[#This Row],[Rate
(L/S)]],"")</f>
        <v>0</v>
      </c>
      <c r="AC793" s="7">
        <f>IFERROR(VLOOKUP(Table1[[#This Row],[Stock]],[2]CUS030!$A$5:$BO$10000,34,0)/Table1[[#This Row],[Rate
(L/S)]],"")</f>
        <v>0</v>
      </c>
      <c r="AD793" s="7">
        <f>IFERROR(VLOOKUP(Table1[[#This Row],[Stock]],[2]CUS030!$A$5:$BO$10000,35,0)/Table1[[#This Row],[Rate
(L/S)]],"")</f>
        <v>0</v>
      </c>
      <c r="AE793" s="7">
        <f>IFERROR(VLOOKUP(Table1[[#This Row],[Stock]],[2]CUS030!$A$5:$BO$10000,36,0)/Table1[[#This Row],[Rate
(L/S)]],"")</f>
        <v>0</v>
      </c>
      <c r="AF793" s="7">
        <f>IFERROR(VLOOKUP(Table1[[#This Row],[Stock]],[2]CUS030!$A$5:$BO$10000,37,0)/Table1[[#This Row],[Rate
(L/S)]],"")</f>
        <v>0</v>
      </c>
      <c r="AG793" s="7">
        <f>IFERROR(VLOOKUP(Table1[[#This Row],[Stock]],[2]CUS030!$A$5:$BO$10000,38,0)/Table1[[#This Row],[Rate
(L/S)]],"")</f>
        <v>0</v>
      </c>
      <c r="AH793" s="7">
        <f>IFERROR(VLOOKUP(Table1[[#This Row],[Stock]],[2]CUS030!$A$5:$BO$10000,39,0)/Table1[[#This Row],[Rate
(L/S)]],"")</f>
        <v>0</v>
      </c>
      <c r="AI793" s="7">
        <f>IFERROR(VLOOKUP(Table1[[#This Row],[Stock]],[2]CUS030!$A$5:$BO$10000,40,0)/Table1[[#This Row],[Rate
(L/S)]],"")</f>
        <v>0</v>
      </c>
      <c r="AJ793" s="7">
        <f>IFERROR(VLOOKUP(Table1[[#This Row],[Stock]],[2]CUS030!$A$5:$BO$10000,41,0)/Table1[[#This Row],[Rate
(L/S)]],"")</f>
        <v>0</v>
      </c>
      <c r="AK793" s="7">
        <f>IFERROR(VLOOKUP(Table1[[#This Row],[Stock]],[2]CUS030!$A$5:$BO$10000,42,0)/Table1[[#This Row],[Rate
(L/S)]],"")</f>
        <v>0</v>
      </c>
      <c r="AL793" s="7">
        <f>IFERROR(VLOOKUP(Table1[[#This Row],[Stock]],[2]CUS030!$A$5:$BO$10000,43,0)/Table1[[#This Row],[Rate
(L/S)]],"")</f>
        <v>0</v>
      </c>
      <c r="AM793" s="7">
        <f>IFERROR(VLOOKUP(Table1[[#This Row],[Stock]],[2]CUS030!$A$5:$BO$10000,44,0)/Table1[[#This Row],[Rate
(L/S)]],"")</f>
        <v>0</v>
      </c>
      <c r="AN793" s="7">
        <f>IFERROR(VLOOKUP(Table1[[#This Row],[Stock]],[2]CUS030!$A$5:$BO$10000,45,0)/Table1[[#This Row],[Rate
(L/S)]],"")</f>
        <v>0</v>
      </c>
      <c r="AO793" s="7">
        <f>IFERROR(VLOOKUP(Table1[[#This Row],[Stock]],[2]CUS030!$A$5:$BO$10000,46,0)/Table1[[#This Row],[Rate
(L/S)]],"")</f>
        <v>0</v>
      </c>
      <c r="AP793" s="7">
        <f>IFERROR(VLOOKUP(Table1[[#This Row],[Stock]],[2]CUS030!$A$5:$BO$10000,47,0)/Table1[[#This Row],[Rate
(L/S)]],"")</f>
        <v>0</v>
      </c>
      <c r="AQ793" s="7">
        <f>IFERROR(VLOOKUP(Table1[[#This Row],[Stock]],[2]CUS030!$A$5:$BO$10000,48,0)/Table1[[#This Row],[Rate
(L/S)]],"")</f>
        <v>0</v>
      </c>
      <c r="AR793" s="7">
        <f>IFERROR(VLOOKUP(Table1[[#This Row],[Stock]],[2]CUS030!$A$5:$BO$10000,49,0)/Table1[[#This Row],[Rate
(L/S)]],"")</f>
        <v>0</v>
      </c>
      <c r="AS793" s="7">
        <f>IFERROR(VLOOKUP(Table1[[#This Row],[Stock]],[2]CUS030!$A$5:$BO$10000,50,0)/Table1[[#This Row],[Rate
(L/S)]],"")</f>
        <v>0</v>
      </c>
      <c r="AT793" s="7">
        <f>IFERROR(VLOOKUP(Table1[[#This Row],[Stock]],[2]CUS030!$A$5:$BO$10000,51,0)/Table1[[#This Row],[Rate
(L/S)]],"")</f>
        <v>0</v>
      </c>
      <c r="AU793" s="7">
        <f>IFERROR(VLOOKUP(Table1[[#This Row],[Stock]],[2]CUS030!$A$5:$BO$10000,52,0)/Table1[[#This Row],[Rate
(L/S)]],"")</f>
        <v>0</v>
      </c>
      <c r="AV793" s="7">
        <f>IFERROR(VLOOKUP(Table1[[#This Row],[Stock]],[2]CUS030!$A$5:$BO$10000,53,0)/Table1[[#This Row],[Rate
(L/S)]],"")</f>
        <v>0</v>
      </c>
      <c r="AW793" s="7">
        <f>IFERROR(VLOOKUP(Table1[[#This Row],[Stock]],[2]CUS030!$A$5:$BO$10000,54,0)/Table1[[#This Row],[Rate
(L/S)]],"")</f>
        <v>0</v>
      </c>
      <c r="AX793" s="7">
        <f>IFERROR(VLOOKUP(Table1[[#This Row],[Stock]],[2]CUS030!$A$5:$BO$10000,55,0)/Table1[[#This Row],[Rate
(L/S)]],"")</f>
        <v>0</v>
      </c>
      <c r="AY793" s="7">
        <f>IFERROR(VLOOKUP(Table1[[#This Row],[Stock]],[2]CUS030!$A$5:$BO$10000,56,0)/Table1[[#This Row],[Rate
(L/S)]],"")</f>
        <v>0</v>
      </c>
      <c r="AZ793" s="7">
        <f>IFERROR(VLOOKUP(Table1[[#This Row],[Stock]],[2]CUS030!$A$5:$BO$10000,57,0)/Table1[[#This Row],[Rate
(L/S)]],"")</f>
        <v>0</v>
      </c>
      <c r="BA793" s="7">
        <f>IFERROR(VLOOKUP(Table1[[#This Row],[Stock]],[2]CUS030!$A$5:$BO$10000,58,0)/Table1[[#This Row],[Rate
(L/S)]],"")</f>
        <v>0</v>
      </c>
      <c r="BB793" s="7">
        <f>IFERROR(VLOOKUP(Table1[[#This Row],[Stock]],[2]CUS030!$A$5:$BO$10000,59,0)/Table1[[#This Row],[Rate
(L/S)]],"")</f>
        <v>0</v>
      </c>
      <c r="BC793" s="7">
        <f>IFERROR(VLOOKUP(Table1[[#This Row],[Stock]],[2]CUS030!$A$5:$BO$10000,60,0)/Table1[[#This Row],[Rate
(L/S)]],"")</f>
        <v>0</v>
      </c>
      <c r="BD793" s="7">
        <f>IFERROR(VLOOKUP(Table1[[#This Row],[Stock]],[2]CUS030!$A$5:$BO$10000,61,0)/Table1[[#This Row],[Rate
(L/S)]],"")</f>
        <v>0</v>
      </c>
      <c r="BE793" s="7">
        <f>IFERROR(VLOOKUP(Table1[[#This Row],[Stock]],[2]CUS030!$A$5:$BO$10000,62,0)/Table1[[#This Row],[Rate
(L/S)]],"")</f>
        <v>0</v>
      </c>
      <c r="BF793" s="7">
        <f>IFERROR(VLOOKUP(Table1[[#This Row],[Stock]],[2]CUS030!$A$5:$BO$10000,63,0)/Table1[[#This Row],[Rate
(L/S)]],"")</f>
        <v>0</v>
      </c>
      <c r="BG793" s="7">
        <f>IFERROR(VLOOKUP(Table1[[#This Row],[Stock]],[2]CUS030!$A$5:$BO$10000,64,0)/Table1[[#This Row],[Rate
(L/S)]],"")</f>
        <v>0</v>
      </c>
      <c r="BH793" s="7">
        <f>IFERROR(VLOOKUP(Table1[[#This Row],[Stock]],[2]CUS030!$A$5:$BO$10000,65,0)/Table1[[#This Row],[Rate
(L/S)]],"")</f>
        <v>0</v>
      </c>
      <c r="BI793" s="7" t="s">
        <v>1</v>
      </c>
      <c r="BJ793" s="15">
        <f>IFERROR(IF(Table1[[#This Row],[S.Material]]="S",(Table1[[#This Row],[Total Qty]]+Table1[[#This Row],[N+1]]+Table1[[#This Row],[N+2]]),Table1[[#This Row],[Total Qty]]+Table1[[#This Row],[N+1]]),)</f>
        <v>0</v>
      </c>
      <c r="BK793" s="7" t="str">
        <f>IFERROR(IF(((AVERAGE((Table1[[#This Row],[N+1]],Table1[[#This Row],[N+2]]),Table1[[#This Row],[N+3]])-(Table1[[#This Row],[Total Qty]])))&gt;500,"Fixed&gt;500pcs",""),"")</f>
        <v/>
      </c>
      <c r="BL793" s="7" t="str">
        <f>IF(AND(Table1[[#This Row],[Last Forcast]]=0,Table1[[#This Row],[Total Qty]]&gt;0,Table1[[#This Row],[N+1]]&gt;0),"Check PO again","")</f>
        <v/>
      </c>
    </row>
    <row r="794" spans="2:64" x14ac:dyDescent="0.3">
      <c r="B794">
        <v>792</v>
      </c>
      <c r="C794" t="s">
        <v>1002</v>
      </c>
      <c r="D794">
        <f>IFERROR(ROUND((MID(Table1[[#This Row],[Production]],35,(LEN(Table1[[#This Row],[Production]]))-37)/(MID(Table1[[#This Row],[Stock]],35,(LEN(Table1[[#This Row],[Stock]]))-37))),0),"")</f>
        <v>1</v>
      </c>
      <c r="E794" t="s">
        <v>1002</v>
      </c>
      <c r="F794" s="16">
        <f>VLOOKUP(LEFT(Table1[[#This Row],[Production]],LEN(Table1[[#This Row],[Production]])-7),Item!$A$5:$Z$1000,26,0)</f>
        <v>0.69</v>
      </c>
      <c r="H794" s="8" t="str">
        <f>IFERROR(VLOOKUP(MID(Table1[[#This Row],[Production]],10,2),Special!$B$2:$D$26,3,0),"")</f>
        <v>-</v>
      </c>
      <c r="J794" t="b">
        <f>EXACT(LEFT(Table1[[#This Row],[Stock]],12),LEFT(Table1[[#This Row],[Production]],12))</f>
        <v>1</v>
      </c>
      <c r="K794" t="b">
        <f>EXACT((RIGHT(Table1[[#This Row],[Stock]],3)),((RIGHT(Table1[[#This Row],[Production]],3))))</f>
        <v>1</v>
      </c>
      <c r="L794" s="14" t="str">
        <f>IFERROR(VLOOKUP(Table1[[#This Row],[Stock]],[1]Sheet1!$A$7:$N$10000,14,0),"")</f>
        <v/>
      </c>
      <c r="M794" s="14" t="str">
        <f>IFERROR(ROUND((Table1[[#This Row],[Stock
(S&amp;L)]]/Table1[[#This Row],[Rate
(L/S)]]),0),"")</f>
        <v/>
      </c>
      <c r="O794" t="str">
        <f>IF(Table1[[#This Row],[Rate
(L/S)]]=1,"P/E","C")</f>
        <v>P/E</v>
      </c>
      <c r="P794" s="7">
        <f>IFERROR(VLOOKUP(Table1[[#This Row],[Stock]],[2]CUS030!$A$5:$BO$10000,21,0)/Table1[[#This Row],[Rate
(L/S)]],"")</f>
        <v>0</v>
      </c>
      <c r="Q794" s="7">
        <f>IFERROR(VLOOKUP(Table1[[#This Row],[Stock]],[2]CUS030!$A$5:$BO$10000,22,0)/Table1[[#This Row],[Rate
(L/S)]],"")</f>
        <v>0</v>
      </c>
      <c r="R794" s="7">
        <f>IFERROR(VLOOKUP(Table1[[#This Row],[Stock]],[2]CUS030!$A$5:$BO$10000,23,0)/Table1[[#This Row],[Rate
(L/S)]],"")</f>
        <v>0</v>
      </c>
      <c r="S794" s="7">
        <f>IFERROR(VLOOKUP(Table1[[#This Row],[Stock]],[2]CUS030!$A$5:$BO$10000,24,0)/Table1[[#This Row],[Rate
(L/S)]],"")</f>
        <v>0</v>
      </c>
      <c r="T794" s="7">
        <f>IFERROR(VLOOKUP(Table1[[#This Row],[Stock]],[2]CUS030!$A$5:$BO$10000,25,0)/Table1[[#This Row],[Rate
(L/S)]],"")</f>
        <v>0</v>
      </c>
      <c r="U794" s="7">
        <f>IFERROR(VLOOKUP(Table1[[#This Row],[Stock]],[2]CUS030!$A$5:$BO$10000,26,0)/Table1[[#This Row],[Rate
(L/S)]],"")</f>
        <v>0</v>
      </c>
      <c r="V794" s="7">
        <f>IFERROR(VLOOKUP(Table1[[#This Row],[Stock]],[2]CUS030!$A$5:$BO$10000,27,0)/Table1[[#This Row],[Rate
(L/S)]],"")</f>
        <v>0</v>
      </c>
      <c r="W794" s="7">
        <f>IFERROR(VLOOKUP(Table1[[#This Row],[Stock]],[2]CUS030!$A$5:$BO$10000,28,0)/Table1[[#This Row],[Rate
(L/S)]],"")</f>
        <v>0</v>
      </c>
      <c r="X794" s="7">
        <f>IFERROR(VLOOKUP(Table1[[#This Row],[Stock]],[2]CUS030!$A$5:$BO$10000,29,0)/Table1[[#This Row],[Rate
(L/S)]],"")</f>
        <v>0</v>
      </c>
      <c r="Y794" s="7">
        <f>IFERROR(VLOOKUP(Table1[[#This Row],[Stock]],[2]CUS030!$A$5:$BO$10000,30,0)/Table1[[#This Row],[Rate
(L/S)]],"")</f>
        <v>0</v>
      </c>
      <c r="Z794" s="7">
        <f>IFERROR(VLOOKUP(Table1[[#This Row],[Stock]],[2]CUS030!$A$5:$BO$10000,31,0)/Table1[[#This Row],[Rate
(L/S)]],"")</f>
        <v>0</v>
      </c>
      <c r="AA794" s="7">
        <f>IFERROR(VLOOKUP(Table1[[#This Row],[Stock]],[2]CUS030!$A$5:$BO$10000,32,0)/Table1[[#This Row],[Rate
(L/S)]],"")</f>
        <v>0</v>
      </c>
      <c r="AB794" s="7">
        <f>IFERROR(VLOOKUP(Table1[[#This Row],[Stock]],[2]CUS030!$A$5:$BO$10000,33,0)/Table1[[#This Row],[Rate
(L/S)]],"")</f>
        <v>0</v>
      </c>
      <c r="AC794" s="7">
        <f>IFERROR(VLOOKUP(Table1[[#This Row],[Stock]],[2]CUS030!$A$5:$BO$10000,34,0)/Table1[[#This Row],[Rate
(L/S)]],"")</f>
        <v>0</v>
      </c>
      <c r="AD794" s="7">
        <f>IFERROR(VLOOKUP(Table1[[#This Row],[Stock]],[2]CUS030!$A$5:$BO$10000,35,0)/Table1[[#This Row],[Rate
(L/S)]],"")</f>
        <v>0</v>
      </c>
      <c r="AE794" s="7">
        <f>IFERROR(VLOOKUP(Table1[[#This Row],[Stock]],[2]CUS030!$A$5:$BO$10000,36,0)/Table1[[#This Row],[Rate
(L/S)]],"")</f>
        <v>0</v>
      </c>
      <c r="AF794" s="7">
        <f>IFERROR(VLOOKUP(Table1[[#This Row],[Stock]],[2]CUS030!$A$5:$BO$10000,37,0)/Table1[[#This Row],[Rate
(L/S)]],"")</f>
        <v>0</v>
      </c>
      <c r="AG794" s="7">
        <f>IFERROR(VLOOKUP(Table1[[#This Row],[Stock]],[2]CUS030!$A$5:$BO$10000,38,0)/Table1[[#This Row],[Rate
(L/S)]],"")</f>
        <v>0</v>
      </c>
      <c r="AH794" s="7">
        <f>IFERROR(VLOOKUP(Table1[[#This Row],[Stock]],[2]CUS030!$A$5:$BO$10000,39,0)/Table1[[#This Row],[Rate
(L/S)]],"")</f>
        <v>0</v>
      </c>
      <c r="AI794" s="7">
        <f>IFERROR(VLOOKUP(Table1[[#This Row],[Stock]],[2]CUS030!$A$5:$BO$10000,40,0)/Table1[[#This Row],[Rate
(L/S)]],"")</f>
        <v>0</v>
      </c>
      <c r="AJ794" s="7">
        <f>IFERROR(VLOOKUP(Table1[[#This Row],[Stock]],[2]CUS030!$A$5:$BO$10000,41,0)/Table1[[#This Row],[Rate
(L/S)]],"")</f>
        <v>0</v>
      </c>
      <c r="AK794" s="7">
        <f>IFERROR(VLOOKUP(Table1[[#This Row],[Stock]],[2]CUS030!$A$5:$BO$10000,42,0)/Table1[[#This Row],[Rate
(L/S)]],"")</f>
        <v>0</v>
      </c>
      <c r="AL794" s="7">
        <f>IFERROR(VLOOKUP(Table1[[#This Row],[Stock]],[2]CUS030!$A$5:$BO$10000,43,0)/Table1[[#This Row],[Rate
(L/S)]],"")</f>
        <v>0</v>
      </c>
      <c r="AM794" s="7">
        <f>IFERROR(VLOOKUP(Table1[[#This Row],[Stock]],[2]CUS030!$A$5:$BO$10000,44,0)/Table1[[#This Row],[Rate
(L/S)]],"")</f>
        <v>0</v>
      </c>
      <c r="AN794" s="7">
        <f>IFERROR(VLOOKUP(Table1[[#This Row],[Stock]],[2]CUS030!$A$5:$BO$10000,45,0)/Table1[[#This Row],[Rate
(L/S)]],"")</f>
        <v>0</v>
      </c>
      <c r="AO794" s="7">
        <f>IFERROR(VLOOKUP(Table1[[#This Row],[Stock]],[2]CUS030!$A$5:$BO$10000,46,0)/Table1[[#This Row],[Rate
(L/S)]],"")</f>
        <v>0</v>
      </c>
      <c r="AP794" s="7">
        <f>IFERROR(VLOOKUP(Table1[[#This Row],[Stock]],[2]CUS030!$A$5:$BO$10000,47,0)/Table1[[#This Row],[Rate
(L/S)]],"")</f>
        <v>0</v>
      </c>
      <c r="AQ794" s="7">
        <f>IFERROR(VLOOKUP(Table1[[#This Row],[Stock]],[2]CUS030!$A$5:$BO$10000,48,0)/Table1[[#This Row],[Rate
(L/S)]],"")</f>
        <v>0</v>
      </c>
      <c r="AR794" s="7">
        <f>IFERROR(VLOOKUP(Table1[[#This Row],[Stock]],[2]CUS030!$A$5:$BO$10000,49,0)/Table1[[#This Row],[Rate
(L/S)]],"")</f>
        <v>0</v>
      </c>
      <c r="AS794" s="7">
        <f>IFERROR(VLOOKUP(Table1[[#This Row],[Stock]],[2]CUS030!$A$5:$BO$10000,50,0)/Table1[[#This Row],[Rate
(L/S)]],"")</f>
        <v>0</v>
      </c>
      <c r="AT794" s="7">
        <f>IFERROR(VLOOKUP(Table1[[#This Row],[Stock]],[2]CUS030!$A$5:$BO$10000,51,0)/Table1[[#This Row],[Rate
(L/S)]],"")</f>
        <v>0</v>
      </c>
      <c r="AU794" s="7">
        <f>IFERROR(VLOOKUP(Table1[[#This Row],[Stock]],[2]CUS030!$A$5:$BO$10000,52,0)/Table1[[#This Row],[Rate
(L/S)]],"")</f>
        <v>0</v>
      </c>
      <c r="AV794" s="7">
        <f>IFERROR(VLOOKUP(Table1[[#This Row],[Stock]],[2]CUS030!$A$5:$BO$10000,53,0)/Table1[[#This Row],[Rate
(L/S)]],"")</f>
        <v>0</v>
      </c>
      <c r="AW794" s="7">
        <f>IFERROR(VLOOKUP(Table1[[#This Row],[Stock]],[2]CUS030!$A$5:$BO$10000,54,0)/Table1[[#This Row],[Rate
(L/S)]],"")</f>
        <v>0</v>
      </c>
      <c r="AX794" s="7">
        <f>IFERROR(VLOOKUP(Table1[[#This Row],[Stock]],[2]CUS030!$A$5:$BO$10000,55,0)/Table1[[#This Row],[Rate
(L/S)]],"")</f>
        <v>0</v>
      </c>
      <c r="AY794" s="7">
        <f>IFERROR(VLOOKUP(Table1[[#This Row],[Stock]],[2]CUS030!$A$5:$BO$10000,56,0)/Table1[[#This Row],[Rate
(L/S)]],"")</f>
        <v>0</v>
      </c>
      <c r="AZ794" s="7">
        <f>IFERROR(VLOOKUP(Table1[[#This Row],[Stock]],[2]CUS030!$A$5:$BO$10000,57,0)/Table1[[#This Row],[Rate
(L/S)]],"")</f>
        <v>0</v>
      </c>
      <c r="BA794" s="7">
        <f>IFERROR(VLOOKUP(Table1[[#This Row],[Stock]],[2]CUS030!$A$5:$BO$10000,58,0)/Table1[[#This Row],[Rate
(L/S)]],"")</f>
        <v>0</v>
      </c>
      <c r="BB794" s="7">
        <f>IFERROR(VLOOKUP(Table1[[#This Row],[Stock]],[2]CUS030!$A$5:$BO$10000,59,0)/Table1[[#This Row],[Rate
(L/S)]],"")</f>
        <v>0</v>
      </c>
      <c r="BC794" s="7">
        <f>IFERROR(VLOOKUP(Table1[[#This Row],[Stock]],[2]CUS030!$A$5:$BO$10000,60,0)/Table1[[#This Row],[Rate
(L/S)]],"")</f>
        <v>0</v>
      </c>
      <c r="BD794" s="7">
        <f>IFERROR(VLOOKUP(Table1[[#This Row],[Stock]],[2]CUS030!$A$5:$BO$10000,61,0)/Table1[[#This Row],[Rate
(L/S)]],"")</f>
        <v>0</v>
      </c>
      <c r="BE794" s="7">
        <f>IFERROR(VLOOKUP(Table1[[#This Row],[Stock]],[2]CUS030!$A$5:$BO$10000,62,0)/Table1[[#This Row],[Rate
(L/S)]],"")</f>
        <v>0</v>
      </c>
      <c r="BF794" s="7">
        <f>IFERROR(VLOOKUP(Table1[[#This Row],[Stock]],[2]CUS030!$A$5:$BO$10000,63,0)/Table1[[#This Row],[Rate
(L/S)]],"")</f>
        <v>0</v>
      </c>
      <c r="BG794" s="7">
        <f>IFERROR(VLOOKUP(Table1[[#This Row],[Stock]],[2]CUS030!$A$5:$BO$10000,64,0)/Table1[[#This Row],[Rate
(L/S)]],"")</f>
        <v>0</v>
      </c>
      <c r="BH794" s="7">
        <f>IFERROR(VLOOKUP(Table1[[#This Row],[Stock]],[2]CUS030!$A$5:$BO$10000,65,0)/Table1[[#This Row],[Rate
(L/S)]],"")</f>
        <v>0</v>
      </c>
      <c r="BI794" s="7" t="s">
        <v>1</v>
      </c>
      <c r="BJ794" s="15">
        <f>IFERROR(IF(Table1[[#This Row],[S.Material]]="S",(Table1[[#This Row],[Total Qty]]+Table1[[#This Row],[N+1]]+Table1[[#This Row],[N+2]]),Table1[[#This Row],[Total Qty]]+Table1[[#This Row],[N+1]]),)</f>
        <v>0</v>
      </c>
      <c r="BK794" s="7" t="str">
        <f>IFERROR(IF(((AVERAGE((Table1[[#This Row],[N+1]],Table1[[#This Row],[N+2]]),Table1[[#This Row],[N+3]])-(Table1[[#This Row],[Total Qty]])))&gt;500,"Fixed&gt;500pcs",""),"")</f>
        <v/>
      </c>
      <c r="BL794" s="7" t="str">
        <f>IF(AND(Table1[[#This Row],[Last Forcast]]=0,Table1[[#This Row],[Total Qty]]&gt;0,Table1[[#This Row],[N+1]]&gt;0),"Check PO again","")</f>
        <v/>
      </c>
    </row>
    <row r="795" spans="2:64" x14ac:dyDescent="0.3">
      <c r="B795">
        <v>793</v>
      </c>
      <c r="C795" t="s">
        <v>1003</v>
      </c>
      <c r="D795">
        <f>IFERROR(ROUND((MID(Table1[[#This Row],[Production]],35,(LEN(Table1[[#This Row],[Production]]))-37)/(MID(Table1[[#This Row],[Stock]],35,(LEN(Table1[[#This Row],[Stock]]))-37))),0),"")</f>
        <v>1</v>
      </c>
      <c r="E795" t="s">
        <v>1003</v>
      </c>
      <c r="F795" s="16">
        <f>VLOOKUP(LEFT(Table1[[#This Row],[Production]],LEN(Table1[[#This Row],[Production]])-7),Item!$A$5:$Z$1000,26,0)</f>
        <v>1.752</v>
      </c>
      <c r="H795" s="8" t="str">
        <f>IFERROR(VLOOKUP(MID(Table1[[#This Row],[Production]],10,2),Special!$B$2:$D$26,3,0),"")</f>
        <v>S</v>
      </c>
      <c r="J795" t="b">
        <f>EXACT(LEFT(Table1[[#This Row],[Stock]],12),LEFT(Table1[[#This Row],[Production]],12))</f>
        <v>1</v>
      </c>
      <c r="K795" t="b">
        <f>EXACT((RIGHT(Table1[[#This Row],[Stock]],3)),((RIGHT(Table1[[#This Row],[Production]],3))))</f>
        <v>1</v>
      </c>
      <c r="L795" s="14" t="str">
        <f>IFERROR(VLOOKUP(Table1[[#This Row],[Stock]],[1]Sheet1!$A$7:$N$10000,14,0),"")</f>
        <v/>
      </c>
      <c r="M795" s="14" t="str">
        <f>IFERROR(ROUND((Table1[[#This Row],[Stock
(S&amp;L)]]/Table1[[#This Row],[Rate
(L/S)]]),0),"")</f>
        <v/>
      </c>
      <c r="O795" t="str">
        <f>IF(Table1[[#This Row],[Rate
(L/S)]]=1,"P/E","C")</f>
        <v>P/E</v>
      </c>
      <c r="P795" s="7">
        <f>IFERROR(VLOOKUP(Table1[[#This Row],[Stock]],[2]CUS030!$A$5:$BO$10000,21,0)/Table1[[#This Row],[Rate
(L/S)]],"")</f>
        <v>0</v>
      </c>
      <c r="Q795" s="7">
        <f>IFERROR(VLOOKUP(Table1[[#This Row],[Stock]],[2]CUS030!$A$5:$BO$10000,22,0)/Table1[[#This Row],[Rate
(L/S)]],"")</f>
        <v>0</v>
      </c>
      <c r="R795" s="7">
        <f>IFERROR(VLOOKUP(Table1[[#This Row],[Stock]],[2]CUS030!$A$5:$BO$10000,23,0)/Table1[[#This Row],[Rate
(L/S)]],"")</f>
        <v>0</v>
      </c>
      <c r="S795" s="7">
        <f>IFERROR(VLOOKUP(Table1[[#This Row],[Stock]],[2]CUS030!$A$5:$BO$10000,24,0)/Table1[[#This Row],[Rate
(L/S)]],"")</f>
        <v>0</v>
      </c>
      <c r="T795" s="7">
        <f>IFERROR(VLOOKUP(Table1[[#This Row],[Stock]],[2]CUS030!$A$5:$BO$10000,25,0)/Table1[[#This Row],[Rate
(L/S)]],"")</f>
        <v>0</v>
      </c>
      <c r="U795" s="7">
        <f>IFERROR(VLOOKUP(Table1[[#This Row],[Stock]],[2]CUS030!$A$5:$BO$10000,26,0)/Table1[[#This Row],[Rate
(L/S)]],"")</f>
        <v>0</v>
      </c>
      <c r="V795" s="7">
        <f>IFERROR(VLOOKUP(Table1[[#This Row],[Stock]],[2]CUS030!$A$5:$BO$10000,27,0)/Table1[[#This Row],[Rate
(L/S)]],"")</f>
        <v>0</v>
      </c>
      <c r="W795" s="7">
        <f>IFERROR(VLOOKUP(Table1[[#This Row],[Stock]],[2]CUS030!$A$5:$BO$10000,28,0)/Table1[[#This Row],[Rate
(L/S)]],"")</f>
        <v>0</v>
      </c>
      <c r="X795" s="7">
        <f>IFERROR(VLOOKUP(Table1[[#This Row],[Stock]],[2]CUS030!$A$5:$BO$10000,29,0)/Table1[[#This Row],[Rate
(L/S)]],"")</f>
        <v>0</v>
      </c>
      <c r="Y795" s="7">
        <f>IFERROR(VLOOKUP(Table1[[#This Row],[Stock]],[2]CUS030!$A$5:$BO$10000,30,0)/Table1[[#This Row],[Rate
(L/S)]],"")</f>
        <v>0</v>
      </c>
      <c r="Z795" s="7">
        <f>IFERROR(VLOOKUP(Table1[[#This Row],[Stock]],[2]CUS030!$A$5:$BO$10000,31,0)/Table1[[#This Row],[Rate
(L/S)]],"")</f>
        <v>0</v>
      </c>
      <c r="AA795" s="7">
        <f>IFERROR(VLOOKUP(Table1[[#This Row],[Stock]],[2]CUS030!$A$5:$BO$10000,32,0)/Table1[[#This Row],[Rate
(L/S)]],"")</f>
        <v>0</v>
      </c>
      <c r="AB795" s="7">
        <f>IFERROR(VLOOKUP(Table1[[#This Row],[Stock]],[2]CUS030!$A$5:$BO$10000,33,0)/Table1[[#This Row],[Rate
(L/S)]],"")</f>
        <v>0</v>
      </c>
      <c r="AC795" s="7">
        <f>IFERROR(VLOOKUP(Table1[[#This Row],[Stock]],[2]CUS030!$A$5:$BO$10000,34,0)/Table1[[#This Row],[Rate
(L/S)]],"")</f>
        <v>0</v>
      </c>
      <c r="AD795" s="7">
        <f>IFERROR(VLOOKUP(Table1[[#This Row],[Stock]],[2]CUS030!$A$5:$BO$10000,35,0)/Table1[[#This Row],[Rate
(L/S)]],"")</f>
        <v>0</v>
      </c>
      <c r="AE795" s="7">
        <f>IFERROR(VLOOKUP(Table1[[#This Row],[Stock]],[2]CUS030!$A$5:$BO$10000,36,0)/Table1[[#This Row],[Rate
(L/S)]],"")</f>
        <v>0</v>
      </c>
      <c r="AF795" s="7">
        <f>IFERROR(VLOOKUP(Table1[[#This Row],[Stock]],[2]CUS030!$A$5:$BO$10000,37,0)/Table1[[#This Row],[Rate
(L/S)]],"")</f>
        <v>0</v>
      </c>
      <c r="AG795" s="7">
        <f>IFERROR(VLOOKUP(Table1[[#This Row],[Stock]],[2]CUS030!$A$5:$BO$10000,38,0)/Table1[[#This Row],[Rate
(L/S)]],"")</f>
        <v>0</v>
      </c>
      <c r="AH795" s="7">
        <f>IFERROR(VLOOKUP(Table1[[#This Row],[Stock]],[2]CUS030!$A$5:$BO$10000,39,0)/Table1[[#This Row],[Rate
(L/S)]],"")</f>
        <v>0</v>
      </c>
      <c r="AI795" s="7">
        <f>IFERROR(VLOOKUP(Table1[[#This Row],[Stock]],[2]CUS030!$A$5:$BO$10000,40,0)/Table1[[#This Row],[Rate
(L/S)]],"")</f>
        <v>0</v>
      </c>
      <c r="AJ795" s="7">
        <f>IFERROR(VLOOKUP(Table1[[#This Row],[Stock]],[2]CUS030!$A$5:$BO$10000,41,0)/Table1[[#This Row],[Rate
(L/S)]],"")</f>
        <v>0</v>
      </c>
      <c r="AK795" s="7">
        <f>IFERROR(VLOOKUP(Table1[[#This Row],[Stock]],[2]CUS030!$A$5:$BO$10000,42,0)/Table1[[#This Row],[Rate
(L/S)]],"")</f>
        <v>0</v>
      </c>
      <c r="AL795" s="7">
        <f>IFERROR(VLOOKUP(Table1[[#This Row],[Stock]],[2]CUS030!$A$5:$BO$10000,43,0)/Table1[[#This Row],[Rate
(L/S)]],"")</f>
        <v>0</v>
      </c>
      <c r="AM795" s="7">
        <f>IFERROR(VLOOKUP(Table1[[#This Row],[Stock]],[2]CUS030!$A$5:$BO$10000,44,0)/Table1[[#This Row],[Rate
(L/S)]],"")</f>
        <v>0</v>
      </c>
      <c r="AN795" s="7">
        <f>IFERROR(VLOOKUP(Table1[[#This Row],[Stock]],[2]CUS030!$A$5:$BO$10000,45,0)/Table1[[#This Row],[Rate
(L/S)]],"")</f>
        <v>0</v>
      </c>
      <c r="AO795" s="7">
        <f>IFERROR(VLOOKUP(Table1[[#This Row],[Stock]],[2]CUS030!$A$5:$BO$10000,46,0)/Table1[[#This Row],[Rate
(L/S)]],"")</f>
        <v>0</v>
      </c>
      <c r="AP795" s="7">
        <f>IFERROR(VLOOKUP(Table1[[#This Row],[Stock]],[2]CUS030!$A$5:$BO$10000,47,0)/Table1[[#This Row],[Rate
(L/S)]],"")</f>
        <v>0</v>
      </c>
      <c r="AQ795" s="7">
        <f>IFERROR(VLOOKUP(Table1[[#This Row],[Stock]],[2]CUS030!$A$5:$BO$10000,48,0)/Table1[[#This Row],[Rate
(L/S)]],"")</f>
        <v>0</v>
      </c>
      <c r="AR795" s="7">
        <f>IFERROR(VLOOKUP(Table1[[#This Row],[Stock]],[2]CUS030!$A$5:$BO$10000,49,0)/Table1[[#This Row],[Rate
(L/S)]],"")</f>
        <v>0</v>
      </c>
      <c r="AS795" s="7">
        <f>IFERROR(VLOOKUP(Table1[[#This Row],[Stock]],[2]CUS030!$A$5:$BO$10000,50,0)/Table1[[#This Row],[Rate
(L/S)]],"")</f>
        <v>0</v>
      </c>
      <c r="AT795" s="7">
        <f>IFERROR(VLOOKUP(Table1[[#This Row],[Stock]],[2]CUS030!$A$5:$BO$10000,51,0)/Table1[[#This Row],[Rate
(L/S)]],"")</f>
        <v>0</v>
      </c>
      <c r="AU795" s="7">
        <f>IFERROR(VLOOKUP(Table1[[#This Row],[Stock]],[2]CUS030!$A$5:$BO$10000,52,0)/Table1[[#This Row],[Rate
(L/S)]],"")</f>
        <v>0</v>
      </c>
      <c r="AV795" s="7">
        <f>IFERROR(VLOOKUP(Table1[[#This Row],[Stock]],[2]CUS030!$A$5:$BO$10000,53,0)/Table1[[#This Row],[Rate
(L/S)]],"")</f>
        <v>0</v>
      </c>
      <c r="AW795" s="7">
        <f>IFERROR(VLOOKUP(Table1[[#This Row],[Stock]],[2]CUS030!$A$5:$BO$10000,54,0)/Table1[[#This Row],[Rate
(L/S)]],"")</f>
        <v>0</v>
      </c>
      <c r="AX795" s="7">
        <f>IFERROR(VLOOKUP(Table1[[#This Row],[Stock]],[2]CUS030!$A$5:$BO$10000,55,0)/Table1[[#This Row],[Rate
(L/S)]],"")</f>
        <v>0</v>
      </c>
      <c r="AY795" s="7">
        <f>IFERROR(VLOOKUP(Table1[[#This Row],[Stock]],[2]CUS030!$A$5:$BO$10000,56,0)/Table1[[#This Row],[Rate
(L/S)]],"")</f>
        <v>0</v>
      </c>
      <c r="AZ795" s="7">
        <f>IFERROR(VLOOKUP(Table1[[#This Row],[Stock]],[2]CUS030!$A$5:$BO$10000,57,0)/Table1[[#This Row],[Rate
(L/S)]],"")</f>
        <v>0</v>
      </c>
      <c r="BA795" s="7">
        <f>IFERROR(VLOOKUP(Table1[[#This Row],[Stock]],[2]CUS030!$A$5:$BO$10000,58,0)/Table1[[#This Row],[Rate
(L/S)]],"")</f>
        <v>0</v>
      </c>
      <c r="BB795" s="7">
        <f>IFERROR(VLOOKUP(Table1[[#This Row],[Stock]],[2]CUS030!$A$5:$BO$10000,59,0)/Table1[[#This Row],[Rate
(L/S)]],"")</f>
        <v>0</v>
      </c>
      <c r="BC795" s="7">
        <f>IFERROR(VLOOKUP(Table1[[#This Row],[Stock]],[2]CUS030!$A$5:$BO$10000,60,0)/Table1[[#This Row],[Rate
(L/S)]],"")</f>
        <v>0</v>
      </c>
      <c r="BD795" s="7">
        <f>IFERROR(VLOOKUP(Table1[[#This Row],[Stock]],[2]CUS030!$A$5:$BO$10000,61,0)/Table1[[#This Row],[Rate
(L/S)]],"")</f>
        <v>0</v>
      </c>
      <c r="BE795" s="7">
        <f>IFERROR(VLOOKUP(Table1[[#This Row],[Stock]],[2]CUS030!$A$5:$BO$10000,62,0)/Table1[[#This Row],[Rate
(L/S)]],"")</f>
        <v>0</v>
      </c>
      <c r="BF795" s="7">
        <f>IFERROR(VLOOKUP(Table1[[#This Row],[Stock]],[2]CUS030!$A$5:$BO$10000,63,0)/Table1[[#This Row],[Rate
(L/S)]],"")</f>
        <v>0</v>
      </c>
      <c r="BG795" s="7">
        <f>IFERROR(VLOOKUP(Table1[[#This Row],[Stock]],[2]CUS030!$A$5:$BO$10000,64,0)/Table1[[#This Row],[Rate
(L/S)]],"")</f>
        <v>0</v>
      </c>
      <c r="BH795" s="7">
        <f>IFERROR(VLOOKUP(Table1[[#This Row],[Stock]],[2]CUS030!$A$5:$BO$10000,65,0)/Table1[[#This Row],[Rate
(L/S)]],"")</f>
        <v>0</v>
      </c>
      <c r="BI795" s="7" t="s">
        <v>1</v>
      </c>
      <c r="BJ795" s="15">
        <f>IFERROR(IF(Table1[[#This Row],[S.Material]]="S",(Table1[[#This Row],[Total Qty]]+Table1[[#This Row],[N+1]]+Table1[[#This Row],[N+2]]),Table1[[#This Row],[Total Qty]]+Table1[[#This Row],[N+1]]),)</f>
        <v>0</v>
      </c>
      <c r="BK795" s="7" t="str">
        <f>IFERROR(IF(((AVERAGE((Table1[[#This Row],[N+1]],Table1[[#This Row],[N+2]]),Table1[[#This Row],[N+3]])-(Table1[[#This Row],[Total Qty]])))&gt;500,"Fixed&gt;500pcs",""),"")</f>
        <v/>
      </c>
      <c r="BL795" s="7" t="str">
        <f>IF(AND(Table1[[#This Row],[Last Forcast]]=0,Table1[[#This Row],[Total Qty]]&gt;0,Table1[[#This Row],[N+1]]&gt;0),"Check PO again","")</f>
        <v/>
      </c>
    </row>
    <row r="796" spans="2:64" x14ac:dyDescent="0.3">
      <c r="B796">
        <v>794</v>
      </c>
      <c r="C796" t="s">
        <v>1004</v>
      </c>
      <c r="D796">
        <f>IFERROR(ROUND((MID(Table1[[#This Row],[Production]],35,(LEN(Table1[[#This Row],[Production]]))-37)/(MID(Table1[[#This Row],[Stock]],35,(LEN(Table1[[#This Row],[Stock]]))-37))),0),"")</f>
        <v>1</v>
      </c>
      <c r="E796" t="s">
        <v>1004</v>
      </c>
      <c r="F796" s="16">
        <f>VLOOKUP(LEFT(Table1[[#This Row],[Production]],LEN(Table1[[#This Row],[Production]])-7),Item!$A$5:$Z$1000,26,0)</f>
        <v>0.996</v>
      </c>
      <c r="H796" s="8" t="str">
        <f>IFERROR(VLOOKUP(MID(Table1[[#This Row],[Production]],10,2),Special!$B$2:$D$26,3,0),"")</f>
        <v>-</v>
      </c>
      <c r="J796" t="b">
        <f>EXACT(LEFT(Table1[[#This Row],[Stock]],12),LEFT(Table1[[#This Row],[Production]],12))</f>
        <v>1</v>
      </c>
      <c r="K796" t="b">
        <f>EXACT((RIGHT(Table1[[#This Row],[Stock]],3)),((RIGHT(Table1[[#This Row],[Production]],3))))</f>
        <v>1</v>
      </c>
      <c r="L796" s="14" t="str">
        <f>IFERROR(VLOOKUP(Table1[[#This Row],[Stock]],[1]Sheet1!$A$7:$N$10000,14,0),"")</f>
        <v/>
      </c>
      <c r="M796" s="14" t="str">
        <f>IFERROR(ROUND((Table1[[#This Row],[Stock
(S&amp;L)]]/Table1[[#This Row],[Rate
(L/S)]]),0),"")</f>
        <v/>
      </c>
      <c r="O796" t="str">
        <f>IF(Table1[[#This Row],[Rate
(L/S)]]=1,"P/E","C")</f>
        <v>P/E</v>
      </c>
      <c r="P796" s="7">
        <f>IFERROR(VLOOKUP(Table1[[#This Row],[Stock]],[2]CUS030!$A$5:$BO$10000,21,0)/Table1[[#This Row],[Rate
(L/S)]],"")</f>
        <v>0</v>
      </c>
      <c r="Q796" s="7">
        <f>IFERROR(VLOOKUP(Table1[[#This Row],[Stock]],[2]CUS030!$A$5:$BO$10000,22,0)/Table1[[#This Row],[Rate
(L/S)]],"")</f>
        <v>0</v>
      </c>
      <c r="R796" s="7">
        <f>IFERROR(VLOOKUP(Table1[[#This Row],[Stock]],[2]CUS030!$A$5:$BO$10000,23,0)/Table1[[#This Row],[Rate
(L/S)]],"")</f>
        <v>0</v>
      </c>
      <c r="S796" s="7">
        <f>IFERROR(VLOOKUP(Table1[[#This Row],[Stock]],[2]CUS030!$A$5:$BO$10000,24,0)/Table1[[#This Row],[Rate
(L/S)]],"")</f>
        <v>0</v>
      </c>
      <c r="T796" s="7">
        <f>IFERROR(VLOOKUP(Table1[[#This Row],[Stock]],[2]CUS030!$A$5:$BO$10000,25,0)/Table1[[#This Row],[Rate
(L/S)]],"")</f>
        <v>0</v>
      </c>
      <c r="U796" s="7">
        <f>IFERROR(VLOOKUP(Table1[[#This Row],[Stock]],[2]CUS030!$A$5:$BO$10000,26,0)/Table1[[#This Row],[Rate
(L/S)]],"")</f>
        <v>0</v>
      </c>
      <c r="V796" s="7">
        <f>IFERROR(VLOOKUP(Table1[[#This Row],[Stock]],[2]CUS030!$A$5:$BO$10000,27,0)/Table1[[#This Row],[Rate
(L/S)]],"")</f>
        <v>0</v>
      </c>
      <c r="W796" s="7">
        <f>IFERROR(VLOOKUP(Table1[[#This Row],[Stock]],[2]CUS030!$A$5:$BO$10000,28,0)/Table1[[#This Row],[Rate
(L/S)]],"")</f>
        <v>0</v>
      </c>
      <c r="X796" s="7">
        <f>IFERROR(VLOOKUP(Table1[[#This Row],[Stock]],[2]CUS030!$A$5:$BO$10000,29,0)/Table1[[#This Row],[Rate
(L/S)]],"")</f>
        <v>0</v>
      </c>
      <c r="Y796" s="7">
        <f>IFERROR(VLOOKUP(Table1[[#This Row],[Stock]],[2]CUS030!$A$5:$BO$10000,30,0)/Table1[[#This Row],[Rate
(L/S)]],"")</f>
        <v>0</v>
      </c>
      <c r="Z796" s="7">
        <f>IFERROR(VLOOKUP(Table1[[#This Row],[Stock]],[2]CUS030!$A$5:$BO$10000,31,0)/Table1[[#This Row],[Rate
(L/S)]],"")</f>
        <v>0</v>
      </c>
      <c r="AA796" s="7">
        <f>IFERROR(VLOOKUP(Table1[[#This Row],[Stock]],[2]CUS030!$A$5:$BO$10000,32,0)/Table1[[#This Row],[Rate
(L/S)]],"")</f>
        <v>0</v>
      </c>
      <c r="AB796" s="7">
        <f>IFERROR(VLOOKUP(Table1[[#This Row],[Stock]],[2]CUS030!$A$5:$BO$10000,33,0)/Table1[[#This Row],[Rate
(L/S)]],"")</f>
        <v>0</v>
      </c>
      <c r="AC796" s="7">
        <f>IFERROR(VLOOKUP(Table1[[#This Row],[Stock]],[2]CUS030!$A$5:$BO$10000,34,0)/Table1[[#This Row],[Rate
(L/S)]],"")</f>
        <v>0</v>
      </c>
      <c r="AD796" s="7">
        <f>IFERROR(VLOOKUP(Table1[[#This Row],[Stock]],[2]CUS030!$A$5:$BO$10000,35,0)/Table1[[#This Row],[Rate
(L/S)]],"")</f>
        <v>0</v>
      </c>
      <c r="AE796" s="7">
        <f>IFERROR(VLOOKUP(Table1[[#This Row],[Stock]],[2]CUS030!$A$5:$BO$10000,36,0)/Table1[[#This Row],[Rate
(L/S)]],"")</f>
        <v>0</v>
      </c>
      <c r="AF796" s="7">
        <f>IFERROR(VLOOKUP(Table1[[#This Row],[Stock]],[2]CUS030!$A$5:$BO$10000,37,0)/Table1[[#This Row],[Rate
(L/S)]],"")</f>
        <v>0</v>
      </c>
      <c r="AG796" s="7">
        <f>IFERROR(VLOOKUP(Table1[[#This Row],[Stock]],[2]CUS030!$A$5:$BO$10000,38,0)/Table1[[#This Row],[Rate
(L/S)]],"")</f>
        <v>0</v>
      </c>
      <c r="AH796" s="7">
        <f>IFERROR(VLOOKUP(Table1[[#This Row],[Stock]],[2]CUS030!$A$5:$BO$10000,39,0)/Table1[[#This Row],[Rate
(L/S)]],"")</f>
        <v>0</v>
      </c>
      <c r="AI796" s="7">
        <f>IFERROR(VLOOKUP(Table1[[#This Row],[Stock]],[2]CUS030!$A$5:$BO$10000,40,0)/Table1[[#This Row],[Rate
(L/S)]],"")</f>
        <v>0</v>
      </c>
      <c r="AJ796" s="7">
        <f>IFERROR(VLOOKUP(Table1[[#This Row],[Stock]],[2]CUS030!$A$5:$BO$10000,41,0)/Table1[[#This Row],[Rate
(L/S)]],"")</f>
        <v>0</v>
      </c>
      <c r="AK796" s="7">
        <f>IFERROR(VLOOKUP(Table1[[#This Row],[Stock]],[2]CUS030!$A$5:$BO$10000,42,0)/Table1[[#This Row],[Rate
(L/S)]],"")</f>
        <v>0</v>
      </c>
      <c r="AL796" s="7">
        <f>IFERROR(VLOOKUP(Table1[[#This Row],[Stock]],[2]CUS030!$A$5:$BO$10000,43,0)/Table1[[#This Row],[Rate
(L/S)]],"")</f>
        <v>0</v>
      </c>
      <c r="AM796" s="7">
        <f>IFERROR(VLOOKUP(Table1[[#This Row],[Stock]],[2]CUS030!$A$5:$BO$10000,44,0)/Table1[[#This Row],[Rate
(L/S)]],"")</f>
        <v>0</v>
      </c>
      <c r="AN796" s="7">
        <f>IFERROR(VLOOKUP(Table1[[#This Row],[Stock]],[2]CUS030!$A$5:$BO$10000,45,0)/Table1[[#This Row],[Rate
(L/S)]],"")</f>
        <v>0</v>
      </c>
      <c r="AO796" s="7">
        <f>IFERROR(VLOOKUP(Table1[[#This Row],[Stock]],[2]CUS030!$A$5:$BO$10000,46,0)/Table1[[#This Row],[Rate
(L/S)]],"")</f>
        <v>0</v>
      </c>
      <c r="AP796" s="7">
        <f>IFERROR(VLOOKUP(Table1[[#This Row],[Stock]],[2]CUS030!$A$5:$BO$10000,47,0)/Table1[[#This Row],[Rate
(L/S)]],"")</f>
        <v>0</v>
      </c>
      <c r="AQ796" s="7">
        <f>IFERROR(VLOOKUP(Table1[[#This Row],[Stock]],[2]CUS030!$A$5:$BO$10000,48,0)/Table1[[#This Row],[Rate
(L/S)]],"")</f>
        <v>0</v>
      </c>
      <c r="AR796" s="7">
        <f>IFERROR(VLOOKUP(Table1[[#This Row],[Stock]],[2]CUS030!$A$5:$BO$10000,49,0)/Table1[[#This Row],[Rate
(L/S)]],"")</f>
        <v>0</v>
      </c>
      <c r="AS796" s="7">
        <f>IFERROR(VLOOKUP(Table1[[#This Row],[Stock]],[2]CUS030!$A$5:$BO$10000,50,0)/Table1[[#This Row],[Rate
(L/S)]],"")</f>
        <v>0</v>
      </c>
      <c r="AT796" s="7">
        <f>IFERROR(VLOOKUP(Table1[[#This Row],[Stock]],[2]CUS030!$A$5:$BO$10000,51,0)/Table1[[#This Row],[Rate
(L/S)]],"")</f>
        <v>0</v>
      </c>
      <c r="AU796" s="7">
        <f>IFERROR(VLOOKUP(Table1[[#This Row],[Stock]],[2]CUS030!$A$5:$BO$10000,52,0)/Table1[[#This Row],[Rate
(L/S)]],"")</f>
        <v>0</v>
      </c>
      <c r="AV796" s="7">
        <f>IFERROR(VLOOKUP(Table1[[#This Row],[Stock]],[2]CUS030!$A$5:$BO$10000,53,0)/Table1[[#This Row],[Rate
(L/S)]],"")</f>
        <v>0</v>
      </c>
      <c r="AW796" s="7">
        <f>IFERROR(VLOOKUP(Table1[[#This Row],[Stock]],[2]CUS030!$A$5:$BO$10000,54,0)/Table1[[#This Row],[Rate
(L/S)]],"")</f>
        <v>0</v>
      </c>
      <c r="AX796" s="7">
        <f>IFERROR(VLOOKUP(Table1[[#This Row],[Stock]],[2]CUS030!$A$5:$BO$10000,55,0)/Table1[[#This Row],[Rate
(L/S)]],"")</f>
        <v>0</v>
      </c>
      <c r="AY796" s="7">
        <f>IFERROR(VLOOKUP(Table1[[#This Row],[Stock]],[2]CUS030!$A$5:$BO$10000,56,0)/Table1[[#This Row],[Rate
(L/S)]],"")</f>
        <v>0</v>
      </c>
      <c r="AZ796" s="7">
        <f>IFERROR(VLOOKUP(Table1[[#This Row],[Stock]],[2]CUS030!$A$5:$BO$10000,57,0)/Table1[[#This Row],[Rate
(L/S)]],"")</f>
        <v>0</v>
      </c>
      <c r="BA796" s="7">
        <f>IFERROR(VLOOKUP(Table1[[#This Row],[Stock]],[2]CUS030!$A$5:$BO$10000,58,0)/Table1[[#This Row],[Rate
(L/S)]],"")</f>
        <v>0</v>
      </c>
      <c r="BB796" s="7">
        <f>IFERROR(VLOOKUP(Table1[[#This Row],[Stock]],[2]CUS030!$A$5:$BO$10000,59,0)/Table1[[#This Row],[Rate
(L/S)]],"")</f>
        <v>0</v>
      </c>
      <c r="BC796" s="7">
        <f>IFERROR(VLOOKUP(Table1[[#This Row],[Stock]],[2]CUS030!$A$5:$BO$10000,60,0)/Table1[[#This Row],[Rate
(L/S)]],"")</f>
        <v>0</v>
      </c>
      <c r="BD796" s="7">
        <f>IFERROR(VLOOKUP(Table1[[#This Row],[Stock]],[2]CUS030!$A$5:$BO$10000,61,0)/Table1[[#This Row],[Rate
(L/S)]],"")</f>
        <v>0</v>
      </c>
      <c r="BE796" s="7">
        <f>IFERROR(VLOOKUP(Table1[[#This Row],[Stock]],[2]CUS030!$A$5:$BO$10000,62,0)/Table1[[#This Row],[Rate
(L/S)]],"")</f>
        <v>0</v>
      </c>
      <c r="BF796" s="7">
        <f>IFERROR(VLOOKUP(Table1[[#This Row],[Stock]],[2]CUS030!$A$5:$BO$10000,63,0)/Table1[[#This Row],[Rate
(L/S)]],"")</f>
        <v>0</v>
      </c>
      <c r="BG796" s="7">
        <f>IFERROR(VLOOKUP(Table1[[#This Row],[Stock]],[2]CUS030!$A$5:$BO$10000,64,0)/Table1[[#This Row],[Rate
(L/S)]],"")</f>
        <v>0</v>
      </c>
      <c r="BH796" s="7">
        <f>IFERROR(VLOOKUP(Table1[[#This Row],[Stock]],[2]CUS030!$A$5:$BO$10000,65,0)/Table1[[#This Row],[Rate
(L/S)]],"")</f>
        <v>0</v>
      </c>
      <c r="BI796" s="7" t="s">
        <v>1</v>
      </c>
      <c r="BJ796" s="15">
        <f>IFERROR(IF(Table1[[#This Row],[S.Material]]="S",(Table1[[#This Row],[Total Qty]]+Table1[[#This Row],[N+1]]+Table1[[#This Row],[N+2]]),Table1[[#This Row],[Total Qty]]+Table1[[#This Row],[N+1]]),)</f>
        <v>0</v>
      </c>
      <c r="BK796" s="7" t="str">
        <f>IFERROR(IF(((AVERAGE((Table1[[#This Row],[N+1]],Table1[[#This Row],[N+2]]),Table1[[#This Row],[N+3]])-(Table1[[#This Row],[Total Qty]])))&gt;500,"Fixed&gt;500pcs",""),"")</f>
        <v/>
      </c>
      <c r="BL796" s="7" t="str">
        <f>IF(AND(Table1[[#This Row],[Last Forcast]]=0,Table1[[#This Row],[Total Qty]]&gt;0,Table1[[#This Row],[N+1]]&gt;0),"Check PO again","")</f>
        <v/>
      </c>
    </row>
    <row r="797" spans="2:64" x14ac:dyDescent="0.3">
      <c r="B797">
        <v>795</v>
      </c>
      <c r="C797" t="s">
        <v>1005</v>
      </c>
      <c r="D797">
        <f>IFERROR(ROUND((MID(Table1[[#This Row],[Production]],35,(LEN(Table1[[#This Row],[Production]]))-37)/(MID(Table1[[#This Row],[Stock]],35,(LEN(Table1[[#This Row],[Stock]]))-37))),0),"")</f>
        <v>1</v>
      </c>
      <c r="E797" t="s">
        <v>1005</v>
      </c>
      <c r="F797" s="16">
        <f>VLOOKUP(LEFT(Table1[[#This Row],[Production]],LEN(Table1[[#This Row],[Production]])-7),Item!$A$5:$Z$1000,26,0)</f>
        <v>2.004</v>
      </c>
      <c r="H797" s="8" t="str">
        <f>IFERROR(VLOOKUP(MID(Table1[[#This Row],[Production]],10,2),Special!$B$2:$D$26,3,0),"")</f>
        <v>-</v>
      </c>
      <c r="J797" t="b">
        <f>EXACT(LEFT(Table1[[#This Row],[Stock]],12),LEFT(Table1[[#This Row],[Production]],12))</f>
        <v>1</v>
      </c>
      <c r="K797" t="b">
        <f>EXACT((RIGHT(Table1[[#This Row],[Stock]],3)),((RIGHT(Table1[[#This Row],[Production]],3))))</f>
        <v>1</v>
      </c>
      <c r="L797" s="14" t="str">
        <f>IFERROR(VLOOKUP(Table1[[#This Row],[Stock]],[1]Sheet1!$A$7:$N$10000,14,0),"")</f>
        <v/>
      </c>
      <c r="M797" s="14" t="str">
        <f>IFERROR(ROUND((Table1[[#This Row],[Stock
(S&amp;L)]]/Table1[[#This Row],[Rate
(L/S)]]),0),"")</f>
        <v/>
      </c>
      <c r="O797" t="str">
        <f>IF(Table1[[#This Row],[Rate
(L/S)]]=1,"P/E","C")</f>
        <v>P/E</v>
      </c>
      <c r="P797" s="7">
        <f>IFERROR(VLOOKUP(Table1[[#This Row],[Stock]],[2]CUS030!$A$5:$BO$10000,21,0)/Table1[[#This Row],[Rate
(L/S)]],"")</f>
        <v>0</v>
      </c>
      <c r="Q797" s="7">
        <f>IFERROR(VLOOKUP(Table1[[#This Row],[Stock]],[2]CUS030!$A$5:$BO$10000,22,0)/Table1[[#This Row],[Rate
(L/S)]],"")</f>
        <v>0</v>
      </c>
      <c r="R797" s="7">
        <f>IFERROR(VLOOKUP(Table1[[#This Row],[Stock]],[2]CUS030!$A$5:$BO$10000,23,0)/Table1[[#This Row],[Rate
(L/S)]],"")</f>
        <v>0</v>
      </c>
      <c r="S797" s="7">
        <f>IFERROR(VLOOKUP(Table1[[#This Row],[Stock]],[2]CUS030!$A$5:$BO$10000,24,0)/Table1[[#This Row],[Rate
(L/S)]],"")</f>
        <v>0</v>
      </c>
      <c r="T797" s="7">
        <f>IFERROR(VLOOKUP(Table1[[#This Row],[Stock]],[2]CUS030!$A$5:$BO$10000,25,0)/Table1[[#This Row],[Rate
(L/S)]],"")</f>
        <v>0</v>
      </c>
      <c r="U797" s="7">
        <f>IFERROR(VLOOKUP(Table1[[#This Row],[Stock]],[2]CUS030!$A$5:$BO$10000,26,0)/Table1[[#This Row],[Rate
(L/S)]],"")</f>
        <v>0</v>
      </c>
      <c r="V797" s="7">
        <f>IFERROR(VLOOKUP(Table1[[#This Row],[Stock]],[2]CUS030!$A$5:$BO$10000,27,0)/Table1[[#This Row],[Rate
(L/S)]],"")</f>
        <v>0</v>
      </c>
      <c r="W797" s="7">
        <f>IFERROR(VLOOKUP(Table1[[#This Row],[Stock]],[2]CUS030!$A$5:$BO$10000,28,0)/Table1[[#This Row],[Rate
(L/S)]],"")</f>
        <v>0</v>
      </c>
      <c r="X797" s="7">
        <f>IFERROR(VLOOKUP(Table1[[#This Row],[Stock]],[2]CUS030!$A$5:$BO$10000,29,0)/Table1[[#This Row],[Rate
(L/S)]],"")</f>
        <v>0</v>
      </c>
      <c r="Y797" s="7">
        <f>IFERROR(VLOOKUP(Table1[[#This Row],[Stock]],[2]CUS030!$A$5:$BO$10000,30,0)/Table1[[#This Row],[Rate
(L/S)]],"")</f>
        <v>0</v>
      </c>
      <c r="Z797" s="7">
        <f>IFERROR(VLOOKUP(Table1[[#This Row],[Stock]],[2]CUS030!$A$5:$BO$10000,31,0)/Table1[[#This Row],[Rate
(L/S)]],"")</f>
        <v>0</v>
      </c>
      <c r="AA797" s="7">
        <f>IFERROR(VLOOKUP(Table1[[#This Row],[Stock]],[2]CUS030!$A$5:$BO$10000,32,0)/Table1[[#This Row],[Rate
(L/S)]],"")</f>
        <v>0</v>
      </c>
      <c r="AB797" s="7">
        <f>IFERROR(VLOOKUP(Table1[[#This Row],[Stock]],[2]CUS030!$A$5:$BO$10000,33,0)/Table1[[#This Row],[Rate
(L/S)]],"")</f>
        <v>0</v>
      </c>
      <c r="AC797" s="7">
        <f>IFERROR(VLOOKUP(Table1[[#This Row],[Stock]],[2]CUS030!$A$5:$BO$10000,34,0)/Table1[[#This Row],[Rate
(L/S)]],"")</f>
        <v>0</v>
      </c>
      <c r="AD797" s="7">
        <f>IFERROR(VLOOKUP(Table1[[#This Row],[Stock]],[2]CUS030!$A$5:$BO$10000,35,0)/Table1[[#This Row],[Rate
(L/S)]],"")</f>
        <v>0</v>
      </c>
      <c r="AE797" s="7">
        <f>IFERROR(VLOOKUP(Table1[[#This Row],[Stock]],[2]CUS030!$A$5:$BO$10000,36,0)/Table1[[#This Row],[Rate
(L/S)]],"")</f>
        <v>0</v>
      </c>
      <c r="AF797" s="7">
        <f>IFERROR(VLOOKUP(Table1[[#This Row],[Stock]],[2]CUS030!$A$5:$BO$10000,37,0)/Table1[[#This Row],[Rate
(L/S)]],"")</f>
        <v>0</v>
      </c>
      <c r="AG797" s="7">
        <f>IFERROR(VLOOKUP(Table1[[#This Row],[Stock]],[2]CUS030!$A$5:$BO$10000,38,0)/Table1[[#This Row],[Rate
(L/S)]],"")</f>
        <v>0</v>
      </c>
      <c r="AH797" s="7">
        <f>IFERROR(VLOOKUP(Table1[[#This Row],[Stock]],[2]CUS030!$A$5:$BO$10000,39,0)/Table1[[#This Row],[Rate
(L/S)]],"")</f>
        <v>0</v>
      </c>
      <c r="AI797" s="7">
        <f>IFERROR(VLOOKUP(Table1[[#This Row],[Stock]],[2]CUS030!$A$5:$BO$10000,40,0)/Table1[[#This Row],[Rate
(L/S)]],"")</f>
        <v>0</v>
      </c>
      <c r="AJ797" s="7">
        <f>IFERROR(VLOOKUP(Table1[[#This Row],[Stock]],[2]CUS030!$A$5:$BO$10000,41,0)/Table1[[#This Row],[Rate
(L/S)]],"")</f>
        <v>0</v>
      </c>
      <c r="AK797" s="7">
        <f>IFERROR(VLOOKUP(Table1[[#This Row],[Stock]],[2]CUS030!$A$5:$BO$10000,42,0)/Table1[[#This Row],[Rate
(L/S)]],"")</f>
        <v>0</v>
      </c>
      <c r="AL797" s="7">
        <f>IFERROR(VLOOKUP(Table1[[#This Row],[Stock]],[2]CUS030!$A$5:$BO$10000,43,0)/Table1[[#This Row],[Rate
(L/S)]],"")</f>
        <v>0</v>
      </c>
      <c r="AM797" s="7">
        <f>IFERROR(VLOOKUP(Table1[[#This Row],[Stock]],[2]CUS030!$A$5:$BO$10000,44,0)/Table1[[#This Row],[Rate
(L/S)]],"")</f>
        <v>0</v>
      </c>
      <c r="AN797" s="7">
        <f>IFERROR(VLOOKUP(Table1[[#This Row],[Stock]],[2]CUS030!$A$5:$BO$10000,45,0)/Table1[[#This Row],[Rate
(L/S)]],"")</f>
        <v>0</v>
      </c>
      <c r="AO797" s="7">
        <f>IFERROR(VLOOKUP(Table1[[#This Row],[Stock]],[2]CUS030!$A$5:$BO$10000,46,0)/Table1[[#This Row],[Rate
(L/S)]],"")</f>
        <v>0</v>
      </c>
      <c r="AP797" s="7">
        <f>IFERROR(VLOOKUP(Table1[[#This Row],[Stock]],[2]CUS030!$A$5:$BO$10000,47,0)/Table1[[#This Row],[Rate
(L/S)]],"")</f>
        <v>0</v>
      </c>
      <c r="AQ797" s="7">
        <f>IFERROR(VLOOKUP(Table1[[#This Row],[Stock]],[2]CUS030!$A$5:$BO$10000,48,0)/Table1[[#This Row],[Rate
(L/S)]],"")</f>
        <v>0</v>
      </c>
      <c r="AR797" s="7">
        <f>IFERROR(VLOOKUP(Table1[[#This Row],[Stock]],[2]CUS030!$A$5:$BO$10000,49,0)/Table1[[#This Row],[Rate
(L/S)]],"")</f>
        <v>0</v>
      </c>
      <c r="AS797" s="7">
        <f>IFERROR(VLOOKUP(Table1[[#This Row],[Stock]],[2]CUS030!$A$5:$BO$10000,50,0)/Table1[[#This Row],[Rate
(L/S)]],"")</f>
        <v>0</v>
      </c>
      <c r="AT797" s="7">
        <f>IFERROR(VLOOKUP(Table1[[#This Row],[Stock]],[2]CUS030!$A$5:$BO$10000,51,0)/Table1[[#This Row],[Rate
(L/S)]],"")</f>
        <v>0</v>
      </c>
      <c r="AU797" s="7">
        <f>IFERROR(VLOOKUP(Table1[[#This Row],[Stock]],[2]CUS030!$A$5:$BO$10000,52,0)/Table1[[#This Row],[Rate
(L/S)]],"")</f>
        <v>0</v>
      </c>
      <c r="AV797" s="7">
        <f>IFERROR(VLOOKUP(Table1[[#This Row],[Stock]],[2]CUS030!$A$5:$BO$10000,53,0)/Table1[[#This Row],[Rate
(L/S)]],"")</f>
        <v>0</v>
      </c>
      <c r="AW797" s="7">
        <f>IFERROR(VLOOKUP(Table1[[#This Row],[Stock]],[2]CUS030!$A$5:$BO$10000,54,0)/Table1[[#This Row],[Rate
(L/S)]],"")</f>
        <v>0</v>
      </c>
      <c r="AX797" s="7">
        <f>IFERROR(VLOOKUP(Table1[[#This Row],[Stock]],[2]CUS030!$A$5:$BO$10000,55,0)/Table1[[#This Row],[Rate
(L/S)]],"")</f>
        <v>0</v>
      </c>
      <c r="AY797" s="7">
        <f>IFERROR(VLOOKUP(Table1[[#This Row],[Stock]],[2]CUS030!$A$5:$BO$10000,56,0)/Table1[[#This Row],[Rate
(L/S)]],"")</f>
        <v>0</v>
      </c>
      <c r="AZ797" s="7">
        <f>IFERROR(VLOOKUP(Table1[[#This Row],[Stock]],[2]CUS030!$A$5:$BO$10000,57,0)/Table1[[#This Row],[Rate
(L/S)]],"")</f>
        <v>0</v>
      </c>
      <c r="BA797" s="7">
        <f>IFERROR(VLOOKUP(Table1[[#This Row],[Stock]],[2]CUS030!$A$5:$BO$10000,58,0)/Table1[[#This Row],[Rate
(L/S)]],"")</f>
        <v>0</v>
      </c>
      <c r="BB797" s="7">
        <f>IFERROR(VLOOKUP(Table1[[#This Row],[Stock]],[2]CUS030!$A$5:$BO$10000,59,0)/Table1[[#This Row],[Rate
(L/S)]],"")</f>
        <v>0</v>
      </c>
      <c r="BC797" s="7">
        <f>IFERROR(VLOOKUP(Table1[[#This Row],[Stock]],[2]CUS030!$A$5:$BO$10000,60,0)/Table1[[#This Row],[Rate
(L/S)]],"")</f>
        <v>0</v>
      </c>
      <c r="BD797" s="7">
        <f>IFERROR(VLOOKUP(Table1[[#This Row],[Stock]],[2]CUS030!$A$5:$BO$10000,61,0)/Table1[[#This Row],[Rate
(L/S)]],"")</f>
        <v>0</v>
      </c>
      <c r="BE797" s="7">
        <f>IFERROR(VLOOKUP(Table1[[#This Row],[Stock]],[2]CUS030!$A$5:$BO$10000,62,0)/Table1[[#This Row],[Rate
(L/S)]],"")</f>
        <v>0</v>
      </c>
      <c r="BF797" s="7">
        <f>IFERROR(VLOOKUP(Table1[[#This Row],[Stock]],[2]CUS030!$A$5:$BO$10000,63,0)/Table1[[#This Row],[Rate
(L/S)]],"")</f>
        <v>0</v>
      </c>
      <c r="BG797" s="7">
        <f>IFERROR(VLOOKUP(Table1[[#This Row],[Stock]],[2]CUS030!$A$5:$BO$10000,64,0)/Table1[[#This Row],[Rate
(L/S)]],"")</f>
        <v>0</v>
      </c>
      <c r="BH797" s="7">
        <f>IFERROR(VLOOKUP(Table1[[#This Row],[Stock]],[2]CUS030!$A$5:$BO$10000,65,0)/Table1[[#This Row],[Rate
(L/S)]],"")</f>
        <v>0</v>
      </c>
      <c r="BI797" s="7" t="s">
        <v>1</v>
      </c>
      <c r="BJ797" s="15">
        <f>IFERROR(IF(Table1[[#This Row],[S.Material]]="S",(Table1[[#This Row],[Total Qty]]+Table1[[#This Row],[N+1]]+Table1[[#This Row],[N+2]]),Table1[[#This Row],[Total Qty]]+Table1[[#This Row],[N+1]]),)</f>
        <v>0</v>
      </c>
      <c r="BK797" s="7" t="str">
        <f>IFERROR(IF(((AVERAGE((Table1[[#This Row],[N+1]],Table1[[#This Row],[N+2]]),Table1[[#This Row],[N+3]])-(Table1[[#This Row],[Total Qty]])))&gt;500,"Fixed&gt;500pcs",""),"")</f>
        <v/>
      </c>
      <c r="BL797" s="7" t="str">
        <f>IF(AND(Table1[[#This Row],[Last Forcast]]=0,Table1[[#This Row],[Total Qty]]&gt;0,Table1[[#This Row],[N+1]]&gt;0),"Check PO again","")</f>
        <v/>
      </c>
    </row>
    <row r="798" spans="2:64" x14ac:dyDescent="0.3">
      <c r="B798">
        <v>796</v>
      </c>
      <c r="C798" t="s">
        <v>1006</v>
      </c>
      <c r="D798">
        <f>IFERROR(ROUND((MID(Table1[[#This Row],[Production]],35,(LEN(Table1[[#This Row],[Production]]))-37)/(MID(Table1[[#This Row],[Stock]],35,(LEN(Table1[[#This Row],[Stock]]))-37))),0),"")</f>
        <v>1</v>
      </c>
      <c r="E798" t="s">
        <v>1006</v>
      </c>
      <c r="F798" s="16">
        <f>VLOOKUP(LEFT(Table1[[#This Row],[Production]],LEN(Table1[[#This Row],[Production]])-7),Item!$A$5:$Z$1000,26,0)</f>
        <v>1.752</v>
      </c>
      <c r="H798" s="8" t="str">
        <f>IFERROR(VLOOKUP(MID(Table1[[#This Row],[Production]],10,2),Special!$B$2:$D$26,3,0),"")</f>
        <v>S</v>
      </c>
      <c r="J798" t="b">
        <f>EXACT(LEFT(Table1[[#This Row],[Stock]],12),LEFT(Table1[[#This Row],[Production]],12))</f>
        <v>1</v>
      </c>
      <c r="K798" t="b">
        <f>EXACT((RIGHT(Table1[[#This Row],[Stock]],3)),((RIGHT(Table1[[#This Row],[Production]],3))))</f>
        <v>1</v>
      </c>
      <c r="L798" s="14" t="str">
        <f>IFERROR(VLOOKUP(Table1[[#This Row],[Stock]],[1]Sheet1!$A$7:$N$10000,14,0),"")</f>
        <v/>
      </c>
      <c r="M798" s="14" t="str">
        <f>IFERROR(ROUND((Table1[[#This Row],[Stock
(S&amp;L)]]/Table1[[#This Row],[Rate
(L/S)]]),0),"")</f>
        <v/>
      </c>
      <c r="O798" t="str">
        <f>IF(Table1[[#This Row],[Rate
(L/S)]]=1,"P/E","C")</f>
        <v>P/E</v>
      </c>
      <c r="P798" s="7">
        <f>IFERROR(VLOOKUP(Table1[[#This Row],[Stock]],[2]CUS030!$A$5:$BO$10000,21,0)/Table1[[#This Row],[Rate
(L/S)]],"")</f>
        <v>0</v>
      </c>
      <c r="Q798" s="7">
        <f>IFERROR(VLOOKUP(Table1[[#This Row],[Stock]],[2]CUS030!$A$5:$BO$10000,22,0)/Table1[[#This Row],[Rate
(L/S)]],"")</f>
        <v>0</v>
      </c>
      <c r="R798" s="7">
        <f>IFERROR(VLOOKUP(Table1[[#This Row],[Stock]],[2]CUS030!$A$5:$BO$10000,23,0)/Table1[[#This Row],[Rate
(L/S)]],"")</f>
        <v>0</v>
      </c>
      <c r="S798" s="7">
        <f>IFERROR(VLOOKUP(Table1[[#This Row],[Stock]],[2]CUS030!$A$5:$BO$10000,24,0)/Table1[[#This Row],[Rate
(L/S)]],"")</f>
        <v>0</v>
      </c>
      <c r="T798" s="7">
        <f>IFERROR(VLOOKUP(Table1[[#This Row],[Stock]],[2]CUS030!$A$5:$BO$10000,25,0)/Table1[[#This Row],[Rate
(L/S)]],"")</f>
        <v>0</v>
      </c>
      <c r="U798" s="7">
        <f>IFERROR(VLOOKUP(Table1[[#This Row],[Stock]],[2]CUS030!$A$5:$BO$10000,26,0)/Table1[[#This Row],[Rate
(L/S)]],"")</f>
        <v>0</v>
      </c>
      <c r="V798" s="7">
        <f>IFERROR(VLOOKUP(Table1[[#This Row],[Stock]],[2]CUS030!$A$5:$BO$10000,27,0)/Table1[[#This Row],[Rate
(L/S)]],"")</f>
        <v>0</v>
      </c>
      <c r="W798" s="7">
        <f>IFERROR(VLOOKUP(Table1[[#This Row],[Stock]],[2]CUS030!$A$5:$BO$10000,28,0)/Table1[[#This Row],[Rate
(L/S)]],"")</f>
        <v>0</v>
      </c>
      <c r="X798" s="7">
        <f>IFERROR(VLOOKUP(Table1[[#This Row],[Stock]],[2]CUS030!$A$5:$BO$10000,29,0)/Table1[[#This Row],[Rate
(L/S)]],"")</f>
        <v>0</v>
      </c>
      <c r="Y798" s="7">
        <f>IFERROR(VLOOKUP(Table1[[#This Row],[Stock]],[2]CUS030!$A$5:$BO$10000,30,0)/Table1[[#This Row],[Rate
(L/S)]],"")</f>
        <v>0</v>
      </c>
      <c r="Z798" s="7">
        <f>IFERROR(VLOOKUP(Table1[[#This Row],[Stock]],[2]CUS030!$A$5:$BO$10000,31,0)/Table1[[#This Row],[Rate
(L/S)]],"")</f>
        <v>0</v>
      </c>
      <c r="AA798" s="7">
        <f>IFERROR(VLOOKUP(Table1[[#This Row],[Stock]],[2]CUS030!$A$5:$BO$10000,32,0)/Table1[[#This Row],[Rate
(L/S)]],"")</f>
        <v>0</v>
      </c>
      <c r="AB798" s="7">
        <f>IFERROR(VLOOKUP(Table1[[#This Row],[Stock]],[2]CUS030!$A$5:$BO$10000,33,0)/Table1[[#This Row],[Rate
(L/S)]],"")</f>
        <v>0</v>
      </c>
      <c r="AC798" s="7">
        <f>IFERROR(VLOOKUP(Table1[[#This Row],[Stock]],[2]CUS030!$A$5:$BO$10000,34,0)/Table1[[#This Row],[Rate
(L/S)]],"")</f>
        <v>0</v>
      </c>
      <c r="AD798" s="7">
        <f>IFERROR(VLOOKUP(Table1[[#This Row],[Stock]],[2]CUS030!$A$5:$BO$10000,35,0)/Table1[[#This Row],[Rate
(L/S)]],"")</f>
        <v>0</v>
      </c>
      <c r="AE798" s="7">
        <f>IFERROR(VLOOKUP(Table1[[#This Row],[Stock]],[2]CUS030!$A$5:$BO$10000,36,0)/Table1[[#This Row],[Rate
(L/S)]],"")</f>
        <v>0</v>
      </c>
      <c r="AF798" s="7">
        <f>IFERROR(VLOOKUP(Table1[[#This Row],[Stock]],[2]CUS030!$A$5:$BO$10000,37,0)/Table1[[#This Row],[Rate
(L/S)]],"")</f>
        <v>0</v>
      </c>
      <c r="AG798" s="7">
        <f>IFERROR(VLOOKUP(Table1[[#This Row],[Stock]],[2]CUS030!$A$5:$BO$10000,38,0)/Table1[[#This Row],[Rate
(L/S)]],"")</f>
        <v>0</v>
      </c>
      <c r="AH798" s="7">
        <f>IFERROR(VLOOKUP(Table1[[#This Row],[Stock]],[2]CUS030!$A$5:$BO$10000,39,0)/Table1[[#This Row],[Rate
(L/S)]],"")</f>
        <v>0</v>
      </c>
      <c r="AI798" s="7">
        <f>IFERROR(VLOOKUP(Table1[[#This Row],[Stock]],[2]CUS030!$A$5:$BO$10000,40,0)/Table1[[#This Row],[Rate
(L/S)]],"")</f>
        <v>0</v>
      </c>
      <c r="AJ798" s="7">
        <f>IFERROR(VLOOKUP(Table1[[#This Row],[Stock]],[2]CUS030!$A$5:$BO$10000,41,0)/Table1[[#This Row],[Rate
(L/S)]],"")</f>
        <v>0</v>
      </c>
      <c r="AK798" s="7">
        <f>IFERROR(VLOOKUP(Table1[[#This Row],[Stock]],[2]CUS030!$A$5:$BO$10000,42,0)/Table1[[#This Row],[Rate
(L/S)]],"")</f>
        <v>0</v>
      </c>
      <c r="AL798" s="7">
        <f>IFERROR(VLOOKUP(Table1[[#This Row],[Stock]],[2]CUS030!$A$5:$BO$10000,43,0)/Table1[[#This Row],[Rate
(L/S)]],"")</f>
        <v>0</v>
      </c>
      <c r="AM798" s="7">
        <f>IFERROR(VLOOKUP(Table1[[#This Row],[Stock]],[2]CUS030!$A$5:$BO$10000,44,0)/Table1[[#This Row],[Rate
(L/S)]],"")</f>
        <v>0</v>
      </c>
      <c r="AN798" s="7">
        <f>IFERROR(VLOOKUP(Table1[[#This Row],[Stock]],[2]CUS030!$A$5:$BO$10000,45,0)/Table1[[#This Row],[Rate
(L/S)]],"")</f>
        <v>0</v>
      </c>
      <c r="AO798" s="7">
        <f>IFERROR(VLOOKUP(Table1[[#This Row],[Stock]],[2]CUS030!$A$5:$BO$10000,46,0)/Table1[[#This Row],[Rate
(L/S)]],"")</f>
        <v>0</v>
      </c>
      <c r="AP798" s="7">
        <f>IFERROR(VLOOKUP(Table1[[#This Row],[Stock]],[2]CUS030!$A$5:$BO$10000,47,0)/Table1[[#This Row],[Rate
(L/S)]],"")</f>
        <v>0</v>
      </c>
      <c r="AQ798" s="7">
        <f>IFERROR(VLOOKUP(Table1[[#This Row],[Stock]],[2]CUS030!$A$5:$BO$10000,48,0)/Table1[[#This Row],[Rate
(L/S)]],"")</f>
        <v>0</v>
      </c>
      <c r="AR798" s="7">
        <f>IFERROR(VLOOKUP(Table1[[#This Row],[Stock]],[2]CUS030!$A$5:$BO$10000,49,0)/Table1[[#This Row],[Rate
(L/S)]],"")</f>
        <v>0</v>
      </c>
      <c r="AS798" s="7">
        <f>IFERROR(VLOOKUP(Table1[[#This Row],[Stock]],[2]CUS030!$A$5:$BO$10000,50,0)/Table1[[#This Row],[Rate
(L/S)]],"")</f>
        <v>0</v>
      </c>
      <c r="AT798" s="7">
        <f>IFERROR(VLOOKUP(Table1[[#This Row],[Stock]],[2]CUS030!$A$5:$BO$10000,51,0)/Table1[[#This Row],[Rate
(L/S)]],"")</f>
        <v>0</v>
      </c>
      <c r="AU798" s="7">
        <f>IFERROR(VLOOKUP(Table1[[#This Row],[Stock]],[2]CUS030!$A$5:$BO$10000,52,0)/Table1[[#This Row],[Rate
(L/S)]],"")</f>
        <v>0</v>
      </c>
      <c r="AV798" s="7">
        <f>IFERROR(VLOOKUP(Table1[[#This Row],[Stock]],[2]CUS030!$A$5:$BO$10000,53,0)/Table1[[#This Row],[Rate
(L/S)]],"")</f>
        <v>0</v>
      </c>
      <c r="AW798" s="7">
        <f>IFERROR(VLOOKUP(Table1[[#This Row],[Stock]],[2]CUS030!$A$5:$BO$10000,54,0)/Table1[[#This Row],[Rate
(L/S)]],"")</f>
        <v>0</v>
      </c>
      <c r="AX798" s="7">
        <f>IFERROR(VLOOKUP(Table1[[#This Row],[Stock]],[2]CUS030!$A$5:$BO$10000,55,0)/Table1[[#This Row],[Rate
(L/S)]],"")</f>
        <v>0</v>
      </c>
      <c r="AY798" s="7">
        <f>IFERROR(VLOOKUP(Table1[[#This Row],[Stock]],[2]CUS030!$A$5:$BO$10000,56,0)/Table1[[#This Row],[Rate
(L/S)]],"")</f>
        <v>50</v>
      </c>
      <c r="AZ798" s="7">
        <f>IFERROR(VLOOKUP(Table1[[#This Row],[Stock]],[2]CUS030!$A$5:$BO$10000,57,0)/Table1[[#This Row],[Rate
(L/S)]],"")</f>
        <v>25</v>
      </c>
      <c r="BA798" s="7">
        <f>IFERROR(VLOOKUP(Table1[[#This Row],[Stock]],[2]CUS030!$A$5:$BO$10000,58,0)/Table1[[#This Row],[Rate
(L/S)]],"")</f>
        <v>25</v>
      </c>
      <c r="BB798" s="7">
        <f>IFERROR(VLOOKUP(Table1[[#This Row],[Stock]],[2]CUS030!$A$5:$BO$10000,59,0)/Table1[[#This Row],[Rate
(L/S)]],"")</f>
        <v>0</v>
      </c>
      <c r="BC798" s="7">
        <f>IFERROR(VLOOKUP(Table1[[#This Row],[Stock]],[2]CUS030!$A$5:$BO$10000,60,0)/Table1[[#This Row],[Rate
(L/S)]],"")</f>
        <v>0</v>
      </c>
      <c r="BD798" s="7">
        <f>IFERROR(VLOOKUP(Table1[[#This Row],[Stock]],[2]CUS030!$A$5:$BO$10000,61,0)/Table1[[#This Row],[Rate
(L/S)]],"")</f>
        <v>0</v>
      </c>
      <c r="BE798" s="7">
        <f>IFERROR(VLOOKUP(Table1[[#This Row],[Stock]],[2]CUS030!$A$5:$BO$10000,62,0)/Table1[[#This Row],[Rate
(L/S)]],"")</f>
        <v>0</v>
      </c>
      <c r="BF798" s="7">
        <f>IFERROR(VLOOKUP(Table1[[#This Row],[Stock]],[2]CUS030!$A$5:$BO$10000,63,0)/Table1[[#This Row],[Rate
(L/S)]],"")</f>
        <v>0</v>
      </c>
      <c r="BG798" s="7">
        <f>IFERROR(VLOOKUP(Table1[[#This Row],[Stock]],[2]CUS030!$A$5:$BO$10000,64,0)/Table1[[#This Row],[Rate
(L/S)]],"")</f>
        <v>0</v>
      </c>
      <c r="BH798" s="7">
        <f>IFERROR(VLOOKUP(Table1[[#This Row],[Stock]],[2]CUS030!$A$5:$BO$10000,65,0)/Table1[[#This Row],[Rate
(L/S)]],"")</f>
        <v>0</v>
      </c>
      <c r="BI798" s="7" t="s">
        <v>1</v>
      </c>
      <c r="BJ798" s="15">
        <f>IFERROR(IF(Table1[[#This Row],[S.Material]]="S",(Table1[[#This Row],[Total Qty]]+Table1[[#This Row],[N+1]]+Table1[[#This Row],[N+2]]),Table1[[#This Row],[Total Qty]]+Table1[[#This Row],[N+1]]),)</f>
        <v>75</v>
      </c>
      <c r="BK798" s="7" t="str">
        <f>IFERROR(IF(((AVERAGE((Table1[[#This Row],[N+1]],Table1[[#This Row],[N+2]]),Table1[[#This Row],[N+3]])-(Table1[[#This Row],[Total Qty]])))&gt;500,"Fixed&gt;500pcs",""),"")</f>
        <v/>
      </c>
      <c r="BL798" s="7" t="str">
        <f>IF(AND(Table1[[#This Row],[Last Forcast]]=0,Table1[[#This Row],[Total Qty]]&gt;0,Table1[[#This Row],[N+1]]&gt;0),"Check PO again","")</f>
        <v/>
      </c>
    </row>
    <row r="799" spans="2:64" x14ac:dyDescent="0.3">
      <c r="B799">
        <v>797</v>
      </c>
      <c r="C799" t="s">
        <v>1007</v>
      </c>
      <c r="D799">
        <f>IFERROR(ROUND((MID(Table1[[#This Row],[Production]],35,(LEN(Table1[[#This Row],[Production]]))-37)/(MID(Table1[[#This Row],[Stock]],35,(LEN(Table1[[#This Row],[Stock]]))-37))),0),"")</f>
        <v>11</v>
      </c>
      <c r="E799" t="s">
        <v>1079</v>
      </c>
      <c r="F799" s="16">
        <f>VLOOKUP(LEFT(Table1[[#This Row],[Production]],LEN(Table1[[#This Row],[Production]])-7),Item!$A$5:$Z$1000,26,0)</f>
        <v>2.7509999999999999</v>
      </c>
      <c r="H799" s="8" t="str">
        <f>IFERROR(VLOOKUP(MID(Table1[[#This Row],[Production]],10,2),Special!$B$2:$D$26,3,0),"")</f>
        <v>S</v>
      </c>
      <c r="J799" t="b">
        <f>EXACT(LEFT(Table1[[#This Row],[Stock]],12),LEFT(Table1[[#This Row],[Production]],12))</f>
        <v>1</v>
      </c>
      <c r="K799" t="b">
        <f>EXACT((RIGHT(Table1[[#This Row],[Stock]],3)),((RIGHT(Table1[[#This Row],[Production]],3))))</f>
        <v>1</v>
      </c>
      <c r="L799" s="14" t="str">
        <f>IFERROR(VLOOKUP(Table1[[#This Row],[Stock]],[1]Sheet1!$A$7:$N$10000,14,0),"")</f>
        <v/>
      </c>
      <c r="M799" s="14" t="str">
        <f>IFERROR(ROUND((Table1[[#This Row],[Stock
(S&amp;L)]]/Table1[[#This Row],[Rate
(L/S)]]),0),"")</f>
        <v/>
      </c>
      <c r="O799" t="str">
        <f>IF(Table1[[#This Row],[Rate
(L/S)]]=1,"P/E","C")</f>
        <v>C</v>
      </c>
      <c r="P799" s="7">
        <f>IFERROR(VLOOKUP(Table1[[#This Row],[Stock]],[2]CUS030!$A$5:$BO$10000,21,0)/Table1[[#This Row],[Rate
(L/S)]],"")</f>
        <v>0</v>
      </c>
      <c r="Q799" s="7">
        <f>IFERROR(VLOOKUP(Table1[[#This Row],[Stock]],[2]CUS030!$A$5:$BO$10000,22,0)/Table1[[#This Row],[Rate
(L/S)]],"")</f>
        <v>0</v>
      </c>
      <c r="R799" s="7">
        <f>IFERROR(VLOOKUP(Table1[[#This Row],[Stock]],[2]CUS030!$A$5:$BO$10000,23,0)/Table1[[#This Row],[Rate
(L/S)]],"")</f>
        <v>0</v>
      </c>
      <c r="S799" s="7">
        <f>IFERROR(VLOOKUP(Table1[[#This Row],[Stock]],[2]CUS030!$A$5:$BO$10000,24,0)/Table1[[#This Row],[Rate
(L/S)]],"")</f>
        <v>0</v>
      </c>
      <c r="T799" s="7">
        <f>IFERROR(VLOOKUP(Table1[[#This Row],[Stock]],[2]CUS030!$A$5:$BO$10000,25,0)/Table1[[#This Row],[Rate
(L/S)]],"")</f>
        <v>0</v>
      </c>
      <c r="U799" s="7">
        <f>IFERROR(VLOOKUP(Table1[[#This Row],[Stock]],[2]CUS030!$A$5:$BO$10000,26,0)/Table1[[#This Row],[Rate
(L/S)]],"")</f>
        <v>0</v>
      </c>
      <c r="V799" s="7">
        <f>IFERROR(VLOOKUP(Table1[[#This Row],[Stock]],[2]CUS030!$A$5:$BO$10000,27,0)/Table1[[#This Row],[Rate
(L/S)]],"")</f>
        <v>0</v>
      </c>
      <c r="W799" s="7">
        <f>IFERROR(VLOOKUP(Table1[[#This Row],[Stock]],[2]CUS030!$A$5:$BO$10000,28,0)/Table1[[#This Row],[Rate
(L/S)]],"")</f>
        <v>0</v>
      </c>
      <c r="X799" s="7">
        <f>IFERROR(VLOOKUP(Table1[[#This Row],[Stock]],[2]CUS030!$A$5:$BO$10000,29,0)/Table1[[#This Row],[Rate
(L/S)]],"")</f>
        <v>0</v>
      </c>
      <c r="Y799" s="7">
        <f>IFERROR(VLOOKUP(Table1[[#This Row],[Stock]],[2]CUS030!$A$5:$BO$10000,30,0)/Table1[[#This Row],[Rate
(L/S)]],"")</f>
        <v>0</v>
      </c>
      <c r="Z799" s="7">
        <f>IFERROR(VLOOKUP(Table1[[#This Row],[Stock]],[2]CUS030!$A$5:$BO$10000,31,0)/Table1[[#This Row],[Rate
(L/S)]],"")</f>
        <v>0</v>
      </c>
      <c r="AA799" s="7">
        <f>IFERROR(VLOOKUP(Table1[[#This Row],[Stock]],[2]CUS030!$A$5:$BO$10000,32,0)/Table1[[#This Row],[Rate
(L/S)]],"")</f>
        <v>0</v>
      </c>
      <c r="AB799" s="7">
        <f>IFERROR(VLOOKUP(Table1[[#This Row],[Stock]],[2]CUS030!$A$5:$BO$10000,33,0)/Table1[[#This Row],[Rate
(L/S)]],"")</f>
        <v>0</v>
      </c>
      <c r="AC799" s="7">
        <f>IFERROR(VLOOKUP(Table1[[#This Row],[Stock]],[2]CUS030!$A$5:$BO$10000,34,0)/Table1[[#This Row],[Rate
(L/S)]],"")</f>
        <v>0</v>
      </c>
      <c r="AD799" s="7">
        <f>IFERROR(VLOOKUP(Table1[[#This Row],[Stock]],[2]CUS030!$A$5:$BO$10000,35,0)/Table1[[#This Row],[Rate
(L/S)]],"")</f>
        <v>0</v>
      </c>
      <c r="AE799" s="7">
        <f>IFERROR(VLOOKUP(Table1[[#This Row],[Stock]],[2]CUS030!$A$5:$BO$10000,36,0)/Table1[[#This Row],[Rate
(L/S)]],"")</f>
        <v>0</v>
      </c>
      <c r="AF799" s="7">
        <f>IFERROR(VLOOKUP(Table1[[#This Row],[Stock]],[2]CUS030!$A$5:$BO$10000,37,0)/Table1[[#This Row],[Rate
(L/S)]],"")</f>
        <v>0</v>
      </c>
      <c r="AG799" s="7">
        <f>IFERROR(VLOOKUP(Table1[[#This Row],[Stock]],[2]CUS030!$A$5:$BO$10000,38,0)/Table1[[#This Row],[Rate
(L/S)]],"")</f>
        <v>0</v>
      </c>
      <c r="AH799" s="7">
        <f>IFERROR(VLOOKUP(Table1[[#This Row],[Stock]],[2]CUS030!$A$5:$BO$10000,39,0)/Table1[[#This Row],[Rate
(L/S)]],"")</f>
        <v>0</v>
      </c>
      <c r="AI799" s="7">
        <f>IFERROR(VLOOKUP(Table1[[#This Row],[Stock]],[2]CUS030!$A$5:$BO$10000,40,0)/Table1[[#This Row],[Rate
(L/S)]],"")</f>
        <v>0</v>
      </c>
      <c r="AJ799" s="7">
        <f>IFERROR(VLOOKUP(Table1[[#This Row],[Stock]],[2]CUS030!$A$5:$BO$10000,41,0)/Table1[[#This Row],[Rate
(L/S)]],"")</f>
        <v>0</v>
      </c>
      <c r="AK799" s="7">
        <f>IFERROR(VLOOKUP(Table1[[#This Row],[Stock]],[2]CUS030!$A$5:$BO$10000,42,0)/Table1[[#This Row],[Rate
(L/S)]],"")</f>
        <v>0</v>
      </c>
      <c r="AL799" s="7">
        <f>IFERROR(VLOOKUP(Table1[[#This Row],[Stock]],[2]CUS030!$A$5:$BO$10000,43,0)/Table1[[#This Row],[Rate
(L/S)]],"")</f>
        <v>0</v>
      </c>
      <c r="AM799" s="7">
        <f>IFERROR(VLOOKUP(Table1[[#This Row],[Stock]],[2]CUS030!$A$5:$BO$10000,44,0)/Table1[[#This Row],[Rate
(L/S)]],"")</f>
        <v>0</v>
      </c>
      <c r="AN799" s="7">
        <f>IFERROR(VLOOKUP(Table1[[#This Row],[Stock]],[2]CUS030!$A$5:$BO$10000,45,0)/Table1[[#This Row],[Rate
(L/S)]],"")</f>
        <v>0</v>
      </c>
      <c r="AO799" s="7">
        <f>IFERROR(VLOOKUP(Table1[[#This Row],[Stock]],[2]CUS030!$A$5:$BO$10000,46,0)/Table1[[#This Row],[Rate
(L/S)]],"")</f>
        <v>0</v>
      </c>
      <c r="AP799" s="7">
        <f>IFERROR(VLOOKUP(Table1[[#This Row],[Stock]],[2]CUS030!$A$5:$BO$10000,47,0)/Table1[[#This Row],[Rate
(L/S)]],"")</f>
        <v>0</v>
      </c>
      <c r="AQ799" s="7">
        <f>IFERROR(VLOOKUP(Table1[[#This Row],[Stock]],[2]CUS030!$A$5:$BO$10000,48,0)/Table1[[#This Row],[Rate
(L/S)]],"")</f>
        <v>0</v>
      </c>
      <c r="AR799" s="7">
        <f>IFERROR(VLOOKUP(Table1[[#This Row],[Stock]],[2]CUS030!$A$5:$BO$10000,49,0)/Table1[[#This Row],[Rate
(L/S)]],"")</f>
        <v>0</v>
      </c>
      <c r="AS799" s="7">
        <f>IFERROR(VLOOKUP(Table1[[#This Row],[Stock]],[2]CUS030!$A$5:$BO$10000,50,0)/Table1[[#This Row],[Rate
(L/S)]],"")</f>
        <v>0</v>
      </c>
      <c r="AT799" s="7">
        <f>IFERROR(VLOOKUP(Table1[[#This Row],[Stock]],[2]CUS030!$A$5:$BO$10000,51,0)/Table1[[#This Row],[Rate
(L/S)]],"")</f>
        <v>0</v>
      </c>
      <c r="AU799" s="7">
        <f>IFERROR(VLOOKUP(Table1[[#This Row],[Stock]],[2]CUS030!$A$5:$BO$10000,52,0)/Table1[[#This Row],[Rate
(L/S)]],"")</f>
        <v>0</v>
      </c>
      <c r="AV799" s="7">
        <f>IFERROR(VLOOKUP(Table1[[#This Row],[Stock]],[2]CUS030!$A$5:$BO$10000,53,0)/Table1[[#This Row],[Rate
(L/S)]],"")</f>
        <v>0</v>
      </c>
      <c r="AW799" s="7">
        <f>IFERROR(VLOOKUP(Table1[[#This Row],[Stock]],[2]CUS030!$A$5:$BO$10000,54,0)/Table1[[#This Row],[Rate
(L/S)]],"")</f>
        <v>0</v>
      </c>
      <c r="AX799" s="7">
        <f>IFERROR(VLOOKUP(Table1[[#This Row],[Stock]],[2]CUS030!$A$5:$BO$10000,55,0)/Table1[[#This Row],[Rate
(L/S)]],"")</f>
        <v>0</v>
      </c>
      <c r="AY799" s="7">
        <f>IFERROR(VLOOKUP(Table1[[#This Row],[Stock]],[2]CUS030!$A$5:$BO$10000,56,0)/Table1[[#This Row],[Rate
(L/S)]],"")</f>
        <v>0</v>
      </c>
      <c r="AZ799" s="7">
        <f>IFERROR(VLOOKUP(Table1[[#This Row],[Stock]],[2]CUS030!$A$5:$BO$10000,57,0)/Table1[[#This Row],[Rate
(L/S)]],"")</f>
        <v>0</v>
      </c>
      <c r="BA799" s="7">
        <f>IFERROR(VLOOKUP(Table1[[#This Row],[Stock]],[2]CUS030!$A$5:$BO$10000,58,0)/Table1[[#This Row],[Rate
(L/S)]],"")</f>
        <v>0</v>
      </c>
      <c r="BB799" s="7">
        <f>IFERROR(VLOOKUP(Table1[[#This Row],[Stock]],[2]CUS030!$A$5:$BO$10000,59,0)/Table1[[#This Row],[Rate
(L/S)]],"")</f>
        <v>0</v>
      </c>
      <c r="BC799" s="7">
        <f>IFERROR(VLOOKUP(Table1[[#This Row],[Stock]],[2]CUS030!$A$5:$BO$10000,60,0)/Table1[[#This Row],[Rate
(L/S)]],"")</f>
        <v>0</v>
      </c>
      <c r="BD799" s="7">
        <f>IFERROR(VLOOKUP(Table1[[#This Row],[Stock]],[2]CUS030!$A$5:$BO$10000,61,0)/Table1[[#This Row],[Rate
(L/S)]],"")</f>
        <v>0</v>
      </c>
      <c r="BE799" s="7">
        <f>IFERROR(VLOOKUP(Table1[[#This Row],[Stock]],[2]CUS030!$A$5:$BO$10000,62,0)/Table1[[#This Row],[Rate
(L/S)]],"")</f>
        <v>0</v>
      </c>
      <c r="BF799" s="7">
        <f>IFERROR(VLOOKUP(Table1[[#This Row],[Stock]],[2]CUS030!$A$5:$BO$10000,63,0)/Table1[[#This Row],[Rate
(L/S)]],"")</f>
        <v>0</v>
      </c>
      <c r="BG799" s="7">
        <f>IFERROR(VLOOKUP(Table1[[#This Row],[Stock]],[2]CUS030!$A$5:$BO$10000,64,0)/Table1[[#This Row],[Rate
(L/S)]],"")</f>
        <v>0</v>
      </c>
      <c r="BH799" s="7">
        <f>IFERROR(VLOOKUP(Table1[[#This Row],[Stock]],[2]CUS030!$A$5:$BO$10000,65,0)/Table1[[#This Row],[Rate
(L/S)]],"")</f>
        <v>0</v>
      </c>
      <c r="BI799" s="7" t="s">
        <v>1</v>
      </c>
      <c r="BJ799" s="15">
        <f>IFERROR(IF(Table1[[#This Row],[S.Material]]="S",(Table1[[#This Row],[Total Qty]]+Table1[[#This Row],[N+1]]+Table1[[#This Row],[N+2]]),Table1[[#This Row],[Total Qty]]+Table1[[#This Row],[N+1]]),)</f>
        <v>0</v>
      </c>
      <c r="BK799" s="7" t="str">
        <f>IFERROR(IF(((AVERAGE((Table1[[#This Row],[N+1]],Table1[[#This Row],[N+2]]),Table1[[#This Row],[N+3]])-(Table1[[#This Row],[Total Qty]])))&gt;500,"Fixed&gt;500pcs",""),"")</f>
        <v/>
      </c>
      <c r="BL799" s="7" t="str">
        <f>IF(AND(Table1[[#This Row],[Last Forcast]]=0,Table1[[#This Row],[Total Qty]]&gt;0,Table1[[#This Row],[N+1]]&gt;0),"Check PO again","")</f>
        <v/>
      </c>
    </row>
    <row r="800" spans="2:64" x14ac:dyDescent="0.3">
      <c r="B800">
        <v>798</v>
      </c>
      <c r="C800" t="s">
        <v>1008</v>
      </c>
      <c r="D800">
        <f>IFERROR(ROUND((MID(Table1[[#This Row],[Production]],35,(LEN(Table1[[#This Row],[Production]]))-37)/(MID(Table1[[#This Row],[Stock]],35,(LEN(Table1[[#This Row],[Stock]]))-37))),0),"")</f>
        <v>10</v>
      </c>
      <c r="E800" t="s">
        <v>1080</v>
      </c>
      <c r="F800" s="16">
        <f>VLOOKUP(LEFT(Table1[[#This Row],[Production]],LEN(Table1[[#This Row],[Production]])-7),Item!$A$5:$Z$1000,26,0)</f>
        <v>1.78</v>
      </c>
      <c r="H800" s="8" t="str">
        <f>IFERROR(VLOOKUP(MID(Table1[[#This Row],[Production]],10,2),Special!$B$2:$D$26,3,0),"")</f>
        <v>-</v>
      </c>
      <c r="J800" t="b">
        <f>EXACT(LEFT(Table1[[#This Row],[Stock]],12),LEFT(Table1[[#This Row],[Production]],12))</f>
        <v>1</v>
      </c>
      <c r="K800" t="b">
        <f>EXACT((RIGHT(Table1[[#This Row],[Stock]],3)),((RIGHT(Table1[[#This Row],[Production]],3))))</f>
        <v>1</v>
      </c>
      <c r="L800" s="14" t="str">
        <f>IFERROR(VLOOKUP(Table1[[#This Row],[Stock]],[1]Sheet1!$A$7:$N$10000,14,0),"")</f>
        <v/>
      </c>
      <c r="M800" s="14" t="str">
        <f>IFERROR(ROUND((Table1[[#This Row],[Stock
(S&amp;L)]]/Table1[[#This Row],[Rate
(L/S)]]),0),"")</f>
        <v/>
      </c>
      <c r="O800" t="str">
        <f>IF(Table1[[#This Row],[Rate
(L/S)]]=1,"P/E","C")</f>
        <v>C</v>
      </c>
      <c r="P800" s="7">
        <f>IFERROR(VLOOKUP(Table1[[#This Row],[Stock]],[2]CUS030!$A$5:$BO$10000,21,0)/Table1[[#This Row],[Rate
(L/S)]],"")</f>
        <v>0</v>
      </c>
      <c r="Q800" s="7">
        <f>IFERROR(VLOOKUP(Table1[[#This Row],[Stock]],[2]CUS030!$A$5:$BO$10000,22,0)/Table1[[#This Row],[Rate
(L/S)]],"")</f>
        <v>0</v>
      </c>
      <c r="R800" s="7">
        <f>IFERROR(VLOOKUP(Table1[[#This Row],[Stock]],[2]CUS030!$A$5:$BO$10000,23,0)/Table1[[#This Row],[Rate
(L/S)]],"")</f>
        <v>0</v>
      </c>
      <c r="S800" s="7">
        <f>IFERROR(VLOOKUP(Table1[[#This Row],[Stock]],[2]CUS030!$A$5:$BO$10000,24,0)/Table1[[#This Row],[Rate
(L/S)]],"")</f>
        <v>0</v>
      </c>
      <c r="T800" s="7">
        <f>IFERROR(VLOOKUP(Table1[[#This Row],[Stock]],[2]CUS030!$A$5:$BO$10000,25,0)/Table1[[#This Row],[Rate
(L/S)]],"")</f>
        <v>0</v>
      </c>
      <c r="U800" s="7">
        <f>IFERROR(VLOOKUP(Table1[[#This Row],[Stock]],[2]CUS030!$A$5:$BO$10000,26,0)/Table1[[#This Row],[Rate
(L/S)]],"")</f>
        <v>0</v>
      </c>
      <c r="V800" s="7">
        <f>IFERROR(VLOOKUP(Table1[[#This Row],[Stock]],[2]CUS030!$A$5:$BO$10000,27,0)/Table1[[#This Row],[Rate
(L/S)]],"")</f>
        <v>0</v>
      </c>
      <c r="W800" s="7">
        <f>IFERROR(VLOOKUP(Table1[[#This Row],[Stock]],[2]CUS030!$A$5:$BO$10000,28,0)/Table1[[#This Row],[Rate
(L/S)]],"")</f>
        <v>0</v>
      </c>
      <c r="X800" s="7">
        <f>IFERROR(VLOOKUP(Table1[[#This Row],[Stock]],[2]CUS030!$A$5:$BO$10000,29,0)/Table1[[#This Row],[Rate
(L/S)]],"")</f>
        <v>0</v>
      </c>
      <c r="Y800" s="7">
        <f>IFERROR(VLOOKUP(Table1[[#This Row],[Stock]],[2]CUS030!$A$5:$BO$10000,30,0)/Table1[[#This Row],[Rate
(L/S)]],"")</f>
        <v>0</v>
      </c>
      <c r="Z800" s="7">
        <f>IFERROR(VLOOKUP(Table1[[#This Row],[Stock]],[2]CUS030!$A$5:$BO$10000,31,0)/Table1[[#This Row],[Rate
(L/S)]],"")</f>
        <v>0</v>
      </c>
      <c r="AA800" s="7">
        <f>IFERROR(VLOOKUP(Table1[[#This Row],[Stock]],[2]CUS030!$A$5:$BO$10000,32,0)/Table1[[#This Row],[Rate
(L/S)]],"")</f>
        <v>0</v>
      </c>
      <c r="AB800" s="7">
        <f>IFERROR(VLOOKUP(Table1[[#This Row],[Stock]],[2]CUS030!$A$5:$BO$10000,33,0)/Table1[[#This Row],[Rate
(L/S)]],"")</f>
        <v>0</v>
      </c>
      <c r="AC800" s="7">
        <f>IFERROR(VLOOKUP(Table1[[#This Row],[Stock]],[2]CUS030!$A$5:$BO$10000,34,0)/Table1[[#This Row],[Rate
(L/S)]],"")</f>
        <v>0</v>
      </c>
      <c r="AD800" s="7">
        <f>IFERROR(VLOOKUP(Table1[[#This Row],[Stock]],[2]CUS030!$A$5:$BO$10000,35,0)/Table1[[#This Row],[Rate
(L/S)]],"")</f>
        <v>0</v>
      </c>
      <c r="AE800" s="7">
        <f>IFERROR(VLOOKUP(Table1[[#This Row],[Stock]],[2]CUS030!$A$5:$BO$10000,36,0)/Table1[[#This Row],[Rate
(L/S)]],"")</f>
        <v>0</v>
      </c>
      <c r="AF800" s="7">
        <f>IFERROR(VLOOKUP(Table1[[#This Row],[Stock]],[2]CUS030!$A$5:$BO$10000,37,0)/Table1[[#This Row],[Rate
(L/S)]],"")</f>
        <v>0</v>
      </c>
      <c r="AG800" s="7">
        <f>IFERROR(VLOOKUP(Table1[[#This Row],[Stock]],[2]CUS030!$A$5:$BO$10000,38,0)/Table1[[#This Row],[Rate
(L/S)]],"")</f>
        <v>0</v>
      </c>
      <c r="AH800" s="7">
        <f>IFERROR(VLOOKUP(Table1[[#This Row],[Stock]],[2]CUS030!$A$5:$BO$10000,39,0)/Table1[[#This Row],[Rate
(L/S)]],"")</f>
        <v>0</v>
      </c>
      <c r="AI800" s="7">
        <f>IFERROR(VLOOKUP(Table1[[#This Row],[Stock]],[2]CUS030!$A$5:$BO$10000,40,0)/Table1[[#This Row],[Rate
(L/S)]],"")</f>
        <v>0</v>
      </c>
      <c r="AJ800" s="7">
        <f>IFERROR(VLOOKUP(Table1[[#This Row],[Stock]],[2]CUS030!$A$5:$BO$10000,41,0)/Table1[[#This Row],[Rate
(L/S)]],"")</f>
        <v>0</v>
      </c>
      <c r="AK800" s="7">
        <f>IFERROR(VLOOKUP(Table1[[#This Row],[Stock]],[2]CUS030!$A$5:$BO$10000,42,0)/Table1[[#This Row],[Rate
(L/S)]],"")</f>
        <v>0</v>
      </c>
      <c r="AL800" s="7">
        <f>IFERROR(VLOOKUP(Table1[[#This Row],[Stock]],[2]CUS030!$A$5:$BO$10000,43,0)/Table1[[#This Row],[Rate
(L/S)]],"")</f>
        <v>0</v>
      </c>
      <c r="AM800" s="7">
        <f>IFERROR(VLOOKUP(Table1[[#This Row],[Stock]],[2]CUS030!$A$5:$BO$10000,44,0)/Table1[[#This Row],[Rate
(L/S)]],"")</f>
        <v>0</v>
      </c>
      <c r="AN800" s="7">
        <f>IFERROR(VLOOKUP(Table1[[#This Row],[Stock]],[2]CUS030!$A$5:$BO$10000,45,0)/Table1[[#This Row],[Rate
(L/S)]],"")</f>
        <v>0</v>
      </c>
      <c r="AO800" s="7">
        <f>IFERROR(VLOOKUP(Table1[[#This Row],[Stock]],[2]CUS030!$A$5:$BO$10000,46,0)/Table1[[#This Row],[Rate
(L/S)]],"")</f>
        <v>0</v>
      </c>
      <c r="AP800" s="7">
        <f>IFERROR(VLOOKUP(Table1[[#This Row],[Stock]],[2]CUS030!$A$5:$BO$10000,47,0)/Table1[[#This Row],[Rate
(L/S)]],"")</f>
        <v>0</v>
      </c>
      <c r="AQ800" s="7">
        <f>IFERROR(VLOOKUP(Table1[[#This Row],[Stock]],[2]CUS030!$A$5:$BO$10000,48,0)/Table1[[#This Row],[Rate
(L/S)]],"")</f>
        <v>0</v>
      </c>
      <c r="AR800" s="7">
        <f>IFERROR(VLOOKUP(Table1[[#This Row],[Stock]],[2]CUS030!$A$5:$BO$10000,49,0)/Table1[[#This Row],[Rate
(L/S)]],"")</f>
        <v>0</v>
      </c>
      <c r="AS800" s="7">
        <f>IFERROR(VLOOKUP(Table1[[#This Row],[Stock]],[2]CUS030!$A$5:$BO$10000,50,0)/Table1[[#This Row],[Rate
(L/S)]],"")</f>
        <v>0</v>
      </c>
      <c r="AT800" s="7">
        <f>IFERROR(VLOOKUP(Table1[[#This Row],[Stock]],[2]CUS030!$A$5:$BO$10000,51,0)/Table1[[#This Row],[Rate
(L/S)]],"")</f>
        <v>0</v>
      </c>
      <c r="AU800" s="7">
        <f>IFERROR(VLOOKUP(Table1[[#This Row],[Stock]],[2]CUS030!$A$5:$BO$10000,52,0)/Table1[[#This Row],[Rate
(L/S)]],"")</f>
        <v>0</v>
      </c>
      <c r="AV800" s="7">
        <f>IFERROR(VLOOKUP(Table1[[#This Row],[Stock]],[2]CUS030!$A$5:$BO$10000,53,0)/Table1[[#This Row],[Rate
(L/S)]],"")</f>
        <v>0</v>
      </c>
      <c r="AW800" s="7">
        <f>IFERROR(VLOOKUP(Table1[[#This Row],[Stock]],[2]CUS030!$A$5:$BO$10000,54,0)/Table1[[#This Row],[Rate
(L/S)]],"")</f>
        <v>0</v>
      </c>
      <c r="AX800" s="7">
        <f>IFERROR(VLOOKUP(Table1[[#This Row],[Stock]],[2]CUS030!$A$5:$BO$10000,55,0)/Table1[[#This Row],[Rate
(L/S)]],"")</f>
        <v>0</v>
      </c>
      <c r="AY800" s="7">
        <f>IFERROR(VLOOKUP(Table1[[#This Row],[Stock]],[2]CUS030!$A$5:$BO$10000,56,0)/Table1[[#This Row],[Rate
(L/S)]],"")</f>
        <v>0</v>
      </c>
      <c r="AZ800" s="7">
        <f>IFERROR(VLOOKUP(Table1[[#This Row],[Stock]],[2]CUS030!$A$5:$BO$10000,57,0)/Table1[[#This Row],[Rate
(L/S)]],"")</f>
        <v>0</v>
      </c>
      <c r="BA800" s="7">
        <f>IFERROR(VLOOKUP(Table1[[#This Row],[Stock]],[2]CUS030!$A$5:$BO$10000,58,0)/Table1[[#This Row],[Rate
(L/S)]],"")</f>
        <v>0</v>
      </c>
      <c r="BB800" s="7">
        <f>IFERROR(VLOOKUP(Table1[[#This Row],[Stock]],[2]CUS030!$A$5:$BO$10000,59,0)/Table1[[#This Row],[Rate
(L/S)]],"")</f>
        <v>0</v>
      </c>
      <c r="BC800" s="7">
        <f>IFERROR(VLOOKUP(Table1[[#This Row],[Stock]],[2]CUS030!$A$5:$BO$10000,60,0)/Table1[[#This Row],[Rate
(L/S)]],"")</f>
        <v>0</v>
      </c>
      <c r="BD800" s="7">
        <f>IFERROR(VLOOKUP(Table1[[#This Row],[Stock]],[2]CUS030!$A$5:$BO$10000,61,0)/Table1[[#This Row],[Rate
(L/S)]],"")</f>
        <v>0</v>
      </c>
      <c r="BE800" s="7">
        <f>IFERROR(VLOOKUP(Table1[[#This Row],[Stock]],[2]CUS030!$A$5:$BO$10000,62,0)/Table1[[#This Row],[Rate
(L/S)]],"")</f>
        <v>0</v>
      </c>
      <c r="BF800" s="7">
        <f>IFERROR(VLOOKUP(Table1[[#This Row],[Stock]],[2]CUS030!$A$5:$BO$10000,63,0)/Table1[[#This Row],[Rate
(L/S)]],"")</f>
        <v>0</v>
      </c>
      <c r="BG800" s="7">
        <f>IFERROR(VLOOKUP(Table1[[#This Row],[Stock]],[2]CUS030!$A$5:$BO$10000,64,0)/Table1[[#This Row],[Rate
(L/S)]],"")</f>
        <v>0</v>
      </c>
      <c r="BH800" s="7">
        <f>IFERROR(VLOOKUP(Table1[[#This Row],[Stock]],[2]CUS030!$A$5:$BO$10000,65,0)/Table1[[#This Row],[Rate
(L/S)]],"")</f>
        <v>0</v>
      </c>
      <c r="BI800" s="7" t="s">
        <v>1</v>
      </c>
      <c r="BJ800" s="15">
        <f>IFERROR(IF(Table1[[#This Row],[S.Material]]="S",(Table1[[#This Row],[Total Qty]]+Table1[[#This Row],[N+1]]+Table1[[#This Row],[N+2]]),Table1[[#This Row],[Total Qty]]+Table1[[#This Row],[N+1]]),)</f>
        <v>0</v>
      </c>
      <c r="BK800" s="7" t="str">
        <f>IFERROR(IF(((AVERAGE((Table1[[#This Row],[N+1]],Table1[[#This Row],[N+2]]),Table1[[#This Row],[N+3]])-(Table1[[#This Row],[Total Qty]])))&gt;500,"Fixed&gt;500pcs",""),"")</f>
        <v/>
      </c>
      <c r="BL800" s="7" t="str">
        <f>IF(AND(Table1[[#This Row],[Last Forcast]]=0,Table1[[#This Row],[Total Qty]]&gt;0,Table1[[#This Row],[N+1]]&gt;0),"Check PO again","")</f>
        <v/>
      </c>
    </row>
    <row r="801" spans="2:64" x14ac:dyDescent="0.3">
      <c r="B801">
        <v>799</v>
      </c>
      <c r="C801" t="s">
        <v>1009</v>
      </c>
      <c r="D801">
        <f>IFERROR(ROUND((MID(Table1[[#This Row],[Production]],35,(LEN(Table1[[#This Row],[Production]]))-37)/(MID(Table1[[#This Row],[Stock]],35,(LEN(Table1[[#This Row],[Stock]]))-37))),0),"")</f>
        <v>15</v>
      </c>
      <c r="E801" t="s">
        <v>1081</v>
      </c>
      <c r="F801" s="16">
        <f>VLOOKUP(LEFT(Table1[[#This Row],[Production]],LEN(Table1[[#This Row],[Production]])-7),Item!$A$5:$Z$1000,26,0)</f>
        <v>1.129</v>
      </c>
      <c r="H801" s="8" t="str">
        <f>IFERROR(VLOOKUP(MID(Table1[[#This Row],[Production]],10,2),Special!$B$2:$D$26,3,0),"")</f>
        <v>-</v>
      </c>
      <c r="J801" t="b">
        <f>EXACT(LEFT(Table1[[#This Row],[Stock]],12),LEFT(Table1[[#This Row],[Production]],12))</f>
        <v>1</v>
      </c>
      <c r="K801" t="b">
        <f>EXACT((RIGHT(Table1[[#This Row],[Stock]],3)),((RIGHT(Table1[[#This Row],[Production]],3))))</f>
        <v>1</v>
      </c>
      <c r="L801" s="14" t="str">
        <f>IFERROR(VLOOKUP(Table1[[#This Row],[Stock]],[1]Sheet1!$A$7:$N$10000,14,0),"")</f>
        <v/>
      </c>
      <c r="M801" s="14" t="str">
        <f>IFERROR(ROUND((Table1[[#This Row],[Stock
(S&amp;L)]]/Table1[[#This Row],[Rate
(L/S)]]),0),"")</f>
        <v/>
      </c>
      <c r="O801" t="str">
        <f>IF(Table1[[#This Row],[Rate
(L/S)]]=1,"P/E","C")</f>
        <v>C</v>
      </c>
      <c r="P801" s="7">
        <f>IFERROR(VLOOKUP(Table1[[#This Row],[Stock]],[2]CUS030!$A$5:$BO$10000,21,0)/Table1[[#This Row],[Rate
(L/S)]],"")</f>
        <v>0</v>
      </c>
      <c r="Q801" s="7">
        <f>IFERROR(VLOOKUP(Table1[[#This Row],[Stock]],[2]CUS030!$A$5:$BO$10000,22,0)/Table1[[#This Row],[Rate
(L/S)]],"")</f>
        <v>0</v>
      </c>
      <c r="R801" s="7">
        <f>IFERROR(VLOOKUP(Table1[[#This Row],[Stock]],[2]CUS030!$A$5:$BO$10000,23,0)/Table1[[#This Row],[Rate
(L/S)]],"")</f>
        <v>0</v>
      </c>
      <c r="S801" s="7">
        <f>IFERROR(VLOOKUP(Table1[[#This Row],[Stock]],[2]CUS030!$A$5:$BO$10000,24,0)/Table1[[#This Row],[Rate
(L/S)]],"")</f>
        <v>0</v>
      </c>
      <c r="T801" s="7">
        <f>IFERROR(VLOOKUP(Table1[[#This Row],[Stock]],[2]CUS030!$A$5:$BO$10000,25,0)/Table1[[#This Row],[Rate
(L/S)]],"")</f>
        <v>0</v>
      </c>
      <c r="U801" s="7">
        <f>IFERROR(VLOOKUP(Table1[[#This Row],[Stock]],[2]CUS030!$A$5:$BO$10000,26,0)/Table1[[#This Row],[Rate
(L/S)]],"")</f>
        <v>0</v>
      </c>
      <c r="V801" s="7">
        <f>IFERROR(VLOOKUP(Table1[[#This Row],[Stock]],[2]CUS030!$A$5:$BO$10000,27,0)/Table1[[#This Row],[Rate
(L/S)]],"")</f>
        <v>0</v>
      </c>
      <c r="W801" s="7">
        <f>IFERROR(VLOOKUP(Table1[[#This Row],[Stock]],[2]CUS030!$A$5:$BO$10000,28,0)/Table1[[#This Row],[Rate
(L/S)]],"")</f>
        <v>0</v>
      </c>
      <c r="X801" s="7">
        <f>IFERROR(VLOOKUP(Table1[[#This Row],[Stock]],[2]CUS030!$A$5:$BO$10000,29,0)/Table1[[#This Row],[Rate
(L/S)]],"")</f>
        <v>0</v>
      </c>
      <c r="Y801" s="7">
        <f>IFERROR(VLOOKUP(Table1[[#This Row],[Stock]],[2]CUS030!$A$5:$BO$10000,30,0)/Table1[[#This Row],[Rate
(L/S)]],"")</f>
        <v>0</v>
      </c>
      <c r="Z801" s="7">
        <f>IFERROR(VLOOKUP(Table1[[#This Row],[Stock]],[2]CUS030!$A$5:$BO$10000,31,0)/Table1[[#This Row],[Rate
(L/S)]],"")</f>
        <v>0</v>
      </c>
      <c r="AA801" s="7">
        <f>IFERROR(VLOOKUP(Table1[[#This Row],[Stock]],[2]CUS030!$A$5:$BO$10000,32,0)/Table1[[#This Row],[Rate
(L/S)]],"")</f>
        <v>0</v>
      </c>
      <c r="AB801" s="7">
        <f>IFERROR(VLOOKUP(Table1[[#This Row],[Stock]],[2]CUS030!$A$5:$BO$10000,33,0)/Table1[[#This Row],[Rate
(L/S)]],"")</f>
        <v>0</v>
      </c>
      <c r="AC801" s="7">
        <f>IFERROR(VLOOKUP(Table1[[#This Row],[Stock]],[2]CUS030!$A$5:$BO$10000,34,0)/Table1[[#This Row],[Rate
(L/S)]],"")</f>
        <v>0</v>
      </c>
      <c r="AD801" s="7">
        <f>IFERROR(VLOOKUP(Table1[[#This Row],[Stock]],[2]CUS030!$A$5:$BO$10000,35,0)/Table1[[#This Row],[Rate
(L/S)]],"")</f>
        <v>0</v>
      </c>
      <c r="AE801" s="7">
        <f>IFERROR(VLOOKUP(Table1[[#This Row],[Stock]],[2]CUS030!$A$5:$BO$10000,36,0)/Table1[[#This Row],[Rate
(L/S)]],"")</f>
        <v>0</v>
      </c>
      <c r="AF801" s="7">
        <f>IFERROR(VLOOKUP(Table1[[#This Row],[Stock]],[2]CUS030!$A$5:$BO$10000,37,0)/Table1[[#This Row],[Rate
(L/S)]],"")</f>
        <v>0</v>
      </c>
      <c r="AG801" s="7">
        <f>IFERROR(VLOOKUP(Table1[[#This Row],[Stock]],[2]CUS030!$A$5:$BO$10000,38,0)/Table1[[#This Row],[Rate
(L/S)]],"")</f>
        <v>0</v>
      </c>
      <c r="AH801" s="7">
        <f>IFERROR(VLOOKUP(Table1[[#This Row],[Stock]],[2]CUS030!$A$5:$BO$10000,39,0)/Table1[[#This Row],[Rate
(L/S)]],"")</f>
        <v>0</v>
      </c>
      <c r="AI801" s="7">
        <f>IFERROR(VLOOKUP(Table1[[#This Row],[Stock]],[2]CUS030!$A$5:$BO$10000,40,0)/Table1[[#This Row],[Rate
(L/S)]],"")</f>
        <v>0</v>
      </c>
      <c r="AJ801" s="7">
        <f>IFERROR(VLOOKUP(Table1[[#This Row],[Stock]],[2]CUS030!$A$5:$BO$10000,41,0)/Table1[[#This Row],[Rate
(L/S)]],"")</f>
        <v>0</v>
      </c>
      <c r="AK801" s="7">
        <f>IFERROR(VLOOKUP(Table1[[#This Row],[Stock]],[2]CUS030!$A$5:$BO$10000,42,0)/Table1[[#This Row],[Rate
(L/S)]],"")</f>
        <v>0</v>
      </c>
      <c r="AL801" s="7">
        <f>IFERROR(VLOOKUP(Table1[[#This Row],[Stock]],[2]CUS030!$A$5:$BO$10000,43,0)/Table1[[#This Row],[Rate
(L/S)]],"")</f>
        <v>0</v>
      </c>
      <c r="AM801" s="7">
        <f>IFERROR(VLOOKUP(Table1[[#This Row],[Stock]],[2]CUS030!$A$5:$BO$10000,44,0)/Table1[[#This Row],[Rate
(L/S)]],"")</f>
        <v>0</v>
      </c>
      <c r="AN801" s="7">
        <f>IFERROR(VLOOKUP(Table1[[#This Row],[Stock]],[2]CUS030!$A$5:$BO$10000,45,0)/Table1[[#This Row],[Rate
(L/S)]],"")</f>
        <v>0</v>
      </c>
      <c r="AO801" s="7">
        <f>IFERROR(VLOOKUP(Table1[[#This Row],[Stock]],[2]CUS030!$A$5:$BO$10000,46,0)/Table1[[#This Row],[Rate
(L/S)]],"")</f>
        <v>0</v>
      </c>
      <c r="AP801" s="7">
        <f>IFERROR(VLOOKUP(Table1[[#This Row],[Stock]],[2]CUS030!$A$5:$BO$10000,47,0)/Table1[[#This Row],[Rate
(L/S)]],"")</f>
        <v>0</v>
      </c>
      <c r="AQ801" s="7">
        <f>IFERROR(VLOOKUP(Table1[[#This Row],[Stock]],[2]CUS030!$A$5:$BO$10000,48,0)/Table1[[#This Row],[Rate
(L/S)]],"")</f>
        <v>0</v>
      </c>
      <c r="AR801" s="7">
        <f>IFERROR(VLOOKUP(Table1[[#This Row],[Stock]],[2]CUS030!$A$5:$BO$10000,49,0)/Table1[[#This Row],[Rate
(L/S)]],"")</f>
        <v>0</v>
      </c>
      <c r="AS801" s="7">
        <f>IFERROR(VLOOKUP(Table1[[#This Row],[Stock]],[2]CUS030!$A$5:$BO$10000,50,0)/Table1[[#This Row],[Rate
(L/S)]],"")</f>
        <v>0</v>
      </c>
      <c r="AT801" s="7">
        <f>IFERROR(VLOOKUP(Table1[[#This Row],[Stock]],[2]CUS030!$A$5:$BO$10000,51,0)/Table1[[#This Row],[Rate
(L/S)]],"")</f>
        <v>0</v>
      </c>
      <c r="AU801" s="7">
        <f>IFERROR(VLOOKUP(Table1[[#This Row],[Stock]],[2]CUS030!$A$5:$BO$10000,52,0)/Table1[[#This Row],[Rate
(L/S)]],"")</f>
        <v>0</v>
      </c>
      <c r="AV801" s="7">
        <f>IFERROR(VLOOKUP(Table1[[#This Row],[Stock]],[2]CUS030!$A$5:$BO$10000,53,0)/Table1[[#This Row],[Rate
(L/S)]],"")</f>
        <v>0</v>
      </c>
      <c r="AW801" s="7">
        <f>IFERROR(VLOOKUP(Table1[[#This Row],[Stock]],[2]CUS030!$A$5:$BO$10000,54,0)/Table1[[#This Row],[Rate
(L/S)]],"")</f>
        <v>0</v>
      </c>
      <c r="AX801" s="7">
        <f>IFERROR(VLOOKUP(Table1[[#This Row],[Stock]],[2]CUS030!$A$5:$BO$10000,55,0)/Table1[[#This Row],[Rate
(L/S)]],"")</f>
        <v>0</v>
      </c>
      <c r="AY801" s="7">
        <f>IFERROR(VLOOKUP(Table1[[#This Row],[Stock]],[2]CUS030!$A$5:$BO$10000,56,0)/Table1[[#This Row],[Rate
(L/S)]],"")</f>
        <v>0</v>
      </c>
      <c r="AZ801" s="7">
        <f>IFERROR(VLOOKUP(Table1[[#This Row],[Stock]],[2]CUS030!$A$5:$BO$10000,57,0)/Table1[[#This Row],[Rate
(L/S)]],"")</f>
        <v>0</v>
      </c>
      <c r="BA801" s="7">
        <f>IFERROR(VLOOKUP(Table1[[#This Row],[Stock]],[2]CUS030!$A$5:$BO$10000,58,0)/Table1[[#This Row],[Rate
(L/S)]],"")</f>
        <v>0</v>
      </c>
      <c r="BB801" s="7">
        <f>IFERROR(VLOOKUP(Table1[[#This Row],[Stock]],[2]CUS030!$A$5:$BO$10000,59,0)/Table1[[#This Row],[Rate
(L/S)]],"")</f>
        <v>0</v>
      </c>
      <c r="BC801" s="7">
        <f>IFERROR(VLOOKUP(Table1[[#This Row],[Stock]],[2]CUS030!$A$5:$BO$10000,60,0)/Table1[[#This Row],[Rate
(L/S)]],"")</f>
        <v>0</v>
      </c>
      <c r="BD801" s="7">
        <f>IFERROR(VLOOKUP(Table1[[#This Row],[Stock]],[2]CUS030!$A$5:$BO$10000,61,0)/Table1[[#This Row],[Rate
(L/S)]],"")</f>
        <v>0</v>
      </c>
      <c r="BE801" s="7">
        <f>IFERROR(VLOOKUP(Table1[[#This Row],[Stock]],[2]CUS030!$A$5:$BO$10000,62,0)/Table1[[#This Row],[Rate
(L/S)]],"")</f>
        <v>0</v>
      </c>
      <c r="BF801" s="7">
        <f>IFERROR(VLOOKUP(Table1[[#This Row],[Stock]],[2]CUS030!$A$5:$BO$10000,63,0)/Table1[[#This Row],[Rate
(L/S)]],"")</f>
        <v>0</v>
      </c>
      <c r="BG801" s="7">
        <f>IFERROR(VLOOKUP(Table1[[#This Row],[Stock]],[2]CUS030!$A$5:$BO$10000,64,0)/Table1[[#This Row],[Rate
(L/S)]],"")</f>
        <v>0</v>
      </c>
      <c r="BH801" s="7">
        <f>IFERROR(VLOOKUP(Table1[[#This Row],[Stock]],[2]CUS030!$A$5:$BO$10000,65,0)/Table1[[#This Row],[Rate
(L/S)]],"")</f>
        <v>0</v>
      </c>
      <c r="BI801" s="7" t="s">
        <v>1</v>
      </c>
      <c r="BJ801" s="15">
        <f>IFERROR(IF(Table1[[#This Row],[S.Material]]="S",(Table1[[#This Row],[Total Qty]]+Table1[[#This Row],[N+1]]+Table1[[#This Row],[N+2]]),Table1[[#This Row],[Total Qty]]+Table1[[#This Row],[N+1]]),)</f>
        <v>0</v>
      </c>
      <c r="BK801" s="7" t="str">
        <f>IFERROR(IF(((AVERAGE((Table1[[#This Row],[N+1]],Table1[[#This Row],[N+2]]),Table1[[#This Row],[N+3]])-(Table1[[#This Row],[Total Qty]])))&gt;500,"Fixed&gt;500pcs",""),"")</f>
        <v/>
      </c>
      <c r="BL801" s="7" t="str">
        <f>IF(AND(Table1[[#This Row],[Last Forcast]]=0,Table1[[#This Row],[Total Qty]]&gt;0,Table1[[#This Row],[N+1]]&gt;0),"Check PO again","")</f>
        <v/>
      </c>
    </row>
    <row r="802" spans="2:64" x14ac:dyDescent="0.3">
      <c r="B802">
        <v>800</v>
      </c>
      <c r="C802" t="s">
        <v>1010</v>
      </c>
      <c r="D802">
        <f>IFERROR(ROUND((MID(Table1[[#This Row],[Production]],35,(LEN(Table1[[#This Row],[Production]]))-37)/(MID(Table1[[#This Row],[Stock]],35,(LEN(Table1[[#This Row],[Stock]]))-37))),0),"")</f>
        <v>14</v>
      </c>
      <c r="E802" t="s">
        <v>1082</v>
      </c>
      <c r="F802" s="16">
        <f>VLOOKUP(LEFT(Table1[[#This Row],[Production]],LEN(Table1[[#This Row],[Production]])-7),Item!$A$5:$Z$1000,26,0)</f>
        <v>0.93899999999999995</v>
      </c>
      <c r="H802" s="8" t="str">
        <f>IFERROR(VLOOKUP(MID(Table1[[#This Row],[Production]],10,2),Special!$B$2:$D$26,3,0),"")</f>
        <v>-</v>
      </c>
      <c r="J802" t="b">
        <f>EXACT(LEFT(Table1[[#This Row],[Stock]],12),LEFT(Table1[[#This Row],[Production]],12))</f>
        <v>1</v>
      </c>
      <c r="K802" t="b">
        <f>EXACT((RIGHT(Table1[[#This Row],[Stock]],3)),((RIGHT(Table1[[#This Row],[Production]],3))))</f>
        <v>1</v>
      </c>
      <c r="L802" s="14" t="str">
        <f>IFERROR(VLOOKUP(Table1[[#This Row],[Stock]],[1]Sheet1!$A$7:$N$10000,14,0),"")</f>
        <v/>
      </c>
      <c r="M802" s="14" t="str">
        <f>IFERROR(ROUND((Table1[[#This Row],[Stock
(S&amp;L)]]/Table1[[#This Row],[Rate
(L/S)]]),0),"")</f>
        <v/>
      </c>
      <c r="O802" t="str">
        <f>IF(Table1[[#This Row],[Rate
(L/S)]]=1,"P/E","C")</f>
        <v>C</v>
      </c>
      <c r="P802" s="7">
        <f>IFERROR(VLOOKUP(Table1[[#This Row],[Stock]],[2]CUS030!$A$5:$BO$10000,21,0)/Table1[[#This Row],[Rate
(L/S)]],"")</f>
        <v>0</v>
      </c>
      <c r="Q802" s="7">
        <f>IFERROR(VLOOKUP(Table1[[#This Row],[Stock]],[2]CUS030!$A$5:$BO$10000,22,0)/Table1[[#This Row],[Rate
(L/S)]],"")</f>
        <v>0</v>
      </c>
      <c r="R802" s="7">
        <f>IFERROR(VLOOKUP(Table1[[#This Row],[Stock]],[2]CUS030!$A$5:$BO$10000,23,0)/Table1[[#This Row],[Rate
(L/S)]],"")</f>
        <v>0</v>
      </c>
      <c r="S802" s="7">
        <f>IFERROR(VLOOKUP(Table1[[#This Row],[Stock]],[2]CUS030!$A$5:$BO$10000,24,0)/Table1[[#This Row],[Rate
(L/S)]],"")</f>
        <v>0</v>
      </c>
      <c r="T802" s="7">
        <f>IFERROR(VLOOKUP(Table1[[#This Row],[Stock]],[2]CUS030!$A$5:$BO$10000,25,0)/Table1[[#This Row],[Rate
(L/S)]],"")</f>
        <v>0</v>
      </c>
      <c r="U802" s="7">
        <f>IFERROR(VLOOKUP(Table1[[#This Row],[Stock]],[2]CUS030!$A$5:$BO$10000,26,0)/Table1[[#This Row],[Rate
(L/S)]],"")</f>
        <v>0</v>
      </c>
      <c r="V802" s="7">
        <f>IFERROR(VLOOKUP(Table1[[#This Row],[Stock]],[2]CUS030!$A$5:$BO$10000,27,0)/Table1[[#This Row],[Rate
(L/S)]],"")</f>
        <v>0</v>
      </c>
      <c r="W802" s="7">
        <f>IFERROR(VLOOKUP(Table1[[#This Row],[Stock]],[2]CUS030!$A$5:$BO$10000,28,0)/Table1[[#This Row],[Rate
(L/S)]],"")</f>
        <v>0</v>
      </c>
      <c r="X802" s="7">
        <f>IFERROR(VLOOKUP(Table1[[#This Row],[Stock]],[2]CUS030!$A$5:$BO$10000,29,0)/Table1[[#This Row],[Rate
(L/S)]],"")</f>
        <v>0</v>
      </c>
      <c r="Y802" s="7">
        <f>IFERROR(VLOOKUP(Table1[[#This Row],[Stock]],[2]CUS030!$A$5:$BO$10000,30,0)/Table1[[#This Row],[Rate
(L/S)]],"")</f>
        <v>0</v>
      </c>
      <c r="Z802" s="7">
        <f>IFERROR(VLOOKUP(Table1[[#This Row],[Stock]],[2]CUS030!$A$5:$BO$10000,31,0)/Table1[[#This Row],[Rate
(L/S)]],"")</f>
        <v>0</v>
      </c>
      <c r="AA802" s="7">
        <f>IFERROR(VLOOKUP(Table1[[#This Row],[Stock]],[2]CUS030!$A$5:$BO$10000,32,0)/Table1[[#This Row],[Rate
(L/S)]],"")</f>
        <v>0</v>
      </c>
      <c r="AB802" s="7">
        <f>IFERROR(VLOOKUP(Table1[[#This Row],[Stock]],[2]CUS030!$A$5:$BO$10000,33,0)/Table1[[#This Row],[Rate
(L/S)]],"")</f>
        <v>0</v>
      </c>
      <c r="AC802" s="7">
        <f>IFERROR(VLOOKUP(Table1[[#This Row],[Stock]],[2]CUS030!$A$5:$BO$10000,34,0)/Table1[[#This Row],[Rate
(L/S)]],"")</f>
        <v>0</v>
      </c>
      <c r="AD802" s="7">
        <f>IFERROR(VLOOKUP(Table1[[#This Row],[Stock]],[2]CUS030!$A$5:$BO$10000,35,0)/Table1[[#This Row],[Rate
(L/S)]],"")</f>
        <v>0</v>
      </c>
      <c r="AE802" s="7">
        <f>IFERROR(VLOOKUP(Table1[[#This Row],[Stock]],[2]CUS030!$A$5:$BO$10000,36,0)/Table1[[#This Row],[Rate
(L/S)]],"")</f>
        <v>0</v>
      </c>
      <c r="AF802" s="7">
        <f>IFERROR(VLOOKUP(Table1[[#This Row],[Stock]],[2]CUS030!$A$5:$BO$10000,37,0)/Table1[[#This Row],[Rate
(L/S)]],"")</f>
        <v>0</v>
      </c>
      <c r="AG802" s="7">
        <f>IFERROR(VLOOKUP(Table1[[#This Row],[Stock]],[2]CUS030!$A$5:$BO$10000,38,0)/Table1[[#This Row],[Rate
(L/S)]],"")</f>
        <v>0</v>
      </c>
      <c r="AH802" s="7">
        <f>IFERROR(VLOOKUP(Table1[[#This Row],[Stock]],[2]CUS030!$A$5:$BO$10000,39,0)/Table1[[#This Row],[Rate
(L/S)]],"")</f>
        <v>0</v>
      </c>
      <c r="AI802" s="7">
        <f>IFERROR(VLOOKUP(Table1[[#This Row],[Stock]],[2]CUS030!$A$5:$BO$10000,40,0)/Table1[[#This Row],[Rate
(L/S)]],"")</f>
        <v>0</v>
      </c>
      <c r="AJ802" s="7">
        <f>IFERROR(VLOOKUP(Table1[[#This Row],[Stock]],[2]CUS030!$A$5:$BO$10000,41,0)/Table1[[#This Row],[Rate
(L/S)]],"")</f>
        <v>0</v>
      </c>
      <c r="AK802" s="7">
        <f>IFERROR(VLOOKUP(Table1[[#This Row],[Stock]],[2]CUS030!$A$5:$BO$10000,42,0)/Table1[[#This Row],[Rate
(L/S)]],"")</f>
        <v>0</v>
      </c>
      <c r="AL802" s="7">
        <f>IFERROR(VLOOKUP(Table1[[#This Row],[Stock]],[2]CUS030!$A$5:$BO$10000,43,0)/Table1[[#This Row],[Rate
(L/S)]],"")</f>
        <v>0</v>
      </c>
      <c r="AM802" s="7">
        <f>IFERROR(VLOOKUP(Table1[[#This Row],[Stock]],[2]CUS030!$A$5:$BO$10000,44,0)/Table1[[#This Row],[Rate
(L/S)]],"")</f>
        <v>0</v>
      </c>
      <c r="AN802" s="7">
        <f>IFERROR(VLOOKUP(Table1[[#This Row],[Stock]],[2]CUS030!$A$5:$BO$10000,45,0)/Table1[[#This Row],[Rate
(L/S)]],"")</f>
        <v>0</v>
      </c>
      <c r="AO802" s="7">
        <f>IFERROR(VLOOKUP(Table1[[#This Row],[Stock]],[2]CUS030!$A$5:$BO$10000,46,0)/Table1[[#This Row],[Rate
(L/S)]],"")</f>
        <v>0</v>
      </c>
      <c r="AP802" s="7">
        <f>IFERROR(VLOOKUP(Table1[[#This Row],[Stock]],[2]CUS030!$A$5:$BO$10000,47,0)/Table1[[#This Row],[Rate
(L/S)]],"")</f>
        <v>0</v>
      </c>
      <c r="AQ802" s="7">
        <f>IFERROR(VLOOKUP(Table1[[#This Row],[Stock]],[2]CUS030!$A$5:$BO$10000,48,0)/Table1[[#This Row],[Rate
(L/S)]],"")</f>
        <v>0</v>
      </c>
      <c r="AR802" s="7">
        <f>IFERROR(VLOOKUP(Table1[[#This Row],[Stock]],[2]CUS030!$A$5:$BO$10000,49,0)/Table1[[#This Row],[Rate
(L/S)]],"")</f>
        <v>0</v>
      </c>
      <c r="AS802" s="7">
        <f>IFERROR(VLOOKUP(Table1[[#This Row],[Stock]],[2]CUS030!$A$5:$BO$10000,50,0)/Table1[[#This Row],[Rate
(L/S)]],"")</f>
        <v>0</v>
      </c>
      <c r="AT802" s="7">
        <f>IFERROR(VLOOKUP(Table1[[#This Row],[Stock]],[2]CUS030!$A$5:$BO$10000,51,0)/Table1[[#This Row],[Rate
(L/S)]],"")</f>
        <v>0</v>
      </c>
      <c r="AU802" s="7">
        <f>IFERROR(VLOOKUP(Table1[[#This Row],[Stock]],[2]CUS030!$A$5:$BO$10000,52,0)/Table1[[#This Row],[Rate
(L/S)]],"")</f>
        <v>0</v>
      </c>
      <c r="AV802" s="7">
        <f>IFERROR(VLOOKUP(Table1[[#This Row],[Stock]],[2]CUS030!$A$5:$BO$10000,53,0)/Table1[[#This Row],[Rate
(L/S)]],"")</f>
        <v>0</v>
      </c>
      <c r="AW802" s="7">
        <f>IFERROR(VLOOKUP(Table1[[#This Row],[Stock]],[2]CUS030!$A$5:$BO$10000,54,0)/Table1[[#This Row],[Rate
(L/S)]],"")</f>
        <v>0</v>
      </c>
      <c r="AX802" s="7">
        <f>IFERROR(VLOOKUP(Table1[[#This Row],[Stock]],[2]CUS030!$A$5:$BO$10000,55,0)/Table1[[#This Row],[Rate
(L/S)]],"")</f>
        <v>0</v>
      </c>
      <c r="AY802" s="7">
        <f>IFERROR(VLOOKUP(Table1[[#This Row],[Stock]],[2]CUS030!$A$5:$BO$10000,56,0)/Table1[[#This Row],[Rate
(L/S)]],"")</f>
        <v>0</v>
      </c>
      <c r="AZ802" s="7">
        <f>IFERROR(VLOOKUP(Table1[[#This Row],[Stock]],[2]CUS030!$A$5:$BO$10000,57,0)/Table1[[#This Row],[Rate
(L/S)]],"")</f>
        <v>0</v>
      </c>
      <c r="BA802" s="7">
        <f>IFERROR(VLOOKUP(Table1[[#This Row],[Stock]],[2]CUS030!$A$5:$BO$10000,58,0)/Table1[[#This Row],[Rate
(L/S)]],"")</f>
        <v>0</v>
      </c>
      <c r="BB802" s="7">
        <f>IFERROR(VLOOKUP(Table1[[#This Row],[Stock]],[2]CUS030!$A$5:$BO$10000,59,0)/Table1[[#This Row],[Rate
(L/S)]],"")</f>
        <v>0</v>
      </c>
      <c r="BC802" s="7">
        <f>IFERROR(VLOOKUP(Table1[[#This Row],[Stock]],[2]CUS030!$A$5:$BO$10000,60,0)/Table1[[#This Row],[Rate
(L/S)]],"")</f>
        <v>0</v>
      </c>
      <c r="BD802" s="7">
        <f>IFERROR(VLOOKUP(Table1[[#This Row],[Stock]],[2]CUS030!$A$5:$BO$10000,61,0)/Table1[[#This Row],[Rate
(L/S)]],"")</f>
        <v>0</v>
      </c>
      <c r="BE802" s="7">
        <f>IFERROR(VLOOKUP(Table1[[#This Row],[Stock]],[2]CUS030!$A$5:$BO$10000,62,0)/Table1[[#This Row],[Rate
(L/S)]],"")</f>
        <v>0</v>
      </c>
      <c r="BF802" s="7">
        <f>IFERROR(VLOOKUP(Table1[[#This Row],[Stock]],[2]CUS030!$A$5:$BO$10000,63,0)/Table1[[#This Row],[Rate
(L/S)]],"")</f>
        <v>0</v>
      </c>
      <c r="BG802" s="7">
        <f>IFERROR(VLOOKUP(Table1[[#This Row],[Stock]],[2]CUS030!$A$5:$BO$10000,64,0)/Table1[[#This Row],[Rate
(L/S)]],"")</f>
        <v>0</v>
      </c>
      <c r="BH802" s="7">
        <f>IFERROR(VLOOKUP(Table1[[#This Row],[Stock]],[2]CUS030!$A$5:$BO$10000,65,0)/Table1[[#This Row],[Rate
(L/S)]],"")</f>
        <v>0</v>
      </c>
      <c r="BI802" s="7" t="s">
        <v>1</v>
      </c>
      <c r="BJ802" s="15">
        <f>IFERROR(IF(Table1[[#This Row],[S.Material]]="S",(Table1[[#This Row],[Total Qty]]+Table1[[#This Row],[N+1]]+Table1[[#This Row],[N+2]]),Table1[[#This Row],[Total Qty]]+Table1[[#This Row],[N+1]]),)</f>
        <v>0</v>
      </c>
      <c r="BK802" s="7" t="str">
        <f>IFERROR(IF(((AVERAGE((Table1[[#This Row],[N+1]],Table1[[#This Row],[N+2]]),Table1[[#This Row],[N+3]])-(Table1[[#This Row],[Total Qty]])))&gt;500,"Fixed&gt;500pcs",""),"")</f>
        <v/>
      </c>
      <c r="BL802" s="7" t="str">
        <f>IF(AND(Table1[[#This Row],[Last Forcast]]=0,Table1[[#This Row],[Total Qty]]&gt;0,Table1[[#This Row],[N+1]]&gt;0),"Check PO again","")</f>
        <v/>
      </c>
    </row>
    <row r="803" spans="2:64" x14ac:dyDescent="0.3">
      <c r="B803">
        <v>801</v>
      </c>
      <c r="C803" t="s">
        <v>1011</v>
      </c>
      <c r="D803">
        <f>IFERROR(ROUND((MID(Table1[[#This Row],[Production]],35,(LEN(Table1[[#This Row],[Production]]))-37)/(MID(Table1[[#This Row],[Stock]],35,(LEN(Table1[[#This Row],[Stock]]))-37))),0),"")</f>
        <v>12</v>
      </c>
      <c r="E803" t="s">
        <v>409</v>
      </c>
      <c r="F803" s="16">
        <f>VLOOKUP(LEFT(Table1[[#This Row],[Production]],LEN(Table1[[#This Row],[Production]])-7),Item!$A$5:$Z$1000,26,0)</f>
        <v>0.93899999999999995</v>
      </c>
      <c r="H803" s="8" t="str">
        <f>IFERROR(VLOOKUP(MID(Table1[[#This Row],[Production]],10,2),Special!$B$2:$D$26,3,0),"")</f>
        <v>-</v>
      </c>
      <c r="J803" t="b">
        <f>EXACT(LEFT(Table1[[#This Row],[Stock]],12),LEFT(Table1[[#This Row],[Production]],12))</f>
        <v>1</v>
      </c>
      <c r="K803" t="b">
        <f>EXACT((RIGHT(Table1[[#This Row],[Stock]],3)),((RIGHT(Table1[[#This Row],[Production]],3))))</f>
        <v>1</v>
      </c>
      <c r="L803" s="14" t="str">
        <f>IFERROR(VLOOKUP(Table1[[#This Row],[Stock]],[1]Sheet1!$A$7:$N$10000,14,0),"")</f>
        <v/>
      </c>
      <c r="M803" s="14" t="str">
        <f>IFERROR(ROUND((Table1[[#This Row],[Stock
(S&amp;L)]]/Table1[[#This Row],[Rate
(L/S)]]),0),"")</f>
        <v/>
      </c>
      <c r="O803" t="str">
        <f>IF(Table1[[#This Row],[Rate
(L/S)]]=1,"P/E","C")</f>
        <v>C</v>
      </c>
      <c r="P803" s="7">
        <f>IFERROR(VLOOKUP(Table1[[#This Row],[Stock]],[2]CUS030!$A$5:$BO$10000,21,0)/Table1[[#This Row],[Rate
(L/S)]],"")</f>
        <v>0</v>
      </c>
      <c r="Q803" s="7">
        <f>IFERROR(VLOOKUP(Table1[[#This Row],[Stock]],[2]CUS030!$A$5:$BO$10000,22,0)/Table1[[#This Row],[Rate
(L/S)]],"")</f>
        <v>0</v>
      </c>
      <c r="R803" s="7">
        <f>IFERROR(VLOOKUP(Table1[[#This Row],[Stock]],[2]CUS030!$A$5:$BO$10000,23,0)/Table1[[#This Row],[Rate
(L/S)]],"")</f>
        <v>0</v>
      </c>
      <c r="S803" s="7">
        <f>IFERROR(VLOOKUP(Table1[[#This Row],[Stock]],[2]CUS030!$A$5:$BO$10000,24,0)/Table1[[#This Row],[Rate
(L/S)]],"")</f>
        <v>0</v>
      </c>
      <c r="T803" s="7">
        <f>IFERROR(VLOOKUP(Table1[[#This Row],[Stock]],[2]CUS030!$A$5:$BO$10000,25,0)/Table1[[#This Row],[Rate
(L/S)]],"")</f>
        <v>0</v>
      </c>
      <c r="U803" s="7">
        <f>IFERROR(VLOOKUP(Table1[[#This Row],[Stock]],[2]CUS030!$A$5:$BO$10000,26,0)/Table1[[#This Row],[Rate
(L/S)]],"")</f>
        <v>0</v>
      </c>
      <c r="V803" s="7">
        <f>IFERROR(VLOOKUP(Table1[[#This Row],[Stock]],[2]CUS030!$A$5:$BO$10000,27,0)/Table1[[#This Row],[Rate
(L/S)]],"")</f>
        <v>0</v>
      </c>
      <c r="W803" s="7">
        <f>IFERROR(VLOOKUP(Table1[[#This Row],[Stock]],[2]CUS030!$A$5:$BO$10000,28,0)/Table1[[#This Row],[Rate
(L/S)]],"")</f>
        <v>0</v>
      </c>
      <c r="X803" s="7">
        <f>IFERROR(VLOOKUP(Table1[[#This Row],[Stock]],[2]CUS030!$A$5:$BO$10000,29,0)/Table1[[#This Row],[Rate
(L/S)]],"")</f>
        <v>0</v>
      </c>
      <c r="Y803" s="7">
        <f>IFERROR(VLOOKUP(Table1[[#This Row],[Stock]],[2]CUS030!$A$5:$BO$10000,30,0)/Table1[[#This Row],[Rate
(L/S)]],"")</f>
        <v>0</v>
      </c>
      <c r="Z803" s="7">
        <f>IFERROR(VLOOKUP(Table1[[#This Row],[Stock]],[2]CUS030!$A$5:$BO$10000,31,0)/Table1[[#This Row],[Rate
(L/S)]],"")</f>
        <v>0</v>
      </c>
      <c r="AA803" s="7">
        <f>IFERROR(VLOOKUP(Table1[[#This Row],[Stock]],[2]CUS030!$A$5:$BO$10000,32,0)/Table1[[#This Row],[Rate
(L/S)]],"")</f>
        <v>0</v>
      </c>
      <c r="AB803" s="7">
        <f>IFERROR(VLOOKUP(Table1[[#This Row],[Stock]],[2]CUS030!$A$5:$BO$10000,33,0)/Table1[[#This Row],[Rate
(L/S)]],"")</f>
        <v>0</v>
      </c>
      <c r="AC803" s="7">
        <f>IFERROR(VLOOKUP(Table1[[#This Row],[Stock]],[2]CUS030!$A$5:$BO$10000,34,0)/Table1[[#This Row],[Rate
(L/S)]],"")</f>
        <v>0</v>
      </c>
      <c r="AD803" s="7">
        <f>IFERROR(VLOOKUP(Table1[[#This Row],[Stock]],[2]CUS030!$A$5:$BO$10000,35,0)/Table1[[#This Row],[Rate
(L/S)]],"")</f>
        <v>0</v>
      </c>
      <c r="AE803" s="7">
        <f>IFERROR(VLOOKUP(Table1[[#This Row],[Stock]],[2]CUS030!$A$5:$BO$10000,36,0)/Table1[[#This Row],[Rate
(L/S)]],"")</f>
        <v>0</v>
      </c>
      <c r="AF803" s="7">
        <f>IFERROR(VLOOKUP(Table1[[#This Row],[Stock]],[2]CUS030!$A$5:$BO$10000,37,0)/Table1[[#This Row],[Rate
(L/S)]],"")</f>
        <v>0</v>
      </c>
      <c r="AG803" s="7">
        <f>IFERROR(VLOOKUP(Table1[[#This Row],[Stock]],[2]CUS030!$A$5:$BO$10000,38,0)/Table1[[#This Row],[Rate
(L/S)]],"")</f>
        <v>0</v>
      </c>
      <c r="AH803" s="7">
        <f>IFERROR(VLOOKUP(Table1[[#This Row],[Stock]],[2]CUS030!$A$5:$BO$10000,39,0)/Table1[[#This Row],[Rate
(L/S)]],"")</f>
        <v>0</v>
      </c>
      <c r="AI803" s="7">
        <f>IFERROR(VLOOKUP(Table1[[#This Row],[Stock]],[2]CUS030!$A$5:$BO$10000,40,0)/Table1[[#This Row],[Rate
(L/S)]],"")</f>
        <v>0</v>
      </c>
      <c r="AJ803" s="7">
        <f>IFERROR(VLOOKUP(Table1[[#This Row],[Stock]],[2]CUS030!$A$5:$BO$10000,41,0)/Table1[[#This Row],[Rate
(L/S)]],"")</f>
        <v>0</v>
      </c>
      <c r="AK803" s="7">
        <f>IFERROR(VLOOKUP(Table1[[#This Row],[Stock]],[2]CUS030!$A$5:$BO$10000,42,0)/Table1[[#This Row],[Rate
(L/S)]],"")</f>
        <v>0</v>
      </c>
      <c r="AL803" s="7">
        <f>IFERROR(VLOOKUP(Table1[[#This Row],[Stock]],[2]CUS030!$A$5:$BO$10000,43,0)/Table1[[#This Row],[Rate
(L/S)]],"")</f>
        <v>0</v>
      </c>
      <c r="AM803" s="7">
        <f>IFERROR(VLOOKUP(Table1[[#This Row],[Stock]],[2]CUS030!$A$5:$BO$10000,44,0)/Table1[[#This Row],[Rate
(L/S)]],"")</f>
        <v>0</v>
      </c>
      <c r="AN803" s="7">
        <f>IFERROR(VLOOKUP(Table1[[#This Row],[Stock]],[2]CUS030!$A$5:$BO$10000,45,0)/Table1[[#This Row],[Rate
(L/S)]],"")</f>
        <v>0</v>
      </c>
      <c r="AO803" s="7">
        <f>IFERROR(VLOOKUP(Table1[[#This Row],[Stock]],[2]CUS030!$A$5:$BO$10000,46,0)/Table1[[#This Row],[Rate
(L/S)]],"")</f>
        <v>0</v>
      </c>
      <c r="AP803" s="7">
        <f>IFERROR(VLOOKUP(Table1[[#This Row],[Stock]],[2]CUS030!$A$5:$BO$10000,47,0)/Table1[[#This Row],[Rate
(L/S)]],"")</f>
        <v>0</v>
      </c>
      <c r="AQ803" s="7">
        <f>IFERROR(VLOOKUP(Table1[[#This Row],[Stock]],[2]CUS030!$A$5:$BO$10000,48,0)/Table1[[#This Row],[Rate
(L/S)]],"")</f>
        <v>0</v>
      </c>
      <c r="AR803" s="7">
        <f>IFERROR(VLOOKUP(Table1[[#This Row],[Stock]],[2]CUS030!$A$5:$BO$10000,49,0)/Table1[[#This Row],[Rate
(L/S)]],"")</f>
        <v>0</v>
      </c>
      <c r="AS803" s="7">
        <f>IFERROR(VLOOKUP(Table1[[#This Row],[Stock]],[2]CUS030!$A$5:$BO$10000,50,0)/Table1[[#This Row],[Rate
(L/S)]],"")</f>
        <v>0</v>
      </c>
      <c r="AT803" s="7">
        <f>IFERROR(VLOOKUP(Table1[[#This Row],[Stock]],[2]CUS030!$A$5:$BO$10000,51,0)/Table1[[#This Row],[Rate
(L/S)]],"")</f>
        <v>0</v>
      </c>
      <c r="AU803" s="7">
        <f>IFERROR(VLOOKUP(Table1[[#This Row],[Stock]],[2]CUS030!$A$5:$BO$10000,52,0)/Table1[[#This Row],[Rate
(L/S)]],"")</f>
        <v>0</v>
      </c>
      <c r="AV803" s="7">
        <f>IFERROR(VLOOKUP(Table1[[#This Row],[Stock]],[2]CUS030!$A$5:$BO$10000,53,0)/Table1[[#This Row],[Rate
(L/S)]],"")</f>
        <v>0</v>
      </c>
      <c r="AW803" s="7">
        <f>IFERROR(VLOOKUP(Table1[[#This Row],[Stock]],[2]CUS030!$A$5:$BO$10000,54,0)/Table1[[#This Row],[Rate
(L/S)]],"")</f>
        <v>0</v>
      </c>
      <c r="AX803" s="7">
        <f>IFERROR(VLOOKUP(Table1[[#This Row],[Stock]],[2]CUS030!$A$5:$BO$10000,55,0)/Table1[[#This Row],[Rate
(L/S)]],"")</f>
        <v>0</v>
      </c>
      <c r="AY803" s="7">
        <f>IFERROR(VLOOKUP(Table1[[#This Row],[Stock]],[2]CUS030!$A$5:$BO$10000,56,0)/Table1[[#This Row],[Rate
(L/S)]],"")</f>
        <v>0</v>
      </c>
      <c r="AZ803" s="7">
        <f>IFERROR(VLOOKUP(Table1[[#This Row],[Stock]],[2]CUS030!$A$5:$BO$10000,57,0)/Table1[[#This Row],[Rate
(L/S)]],"")</f>
        <v>0</v>
      </c>
      <c r="BA803" s="7">
        <f>IFERROR(VLOOKUP(Table1[[#This Row],[Stock]],[2]CUS030!$A$5:$BO$10000,58,0)/Table1[[#This Row],[Rate
(L/S)]],"")</f>
        <v>0</v>
      </c>
      <c r="BB803" s="7">
        <f>IFERROR(VLOOKUP(Table1[[#This Row],[Stock]],[2]CUS030!$A$5:$BO$10000,59,0)/Table1[[#This Row],[Rate
(L/S)]],"")</f>
        <v>0</v>
      </c>
      <c r="BC803" s="7">
        <f>IFERROR(VLOOKUP(Table1[[#This Row],[Stock]],[2]CUS030!$A$5:$BO$10000,60,0)/Table1[[#This Row],[Rate
(L/S)]],"")</f>
        <v>0</v>
      </c>
      <c r="BD803" s="7">
        <f>IFERROR(VLOOKUP(Table1[[#This Row],[Stock]],[2]CUS030!$A$5:$BO$10000,61,0)/Table1[[#This Row],[Rate
(L/S)]],"")</f>
        <v>0</v>
      </c>
      <c r="BE803" s="7">
        <f>IFERROR(VLOOKUP(Table1[[#This Row],[Stock]],[2]CUS030!$A$5:$BO$10000,62,0)/Table1[[#This Row],[Rate
(L/S)]],"")</f>
        <v>0</v>
      </c>
      <c r="BF803" s="7">
        <f>IFERROR(VLOOKUP(Table1[[#This Row],[Stock]],[2]CUS030!$A$5:$BO$10000,63,0)/Table1[[#This Row],[Rate
(L/S)]],"")</f>
        <v>0</v>
      </c>
      <c r="BG803" s="7">
        <f>IFERROR(VLOOKUP(Table1[[#This Row],[Stock]],[2]CUS030!$A$5:$BO$10000,64,0)/Table1[[#This Row],[Rate
(L/S)]],"")</f>
        <v>0</v>
      </c>
      <c r="BH803" s="7">
        <f>IFERROR(VLOOKUP(Table1[[#This Row],[Stock]],[2]CUS030!$A$5:$BO$10000,65,0)/Table1[[#This Row],[Rate
(L/S)]],"")</f>
        <v>0</v>
      </c>
      <c r="BI803" s="7" t="s">
        <v>1</v>
      </c>
      <c r="BJ803" s="15">
        <f>IFERROR(IF(Table1[[#This Row],[S.Material]]="S",(Table1[[#This Row],[Total Qty]]+Table1[[#This Row],[N+1]]+Table1[[#This Row],[N+2]]),Table1[[#This Row],[Total Qty]]+Table1[[#This Row],[N+1]]),)</f>
        <v>0</v>
      </c>
      <c r="BK803" s="7" t="str">
        <f>IFERROR(IF(((AVERAGE((Table1[[#This Row],[N+1]],Table1[[#This Row],[N+2]]),Table1[[#This Row],[N+3]])-(Table1[[#This Row],[Total Qty]])))&gt;500,"Fixed&gt;500pcs",""),"")</f>
        <v/>
      </c>
      <c r="BL803" s="7" t="str">
        <f>IF(AND(Table1[[#This Row],[Last Forcast]]=0,Table1[[#This Row],[Total Qty]]&gt;0,Table1[[#This Row],[N+1]]&gt;0),"Check PO again","")</f>
        <v/>
      </c>
    </row>
    <row r="804" spans="2:64" x14ac:dyDescent="0.3">
      <c r="B804">
        <v>802</v>
      </c>
      <c r="C804" t="s">
        <v>1012</v>
      </c>
      <c r="D804">
        <f>IFERROR(ROUND((MID(Table1[[#This Row],[Production]],35,(LEN(Table1[[#This Row],[Production]]))-37)/(MID(Table1[[#This Row],[Stock]],35,(LEN(Table1[[#This Row],[Stock]]))-37))),0),"")</f>
        <v>13</v>
      </c>
      <c r="E804" t="s">
        <v>71</v>
      </c>
      <c r="F804" s="16">
        <f>VLOOKUP(LEFT(Table1[[#This Row],[Production]],LEN(Table1[[#This Row],[Production]])-7),Item!$A$5:$Z$1000,26,0)</f>
        <v>1.048</v>
      </c>
      <c r="H804" s="8" t="str">
        <f>IFERROR(VLOOKUP(MID(Table1[[#This Row],[Production]],10,2),Special!$B$2:$D$26,3,0),"")</f>
        <v>-</v>
      </c>
      <c r="J804" t="b">
        <f>EXACT(LEFT(Table1[[#This Row],[Stock]],12),LEFT(Table1[[#This Row],[Production]],12))</f>
        <v>1</v>
      </c>
      <c r="K804" t="b">
        <f>EXACT((RIGHT(Table1[[#This Row],[Stock]],3)),((RIGHT(Table1[[#This Row],[Production]],3))))</f>
        <v>1</v>
      </c>
      <c r="L804" s="14" t="str">
        <f>IFERROR(VLOOKUP(Table1[[#This Row],[Stock]],[1]Sheet1!$A$7:$N$10000,14,0),"")</f>
        <v/>
      </c>
      <c r="M804" s="14" t="str">
        <f>IFERROR(ROUND((Table1[[#This Row],[Stock
(S&amp;L)]]/Table1[[#This Row],[Rate
(L/S)]]),0),"")</f>
        <v/>
      </c>
      <c r="O804" t="str">
        <f>IF(Table1[[#This Row],[Rate
(L/S)]]=1,"P/E","C")</f>
        <v>C</v>
      </c>
      <c r="P804" s="7">
        <f>IFERROR(VLOOKUP(Table1[[#This Row],[Stock]],[2]CUS030!$A$5:$BO$10000,21,0)/Table1[[#This Row],[Rate
(L/S)]],"")</f>
        <v>0</v>
      </c>
      <c r="Q804" s="7">
        <f>IFERROR(VLOOKUP(Table1[[#This Row],[Stock]],[2]CUS030!$A$5:$BO$10000,22,0)/Table1[[#This Row],[Rate
(L/S)]],"")</f>
        <v>0</v>
      </c>
      <c r="R804" s="7">
        <f>IFERROR(VLOOKUP(Table1[[#This Row],[Stock]],[2]CUS030!$A$5:$BO$10000,23,0)/Table1[[#This Row],[Rate
(L/S)]],"")</f>
        <v>0</v>
      </c>
      <c r="S804" s="7">
        <f>IFERROR(VLOOKUP(Table1[[#This Row],[Stock]],[2]CUS030!$A$5:$BO$10000,24,0)/Table1[[#This Row],[Rate
(L/S)]],"")</f>
        <v>0</v>
      </c>
      <c r="T804" s="7">
        <f>IFERROR(VLOOKUP(Table1[[#This Row],[Stock]],[2]CUS030!$A$5:$BO$10000,25,0)/Table1[[#This Row],[Rate
(L/S)]],"")</f>
        <v>0</v>
      </c>
      <c r="U804" s="7">
        <f>IFERROR(VLOOKUP(Table1[[#This Row],[Stock]],[2]CUS030!$A$5:$BO$10000,26,0)/Table1[[#This Row],[Rate
(L/S)]],"")</f>
        <v>0</v>
      </c>
      <c r="V804" s="7">
        <f>IFERROR(VLOOKUP(Table1[[#This Row],[Stock]],[2]CUS030!$A$5:$BO$10000,27,0)/Table1[[#This Row],[Rate
(L/S)]],"")</f>
        <v>0</v>
      </c>
      <c r="W804" s="7">
        <f>IFERROR(VLOOKUP(Table1[[#This Row],[Stock]],[2]CUS030!$A$5:$BO$10000,28,0)/Table1[[#This Row],[Rate
(L/S)]],"")</f>
        <v>0</v>
      </c>
      <c r="X804" s="7">
        <f>IFERROR(VLOOKUP(Table1[[#This Row],[Stock]],[2]CUS030!$A$5:$BO$10000,29,0)/Table1[[#This Row],[Rate
(L/S)]],"")</f>
        <v>0</v>
      </c>
      <c r="Y804" s="7">
        <f>IFERROR(VLOOKUP(Table1[[#This Row],[Stock]],[2]CUS030!$A$5:$BO$10000,30,0)/Table1[[#This Row],[Rate
(L/S)]],"")</f>
        <v>0</v>
      </c>
      <c r="Z804" s="7">
        <f>IFERROR(VLOOKUP(Table1[[#This Row],[Stock]],[2]CUS030!$A$5:$BO$10000,31,0)/Table1[[#This Row],[Rate
(L/S)]],"")</f>
        <v>0</v>
      </c>
      <c r="AA804" s="7">
        <f>IFERROR(VLOOKUP(Table1[[#This Row],[Stock]],[2]CUS030!$A$5:$BO$10000,32,0)/Table1[[#This Row],[Rate
(L/S)]],"")</f>
        <v>0</v>
      </c>
      <c r="AB804" s="7">
        <f>IFERROR(VLOOKUP(Table1[[#This Row],[Stock]],[2]CUS030!$A$5:$BO$10000,33,0)/Table1[[#This Row],[Rate
(L/S)]],"")</f>
        <v>0</v>
      </c>
      <c r="AC804" s="7">
        <f>IFERROR(VLOOKUP(Table1[[#This Row],[Stock]],[2]CUS030!$A$5:$BO$10000,34,0)/Table1[[#This Row],[Rate
(L/S)]],"")</f>
        <v>0</v>
      </c>
      <c r="AD804" s="7">
        <f>IFERROR(VLOOKUP(Table1[[#This Row],[Stock]],[2]CUS030!$A$5:$BO$10000,35,0)/Table1[[#This Row],[Rate
(L/S)]],"")</f>
        <v>0</v>
      </c>
      <c r="AE804" s="7">
        <f>IFERROR(VLOOKUP(Table1[[#This Row],[Stock]],[2]CUS030!$A$5:$BO$10000,36,0)/Table1[[#This Row],[Rate
(L/S)]],"")</f>
        <v>0</v>
      </c>
      <c r="AF804" s="7">
        <f>IFERROR(VLOOKUP(Table1[[#This Row],[Stock]],[2]CUS030!$A$5:$BO$10000,37,0)/Table1[[#This Row],[Rate
(L/S)]],"")</f>
        <v>0</v>
      </c>
      <c r="AG804" s="7">
        <f>IFERROR(VLOOKUP(Table1[[#This Row],[Stock]],[2]CUS030!$A$5:$BO$10000,38,0)/Table1[[#This Row],[Rate
(L/S)]],"")</f>
        <v>0</v>
      </c>
      <c r="AH804" s="7">
        <f>IFERROR(VLOOKUP(Table1[[#This Row],[Stock]],[2]CUS030!$A$5:$BO$10000,39,0)/Table1[[#This Row],[Rate
(L/S)]],"")</f>
        <v>0</v>
      </c>
      <c r="AI804" s="7">
        <f>IFERROR(VLOOKUP(Table1[[#This Row],[Stock]],[2]CUS030!$A$5:$BO$10000,40,0)/Table1[[#This Row],[Rate
(L/S)]],"")</f>
        <v>0</v>
      </c>
      <c r="AJ804" s="7">
        <f>IFERROR(VLOOKUP(Table1[[#This Row],[Stock]],[2]CUS030!$A$5:$BO$10000,41,0)/Table1[[#This Row],[Rate
(L/S)]],"")</f>
        <v>0</v>
      </c>
      <c r="AK804" s="7">
        <f>IFERROR(VLOOKUP(Table1[[#This Row],[Stock]],[2]CUS030!$A$5:$BO$10000,42,0)/Table1[[#This Row],[Rate
(L/S)]],"")</f>
        <v>0</v>
      </c>
      <c r="AL804" s="7">
        <f>IFERROR(VLOOKUP(Table1[[#This Row],[Stock]],[2]CUS030!$A$5:$BO$10000,43,0)/Table1[[#This Row],[Rate
(L/S)]],"")</f>
        <v>0</v>
      </c>
      <c r="AM804" s="7">
        <f>IFERROR(VLOOKUP(Table1[[#This Row],[Stock]],[2]CUS030!$A$5:$BO$10000,44,0)/Table1[[#This Row],[Rate
(L/S)]],"")</f>
        <v>0</v>
      </c>
      <c r="AN804" s="7">
        <f>IFERROR(VLOOKUP(Table1[[#This Row],[Stock]],[2]CUS030!$A$5:$BO$10000,45,0)/Table1[[#This Row],[Rate
(L/S)]],"")</f>
        <v>0</v>
      </c>
      <c r="AO804" s="7">
        <f>IFERROR(VLOOKUP(Table1[[#This Row],[Stock]],[2]CUS030!$A$5:$BO$10000,46,0)/Table1[[#This Row],[Rate
(L/S)]],"")</f>
        <v>0</v>
      </c>
      <c r="AP804" s="7">
        <f>IFERROR(VLOOKUP(Table1[[#This Row],[Stock]],[2]CUS030!$A$5:$BO$10000,47,0)/Table1[[#This Row],[Rate
(L/S)]],"")</f>
        <v>0</v>
      </c>
      <c r="AQ804" s="7">
        <f>IFERROR(VLOOKUP(Table1[[#This Row],[Stock]],[2]CUS030!$A$5:$BO$10000,48,0)/Table1[[#This Row],[Rate
(L/S)]],"")</f>
        <v>0</v>
      </c>
      <c r="AR804" s="7">
        <f>IFERROR(VLOOKUP(Table1[[#This Row],[Stock]],[2]CUS030!$A$5:$BO$10000,49,0)/Table1[[#This Row],[Rate
(L/S)]],"")</f>
        <v>0</v>
      </c>
      <c r="AS804" s="7">
        <f>IFERROR(VLOOKUP(Table1[[#This Row],[Stock]],[2]CUS030!$A$5:$BO$10000,50,0)/Table1[[#This Row],[Rate
(L/S)]],"")</f>
        <v>0</v>
      </c>
      <c r="AT804" s="7">
        <f>IFERROR(VLOOKUP(Table1[[#This Row],[Stock]],[2]CUS030!$A$5:$BO$10000,51,0)/Table1[[#This Row],[Rate
(L/S)]],"")</f>
        <v>0</v>
      </c>
      <c r="AU804" s="7">
        <f>IFERROR(VLOOKUP(Table1[[#This Row],[Stock]],[2]CUS030!$A$5:$BO$10000,52,0)/Table1[[#This Row],[Rate
(L/S)]],"")</f>
        <v>0</v>
      </c>
      <c r="AV804" s="7">
        <f>IFERROR(VLOOKUP(Table1[[#This Row],[Stock]],[2]CUS030!$A$5:$BO$10000,53,0)/Table1[[#This Row],[Rate
(L/S)]],"")</f>
        <v>0</v>
      </c>
      <c r="AW804" s="7">
        <f>IFERROR(VLOOKUP(Table1[[#This Row],[Stock]],[2]CUS030!$A$5:$BO$10000,54,0)/Table1[[#This Row],[Rate
(L/S)]],"")</f>
        <v>0</v>
      </c>
      <c r="AX804" s="7">
        <f>IFERROR(VLOOKUP(Table1[[#This Row],[Stock]],[2]CUS030!$A$5:$BO$10000,55,0)/Table1[[#This Row],[Rate
(L/S)]],"")</f>
        <v>0</v>
      </c>
      <c r="AY804" s="7">
        <f>IFERROR(VLOOKUP(Table1[[#This Row],[Stock]],[2]CUS030!$A$5:$BO$10000,56,0)/Table1[[#This Row],[Rate
(L/S)]],"")</f>
        <v>0</v>
      </c>
      <c r="AZ804" s="7">
        <f>IFERROR(VLOOKUP(Table1[[#This Row],[Stock]],[2]CUS030!$A$5:$BO$10000,57,0)/Table1[[#This Row],[Rate
(L/S)]],"")</f>
        <v>0</v>
      </c>
      <c r="BA804" s="7">
        <f>IFERROR(VLOOKUP(Table1[[#This Row],[Stock]],[2]CUS030!$A$5:$BO$10000,58,0)/Table1[[#This Row],[Rate
(L/S)]],"")</f>
        <v>0</v>
      </c>
      <c r="BB804" s="7">
        <f>IFERROR(VLOOKUP(Table1[[#This Row],[Stock]],[2]CUS030!$A$5:$BO$10000,59,0)/Table1[[#This Row],[Rate
(L/S)]],"")</f>
        <v>0</v>
      </c>
      <c r="BC804" s="7">
        <f>IFERROR(VLOOKUP(Table1[[#This Row],[Stock]],[2]CUS030!$A$5:$BO$10000,60,0)/Table1[[#This Row],[Rate
(L/S)]],"")</f>
        <v>0</v>
      </c>
      <c r="BD804" s="7">
        <f>IFERROR(VLOOKUP(Table1[[#This Row],[Stock]],[2]CUS030!$A$5:$BO$10000,61,0)/Table1[[#This Row],[Rate
(L/S)]],"")</f>
        <v>0</v>
      </c>
      <c r="BE804" s="7">
        <f>IFERROR(VLOOKUP(Table1[[#This Row],[Stock]],[2]CUS030!$A$5:$BO$10000,62,0)/Table1[[#This Row],[Rate
(L/S)]],"")</f>
        <v>0</v>
      </c>
      <c r="BF804" s="7">
        <f>IFERROR(VLOOKUP(Table1[[#This Row],[Stock]],[2]CUS030!$A$5:$BO$10000,63,0)/Table1[[#This Row],[Rate
(L/S)]],"")</f>
        <v>0</v>
      </c>
      <c r="BG804" s="7">
        <f>IFERROR(VLOOKUP(Table1[[#This Row],[Stock]],[2]CUS030!$A$5:$BO$10000,64,0)/Table1[[#This Row],[Rate
(L/S)]],"")</f>
        <v>0</v>
      </c>
      <c r="BH804" s="7">
        <f>IFERROR(VLOOKUP(Table1[[#This Row],[Stock]],[2]CUS030!$A$5:$BO$10000,65,0)/Table1[[#This Row],[Rate
(L/S)]],"")</f>
        <v>0</v>
      </c>
      <c r="BI804" s="7" t="s">
        <v>1</v>
      </c>
      <c r="BJ804" s="15">
        <f>IFERROR(IF(Table1[[#This Row],[S.Material]]="S",(Table1[[#This Row],[Total Qty]]+Table1[[#This Row],[N+1]]+Table1[[#This Row],[N+2]]),Table1[[#This Row],[Total Qty]]+Table1[[#This Row],[N+1]]),)</f>
        <v>0</v>
      </c>
      <c r="BK804" s="7" t="str">
        <f>IFERROR(IF(((AVERAGE((Table1[[#This Row],[N+1]],Table1[[#This Row],[N+2]]),Table1[[#This Row],[N+3]])-(Table1[[#This Row],[Total Qty]])))&gt;500,"Fixed&gt;500pcs",""),"")</f>
        <v/>
      </c>
      <c r="BL804" s="7" t="str">
        <f>IF(AND(Table1[[#This Row],[Last Forcast]]=0,Table1[[#This Row],[Total Qty]]&gt;0,Table1[[#This Row],[N+1]]&gt;0),"Check PO again","")</f>
        <v/>
      </c>
    </row>
    <row r="805" spans="2:64" x14ac:dyDescent="0.3">
      <c r="B805">
        <v>803</v>
      </c>
      <c r="C805" t="s">
        <v>1013</v>
      </c>
      <c r="D805">
        <f>IFERROR(ROUND((MID(Table1[[#This Row],[Production]],35,(LEN(Table1[[#This Row],[Production]]))-37)/(MID(Table1[[#This Row],[Stock]],35,(LEN(Table1[[#This Row],[Stock]]))-37))),0),"")</f>
        <v>5</v>
      </c>
      <c r="E805" t="s">
        <v>156</v>
      </c>
      <c r="F805" s="16">
        <f>VLOOKUP(LEFT(Table1[[#This Row],[Production]],LEN(Table1[[#This Row],[Production]])-7),Item!$A$5:$Z$1000,26,0)</f>
        <v>0.34</v>
      </c>
      <c r="H805" s="8" t="str">
        <f>IFERROR(VLOOKUP(MID(Table1[[#This Row],[Production]],10,2),Special!$B$2:$D$26,3,0),"")</f>
        <v>-</v>
      </c>
      <c r="J805" t="b">
        <f>EXACT(LEFT(Table1[[#This Row],[Stock]],12),LEFT(Table1[[#This Row],[Production]],12))</f>
        <v>1</v>
      </c>
      <c r="K805" t="b">
        <f>EXACT((RIGHT(Table1[[#This Row],[Stock]],3)),((RIGHT(Table1[[#This Row],[Production]],3))))</f>
        <v>1</v>
      </c>
      <c r="L805" s="14" t="str">
        <f>IFERROR(VLOOKUP(Table1[[#This Row],[Stock]],[1]Sheet1!$A$7:$N$10000,14,0),"")</f>
        <v/>
      </c>
      <c r="M805" s="14" t="str">
        <f>IFERROR(ROUND((Table1[[#This Row],[Stock
(S&amp;L)]]/Table1[[#This Row],[Rate
(L/S)]]),0),"")</f>
        <v/>
      </c>
      <c r="O805" t="str">
        <f>IF(Table1[[#This Row],[Rate
(L/S)]]=1,"P/E","C")</f>
        <v>C</v>
      </c>
      <c r="P805" s="7">
        <f>IFERROR(VLOOKUP(Table1[[#This Row],[Stock]],[2]CUS030!$A$5:$BO$10000,21,0)/Table1[[#This Row],[Rate
(L/S)]],"")</f>
        <v>0</v>
      </c>
      <c r="Q805" s="7">
        <f>IFERROR(VLOOKUP(Table1[[#This Row],[Stock]],[2]CUS030!$A$5:$BO$10000,22,0)/Table1[[#This Row],[Rate
(L/S)]],"")</f>
        <v>0</v>
      </c>
      <c r="R805" s="7">
        <f>IFERROR(VLOOKUP(Table1[[#This Row],[Stock]],[2]CUS030!$A$5:$BO$10000,23,0)/Table1[[#This Row],[Rate
(L/S)]],"")</f>
        <v>0</v>
      </c>
      <c r="S805" s="7">
        <f>IFERROR(VLOOKUP(Table1[[#This Row],[Stock]],[2]CUS030!$A$5:$BO$10000,24,0)/Table1[[#This Row],[Rate
(L/S)]],"")</f>
        <v>0</v>
      </c>
      <c r="T805" s="7">
        <f>IFERROR(VLOOKUP(Table1[[#This Row],[Stock]],[2]CUS030!$A$5:$BO$10000,25,0)/Table1[[#This Row],[Rate
(L/S)]],"")</f>
        <v>0</v>
      </c>
      <c r="U805" s="7">
        <f>IFERROR(VLOOKUP(Table1[[#This Row],[Stock]],[2]CUS030!$A$5:$BO$10000,26,0)/Table1[[#This Row],[Rate
(L/S)]],"")</f>
        <v>0</v>
      </c>
      <c r="V805" s="7">
        <f>IFERROR(VLOOKUP(Table1[[#This Row],[Stock]],[2]CUS030!$A$5:$BO$10000,27,0)/Table1[[#This Row],[Rate
(L/S)]],"")</f>
        <v>0</v>
      </c>
      <c r="W805" s="7">
        <f>IFERROR(VLOOKUP(Table1[[#This Row],[Stock]],[2]CUS030!$A$5:$BO$10000,28,0)/Table1[[#This Row],[Rate
(L/S)]],"")</f>
        <v>0</v>
      </c>
      <c r="X805" s="7">
        <f>IFERROR(VLOOKUP(Table1[[#This Row],[Stock]],[2]CUS030!$A$5:$BO$10000,29,0)/Table1[[#This Row],[Rate
(L/S)]],"")</f>
        <v>0</v>
      </c>
      <c r="Y805" s="7">
        <f>IFERROR(VLOOKUP(Table1[[#This Row],[Stock]],[2]CUS030!$A$5:$BO$10000,30,0)/Table1[[#This Row],[Rate
(L/S)]],"")</f>
        <v>0</v>
      </c>
      <c r="Z805" s="7">
        <f>IFERROR(VLOOKUP(Table1[[#This Row],[Stock]],[2]CUS030!$A$5:$BO$10000,31,0)/Table1[[#This Row],[Rate
(L/S)]],"")</f>
        <v>0</v>
      </c>
      <c r="AA805" s="7">
        <f>IFERROR(VLOOKUP(Table1[[#This Row],[Stock]],[2]CUS030!$A$5:$BO$10000,32,0)/Table1[[#This Row],[Rate
(L/S)]],"")</f>
        <v>0</v>
      </c>
      <c r="AB805" s="7">
        <f>IFERROR(VLOOKUP(Table1[[#This Row],[Stock]],[2]CUS030!$A$5:$BO$10000,33,0)/Table1[[#This Row],[Rate
(L/S)]],"")</f>
        <v>0</v>
      </c>
      <c r="AC805" s="7">
        <f>IFERROR(VLOOKUP(Table1[[#This Row],[Stock]],[2]CUS030!$A$5:$BO$10000,34,0)/Table1[[#This Row],[Rate
(L/S)]],"")</f>
        <v>0</v>
      </c>
      <c r="AD805" s="7">
        <f>IFERROR(VLOOKUP(Table1[[#This Row],[Stock]],[2]CUS030!$A$5:$BO$10000,35,0)/Table1[[#This Row],[Rate
(L/S)]],"")</f>
        <v>0</v>
      </c>
      <c r="AE805" s="7">
        <f>IFERROR(VLOOKUP(Table1[[#This Row],[Stock]],[2]CUS030!$A$5:$BO$10000,36,0)/Table1[[#This Row],[Rate
(L/S)]],"")</f>
        <v>0</v>
      </c>
      <c r="AF805" s="7">
        <f>IFERROR(VLOOKUP(Table1[[#This Row],[Stock]],[2]CUS030!$A$5:$BO$10000,37,0)/Table1[[#This Row],[Rate
(L/S)]],"")</f>
        <v>0</v>
      </c>
      <c r="AG805" s="7">
        <f>IFERROR(VLOOKUP(Table1[[#This Row],[Stock]],[2]CUS030!$A$5:$BO$10000,38,0)/Table1[[#This Row],[Rate
(L/S)]],"")</f>
        <v>0</v>
      </c>
      <c r="AH805" s="7">
        <f>IFERROR(VLOOKUP(Table1[[#This Row],[Stock]],[2]CUS030!$A$5:$BO$10000,39,0)/Table1[[#This Row],[Rate
(L/S)]],"")</f>
        <v>0</v>
      </c>
      <c r="AI805" s="7">
        <f>IFERROR(VLOOKUP(Table1[[#This Row],[Stock]],[2]CUS030!$A$5:$BO$10000,40,0)/Table1[[#This Row],[Rate
(L/S)]],"")</f>
        <v>0</v>
      </c>
      <c r="AJ805" s="7">
        <f>IFERROR(VLOOKUP(Table1[[#This Row],[Stock]],[2]CUS030!$A$5:$BO$10000,41,0)/Table1[[#This Row],[Rate
(L/S)]],"")</f>
        <v>0</v>
      </c>
      <c r="AK805" s="7">
        <f>IFERROR(VLOOKUP(Table1[[#This Row],[Stock]],[2]CUS030!$A$5:$BO$10000,42,0)/Table1[[#This Row],[Rate
(L/S)]],"")</f>
        <v>0</v>
      </c>
      <c r="AL805" s="7">
        <f>IFERROR(VLOOKUP(Table1[[#This Row],[Stock]],[2]CUS030!$A$5:$BO$10000,43,0)/Table1[[#This Row],[Rate
(L/S)]],"")</f>
        <v>0</v>
      </c>
      <c r="AM805" s="7">
        <f>IFERROR(VLOOKUP(Table1[[#This Row],[Stock]],[2]CUS030!$A$5:$BO$10000,44,0)/Table1[[#This Row],[Rate
(L/S)]],"")</f>
        <v>0</v>
      </c>
      <c r="AN805" s="7">
        <f>IFERROR(VLOOKUP(Table1[[#This Row],[Stock]],[2]CUS030!$A$5:$BO$10000,45,0)/Table1[[#This Row],[Rate
(L/S)]],"")</f>
        <v>0</v>
      </c>
      <c r="AO805" s="7">
        <f>IFERROR(VLOOKUP(Table1[[#This Row],[Stock]],[2]CUS030!$A$5:$BO$10000,46,0)/Table1[[#This Row],[Rate
(L/S)]],"")</f>
        <v>0</v>
      </c>
      <c r="AP805" s="7">
        <f>IFERROR(VLOOKUP(Table1[[#This Row],[Stock]],[2]CUS030!$A$5:$BO$10000,47,0)/Table1[[#This Row],[Rate
(L/S)]],"")</f>
        <v>0</v>
      </c>
      <c r="AQ805" s="7">
        <f>IFERROR(VLOOKUP(Table1[[#This Row],[Stock]],[2]CUS030!$A$5:$BO$10000,48,0)/Table1[[#This Row],[Rate
(L/S)]],"")</f>
        <v>0</v>
      </c>
      <c r="AR805" s="7">
        <f>IFERROR(VLOOKUP(Table1[[#This Row],[Stock]],[2]CUS030!$A$5:$BO$10000,49,0)/Table1[[#This Row],[Rate
(L/S)]],"")</f>
        <v>0</v>
      </c>
      <c r="AS805" s="7">
        <f>IFERROR(VLOOKUP(Table1[[#This Row],[Stock]],[2]CUS030!$A$5:$BO$10000,50,0)/Table1[[#This Row],[Rate
(L/S)]],"")</f>
        <v>0</v>
      </c>
      <c r="AT805" s="7">
        <f>IFERROR(VLOOKUP(Table1[[#This Row],[Stock]],[2]CUS030!$A$5:$BO$10000,51,0)/Table1[[#This Row],[Rate
(L/S)]],"")</f>
        <v>0</v>
      </c>
      <c r="AU805" s="7">
        <f>IFERROR(VLOOKUP(Table1[[#This Row],[Stock]],[2]CUS030!$A$5:$BO$10000,52,0)/Table1[[#This Row],[Rate
(L/S)]],"")</f>
        <v>0</v>
      </c>
      <c r="AV805" s="7">
        <f>IFERROR(VLOOKUP(Table1[[#This Row],[Stock]],[2]CUS030!$A$5:$BO$10000,53,0)/Table1[[#This Row],[Rate
(L/S)]],"")</f>
        <v>0</v>
      </c>
      <c r="AW805" s="7">
        <f>IFERROR(VLOOKUP(Table1[[#This Row],[Stock]],[2]CUS030!$A$5:$BO$10000,54,0)/Table1[[#This Row],[Rate
(L/S)]],"")</f>
        <v>0</v>
      </c>
      <c r="AX805" s="7">
        <f>IFERROR(VLOOKUP(Table1[[#This Row],[Stock]],[2]CUS030!$A$5:$BO$10000,55,0)/Table1[[#This Row],[Rate
(L/S)]],"")</f>
        <v>0</v>
      </c>
      <c r="AY805" s="7">
        <f>IFERROR(VLOOKUP(Table1[[#This Row],[Stock]],[2]CUS030!$A$5:$BO$10000,56,0)/Table1[[#This Row],[Rate
(L/S)]],"")</f>
        <v>0</v>
      </c>
      <c r="AZ805" s="7">
        <f>IFERROR(VLOOKUP(Table1[[#This Row],[Stock]],[2]CUS030!$A$5:$BO$10000,57,0)/Table1[[#This Row],[Rate
(L/S)]],"")</f>
        <v>0</v>
      </c>
      <c r="BA805" s="7">
        <f>IFERROR(VLOOKUP(Table1[[#This Row],[Stock]],[2]CUS030!$A$5:$BO$10000,58,0)/Table1[[#This Row],[Rate
(L/S)]],"")</f>
        <v>0</v>
      </c>
      <c r="BB805" s="7">
        <f>IFERROR(VLOOKUP(Table1[[#This Row],[Stock]],[2]CUS030!$A$5:$BO$10000,59,0)/Table1[[#This Row],[Rate
(L/S)]],"")</f>
        <v>0</v>
      </c>
      <c r="BC805" s="7">
        <f>IFERROR(VLOOKUP(Table1[[#This Row],[Stock]],[2]CUS030!$A$5:$BO$10000,60,0)/Table1[[#This Row],[Rate
(L/S)]],"")</f>
        <v>0</v>
      </c>
      <c r="BD805" s="7">
        <f>IFERROR(VLOOKUP(Table1[[#This Row],[Stock]],[2]CUS030!$A$5:$BO$10000,61,0)/Table1[[#This Row],[Rate
(L/S)]],"")</f>
        <v>0</v>
      </c>
      <c r="BE805" s="7">
        <f>IFERROR(VLOOKUP(Table1[[#This Row],[Stock]],[2]CUS030!$A$5:$BO$10000,62,0)/Table1[[#This Row],[Rate
(L/S)]],"")</f>
        <v>0</v>
      </c>
      <c r="BF805" s="7">
        <f>IFERROR(VLOOKUP(Table1[[#This Row],[Stock]],[2]CUS030!$A$5:$BO$10000,63,0)/Table1[[#This Row],[Rate
(L/S)]],"")</f>
        <v>0</v>
      </c>
      <c r="BG805" s="7">
        <f>IFERROR(VLOOKUP(Table1[[#This Row],[Stock]],[2]CUS030!$A$5:$BO$10000,64,0)/Table1[[#This Row],[Rate
(L/S)]],"")</f>
        <v>0</v>
      </c>
      <c r="BH805" s="7">
        <f>IFERROR(VLOOKUP(Table1[[#This Row],[Stock]],[2]CUS030!$A$5:$BO$10000,65,0)/Table1[[#This Row],[Rate
(L/S)]],"")</f>
        <v>0</v>
      </c>
      <c r="BI805" s="7" t="s">
        <v>1</v>
      </c>
      <c r="BJ805" s="15">
        <f>IFERROR(IF(Table1[[#This Row],[S.Material]]="S",(Table1[[#This Row],[Total Qty]]+Table1[[#This Row],[N+1]]+Table1[[#This Row],[N+2]]),Table1[[#This Row],[Total Qty]]+Table1[[#This Row],[N+1]]),)</f>
        <v>0</v>
      </c>
      <c r="BK805" s="7" t="str">
        <f>IFERROR(IF(((AVERAGE((Table1[[#This Row],[N+1]],Table1[[#This Row],[N+2]]),Table1[[#This Row],[N+3]])-(Table1[[#This Row],[Total Qty]])))&gt;500,"Fixed&gt;500pcs",""),"")</f>
        <v/>
      </c>
      <c r="BL805" s="7" t="str">
        <f>IF(AND(Table1[[#This Row],[Last Forcast]]=0,Table1[[#This Row],[Total Qty]]&gt;0,Table1[[#This Row],[N+1]]&gt;0),"Check PO again","")</f>
        <v/>
      </c>
    </row>
    <row r="806" spans="2:64" x14ac:dyDescent="0.3">
      <c r="B806">
        <v>804</v>
      </c>
      <c r="C806" t="s">
        <v>1014</v>
      </c>
      <c r="D806">
        <f>IFERROR(ROUND((MID(Table1[[#This Row],[Production]],35,(LEN(Table1[[#This Row],[Production]]))-37)/(MID(Table1[[#This Row],[Stock]],35,(LEN(Table1[[#This Row],[Stock]]))-37))),0),"")</f>
        <v>6</v>
      </c>
      <c r="E806" t="s">
        <v>235</v>
      </c>
      <c r="F806" s="16">
        <f>VLOOKUP(LEFT(Table1[[#This Row],[Production]],LEN(Table1[[#This Row],[Production]])-7),Item!$A$5:$Z$1000,26,0)</f>
        <v>0.93899999999999995</v>
      </c>
      <c r="H806" s="8" t="str">
        <f>IFERROR(VLOOKUP(MID(Table1[[#This Row],[Production]],10,2),Special!$B$2:$D$26,3,0),"")</f>
        <v>-</v>
      </c>
      <c r="J806" t="b">
        <f>EXACT(LEFT(Table1[[#This Row],[Stock]],12),LEFT(Table1[[#This Row],[Production]],12))</f>
        <v>1</v>
      </c>
      <c r="K806" t="b">
        <f>EXACT((RIGHT(Table1[[#This Row],[Stock]],3)),((RIGHT(Table1[[#This Row],[Production]],3))))</f>
        <v>1</v>
      </c>
      <c r="L806" s="14" t="str">
        <f>IFERROR(VLOOKUP(Table1[[#This Row],[Stock]],[1]Sheet1!$A$7:$N$10000,14,0),"")</f>
        <v/>
      </c>
      <c r="M806" s="14" t="str">
        <f>IFERROR(ROUND((Table1[[#This Row],[Stock
(S&amp;L)]]/Table1[[#This Row],[Rate
(L/S)]]),0),"")</f>
        <v/>
      </c>
      <c r="O806" t="str">
        <f>IF(Table1[[#This Row],[Rate
(L/S)]]=1,"P/E","C")</f>
        <v>C</v>
      </c>
      <c r="P806" s="7">
        <f>IFERROR(VLOOKUP(Table1[[#This Row],[Stock]],[2]CUS030!$A$5:$BO$10000,21,0)/Table1[[#This Row],[Rate
(L/S)]],"")</f>
        <v>0</v>
      </c>
      <c r="Q806" s="7">
        <f>IFERROR(VLOOKUP(Table1[[#This Row],[Stock]],[2]CUS030!$A$5:$BO$10000,22,0)/Table1[[#This Row],[Rate
(L/S)]],"")</f>
        <v>0</v>
      </c>
      <c r="R806" s="7">
        <f>IFERROR(VLOOKUP(Table1[[#This Row],[Stock]],[2]CUS030!$A$5:$BO$10000,23,0)/Table1[[#This Row],[Rate
(L/S)]],"")</f>
        <v>0</v>
      </c>
      <c r="S806" s="7">
        <f>IFERROR(VLOOKUP(Table1[[#This Row],[Stock]],[2]CUS030!$A$5:$BO$10000,24,0)/Table1[[#This Row],[Rate
(L/S)]],"")</f>
        <v>0</v>
      </c>
      <c r="T806" s="7">
        <f>IFERROR(VLOOKUP(Table1[[#This Row],[Stock]],[2]CUS030!$A$5:$BO$10000,25,0)/Table1[[#This Row],[Rate
(L/S)]],"")</f>
        <v>0</v>
      </c>
      <c r="U806" s="7">
        <f>IFERROR(VLOOKUP(Table1[[#This Row],[Stock]],[2]CUS030!$A$5:$BO$10000,26,0)/Table1[[#This Row],[Rate
(L/S)]],"")</f>
        <v>0</v>
      </c>
      <c r="V806" s="7">
        <f>IFERROR(VLOOKUP(Table1[[#This Row],[Stock]],[2]CUS030!$A$5:$BO$10000,27,0)/Table1[[#This Row],[Rate
(L/S)]],"")</f>
        <v>0</v>
      </c>
      <c r="W806" s="7">
        <f>IFERROR(VLOOKUP(Table1[[#This Row],[Stock]],[2]CUS030!$A$5:$BO$10000,28,0)/Table1[[#This Row],[Rate
(L/S)]],"")</f>
        <v>0</v>
      </c>
      <c r="X806" s="7">
        <f>IFERROR(VLOOKUP(Table1[[#This Row],[Stock]],[2]CUS030!$A$5:$BO$10000,29,0)/Table1[[#This Row],[Rate
(L/S)]],"")</f>
        <v>0</v>
      </c>
      <c r="Y806" s="7">
        <f>IFERROR(VLOOKUP(Table1[[#This Row],[Stock]],[2]CUS030!$A$5:$BO$10000,30,0)/Table1[[#This Row],[Rate
(L/S)]],"")</f>
        <v>0</v>
      </c>
      <c r="Z806" s="7">
        <f>IFERROR(VLOOKUP(Table1[[#This Row],[Stock]],[2]CUS030!$A$5:$BO$10000,31,0)/Table1[[#This Row],[Rate
(L/S)]],"")</f>
        <v>0</v>
      </c>
      <c r="AA806" s="7">
        <f>IFERROR(VLOOKUP(Table1[[#This Row],[Stock]],[2]CUS030!$A$5:$BO$10000,32,0)/Table1[[#This Row],[Rate
(L/S)]],"")</f>
        <v>0</v>
      </c>
      <c r="AB806" s="7">
        <f>IFERROR(VLOOKUP(Table1[[#This Row],[Stock]],[2]CUS030!$A$5:$BO$10000,33,0)/Table1[[#This Row],[Rate
(L/S)]],"")</f>
        <v>0</v>
      </c>
      <c r="AC806" s="7">
        <f>IFERROR(VLOOKUP(Table1[[#This Row],[Stock]],[2]CUS030!$A$5:$BO$10000,34,0)/Table1[[#This Row],[Rate
(L/S)]],"")</f>
        <v>0</v>
      </c>
      <c r="AD806" s="7">
        <f>IFERROR(VLOOKUP(Table1[[#This Row],[Stock]],[2]CUS030!$A$5:$BO$10000,35,0)/Table1[[#This Row],[Rate
(L/S)]],"")</f>
        <v>0</v>
      </c>
      <c r="AE806" s="7">
        <f>IFERROR(VLOOKUP(Table1[[#This Row],[Stock]],[2]CUS030!$A$5:$BO$10000,36,0)/Table1[[#This Row],[Rate
(L/S)]],"")</f>
        <v>0</v>
      </c>
      <c r="AF806" s="7">
        <f>IFERROR(VLOOKUP(Table1[[#This Row],[Stock]],[2]CUS030!$A$5:$BO$10000,37,0)/Table1[[#This Row],[Rate
(L/S)]],"")</f>
        <v>0</v>
      </c>
      <c r="AG806" s="7">
        <f>IFERROR(VLOOKUP(Table1[[#This Row],[Stock]],[2]CUS030!$A$5:$BO$10000,38,0)/Table1[[#This Row],[Rate
(L/S)]],"")</f>
        <v>0</v>
      </c>
      <c r="AH806" s="7">
        <f>IFERROR(VLOOKUP(Table1[[#This Row],[Stock]],[2]CUS030!$A$5:$BO$10000,39,0)/Table1[[#This Row],[Rate
(L/S)]],"")</f>
        <v>0</v>
      </c>
      <c r="AI806" s="7">
        <f>IFERROR(VLOOKUP(Table1[[#This Row],[Stock]],[2]CUS030!$A$5:$BO$10000,40,0)/Table1[[#This Row],[Rate
(L/S)]],"")</f>
        <v>0</v>
      </c>
      <c r="AJ806" s="7">
        <f>IFERROR(VLOOKUP(Table1[[#This Row],[Stock]],[2]CUS030!$A$5:$BO$10000,41,0)/Table1[[#This Row],[Rate
(L/S)]],"")</f>
        <v>0</v>
      </c>
      <c r="AK806" s="7">
        <f>IFERROR(VLOOKUP(Table1[[#This Row],[Stock]],[2]CUS030!$A$5:$BO$10000,42,0)/Table1[[#This Row],[Rate
(L/S)]],"")</f>
        <v>0</v>
      </c>
      <c r="AL806" s="7">
        <f>IFERROR(VLOOKUP(Table1[[#This Row],[Stock]],[2]CUS030!$A$5:$BO$10000,43,0)/Table1[[#This Row],[Rate
(L/S)]],"")</f>
        <v>0</v>
      </c>
      <c r="AM806" s="7">
        <f>IFERROR(VLOOKUP(Table1[[#This Row],[Stock]],[2]CUS030!$A$5:$BO$10000,44,0)/Table1[[#This Row],[Rate
(L/S)]],"")</f>
        <v>0</v>
      </c>
      <c r="AN806" s="7">
        <f>IFERROR(VLOOKUP(Table1[[#This Row],[Stock]],[2]CUS030!$A$5:$BO$10000,45,0)/Table1[[#This Row],[Rate
(L/S)]],"")</f>
        <v>0</v>
      </c>
      <c r="AO806" s="7">
        <f>IFERROR(VLOOKUP(Table1[[#This Row],[Stock]],[2]CUS030!$A$5:$BO$10000,46,0)/Table1[[#This Row],[Rate
(L/S)]],"")</f>
        <v>0</v>
      </c>
      <c r="AP806" s="7">
        <f>IFERROR(VLOOKUP(Table1[[#This Row],[Stock]],[2]CUS030!$A$5:$BO$10000,47,0)/Table1[[#This Row],[Rate
(L/S)]],"")</f>
        <v>0</v>
      </c>
      <c r="AQ806" s="7">
        <f>IFERROR(VLOOKUP(Table1[[#This Row],[Stock]],[2]CUS030!$A$5:$BO$10000,48,0)/Table1[[#This Row],[Rate
(L/S)]],"")</f>
        <v>0</v>
      </c>
      <c r="AR806" s="7">
        <f>IFERROR(VLOOKUP(Table1[[#This Row],[Stock]],[2]CUS030!$A$5:$BO$10000,49,0)/Table1[[#This Row],[Rate
(L/S)]],"")</f>
        <v>0</v>
      </c>
      <c r="AS806" s="7">
        <f>IFERROR(VLOOKUP(Table1[[#This Row],[Stock]],[2]CUS030!$A$5:$BO$10000,50,0)/Table1[[#This Row],[Rate
(L/S)]],"")</f>
        <v>0</v>
      </c>
      <c r="AT806" s="7">
        <f>IFERROR(VLOOKUP(Table1[[#This Row],[Stock]],[2]CUS030!$A$5:$BO$10000,51,0)/Table1[[#This Row],[Rate
(L/S)]],"")</f>
        <v>0</v>
      </c>
      <c r="AU806" s="7">
        <f>IFERROR(VLOOKUP(Table1[[#This Row],[Stock]],[2]CUS030!$A$5:$BO$10000,52,0)/Table1[[#This Row],[Rate
(L/S)]],"")</f>
        <v>0</v>
      </c>
      <c r="AV806" s="7">
        <f>IFERROR(VLOOKUP(Table1[[#This Row],[Stock]],[2]CUS030!$A$5:$BO$10000,53,0)/Table1[[#This Row],[Rate
(L/S)]],"")</f>
        <v>0</v>
      </c>
      <c r="AW806" s="7">
        <f>IFERROR(VLOOKUP(Table1[[#This Row],[Stock]],[2]CUS030!$A$5:$BO$10000,54,0)/Table1[[#This Row],[Rate
(L/S)]],"")</f>
        <v>0</v>
      </c>
      <c r="AX806" s="7">
        <f>IFERROR(VLOOKUP(Table1[[#This Row],[Stock]],[2]CUS030!$A$5:$BO$10000,55,0)/Table1[[#This Row],[Rate
(L/S)]],"")</f>
        <v>0</v>
      </c>
      <c r="AY806" s="7">
        <f>IFERROR(VLOOKUP(Table1[[#This Row],[Stock]],[2]CUS030!$A$5:$BO$10000,56,0)/Table1[[#This Row],[Rate
(L/S)]],"")</f>
        <v>0</v>
      </c>
      <c r="AZ806" s="7">
        <f>IFERROR(VLOOKUP(Table1[[#This Row],[Stock]],[2]CUS030!$A$5:$BO$10000,57,0)/Table1[[#This Row],[Rate
(L/S)]],"")</f>
        <v>0</v>
      </c>
      <c r="BA806" s="7">
        <f>IFERROR(VLOOKUP(Table1[[#This Row],[Stock]],[2]CUS030!$A$5:$BO$10000,58,0)/Table1[[#This Row],[Rate
(L/S)]],"")</f>
        <v>0</v>
      </c>
      <c r="BB806" s="7">
        <f>IFERROR(VLOOKUP(Table1[[#This Row],[Stock]],[2]CUS030!$A$5:$BO$10000,59,0)/Table1[[#This Row],[Rate
(L/S)]],"")</f>
        <v>0</v>
      </c>
      <c r="BC806" s="7">
        <f>IFERROR(VLOOKUP(Table1[[#This Row],[Stock]],[2]CUS030!$A$5:$BO$10000,60,0)/Table1[[#This Row],[Rate
(L/S)]],"")</f>
        <v>0</v>
      </c>
      <c r="BD806" s="7">
        <f>IFERROR(VLOOKUP(Table1[[#This Row],[Stock]],[2]CUS030!$A$5:$BO$10000,61,0)/Table1[[#This Row],[Rate
(L/S)]],"")</f>
        <v>0</v>
      </c>
      <c r="BE806" s="7">
        <f>IFERROR(VLOOKUP(Table1[[#This Row],[Stock]],[2]CUS030!$A$5:$BO$10000,62,0)/Table1[[#This Row],[Rate
(L/S)]],"")</f>
        <v>0</v>
      </c>
      <c r="BF806" s="7">
        <f>IFERROR(VLOOKUP(Table1[[#This Row],[Stock]],[2]CUS030!$A$5:$BO$10000,63,0)/Table1[[#This Row],[Rate
(L/S)]],"")</f>
        <v>0</v>
      </c>
      <c r="BG806" s="7">
        <f>IFERROR(VLOOKUP(Table1[[#This Row],[Stock]],[2]CUS030!$A$5:$BO$10000,64,0)/Table1[[#This Row],[Rate
(L/S)]],"")</f>
        <v>0</v>
      </c>
      <c r="BH806" s="7">
        <f>IFERROR(VLOOKUP(Table1[[#This Row],[Stock]],[2]CUS030!$A$5:$BO$10000,65,0)/Table1[[#This Row],[Rate
(L/S)]],"")</f>
        <v>0</v>
      </c>
      <c r="BI806" s="7" t="s">
        <v>1</v>
      </c>
      <c r="BJ806" s="15">
        <f>IFERROR(IF(Table1[[#This Row],[S.Material]]="S",(Table1[[#This Row],[Total Qty]]+Table1[[#This Row],[N+1]]+Table1[[#This Row],[N+2]]),Table1[[#This Row],[Total Qty]]+Table1[[#This Row],[N+1]]),)</f>
        <v>0</v>
      </c>
      <c r="BK806" s="7" t="str">
        <f>IFERROR(IF(((AVERAGE((Table1[[#This Row],[N+1]],Table1[[#This Row],[N+2]]),Table1[[#This Row],[N+3]])-(Table1[[#This Row],[Total Qty]])))&gt;500,"Fixed&gt;500pcs",""),"")</f>
        <v/>
      </c>
      <c r="BL806" s="7" t="str">
        <f>IF(AND(Table1[[#This Row],[Last Forcast]]=0,Table1[[#This Row],[Total Qty]]&gt;0,Table1[[#This Row],[N+1]]&gt;0),"Check PO again","")</f>
        <v/>
      </c>
    </row>
    <row r="807" spans="2:64" x14ac:dyDescent="0.3">
      <c r="B807">
        <v>805</v>
      </c>
      <c r="C807" t="s">
        <v>1015</v>
      </c>
      <c r="D807">
        <f>IFERROR(ROUND((MID(Table1[[#This Row],[Production]],35,(LEN(Table1[[#This Row],[Production]]))-37)/(MID(Table1[[#This Row],[Stock]],35,(LEN(Table1[[#This Row],[Stock]]))-37))),0),"")</f>
        <v>5</v>
      </c>
      <c r="E807" t="s">
        <v>170</v>
      </c>
      <c r="F807" s="16">
        <f>VLOOKUP(LEFT(Table1[[#This Row],[Production]],LEN(Table1[[#This Row],[Production]])-7),Item!$A$5:$Z$1000,26,0)</f>
        <v>0.53</v>
      </c>
      <c r="H807" s="8" t="str">
        <f>IFERROR(VLOOKUP(MID(Table1[[#This Row],[Production]],10,2),Special!$B$2:$D$26,3,0),"")</f>
        <v>-</v>
      </c>
      <c r="J807" t="b">
        <f>EXACT(LEFT(Table1[[#This Row],[Stock]],12),LEFT(Table1[[#This Row],[Production]],12))</f>
        <v>1</v>
      </c>
      <c r="K807" t="b">
        <f>EXACT((RIGHT(Table1[[#This Row],[Stock]],3)),((RIGHT(Table1[[#This Row],[Production]],3))))</f>
        <v>1</v>
      </c>
      <c r="L807" s="14" t="str">
        <f>IFERROR(VLOOKUP(Table1[[#This Row],[Stock]],[1]Sheet1!$A$7:$N$10000,14,0),"")</f>
        <v/>
      </c>
      <c r="M807" s="14" t="str">
        <f>IFERROR(ROUND((Table1[[#This Row],[Stock
(S&amp;L)]]/Table1[[#This Row],[Rate
(L/S)]]),0),"")</f>
        <v/>
      </c>
      <c r="O807" t="str">
        <f>IF(Table1[[#This Row],[Rate
(L/S)]]=1,"P/E","C")</f>
        <v>C</v>
      </c>
      <c r="P807" s="7">
        <f>IFERROR(VLOOKUP(Table1[[#This Row],[Stock]],[2]CUS030!$A$5:$BO$10000,21,0)/Table1[[#This Row],[Rate
(L/S)]],"")</f>
        <v>0</v>
      </c>
      <c r="Q807" s="7">
        <f>IFERROR(VLOOKUP(Table1[[#This Row],[Stock]],[2]CUS030!$A$5:$BO$10000,22,0)/Table1[[#This Row],[Rate
(L/S)]],"")</f>
        <v>0</v>
      </c>
      <c r="R807" s="7">
        <f>IFERROR(VLOOKUP(Table1[[#This Row],[Stock]],[2]CUS030!$A$5:$BO$10000,23,0)/Table1[[#This Row],[Rate
(L/S)]],"")</f>
        <v>0</v>
      </c>
      <c r="S807" s="7">
        <f>IFERROR(VLOOKUP(Table1[[#This Row],[Stock]],[2]CUS030!$A$5:$BO$10000,24,0)/Table1[[#This Row],[Rate
(L/S)]],"")</f>
        <v>0</v>
      </c>
      <c r="T807" s="7">
        <f>IFERROR(VLOOKUP(Table1[[#This Row],[Stock]],[2]CUS030!$A$5:$BO$10000,25,0)/Table1[[#This Row],[Rate
(L/S)]],"")</f>
        <v>0</v>
      </c>
      <c r="U807" s="7">
        <f>IFERROR(VLOOKUP(Table1[[#This Row],[Stock]],[2]CUS030!$A$5:$BO$10000,26,0)/Table1[[#This Row],[Rate
(L/S)]],"")</f>
        <v>0</v>
      </c>
      <c r="V807" s="7">
        <f>IFERROR(VLOOKUP(Table1[[#This Row],[Stock]],[2]CUS030!$A$5:$BO$10000,27,0)/Table1[[#This Row],[Rate
(L/S)]],"")</f>
        <v>0</v>
      </c>
      <c r="W807" s="7">
        <f>IFERROR(VLOOKUP(Table1[[#This Row],[Stock]],[2]CUS030!$A$5:$BO$10000,28,0)/Table1[[#This Row],[Rate
(L/S)]],"")</f>
        <v>0</v>
      </c>
      <c r="X807" s="7">
        <f>IFERROR(VLOOKUP(Table1[[#This Row],[Stock]],[2]CUS030!$A$5:$BO$10000,29,0)/Table1[[#This Row],[Rate
(L/S)]],"")</f>
        <v>0</v>
      </c>
      <c r="Y807" s="7">
        <f>IFERROR(VLOOKUP(Table1[[#This Row],[Stock]],[2]CUS030!$A$5:$BO$10000,30,0)/Table1[[#This Row],[Rate
(L/S)]],"")</f>
        <v>0</v>
      </c>
      <c r="Z807" s="7">
        <f>IFERROR(VLOOKUP(Table1[[#This Row],[Stock]],[2]CUS030!$A$5:$BO$10000,31,0)/Table1[[#This Row],[Rate
(L/S)]],"")</f>
        <v>0</v>
      </c>
      <c r="AA807" s="7">
        <f>IFERROR(VLOOKUP(Table1[[#This Row],[Stock]],[2]CUS030!$A$5:$BO$10000,32,0)/Table1[[#This Row],[Rate
(L/S)]],"")</f>
        <v>0</v>
      </c>
      <c r="AB807" s="7">
        <f>IFERROR(VLOOKUP(Table1[[#This Row],[Stock]],[2]CUS030!$A$5:$BO$10000,33,0)/Table1[[#This Row],[Rate
(L/S)]],"")</f>
        <v>0</v>
      </c>
      <c r="AC807" s="7">
        <f>IFERROR(VLOOKUP(Table1[[#This Row],[Stock]],[2]CUS030!$A$5:$BO$10000,34,0)/Table1[[#This Row],[Rate
(L/S)]],"")</f>
        <v>0</v>
      </c>
      <c r="AD807" s="7">
        <f>IFERROR(VLOOKUP(Table1[[#This Row],[Stock]],[2]CUS030!$A$5:$BO$10000,35,0)/Table1[[#This Row],[Rate
(L/S)]],"")</f>
        <v>0</v>
      </c>
      <c r="AE807" s="7">
        <f>IFERROR(VLOOKUP(Table1[[#This Row],[Stock]],[2]CUS030!$A$5:$BO$10000,36,0)/Table1[[#This Row],[Rate
(L/S)]],"")</f>
        <v>0</v>
      </c>
      <c r="AF807" s="7">
        <f>IFERROR(VLOOKUP(Table1[[#This Row],[Stock]],[2]CUS030!$A$5:$BO$10000,37,0)/Table1[[#This Row],[Rate
(L/S)]],"")</f>
        <v>0</v>
      </c>
      <c r="AG807" s="7">
        <f>IFERROR(VLOOKUP(Table1[[#This Row],[Stock]],[2]CUS030!$A$5:$BO$10000,38,0)/Table1[[#This Row],[Rate
(L/S)]],"")</f>
        <v>0</v>
      </c>
      <c r="AH807" s="7">
        <f>IFERROR(VLOOKUP(Table1[[#This Row],[Stock]],[2]CUS030!$A$5:$BO$10000,39,0)/Table1[[#This Row],[Rate
(L/S)]],"")</f>
        <v>0</v>
      </c>
      <c r="AI807" s="7">
        <f>IFERROR(VLOOKUP(Table1[[#This Row],[Stock]],[2]CUS030!$A$5:$BO$10000,40,0)/Table1[[#This Row],[Rate
(L/S)]],"")</f>
        <v>0</v>
      </c>
      <c r="AJ807" s="7">
        <f>IFERROR(VLOOKUP(Table1[[#This Row],[Stock]],[2]CUS030!$A$5:$BO$10000,41,0)/Table1[[#This Row],[Rate
(L/S)]],"")</f>
        <v>0</v>
      </c>
      <c r="AK807" s="7">
        <f>IFERROR(VLOOKUP(Table1[[#This Row],[Stock]],[2]CUS030!$A$5:$BO$10000,42,0)/Table1[[#This Row],[Rate
(L/S)]],"")</f>
        <v>0</v>
      </c>
      <c r="AL807" s="7">
        <f>IFERROR(VLOOKUP(Table1[[#This Row],[Stock]],[2]CUS030!$A$5:$BO$10000,43,0)/Table1[[#This Row],[Rate
(L/S)]],"")</f>
        <v>0</v>
      </c>
      <c r="AM807" s="7">
        <f>IFERROR(VLOOKUP(Table1[[#This Row],[Stock]],[2]CUS030!$A$5:$BO$10000,44,0)/Table1[[#This Row],[Rate
(L/S)]],"")</f>
        <v>0</v>
      </c>
      <c r="AN807" s="7">
        <f>IFERROR(VLOOKUP(Table1[[#This Row],[Stock]],[2]CUS030!$A$5:$BO$10000,45,0)/Table1[[#This Row],[Rate
(L/S)]],"")</f>
        <v>0</v>
      </c>
      <c r="AO807" s="7">
        <f>IFERROR(VLOOKUP(Table1[[#This Row],[Stock]],[2]CUS030!$A$5:$BO$10000,46,0)/Table1[[#This Row],[Rate
(L/S)]],"")</f>
        <v>0</v>
      </c>
      <c r="AP807" s="7">
        <f>IFERROR(VLOOKUP(Table1[[#This Row],[Stock]],[2]CUS030!$A$5:$BO$10000,47,0)/Table1[[#This Row],[Rate
(L/S)]],"")</f>
        <v>0</v>
      </c>
      <c r="AQ807" s="7">
        <f>IFERROR(VLOOKUP(Table1[[#This Row],[Stock]],[2]CUS030!$A$5:$BO$10000,48,0)/Table1[[#This Row],[Rate
(L/S)]],"")</f>
        <v>0</v>
      </c>
      <c r="AR807" s="7">
        <f>IFERROR(VLOOKUP(Table1[[#This Row],[Stock]],[2]CUS030!$A$5:$BO$10000,49,0)/Table1[[#This Row],[Rate
(L/S)]],"")</f>
        <v>0</v>
      </c>
      <c r="AS807" s="7">
        <f>IFERROR(VLOOKUP(Table1[[#This Row],[Stock]],[2]CUS030!$A$5:$BO$10000,50,0)/Table1[[#This Row],[Rate
(L/S)]],"")</f>
        <v>0</v>
      </c>
      <c r="AT807" s="7">
        <f>IFERROR(VLOOKUP(Table1[[#This Row],[Stock]],[2]CUS030!$A$5:$BO$10000,51,0)/Table1[[#This Row],[Rate
(L/S)]],"")</f>
        <v>0</v>
      </c>
      <c r="AU807" s="7">
        <f>IFERROR(VLOOKUP(Table1[[#This Row],[Stock]],[2]CUS030!$A$5:$BO$10000,52,0)/Table1[[#This Row],[Rate
(L/S)]],"")</f>
        <v>0</v>
      </c>
      <c r="AV807" s="7">
        <f>IFERROR(VLOOKUP(Table1[[#This Row],[Stock]],[2]CUS030!$A$5:$BO$10000,53,0)/Table1[[#This Row],[Rate
(L/S)]],"")</f>
        <v>0</v>
      </c>
      <c r="AW807" s="7">
        <f>IFERROR(VLOOKUP(Table1[[#This Row],[Stock]],[2]CUS030!$A$5:$BO$10000,54,0)/Table1[[#This Row],[Rate
(L/S)]],"")</f>
        <v>0</v>
      </c>
      <c r="AX807" s="7">
        <f>IFERROR(VLOOKUP(Table1[[#This Row],[Stock]],[2]CUS030!$A$5:$BO$10000,55,0)/Table1[[#This Row],[Rate
(L/S)]],"")</f>
        <v>0</v>
      </c>
      <c r="AY807" s="7">
        <f>IFERROR(VLOOKUP(Table1[[#This Row],[Stock]],[2]CUS030!$A$5:$BO$10000,56,0)/Table1[[#This Row],[Rate
(L/S)]],"")</f>
        <v>0</v>
      </c>
      <c r="AZ807" s="7">
        <f>IFERROR(VLOOKUP(Table1[[#This Row],[Stock]],[2]CUS030!$A$5:$BO$10000,57,0)/Table1[[#This Row],[Rate
(L/S)]],"")</f>
        <v>0</v>
      </c>
      <c r="BA807" s="7">
        <f>IFERROR(VLOOKUP(Table1[[#This Row],[Stock]],[2]CUS030!$A$5:$BO$10000,58,0)/Table1[[#This Row],[Rate
(L/S)]],"")</f>
        <v>0</v>
      </c>
      <c r="BB807" s="7">
        <f>IFERROR(VLOOKUP(Table1[[#This Row],[Stock]],[2]CUS030!$A$5:$BO$10000,59,0)/Table1[[#This Row],[Rate
(L/S)]],"")</f>
        <v>0</v>
      </c>
      <c r="BC807" s="7">
        <f>IFERROR(VLOOKUP(Table1[[#This Row],[Stock]],[2]CUS030!$A$5:$BO$10000,60,0)/Table1[[#This Row],[Rate
(L/S)]],"")</f>
        <v>0</v>
      </c>
      <c r="BD807" s="7">
        <f>IFERROR(VLOOKUP(Table1[[#This Row],[Stock]],[2]CUS030!$A$5:$BO$10000,61,0)/Table1[[#This Row],[Rate
(L/S)]],"")</f>
        <v>0</v>
      </c>
      <c r="BE807" s="7">
        <f>IFERROR(VLOOKUP(Table1[[#This Row],[Stock]],[2]CUS030!$A$5:$BO$10000,62,0)/Table1[[#This Row],[Rate
(L/S)]],"")</f>
        <v>0</v>
      </c>
      <c r="BF807" s="7">
        <f>IFERROR(VLOOKUP(Table1[[#This Row],[Stock]],[2]CUS030!$A$5:$BO$10000,63,0)/Table1[[#This Row],[Rate
(L/S)]],"")</f>
        <v>0</v>
      </c>
      <c r="BG807" s="7">
        <f>IFERROR(VLOOKUP(Table1[[#This Row],[Stock]],[2]CUS030!$A$5:$BO$10000,64,0)/Table1[[#This Row],[Rate
(L/S)]],"")</f>
        <v>0</v>
      </c>
      <c r="BH807" s="7">
        <f>IFERROR(VLOOKUP(Table1[[#This Row],[Stock]],[2]CUS030!$A$5:$BO$10000,65,0)/Table1[[#This Row],[Rate
(L/S)]],"")</f>
        <v>0</v>
      </c>
      <c r="BI807" s="7" t="s">
        <v>1</v>
      </c>
      <c r="BJ807" s="15">
        <f>IFERROR(IF(Table1[[#This Row],[S.Material]]="S",(Table1[[#This Row],[Total Qty]]+Table1[[#This Row],[N+1]]+Table1[[#This Row],[N+2]]),Table1[[#This Row],[Total Qty]]+Table1[[#This Row],[N+1]]),)</f>
        <v>0</v>
      </c>
      <c r="BK807" s="7" t="str">
        <f>IFERROR(IF(((AVERAGE((Table1[[#This Row],[N+1]],Table1[[#This Row],[N+2]]),Table1[[#This Row],[N+3]])-(Table1[[#This Row],[Total Qty]])))&gt;500,"Fixed&gt;500pcs",""),"")</f>
        <v/>
      </c>
      <c r="BL807" s="7" t="str">
        <f>IF(AND(Table1[[#This Row],[Last Forcast]]=0,Table1[[#This Row],[Total Qty]]&gt;0,Table1[[#This Row],[N+1]]&gt;0),"Check PO again","")</f>
        <v/>
      </c>
    </row>
    <row r="808" spans="2:64" x14ac:dyDescent="0.3">
      <c r="B808">
        <v>806</v>
      </c>
      <c r="C808" t="s">
        <v>1016</v>
      </c>
      <c r="D808">
        <f>IFERROR(ROUND((MID(Table1[[#This Row],[Production]],35,(LEN(Table1[[#This Row],[Production]]))-37)/(MID(Table1[[#This Row],[Stock]],35,(LEN(Table1[[#This Row],[Stock]]))-37))),0),"")</f>
        <v>3</v>
      </c>
      <c r="E808" t="s">
        <v>1083</v>
      </c>
      <c r="F808" s="16">
        <f>VLOOKUP(LEFT(Table1[[#This Row],[Production]],LEN(Table1[[#This Row],[Production]])-7),Item!$A$5:$Z$1000,26,0)</f>
        <v>0.53</v>
      </c>
      <c r="H808" s="8" t="str">
        <f>IFERROR(VLOOKUP(MID(Table1[[#This Row],[Production]],10,2),Special!$B$2:$D$26,3,0),"")</f>
        <v>-</v>
      </c>
      <c r="J808" t="b">
        <f>EXACT(LEFT(Table1[[#This Row],[Stock]],12),LEFT(Table1[[#This Row],[Production]],12))</f>
        <v>1</v>
      </c>
      <c r="K808" t="b">
        <f>EXACT((RIGHT(Table1[[#This Row],[Stock]],3)),((RIGHT(Table1[[#This Row],[Production]],3))))</f>
        <v>1</v>
      </c>
      <c r="L808" s="14" t="str">
        <f>IFERROR(VLOOKUP(Table1[[#This Row],[Stock]],[1]Sheet1!$A$7:$N$10000,14,0),"")</f>
        <v/>
      </c>
      <c r="M808" s="14" t="str">
        <f>IFERROR(ROUND((Table1[[#This Row],[Stock
(S&amp;L)]]/Table1[[#This Row],[Rate
(L/S)]]),0),"")</f>
        <v/>
      </c>
      <c r="O808" t="str">
        <f>IF(Table1[[#This Row],[Rate
(L/S)]]=1,"P/E","C")</f>
        <v>C</v>
      </c>
      <c r="P808" s="7">
        <f>IFERROR(VLOOKUP(Table1[[#This Row],[Stock]],[2]CUS030!$A$5:$BO$10000,21,0)/Table1[[#This Row],[Rate
(L/S)]],"")</f>
        <v>0</v>
      </c>
      <c r="Q808" s="7">
        <f>IFERROR(VLOOKUP(Table1[[#This Row],[Stock]],[2]CUS030!$A$5:$BO$10000,22,0)/Table1[[#This Row],[Rate
(L/S)]],"")</f>
        <v>0</v>
      </c>
      <c r="R808" s="7">
        <f>IFERROR(VLOOKUP(Table1[[#This Row],[Stock]],[2]CUS030!$A$5:$BO$10000,23,0)/Table1[[#This Row],[Rate
(L/S)]],"")</f>
        <v>0</v>
      </c>
      <c r="S808" s="7">
        <f>IFERROR(VLOOKUP(Table1[[#This Row],[Stock]],[2]CUS030!$A$5:$BO$10000,24,0)/Table1[[#This Row],[Rate
(L/S)]],"")</f>
        <v>0</v>
      </c>
      <c r="T808" s="7">
        <f>IFERROR(VLOOKUP(Table1[[#This Row],[Stock]],[2]CUS030!$A$5:$BO$10000,25,0)/Table1[[#This Row],[Rate
(L/S)]],"")</f>
        <v>0</v>
      </c>
      <c r="U808" s="7">
        <f>IFERROR(VLOOKUP(Table1[[#This Row],[Stock]],[2]CUS030!$A$5:$BO$10000,26,0)/Table1[[#This Row],[Rate
(L/S)]],"")</f>
        <v>0</v>
      </c>
      <c r="V808" s="7">
        <f>IFERROR(VLOOKUP(Table1[[#This Row],[Stock]],[2]CUS030!$A$5:$BO$10000,27,0)/Table1[[#This Row],[Rate
(L/S)]],"")</f>
        <v>0</v>
      </c>
      <c r="W808" s="7">
        <f>IFERROR(VLOOKUP(Table1[[#This Row],[Stock]],[2]CUS030!$A$5:$BO$10000,28,0)/Table1[[#This Row],[Rate
(L/S)]],"")</f>
        <v>0</v>
      </c>
      <c r="X808" s="7">
        <f>IFERROR(VLOOKUP(Table1[[#This Row],[Stock]],[2]CUS030!$A$5:$BO$10000,29,0)/Table1[[#This Row],[Rate
(L/S)]],"")</f>
        <v>0</v>
      </c>
      <c r="Y808" s="7">
        <f>IFERROR(VLOOKUP(Table1[[#This Row],[Stock]],[2]CUS030!$A$5:$BO$10000,30,0)/Table1[[#This Row],[Rate
(L/S)]],"")</f>
        <v>0</v>
      </c>
      <c r="Z808" s="7">
        <f>IFERROR(VLOOKUP(Table1[[#This Row],[Stock]],[2]CUS030!$A$5:$BO$10000,31,0)/Table1[[#This Row],[Rate
(L/S)]],"")</f>
        <v>0</v>
      </c>
      <c r="AA808" s="7">
        <f>IFERROR(VLOOKUP(Table1[[#This Row],[Stock]],[2]CUS030!$A$5:$BO$10000,32,0)/Table1[[#This Row],[Rate
(L/S)]],"")</f>
        <v>0</v>
      </c>
      <c r="AB808" s="7">
        <f>IFERROR(VLOOKUP(Table1[[#This Row],[Stock]],[2]CUS030!$A$5:$BO$10000,33,0)/Table1[[#This Row],[Rate
(L/S)]],"")</f>
        <v>0</v>
      </c>
      <c r="AC808" s="7">
        <f>IFERROR(VLOOKUP(Table1[[#This Row],[Stock]],[2]CUS030!$A$5:$BO$10000,34,0)/Table1[[#This Row],[Rate
(L/S)]],"")</f>
        <v>0</v>
      </c>
      <c r="AD808" s="7">
        <f>IFERROR(VLOOKUP(Table1[[#This Row],[Stock]],[2]CUS030!$A$5:$BO$10000,35,0)/Table1[[#This Row],[Rate
(L/S)]],"")</f>
        <v>0</v>
      </c>
      <c r="AE808" s="7">
        <f>IFERROR(VLOOKUP(Table1[[#This Row],[Stock]],[2]CUS030!$A$5:$BO$10000,36,0)/Table1[[#This Row],[Rate
(L/S)]],"")</f>
        <v>0</v>
      </c>
      <c r="AF808" s="7">
        <f>IFERROR(VLOOKUP(Table1[[#This Row],[Stock]],[2]CUS030!$A$5:$BO$10000,37,0)/Table1[[#This Row],[Rate
(L/S)]],"")</f>
        <v>0</v>
      </c>
      <c r="AG808" s="7">
        <f>IFERROR(VLOOKUP(Table1[[#This Row],[Stock]],[2]CUS030!$A$5:$BO$10000,38,0)/Table1[[#This Row],[Rate
(L/S)]],"")</f>
        <v>0</v>
      </c>
      <c r="AH808" s="7">
        <f>IFERROR(VLOOKUP(Table1[[#This Row],[Stock]],[2]CUS030!$A$5:$BO$10000,39,0)/Table1[[#This Row],[Rate
(L/S)]],"")</f>
        <v>0</v>
      </c>
      <c r="AI808" s="7">
        <f>IFERROR(VLOOKUP(Table1[[#This Row],[Stock]],[2]CUS030!$A$5:$BO$10000,40,0)/Table1[[#This Row],[Rate
(L/S)]],"")</f>
        <v>0</v>
      </c>
      <c r="AJ808" s="7">
        <f>IFERROR(VLOOKUP(Table1[[#This Row],[Stock]],[2]CUS030!$A$5:$BO$10000,41,0)/Table1[[#This Row],[Rate
(L/S)]],"")</f>
        <v>0</v>
      </c>
      <c r="AK808" s="7">
        <f>IFERROR(VLOOKUP(Table1[[#This Row],[Stock]],[2]CUS030!$A$5:$BO$10000,42,0)/Table1[[#This Row],[Rate
(L/S)]],"")</f>
        <v>0</v>
      </c>
      <c r="AL808" s="7">
        <f>IFERROR(VLOOKUP(Table1[[#This Row],[Stock]],[2]CUS030!$A$5:$BO$10000,43,0)/Table1[[#This Row],[Rate
(L/S)]],"")</f>
        <v>0</v>
      </c>
      <c r="AM808" s="7">
        <f>IFERROR(VLOOKUP(Table1[[#This Row],[Stock]],[2]CUS030!$A$5:$BO$10000,44,0)/Table1[[#This Row],[Rate
(L/S)]],"")</f>
        <v>0</v>
      </c>
      <c r="AN808" s="7">
        <f>IFERROR(VLOOKUP(Table1[[#This Row],[Stock]],[2]CUS030!$A$5:$BO$10000,45,0)/Table1[[#This Row],[Rate
(L/S)]],"")</f>
        <v>0</v>
      </c>
      <c r="AO808" s="7">
        <f>IFERROR(VLOOKUP(Table1[[#This Row],[Stock]],[2]CUS030!$A$5:$BO$10000,46,0)/Table1[[#This Row],[Rate
(L/S)]],"")</f>
        <v>0</v>
      </c>
      <c r="AP808" s="7">
        <f>IFERROR(VLOOKUP(Table1[[#This Row],[Stock]],[2]CUS030!$A$5:$BO$10000,47,0)/Table1[[#This Row],[Rate
(L/S)]],"")</f>
        <v>0</v>
      </c>
      <c r="AQ808" s="7">
        <f>IFERROR(VLOOKUP(Table1[[#This Row],[Stock]],[2]CUS030!$A$5:$BO$10000,48,0)/Table1[[#This Row],[Rate
(L/S)]],"")</f>
        <v>0</v>
      </c>
      <c r="AR808" s="7">
        <f>IFERROR(VLOOKUP(Table1[[#This Row],[Stock]],[2]CUS030!$A$5:$BO$10000,49,0)/Table1[[#This Row],[Rate
(L/S)]],"")</f>
        <v>0</v>
      </c>
      <c r="AS808" s="7">
        <f>IFERROR(VLOOKUP(Table1[[#This Row],[Stock]],[2]CUS030!$A$5:$BO$10000,50,0)/Table1[[#This Row],[Rate
(L/S)]],"")</f>
        <v>0</v>
      </c>
      <c r="AT808" s="7">
        <f>IFERROR(VLOOKUP(Table1[[#This Row],[Stock]],[2]CUS030!$A$5:$BO$10000,51,0)/Table1[[#This Row],[Rate
(L/S)]],"")</f>
        <v>0</v>
      </c>
      <c r="AU808" s="7">
        <f>IFERROR(VLOOKUP(Table1[[#This Row],[Stock]],[2]CUS030!$A$5:$BO$10000,52,0)/Table1[[#This Row],[Rate
(L/S)]],"")</f>
        <v>0</v>
      </c>
      <c r="AV808" s="7">
        <f>IFERROR(VLOOKUP(Table1[[#This Row],[Stock]],[2]CUS030!$A$5:$BO$10000,53,0)/Table1[[#This Row],[Rate
(L/S)]],"")</f>
        <v>0</v>
      </c>
      <c r="AW808" s="7">
        <f>IFERROR(VLOOKUP(Table1[[#This Row],[Stock]],[2]CUS030!$A$5:$BO$10000,54,0)/Table1[[#This Row],[Rate
(L/S)]],"")</f>
        <v>0</v>
      </c>
      <c r="AX808" s="7">
        <f>IFERROR(VLOOKUP(Table1[[#This Row],[Stock]],[2]CUS030!$A$5:$BO$10000,55,0)/Table1[[#This Row],[Rate
(L/S)]],"")</f>
        <v>0</v>
      </c>
      <c r="AY808" s="7">
        <f>IFERROR(VLOOKUP(Table1[[#This Row],[Stock]],[2]CUS030!$A$5:$BO$10000,56,0)/Table1[[#This Row],[Rate
(L/S)]],"")</f>
        <v>0</v>
      </c>
      <c r="AZ808" s="7">
        <f>IFERROR(VLOOKUP(Table1[[#This Row],[Stock]],[2]CUS030!$A$5:$BO$10000,57,0)/Table1[[#This Row],[Rate
(L/S)]],"")</f>
        <v>0</v>
      </c>
      <c r="BA808" s="7">
        <f>IFERROR(VLOOKUP(Table1[[#This Row],[Stock]],[2]CUS030!$A$5:$BO$10000,58,0)/Table1[[#This Row],[Rate
(L/S)]],"")</f>
        <v>0</v>
      </c>
      <c r="BB808" s="7">
        <f>IFERROR(VLOOKUP(Table1[[#This Row],[Stock]],[2]CUS030!$A$5:$BO$10000,59,0)/Table1[[#This Row],[Rate
(L/S)]],"")</f>
        <v>0</v>
      </c>
      <c r="BC808" s="7">
        <f>IFERROR(VLOOKUP(Table1[[#This Row],[Stock]],[2]CUS030!$A$5:$BO$10000,60,0)/Table1[[#This Row],[Rate
(L/S)]],"")</f>
        <v>0</v>
      </c>
      <c r="BD808" s="7">
        <f>IFERROR(VLOOKUP(Table1[[#This Row],[Stock]],[2]CUS030!$A$5:$BO$10000,61,0)/Table1[[#This Row],[Rate
(L/S)]],"")</f>
        <v>0</v>
      </c>
      <c r="BE808" s="7">
        <f>IFERROR(VLOOKUP(Table1[[#This Row],[Stock]],[2]CUS030!$A$5:$BO$10000,62,0)/Table1[[#This Row],[Rate
(L/S)]],"")</f>
        <v>0</v>
      </c>
      <c r="BF808" s="7">
        <f>IFERROR(VLOOKUP(Table1[[#This Row],[Stock]],[2]CUS030!$A$5:$BO$10000,63,0)/Table1[[#This Row],[Rate
(L/S)]],"")</f>
        <v>0</v>
      </c>
      <c r="BG808" s="7">
        <f>IFERROR(VLOOKUP(Table1[[#This Row],[Stock]],[2]CUS030!$A$5:$BO$10000,64,0)/Table1[[#This Row],[Rate
(L/S)]],"")</f>
        <v>0</v>
      </c>
      <c r="BH808" s="7">
        <f>IFERROR(VLOOKUP(Table1[[#This Row],[Stock]],[2]CUS030!$A$5:$BO$10000,65,0)/Table1[[#This Row],[Rate
(L/S)]],"")</f>
        <v>0</v>
      </c>
      <c r="BI808" s="7" t="s">
        <v>1</v>
      </c>
      <c r="BJ808" s="15">
        <f>IFERROR(IF(Table1[[#This Row],[S.Material]]="S",(Table1[[#This Row],[Total Qty]]+Table1[[#This Row],[N+1]]+Table1[[#This Row],[N+2]]),Table1[[#This Row],[Total Qty]]+Table1[[#This Row],[N+1]]),)</f>
        <v>0</v>
      </c>
      <c r="BK808" s="7" t="str">
        <f>IFERROR(IF(((AVERAGE((Table1[[#This Row],[N+1]],Table1[[#This Row],[N+2]]),Table1[[#This Row],[N+3]])-(Table1[[#This Row],[Total Qty]])))&gt;500,"Fixed&gt;500pcs",""),"")</f>
        <v/>
      </c>
      <c r="BL808" s="7" t="str">
        <f>IF(AND(Table1[[#This Row],[Last Forcast]]=0,Table1[[#This Row],[Total Qty]]&gt;0,Table1[[#This Row],[N+1]]&gt;0),"Check PO again","")</f>
        <v/>
      </c>
    </row>
    <row r="809" spans="2:64" x14ac:dyDescent="0.3">
      <c r="B809">
        <v>807</v>
      </c>
      <c r="C809" t="s">
        <v>1017</v>
      </c>
      <c r="D809">
        <f>IFERROR(ROUND((MID(Table1[[#This Row],[Production]],35,(LEN(Table1[[#This Row],[Production]]))-37)/(MID(Table1[[#This Row],[Stock]],35,(LEN(Table1[[#This Row],[Stock]]))-37))),0),"")</f>
        <v>3</v>
      </c>
      <c r="E809" t="s">
        <v>1083</v>
      </c>
      <c r="F809" s="16">
        <f>VLOOKUP(LEFT(Table1[[#This Row],[Production]],LEN(Table1[[#This Row],[Production]])-7),Item!$A$5:$Z$1000,26,0)</f>
        <v>0.53</v>
      </c>
      <c r="H809" s="8" t="str">
        <f>IFERROR(VLOOKUP(MID(Table1[[#This Row],[Production]],10,2),Special!$B$2:$D$26,3,0),"")</f>
        <v>-</v>
      </c>
      <c r="J809" t="b">
        <f>EXACT(LEFT(Table1[[#This Row],[Stock]],12),LEFT(Table1[[#This Row],[Production]],12))</f>
        <v>1</v>
      </c>
      <c r="K809" t="b">
        <f>EXACT((RIGHT(Table1[[#This Row],[Stock]],3)),((RIGHT(Table1[[#This Row],[Production]],3))))</f>
        <v>1</v>
      </c>
      <c r="L809" s="14" t="str">
        <f>IFERROR(VLOOKUP(Table1[[#This Row],[Stock]],[1]Sheet1!$A$7:$N$10000,14,0),"")</f>
        <v/>
      </c>
      <c r="M809" s="14" t="str">
        <f>IFERROR(ROUND((Table1[[#This Row],[Stock
(S&amp;L)]]/Table1[[#This Row],[Rate
(L/S)]]),0),"")</f>
        <v/>
      </c>
      <c r="O809" t="str">
        <f>IF(Table1[[#This Row],[Rate
(L/S)]]=1,"P/E","C")</f>
        <v>C</v>
      </c>
      <c r="P809" s="7">
        <f>IFERROR(VLOOKUP(Table1[[#This Row],[Stock]],[2]CUS030!$A$5:$BO$10000,21,0)/Table1[[#This Row],[Rate
(L/S)]],"")</f>
        <v>0</v>
      </c>
      <c r="Q809" s="7">
        <f>IFERROR(VLOOKUP(Table1[[#This Row],[Stock]],[2]CUS030!$A$5:$BO$10000,22,0)/Table1[[#This Row],[Rate
(L/S)]],"")</f>
        <v>0</v>
      </c>
      <c r="R809" s="7">
        <f>IFERROR(VLOOKUP(Table1[[#This Row],[Stock]],[2]CUS030!$A$5:$BO$10000,23,0)/Table1[[#This Row],[Rate
(L/S)]],"")</f>
        <v>0</v>
      </c>
      <c r="S809" s="7">
        <f>IFERROR(VLOOKUP(Table1[[#This Row],[Stock]],[2]CUS030!$A$5:$BO$10000,24,0)/Table1[[#This Row],[Rate
(L/S)]],"")</f>
        <v>0</v>
      </c>
      <c r="T809" s="7">
        <f>IFERROR(VLOOKUP(Table1[[#This Row],[Stock]],[2]CUS030!$A$5:$BO$10000,25,0)/Table1[[#This Row],[Rate
(L/S)]],"")</f>
        <v>0</v>
      </c>
      <c r="U809" s="7">
        <f>IFERROR(VLOOKUP(Table1[[#This Row],[Stock]],[2]CUS030!$A$5:$BO$10000,26,0)/Table1[[#This Row],[Rate
(L/S)]],"")</f>
        <v>0</v>
      </c>
      <c r="V809" s="7">
        <f>IFERROR(VLOOKUP(Table1[[#This Row],[Stock]],[2]CUS030!$A$5:$BO$10000,27,0)/Table1[[#This Row],[Rate
(L/S)]],"")</f>
        <v>0</v>
      </c>
      <c r="W809" s="7">
        <f>IFERROR(VLOOKUP(Table1[[#This Row],[Stock]],[2]CUS030!$A$5:$BO$10000,28,0)/Table1[[#This Row],[Rate
(L/S)]],"")</f>
        <v>0</v>
      </c>
      <c r="X809" s="7">
        <f>IFERROR(VLOOKUP(Table1[[#This Row],[Stock]],[2]CUS030!$A$5:$BO$10000,29,0)/Table1[[#This Row],[Rate
(L/S)]],"")</f>
        <v>0</v>
      </c>
      <c r="Y809" s="7">
        <f>IFERROR(VLOOKUP(Table1[[#This Row],[Stock]],[2]CUS030!$A$5:$BO$10000,30,0)/Table1[[#This Row],[Rate
(L/S)]],"")</f>
        <v>0</v>
      </c>
      <c r="Z809" s="7">
        <f>IFERROR(VLOOKUP(Table1[[#This Row],[Stock]],[2]CUS030!$A$5:$BO$10000,31,0)/Table1[[#This Row],[Rate
(L/S)]],"")</f>
        <v>0</v>
      </c>
      <c r="AA809" s="7">
        <f>IFERROR(VLOOKUP(Table1[[#This Row],[Stock]],[2]CUS030!$A$5:$BO$10000,32,0)/Table1[[#This Row],[Rate
(L/S)]],"")</f>
        <v>0</v>
      </c>
      <c r="AB809" s="7">
        <f>IFERROR(VLOOKUP(Table1[[#This Row],[Stock]],[2]CUS030!$A$5:$BO$10000,33,0)/Table1[[#This Row],[Rate
(L/S)]],"")</f>
        <v>0</v>
      </c>
      <c r="AC809" s="7">
        <f>IFERROR(VLOOKUP(Table1[[#This Row],[Stock]],[2]CUS030!$A$5:$BO$10000,34,0)/Table1[[#This Row],[Rate
(L/S)]],"")</f>
        <v>0</v>
      </c>
      <c r="AD809" s="7">
        <f>IFERROR(VLOOKUP(Table1[[#This Row],[Stock]],[2]CUS030!$A$5:$BO$10000,35,0)/Table1[[#This Row],[Rate
(L/S)]],"")</f>
        <v>0</v>
      </c>
      <c r="AE809" s="7">
        <f>IFERROR(VLOOKUP(Table1[[#This Row],[Stock]],[2]CUS030!$A$5:$BO$10000,36,0)/Table1[[#This Row],[Rate
(L/S)]],"")</f>
        <v>0</v>
      </c>
      <c r="AF809" s="7">
        <f>IFERROR(VLOOKUP(Table1[[#This Row],[Stock]],[2]CUS030!$A$5:$BO$10000,37,0)/Table1[[#This Row],[Rate
(L/S)]],"")</f>
        <v>0</v>
      </c>
      <c r="AG809" s="7">
        <f>IFERROR(VLOOKUP(Table1[[#This Row],[Stock]],[2]CUS030!$A$5:$BO$10000,38,0)/Table1[[#This Row],[Rate
(L/S)]],"")</f>
        <v>0</v>
      </c>
      <c r="AH809" s="7">
        <f>IFERROR(VLOOKUP(Table1[[#This Row],[Stock]],[2]CUS030!$A$5:$BO$10000,39,0)/Table1[[#This Row],[Rate
(L/S)]],"")</f>
        <v>0</v>
      </c>
      <c r="AI809" s="7">
        <f>IFERROR(VLOOKUP(Table1[[#This Row],[Stock]],[2]CUS030!$A$5:$BO$10000,40,0)/Table1[[#This Row],[Rate
(L/S)]],"")</f>
        <v>0</v>
      </c>
      <c r="AJ809" s="7">
        <f>IFERROR(VLOOKUP(Table1[[#This Row],[Stock]],[2]CUS030!$A$5:$BO$10000,41,0)/Table1[[#This Row],[Rate
(L/S)]],"")</f>
        <v>0</v>
      </c>
      <c r="AK809" s="7">
        <f>IFERROR(VLOOKUP(Table1[[#This Row],[Stock]],[2]CUS030!$A$5:$BO$10000,42,0)/Table1[[#This Row],[Rate
(L/S)]],"")</f>
        <v>0</v>
      </c>
      <c r="AL809" s="7">
        <f>IFERROR(VLOOKUP(Table1[[#This Row],[Stock]],[2]CUS030!$A$5:$BO$10000,43,0)/Table1[[#This Row],[Rate
(L/S)]],"")</f>
        <v>0</v>
      </c>
      <c r="AM809" s="7">
        <f>IFERROR(VLOOKUP(Table1[[#This Row],[Stock]],[2]CUS030!$A$5:$BO$10000,44,0)/Table1[[#This Row],[Rate
(L/S)]],"")</f>
        <v>0</v>
      </c>
      <c r="AN809" s="7">
        <f>IFERROR(VLOOKUP(Table1[[#This Row],[Stock]],[2]CUS030!$A$5:$BO$10000,45,0)/Table1[[#This Row],[Rate
(L/S)]],"")</f>
        <v>0</v>
      </c>
      <c r="AO809" s="7">
        <f>IFERROR(VLOOKUP(Table1[[#This Row],[Stock]],[2]CUS030!$A$5:$BO$10000,46,0)/Table1[[#This Row],[Rate
(L/S)]],"")</f>
        <v>0</v>
      </c>
      <c r="AP809" s="7">
        <f>IFERROR(VLOOKUP(Table1[[#This Row],[Stock]],[2]CUS030!$A$5:$BO$10000,47,0)/Table1[[#This Row],[Rate
(L/S)]],"")</f>
        <v>0</v>
      </c>
      <c r="AQ809" s="7">
        <f>IFERROR(VLOOKUP(Table1[[#This Row],[Stock]],[2]CUS030!$A$5:$BO$10000,48,0)/Table1[[#This Row],[Rate
(L/S)]],"")</f>
        <v>0</v>
      </c>
      <c r="AR809" s="7">
        <f>IFERROR(VLOOKUP(Table1[[#This Row],[Stock]],[2]CUS030!$A$5:$BO$10000,49,0)/Table1[[#This Row],[Rate
(L/S)]],"")</f>
        <v>0</v>
      </c>
      <c r="AS809" s="7">
        <f>IFERROR(VLOOKUP(Table1[[#This Row],[Stock]],[2]CUS030!$A$5:$BO$10000,50,0)/Table1[[#This Row],[Rate
(L/S)]],"")</f>
        <v>0</v>
      </c>
      <c r="AT809" s="7">
        <f>IFERROR(VLOOKUP(Table1[[#This Row],[Stock]],[2]CUS030!$A$5:$BO$10000,51,0)/Table1[[#This Row],[Rate
(L/S)]],"")</f>
        <v>0</v>
      </c>
      <c r="AU809" s="7">
        <f>IFERROR(VLOOKUP(Table1[[#This Row],[Stock]],[2]CUS030!$A$5:$BO$10000,52,0)/Table1[[#This Row],[Rate
(L/S)]],"")</f>
        <v>0</v>
      </c>
      <c r="AV809" s="7">
        <f>IFERROR(VLOOKUP(Table1[[#This Row],[Stock]],[2]CUS030!$A$5:$BO$10000,53,0)/Table1[[#This Row],[Rate
(L/S)]],"")</f>
        <v>0</v>
      </c>
      <c r="AW809" s="7">
        <f>IFERROR(VLOOKUP(Table1[[#This Row],[Stock]],[2]CUS030!$A$5:$BO$10000,54,0)/Table1[[#This Row],[Rate
(L/S)]],"")</f>
        <v>0</v>
      </c>
      <c r="AX809" s="7">
        <f>IFERROR(VLOOKUP(Table1[[#This Row],[Stock]],[2]CUS030!$A$5:$BO$10000,55,0)/Table1[[#This Row],[Rate
(L/S)]],"")</f>
        <v>0</v>
      </c>
      <c r="AY809" s="7">
        <f>IFERROR(VLOOKUP(Table1[[#This Row],[Stock]],[2]CUS030!$A$5:$BO$10000,56,0)/Table1[[#This Row],[Rate
(L/S)]],"")</f>
        <v>0</v>
      </c>
      <c r="AZ809" s="7">
        <f>IFERROR(VLOOKUP(Table1[[#This Row],[Stock]],[2]CUS030!$A$5:$BO$10000,57,0)/Table1[[#This Row],[Rate
(L/S)]],"")</f>
        <v>0</v>
      </c>
      <c r="BA809" s="7">
        <f>IFERROR(VLOOKUP(Table1[[#This Row],[Stock]],[2]CUS030!$A$5:$BO$10000,58,0)/Table1[[#This Row],[Rate
(L/S)]],"")</f>
        <v>0</v>
      </c>
      <c r="BB809" s="7">
        <f>IFERROR(VLOOKUP(Table1[[#This Row],[Stock]],[2]CUS030!$A$5:$BO$10000,59,0)/Table1[[#This Row],[Rate
(L/S)]],"")</f>
        <v>0</v>
      </c>
      <c r="BC809" s="7">
        <f>IFERROR(VLOOKUP(Table1[[#This Row],[Stock]],[2]CUS030!$A$5:$BO$10000,60,0)/Table1[[#This Row],[Rate
(L/S)]],"")</f>
        <v>0</v>
      </c>
      <c r="BD809" s="7">
        <f>IFERROR(VLOOKUP(Table1[[#This Row],[Stock]],[2]CUS030!$A$5:$BO$10000,61,0)/Table1[[#This Row],[Rate
(L/S)]],"")</f>
        <v>0</v>
      </c>
      <c r="BE809" s="7">
        <f>IFERROR(VLOOKUP(Table1[[#This Row],[Stock]],[2]CUS030!$A$5:$BO$10000,62,0)/Table1[[#This Row],[Rate
(L/S)]],"")</f>
        <v>0</v>
      </c>
      <c r="BF809" s="7">
        <f>IFERROR(VLOOKUP(Table1[[#This Row],[Stock]],[2]CUS030!$A$5:$BO$10000,63,0)/Table1[[#This Row],[Rate
(L/S)]],"")</f>
        <v>0</v>
      </c>
      <c r="BG809" s="7">
        <f>IFERROR(VLOOKUP(Table1[[#This Row],[Stock]],[2]CUS030!$A$5:$BO$10000,64,0)/Table1[[#This Row],[Rate
(L/S)]],"")</f>
        <v>0</v>
      </c>
      <c r="BH809" s="7">
        <f>IFERROR(VLOOKUP(Table1[[#This Row],[Stock]],[2]CUS030!$A$5:$BO$10000,65,0)/Table1[[#This Row],[Rate
(L/S)]],"")</f>
        <v>0</v>
      </c>
      <c r="BI809" s="7" t="s">
        <v>1</v>
      </c>
      <c r="BJ809" s="15">
        <f>IFERROR(IF(Table1[[#This Row],[S.Material]]="S",(Table1[[#This Row],[Total Qty]]+Table1[[#This Row],[N+1]]+Table1[[#This Row],[N+2]]),Table1[[#This Row],[Total Qty]]+Table1[[#This Row],[N+1]]),)</f>
        <v>0</v>
      </c>
      <c r="BK809" s="7" t="str">
        <f>IFERROR(IF(((AVERAGE((Table1[[#This Row],[N+1]],Table1[[#This Row],[N+2]]),Table1[[#This Row],[N+3]])-(Table1[[#This Row],[Total Qty]])))&gt;500,"Fixed&gt;500pcs",""),"")</f>
        <v/>
      </c>
      <c r="BL809" s="7" t="str">
        <f>IF(AND(Table1[[#This Row],[Last Forcast]]=0,Table1[[#This Row],[Total Qty]]&gt;0,Table1[[#This Row],[N+1]]&gt;0),"Check PO again","")</f>
        <v/>
      </c>
    </row>
    <row r="810" spans="2:64" x14ac:dyDescent="0.3">
      <c r="B810">
        <v>808</v>
      </c>
      <c r="C810" t="s">
        <v>1018</v>
      </c>
      <c r="D810">
        <f>IFERROR(ROUND((MID(Table1[[#This Row],[Production]],35,(LEN(Table1[[#This Row],[Production]]))-37)/(MID(Table1[[#This Row],[Stock]],35,(LEN(Table1[[#This Row],[Stock]]))-37))),0),"")</f>
        <v>2</v>
      </c>
      <c r="E810" t="s">
        <v>156</v>
      </c>
      <c r="F810" s="16">
        <f>VLOOKUP(LEFT(Table1[[#This Row],[Production]],LEN(Table1[[#This Row],[Production]])-7),Item!$A$5:$Z$1000,26,0)</f>
        <v>0.34</v>
      </c>
      <c r="H810" s="8" t="str">
        <f>IFERROR(VLOOKUP(MID(Table1[[#This Row],[Production]],10,2),Special!$B$2:$D$26,3,0),"")</f>
        <v>-</v>
      </c>
      <c r="J810" t="b">
        <f>EXACT(LEFT(Table1[[#This Row],[Stock]],12),LEFT(Table1[[#This Row],[Production]],12))</f>
        <v>1</v>
      </c>
      <c r="K810" t="b">
        <f>EXACT((RIGHT(Table1[[#This Row],[Stock]],3)),((RIGHT(Table1[[#This Row],[Production]],3))))</f>
        <v>1</v>
      </c>
      <c r="L810" s="14" t="str">
        <f>IFERROR(VLOOKUP(Table1[[#This Row],[Stock]],[1]Sheet1!$A$7:$N$10000,14,0),"")</f>
        <v/>
      </c>
      <c r="M810" s="14" t="str">
        <f>IFERROR(ROUND((Table1[[#This Row],[Stock
(S&amp;L)]]/Table1[[#This Row],[Rate
(L/S)]]),0),"")</f>
        <v/>
      </c>
      <c r="O810" t="str">
        <f>IF(Table1[[#This Row],[Rate
(L/S)]]=1,"P/E","C")</f>
        <v>C</v>
      </c>
      <c r="P810" s="7">
        <f>IFERROR(VLOOKUP(Table1[[#This Row],[Stock]],[2]CUS030!$A$5:$BO$10000,21,0)/Table1[[#This Row],[Rate
(L/S)]],"")</f>
        <v>0</v>
      </c>
      <c r="Q810" s="7">
        <f>IFERROR(VLOOKUP(Table1[[#This Row],[Stock]],[2]CUS030!$A$5:$BO$10000,22,0)/Table1[[#This Row],[Rate
(L/S)]],"")</f>
        <v>0</v>
      </c>
      <c r="R810" s="7">
        <f>IFERROR(VLOOKUP(Table1[[#This Row],[Stock]],[2]CUS030!$A$5:$BO$10000,23,0)/Table1[[#This Row],[Rate
(L/S)]],"")</f>
        <v>0</v>
      </c>
      <c r="S810" s="7">
        <f>IFERROR(VLOOKUP(Table1[[#This Row],[Stock]],[2]CUS030!$A$5:$BO$10000,24,0)/Table1[[#This Row],[Rate
(L/S)]],"")</f>
        <v>0</v>
      </c>
      <c r="T810" s="7">
        <f>IFERROR(VLOOKUP(Table1[[#This Row],[Stock]],[2]CUS030!$A$5:$BO$10000,25,0)/Table1[[#This Row],[Rate
(L/S)]],"")</f>
        <v>0</v>
      </c>
      <c r="U810" s="7">
        <f>IFERROR(VLOOKUP(Table1[[#This Row],[Stock]],[2]CUS030!$A$5:$BO$10000,26,0)/Table1[[#This Row],[Rate
(L/S)]],"")</f>
        <v>0</v>
      </c>
      <c r="V810" s="7">
        <f>IFERROR(VLOOKUP(Table1[[#This Row],[Stock]],[2]CUS030!$A$5:$BO$10000,27,0)/Table1[[#This Row],[Rate
(L/S)]],"")</f>
        <v>0</v>
      </c>
      <c r="W810" s="7">
        <f>IFERROR(VLOOKUP(Table1[[#This Row],[Stock]],[2]CUS030!$A$5:$BO$10000,28,0)/Table1[[#This Row],[Rate
(L/S)]],"")</f>
        <v>0</v>
      </c>
      <c r="X810" s="7">
        <f>IFERROR(VLOOKUP(Table1[[#This Row],[Stock]],[2]CUS030!$A$5:$BO$10000,29,0)/Table1[[#This Row],[Rate
(L/S)]],"")</f>
        <v>0</v>
      </c>
      <c r="Y810" s="7">
        <f>IFERROR(VLOOKUP(Table1[[#This Row],[Stock]],[2]CUS030!$A$5:$BO$10000,30,0)/Table1[[#This Row],[Rate
(L/S)]],"")</f>
        <v>0</v>
      </c>
      <c r="Z810" s="7">
        <f>IFERROR(VLOOKUP(Table1[[#This Row],[Stock]],[2]CUS030!$A$5:$BO$10000,31,0)/Table1[[#This Row],[Rate
(L/S)]],"")</f>
        <v>0</v>
      </c>
      <c r="AA810" s="7">
        <f>IFERROR(VLOOKUP(Table1[[#This Row],[Stock]],[2]CUS030!$A$5:$BO$10000,32,0)/Table1[[#This Row],[Rate
(L/S)]],"")</f>
        <v>0</v>
      </c>
      <c r="AB810" s="7">
        <f>IFERROR(VLOOKUP(Table1[[#This Row],[Stock]],[2]CUS030!$A$5:$BO$10000,33,0)/Table1[[#This Row],[Rate
(L/S)]],"")</f>
        <v>0</v>
      </c>
      <c r="AC810" s="7">
        <f>IFERROR(VLOOKUP(Table1[[#This Row],[Stock]],[2]CUS030!$A$5:$BO$10000,34,0)/Table1[[#This Row],[Rate
(L/S)]],"")</f>
        <v>0</v>
      </c>
      <c r="AD810" s="7">
        <f>IFERROR(VLOOKUP(Table1[[#This Row],[Stock]],[2]CUS030!$A$5:$BO$10000,35,0)/Table1[[#This Row],[Rate
(L/S)]],"")</f>
        <v>0</v>
      </c>
      <c r="AE810" s="7">
        <f>IFERROR(VLOOKUP(Table1[[#This Row],[Stock]],[2]CUS030!$A$5:$BO$10000,36,0)/Table1[[#This Row],[Rate
(L/S)]],"")</f>
        <v>0</v>
      </c>
      <c r="AF810" s="7">
        <f>IFERROR(VLOOKUP(Table1[[#This Row],[Stock]],[2]CUS030!$A$5:$BO$10000,37,0)/Table1[[#This Row],[Rate
(L/S)]],"")</f>
        <v>0</v>
      </c>
      <c r="AG810" s="7">
        <f>IFERROR(VLOOKUP(Table1[[#This Row],[Stock]],[2]CUS030!$A$5:$BO$10000,38,0)/Table1[[#This Row],[Rate
(L/S)]],"")</f>
        <v>0</v>
      </c>
      <c r="AH810" s="7">
        <f>IFERROR(VLOOKUP(Table1[[#This Row],[Stock]],[2]CUS030!$A$5:$BO$10000,39,0)/Table1[[#This Row],[Rate
(L/S)]],"")</f>
        <v>0</v>
      </c>
      <c r="AI810" s="7">
        <f>IFERROR(VLOOKUP(Table1[[#This Row],[Stock]],[2]CUS030!$A$5:$BO$10000,40,0)/Table1[[#This Row],[Rate
(L/S)]],"")</f>
        <v>0</v>
      </c>
      <c r="AJ810" s="7">
        <f>IFERROR(VLOOKUP(Table1[[#This Row],[Stock]],[2]CUS030!$A$5:$BO$10000,41,0)/Table1[[#This Row],[Rate
(L/S)]],"")</f>
        <v>0</v>
      </c>
      <c r="AK810" s="7">
        <f>IFERROR(VLOOKUP(Table1[[#This Row],[Stock]],[2]CUS030!$A$5:$BO$10000,42,0)/Table1[[#This Row],[Rate
(L/S)]],"")</f>
        <v>0</v>
      </c>
      <c r="AL810" s="7">
        <f>IFERROR(VLOOKUP(Table1[[#This Row],[Stock]],[2]CUS030!$A$5:$BO$10000,43,0)/Table1[[#This Row],[Rate
(L/S)]],"")</f>
        <v>0</v>
      </c>
      <c r="AM810" s="7">
        <f>IFERROR(VLOOKUP(Table1[[#This Row],[Stock]],[2]CUS030!$A$5:$BO$10000,44,0)/Table1[[#This Row],[Rate
(L/S)]],"")</f>
        <v>0</v>
      </c>
      <c r="AN810" s="7">
        <f>IFERROR(VLOOKUP(Table1[[#This Row],[Stock]],[2]CUS030!$A$5:$BO$10000,45,0)/Table1[[#This Row],[Rate
(L/S)]],"")</f>
        <v>0</v>
      </c>
      <c r="AO810" s="7">
        <f>IFERROR(VLOOKUP(Table1[[#This Row],[Stock]],[2]CUS030!$A$5:$BO$10000,46,0)/Table1[[#This Row],[Rate
(L/S)]],"")</f>
        <v>0</v>
      </c>
      <c r="AP810" s="7">
        <f>IFERROR(VLOOKUP(Table1[[#This Row],[Stock]],[2]CUS030!$A$5:$BO$10000,47,0)/Table1[[#This Row],[Rate
(L/S)]],"")</f>
        <v>0</v>
      </c>
      <c r="AQ810" s="7">
        <f>IFERROR(VLOOKUP(Table1[[#This Row],[Stock]],[2]CUS030!$A$5:$BO$10000,48,0)/Table1[[#This Row],[Rate
(L/S)]],"")</f>
        <v>0</v>
      </c>
      <c r="AR810" s="7">
        <f>IFERROR(VLOOKUP(Table1[[#This Row],[Stock]],[2]CUS030!$A$5:$BO$10000,49,0)/Table1[[#This Row],[Rate
(L/S)]],"")</f>
        <v>0</v>
      </c>
      <c r="AS810" s="7">
        <f>IFERROR(VLOOKUP(Table1[[#This Row],[Stock]],[2]CUS030!$A$5:$BO$10000,50,0)/Table1[[#This Row],[Rate
(L/S)]],"")</f>
        <v>0</v>
      </c>
      <c r="AT810" s="7">
        <f>IFERROR(VLOOKUP(Table1[[#This Row],[Stock]],[2]CUS030!$A$5:$BO$10000,51,0)/Table1[[#This Row],[Rate
(L/S)]],"")</f>
        <v>0</v>
      </c>
      <c r="AU810" s="7">
        <f>IFERROR(VLOOKUP(Table1[[#This Row],[Stock]],[2]CUS030!$A$5:$BO$10000,52,0)/Table1[[#This Row],[Rate
(L/S)]],"")</f>
        <v>0</v>
      </c>
      <c r="AV810" s="7">
        <f>IFERROR(VLOOKUP(Table1[[#This Row],[Stock]],[2]CUS030!$A$5:$BO$10000,53,0)/Table1[[#This Row],[Rate
(L/S)]],"")</f>
        <v>0</v>
      </c>
      <c r="AW810" s="7">
        <f>IFERROR(VLOOKUP(Table1[[#This Row],[Stock]],[2]CUS030!$A$5:$BO$10000,54,0)/Table1[[#This Row],[Rate
(L/S)]],"")</f>
        <v>0</v>
      </c>
      <c r="AX810" s="7">
        <f>IFERROR(VLOOKUP(Table1[[#This Row],[Stock]],[2]CUS030!$A$5:$BO$10000,55,0)/Table1[[#This Row],[Rate
(L/S)]],"")</f>
        <v>0</v>
      </c>
      <c r="AY810" s="7">
        <f>IFERROR(VLOOKUP(Table1[[#This Row],[Stock]],[2]CUS030!$A$5:$BO$10000,56,0)/Table1[[#This Row],[Rate
(L/S)]],"")</f>
        <v>0</v>
      </c>
      <c r="AZ810" s="7">
        <f>IFERROR(VLOOKUP(Table1[[#This Row],[Stock]],[2]CUS030!$A$5:$BO$10000,57,0)/Table1[[#This Row],[Rate
(L/S)]],"")</f>
        <v>0</v>
      </c>
      <c r="BA810" s="7">
        <f>IFERROR(VLOOKUP(Table1[[#This Row],[Stock]],[2]CUS030!$A$5:$BO$10000,58,0)/Table1[[#This Row],[Rate
(L/S)]],"")</f>
        <v>0</v>
      </c>
      <c r="BB810" s="7">
        <f>IFERROR(VLOOKUP(Table1[[#This Row],[Stock]],[2]CUS030!$A$5:$BO$10000,59,0)/Table1[[#This Row],[Rate
(L/S)]],"")</f>
        <v>0</v>
      </c>
      <c r="BC810" s="7">
        <f>IFERROR(VLOOKUP(Table1[[#This Row],[Stock]],[2]CUS030!$A$5:$BO$10000,60,0)/Table1[[#This Row],[Rate
(L/S)]],"")</f>
        <v>0</v>
      </c>
      <c r="BD810" s="7">
        <f>IFERROR(VLOOKUP(Table1[[#This Row],[Stock]],[2]CUS030!$A$5:$BO$10000,61,0)/Table1[[#This Row],[Rate
(L/S)]],"")</f>
        <v>0</v>
      </c>
      <c r="BE810" s="7">
        <f>IFERROR(VLOOKUP(Table1[[#This Row],[Stock]],[2]CUS030!$A$5:$BO$10000,62,0)/Table1[[#This Row],[Rate
(L/S)]],"")</f>
        <v>0</v>
      </c>
      <c r="BF810" s="7">
        <f>IFERROR(VLOOKUP(Table1[[#This Row],[Stock]],[2]CUS030!$A$5:$BO$10000,63,0)/Table1[[#This Row],[Rate
(L/S)]],"")</f>
        <v>0</v>
      </c>
      <c r="BG810" s="7">
        <f>IFERROR(VLOOKUP(Table1[[#This Row],[Stock]],[2]CUS030!$A$5:$BO$10000,64,0)/Table1[[#This Row],[Rate
(L/S)]],"")</f>
        <v>0</v>
      </c>
      <c r="BH810" s="7">
        <f>IFERROR(VLOOKUP(Table1[[#This Row],[Stock]],[2]CUS030!$A$5:$BO$10000,65,0)/Table1[[#This Row],[Rate
(L/S)]],"")</f>
        <v>0</v>
      </c>
      <c r="BI810" s="7" t="s">
        <v>1</v>
      </c>
      <c r="BJ810" s="15">
        <f>IFERROR(IF(Table1[[#This Row],[S.Material]]="S",(Table1[[#This Row],[Total Qty]]+Table1[[#This Row],[N+1]]+Table1[[#This Row],[N+2]]),Table1[[#This Row],[Total Qty]]+Table1[[#This Row],[N+1]]),)</f>
        <v>0</v>
      </c>
      <c r="BK810" s="7" t="str">
        <f>IFERROR(IF(((AVERAGE((Table1[[#This Row],[N+1]],Table1[[#This Row],[N+2]]),Table1[[#This Row],[N+3]])-(Table1[[#This Row],[Total Qty]])))&gt;500,"Fixed&gt;500pcs",""),"")</f>
        <v/>
      </c>
      <c r="BL810" s="7" t="str">
        <f>IF(AND(Table1[[#This Row],[Last Forcast]]=0,Table1[[#This Row],[Total Qty]]&gt;0,Table1[[#This Row],[N+1]]&gt;0),"Check PO again","")</f>
        <v/>
      </c>
    </row>
    <row r="811" spans="2:64" x14ac:dyDescent="0.3">
      <c r="B811">
        <v>809</v>
      </c>
      <c r="C811" t="s">
        <v>1019</v>
      </c>
      <c r="D811">
        <f>IFERROR(ROUND((MID(Table1[[#This Row],[Production]],35,(LEN(Table1[[#This Row],[Production]]))-37)/(MID(Table1[[#This Row],[Stock]],35,(LEN(Table1[[#This Row],[Stock]]))-37))),0),"")</f>
        <v>1</v>
      </c>
      <c r="E811" t="s">
        <v>1019</v>
      </c>
      <c r="F811" s="16">
        <f>VLOOKUP(LEFT(Table1[[#This Row],[Production]],LEN(Table1[[#This Row],[Production]])-7),Item!$A$5:$Z$1000,26,0)</f>
        <v>0.68600000000000005</v>
      </c>
      <c r="H811" s="8" t="str">
        <f>IFERROR(VLOOKUP(MID(Table1[[#This Row],[Production]],10,2),Special!$B$2:$D$26,3,0),"")</f>
        <v>-</v>
      </c>
      <c r="J811" t="b">
        <f>EXACT(LEFT(Table1[[#This Row],[Stock]],12),LEFT(Table1[[#This Row],[Production]],12))</f>
        <v>1</v>
      </c>
      <c r="K811" t="b">
        <f>EXACT((RIGHT(Table1[[#This Row],[Stock]],3)),((RIGHT(Table1[[#This Row],[Production]],3))))</f>
        <v>1</v>
      </c>
      <c r="L811" s="14" t="str">
        <f>IFERROR(VLOOKUP(Table1[[#This Row],[Stock]],[1]Sheet1!$A$7:$N$10000,14,0),"")</f>
        <v/>
      </c>
      <c r="M811" s="14" t="str">
        <f>IFERROR(ROUND((Table1[[#This Row],[Stock
(S&amp;L)]]/Table1[[#This Row],[Rate
(L/S)]]),0),"")</f>
        <v/>
      </c>
      <c r="O811" t="str">
        <f>IF(Table1[[#This Row],[Rate
(L/S)]]=1,"P/E","C")</f>
        <v>P/E</v>
      </c>
      <c r="P811" s="7">
        <f>IFERROR(VLOOKUP(Table1[[#This Row],[Stock]],[2]CUS030!$A$5:$BO$10000,21,0)/Table1[[#This Row],[Rate
(L/S)]],"")</f>
        <v>0</v>
      </c>
      <c r="Q811" s="7">
        <f>IFERROR(VLOOKUP(Table1[[#This Row],[Stock]],[2]CUS030!$A$5:$BO$10000,22,0)/Table1[[#This Row],[Rate
(L/S)]],"")</f>
        <v>0</v>
      </c>
      <c r="R811" s="7">
        <f>IFERROR(VLOOKUP(Table1[[#This Row],[Stock]],[2]CUS030!$A$5:$BO$10000,23,0)/Table1[[#This Row],[Rate
(L/S)]],"")</f>
        <v>0</v>
      </c>
      <c r="S811" s="7">
        <f>IFERROR(VLOOKUP(Table1[[#This Row],[Stock]],[2]CUS030!$A$5:$BO$10000,24,0)/Table1[[#This Row],[Rate
(L/S)]],"")</f>
        <v>0</v>
      </c>
      <c r="T811" s="7">
        <f>IFERROR(VLOOKUP(Table1[[#This Row],[Stock]],[2]CUS030!$A$5:$BO$10000,25,0)/Table1[[#This Row],[Rate
(L/S)]],"")</f>
        <v>0</v>
      </c>
      <c r="U811" s="7">
        <f>IFERROR(VLOOKUP(Table1[[#This Row],[Stock]],[2]CUS030!$A$5:$BO$10000,26,0)/Table1[[#This Row],[Rate
(L/S)]],"")</f>
        <v>0</v>
      </c>
      <c r="V811" s="7">
        <f>IFERROR(VLOOKUP(Table1[[#This Row],[Stock]],[2]CUS030!$A$5:$BO$10000,27,0)/Table1[[#This Row],[Rate
(L/S)]],"")</f>
        <v>0</v>
      </c>
      <c r="W811" s="7">
        <f>IFERROR(VLOOKUP(Table1[[#This Row],[Stock]],[2]CUS030!$A$5:$BO$10000,28,0)/Table1[[#This Row],[Rate
(L/S)]],"")</f>
        <v>0</v>
      </c>
      <c r="X811" s="7">
        <f>IFERROR(VLOOKUP(Table1[[#This Row],[Stock]],[2]CUS030!$A$5:$BO$10000,29,0)/Table1[[#This Row],[Rate
(L/S)]],"")</f>
        <v>0</v>
      </c>
      <c r="Y811" s="7">
        <f>IFERROR(VLOOKUP(Table1[[#This Row],[Stock]],[2]CUS030!$A$5:$BO$10000,30,0)/Table1[[#This Row],[Rate
(L/S)]],"")</f>
        <v>0</v>
      </c>
      <c r="Z811" s="7">
        <f>IFERROR(VLOOKUP(Table1[[#This Row],[Stock]],[2]CUS030!$A$5:$BO$10000,31,0)/Table1[[#This Row],[Rate
(L/S)]],"")</f>
        <v>0</v>
      </c>
      <c r="AA811" s="7">
        <f>IFERROR(VLOOKUP(Table1[[#This Row],[Stock]],[2]CUS030!$A$5:$BO$10000,32,0)/Table1[[#This Row],[Rate
(L/S)]],"")</f>
        <v>0</v>
      </c>
      <c r="AB811" s="7">
        <f>IFERROR(VLOOKUP(Table1[[#This Row],[Stock]],[2]CUS030!$A$5:$BO$10000,33,0)/Table1[[#This Row],[Rate
(L/S)]],"")</f>
        <v>0</v>
      </c>
      <c r="AC811" s="7">
        <f>IFERROR(VLOOKUP(Table1[[#This Row],[Stock]],[2]CUS030!$A$5:$BO$10000,34,0)/Table1[[#This Row],[Rate
(L/S)]],"")</f>
        <v>0</v>
      </c>
      <c r="AD811" s="7">
        <f>IFERROR(VLOOKUP(Table1[[#This Row],[Stock]],[2]CUS030!$A$5:$BO$10000,35,0)/Table1[[#This Row],[Rate
(L/S)]],"")</f>
        <v>0</v>
      </c>
      <c r="AE811" s="7">
        <f>IFERROR(VLOOKUP(Table1[[#This Row],[Stock]],[2]CUS030!$A$5:$BO$10000,36,0)/Table1[[#This Row],[Rate
(L/S)]],"")</f>
        <v>0</v>
      </c>
      <c r="AF811" s="7">
        <f>IFERROR(VLOOKUP(Table1[[#This Row],[Stock]],[2]CUS030!$A$5:$BO$10000,37,0)/Table1[[#This Row],[Rate
(L/S)]],"")</f>
        <v>0</v>
      </c>
      <c r="AG811" s="7">
        <f>IFERROR(VLOOKUP(Table1[[#This Row],[Stock]],[2]CUS030!$A$5:$BO$10000,38,0)/Table1[[#This Row],[Rate
(L/S)]],"")</f>
        <v>0</v>
      </c>
      <c r="AH811" s="7">
        <f>IFERROR(VLOOKUP(Table1[[#This Row],[Stock]],[2]CUS030!$A$5:$BO$10000,39,0)/Table1[[#This Row],[Rate
(L/S)]],"")</f>
        <v>0</v>
      </c>
      <c r="AI811" s="7">
        <f>IFERROR(VLOOKUP(Table1[[#This Row],[Stock]],[2]CUS030!$A$5:$BO$10000,40,0)/Table1[[#This Row],[Rate
(L/S)]],"")</f>
        <v>0</v>
      </c>
      <c r="AJ811" s="7">
        <f>IFERROR(VLOOKUP(Table1[[#This Row],[Stock]],[2]CUS030!$A$5:$BO$10000,41,0)/Table1[[#This Row],[Rate
(L/S)]],"")</f>
        <v>0</v>
      </c>
      <c r="AK811" s="7">
        <f>IFERROR(VLOOKUP(Table1[[#This Row],[Stock]],[2]CUS030!$A$5:$BO$10000,42,0)/Table1[[#This Row],[Rate
(L/S)]],"")</f>
        <v>0</v>
      </c>
      <c r="AL811" s="7">
        <f>IFERROR(VLOOKUP(Table1[[#This Row],[Stock]],[2]CUS030!$A$5:$BO$10000,43,0)/Table1[[#This Row],[Rate
(L/S)]],"")</f>
        <v>0</v>
      </c>
      <c r="AM811" s="7">
        <f>IFERROR(VLOOKUP(Table1[[#This Row],[Stock]],[2]CUS030!$A$5:$BO$10000,44,0)/Table1[[#This Row],[Rate
(L/S)]],"")</f>
        <v>0</v>
      </c>
      <c r="AN811" s="7">
        <f>IFERROR(VLOOKUP(Table1[[#This Row],[Stock]],[2]CUS030!$A$5:$BO$10000,45,0)/Table1[[#This Row],[Rate
(L/S)]],"")</f>
        <v>0</v>
      </c>
      <c r="AO811" s="7">
        <f>IFERROR(VLOOKUP(Table1[[#This Row],[Stock]],[2]CUS030!$A$5:$BO$10000,46,0)/Table1[[#This Row],[Rate
(L/S)]],"")</f>
        <v>0</v>
      </c>
      <c r="AP811" s="7">
        <f>IFERROR(VLOOKUP(Table1[[#This Row],[Stock]],[2]CUS030!$A$5:$BO$10000,47,0)/Table1[[#This Row],[Rate
(L/S)]],"")</f>
        <v>0</v>
      </c>
      <c r="AQ811" s="7">
        <f>IFERROR(VLOOKUP(Table1[[#This Row],[Stock]],[2]CUS030!$A$5:$BO$10000,48,0)/Table1[[#This Row],[Rate
(L/S)]],"")</f>
        <v>0</v>
      </c>
      <c r="AR811" s="7">
        <f>IFERROR(VLOOKUP(Table1[[#This Row],[Stock]],[2]CUS030!$A$5:$BO$10000,49,0)/Table1[[#This Row],[Rate
(L/S)]],"")</f>
        <v>0</v>
      </c>
      <c r="AS811" s="7">
        <f>IFERROR(VLOOKUP(Table1[[#This Row],[Stock]],[2]CUS030!$A$5:$BO$10000,50,0)/Table1[[#This Row],[Rate
(L/S)]],"")</f>
        <v>0</v>
      </c>
      <c r="AT811" s="7">
        <f>IFERROR(VLOOKUP(Table1[[#This Row],[Stock]],[2]CUS030!$A$5:$BO$10000,51,0)/Table1[[#This Row],[Rate
(L/S)]],"")</f>
        <v>0</v>
      </c>
      <c r="AU811" s="7">
        <f>IFERROR(VLOOKUP(Table1[[#This Row],[Stock]],[2]CUS030!$A$5:$BO$10000,52,0)/Table1[[#This Row],[Rate
(L/S)]],"")</f>
        <v>0</v>
      </c>
      <c r="AV811" s="7">
        <f>IFERROR(VLOOKUP(Table1[[#This Row],[Stock]],[2]CUS030!$A$5:$BO$10000,53,0)/Table1[[#This Row],[Rate
(L/S)]],"")</f>
        <v>0</v>
      </c>
      <c r="AW811" s="7">
        <f>IFERROR(VLOOKUP(Table1[[#This Row],[Stock]],[2]CUS030!$A$5:$BO$10000,54,0)/Table1[[#This Row],[Rate
(L/S)]],"")</f>
        <v>0</v>
      </c>
      <c r="AX811" s="7">
        <f>IFERROR(VLOOKUP(Table1[[#This Row],[Stock]],[2]CUS030!$A$5:$BO$10000,55,0)/Table1[[#This Row],[Rate
(L/S)]],"")</f>
        <v>0</v>
      </c>
      <c r="AY811" s="7">
        <f>IFERROR(VLOOKUP(Table1[[#This Row],[Stock]],[2]CUS030!$A$5:$BO$10000,56,0)/Table1[[#This Row],[Rate
(L/S)]],"")</f>
        <v>0</v>
      </c>
      <c r="AZ811" s="7">
        <f>IFERROR(VLOOKUP(Table1[[#This Row],[Stock]],[2]CUS030!$A$5:$BO$10000,57,0)/Table1[[#This Row],[Rate
(L/S)]],"")</f>
        <v>0</v>
      </c>
      <c r="BA811" s="7">
        <f>IFERROR(VLOOKUP(Table1[[#This Row],[Stock]],[2]CUS030!$A$5:$BO$10000,58,0)/Table1[[#This Row],[Rate
(L/S)]],"")</f>
        <v>0</v>
      </c>
      <c r="BB811" s="7">
        <f>IFERROR(VLOOKUP(Table1[[#This Row],[Stock]],[2]CUS030!$A$5:$BO$10000,59,0)/Table1[[#This Row],[Rate
(L/S)]],"")</f>
        <v>0</v>
      </c>
      <c r="BC811" s="7">
        <f>IFERROR(VLOOKUP(Table1[[#This Row],[Stock]],[2]CUS030!$A$5:$BO$10000,60,0)/Table1[[#This Row],[Rate
(L/S)]],"")</f>
        <v>0</v>
      </c>
      <c r="BD811" s="7">
        <f>IFERROR(VLOOKUP(Table1[[#This Row],[Stock]],[2]CUS030!$A$5:$BO$10000,61,0)/Table1[[#This Row],[Rate
(L/S)]],"")</f>
        <v>0</v>
      </c>
      <c r="BE811" s="7">
        <f>IFERROR(VLOOKUP(Table1[[#This Row],[Stock]],[2]CUS030!$A$5:$BO$10000,62,0)/Table1[[#This Row],[Rate
(L/S)]],"")</f>
        <v>0</v>
      </c>
      <c r="BF811" s="7">
        <f>IFERROR(VLOOKUP(Table1[[#This Row],[Stock]],[2]CUS030!$A$5:$BO$10000,63,0)/Table1[[#This Row],[Rate
(L/S)]],"")</f>
        <v>0</v>
      </c>
      <c r="BG811" s="7">
        <f>IFERROR(VLOOKUP(Table1[[#This Row],[Stock]],[2]CUS030!$A$5:$BO$10000,64,0)/Table1[[#This Row],[Rate
(L/S)]],"")</f>
        <v>0</v>
      </c>
      <c r="BH811" s="7">
        <f>IFERROR(VLOOKUP(Table1[[#This Row],[Stock]],[2]CUS030!$A$5:$BO$10000,65,0)/Table1[[#This Row],[Rate
(L/S)]],"")</f>
        <v>0</v>
      </c>
      <c r="BI811" s="7" t="s">
        <v>1</v>
      </c>
      <c r="BJ811" s="15">
        <f>IFERROR(IF(Table1[[#This Row],[S.Material]]="S",(Table1[[#This Row],[Total Qty]]+Table1[[#This Row],[N+1]]+Table1[[#This Row],[N+2]]),Table1[[#This Row],[Total Qty]]+Table1[[#This Row],[N+1]]),)</f>
        <v>0</v>
      </c>
      <c r="BK811" s="7" t="str">
        <f>IFERROR(IF(((AVERAGE((Table1[[#This Row],[N+1]],Table1[[#This Row],[N+2]]),Table1[[#This Row],[N+3]])-(Table1[[#This Row],[Total Qty]])))&gt;500,"Fixed&gt;500pcs",""),"")</f>
        <v/>
      </c>
      <c r="BL811" s="7" t="str">
        <f>IF(AND(Table1[[#This Row],[Last Forcast]]=0,Table1[[#This Row],[Total Qty]]&gt;0,Table1[[#This Row],[N+1]]&gt;0),"Check PO again","")</f>
        <v/>
      </c>
    </row>
    <row r="812" spans="2:64" x14ac:dyDescent="0.3">
      <c r="B812">
        <v>810</v>
      </c>
      <c r="C812" t="s">
        <v>1020</v>
      </c>
      <c r="D812">
        <f>IFERROR(ROUND((MID(Table1[[#This Row],[Production]],35,(LEN(Table1[[#This Row],[Production]]))-37)/(MID(Table1[[#This Row],[Stock]],35,(LEN(Table1[[#This Row],[Stock]]))-37))),0),"")</f>
        <v>1</v>
      </c>
      <c r="E812" t="s">
        <v>1020</v>
      </c>
      <c r="F812" s="16">
        <f>VLOOKUP(LEFT(Table1[[#This Row],[Production]],LEN(Table1[[#This Row],[Production]])-7),Item!$A$5:$Z$1000,26,0)</f>
        <v>0.81299999999999994</v>
      </c>
      <c r="H812" s="8" t="str">
        <f>IFERROR(VLOOKUP(MID(Table1[[#This Row],[Production]],10,2),Special!$B$2:$D$26,3,0),"")</f>
        <v>-</v>
      </c>
      <c r="J812" t="b">
        <f>EXACT(LEFT(Table1[[#This Row],[Stock]],12),LEFT(Table1[[#This Row],[Production]],12))</f>
        <v>1</v>
      </c>
      <c r="K812" t="b">
        <f>EXACT((RIGHT(Table1[[#This Row],[Stock]],3)),((RIGHT(Table1[[#This Row],[Production]],3))))</f>
        <v>1</v>
      </c>
      <c r="L812" s="14" t="str">
        <f>IFERROR(VLOOKUP(Table1[[#This Row],[Stock]],[1]Sheet1!$A$7:$N$10000,14,0),"")</f>
        <v/>
      </c>
      <c r="M812" s="14" t="str">
        <f>IFERROR(ROUND((Table1[[#This Row],[Stock
(S&amp;L)]]/Table1[[#This Row],[Rate
(L/S)]]),0),"")</f>
        <v/>
      </c>
      <c r="O812" t="str">
        <f>IF(Table1[[#This Row],[Rate
(L/S)]]=1,"P/E","C")</f>
        <v>P/E</v>
      </c>
      <c r="P812" s="7">
        <f>IFERROR(VLOOKUP(Table1[[#This Row],[Stock]],[2]CUS030!$A$5:$BO$10000,21,0)/Table1[[#This Row],[Rate
(L/S)]],"")</f>
        <v>0</v>
      </c>
      <c r="Q812" s="7">
        <f>IFERROR(VLOOKUP(Table1[[#This Row],[Stock]],[2]CUS030!$A$5:$BO$10000,22,0)/Table1[[#This Row],[Rate
(L/S)]],"")</f>
        <v>0</v>
      </c>
      <c r="R812" s="7">
        <f>IFERROR(VLOOKUP(Table1[[#This Row],[Stock]],[2]CUS030!$A$5:$BO$10000,23,0)/Table1[[#This Row],[Rate
(L/S)]],"")</f>
        <v>0</v>
      </c>
      <c r="S812" s="7">
        <f>IFERROR(VLOOKUP(Table1[[#This Row],[Stock]],[2]CUS030!$A$5:$BO$10000,24,0)/Table1[[#This Row],[Rate
(L/S)]],"")</f>
        <v>0</v>
      </c>
      <c r="T812" s="7">
        <f>IFERROR(VLOOKUP(Table1[[#This Row],[Stock]],[2]CUS030!$A$5:$BO$10000,25,0)/Table1[[#This Row],[Rate
(L/S)]],"")</f>
        <v>0</v>
      </c>
      <c r="U812" s="7">
        <f>IFERROR(VLOOKUP(Table1[[#This Row],[Stock]],[2]CUS030!$A$5:$BO$10000,26,0)/Table1[[#This Row],[Rate
(L/S)]],"")</f>
        <v>0</v>
      </c>
      <c r="V812" s="7">
        <f>IFERROR(VLOOKUP(Table1[[#This Row],[Stock]],[2]CUS030!$A$5:$BO$10000,27,0)/Table1[[#This Row],[Rate
(L/S)]],"")</f>
        <v>0</v>
      </c>
      <c r="W812" s="7">
        <f>IFERROR(VLOOKUP(Table1[[#This Row],[Stock]],[2]CUS030!$A$5:$BO$10000,28,0)/Table1[[#This Row],[Rate
(L/S)]],"")</f>
        <v>0</v>
      </c>
      <c r="X812" s="7">
        <f>IFERROR(VLOOKUP(Table1[[#This Row],[Stock]],[2]CUS030!$A$5:$BO$10000,29,0)/Table1[[#This Row],[Rate
(L/S)]],"")</f>
        <v>0</v>
      </c>
      <c r="Y812" s="7">
        <f>IFERROR(VLOOKUP(Table1[[#This Row],[Stock]],[2]CUS030!$A$5:$BO$10000,30,0)/Table1[[#This Row],[Rate
(L/S)]],"")</f>
        <v>0</v>
      </c>
      <c r="Z812" s="7">
        <f>IFERROR(VLOOKUP(Table1[[#This Row],[Stock]],[2]CUS030!$A$5:$BO$10000,31,0)/Table1[[#This Row],[Rate
(L/S)]],"")</f>
        <v>0</v>
      </c>
      <c r="AA812" s="7">
        <f>IFERROR(VLOOKUP(Table1[[#This Row],[Stock]],[2]CUS030!$A$5:$BO$10000,32,0)/Table1[[#This Row],[Rate
(L/S)]],"")</f>
        <v>0</v>
      </c>
      <c r="AB812" s="7">
        <f>IFERROR(VLOOKUP(Table1[[#This Row],[Stock]],[2]CUS030!$A$5:$BO$10000,33,0)/Table1[[#This Row],[Rate
(L/S)]],"")</f>
        <v>0</v>
      </c>
      <c r="AC812" s="7">
        <f>IFERROR(VLOOKUP(Table1[[#This Row],[Stock]],[2]CUS030!$A$5:$BO$10000,34,0)/Table1[[#This Row],[Rate
(L/S)]],"")</f>
        <v>0</v>
      </c>
      <c r="AD812" s="7">
        <f>IFERROR(VLOOKUP(Table1[[#This Row],[Stock]],[2]CUS030!$A$5:$BO$10000,35,0)/Table1[[#This Row],[Rate
(L/S)]],"")</f>
        <v>0</v>
      </c>
      <c r="AE812" s="7">
        <f>IFERROR(VLOOKUP(Table1[[#This Row],[Stock]],[2]CUS030!$A$5:$BO$10000,36,0)/Table1[[#This Row],[Rate
(L/S)]],"")</f>
        <v>0</v>
      </c>
      <c r="AF812" s="7">
        <f>IFERROR(VLOOKUP(Table1[[#This Row],[Stock]],[2]CUS030!$A$5:$BO$10000,37,0)/Table1[[#This Row],[Rate
(L/S)]],"")</f>
        <v>0</v>
      </c>
      <c r="AG812" s="7">
        <f>IFERROR(VLOOKUP(Table1[[#This Row],[Stock]],[2]CUS030!$A$5:$BO$10000,38,0)/Table1[[#This Row],[Rate
(L/S)]],"")</f>
        <v>0</v>
      </c>
      <c r="AH812" s="7">
        <f>IFERROR(VLOOKUP(Table1[[#This Row],[Stock]],[2]CUS030!$A$5:$BO$10000,39,0)/Table1[[#This Row],[Rate
(L/S)]],"")</f>
        <v>0</v>
      </c>
      <c r="AI812" s="7">
        <f>IFERROR(VLOOKUP(Table1[[#This Row],[Stock]],[2]CUS030!$A$5:$BO$10000,40,0)/Table1[[#This Row],[Rate
(L/S)]],"")</f>
        <v>0</v>
      </c>
      <c r="AJ812" s="7">
        <f>IFERROR(VLOOKUP(Table1[[#This Row],[Stock]],[2]CUS030!$A$5:$BO$10000,41,0)/Table1[[#This Row],[Rate
(L/S)]],"")</f>
        <v>0</v>
      </c>
      <c r="AK812" s="7">
        <f>IFERROR(VLOOKUP(Table1[[#This Row],[Stock]],[2]CUS030!$A$5:$BO$10000,42,0)/Table1[[#This Row],[Rate
(L/S)]],"")</f>
        <v>0</v>
      </c>
      <c r="AL812" s="7">
        <f>IFERROR(VLOOKUP(Table1[[#This Row],[Stock]],[2]CUS030!$A$5:$BO$10000,43,0)/Table1[[#This Row],[Rate
(L/S)]],"")</f>
        <v>0</v>
      </c>
      <c r="AM812" s="7">
        <f>IFERROR(VLOOKUP(Table1[[#This Row],[Stock]],[2]CUS030!$A$5:$BO$10000,44,0)/Table1[[#This Row],[Rate
(L/S)]],"")</f>
        <v>0</v>
      </c>
      <c r="AN812" s="7">
        <f>IFERROR(VLOOKUP(Table1[[#This Row],[Stock]],[2]CUS030!$A$5:$BO$10000,45,0)/Table1[[#This Row],[Rate
(L/S)]],"")</f>
        <v>0</v>
      </c>
      <c r="AO812" s="7">
        <f>IFERROR(VLOOKUP(Table1[[#This Row],[Stock]],[2]CUS030!$A$5:$BO$10000,46,0)/Table1[[#This Row],[Rate
(L/S)]],"")</f>
        <v>0</v>
      </c>
      <c r="AP812" s="7">
        <f>IFERROR(VLOOKUP(Table1[[#This Row],[Stock]],[2]CUS030!$A$5:$BO$10000,47,0)/Table1[[#This Row],[Rate
(L/S)]],"")</f>
        <v>0</v>
      </c>
      <c r="AQ812" s="7">
        <f>IFERROR(VLOOKUP(Table1[[#This Row],[Stock]],[2]CUS030!$A$5:$BO$10000,48,0)/Table1[[#This Row],[Rate
(L/S)]],"")</f>
        <v>0</v>
      </c>
      <c r="AR812" s="7">
        <f>IFERROR(VLOOKUP(Table1[[#This Row],[Stock]],[2]CUS030!$A$5:$BO$10000,49,0)/Table1[[#This Row],[Rate
(L/S)]],"")</f>
        <v>0</v>
      </c>
      <c r="AS812" s="7">
        <f>IFERROR(VLOOKUP(Table1[[#This Row],[Stock]],[2]CUS030!$A$5:$BO$10000,50,0)/Table1[[#This Row],[Rate
(L/S)]],"")</f>
        <v>0</v>
      </c>
      <c r="AT812" s="7">
        <f>IFERROR(VLOOKUP(Table1[[#This Row],[Stock]],[2]CUS030!$A$5:$BO$10000,51,0)/Table1[[#This Row],[Rate
(L/S)]],"")</f>
        <v>0</v>
      </c>
      <c r="AU812" s="7">
        <f>IFERROR(VLOOKUP(Table1[[#This Row],[Stock]],[2]CUS030!$A$5:$BO$10000,52,0)/Table1[[#This Row],[Rate
(L/S)]],"")</f>
        <v>0</v>
      </c>
      <c r="AV812" s="7">
        <f>IFERROR(VLOOKUP(Table1[[#This Row],[Stock]],[2]CUS030!$A$5:$BO$10000,53,0)/Table1[[#This Row],[Rate
(L/S)]],"")</f>
        <v>0</v>
      </c>
      <c r="AW812" s="7">
        <f>IFERROR(VLOOKUP(Table1[[#This Row],[Stock]],[2]CUS030!$A$5:$BO$10000,54,0)/Table1[[#This Row],[Rate
(L/S)]],"")</f>
        <v>0</v>
      </c>
      <c r="AX812" s="7">
        <f>IFERROR(VLOOKUP(Table1[[#This Row],[Stock]],[2]CUS030!$A$5:$BO$10000,55,0)/Table1[[#This Row],[Rate
(L/S)]],"")</f>
        <v>0</v>
      </c>
      <c r="AY812" s="7">
        <f>IFERROR(VLOOKUP(Table1[[#This Row],[Stock]],[2]CUS030!$A$5:$BO$10000,56,0)/Table1[[#This Row],[Rate
(L/S)]],"")</f>
        <v>0</v>
      </c>
      <c r="AZ812" s="7">
        <f>IFERROR(VLOOKUP(Table1[[#This Row],[Stock]],[2]CUS030!$A$5:$BO$10000,57,0)/Table1[[#This Row],[Rate
(L/S)]],"")</f>
        <v>0</v>
      </c>
      <c r="BA812" s="7">
        <f>IFERROR(VLOOKUP(Table1[[#This Row],[Stock]],[2]CUS030!$A$5:$BO$10000,58,0)/Table1[[#This Row],[Rate
(L/S)]],"")</f>
        <v>0</v>
      </c>
      <c r="BB812" s="7">
        <f>IFERROR(VLOOKUP(Table1[[#This Row],[Stock]],[2]CUS030!$A$5:$BO$10000,59,0)/Table1[[#This Row],[Rate
(L/S)]],"")</f>
        <v>0</v>
      </c>
      <c r="BC812" s="7">
        <f>IFERROR(VLOOKUP(Table1[[#This Row],[Stock]],[2]CUS030!$A$5:$BO$10000,60,0)/Table1[[#This Row],[Rate
(L/S)]],"")</f>
        <v>0</v>
      </c>
      <c r="BD812" s="7">
        <f>IFERROR(VLOOKUP(Table1[[#This Row],[Stock]],[2]CUS030!$A$5:$BO$10000,61,0)/Table1[[#This Row],[Rate
(L/S)]],"")</f>
        <v>0</v>
      </c>
      <c r="BE812" s="7">
        <f>IFERROR(VLOOKUP(Table1[[#This Row],[Stock]],[2]CUS030!$A$5:$BO$10000,62,0)/Table1[[#This Row],[Rate
(L/S)]],"")</f>
        <v>0</v>
      </c>
      <c r="BF812" s="7">
        <f>IFERROR(VLOOKUP(Table1[[#This Row],[Stock]],[2]CUS030!$A$5:$BO$10000,63,0)/Table1[[#This Row],[Rate
(L/S)]],"")</f>
        <v>0</v>
      </c>
      <c r="BG812" s="7">
        <f>IFERROR(VLOOKUP(Table1[[#This Row],[Stock]],[2]CUS030!$A$5:$BO$10000,64,0)/Table1[[#This Row],[Rate
(L/S)]],"")</f>
        <v>0</v>
      </c>
      <c r="BH812" s="7">
        <f>IFERROR(VLOOKUP(Table1[[#This Row],[Stock]],[2]CUS030!$A$5:$BO$10000,65,0)/Table1[[#This Row],[Rate
(L/S)]],"")</f>
        <v>0</v>
      </c>
      <c r="BI812" s="7" t="s">
        <v>1</v>
      </c>
      <c r="BJ812" s="15">
        <f>IFERROR(IF(Table1[[#This Row],[S.Material]]="S",(Table1[[#This Row],[Total Qty]]+Table1[[#This Row],[N+1]]+Table1[[#This Row],[N+2]]),Table1[[#This Row],[Total Qty]]+Table1[[#This Row],[N+1]]),)</f>
        <v>0</v>
      </c>
      <c r="BK812" s="7" t="str">
        <f>IFERROR(IF(((AVERAGE((Table1[[#This Row],[N+1]],Table1[[#This Row],[N+2]]),Table1[[#This Row],[N+3]])-(Table1[[#This Row],[Total Qty]])))&gt;500,"Fixed&gt;500pcs",""),"")</f>
        <v/>
      </c>
      <c r="BL812" s="7" t="str">
        <f>IF(AND(Table1[[#This Row],[Last Forcast]]=0,Table1[[#This Row],[Total Qty]]&gt;0,Table1[[#This Row],[N+1]]&gt;0),"Check PO again","")</f>
        <v/>
      </c>
    </row>
    <row r="813" spans="2:64" x14ac:dyDescent="0.3">
      <c r="B813">
        <v>811</v>
      </c>
      <c r="C813" t="s">
        <v>1021</v>
      </c>
      <c r="D813">
        <f>IFERROR(ROUND((MID(Table1[[#This Row],[Production]],35,(LEN(Table1[[#This Row],[Production]]))-37)/(MID(Table1[[#This Row],[Stock]],35,(LEN(Table1[[#This Row],[Stock]]))-37))),0),"")</f>
        <v>1</v>
      </c>
      <c r="E813" t="s">
        <v>1021</v>
      </c>
      <c r="F813" s="16">
        <f>VLOOKUP(LEFT(Table1[[#This Row],[Production]],LEN(Table1[[#This Row],[Production]])-7),Item!$A$5:$Z$1000,26,0)</f>
        <v>1.47</v>
      </c>
      <c r="H813" s="8" t="str">
        <f>IFERROR(VLOOKUP(MID(Table1[[#This Row],[Production]],10,2),Special!$B$2:$D$26,3,0),"")</f>
        <v>-</v>
      </c>
      <c r="J813" t="b">
        <f>EXACT(LEFT(Table1[[#This Row],[Stock]],12),LEFT(Table1[[#This Row],[Production]],12))</f>
        <v>1</v>
      </c>
      <c r="K813" t="b">
        <f>EXACT((RIGHT(Table1[[#This Row],[Stock]],3)),((RIGHT(Table1[[#This Row],[Production]],3))))</f>
        <v>1</v>
      </c>
      <c r="L813" s="14" t="str">
        <f>IFERROR(VLOOKUP(Table1[[#This Row],[Stock]],[1]Sheet1!$A$7:$N$10000,14,0),"")</f>
        <v/>
      </c>
      <c r="M813" s="14" t="str">
        <f>IFERROR(ROUND((Table1[[#This Row],[Stock
(S&amp;L)]]/Table1[[#This Row],[Rate
(L/S)]]),0),"")</f>
        <v/>
      </c>
      <c r="O813" t="str">
        <f>IF(Table1[[#This Row],[Rate
(L/S)]]=1,"P/E","C")</f>
        <v>P/E</v>
      </c>
      <c r="P813" s="7">
        <f>IFERROR(VLOOKUP(Table1[[#This Row],[Stock]],[2]CUS030!$A$5:$BO$10000,21,0)/Table1[[#This Row],[Rate
(L/S)]],"")</f>
        <v>0</v>
      </c>
      <c r="Q813" s="7">
        <f>IFERROR(VLOOKUP(Table1[[#This Row],[Stock]],[2]CUS030!$A$5:$BO$10000,22,0)/Table1[[#This Row],[Rate
(L/S)]],"")</f>
        <v>0</v>
      </c>
      <c r="R813" s="7">
        <f>IFERROR(VLOOKUP(Table1[[#This Row],[Stock]],[2]CUS030!$A$5:$BO$10000,23,0)/Table1[[#This Row],[Rate
(L/S)]],"")</f>
        <v>0</v>
      </c>
      <c r="S813" s="7">
        <f>IFERROR(VLOOKUP(Table1[[#This Row],[Stock]],[2]CUS030!$A$5:$BO$10000,24,0)/Table1[[#This Row],[Rate
(L/S)]],"")</f>
        <v>0</v>
      </c>
      <c r="T813" s="7">
        <f>IFERROR(VLOOKUP(Table1[[#This Row],[Stock]],[2]CUS030!$A$5:$BO$10000,25,0)/Table1[[#This Row],[Rate
(L/S)]],"")</f>
        <v>0</v>
      </c>
      <c r="U813" s="7">
        <f>IFERROR(VLOOKUP(Table1[[#This Row],[Stock]],[2]CUS030!$A$5:$BO$10000,26,0)/Table1[[#This Row],[Rate
(L/S)]],"")</f>
        <v>0</v>
      </c>
      <c r="V813" s="7">
        <f>IFERROR(VLOOKUP(Table1[[#This Row],[Stock]],[2]CUS030!$A$5:$BO$10000,27,0)/Table1[[#This Row],[Rate
(L/S)]],"")</f>
        <v>0</v>
      </c>
      <c r="W813" s="7">
        <f>IFERROR(VLOOKUP(Table1[[#This Row],[Stock]],[2]CUS030!$A$5:$BO$10000,28,0)/Table1[[#This Row],[Rate
(L/S)]],"")</f>
        <v>0</v>
      </c>
      <c r="X813" s="7">
        <f>IFERROR(VLOOKUP(Table1[[#This Row],[Stock]],[2]CUS030!$A$5:$BO$10000,29,0)/Table1[[#This Row],[Rate
(L/S)]],"")</f>
        <v>0</v>
      </c>
      <c r="Y813" s="7">
        <f>IFERROR(VLOOKUP(Table1[[#This Row],[Stock]],[2]CUS030!$A$5:$BO$10000,30,0)/Table1[[#This Row],[Rate
(L/S)]],"")</f>
        <v>0</v>
      </c>
      <c r="Z813" s="7">
        <f>IFERROR(VLOOKUP(Table1[[#This Row],[Stock]],[2]CUS030!$A$5:$BO$10000,31,0)/Table1[[#This Row],[Rate
(L/S)]],"")</f>
        <v>0</v>
      </c>
      <c r="AA813" s="7">
        <f>IFERROR(VLOOKUP(Table1[[#This Row],[Stock]],[2]CUS030!$A$5:$BO$10000,32,0)/Table1[[#This Row],[Rate
(L/S)]],"")</f>
        <v>0</v>
      </c>
      <c r="AB813" s="7">
        <f>IFERROR(VLOOKUP(Table1[[#This Row],[Stock]],[2]CUS030!$A$5:$BO$10000,33,0)/Table1[[#This Row],[Rate
(L/S)]],"")</f>
        <v>0</v>
      </c>
      <c r="AC813" s="7">
        <f>IFERROR(VLOOKUP(Table1[[#This Row],[Stock]],[2]CUS030!$A$5:$BO$10000,34,0)/Table1[[#This Row],[Rate
(L/S)]],"")</f>
        <v>0</v>
      </c>
      <c r="AD813" s="7">
        <f>IFERROR(VLOOKUP(Table1[[#This Row],[Stock]],[2]CUS030!$A$5:$BO$10000,35,0)/Table1[[#This Row],[Rate
(L/S)]],"")</f>
        <v>0</v>
      </c>
      <c r="AE813" s="7">
        <f>IFERROR(VLOOKUP(Table1[[#This Row],[Stock]],[2]CUS030!$A$5:$BO$10000,36,0)/Table1[[#This Row],[Rate
(L/S)]],"")</f>
        <v>0</v>
      </c>
      <c r="AF813" s="7">
        <f>IFERROR(VLOOKUP(Table1[[#This Row],[Stock]],[2]CUS030!$A$5:$BO$10000,37,0)/Table1[[#This Row],[Rate
(L/S)]],"")</f>
        <v>0</v>
      </c>
      <c r="AG813" s="7">
        <f>IFERROR(VLOOKUP(Table1[[#This Row],[Stock]],[2]CUS030!$A$5:$BO$10000,38,0)/Table1[[#This Row],[Rate
(L/S)]],"")</f>
        <v>0</v>
      </c>
      <c r="AH813" s="7">
        <f>IFERROR(VLOOKUP(Table1[[#This Row],[Stock]],[2]CUS030!$A$5:$BO$10000,39,0)/Table1[[#This Row],[Rate
(L/S)]],"")</f>
        <v>0</v>
      </c>
      <c r="AI813" s="7">
        <f>IFERROR(VLOOKUP(Table1[[#This Row],[Stock]],[2]CUS030!$A$5:$BO$10000,40,0)/Table1[[#This Row],[Rate
(L/S)]],"")</f>
        <v>0</v>
      </c>
      <c r="AJ813" s="7">
        <f>IFERROR(VLOOKUP(Table1[[#This Row],[Stock]],[2]CUS030!$A$5:$BO$10000,41,0)/Table1[[#This Row],[Rate
(L/S)]],"")</f>
        <v>0</v>
      </c>
      <c r="AK813" s="7">
        <f>IFERROR(VLOOKUP(Table1[[#This Row],[Stock]],[2]CUS030!$A$5:$BO$10000,42,0)/Table1[[#This Row],[Rate
(L/S)]],"")</f>
        <v>0</v>
      </c>
      <c r="AL813" s="7">
        <f>IFERROR(VLOOKUP(Table1[[#This Row],[Stock]],[2]CUS030!$A$5:$BO$10000,43,0)/Table1[[#This Row],[Rate
(L/S)]],"")</f>
        <v>0</v>
      </c>
      <c r="AM813" s="7">
        <f>IFERROR(VLOOKUP(Table1[[#This Row],[Stock]],[2]CUS030!$A$5:$BO$10000,44,0)/Table1[[#This Row],[Rate
(L/S)]],"")</f>
        <v>0</v>
      </c>
      <c r="AN813" s="7">
        <f>IFERROR(VLOOKUP(Table1[[#This Row],[Stock]],[2]CUS030!$A$5:$BO$10000,45,0)/Table1[[#This Row],[Rate
(L/S)]],"")</f>
        <v>0</v>
      </c>
      <c r="AO813" s="7">
        <f>IFERROR(VLOOKUP(Table1[[#This Row],[Stock]],[2]CUS030!$A$5:$BO$10000,46,0)/Table1[[#This Row],[Rate
(L/S)]],"")</f>
        <v>0</v>
      </c>
      <c r="AP813" s="7">
        <f>IFERROR(VLOOKUP(Table1[[#This Row],[Stock]],[2]CUS030!$A$5:$BO$10000,47,0)/Table1[[#This Row],[Rate
(L/S)]],"")</f>
        <v>0</v>
      </c>
      <c r="AQ813" s="7">
        <f>IFERROR(VLOOKUP(Table1[[#This Row],[Stock]],[2]CUS030!$A$5:$BO$10000,48,0)/Table1[[#This Row],[Rate
(L/S)]],"")</f>
        <v>0</v>
      </c>
      <c r="AR813" s="7">
        <f>IFERROR(VLOOKUP(Table1[[#This Row],[Stock]],[2]CUS030!$A$5:$BO$10000,49,0)/Table1[[#This Row],[Rate
(L/S)]],"")</f>
        <v>0</v>
      </c>
      <c r="AS813" s="7">
        <f>IFERROR(VLOOKUP(Table1[[#This Row],[Stock]],[2]CUS030!$A$5:$BO$10000,50,0)/Table1[[#This Row],[Rate
(L/S)]],"")</f>
        <v>0</v>
      </c>
      <c r="AT813" s="7">
        <f>IFERROR(VLOOKUP(Table1[[#This Row],[Stock]],[2]CUS030!$A$5:$BO$10000,51,0)/Table1[[#This Row],[Rate
(L/S)]],"")</f>
        <v>0</v>
      </c>
      <c r="AU813" s="7">
        <f>IFERROR(VLOOKUP(Table1[[#This Row],[Stock]],[2]CUS030!$A$5:$BO$10000,52,0)/Table1[[#This Row],[Rate
(L/S)]],"")</f>
        <v>0</v>
      </c>
      <c r="AV813" s="7">
        <f>IFERROR(VLOOKUP(Table1[[#This Row],[Stock]],[2]CUS030!$A$5:$BO$10000,53,0)/Table1[[#This Row],[Rate
(L/S)]],"")</f>
        <v>0</v>
      </c>
      <c r="AW813" s="7">
        <f>IFERROR(VLOOKUP(Table1[[#This Row],[Stock]],[2]CUS030!$A$5:$BO$10000,54,0)/Table1[[#This Row],[Rate
(L/S)]],"")</f>
        <v>0</v>
      </c>
      <c r="AX813" s="7">
        <f>IFERROR(VLOOKUP(Table1[[#This Row],[Stock]],[2]CUS030!$A$5:$BO$10000,55,0)/Table1[[#This Row],[Rate
(L/S)]],"")</f>
        <v>0</v>
      </c>
      <c r="AY813" s="7">
        <f>IFERROR(VLOOKUP(Table1[[#This Row],[Stock]],[2]CUS030!$A$5:$BO$10000,56,0)/Table1[[#This Row],[Rate
(L/S)]],"")</f>
        <v>0</v>
      </c>
      <c r="AZ813" s="7">
        <f>IFERROR(VLOOKUP(Table1[[#This Row],[Stock]],[2]CUS030!$A$5:$BO$10000,57,0)/Table1[[#This Row],[Rate
(L/S)]],"")</f>
        <v>0</v>
      </c>
      <c r="BA813" s="7">
        <f>IFERROR(VLOOKUP(Table1[[#This Row],[Stock]],[2]CUS030!$A$5:$BO$10000,58,0)/Table1[[#This Row],[Rate
(L/S)]],"")</f>
        <v>0</v>
      </c>
      <c r="BB813" s="7">
        <f>IFERROR(VLOOKUP(Table1[[#This Row],[Stock]],[2]CUS030!$A$5:$BO$10000,59,0)/Table1[[#This Row],[Rate
(L/S)]],"")</f>
        <v>0</v>
      </c>
      <c r="BC813" s="7">
        <f>IFERROR(VLOOKUP(Table1[[#This Row],[Stock]],[2]CUS030!$A$5:$BO$10000,60,0)/Table1[[#This Row],[Rate
(L/S)]],"")</f>
        <v>0</v>
      </c>
      <c r="BD813" s="7">
        <f>IFERROR(VLOOKUP(Table1[[#This Row],[Stock]],[2]CUS030!$A$5:$BO$10000,61,0)/Table1[[#This Row],[Rate
(L/S)]],"")</f>
        <v>0</v>
      </c>
      <c r="BE813" s="7">
        <f>IFERROR(VLOOKUP(Table1[[#This Row],[Stock]],[2]CUS030!$A$5:$BO$10000,62,0)/Table1[[#This Row],[Rate
(L/S)]],"")</f>
        <v>0</v>
      </c>
      <c r="BF813" s="7">
        <f>IFERROR(VLOOKUP(Table1[[#This Row],[Stock]],[2]CUS030!$A$5:$BO$10000,63,0)/Table1[[#This Row],[Rate
(L/S)]],"")</f>
        <v>0</v>
      </c>
      <c r="BG813" s="7">
        <f>IFERROR(VLOOKUP(Table1[[#This Row],[Stock]],[2]CUS030!$A$5:$BO$10000,64,0)/Table1[[#This Row],[Rate
(L/S)]],"")</f>
        <v>0</v>
      </c>
      <c r="BH813" s="7">
        <f>IFERROR(VLOOKUP(Table1[[#This Row],[Stock]],[2]CUS030!$A$5:$BO$10000,65,0)/Table1[[#This Row],[Rate
(L/S)]],"")</f>
        <v>0</v>
      </c>
      <c r="BI813" s="7" t="s">
        <v>1</v>
      </c>
      <c r="BJ813" s="15">
        <f>IFERROR(IF(Table1[[#This Row],[S.Material]]="S",(Table1[[#This Row],[Total Qty]]+Table1[[#This Row],[N+1]]+Table1[[#This Row],[N+2]]),Table1[[#This Row],[Total Qty]]+Table1[[#This Row],[N+1]]),)</f>
        <v>0</v>
      </c>
      <c r="BK813" s="7" t="str">
        <f>IFERROR(IF(((AVERAGE((Table1[[#This Row],[N+1]],Table1[[#This Row],[N+2]]),Table1[[#This Row],[N+3]])-(Table1[[#This Row],[Total Qty]])))&gt;500,"Fixed&gt;500pcs",""),"")</f>
        <v/>
      </c>
      <c r="BL813" s="7" t="str">
        <f>IF(AND(Table1[[#This Row],[Last Forcast]]=0,Table1[[#This Row],[Total Qty]]&gt;0,Table1[[#This Row],[N+1]]&gt;0),"Check PO again","")</f>
        <v/>
      </c>
    </row>
    <row r="814" spans="2:64" x14ac:dyDescent="0.3">
      <c r="B814">
        <v>812</v>
      </c>
      <c r="C814" t="s">
        <v>1022</v>
      </c>
      <c r="D814">
        <f>IFERROR(ROUND((MID(Table1[[#This Row],[Production]],35,(LEN(Table1[[#This Row],[Production]]))-37)/(MID(Table1[[#This Row],[Stock]],35,(LEN(Table1[[#This Row],[Stock]]))-37))),0),"")</f>
        <v>1</v>
      </c>
      <c r="E814" t="s">
        <v>1022</v>
      </c>
      <c r="F814" s="16">
        <f>VLOOKUP(LEFT(Table1[[#This Row],[Production]],LEN(Table1[[#This Row],[Production]])-7),Item!$A$5:$Z$1000,26,0)</f>
        <v>0.81299999999999994</v>
      </c>
      <c r="H814" s="8" t="str">
        <f>IFERROR(VLOOKUP(MID(Table1[[#This Row],[Production]],10,2),Special!$B$2:$D$26,3,0),"")</f>
        <v>-</v>
      </c>
      <c r="J814" t="b">
        <f>EXACT(LEFT(Table1[[#This Row],[Stock]],12),LEFT(Table1[[#This Row],[Production]],12))</f>
        <v>1</v>
      </c>
      <c r="K814" t="b">
        <f>EXACT((RIGHT(Table1[[#This Row],[Stock]],3)),((RIGHT(Table1[[#This Row],[Production]],3))))</f>
        <v>1</v>
      </c>
      <c r="L814" s="14" t="str">
        <f>IFERROR(VLOOKUP(Table1[[#This Row],[Stock]],[1]Sheet1!$A$7:$N$10000,14,0),"")</f>
        <v/>
      </c>
      <c r="M814" s="14" t="str">
        <f>IFERROR(ROUND((Table1[[#This Row],[Stock
(S&amp;L)]]/Table1[[#This Row],[Rate
(L/S)]]),0),"")</f>
        <v/>
      </c>
      <c r="O814" t="str">
        <f>IF(Table1[[#This Row],[Rate
(L/S)]]=1,"P/E","C")</f>
        <v>P/E</v>
      </c>
      <c r="P814" s="7">
        <f>IFERROR(VLOOKUP(Table1[[#This Row],[Stock]],[2]CUS030!$A$5:$BO$10000,21,0)/Table1[[#This Row],[Rate
(L/S)]],"")</f>
        <v>0</v>
      </c>
      <c r="Q814" s="7">
        <f>IFERROR(VLOOKUP(Table1[[#This Row],[Stock]],[2]CUS030!$A$5:$BO$10000,22,0)/Table1[[#This Row],[Rate
(L/S)]],"")</f>
        <v>0</v>
      </c>
      <c r="R814" s="7">
        <f>IFERROR(VLOOKUP(Table1[[#This Row],[Stock]],[2]CUS030!$A$5:$BO$10000,23,0)/Table1[[#This Row],[Rate
(L/S)]],"")</f>
        <v>0</v>
      </c>
      <c r="S814" s="7">
        <f>IFERROR(VLOOKUP(Table1[[#This Row],[Stock]],[2]CUS030!$A$5:$BO$10000,24,0)/Table1[[#This Row],[Rate
(L/S)]],"")</f>
        <v>0</v>
      </c>
      <c r="T814" s="7">
        <f>IFERROR(VLOOKUP(Table1[[#This Row],[Stock]],[2]CUS030!$A$5:$BO$10000,25,0)/Table1[[#This Row],[Rate
(L/S)]],"")</f>
        <v>0</v>
      </c>
      <c r="U814" s="7">
        <f>IFERROR(VLOOKUP(Table1[[#This Row],[Stock]],[2]CUS030!$A$5:$BO$10000,26,0)/Table1[[#This Row],[Rate
(L/S)]],"")</f>
        <v>0</v>
      </c>
      <c r="V814" s="7">
        <f>IFERROR(VLOOKUP(Table1[[#This Row],[Stock]],[2]CUS030!$A$5:$BO$10000,27,0)/Table1[[#This Row],[Rate
(L/S)]],"")</f>
        <v>0</v>
      </c>
      <c r="W814" s="7">
        <f>IFERROR(VLOOKUP(Table1[[#This Row],[Stock]],[2]CUS030!$A$5:$BO$10000,28,0)/Table1[[#This Row],[Rate
(L/S)]],"")</f>
        <v>0</v>
      </c>
      <c r="X814" s="7">
        <f>IFERROR(VLOOKUP(Table1[[#This Row],[Stock]],[2]CUS030!$A$5:$BO$10000,29,0)/Table1[[#This Row],[Rate
(L/S)]],"")</f>
        <v>0</v>
      </c>
      <c r="Y814" s="7">
        <f>IFERROR(VLOOKUP(Table1[[#This Row],[Stock]],[2]CUS030!$A$5:$BO$10000,30,0)/Table1[[#This Row],[Rate
(L/S)]],"")</f>
        <v>0</v>
      </c>
      <c r="Z814" s="7">
        <f>IFERROR(VLOOKUP(Table1[[#This Row],[Stock]],[2]CUS030!$A$5:$BO$10000,31,0)/Table1[[#This Row],[Rate
(L/S)]],"")</f>
        <v>0</v>
      </c>
      <c r="AA814" s="7">
        <f>IFERROR(VLOOKUP(Table1[[#This Row],[Stock]],[2]CUS030!$A$5:$BO$10000,32,0)/Table1[[#This Row],[Rate
(L/S)]],"")</f>
        <v>0</v>
      </c>
      <c r="AB814" s="7">
        <f>IFERROR(VLOOKUP(Table1[[#This Row],[Stock]],[2]CUS030!$A$5:$BO$10000,33,0)/Table1[[#This Row],[Rate
(L/S)]],"")</f>
        <v>0</v>
      </c>
      <c r="AC814" s="7">
        <f>IFERROR(VLOOKUP(Table1[[#This Row],[Stock]],[2]CUS030!$A$5:$BO$10000,34,0)/Table1[[#This Row],[Rate
(L/S)]],"")</f>
        <v>0</v>
      </c>
      <c r="AD814" s="7">
        <f>IFERROR(VLOOKUP(Table1[[#This Row],[Stock]],[2]CUS030!$A$5:$BO$10000,35,0)/Table1[[#This Row],[Rate
(L/S)]],"")</f>
        <v>0</v>
      </c>
      <c r="AE814" s="7">
        <f>IFERROR(VLOOKUP(Table1[[#This Row],[Stock]],[2]CUS030!$A$5:$BO$10000,36,0)/Table1[[#This Row],[Rate
(L/S)]],"")</f>
        <v>0</v>
      </c>
      <c r="AF814" s="7">
        <f>IFERROR(VLOOKUP(Table1[[#This Row],[Stock]],[2]CUS030!$A$5:$BO$10000,37,0)/Table1[[#This Row],[Rate
(L/S)]],"")</f>
        <v>0</v>
      </c>
      <c r="AG814" s="7">
        <f>IFERROR(VLOOKUP(Table1[[#This Row],[Stock]],[2]CUS030!$A$5:$BO$10000,38,0)/Table1[[#This Row],[Rate
(L/S)]],"")</f>
        <v>0</v>
      </c>
      <c r="AH814" s="7">
        <f>IFERROR(VLOOKUP(Table1[[#This Row],[Stock]],[2]CUS030!$A$5:$BO$10000,39,0)/Table1[[#This Row],[Rate
(L/S)]],"")</f>
        <v>0</v>
      </c>
      <c r="AI814" s="7">
        <f>IFERROR(VLOOKUP(Table1[[#This Row],[Stock]],[2]CUS030!$A$5:$BO$10000,40,0)/Table1[[#This Row],[Rate
(L/S)]],"")</f>
        <v>0</v>
      </c>
      <c r="AJ814" s="7">
        <f>IFERROR(VLOOKUP(Table1[[#This Row],[Stock]],[2]CUS030!$A$5:$BO$10000,41,0)/Table1[[#This Row],[Rate
(L/S)]],"")</f>
        <v>0</v>
      </c>
      <c r="AK814" s="7">
        <f>IFERROR(VLOOKUP(Table1[[#This Row],[Stock]],[2]CUS030!$A$5:$BO$10000,42,0)/Table1[[#This Row],[Rate
(L/S)]],"")</f>
        <v>0</v>
      </c>
      <c r="AL814" s="7">
        <f>IFERROR(VLOOKUP(Table1[[#This Row],[Stock]],[2]CUS030!$A$5:$BO$10000,43,0)/Table1[[#This Row],[Rate
(L/S)]],"")</f>
        <v>0</v>
      </c>
      <c r="AM814" s="7">
        <f>IFERROR(VLOOKUP(Table1[[#This Row],[Stock]],[2]CUS030!$A$5:$BO$10000,44,0)/Table1[[#This Row],[Rate
(L/S)]],"")</f>
        <v>0</v>
      </c>
      <c r="AN814" s="7">
        <f>IFERROR(VLOOKUP(Table1[[#This Row],[Stock]],[2]CUS030!$A$5:$BO$10000,45,0)/Table1[[#This Row],[Rate
(L/S)]],"")</f>
        <v>0</v>
      </c>
      <c r="AO814" s="7">
        <f>IFERROR(VLOOKUP(Table1[[#This Row],[Stock]],[2]CUS030!$A$5:$BO$10000,46,0)/Table1[[#This Row],[Rate
(L/S)]],"")</f>
        <v>0</v>
      </c>
      <c r="AP814" s="7">
        <f>IFERROR(VLOOKUP(Table1[[#This Row],[Stock]],[2]CUS030!$A$5:$BO$10000,47,0)/Table1[[#This Row],[Rate
(L/S)]],"")</f>
        <v>0</v>
      </c>
      <c r="AQ814" s="7">
        <f>IFERROR(VLOOKUP(Table1[[#This Row],[Stock]],[2]CUS030!$A$5:$BO$10000,48,0)/Table1[[#This Row],[Rate
(L/S)]],"")</f>
        <v>0</v>
      </c>
      <c r="AR814" s="7">
        <f>IFERROR(VLOOKUP(Table1[[#This Row],[Stock]],[2]CUS030!$A$5:$BO$10000,49,0)/Table1[[#This Row],[Rate
(L/S)]],"")</f>
        <v>0</v>
      </c>
      <c r="AS814" s="7">
        <f>IFERROR(VLOOKUP(Table1[[#This Row],[Stock]],[2]CUS030!$A$5:$BO$10000,50,0)/Table1[[#This Row],[Rate
(L/S)]],"")</f>
        <v>0</v>
      </c>
      <c r="AT814" s="7">
        <f>IFERROR(VLOOKUP(Table1[[#This Row],[Stock]],[2]CUS030!$A$5:$BO$10000,51,0)/Table1[[#This Row],[Rate
(L/S)]],"")</f>
        <v>0</v>
      </c>
      <c r="AU814" s="7">
        <f>IFERROR(VLOOKUP(Table1[[#This Row],[Stock]],[2]CUS030!$A$5:$BO$10000,52,0)/Table1[[#This Row],[Rate
(L/S)]],"")</f>
        <v>0</v>
      </c>
      <c r="AV814" s="7">
        <f>IFERROR(VLOOKUP(Table1[[#This Row],[Stock]],[2]CUS030!$A$5:$BO$10000,53,0)/Table1[[#This Row],[Rate
(L/S)]],"")</f>
        <v>0</v>
      </c>
      <c r="AW814" s="7">
        <f>IFERROR(VLOOKUP(Table1[[#This Row],[Stock]],[2]CUS030!$A$5:$BO$10000,54,0)/Table1[[#This Row],[Rate
(L/S)]],"")</f>
        <v>0</v>
      </c>
      <c r="AX814" s="7">
        <f>IFERROR(VLOOKUP(Table1[[#This Row],[Stock]],[2]CUS030!$A$5:$BO$10000,55,0)/Table1[[#This Row],[Rate
(L/S)]],"")</f>
        <v>0</v>
      </c>
      <c r="AY814" s="7">
        <f>IFERROR(VLOOKUP(Table1[[#This Row],[Stock]],[2]CUS030!$A$5:$BO$10000,56,0)/Table1[[#This Row],[Rate
(L/S)]],"")</f>
        <v>0</v>
      </c>
      <c r="AZ814" s="7">
        <f>IFERROR(VLOOKUP(Table1[[#This Row],[Stock]],[2]CUS030!$A$5:$BO$10000,57,0)/Table1[[#This Row],[Rate
(L/S)]],"")</f>
        <v>0</v>
      </c>
      <c r="BA814" s="7">
        <f>IFERROR(VLOOKUP(Table1[[#This Row],[Stock]],[2]CUS030!$A$5:$BO$10000,58,0)/Table1[[#This Row],[Rate
(L/S)]],"")</f>
        <v>0</v>
      </c>
      <c r="BB814" s="7">
        <f>IFERROR(VLOOKUP(Table1[[#This Row],[Stock]],[2]CUS030!$A$5:$BO$10000,59,0)/Table1[[#This Row],[Rate
(L/S)]],"")</f>
        <v>0</v>
      </c>
      <c r="BC814" s="7">
        <f>IFERROR(VLOOKUP(Table1[[#This Row],[Stock]],[2]CUS030!$A$5:$BO$10000,60,0)/Table1[[#This Row],[Rate
(L/S)]],"")</f>
        <v>0</v>
      </c>
      <c r="BD814" s="7">
        <f>IFERROR(VLOOKUP(Table1[[#This Row],[Stock]],[2]CUS030!$A$5:$BO$10000,61,0)/Table1[[#This Row],[Rate
(L/S)]],"")</f>
        <v>0</v>
      </c>
      <c r="BE814" s="7">
        <f>IFERROR(VLOOKUP(Table1[[#This Row],[Stock]],[2]CUS030!$A$5:$BO$10000,62,0)/Table1[[#This Row],[Rate
(L/S)]],"")</f>
        <v>0</v>
      </c>
      <c r="BF814" s="7">
        <f>IFERROR(VLOOKUP(Table1[[#This Row],[Stock]],[2]CUS030!$A$5:$BO$10000,63,0)/Table1[[#This Row],[Rate
(L/S)]],"")</f>
        <v>0</v>
      </c>
      <c r="BG814" s="7">
        <f>IFERROR(VLOOKUP(Table1[[#This Row],[Stock]],[2]CUS030!$A$5:$BO$10000,64,0)/Table1[[#This Row],[Rate
(L/S)]],"")</f>
        <v>0</v>
      </c>
      <c r="BH814" s="7">
        <f>IFERROR(VLOOKUP(Table1[[#This Row],[Stock]],[2]CUS030!$A$5:$BO$10000,65,0)/Table1[[#This Row],[Rate
(L/S)]],"")</f>
        <v>0</v>
      </c>
      <c r="BI814" s="7" t="s">
        <v>1</v>
      </c>
      <c r="BJ814" s="15">
        <f>IFERROR(IF(Table1[[#This Row],[S.Material]]="S",(Table1[[#This Row],[Total Qty]]+Table1[[#This Row],[N+1]]+Table1[[#This Row],[N+2]]),Table1[[#This Row],[Total Qty]]+Table1[[#This Row],[N+1]]),)</f>
        <v>0</v>
      </c>
      <c r="BK814" s="7" t="str">
        <f>IFERROR(IF(((AVERAGE((Table1[[#This Row],[N+1]],Table1[[#This Row],[N+2]]),Table1[[#This Row],[N+3]])-(Table1[[#This Row],[Total Qty]])))&gt;500,"Fixed&gt;500pcs",""),"")</f>
        <v/>
      </c>
      <c r="BL814" s="7" t="str">
        <f>IF(AND(Table1[[#This Row],[Last Forcast]]=0,Table1[[#This Row],[Total Qty]]&gt;0,Table1[[#This Row],[N+1]]&gt;0),"Check PO again","")</f>
        <v/>
      </c>
    </row>
    <row r="815" spans="2:64" x14ac:dyDescent="0.3">
      <c r="B815">
        <v>813</v>
      </c>
      <c r="C815" t="s">
        <v>1023</v>
      </c>
      <c r="D815">
        <f>IFERROR(ROUND((MID(Table1[[#This Row],[Production]],35,(LEN(Table1[[#This Row],[Production]]))-37)/(MID(Table1[[#This Row],[Stock]],35,(LEN(Table1[[#This Row],[Stock]]))-37))),0),"")</f>
        <v>1</v>
      </c>
      <c r="E815" t="s">
        <v>1023</v>
      </c>
      <c r="F815" s="16">
        <f>VLOOKUP(LEFT(Table1[[#This Row],[Production]],LEN(Table1[[#This Row],[Production]])-7),Item!$A$5:$Z$1000,26,0)</f>
        <v>3.8929999999999998</v>
      </c>
      <c r="H815" s="8" t="str">
        <f>IFERROR(VLOOKUP(MID(Table1[[#This Row],[Production]],10,2),Special!$B$2:$D$26,3,0),"")</f>
        <v>-</v>
      </c>
      <c r="J815" t="b">
        <f>EXACT(LEFT(Table1[[#This Row],[Stock]],12),LEFT(Table1[[#This Row],[Production]],12))</f>
        <v>1</v>
      </c>
      <c r="K815" t="b">
        <f>EXACT((RIGHT(Table1[[#This Row],[Stock]],3)),((RIGHT(Table1[[#This Row],[Production]],3))))</f>
        <v>1</v>
      </c>
      <c r="L815" s="14" t="str">
        <f>IFERROR(VLOOKUP(Table1[[#This Row],[Stock]],[1]Sheet1!$A$7:$N$10000,14,0),"")</f>
        <v/>
      </c>
      <c r="M815" s="14" t="str">
        <f>IFERROR(ROUND((Table1[[#This Row],[Stock
(S&amp;L)]]/Table1[[#This Row],[Rate
(L/S)]]),0),"")</f>
        <v/>
      </c>
      <c r="O815" t="str">
        <f>IF(Table1[[#This Row],[Rate
(L/S)]]=1,"P/E","C")</f>
        <v>P/E</v>
      </c>
      <c r="P815" s="7">
        <f>IFERROR(VLOOKUP(Table1[[#This Row],[Stock]],[2]CUS030!$A$5:$BO$10000,21,0)/Table1[[#This Row],[Rate
(L/S)]],"")</f>
        <v>0</v>
      </c>
      <c r="Q815" s="7">
        <f>IFERROR(VLOOKUP(Table1[[#This Row],[Stock]],[2]CUS030!$A$5:$BO$10000,22,0)/Table1[[#This Row],[Rate
(L/S)]],"")</f>
        <v>0</v>
      </c>
      <c r="R815" s="7">
        <f>IFERROR(VLOOKUP(Table1[[#This Row],[Stock]],[2]CUS030!$A$5:$BO$10000,23,0)/Table1[[#This Row],[Rate
(L/S)]],"")</f>
        <v>0</v>
      </c>
      <c r="S815" s="7">
        <f>IFERROR(VLOOKUP(Table1[[#This Row],[Stock]],[2]CUS030!$A$5:$BO$10000,24,0)/Table1[[#This Row],[Rate
(L/S)]],"")</f>
        <v>0</v>
      </c>
      <c r="T815" s="7">
        <f>IFERROR(VLOOKUP(Table1[[#This Row],[Stock]],[2]CUS030!$A$5:$BO$10000,25,0)/Table1[[#This Row],[Rate
(L/S)]],"")</f>
        <v>0</v>
      </c>
      <c r="U815" s="7">
        <f>IFERROR(VLOOKUP(Table1[[#This Row],[Stock]],[2]CUS030!$A$5:$BO$10000,26,0)/Table1[[#This Row],[Rate
(L/S)]],"")</f>
        <v>0</v>
      </c>
      <c r="V815" s="7">
        <f>IFERROR(VLOOKUP(Table1[[#This Row],[Stock]],[2]CUS030!$A$5:$BO$10000,27,0)/Table1[[#This Row],[Rate
(L/S)]],"")</f>
        <v>0</v>
      </c>
      <c r="W815" s="7">
        <f>IFERROR(VLOOKUP(Table1[[#This Row],[Stock]],[2]CUS030!$A$5:$BO$10000,28,0)/Table1[[#This Row],[Rate
(L/S)]],"")</f>
        <v>0</v>
      </c>
      <c r="X815" s="7">
        <f>IFERROR(VLOOKUP(Table1[[#This Row],[Stock]],[2]CUS030!$A$5:$BO$10000,29,0)/Table1[[#This Row],[Rate
(L/S)]],"")</f>
        <v>0</v>
      </c>
      <c r="Y815" s="7">
        <f>IFERROR(VLOOKUP(Table1[[#This Row],[Stock]],[2]CUS030!$A$5:$BO$10000,30,0)/Table1[[#This Row],[Rate
(L/S)]],"")</f>
        <v>0</v>
      </c>
      <c r="Z815" s="7">
        <f>IFERROR(VLOOKUP(Table1[[#This Row],[Stock]],[2]CUS030!$A$5:$BO$10000,31,0)/Table1[[#This Row],[Rate
(L/S)]],"")</f>
        <v>0</v>
      </c>
      <c r="AA815" s="7">
        <f>IFERROR(VLOOKUP(Table1[[#This Row],[Stock]],[2]CUS030!$A$5:$BO$10000,32,0)/Table1[[#This Row],[Rate
(L/S)]],"")</f>
        <v>0</v>
      </c>
      <c r="AB815" s="7">
        <f>IFERROR(VLOOKUP(Table1[[#This Row],[Stock]],[2]CUS030!$A$5:$BO$10000,33,0)/Table1[[#This Row],[Rate
(L/S)]],"")</f>
        <v>0</v>
      </c>
      <c r="AC815" s="7">
        <f>IFERROR(VLOOKUP(Table1[[#This Row],[Stock]],[2]CUS030!$A$5:$BO$10000,34,0)/Table1[[#This Row],[Rate
(L/S)]],"")</f>
        <v>0</v>
      </c>
      <c r="AD815" s="7">
        <f>IFERROR(VLOOKUP(Table1[[#This Row],[Stock]],[2]CUS030!$A$5:$BO$10000,35,0)/Table1[[#This Row],[Rate
(L/S)]],"")</f>
        <v>0</v>
      </c>
      <c r="AE815" s="7">
        <f>IFERROR(VLOOKUP(Table1[[#This Row],[Stock]],[2]CUS030!$A$5:$BO$10000,36,0)/Table1[[#This Row],[Rate
(L/S)]],"")</f>
        <v>0</v>
      </c>
      <c r="AF815" s="7">
        <f>IFERROR(VLOOKUP(Table1[[#This Row],[Stock]],[2]CUS030!$A$5:$BO$10000,37,0)/Table1[[#This Row],[Rate
(L/S)]],"")</f>
        <v>0</v>
      </c>
      <c r="AG815" s="7">
        <f>IFERROR(VLOOKUP(Table1[[#This Row],[Stock]],[2]CUS030!$A$5:$BO$10000,38,0)/Table1[[#This Row],[Rate
(L/S)]],"")</f>
        <v>0</v>
      </c>
      <c r="AH815" s="7">
        <f>IFERROR(VLOOKUP(Table1[[#This Row],[Stock]],[2]CUS030!$A$5:$BO$10000,39,0)/Table1[[#This Row],[Rate
(L/S)]],"")</f>
        <v>0</v>
      </c>
      <c r="AI815" s="7">
        <f>IFERROR(VLOOKUP(Table1[[#This Row],[Stock]],[2]CUS030!$A$5:$BO$10000,40,0)/Table1[[#This Row],[Rate
(L/S)]],"")</f>
        <v>0</v>
      </c>
      <c r="AJ815" s="7">
        <f>IFERROR(VLOOKUP(Table1[[#This Row],[Stock]],[2]CUS030!$A$5:$BO$10000,41,0)/Table1[[#This Row],[Rate
(L/S)]],"")</f>
        <v>0</v>
      </c>
      <c r="AK815" s="7">
        <f>IFERROR(VLOOKUP(Table1[[#This Row],[Stock]],[2]CUS030!$A$5:$BO$10000,42,0)/Table1[[#This Row],[Rate
(L/S)]],"")</f>
        <v>0</v>
      </c>
      <c r="AL815" s="7">
        <f>IFERROR(VLOOKUP(Table1[[#This Row],[Stock]],[2]CUS030!$A$5:$BO$10000,43,0)/Table1[[#This Row],[Rate
(L/S)]],"")</f>
        <v>0</v>
      </c>
      <c r="AM815" s="7">
        <f>IFERROR(VLOOKUP(Table1[[#This Row],[Stock]],[2]CUS030!$A$5:$BO$10000,44,0)/Table1[[#This Row],[Rate
(L/S)]],"")</f>
        <v>0</v>
      </c>
      <c r="AN815" s="7">
        <f>IFERROR(VLOOKUP(Table1[[#This Row],[Stock]],[2]CUS030!$A$5:$BO$10000,45,0)/Table1[[#This Row],[Rate
(L/S)]],"")</f>
        <v>0</v>
      </c>
      <c r="AO815" s="7">
        <f>IFERROR(VLOOKUP(Table1[[#This Row],[Stock]],[2]CUS030!$A$5:$BO$10000,46,0)/Table1[[#This Row],[Rate
(L/S)]],"")</f>
        <v>0</v>
      </c>
      <c r="AP815" s="7">
        <f>IFERROR(VLOOKUP(Table1[[#This Row],[Stock]],[2]CUS030!$A$5:$BO$10000,47,0)/Table1[[#This Row],[Rate
(L/S)]],"")</f>
        <v>0</v>
      </c>
      <c r="AQ815" s="7">
        <f>IFERROR(VLOOKUP(Table1[[#This Row],[Stock]],[2]CUS030!$A$5:$BO$10000,48,0)/Table1[[#This Row],[Rate
(L/S)]],"")</f>
        <v>0</v>
      </c>
      <c r="AR815" s="7">
        <f>IFERROR(VLOOKUP(Table1[[#This Row],[Stock]],[2]CUS030!$A$5:$BO$10000,49,0)/Table1[[#This Row],[Rate
(L/S)]],"")</f>
        <v>0</v>
      </c>
      <c r="AS815" s="7">
        <f>IFERROR(VLOOKUP(Table1[[#This Row],[Stock]],[2]CUS030!$A$5:$BO$10000,50,0)/Table1[[#This Row],[Rate
(L/S)]],"")</f>
        <v>0</v>
      </c>
      <c r="AT815" s="7">
        <f>IFERROR(VLOOKUP(Table1[[#This Row],[Stock]],[2]CUS030!$A$5:$BO$10000,51,0)/Table1[[#This Row],[Rate
(L/S)]],"")</f>
        <v>0</v>
      </c>
      <c r="AU815" s="7">
        <f>IFERROR(VLOOKUP(Table1[[#This Row],[Stock]],[2]CUS030!$A$5:$BO$10000,52,0)/Table1[[#This Row],[Rate
(L/S)]],"")</f>
        <v>0</v>
      </c>
      <c r="AV815" s="7">
        <f>IFERROR(VLOOKUP(Table1[[#This Row],[Stock]],[2]CUS030!$A$5:$BO$10000,53,0)/Table1[[#This Row],[Rate
(L/S)]],"")</f>
        <v>0</v>
      </c>
      <c r="AW815" s="7">
        <f>IFERROR(VLOOKUP(Table1[[#This Row],[Stock]],[2]CUS030!$A$5:$BO$10000,54,0)/Table1[[#This Row],[Rate
(L/S)]],"")</f>
        <v>0</v>
      </c>
      <c r="AX815" s="7">
        <f>IFERROR(VLOOKUP(Table1[[#This Row],[Stock]],[2]CUS030!$A$5:$BO$10000,55,0)/Table1[[#This Row],[Rate
(L/S)]],"")</f>
        <v>0</v>
      </c>
      <c r="AY815" s="7">
        <f>IFERROR(VLOOKUP(Table1[[#This Row],[Stock]],[2]CUS030!$A$5:$BO$10000,56,0)/Table1[[#This Row],[Rate
(L/S)]],"")</f>
        <v>0</v>
      </c>
      <c r="AZ815" s="7">
        <f>IFERROR(VLOOKUP(Table1[[#This Row],[Stock]],[2]CUS030!$A$5:$BO$10000,57,0)/Table1[[#This Row],[Rate
(L/S)]],"")</f>
        <v>0</v>
      </c>
      <c r="BA815" s="7">
        <f>IFERROR(VLOOKUP(Table1[[#This Row],[Stock]],[2]CUS030!$A$5:$BO$10000,58,0)/Table1[[#This Row],[Rate
(L/S)]],"")</f>
        <v>0</v>
      </c>
      <c r="BB815" s="7">
        <f>IFERROR(VLOOKUP(Table1[[#This Row],[Stock]],[2]CUS030!$A$5:$BO$10000,59,0)/Table1[[#This Row],[Rate
(L/S)]],"")</f>
        <v>0</v>
      </c>
      <c r="BC815" s="7">
        <f>IFERROR(VLOOKUP(Table1[[#This Row],[Stock]],[2]CUS030!$A$5:$BO$10000,60,0)/Table1[[#This Row],[Rate
(L/S)]],"")</f>
        <v>0</v>
      </c>
      <c r="BD815" s="7">
        <f>IFERROR(VLOOKUP(Table1[[#This Row],[Stock]],[2]CUS030!$A$5:$BO$10000,61,0)/Table1[[#This Row],[Rate
(L/S)]],"")</f>
        <v>0</v>
      </c>
      <c r="BE815" s="7">
        <f>IFERROR(VLOOKUP(Table1[[#This Row],[Stock]],[2]CUS030!$A$5:$BO$10000,62,0)/Table1[[#This Row],[Rate
(L/S)]],"")</f>
        <v>0</v>
      </c>
      <c r="BF815" s="7">
        <f>IFERROR(VLOOKUP(Table1[[#This Row],[Stock]],[2]CUS030!$A$5:$BO$10000,63,0)/Table1[[#This Row],[Rate
(L/S)]],"")</f>
        <v>0</v>
      </c>
      <c r="BG815" s="7">
        <f>IFERROR(VLOOKUP(Table1[[#This Row],[Stock]],[2]CUS030!$A$5:$BO$10000,64,0)/Table1[[#This Row],[Rate
(L/S)]],"")</f>
        <v>0</v>
      </c>
      <c r="BH815" s="7">
        <f>IFERROR(VLOOKUP(Table1[[#This Row],[Stock]],[2]CUS030!$A$5:$BO$10000,65,0)/Table1[[#This Row],[Rate
(L/S)]],"")</f>
        <v>0</v>
      </c>
      <c r="BI815" s="7" t="s">
        <v>1</v>
      </c>
      <c r="BJ815" s="15">
        <f>IFERROR(IF(Table1[[#This Row],[S.Material]]="S",(Table1[[#This Row],[Total Qty]]+Table1[[#This Row],[N+1]]+Table1[[#This Row],[N+2]]),Table1[[#This Row],[Total Qty]]+Table1[[#This Row],[N+1]]),)</f>
        <v>0</v>
      </c>
      <c r="BK815" s="7" t="str">
        <f>IFERROR(IF(((AVERAGE((Table1[[#This Row],[N+1]],Table1[[#This Row],[N+2]]),Table1[[#This Row],[N+3]])-(Table1[[#This Row],[Total Qty]])))&gt;500,"Fixed&gt;500pcs",""),"")</f>
        <v/>
      </c>
      <c r="BL815" s="7" t="str">
        <f>IF(AND(Table1[[#This Row],[Last Forcast]]=0,Table1[[#This Row],[Total Qty]]&gt;0,Table1[[#This Row],[N+1]]&gt;0),"Check PO again","")</f>
        <v/>
      </c>
    </row>
    <row r="816" spans="2:64" x14ac:dyDescent="0.3">
      <c r="B816">
        <v>814</v>
      </c>
      <c r="C816" t="s">
        <v>1024</v>
      </c>
      <c r="D816">
        <f>IFERROR(ROUND((MID(Table1[[#This Row],[Production]],35,(LEN(Table1[[#This Row],[Production]]))-37)/(MID(Table1[[#This Row],[Stock]],35,(LEN(Table1[[#This Row],[Stock]]))-37))),0),"")</f>
        <v>1</v>
      </c>
      <c r="E816" t="s">
        <v>1024</v>
      </c>
      <c r="F816" s="16">
        <f>VLOOKUP(LEFT(Table1[[#This Row],[Production]],LEN(Table1[[#This Row],[Production]])-7),Item!$A$5:$Z$1000,26,0)</f>
        <v>3.8929999999999998</v>
      </c>
      <c r="H816" s="8" t="str">
        <f>IFERROR(VLOOKUP(MID(Table1[[#This Row],[Production]],10,2),Special!$B$2:$D$26,3,0),"")</f>
        <v>-</v>
      </c>
      <c r="J816" t="b">
        <f>EXACT(LEFT(Table1[[#This Row],[Stock]],12),LEFT(Table1[[#This Row],[Production]],12))</f>
        <v>1</v>
      </c>
      <c r="K816" t="b">
        <f>EXACT((RIGHT(Table1[[#This Row],[Stock]],3)),((RIGHT(Table1[[#This Row],[Production]],3))))</f>
        <v>1</v>
      </c>
      <c r="L816" s="14" t="str">
        <f>IFERROR(VLOOKUP(Table1[[#This Row],[Stock]],[1]Sheet1!$A$7:$N$10000,14,0),"")</f>
        <v/>
      </c>
      <c r="M816" s="14" t="str">
        <f>IFERROR(ROUND((Table1[[#This Row],[Stock
(S&amp;L)]]/Table1[[#This Row],[Rate
(L/S)]]),0),"")</f>
        <v/>
      </c>
      <c r="O816" t="str">
        <f>IF(Table1[[#This Row],[Rate
(L/S)]]=1,"P/E","C")</f>
        <v>P/E</v>
      </c>
      <c r="P816" s="7">
        <f>IFERROR(VLOOKUP(Table1[[#This Row],[Stock]],[2]CUS030!$A$5:$BO$10000,21,0)/Table1[[#This Row],[Rate
(L/S)]],"")</f>
        <v>0</v>
      </c>
      <c r="Q816" s="7">
        <f>IFERROR(VLOOKUP(Table1[[#This Row],[Stock]],[2]CUS030!$A$5:$BO$10000,22,0)/Table1[[#This Row],[Rate
(L/S)]],"")</f>
        <v>0</v>
      </c>
      <c r="R816" s="7">
        <f>IFERROR(VLOOKUP(Table1[[#This Row],[Stock]],[2]CUS030!$A$5:$BO$10000,23,0)/Table1[[#This Row],[Rate
(L/S)]],"")</f>
        <v>0</v>
      </c>
      <c r="S816" s="7">
        <f>IFERROR(VLOOKUP(Table1[[#This Row],[Stock]],[2]CUS030!$A$5:$BO$10000,24,0)/Table1[[#This Row],[Rate
(L/S)]],"")</f>
        <v>0</v>
      </c>
      <c r="T816" s="7">
        <f>IFERROR(VLOOKUP(Table1[[#This Row],[Stock]],[2]CUS030!$A$5:$BO$10000,25,0)/Table1[[#This Row],[Rate
(L/S)]],"")</f>
        <v>0</v>
      </c>
      <c r="U816" s="7">
        <f>IFERROR(VLOOKUP(Table1[[#This Row],[Stock]],[2]CUS030!$A$5:$BO$10000,26,0)/Table1[[#This Row],[Rate
(L/S)]],"")</f>
        <v>0</v>
      </c>
      <c r="V816" s="7">
        <f>IFERROR(VLOOKUP(Table1[[#This Row],[Stock]],[2]CUS030!$A$5:$BO$10000,27,0)/Table1[[#This Row],[Rate
(L/S)]],"")</f>
        <v>0</v>
      </c>
      <c r="W816" s="7">
        <f>IFERROR(VLOOKUP(Table1[[#This Row],[Stock]],[2]CUS030!$A$5:$BO$10000,28,0)/Table1[[#This Row],[Rate
(L/S)]],"")</f>
        <v>0</v>
      </c>
      <c r="X816" s="7">
        <f>IFERROR(VLOOKUP(Table1[[#This Row],[Stock]],[2]CUS030!$A$5:$BO$10000,29,0)/Table1[[#This Row],[Rate
(L/S)]],"")</f>
        <v>0</v>
      </c>
      <c r="Y816" s="7">
        <f>IFERROR(VLOOKUP(Table1[[#This Row],[Stock]],[2]CUS030!$A$5:$BO$10000,30,0)/Table1[[#This Row],[Rate
(L/S)]],"")</f>
        <v>0</v>
      </c>
      <c r="Z816" s="7">
        <f>IFERROR(VLOOKUP(Table1[[#This Row],[Stock]],[2]CUS030!$A$5:$BO$10000,31,0)/Table1[[#This Row],[Rate
(L/S)]],"")</f>
        <v>0</v>
      </c>
      <c r="AA816" s="7">
        <f>IFERROR(VLOOKUP(Table1[[#This Row],[Stock]],[2]CUS030!$A$5:$BO$10000,32,0)/Table1[[#This Row],[Rate
(L/S)]],"")</f>
        <v>0</v>
      </c>
      <c r="AB816" s="7">
        <f>IFERROR(VLOOKUP(Table1[[#This Row],[Stock]],[2]CUS030!$A$5:$BO$10000,33,0)/Table1[[#This Row],[Rate
(L/S)]],"")</f>
        <v>0</v>
      </c>
      <c r="AC816" s="7">
        <f>IFERROR(VLOOKUP(Table1[[#This Row],[Stock]],[2]CUS030!$A$5:$BO$10000,34,0)/Table1[[#This Row],[Rate
(L/S)]],"")</f>
        <v>0</v>
      </c>
      <c r="AD816" s="7">
        <f>IFERROR(VLOOKUP(Table1[[#This Row],[Stock]],[2]CUS030!$A$5:$BO$10000,35,0)/Table1[[#This Row],[Rate
(L/S)]],"")</f>
        <v>0</v>
      </c>
      <c r="AE816" s="7">
        <f>IFERROR(VLOOKUP(Table1[[#This Row],[Stock]],[2]CUS030!$A$5:$BO$10000,36,0)/Table1[[#This Row],[Rate
(L/S)]],"")</f>
        <v>0</v>
      </c>
      <c r="AF816" s="7">
        <f>IFERROR(VLOOKUP(Table1[[#This Row],[Stock]],[2]CUS030!$A$5:$BO$10000,37,0)/Table1[[#This Row],[Rate
(L/S)]],"")</f>
        <v>0</v>
      </c>
      <c r="AG816" s="7">
        <f>IFERROR(VLOOKUP(Table1[[#This Row],[Stock]],[2]CUS030!$A$5:$BO$10000,38,0)/Table1[[#This Row],[Rate
(L/S)]],"")</f>
        <v>0</v>
      </c>
      <c r="AH816" s="7">
        <f>IFERROR(VLOOKUP(Table1[[#This Row],[Stock]],[2]CUS030!$A$5:$BO$10000,39,0)/Table1[[#This Row],[Rate
(L/S)]],"")</f>
        <v>0</v>
      </c>
      <c r="AI816" s="7">
        <f>IFERROR(VLOOKUP(Table1[[#This Row],[Stock]],[2]CUS030!$A$5:$BO$10000,40,0)/Table1[[#This Row],[Rate
(L/S)]],"")</f>
        <v>0</v>
      </c>
      <c r="AJ816" s="7">
        <f>IFERROR(VLOOKUP(Table1[[#This Row],[Stock]],[2]CUS030!$A$5:$BO$10000,41,0)/Table1[[#This Row],[Rate
(L/S)]],"")</f>
        <v>0</v>
      </c>
      <c r="AK816" s="7">
        <f>IFERROR(VLOOKUP(Table1[[#This Row],[Stock]],[2]CUS030!$A$5:$BO$10000,42,0)/Table1[[#This Row],[Rate
(L/S)]],"")</f>
        <v>0</v>
      </c>
      <c r="AL816" s="7">
        <f>IFERROR(VLOOKUP(Table1[[#This Row],[Stock]],[2]CUS030!$A$5:$BO$10000,43,0)/Table1[[#This Row],[Rate
(L/S)]],"")</f>
        <v>0</v>
      </c>
      <c r="AM816" s="7">
        <f>IFERROR(VLOOKUP(Table1[[#This Row],[Stock]],[2]CUS030!$A$5:$BO$10000,44,0)/Table1[[#This Row],[Rate
(L/S)]],"")</f>
        <v>0</v>
      </c>
      <c r="AN816" s="7">
        <f>IFERROR(VLOOKUP(Table1[[#This Row],[Stock]],[2]CUS030!$A$5:$BO$10000,45,0)/Table1[[#This Row],[Rate
(L/S)]],"")</f>
        <v>0</v>
      </c>
      <c r="AO816" s="7">
        <f>IFERROR(VLOOKUP(Table1[[#This Row],[Stock]],[2]CUS030!$A$5:$BO$10000,46,0)/Table1[[#This Row],[Rate
(L/S)]],"")</f>
        <v>0</v>
      </c>
      <c r="AP816" s="7">
        <f>IFERROR(VLOOKUP(Table1[[#This Row],[Stock]],[2]CUS030!$A$5:$BO$10000,47,0)/Table1[[#This Row],[Rate
(L/S)]],"")</f>
        <v>0</v>
      </c>
      <c r="AQ816" s="7">
        <f>IFERROR(VLOOKUP(Table1[[#This Row],[Stock]],[2]CUS030!$A$5:$BO$10000,48,0)/Table1[[#This Row],[Rate
(L/S)]],"")</f>
        <v>0</v>
      </c>
      <c r="AR816" s="7">
        <f>IFERROR(VLOOKUP(Table1[[#This Row],[Stock]],[2]CUS030!$A$5:$BO$10000,49,0)/Table1[[#This Row],[Rate
(L/S)]],"")</f>
        <v>0</v>
      </c>
      <c r="AS816" s="7">
        <f>IFERROR(VLOOKUP(Table1[[#This Row],[Stock]],[2]CUS030!$A$5:$BO$10000,50,0)/Table1[[#This Row],[Rate
(L/S)]],"")</f>
        <v>0</v>
      </c>
      <c r="AT816" s="7">
        <f>IFERROR(VLOOKUP(Table1[[#This Row],[Stock]],[2]CUS030!$A$5:$BO$10000,51,0)/Table1[[#This Row],[Rate
(L/S)]],"")</f>
        <v>0</v>
      </c>
      <c r="AU816" s="7">
        <f>IFERROR(VLOOKUP(Table1[[#This Row],[Stock]],[2]CUS030!$A$5:$BO$10000,52,0)/Table1[[#This Row],[Rate
(L/S)]],"")</f>
        <v>0</v>
      </c>
      <c r="AV816" s="7">
        <f>IFERROR(VLOOKUP(Table1[[#This Row],[Stock]],[2]CUS030!$A$5:$BO$10000,53,0)/Table1[[#This Row],[Rate
(L/S)]],"")</f>
        <v>0</v>
      </c>
      <c r="AW816" s="7">
        <f>IFERROR(VLOOKUP(Table1[[#This Row],[Stock]],[2]CUS030!$A$5:$BO$10000,54,0)/Table1[[#This Row],[Rate
(L/S)]],"")</f>
        <v>0</v>
      </c>
      <c r="AX816" s="7">
        <f>IFERROR(VLOOKUP(Table1[[#This Row],[Stock]],[2]CUS030!$A$5:$BO$10000,55,0)/Table1[[#This Row],[Rate
(L/S)]],"")</f>
        <v>0</v>
      </c>
      <c r="AY816" s="7">
        <f>IFERROR(VLOOKUP(Table1[[#This Row],[Stock]],[2]CUS030!$A$5:$BO$10000,56,0)/Table1[[#This Row],[Rate
(L/S)]],"")</f>
        <v>0</v>
      </c>
      <c r="AZ816" s="7">
        <f>IFERROR(VLOOKUP(Table1[[#This Row],[Stock]],[2]CUS030!$A$5:$BO$10000,57,0)/Table1[[#This Row],[Rate
(L/S)]],"")</f>
        <v>0</v>
      </c>
      <c r="BA816" s="7">
        <f>IFERROR(VLOOKUP(Table1[[#This Row],[Stock]],[2]CUS030!$A$5:$BO$10000,58,0)/Table1[[#This Row],[Rate
(L/S)]],"")</f>
        <v>0</v>
      </c>
      <c r="BB816" s="7">
        <f>IFERROR(VLOOKUP(Table1[[#This Row],[Stock]],[2]CUS030!$A$5:$BO$10000,59,0)/Table1[[#This Row],[Rate
(L/S)]],"")</f>
        <v>0</v>
      </c>
      <c r="BC816" s="7">
        <f>IFERROR(VLOOKUP(Table1[[#This Row],[Stock]],[2]CUS030!$A$5:$BO$10000,60,0)/Table1[[#This Row],[Rate
(L/S)]],"")</f>
        <v>0</v>
      </c>
      <c r="BD816" s="7">
        <f>IFERROR(VLOOKUP(Table1[[#This Row],[Stock]],[2]CUS030!$A$5:$BO$10000,61,0)/Table1[[#This Row],[Rate
(L/S)]],"")</f>
        <v>0</v>
      </c>
      <c r="BE816" s="7">
        <f>IFERROR(VLOOKUP(Table1[[#This Row],[Stock]],[2]CUS030!$A$5:$BO$10000,62,0)/Table1[[#This Row],[Rate
(L/S)]],"")</f>
        <v>0</v>
      </c>
      <c r="BF816" s="7">
        <f>IFERROR(VLOOKUP(Table1[[#This Row],[Stock]],[2]CUS030!$A$5:$BO$10000,63,0)/Table1[[#This Row],[Rate
(L/S)]],"")</f>
        <v>0</v>
      </c>
      <c r="BG816" s="7">
        <f>IFERROR(VLOOKUP(Table1[[#This Row],[Stock]],[2]CUS030!$A$5:$BO$10000,64,0)/Table1[[#This Row],[Rate
(L/S)]],"")</f>
        <v>0</v>
      </c>
      <c r="BH816" s="7">
        <f>IFERROR(VLOOKUP(Table1[[#This Row],[Stock]],[2]CUS030!$A$5:$BO$10000,65,0)/Table1[[#This Row],[Rate
(L/S)]],"")</f>
        <v>0</v>
      </c>
      <c r="BI816" s="7" t="s">
        <v>1</v>
      </c>
      <c r="BJ816" s="15">
        <f>IFERROR(IF(Table1[[#This Row],[S.Material]]="S",(Table1[[#This Row],[Total Qty]]+Table1[[#This Row],[N+1]]+Table1[[#This Row],[N+2]]),Table1[[#This Row],[Total Qty]]+Table1[[#This Row],[N+1]]),)</f>
        <v>0</v>
      </c>
      <c r="BK816" s="7" t="str">
        <f>IFERROR(IF(((AVERAGE((Table1[[#This Row],[N+1]],Table1[[#This Row],[N+2]]),Table1[[#This Row],[N+3]])-(Table1[[#This Row],[Total Qty]])))&gt;500,"Fixed&gt;500pcs",""),"")</f>
        <v/>
      </c>
      <c r="BL816" s="7" t="str">
        <f>IF(AND(Table1[[#This Row],[Last Forcast]]=0,Table1[[#This Row],[Total Qty]]&gt;0,Table1[[#This Row],[N+1]]&gt;0),"Check PO again","")</f>
        <v/>
      </c>
    </row>
    <row r="817" spans="2:64" x14ac:dyDescent="0.3">
      <c r="B817">
        <v>815</v>
      </c>
      <c r="C817" t="s">
        <v>1025</v>
      </c>
      <c r="D817">
        <f>IFERROR(ROUND((MID(Table1[[#This Row],[Production]],35,(LEN(Table1[[#This Row],[Production]]))-37)/(MID(Table1[[#This Row],[Stock]],35,(LEN(Table1[[#This Row],[Stock]]))-37))),0),"")</f>
        <v>21</v>
      </c>
      <c r="E817" t="s">
        <v>121</v>
      </c>
      <c r="F817" s="16">
        <f>VLOOKUP(LEFT(Table1[[#This Row],[Production]],LEN(Table1[[#This Row],[Production]])-7),Item!$A$5:$Z$1000,26,0)</f>
        <v>3.383</v>
      </c>
      <c r="H817" s="8" t="str">
        <f>IFERROR(VLOOKUP(MID(Table1[[#This Row],[Production]],10,2),Special!$B$2:$D$26,3,0),"")</f>
        <v>-</v>
      </c>
      <c r="J817" t="b">
        <f>EXACT(LEFT(Table1[[#This Row],[Stock]],12),LEFT(Table1[[#This Row],[Production]],12))</f>
        <v>1</v>
      </c>
      <c r="K817" t="b">
        <f>EXACT((RIGHT(Table1[[#This Row],[Stock]],3)),((RIGHT(Table1[[#This Row],[Production]],3))))</f>
        <v>1</v>
      </c>
      <c r="L817" s="14" t="str">
        <f>IFERROR(VLOOKUP(Table1[[#This Row],[Stock]],[1]Sheet1!$A$7:$N$10000,14,0),"")</f>
        <v/>
      </c>
      <c r="M817" s="14" t="str">
        <f>IFERROR(ROUND((Table1[[#This Row],[Stock
(S&amp;L)]]/Table1[[#This Row],[Rate
(L/S)]]),0),"")</f>
        <v/>
      </c>
      <c r="O817" t="str">
        <f>IF(Table1[[#This Row],[Rate
(L/S)]]=1,"P/E","C")</f>
        <v>C</v>
      </c>
      <c r="P817" s="7">
        <f>IFERROR(VLOOKUP(Table1[[#This Row],[Stock]],[2]CUS030!$A$5:$BO$10000,21,0)/Table1[[#This Row],[Rate
(L/S)]],"")</f>
        <v>0</v>
      </c>
      <c r="Q817" s="7">
        <f>IFERROR(VLOOKUP(Table1[[#This Row],[Stock]],[2]CUS030!$A$5:$BO$10000,22,0)/Table1[[#This Row],[Rate
(L/S)]],"")</f>
        <v>0</v>
      </c>
      <c r="R817" s="7">
        <f>IFERROR(VLOOKUP(Table1[[#This Row],[Stock]],[2]CUS030!$A$5:$BO$10000,23,0)/Table1[[#This Row],[Rate
(L/S)]],"")</f>
        <v>0</v>
      </c>
      <c r="S817" s="7">
        <f>IFERROR(VLOOKUP(Table1[[#This Row],[Stock]],[2]CUS030!$A$5:$BO$10000,24,0)/Table1[[#This Row],[Rate
(L/S)]],"")</f>
        <v>0</v>
      </c>
      <c r="T817" s="7">
        <f>IFERROR(VLOOKUP(Table1[[#This Row],[Stock]],[2]CUS030!$A$5:$BO$10000,25,0)/Table1[[#This Row],[Rate
(L/S)]],"")</f>
        <v>0</v>
      </c>
      <c r="U817" s="7">
        <f>IFERROR(VLOOKUP(Table1[[#This Row],[Stock]],[2]CUS030!$A$5:$BO$10000,26,0)/Table1[[#This Row],[Rate
(L/S)]],"")</f>
        <v>0</v>
      </c>
      <c r="V817" s="7">
        <f>IFERROR(VLOOKUP(Table1[[#This Row],[Stock]],[2]CUS030!$A$5:$BO$10000,27,0)/Table1[[#This Row],[Rate
(L/S)]],"")</f>
        <v>0</v>
      </c>
      <c r="W817" s="7">
        <f>IFERROR(VLOOKUP(Table1[[#This Row],[Stock]],[2]CUS030!$A$5:$BO$10000,28,0)/Table1[[#This Row],[Rate
(L/S)]],"")</f>
        <v>0</v>
      </c>
      <c r="X817" s="7">
        <f>IFERROR(VLOOKUP(Table1[[#This Row],[Stock]],[2]CUS030!$A$5:$BO$10000,29,0)/Table1[[#This Row],[Rate
(L/S)]],"")</f>
        <v>0</v>
      </c>
      <c r="Y817" s="7">
        <f>IFERROR(VLOOKUP(Table1[[#This Row],[Stock]],[2]CUS030!$A$5:$BO$10000,30,0)/Table1[[#This Row],[Rate
(L/S)]],"")</f>
        <v>0</v>
      </c>
      <c r="Z817" s="7">
        <f>IFERROR(VLOOKUP(Table1[[#This Row],[Stock]],[2]CUS030!$A$5:$BO$10000,31,0)/Table1[[#This Row],[Rate
(L/S)]],"")</f>
        <v>0</v>
      </c>
      <c r="AA817" s="7">
        <f>IFERROR(VLOOKUP(Table1[[#This Row],[Stock]],[2]CUS030!$A$5:$BO$10000,32,0)/Table1[[#This Row],[Rate
(L/S)]],"")</f>
        <v>0</v>
      </c>
      <c r="AB817" s="7">
        <f>IFERROR(VLOOKUP(Table1[[#This Row],[Stock]],[2]CUS030!$A$5:$BO$10000,33,0)/Table1[[#This Row],[Rate
(L/S)]],"")</f>
        <v>0</v>
      </c>
      <c r="AC817" s="7">
        <f>IFERROR(VLOOKUP(Table1[[#This Row],[Stock]],[2]CUS030!$A$5:$BO$10000,34,0)/Table1[[#This Row],[Rate
(L/S)]],"")</f>
        <v>0</v>
      </c>
      <c r="AD817" s="7">
        <f>IFERROR(VLOOKUP(Table1[[#This Row],[Stock]],[2]CUS030!$A$5:$BO$10000,35,0)/Table1[[#This Row],[Rate
(L/S)]],"")</f>
        <v>0</v>
      </c>
      <c r="AE817" s="7">
        <f>IFERROR(VLOOKUP(Table1[[#This Row],[Stock]],[2]CUS030!$A$5:$BO$10000,36,0)/Table1[[#This Row],[Rate
(L/S)]],"")</f>
        <v>0</v>
      </c>
      <c r="AF817" s="7">
        <f>IFERROR(VLOOKUP(Table1[[#This Row],[Stock]],[2]CUS030!$A$5:$BO$10000,37,0)/Table1[[#This Row],[Rate
(L/S)]],"")</f>
        <v>0</v>
      </c>
      <c r="AG817" s="7">
        <f>IFERROR(VLOOKUP(Table1[[#This Row],[Stock]],[2]CUS030!$A$5:$BO$10000,38,0)/Table1[[#This Row],[Rate
(L/S)]],"")</f>
        <v>0</v>
      </c>
      <c r="AH817" s="7">
        <f>IFERROR(VLOOKUP(Table1[[#This Row],[Stock]],[2]CUS030!$A$5:$BO$10000,39,0)/Table1[[#This Row],[Rate
(L/S)]],"")</f>
        <v>0</v>
      </c>
      <c r="AI817" s="7">
        <f>IFERROR(VLOOKUP(Table1[[#This Row],[Stock]],[2]CUS030!$A$5:$BO$10000,40,0)/Table1[[#This Row],[Rate
(L/S)]],"")</f>
        <v>0</v>
      </c>
      <c r="AJ817" s="7">
        <f>IFERROR(VLOOKUP(Table1[[#This Row],[Stock]],[2]CUS030!$A$5:$BO$10000,41,0)/Table1[[#This Row],[Rate
(L/S)]],"")</f>
        <v>0</v>
      </c>
      <c r="AK817" s="7">
        <f>IFERROR(VLOOKUP(Table1[[#This Row],[Stock]],[2]CUS030!$A$5:$BO$10000,42,0)/Table1[[#This Row],[Rate
(L/S)]],"")</f>
        <v>0</v>
      </c>
      <c r="AL817" s="7">
        <f>IFERROR(VLOOKUP(Table1[[#This Row],[Stock]],[2]CUS030!$A$5:$BO$10000,43,0)/Table1[[#This Row],[Rate
(L/S)]],"")</f>
        <v>0</v>
      </c>
      <c r="AM817" s="7">
        <f>IFERROR(VLOOKUP(Table1[[#This Row],[Stock]],[2]CUS030!$A$5:$BO$10000,44,0)/Table1[[#This Row],[Rate
(L/S)]],"")</f>
        <v>0</v>
      </c>
      <c r="AN817" s="7">
        <f>IFERROR(VLOOKUP(Table1[[#This Row],[Stock]],[2]CUS030!$A$5:$BO$10000,45,0)/Table1[[#This Row],[Rate
(L/S)]],"")</f>
        <v>0</v>
      </c>
      <c r="AO817" s="7">
        <f>IFERROR(VLOOKUP(Table1[[#This Row],[Stock]],[2]CUS030!$A$5:$BO$10000,46,0)/Table1[[#This Row],[Rate
(L/S)]],"")</f>
        <v>0</v>
      </c>
      <c r="AP817" s="7">
        <f>IFERROR(VLOOKUP(Table1[[#This Row],[Stock]],[2]CUS030!$A$5:$BO$10000,47,0)/Table1[[#This Row],[Rate
(L/S)]],"")</f>
        <v>0</v>
      </c>
      <c r="AQ817" s="7">
        <f>IFERROR(VLOOKUP(Table1[[#This Row],[Stock]],[2]CUS030!$A$5:$BO$10000,48,0)/Table1[[#This Row],[Rate
(L/S)]],"")</f>
        <v>0</v>
      </c>
      <c r="AR817" s="7">
        <f>IFERROR(VLOOKUP(Table1[[#This Row],[Stock]],[2]CUS030!$A$5:$BO$10000,49,0)/Table1[[#This Row],[Rate
(L/S)]],"")</f>
        <v>0</v>
      </c>
      <c r="AS817" s="7">
        <f>IFERROR(VLOOKUP(Table1[[#This Row],[Stock]],[2]CUS030!$A$5:$BO$10000,50,0)/Table1[[#This Row],[Rate
(L/S)]],"")</f>
        <v>0</v>
      </c>
      <c r="AT817" s="7">
        <f>IFERROR(VLOOKUP(Table1[[#This Row],[Stock]],[2]CUS030!$A$5:$BO$10000,51,0)/Table1[[#This Row],[Rate
(L/S)]],"")</f>
        <v>0</v>
      </c>
      <c r="AU817" s="7">
        <f>IFERROR(VLOOKUP(Table1[[#This Row],[Stock]],[2]CUS030!$A$5:$BO$10000,52,0)/Table1[[#This Row],[Rate
(L/S)]],"")</f>
        <v>0</v>
      </c>
      <c r="AV817" s="7">
        <f>IFERROR(VLOOKUP(Table1[[#This Row],[Stock]],[2]CUS030!$A$5:$BO$10000,53,0)/Table1[[#This Row],[Rate
(L/S)]],"")</f>
        <v>0</v>
      </c>
      <c r="AW817" s="7">
        <f>IFERROR(VLOOKUP(Table1[[#This Row],[Stock]],[2]CUS030!$A$5:$BO$10000,54,0)/Table1[[#This Row],[Rate
(L/S)]],"")</f>
        <v>0</v>
      </c>
      <c r="AX817" s="7">
        <f>IFERROR(VLOOKUP(Table1[[#This Row],[Stock]],[2]CUS030!$A$5:$BO$10000,55,0)/Table1[[#This Row],[Rate
(L/S)]],"")</f>
        <v>0</v>
      </c>
      <c r="AY817" s="7">
        <f>IFERROR(VLOOKUP(Table1[[#This Row],[Stock]],[2]CUS030!$A$5:$BO$10000,56,0)/Table1[[#This Row],[Rate
(L/S)]],"")</f>
        <v>0</v>
      </c>
      <c r="AZ817" s="7">
        <f>IFERROR(VLOOKUP(Table1[[#This Row],[Stock]],[2]CUS030!$A$5:$BO$10000,57,0)/Table1[[#This Row],[Rate
(L/S)]],"")</f>
        <v>0</v>
      </c>
      <c r="BA817" s="7">
        <f>IFERROR(VLOOKUP(Table1[[#This Row],[Stock]],[2]CUS030!$A$5:$BO$10000,58,0)/Table1[[#This Row],[Rate
(L/S)]],"")</f>
        <v>0</v>
      </c>
      <c r="BB817" s="7">
        <f>IFERROR(VLOOKUP(Table1[[#This Row],[Stock]],[2]CUS030!$A$5:$BO$10000,59,0)/Table1[[#This Row],[Rate
(L/S)]],"")</f>
        <v>0</v>
      </c>
      <c r="BC817" s="7">
        <f>IFERROR(VLOOKUP(Table1[[#This Row],[Stock]],[2]CUS030!$A$5:$BO$10000,60,0)/Table1[[#This Row],[Rate
(L/S)]],"")</f>
        <v>0</v>
      </c>
      <c r="BD817" s="7">
        <f>IFERROR(VLOOKUP(Table1[[#This Row],[Stock]],[2]CUS030!$A$5:$BO$10000,61,0)/Table1[[#This Row],[Rate
(L/S)]],"")</f>
        <v>0</v>
      </c>
      <c r="BE817" s="7">
        <f>IFERROR(VLOOKUP(Table1[[#This Row],[Stock]],[2]CUS030!$A$5:$BO$10000,62,0)/Table1[[#This Row],[Rate
(L/S)]],"")</f>
        <v>0</v>
      </c>
      <c r="BF817" s="7">
        <f>IFERROR(VLOOKUP(Table1[[#This Row],[Stock]],[2]CUS030!$A$5:$BO$10000,63,0)/Table1[[#This Row],[Rate
(L/S)]],"")</f>
        <v>0</v>
      </c>
      <c r="BG817" s="7">
        <f>IFERROR(VLOOKUP(Table1[[#This Row],[Stock]],[2]CUS030!$A$5:$BO$10000,64,0)/Table1[[#This Row],[Rate
(L/S)]],"")</f>
        <v>0</v>
      </c>
      <c r="BH817" s="7">
        <f>IFERROR(VLOOKUP(Table1[[#This Row],[Stock]],[2]CUS030!$A$5:$BO$10000,65,0)/Table1[[#This Row],[Rate
(L/S)]],"")</f>
        <v>0</v>
      </c>
      <c r="BI817" s="7" t="s">
        <v>1</v>
      </c>
      <c r="BJ817" s="15">
        <f>IFERROR(IF(Table1[[#This Row],[S.Material]]="S",(Table1[[#This Row],[Total Qty]]+Table1[[#This Row],[N+1]]+Table1[[#This Row],[N+2]]),Table1[[#This Row],[Total Qty]]+Table1[[#This Row],[N+1]]),)</f>
        <v>0</v>
      </c>
      <c r="BK817" s="7" t="str">
        <f>IFERROR(IF(((AVERAGE((Table1[[#This Row],[N+1]],Table1[[#This Row],[N+2]]),Table1[[#This Row],[N+3]])-(Table1[[#This Row],[Total Qty]])))&gt;500,"Fixed&gt;500pcs",""),"")</f>
        <v/>
      </c>
      <c r="BL817" s="7" t="str">
        <f>IF(AND(Table1[[#This Row],[Last Forcast]]=0,Table1[[#This Row],[Total Qty]]&gt;0,Table1[[#This Row],[N+1]]&gt;0),"Check PO again","")</f>
        <v/>
      </c>
    </row>
    <row r="818" spans="2:64" x14ac:dyDescent="0.3">
      <c r="B818">
        <v>816</v>
      </c>
      <c r="C818" t="s">
        <v>1026</v>
      </c>
      <c r="D818">
        <f>IFERROR(ROUND((MID(Table1[[#This Row],[Production]],35,(LEN(Table1[[#This Row],[Production]]))-37)/(MID(Table1[[#This Row],[Stock]],35,(LEN(Table1[[#This Row],[Stock]]))-37))),0),"")</f>
        <v>1</v>
      </c>
      <c r="E818" t="s">
        <v>1026</v>
      </c>
      <c r="F818" s="16">
        <f>VLOOKUP(LEFT(Table1[[#This Row],[Production]],LEN(Table1[[#This Row],[Production]])-7),Item!$A$5:$Z$1000,26,0)</f>
        <v>3.117</v>
      </c>
      <c r="H818" s="8" t="str">
        <f>IFERROR(VLOOKUP(MID(Table1[[#This Row],[Production]],10,2),Special!$B$2:$D$26,3,0),"")</f>
        <v>-</v>
      </c>
      <c r="J818" t="b">
        <f>EXACT(LEFT(Table1[[#This Row],[Stock]],12),LEFT(Table1[[#This Row],[Production]],12))</f>
        <v>1</v>
      </c>
      <c r="K818" t="b">
        <f>EXACT((RIGHT(Table1[[#This Row],[Stock]],3)),((RIGHT(Table1[[#This Row],[Production]],3))))</f>
        <v>1</v>
      </c>
      <c r="L818" s="14" t="str">
        <f>IFERROR(VLOOKUP(Table1[[#This Row],[Stock]],[1]Sheet1!$A$7:$N$10000,14,0),"")</f>
        <v/>
      </c>
      <c r="M818" s="14" t="str">
        <f>IFERROR(ROUND((Table1[[#This Row],[Stock
(S&amp;L)]]/Table1[[#This Row],[Rate
(L/S)]]),0),"")</f>
        <v/>
      </c>
      <c r="O818" t="str">
        <f>IF(Table1[[#This Row],[Rate
(L/S)]]=1,"P/E","C")</f>
        <v>P/E</v>
      </c>
      <c r="P818" s="7">
        <f>IFERROR(VLOOKUP(Table1[[#This Row],[Stock]],[2]CUS030!$A$5:$BO$10000,21,0)/Table1[[#This Row],[Rate
(L/S)]],"")</f>
        <v>0</v>
      </c>
      <c r="Q818" s="7">
        <f>IFERROR(VLOOKUP(Table1[[#This Row],[Stock]],[2]CUS030!$A$5:$BO$10000,22,0)/Table1[[#This Row],[Rate
(L/S)]],"")</f>
        <v>0</v>
      </c>
      <c r="R818" s="7">
        <f>IFERROR(VLOOKUP(Table1[[#This Row],[Stock]],[2]CUS030!$A$5:$BO$10000,23,0)/Table1[[#This Row],[Rate
(L/S)]],"")</f>
        <v>0</v>
      </c>
      <c r="S818" s="7">
        <f>IFERROR(VLOOKUP(Table1[[#This Row],[Stock]],[2]CUS030!$A$5:$BO$10000,24,0)/Table1[[#This Row],[Rate
(L/S)]],"")</f>
        <v>0</v>
      </c>
      <c r="T818" s="7">
        <f>IFERROR(VLOOKUP(Table1[[#This Row],[Stock]],[2]CUS030!$A$5:$BO$10000,25,0)/Table1[[#This Row],[Rate
(L/S)]],"")</f>
        <v>0</v>
      </c>
      <c r="U818" s="7">
        <f>IFERROR(VLOOKUP(Table1[[#This Row],[Stock]],[2]CUS030!$A$5:$BO$10000,26,0)/Table1[[#This Row],[Rate
(L/S)]],"")</f>
        <v>0</v>
      </c>
      <c r="V818" s="7">
        <f>IFERROR(VLOOKUP(Table1[[#This Row],[Stock]],[2]CUS030!$A$5:$BO$10000,27,0)/Table1[[#This Row],[Rate
(L/S)]],"")</f>
        <v>0</v>
      </c>
      <c r="W818" s="7">
        <f>IFERROR(VLOOKUP(Table1[[#This Row],[Stock]],[2]CUS030!$A$5:$BO$10000,28,0)/Table1[[#This Row],[Rate
(L/S)]],"")</f>
        <v>0</v>
      </c>
      <c r="X818" s="7">
        <f>IFERROR(VLOOKUP(Table1[[#This Row],[Stock]],[2]CUS030!$A$5:$BO$10000,29,0)/Table1[[#This Row],[Rate
(L/S)]],"")</f>
        <v>0</v>
      </c>
      <c r="Y818" s="7">
        <f>IFERROR(VLOOKUP(Table1[[#This Row],[Stock]],[2]CUS030!$A$5:$BO$10000,30,0)/Table1[[#This Row],[Rate
(L/S)]],"")</f>
        <v>0</v>
      </c>
      <c r="Z818" s="7">
        <f>IFERROR(VLOOKUP(Table1[[#This Row],[Stock]],[2]CUS030!$A$5:$BO$10000,31,0)/Table1[[#This Row],[Rate
(L/S)]],"")</f>
        <v>0</v>
      </c>
      <c r="AA818" s="7">
        <f>IFERROR(VLOOKUP(Table1[[#This Row],[Stock]],[2]CUS030!$A$5:$BO$10000,32,0)/Table1[[#This Row],[Rate
(L/S)]],"")</f>
        <v>0</v>
      </c>
      <c r="AB818" s="7">
        <f>IFERROR(VLOOKUP(Table1[[#This Row],[Stock]],[2]CUS030!$A$5:$BO$10000,33,0)/Table1[[#This Row],[Rate
(L/S)]],"")</f>
        <v>0</v>
      </c>
      <c r="AC818" s="7">
        <f>IFERROR(VLOOKUP(Table1[[#This Row],[Stock]],[2]CUS030!$A$5:$BO$10000,34,0)/Table1[[#This Row],[Rate
(L/S)]],"")</f>
        <v>0</v>
      </c>
      <c r="AD818" s="7">
        <f>IFERROR(VLOOKUP(Table1[[#This Row],[Stock]],[2]CUS030!$A$5:$BO$10000,35,0)/Table1[[#This Row],[Rate
(L/S)]],"")</f>
        <v>0</v>
      </c>
      <c r="AE818" s="7">
        <f>IFERROR(VLOOKUP(Table1[[#This Row],[Stock]],[2]CUS030!$A$5:$BO$10000,36,0)/Table1[[#This Row],[Rate
(L/S)]],"")</f>
        <v>0</v>
      </c>
      <c r="AF818" s="7">
        <f>IFERROR(VLOOKUP(Table1[[#This Row],[Stock]],[2]CUS030!$A$5:$BO$10000,37,0)/Table1[[#This Row],[Rate
(L/S)]],"")</f>
        <v>0</v>
      </c>
      <c r="AG818" s="7">
        <f>IFERROR(VLOOKUP(Table1[[#This Row],[Stock]],[2]CUS030!$A$5:$BO$10000,38,0)/Table1[[#This Row],[Rate
(L/S)]],"")</f>
        <v>0</v>
      </c>
      <c r="AH818" s="7">
        <f>IFERROR(VLOOKUP(Table1[[#This Row],[Stock]],[2]CUS030!$A$5:$BO$10000,39,0)/Table1[[#This Row],[Rate
(L/S)]],"")</f>
        <v>0</v>
      </c>
      <c r="AI818" s="7">
        <f>IFERROR(VLOOKUP(Table1[[#This Row],[Stock]],[2]CUS030!$A$5:$BO$10000,40,0)/Table1[[#This Row],[Rate
(L/S)]],"")</f>
        <v>0</v>
      </c>
      <c r="AJ818" s="7">
        <f>IFERROR(VLOOKUP(Table1[[#This Row],[Stock]],[2]CUS030!$A$5:$BO$10000,41,0)/Table1[[#This Row],[Rate
(L/S)]],"")</f>
        <v>0</v>
      </c>
      <c r="AK818" s="7">
        <f>IFERROR(VLOOKUP(Table1[[#This Row],[Stock]],[2]CUS030!$A$5:$BO$10000,42,0)/Table1[[#This Row],[Rate
(L/S)]],"")</f>
        <v>0</v>
      </c>
      <c r="AL818" s="7">
        <f>IFERROR(VLOOKUP(Table1[[#This Row],[Stock]],[2]CUS030!$A$5:$BO$10000,43,0)/Table1[[#This Row],[Rate
(L/S)]],"")</f>
        <v>0</v>
      </c>
      <c r="AM818" s="7">
        <f>IFERROR(VLOOKUP(Table1[[#This Row],[Stock]],[2]CUS030!$A$5:$BO$10000,44,0)/Table1[[#This Row],[Rate
(L/S)]],"")</f>
        <v>0</v>
      </c>
      <c r="AN818" s="7">
        <f>IFERROR(VLOOKUP(Table1[[#This Row],[Stock]],[2]CUS030!$A$5:$BO$10000,45,0)/Table1[[#This Row],[Rate
(L/S)]],"")</f>
        <v>0</v>
      </c>
      <c r="AO818" s="7">
        <f>IFERROR(VLOOKUP(Table1[[#This Row],[Stock]],[2]CUS030!$A$5:$BO$10000,46,0)/Table1[[#This Row],[Rate
(L/S)]],"")</f>
        <v>0</v>
      </c>
      <c r="AP818" s="7">
        <f>IFERROR(VLOOKUP(Table1[[#This Row],[Stock]],[2]CUS030!$A$5:$BO$10000,47,0)/Table1[[#This Row],[Rate
(L/S)]],"")</f>
        <v>0</v>
      </c>
      <c r="AQ818" s="7">
        <f>IFERROR(VLOOKUP(Table1[[#This Row],[Stock]],[2]CUS030!$A$5:$BO$10000,48,0)/Table1[[#This Row],[Rate
(L/S)]],"")</f>
        <v>0</v>
      </c>
      <c r="AR818" s="7">
        <f>IFERROR(VLOOKUP(Table1[[#This Row],[Stock]],[2]CUS030!$A$5:$BO$10000,49,0)/Table1[[#This Row],[Rate
(L/S)]],"")</f>
        <v>0</v>
      </c>
      <c r="AS818" s="7">
        <f>IFERROR(VLOOKUP(Table1[[#This Row],[Stock]],[2]CUS030!$A$5:$BO$10000,50,0)/Table1[[#This Row],[Rate
(L/S)]],"")</f>
        <v>0</v>
      </c>
      <c r="AT818" s="7">
        <f>IFERROR(VLOOKUP(Table1[[#This Row],[Stock]],[2]CUS030!$A$5:$BO$10000,51,0)/Table1[[#This Row],[Rate
(L/S)]],"")</f>
        <v>0</v>
      </c>
      <c r="AU818" s="7">
        <f>IFERROR(VLOOKUP(Table1[[#This Row],[Stock]],[2]CUS030!$A$5:$BO$10000,52,0)/Table1[[#This Row],[Rate
(L/S)]],"")</f>
        <v>0</v>
      </c>
      <c r="AV818" s="7">
        <f>IFERROR(VLOOKUP(Table1[[#This Row],[Stock]],[2]CUS030!$A$5:$BO$10000,53,0)/Table1[[#This Row],[Rate
(L/S)]],"")</f>
        <v>0</v>
      </c>
      <c r="AW818" s="7">
        <f>IFERROR(VLOOKUP(Table1[[#This Row],[Stock]],[2]CUS030!$A$5:$BO$10000,54,0)/Table1[[#This Row],[Rate
(L/S)]],"")</f>
        <v>0</v>
      </c>
      <c r="AX818" s="7">
        <f>IFERROR(VLOOKUP(Table1[[#This Row],[Stock]],[2]CUS030!$A$5:$BO$10000,55,0)/Table1[[#This Row],[Rate
(L/S)]],"")</f>
        <v>0</v>
      </c>
      <c r="AY818" s="7">
        <f>IFERROR(VLOOKUP(Table1[[#This Row],[Stock]],[2]CUS030!$A$5:$BO$10000,56,0)/Table1[[#This Row],[Rate
(L/S)]],"")</f>
        <v>0</v>
      </c>
      <c r="AZ818" s="7">
        <f>IFERROR(VLOOKUP(Table1[[#This Row],[Stock]],[2]CUS030!$A$5:$BO$10000,57,0)/Table1[[#This Row],[Rate
(L/S)]],"")</f>
        <v>0</v>
      </c>
      <c r="BA818" s="7">
        <f>IFERROR(VLOOKUP(Table1[[#This Row],[Stock]],[2]CUS030!$A$5:$BO$10000,58,0)/Table1[[#This Row],[Rate
(L/S)]],"")</f>
        <v>0</v>
      </c>
      <c r="BB818" s="7">
        <f>IFERROR(VLOOKUP(Table1[[#This Row],[Stock]],[2]CUS030!$A$5:$BO$10000,59,0)/Table1[[#This Row],[Rate
(L/S)]],"")</f>
        <v>0</v>
      </c>
      <c r="BC818" s="7">
        <f>IFERROR(VLOOKUP(Table1[[#This Row],[Stock]],[2]CUS030!$A$5:$BO$10000,60,0)/Table1[[#This Row],[Rate
(L/S)]],"")</f>
        <v>0</v>
      </c>
      <c r="BD818" s="7">
        <f>IFERROR(VLOOKUP(Table1[[#This Row],[Stock]],[2]CUS030!$A$5:$BO$10000,61,0)/Table1[[#This Row],[Rate
(L/S)]],"")</f>
        <v>0</v>
      </c>
      <c r="BE818" s="7">
        <f>IFERROR(VLOOKUP(Table1[[#This Row],[Stock]],[2]CUS030!$A$5:$BO$10000,62,0)/Table1[[#This Row],[Rate
(L/S)]],"")</f>
        <v>0</v>
      </c>
      <c r="BF818" s="7">
        <f>IFERROR(VLOOKUP(Table1[[#This Row],[Stock]],[2]CUS030!$A$5:$BO$10000,63,0)/Table1[[#This Row],[Rate
(L/S)]],"")</f>
        <v>0</v>
      </c>
      <c r="BG818" s="7">
        <f>IFERROR(VLOOKUP(Table1[[#This Row],[Stock]],[2]CUS030!$A$5:$BO$10000,64,0)/Table1[[#This Row],[Rate
(L/S)]],"")</f>
        <v>0</v>
      </c>
      <c r="BH818" s="7">
        <f>IFERROR(VLOOKUP(Table1[[#This Row],[Stock]],[2]CUS030!$A$5:$BO$10000,65,0)/Table1[[#This Row],[Rate
(L/S)]],"")</f>
        <v>0</v>
      </c>
      <c r="BI818" s="7" t="s">
        <v>1</v>
      </c>
      <c r="BJ818" s="15">
        <f>IFERROR(IF(Table1[[#This Row],[S.Material]]="S",(Table1[[#This Row],[Total Qty]]+Table1[[#This Row],[N+1]]+Table1[[#This Row],[N+2]]),Table1[[#This Row],[Total Qty]]+Table1[[#This Row],[N+1]]),)</f>
        <v>0</v>
      </c>
      <c r="BK818" s="7" t="str">
        <f>IFERROR(IF(((AVERAGE((Table1[[#This Row],[N+1]],Table1[[#This Row],[N+2]]),Table1[[#This Row],[N+3]])-(Table1[[#This Row],[Total Qty]])))&gt;500,"Fixed&gt;500pcs",""),"")</f>
        <v/>
      </c>
      <c r="BL818" s="7" t="str">
        <f>IF(AND(Table1[[#This Row],[Last Forcast]]=0,Table1[[#This Row],[Total Qty]]&gt;0,Table1[[#This Row],[N+1]]&gt;0),"Check PO again","")</f>
        <v/>
      </c>
    </row>
    <row r="819" spans="2:64" x14ac:dyDescent="0.3">
      <c r="B819">
        <v>817</v>
      </c>
      <c r="C819" t="s">
        <v>1027</v>
      </c>
      <c r="D819">
        <f>IFERROR(ROUND((MID(Table1[[#This Row],[Production]],35,(LEN(Table1[[#This Row],[Production]]))-37)/(MID(Table1[[#This Row],[Stock]],35,(LEN(Table1[[#This Row],[Stock]]))-37))),0),"")</f>
        <v>6</v>
      </c>
      <c r="E819" t="s">
        <v>364</v>
      </c>
      <c r="F819" s="16">
        <f>VLOOKUP(LEFT(Table1[[#This Row],[Production]],LEN(Table1[[#This Row],[Production]])-7),Item!$A$5:$Z$1000,26,0)</f>
        <v>0.84299999999999997</v>
      </c>
      <c r="H819" s="8" t="str">
        <f>IFERROR(VLOOKUP(MID(Table1[[#This Row],[Production]],10,2),Special!$B$2:$D$26,3,0),"")</f>
        <v>-</v>
      </c>
      <c r="J819" t="b">
        <f>EXACT(LEFT(Table1[[#This Row],[Stock]],12),LEFT(Table1[[#This Row],[Production]],12))</f>
        <v>1</v>
      </c>
      <c r="K819" t="b">
        <f>EXACT((RIGHT(Table1[[#This Row],[Stock]],3)),((RIGHT(Table1[[#This Row],[Production]],3))))</f>
        <v>1</v>
      </c>
      <c r="L819" s="14" t="str">
        <f>IFERROR(VLOOKUP(Table1[[#This Row],[Stock]],[1]Sheet1!$A$7:$N$10000,14,0),"")</f>
        <v/>
      </c>
      <c r="M819" s="14" t="str">
        <f>IFERROR(ROUND((Table1[[#This Row],[Stock
(S&amp;L)]]/Table1[[#This Row],[Rate
(L/S)]]),0),"")</f>
        <v/>
      </c>
      <c r="O819" t="str">
        <f>IF(Table1[[#This Row],[Rate
(L/S)]]=1,"P/E","C")</f>
        <v>C</v>
      </c>
      <c r="P819" s="7">
        <f>IFERROR(VLOOKUP(Table1[[#This Row],[Stock]],[2]CUS030!$A$5:$BO$10000,21,0)/Table1[[#This Row],[Rate
(L/S)]],"")</f>
        <v>0</v>
      </c>
      <c r="Q819" s="7">
        <f>IFERROR(VLOOKUP(Table1[[#This Row],[Stock]],[2]CUS030!$A$5:$BO$10000,22,0)/Table1[[#This Row],[Rate
(L/S)]],"")</f>
        <v>0</v>
      </c>
      <c r="R819" s="7">
        <f>IFERROR(VLOOKUP(Table1[[#This Row],[Stock]],[2]CUS030!$A$5:$BO$10000,23,0)/Table1[[#This Row],[Rate
(L/S)]],"")</f>
        <v>0</v>
      </c>
      <c r="S819" s="7">
        <f>IFERROR(VLOOKUP(Table1[[#This Row],[Stock]],[2]CUS030!$A$5:$BO$10000,24,0)/Table1[[#This Row],[Rate
(L/S)]],"")</f>
        <v>0</v>
      </c>
      <c r="T819" s="7">
        <f>IFERROR(VLOOKUP(Table1[[#This Row],[Stock]],[2]CUS030!$A$5:$BO$10000,25,0)/Table1[[#This Row],[Rate
(L/S)]],"")</f>
        <v>0</v>
      </c>
      <c r="U819" s="7">
        <f>IFERROR(VLOOKUP(Table1[[#This Row],[Stock]],[2]CUS030!$A$5:$BO$10000,26,0)/Table1[[#This Row],[Rate
(L/S)]],"")</f>
        <v>0</v>
      </c>
      <c r="V819" s="7">
        <f>IFERROR(VLOOKUP(Table1[[#This Row],[Stock]],[2]CUS030!$A$5:$BO$10000,27,0)/Table1[[#This Row],[Rate
(L/S)]],"")</f>
        <v>0</v>
      </c>
      <c r="W819" s="7">
        <f>IFERROR(VLOOKUP(Table1[[#This Row],[Stock]],[2]CUS030!$A$5:$BO$10000,28,0)/Table1[[#This Row],[Rate
(L/S)]],"")</f>
        <v>0</v>
      </c>
      <c r="X819" s="7">
        <f>IFERROR(VLOOKUP(Table1[[#This Row],[Stock]],[2]CUS030!$A$5:$BO$10000,29,0)/Table1[[#This Row],[Rate
(L/S)]],"")</f>
        <v>0</v>
      </c>
      <c r="Y819" s="7">
        <f>IFERROR(VLOOKUP(Table1[[#This Row],[Stock]],[2]CUS030!$A$5:$BO$10000,30,0)/Table1[[#This Row],[Rate
(L/S)]],"")</f>
        <v>0</v>
      </c>
      <c r="Z819" s="7">
        <f>IFERROR(VLOOKUP(Table1[[#This Row],[Stock]],[2]CUS030!$A$5:$BO$10000,31,0)/Table1[[#This Row],[Rate
(L/S)]],"")</f>
        <v>0</v>
      </c>
      <c r="AA819" s="7">
        <f>IFERROR(VLOOKUP(Table1[[#This Row],[Stock]],[2]CUS030!$A$5:$BO$10000,32,0)/Table1[[#This Row],[Rate
(L/S)]],"")</f>
        <v>0</v>
      </c>
      <c r="AB819" s="7">
        <f>IFERROR(VLOOKUP(Table1[[#This Row],[Stock]],[2]CUS030!$A$5:$BO$10000,33,0)/Table1[[#This Row],[Rate
(L/S)]],"")</f>
        <v>0</v>
      </c>
      <c r="AC819" s="7">
        <f>IFERROR(VLOOKUP(Table1[[#This Row],[Stock]],[2]CUS030!$A$5:$BO$10000,34,0)/Table1[[#This Row],[Rate
(L/S)]],"")</f>
        <v>0</v>
      </c>
      <c r="AD819" s="7">
        <f>IFERROR(VLOOKUP(Table1[[#This Row],[Stock]],[2]CUS030!$A$5:$BO$10000,35,0)/Table1[[#This Row],[Rate
(L/S)]],"")</f>
        <v>0</v>
      </c>
      <c r="AE819" s="7">
        <f>IFERROR(VLOOKUP(Table1[[#This Row],[Stock]],[2]CUS030!$A$5:$BO$10000,36,0)/Table1[[#This Row],[Rate
(L/S)]],"")</f>
        <v>0</v>
      </c>
      <c r="AF819" s="7">
        <f>IFERROR(VLOOKUP(Table1[[#This Row],[Stock]],[2]CUS030!$A$5:$BO$10000,37,0)/Table1[[#This Row],[Rate
(L/S)]],"")</f>
        <v>0</v>
      </c>
      <c r="AG819" s="7">
        <f>IFERROR(VLOOKUP(Table1[[#This Row],[Stock]],[2]CUS030!$A$5:$BO$10000,38,0)/Table1[[#This Row],[Rate
(L/S)]],"")</f>
        <v>0</v>
      </c>
      <c r="AH819" s="7">
        <f>IFERROR(VLOOKUP(Table1[[#This Row],[Stock]],[2]CUS030!$A$5:$BO$10000,39,0)/Table1[[#This Row],[Rate
(L/S)]],"")</f>
        <v>0</v>
      </c>
      <c r="AI819" s="7">
        <f>IFERROR(VLOOKUP(Table1[[#This Row],[Stock]],[2]CUS030!$A$5:$BO$10000,40,0)/Table1[[#This Row],[Rate
(L/S)]],"")</f>
        <v>0</v>
      </c>
      <c r="AJ819" s="7">
        <f>IFERROR(VLOOKUP(Table1[[#This Row],[Stock]],[2]CUS030!$A$5:$BO$10000,41,0)/Table1[[#This Row],[Rate
(L/S)]],"")</f>
        <v>0</v>
      </c>
      <c r="AK819" s="7">
        <f>IFERROR(VLOOKUP(Table1[[#This Row],[Stock]],[2]CUS030!$A$5:$BO$10000,42,0)/Table1[[#This Row],[Rate
(L/S)]],"")</f>
        <v>0</v>
      </c>
      <c r="AL819" s="7">
        <f>IFERROR(VLOOKUP(Table1[[#This Row],[Stock]],[2]CUS030!$A$5:$BO$10000,43,0)/Table1[[#This Row],[Rate
(L/S)]],"")</f>
        <v>0</v>
      </c>
      <c r="AM819" s="7">
        <f>IFERROR(VLOOKUP(Table1[[#This Row],[Stock]],[2]CUS030!$A$5:$BO$10000,44,0)/Table1[[#This Row],[Rate
(L/S)]],"")</f>
        <v>0</v>
      </c>
      <c r="AN819" s="7">
        <f>IFERROR(VLOOKUP(Table1[[#This Row],[Stock]],[2]CUS030!$A$5:$BO$10000,45,0)/Table1[[#This Row],[Rate
(L/S)]],"")</f>
        <v>0</v>
      </c>
      <c r="AO819" s="7">
        <f>IFERROR(VLOOKUP(Table1[[#This Row],[Stock]],[2]CUS030!$A$5:$BO$10000,46,0)/Table1[[#This Row],[Rate
(L/S)]],"")</f>
        <v>0</v>
      </c>
      <c r="AP819" s="7">
        <f>IFERROR(VLOOKUP(Table1[[#This Row],[Stock]],[2]CUS030!$A$5:$BO$10000,47,0)/Table1[[#This Row],[Rate
(L/S)]],"")</f>
        <v>0</v>
      </c>
      <c r="AQ819" s="7">
        <f>IFERROR(VLOOKUP(Table1[[#This Row],[Stock]],[2]CUS030!$A$5:$BO$10000,48,0)/Table1[[#This Row],[Rate
(L/S)]],"")</f>
        <v>0</v>
      </c>
      <c r="AR819" s="7">
        <f>IFERROR(VLOOKUP(Table1[[#This Row],[Stock]],[2]CUS030!$A$5:$BO$10000,49,0)/Table1[[#This Row],[Rate
(L/S)]],"")</f>
        <v>0</v>
      </c>
      <c r="AS819" s="7">
        <f>IFERROR(VLOOKUP(Table1[[#This Row],[Stock]],[2]CUS030!$A$5:$BO$10000,50,0)/Table1[[#This Row],[Rate
(L/S)]],"")</f>
        <v>0</v>
      </c>
      <c r="AT819" s="7">
        <f>IFERROR(VLOOKUP(Table1[[#This Row],[Stock]],[2]CUS030!$A$5:$BO$10000,51,0)/Table1[[#This Row],[Rate
(L/S)]],"")</f>
        <v>0</v>
      </c>
      <c r="AU819" s="7">
        <f>IFERROR(VLOOKUP(Table1[[#This Row],[Stock]],[2]CUS030!$A$5:$BO$10000,52,0)/Table1[[#This Row],[Rate
(L/S)]],"")</f>
        <v>0</v>
      </c>
      <c r="AV819" s="7">
        <f>IFERROR(VLOOKUP(Table1[[#This Row],[Stock]],[2]CUS030!$A$5:$BO$10000,53,0)/Table1[[#This Row],[Rate
(L/S)]],"")</f>
        <v>0</v>
      </c>
      <c r="AW819" s="7">
        <f>IFERROR(VLOOKUP(Table1[[#This Row],[Stock]],[2]CUS030!$A$5:$BO$10000,54,0)/Table1[[#This Row],[Rate
(L/S)]],"")</f>
        <v>0</v>
      </c>
      <c r="AX819" s="7">
        <f>IFERROR(VLOOKUP(Table1[[#This Row],[Stock]],[2]CUS030!$A$5:$BO$10000,55,0)/Table1[[#This Row],[Rate
(L/S)]],"")</f>
        <v>0</v>
      </c>
      <c r="AY819" s="7">
        <f>IFERROR(VLOOKUP(Table1[[#This Row],[Stock]],[2]CUS030!$A$5:$BO$10000,56,0)/Table1[[#This Row],[Rate
(L/S)]],"")</f>
        <v>0</v>
      </c>
      <c r="AZ819" s="7">
        <f>IFERROR(VLOOKUP(Table1[[#This Row],[Stock]],[2]CUS030!$A$5:$BO$10000,57,0)/Table1[[#This Row],[Rate
(L/S)]],"")</f>
        <v>0</v>
      </c>
      <c r="BA819" s="7">
        <f>IFERROR(VLOOKUP(Table1[[#This Row],[Stock]],[2]CUS030!$A$5:$BO$10000,58,0)/Table1[[#This Row],[Rate
(L/S)]],"")</f>
        <v>0</v>
      </c>
      <c r="BB819" s="7">
        <f>IFERROR(VLOOKUP(Table1[[#This Row],[Stock]],[2]CUS030!$A$5:$BO$10000,59,0)/Table1[[#This Row],[Rate
(L/S)]],"")</f>
        <v>0</v>
      </c>
      <c r="BC819" s="7">
        <f>IFERROR(VLOOKUP(Table1[[#This Row],[Stock]],[2]CUS030!$A$5:$BO$10000,60,0)/Table1[[#This Row],[Rate
(L/S)]],"")</f>
        <v>0</v>
      </c>
      <c r="BD819" s="7">
        <f>IFERROR(VLOOKUP(Table1[[#This Row],[Stock]],[2]CUS030!$A$5:$BO$10000,61,0)/Table1[[#This Row],[Rate
(L/S)]],"")</f>
        <v>0</v>
      </c>
      <c r="BE819" s="7">
        <f>IFERROR(VLOOKUP(Table1[[#This Row],[Stock]],[2]CUS030!$A$5:$BO$10000,62,0)/Table1[[#This Row],[Rate
(L/S)]],"")</f>
        <v>0</v>
      </c>
      <c r="BF819" s="7">
        <f>IFERROR(VLOOKUP(Table1[[#This Row],[Stock]],[2]CUS030!$A$5:$BO$10000,63,0)/Table1[[#This Row],[Rate
(L/S)]],"")</f>
        <v>0</v>
      </c>
      <c r="BG819" s="7">
        <f>IFERROR(VLOOKUP(Table1[[#This Row],[Stock]],[2]CUS030!$A$5:$BO$10000,64,0)/Table1[[#This Row],[Rate
(L/S)]],"")</f>
        <v>0</v>
      </c>
      <c r="BH819" s="7">
        <f>IFERROR(VLOOKUP(Table1[[#This Row],[Stock]],[2]CUS030!$A$5:$BO$10000,65,0)/Table1[[#This Row],[Rate
(L/S)]],"")</f>
        <v>0</v>
      </c>
      <c r="BI819" s="7" t="s">
        <v>1</v>
      </c>
      <c r="BJ819" s="15">
        <f>IFERROR(IF(Table1[[#This Row],[S.Material]]="S",(Table1[[#This Row],[Total Qty]]+Table1[[#This Row],[N+1]]+Table1[[#This Row],[N+2]]),Table1[[#This Row],[Total Qty]]+Table1[[#This Row],[N+1]]),)</f>
        <v>0</v>
      </c>
      <c r="BK819" s="7" t="str">
        <f>IFERROR(IF(((AVERAGE((Table1[[#This Row],[N+1]],Table1[[#This Row],[N+2]]),Table1[[#This Row],[N+3]])-(Table1[[#This Row],[Total Qty]])))&gt;500,"Fixed&gt;500pcs",""),"")</f>
        <v/>
      </c>
      <c r="BL819" s="7" t="str">
        <f>IF(AND(Table1[[#This Row],[Last Forcast]]=0,Table1[[#This Row],[Total Qty]]&gt;0,Table1[[#This Row],[N+1]]&gt;0),"Check PO again","")</f>
        <v/>
      </c>
    </row>
    <row r="820" spans="2:64" x14ac:dyDescent="0.3">
      <c r="B820">
        <v>818</v>
      </c>
      <c r="C820" t="s">
        <v>1028</v>
      </c>
      <c r="D820">
        <f>IFERROR(ROUND((MID(Table1[[#This Row],[Production]],35,(LEN(Table1[[#This Row],[Production]]))-37)/(MID(Table1[[#This Row],[Stock]],35,(LEN(Table1[[#This Row],[Stock]]))-37))),0),"")</f>
        <v>50</v>
      </c>
      <c r="E820" t="s">
        <v>89</v>
      </c>
      <c r="F820" s="16">
        <f>VLOOKUP(LEFT(Table1[[#This Row],[Production]],LEN(Table1[[#This Row],[Production]])-7),Item!$A$5:$Z$1000,26,0)</f>
        <v>1.3120000000000001</v>
      </c>
      <c r="H820" s="8" t="str">
        <f>IFERROR(VLOOKUP(MID(Table1[[#This Row],[Production]],10,2),Special!$B$2:$D$26,3,0),"")</f>
        <v>-</v>
      </c>
      <c r="J820" t="b">
        <f>EXACT(LEFT(Table1[[#This Row],[Stock]],12),LEFT(Table1[[#This Row],[Production]],12))</f>
        <v>1</v>
      </c>
      <c r="K820" t="b">
        <f>EXACT((RIGHT(Table1[[#This Row],[Stock]],3)),((RIGHT(Table1[[#This Row],[Production]],3))))</f>
        <v>1</v>
      </c>
      <c r="L820" s="14" t="str">
        <f>IFERROR(VLOOKUP(Table1[[#This Row],[Stock]],[1]Sheet1!$A$7:$N$10000,14,0),"")</f>
        <v/>
      </c>
      <c r="M820" s="14" t="str">
        <f>IFERROR(ROUND((Table1[[#This Row],[Stock
(S&amp;L)]]/Table1[[#This Row],[Rate
(L/S)]]),0),"")</f>
        <v/>
      </c>
      <c r="O820" t="str">
        <f>IF(Table1[[#This Row],[Rate
(L/S)]]=1,"P/E","C")</f>
        <v>C</v>
      </c>
      <c r="P820" s="7">
        <f>IFERROR(VLOOKUP(Table1[[#This Row],[Stock]],[2]CUS030!$A$5:$BO$10000,21,0)/Table1[[#This Row],[Rate
(L/S)]],"")</f>
        <v>0</v>
      </c>
      <c r="Q820" s="7">
        <f>IFERROR(VLOOKUP(Table1[[#This Row],[Stock]],[2]CUS030!$A$5:$BO$10000,22,0)/Table1[[#This Row],[Rate
(L/S)]],"")</f>
        <v>0</v>
      </c>
      <c r="R820" s="7">
        <f>IFERROR(VLOOKUP(Table1[[#This Row],[Stock]],[2]CUS030!$A$5:$BO$10000,23,0)/Table1[[#This Row],[Rate
(L/S)]],"")</f>
        <v>0</v>
      </c>
      <c r="S820" s="7">
        <f>IFERROR(VLOOKUP(Table1[[#This Row],[Stock]],[2]CUS030!$A$5:$BO$10000,24,0)/Table1[[#This Row],[Rate
(L/S)]],"")</f>
        <v>0</v>
      </c>
      <c r="T820" s="7">
        <f>IFERROR(VLOOKUP(Table1[[#This Row],[Stock]],[2]CUS030!$A$5:$BO$10000,25,0)/Table1[[#This Row],[Rate
(L/S)]],"")</f>
        <v>0</v>
      </c>
      <c r="U820" s="7">
        <f>IFERROR(VLOOKUP(Table1[[#This Row],[Stock]],[2]CUS030!$A$5:$BO$10000,26,0)/Table1[[#This Row],[Rate
(L/S)]],"")</f>
        <v>0</v>
      </c>
      <c r="V820" s="7">
        <f>IFERROR(VLOOKUP(Table1[[#This Row],[Stock]],[2]CUS030!$A$5:$BO$10000,27,0)/Table1[[#This Row],[Rate
(L/S)]],"")</f>
        <v>0</v>
      </c>
      <c r="W820" s="7">
        <f>IFERROR(VLOOKUP(Table1[[#This Row],[Stock]],[2]CUS030!$A$5:$BO$10000,28,0)/Table1[[#This Row],[Rate
(L/S)]],"")</f>
        <v>0</v>
      </c>
      <c r="X820" s="7">
        <f>IFERROR(VLOOKUP(Table1[[#This Row],[Stock]],[2]CUS030!$A$5:$BO$10000,29,0)/Table1[[#This Row],[Rate
(L/S)]],"")</f>
        <v>0</v>
      </c>
      <c r="Y820" s="7">
        <f>IFERROR(VLOOKUP(Table1[[#This Row],[Stock]],[2]CUS030!$A$5:$BO$10000,30,0)/Table1[[#This Row],[Rate
(L/S)]],"")</f>
        <v>0</v>
      </c>
      <c r="Z820" s="7">
        <f>IFERROR(VLOOKUP(Table1[[#This Row],[Stock]],[2]CUS030!$A$5:$BO$10000,31,0)/Table1[[#This Row],[Rate
(L/S)]],"")</f>
        <v>0</v>
      </c>
      <c r="AA820" s="7">
        <f>IFERROR(VLOOKUP(Table1[[#This Row],[Stock]],[2]CUS030!$A$5:$BO$10000,32,0)/Table1[[#This Row],[Rate
(L/S)]],"")</f>
        <v>0</v>
      </c>
      <c r="AB820" s="7">
        <f>IFERROR(VLOOKUP(Table1[[#This Row],[Stock]],[2]CUS030!$A$5:$BO$10000,33,0)/Table1[[#This Row],[Rate
(L/S)]],"")</f>
        <v>0</v>
      </c>
      <c r="AC820" s="7">
        <f>IFERROR(VLOOKUP(Table1[[#This Row],[Stock]],[2]CUS030!$A$5:$BO$10000,34,0)/Table1[[#This Row],[Rate
(L/S)]],"")</f>
        <v>0</v>
      </c>
      <c r="AD820" s="7">
        <f>IFERROR(VLOOKUP(Table1[[#This Row],[Stock]],[2]CUS030!$A$5:$BO$10000,35,0)/Table1[[#This Row],[Rate
(L/S)]],"")</f>
        <v>0</v>
      </c>
      <c r="AE820" s="7">
        <f>IFERROR(VLOOKUP(Table1[[#This Row],[Stock]],[2]CUS030!$A$5:$BO$10000,36,0)/Table1[[#This Row],[Rate
(L/S)]],"")</f>
        <v>0</v>
      </c>
      <c r="AF820" s="7">
        <f>IFERROR(VLOOKUP(Table1[[#This Row],[Stock]],[2]CUS030!$A$5:$BO$10000,37,0)/Table1[[#This Row],[Rate
(L/S)]],"")</f>
        <v>0</v>
      </c>
      <c r="AG820" s="7">
        <f>IFERROR(VLOOKUP(Table1[[#This Row],[Stock]],[2]CUS030!$A$5:$BO$10000,38,0)/Table1[[#This Row],[Rate
(L/S)]],"")</f>
        <v>0</v>
      </c>
      <c r="AH820" s="7">
        <f>IFERROR(VLOOKUP(Table1[[#This Row],[Stock]],[2]CUS030!$A$5:$BO$10000,39,0)/Table1[[#This Row],[Rate
(L/S)]],"")</f>
        <v>0</v>
      </c>
      <c r="AI820" s="7">
        <f>IFERROR(VLOOKUP(Table1[[#This Row],[Stock]],[2]CUS030!$A$5:$BO$10000,40,0)/Table1[[#This Row],[Rate
(L/S)]],"")</f>
        <v>0</v>
      </c>
      <c r="AJ820" s="7">
        <f>IFERROR(VLOOKUP(Table1[[#This Row],[Stock]],[2]CUS030!$A$5:$BO$10000,41,0)/Table1[[#This Row],[Rate
(L/S)]],"")</f>
        <v>0</v>
      </c>
      <c r="AK820" s="7">
        <f>IFERROR(VLOOKUP(Table1[[#This Row],[Stock]],[2]CUS030!$A$5:$BO$10000,42,0)/Table1[[#This Row],[Rate
(L/S)]],"")</f>
        <v>0</v>
      </c>
      <c r="AL820" s="7">
        <f>IFERROR(VLOOKUP(Table1[[#This Row],[Stock]],[2]CUS030!$A$5:$BO$10000,43,0)/Table1[[#This Row],[Rate
(L/S)]],"")</f>
        <v>0</v>
      </c>
      <c r="AM820" s="7">
        <f>IFERROR(VLOOKUP(Table1[[#This Row],[Stock]],[2]CUS030!$A$5:$BO$10000,44,0)/Table1[[#This Row],[Rate
(L/S)]],"")</f>
        <v>0</v>
      </c>
      <c r="AN820" s="7">
        <f>IFERROR(VLOOKUP(Table1[[#This Row],[Stock]],[2]CUS030!$A$5:$BO$10000,45,0)/Table1[[#This Row],[Rate
(L/S)]],"")</f>
        <v>0</v>
      </c>
      <c r="AO820" s="7">
        <f>IFERROR(VLOOKUP(Table1[[#This Row],[Stock]],[2]CUS030!$A$5:$BO$10000,46,0)/Table1[[#This Row],[Rate
(L/S)]],"")</f>
        <v>0</v>
      </c>
      <c r="AP820" s="7">
        <f>IFERROR(VLOOKUP(Table1[[#This Row],[Stock]],[2]CUS030!$A$5:$BO$10000,47,0)/Table1[[#This Row],[Rate
(L/S)]],"")</f>
        <v>0</v>
      </c>
      <c r="AQ820" s="7">
        <f>IFERROR(VLOOKUP(Table1[[#This Row],[Stock]],[2]CUS030!$A$5:$BO$10000,48,0)/Table1[[#This Row],[Rate
(L/S)]],"")</f>
        <v>0</v>
      </c>
      <c r="AR820" s="7">
        <f>IFERROR(VLOOKUP(Table1[[#This Row],[Stock]],[2]CUS030!$A$5:$BO$10000,49,0)/Table1[[#This Row],[Rate
(L/S)]],"")</f>
        <v>0</v>
      </c>
      <c r="AS820" s="7">
        <f>IFERROR(VLOOKUP(Table1[[#This Row],[Stock]],[2]CUS030!$A$5:$BO$10000,50,0)/Table1[[#This Row],[Rate
(L/S)]],"")</f>
        <v>0</v>
      </c>
      <c r="AT820" s="7">
        <f>IFERROR(VLOOKUP(Table1[[#This Row],[Stock]],[2]CUS030!$A$5:$BO$10000,51,0)/Table1[[#This Row],[Rate
(L/S)]],"")</f>
        <v>0</v>
      </c>
      <c r="AU820" s="7">
        <f>IFERROR(VLOOKUP(Table1[[#This Row],[Stock]],[2]CUS030!$A$5:$BO$10000,52,0)/Table1[[#This Row],[Rate
(L/S)]],"")</f>
        <v>0</v>
      </c>
      <c r="AV820" s="7">
        <f>IFERROR(VLOOKUP(Table1[[#This Row],[Stock]],[2]CUS030!$A$5:$BO$10000,53,0)/Table1[[#This Row],[Rate
(L/S)]],"")</f>
        <v>0</v>
      </c>
      <c r="AW820" s="7">
        <f>IFERROR(VLOOKUP(Table1[[#This Row],[Stock]],[2]CUS030!$A$5:$BO$10000,54,0)/Table1[[#This Row],[Rate
(L/S)]],"")</f>
        <v>0</v>
      </c>
      <c r="AX820" s="7">
        <f>IFERROR(VLOOKUP(Table1[[#This Row],[Stock]],[2]CUS030!$A$5:$BO$10000,55,0)/Table1[[#This Row],[Rate
(L/S)]],"")</f>
        <v>0</v>
      </c>
      <c r="AY820" s="7">
        <f>IFERROR(VLOOKUP(Table1[[#This Row],[Stock]],[2]CUS030!$A$5:$BO$10000,56,0)/Table1[[#This Row],[Rate
(L/S)]],"")</f>
        <v>0</v>
      </c>
      <c r="AZ820" s="7">
        <f>IFERROR(VLOOKUP(Table1[[#This Row],[Stock]],[2]CUS030!$A$5:$BO$10000,57,0)/Table1[[#This Row],[Rate
(L/S)]],"")</f>
        <v>0</v>
      </c>
      <c r="BA820" s="7">
        <f>IFERROR(VLOOKUP(Table1[[#This Row],[Stock]],[2]CUS030!$A$5:$BO$10000,58,0)/Table1[[#This Row],[Rate
(L/S)]],"")</f>
        <v>0</v>
      </c>
      <c r="BB820" s="7">
        <f>IFERROR(VLOOKUP(Table1[[#This Row],[Stock]],[2]CUS030!$A$5:$BO$10000,59,0)/Table1[[#This Row],[Rate
(L/S)]],"")</f>
        <v>0</v>
      </c>
      <c r="BC820" s="7">
        <f>IFERROR(VLOOKUP(Table1[[#This Row],[Stock]],[2]CUS030!$A$5:$BO$10000,60,0)/Table1[[#This Row],[Rate
(L/S)]],"")</f>
        <v>0</v>
      </c>
      <c r="BD820" s="7">
        <f>IFERROR(VLOOKUP(Table1[[#This Row],[Stock]],[2]CUS030!$A$5:$BO$10000,61,0)/Table1[[#This Row],[Rate
(L/S)]],"")</f>
        <v>0</v>
      </c>
      <c r="BE820" s="7">
        <f>IFERROR(VLOOKUP(Table1[[#This Row],[Stock]],[2]CUS030!$A$5:$BO$10000,62,0)/Table1[[#This Row],[Rate
(L/S)]],"")</f>
        <v>0</v>
      </c>
      <c r="BF820" s="7">
        <f>IFERROR(VLOOKUP(Table1[[#This Row],[Stock]],[2]CUS030!$A$5:$BO$10000,63,0)/Table1[[#This Row],[Rate
(L/S)]],"")</f>
        <v>0</v>
      </c>
      <c r="BG820" s="7">
        <f>IFERROR(VLOOKUP(Table1[[#This Row],[Stock]],[2]CUS030!$A$5:$BO$10000,64,0)/Table1[[#This Row],[Rate
(L/S)]],"")</f>
        <v>0</v>
      </c>
      <c r="BH820" s="7">
        <f>IFERROR(VLOOKUP(Table1[[#This Row],[Stock]],[2]CUS030!$A$5:$BO$10000,65,0)/Table1[[#This Row],[Rate
(L/S)]],"")</f>
        <v>0</v>
      </c>
      <c r="BI820" s="7" t="s">
        <v>1</v>
      </c>
      <c r="BJ820" s="15">
        <f>IFERROR(IF(Table1[[#This Row],[S.Material]]="S",(Table1[[#This Row],[Total Qty]]+Table1[[#This Row],[N+1]]+Table1[[#This Row],[N+2]]),Table1[[#This Row],[Total Qty]]+Table1[[#This Row],[N+1]]),)</f>
        <v>0</v>
      </c>
      <c r="BK820" s="7" t="str">
        <f>IFERROR(IF(((AVERAGE((Table1[[#This Row],[N+1]],Table1[[#This Row],[N+2]]),Table1[[#This Row],[N+3]])-(Table1[[#This Row],[Total Qty]])))&gt;500,"Fixed&gt;500pcs",""),"")</f>
        <v/>
      </c>
      <c r="BL820" s="7" t="str">
        <f>IF(AND(Table1[[#This Row],[Last Forcast]]=0,Table1[[#This Row],[Total Qty]]&gt;0,Table1[[#This Row],[N+1]]&gt;0),"Check PO again","")</f>
        <v/>
      </c>
    </row>
    <row r="821" spans="2:64" x14ac:dyDescent="0.3">
      <c r="B821">
        <v>819</v>
      </c>
      <c r="C821" t="s">
        <v>1029</v>
      </c>
      <c r="D821">
        <f>IFERROR(ROUND((MID(Table1[[#This Row],[Production]],35,(LEN(Table1[[#This Row],[Production]]))-37)/(MID(Table1[[#This Row],[Stock]],35,(LEN(Table1[[#This Row],[Stock]]))-37))),0),"")</f>
        <v>41</v>
      </c>
      <c r="E821" t="s">
        <v>1084</v>
      </c>
      <c r="F821" s="16">
        <f>VLOOKUP(LEFT(Table1[[#This Row],[Production]],LEN(Table1[[#This Row],[Production]])-7),Item!$A$5:$Z$1000,26,0)</f>
        <v>1.3120000000000001</v>
      </c>
      <c r="H821" s="8" t="str">
        <f>IFERROR(VLOOKUP(MID(Table1[[#This Row],[Production]],10,2),Special!$B$2:$D$26,3,0),"")</f>
        <v>-</v>
      </c>
      <c r="J821" t="b">
        <f>EXACT(LEFT(Table1[[#This Row],[Stock]],12),LEFT(Table1[[#This Row],[Production]],12))</f>
        <v>1</v>
      </c>
      <c r="K821" t="b">
        <f>EXACT((RIGHT(Table1[[#This Row],[Stock]],3)),((RIGHT(Table1[[#This Row],[Production]],3))))</f>
        <v>1</v>
      </c>
      <c r="L821" s="14" t="str">
        <f>IFERROR(VLOOKUP(Table1[[#This Row],[Stock]],[1]Sheet1!$A$7:$N$10000,14,0),"")</f>
        <v/>
      </c>
      <c r="M821" s="14" t="str">
        <f>IFERROR(ROUND((Table1[[#This Row],[Stock
(S&amp;L)]]/Table1[[#This Row],[Rate
(L/S)]]),0),"")</f>
        <v/>
      </c>
      <c r="O821" t="str">
        <f>IF(Table1[[#This Row],[Rate
(L/S)]]=1,"P/E","C")</f>
        <v>C</v>
      </c>
      <c r="P821" s="7">
        <f>IFERROR(VLOOKUP(Table1[[#This Row],[Stock]],[2]CUS030!$A$5:$BO$10000,21,0)/Table1[[#This Row],[Rate
(L/S)]],"")</f>
        <v>0</v>
      </c>
      <c r="Q821" s="7">
        <f>IFERROR(VLOOKUP(Table1[[#This Row],[Stock]],[2]CUS030!$A$5:$BO$10000,22,0)/Table1[[#This Row],[Rate
(L/S)]],"")</f>
        <v>0</v>
      </c>
      <c r="R821" s="7">
        <f>IFERROR(VLOOKUP(Table1[[#This Row],[Stock]],[2]CUS030!$A$5:$BO$10000,23,0)/Table1[[#This Row],[Rate
(L/S)]],"")</f>
        <v>0</v>
      </c>
      <c r="S821" s="7">
        <f>IFERROR(VLOOKUP(Table1[[#This Row],[Stock]],[2]CUS030!$A$5:$BO$10000,24,0)/Table1[[#This Row],[Rate
(L/S)]],"")</f>
        <v>0</v>
      </c>
      <c r="T821" s="7">
        <f>IFERROR(VLOOKUP(Table1[[#This Row],[Stock]],[2]CUS030!$A$5:$BO$10000,25,0)/Table1[[#This Row],[Rate
(L/S)]],"")</f>
        <v>0</v>
      </c>
      <c r="U821" s="7">
        <f>IFERROR(VLOOKUP(Table1[[#This Row],[Stock]],[2]CUS030!$A$5:$BO$10000,26,0)/Table1[[#This Row],[Rate
(L/S)]],"")</f>
        <v>0</v>
      </c>
      <c r="V821" s="7">
        <f>IFERROR(VLOOKUP(Table1[[#This Row],[Stock]],[2]CUS030!$A$5:$BO$10000,27,0)/Table1[[#This Row],[Rate
(L/S)]],"")</f>
        <v>0</v>
      </c>
      <c r="W821" s="7">
        <f>IFERROR(VLOOKUP(Table1[[#This Row],[Stock]],[2]CUS030!$A$5:$BO$10000,28,0)/Table1[[#This Row],[Rate
(L/S)]],"")</f>
        <v>0</v>
      </c>
      <c r="X821" s="7">
        <f>IFERROR(VLOOKUP(Table1[[#This Row],[Stock]],[2]CUS030!$A$5:$BO$10000,29,0)/Table1[[#This Row],[Rate
(L/S)]],"")</f>
        <v>0</v>
      </c>
      <c r="Y821" s="7">
        <f>IFERROR(VLOOKUP(Table1[[#This Row],[Stock]],[2]CUS030!$A$5:$BO$10000,30,0)/Table1[[#This Row],[Rate
(L/S)]],"")</f>
        <v>0</v>
      </c>
      <c r="Z821" s="7">
        <f>IFERROR(VLOOKUP(Table1[[#This Row],[Stock]],[2]CUS030!$A$5:$BO$10000,31,0)/Table1[[#This Row],[Rate
(L/S)]],"")</f>
        <v>0</v>
      </c>
      <c r="AA821" s="7">
        <f>IFERROR(VLOOKUP(Table1[[#This Row],[Stock]],[2]CUS030!$A$5:$BO$10000,32,0)/Table1[[#This Row],[Rate
(L/S)]],"")</f>
        <v>0</v>
      </c>
      <c r="AB821" s="7">
        <f>IFERROR(VLOOKUP(Table1[[#This Row],[Stock]],[2]CUS030!$A$5:$BO$10000,33,0)/Table1[[#This Row],[Rate
(L/S)]],"")</f>
        <v>0</v>
      </c>
      <c r="AC821" s="7">
        <f>IFERROR(VLOOKUP(Table1[[#This Row],[Stock]],[2]CUS030!$A$5:$BO$10000,34,0)/Table1[[#This Row],[Rate
(L/S)]],"")</f>
        <v>0</v>
      </c>
      <c r="AD821" s="7">
        <f>IFERROR(VLOOKUP(Table1[[#This Row],[Stock]],[2]CUS030!$A$5:$BO$10000,35,0)/Table1[[#This Row],[Rate
(L/S)]],"")</f>
        <v>0</v>
      </c>
      <c r="AE821" s="7">
        <f>IFERROR(VLOOKUP(Table1[[#This Row],[Stock]],[2]CUS030!$A$5:$BO$10000,36,0)/Table1[[#This Row],[Rate
(L/S)]],"")</f>
        <v>0</v>
      </c>
      <c r="AF821" s="7">
        <f>IFERROR(VLOOKUP(Table1[[#This Row],[Stock]],[2]CUS030!$A$5:$BO$10000,37,0)/Table1[[#This Row],[Rate
(L/S)]],"")</f>
        <v>0</v>
      </c>
      <c r="AG821" s="7">
        <f>IFERROR(VLOOKUP(Table1[[#This Row],[Stock]],[2]CUS030!$A$5:$BO$10000,38,0)/Table1[[#This Row],[Rate
(L/S)]],"")</f>
        <v>0</v>
      </c>
      <c r="AH821" s="7">
        <f>IFERROR(VLOOKUP(Table1[[#This Row],[Stock]],[2]CUS030!$A$5:$BO$10000,39,0)/Table1[[#This Row],[Rate
(L/S)]],"")</f>
        <v>0</v>
      </c>
      <c r="AI821" s="7">
        <f>IFERROR(VLOOKUP(Table1[[#This Row],[Stock]],[2]CUS030!$A$5:$BO$10000,40,0)/Table1[[#This Row],[Rate
(L/S)]],"")</f>
        <v>0</v>
      </c>
      <c r="AJ821" s="7">
        <f>IFERROR(VLOOKUP(Table1[[#This Row],[Stock]],[2]CUS030!$A$5:$BO$10000,41,0)/Table1[[#This Row],[Rate
(L/S)]],"")</f>
        <v>0</v>
      </c>
      <c r="AK821" s="7">
        <f>IFERROR(VLOOKUP(Table1[[#This Row],[Stock]],[2]CUS030!$A$5:$BO$10000,42,0)/Table1[[#This Row],[Rate
(L/S)]],"")</f>
        <v>0</v>
      </c>
      <c r="AL821" s="7">
        <f>IFERROR(VLOOKUP(Table1[[#This Row],[Stock]],[2]CUS030!$A$5:$BO$10000,43,0)/Table1[[#This Row],[Rate
(L/S)]],"")</f>
        <v>0</v>
      </c>
      <c r="AM821" s="7">
        <f>IFERROR(VLOOKUP(Table1[[#This Row],[Stock]],[2]CUS030!$A$5:$BO$10000,44,0)/Table1[[#This Row],[Rate
(L/S)]],"")</f>
        <v>0</v>
      </c>
      <c r="AN821" s="7">
        <f>IFERROR(VLOOKUP(Table1[[#This Row],[Stock]],[2]CUS030!$A$5:$BO$10000,45,0)/Table1[[#This Row],[Rate
(L/S)]],"")</f>
        <v>0</v>
      </c>
      <c r="AO821" s="7">
        <f>IFERROR(VLOOKUP(Table1[[#This Row],[Stock]],[2]CUS030!$A$5:$BO$10000,46,0)/Table1[[#This Row],[Rate
(L/S)]],"")</f>
        <v>0</v>
      </c>
      <c r="AP821" s="7">
        <f>IFERROR(VLOOKUP(Table1[[#This Row],[Stock]],[2]CUS030!$A$5:$BO$10000,47,0)/Table1[[#This Row],[Rate
(L/S)]],"")</f>
        <v>0</v>
      </c>
      <c r="AQ821" s="7">
        <f>IFERROR(VLOOKUP(Table1[[#This Row],[Stock]],[2]CUS030!$A$5:$BO$10000,48,0)/Table1[[#This Row],[Rate
(L/S)]],"")</f>
        <v>0</v>
      </c>
      <c r="AR821" s="7">
        <f>IFERROR(VLOOKUP(Table1[[#This Row],[Stock]],[2]CUS030!$A$5:$BO$10000,49,0)/Table1[[#This Row],[Rate
(L/S)]],"")</f>
        <v>0</v>
      </c>
      <c r="AS821" s="7">
        <f>IFERROR(VLOOKUP(Table1[[#This Row],[Stock]],[2]CUS030!$A$5:$BO$10000,50,0)/Table1[[#This Row],[Rate
(L/S)]],"")</f>
        <v>0</v>
      </c>
      <c r="AT821" s="7">
        <f>IFERROR(VLOOKUP(Table1[[#This Row],[Stock]],[2]CUS030!$A$5:$BO$10000,51,0)/Table1[[#This Row],[Rate
(L/S)]],"")</f>
        <v>0</v>
      </c>
      <c r="AU821" s="7">
        <f>IFERROR(VLOOKUP(Table1[[#This Row],[Stock]],[2]CUS030!$A$5:$BO$10000,52,0)/Table1[[#This Row],[Rate
(L/S)]],"")</f>
        <v>0</v>
      </c>
      <c r="AV821" s="7">
        <f>IFERROR(VLOOKUP(Table1[[#This Row],[Stock]],[2]CUS030!$A$5:$BO$10000,53,0)/Table1[[#This Row],[Rate
(L/S)]],"")</f>
        <v>0</v>
      </c>
      <c r="AW821" s="7">
        <f>IFERROR(VLOOKUP(Table1[[#This Row],[Stock]],[2]CUS030!$A$5:$BO$10000,54,0)/Table1[[#This Row],[Rate
(L/S)]],"")</f>
        <v>0</v>
      </c>
      <c r="AX821" s="7">
        <f>IFERROR(VLOOKUP(Table1[[#This Row],[Stock]],[2]CUS030!$A$5:$BO$10000,55,0)/Table1[[#This Row],[Rate
(L/S)]],"")</f>
        <v>0</v>
      </c>
      <c r="AY821" s="7">
        <f>IFERROR(VLOOKUP(Table1[[#This Row],[Stock]],[2]CUS030!$A$5:$BO$10000,56,0)/Table1[[#This Row],[Rate
(L/S)]],"")</f>
        <v>0</v>
      </c>
      <c r="AZ821" s="7">
        <f>IFERROR(VLOOKUP(Table1[[#This Row],[Stock]],[2]CUS030!$A$5:$BO$10000,57,0)/Table1[[#This Row],[Rate
(L/S)]],"")</f>
        <v>0</v>
      </c>
      <c r="BA821" s="7">
        <f>IFERROR(VLOOKUP(Table1[[#This Row],[Stock]],[2]CUS030!$A$5:$BO$10000,58,0)/Table1[[#This Row],[Rate
(L/S)]],"")</f>
        <v>0</v>
      </c>
      <c r="BB821" s="7">
        <f>IFERROR(VLOOKUP(Table1[[#This Row],[Stock]],[2]CUS030!$A$5:$BO$10000,59,0)/Table1[[#This Row],[Rate
(L/S)]],"")</f>
        <v>0</v>
      </c>
      <c r="BC821" s="7">
        <f>IFERROR(VLOOKUP(Table1[[#This Row],[Stock]],[2]CUS030!$A$5:$BO$10000,60,0)/Table1[[#This Row],[Rate
(L/S)]],"")</f>
        <v>0</v>
      </c>
      <c r="BD821" s="7">
        <f>IFERROR(VLOOKUP(Table1[[#This Row],[Stock]],[2]CUS030!$A$5:$BO$10000,61,0)/Table1[[#This Row],[Rate
(L/S)]],"")</f>
        <v>0</v>
      </c>
      <c r="BE821" s="7">
        <f>IFERROR(VLOOKUP(Table1[[#This Row],[Stock]],[2]CUS030!$A$5:$BO$10000,62,0)/Table1[[#This Row],[Rate
(L/S)]],"")</f>
        <v>0</v>
      </c>
      <c r="BF821" s="7">
        <f>IFERROR(VLOOKUP(Table1[[#This Row],[Stock]],[2]CUS030!$A$5:$BO$10000,63,0)/Table1[[#This Row],[Rate
(L/S)]],"")</f>
        <v>0</v>
      </c>
      <c r="BG821" s="7">
        <f>IFERROR(VLOOKUP(Table1[[#This Row],[Stock]],[2]CUS030!$A$5:$BO$10000,64,0)/Table1[[#This Row],[Rate
(L/S)]],"")</f>
        <v>0</v>
      </c>
      <c r="BH821" s="7">
        <f>IFERROR(VLOOKUP(Table1[[#This Row],[Stock]],[2]CUS030!$A$5:$BO$10000,65,0)/Table1[[#This Row],[Rate
(L/S)]],"")</f>
        <v>0</v>
      </c>
      <c r="BI821" s="7" t="s">
        <v>1</v>
      </c>
      <c r="BJ821" s="15">
        <f>IFERROR(IF(Table1[[#This Row],[S.Material]]="S",(Table1[[#This Row],[Total Qty]]+Table1[[#This Row],[N+1]]+Table1[[#This Row],[N+2]]),Table1[[#This Row],[Total Qty]]+Table1[[#This Row],[N+1]]),)</f>
        <v>0</v>
      </c>
      <c r="BK821" s="7" t="str">
        <f>IFERROR(IF(((AVERAGE((Table1[[#This Row],[N+1]],Table1[[#This Row],[N+2]]),Table1[[#This Row],[N+3]])-(Table1[[#This Row],[Total Qty]])))&gt;500,"Fixed&gt;500pcs",""),"")</f>
        <v/>
      </c>
      <c r="BL821" s="7" t="str">
        <f>IF(AND(Table1[[#This Row],[Last Forcast]]=0,Table1[[#This Row],[Total Qty]]&gt;0,Table1[[#This Row],[N+1]]&gt;0),"Check PO again","")</f>
        <v/>
      </c>
    </row>
    <row r="822" spans="2:64" x14ac:dyDescent="0.3">
      <c r="B822">
        <v>820</v>
      </c>
      <c r="C822" t="s">
        <v>1030</v>
      </c>
      <c r="D822">
        <f>IFERROR(ROUND((MID(Table1[[#This Row],[Production]],35,(LEN(Table1[[#This Row],[Production]]))-37)/(MID(Table1[[#This Row],[Stock]],35,(LEN(Table1[[#This Row],[Stock]]))-37))),0),"")</f>
        <v>25</v>
      </c>
      <c r="E822" t="s">
        <v>1085</v>
      </c>
      <c r="F822" s="16">
        <f>VLOOKUP(LEFT(Table1[[#This Row],[Production]],LEN(Table1[[#This Row],[Production]])-7),Item!$A$5:$Z$1000,26,0)</f>
        <v>2.0310000000000001</v>
      </c>
      <c r="H822" s="8" t="str">
        <f>IFERROR(VLOOKUP(MID(Table1[[#This Row],[Production]],10,2),Special!$B$2:$D$26,3,0),"")</f>
        <v>-</v>
      </c>
      <c r="J822" t="b">
        <f>EXACT(LEFT(Table1[[#This Row],[Stock]],12),LEFT(Table1[[#This Row],[Production]],12))</f>
        <v>1</v>
      </c>
      <c r="K822" t="b">
        <f>EXACT((RIGHT(Table1[[#This Row],[Stock]],3)),((RIGHT(Table1[[#This Row],[Production]],3))))</f>
        <v>1</v>
      </c>
      <c r="L822" s="14" t="str">
        <f>IFERROR(VLOOKUP(Table1[[#This Row],[Stock]],[1]Sheet1!$A$7:$N$10000,14,0),"")</f>
        <v/>
      </c>
      <c r="M822" s="14" t="str">
        <f>IFERROR(ROUND((Table1[[#This Row],[Stock
(S&amp;L)]]/Table1[[#This Row],[Rate
(L/S)]]),0),"")</f>
        <v/>
      </c>
      <c r="O822" t="str">
        <f>IF(Table1[[#This Row],[Rate
(L/S)]]=1,"P/E","C")</f>
        <v>C</v>
      </c>
      <c r="P822" s="7">
        <f>IFERROR(VLOOKUP(Table1[[#This Row],[Stock]],[2]CUS030!$A$5:$BO$10000,21,0)/Table1[[#This Row],[Rate
(L/S)]],"")</f>
        <v>0</v>
      </c>
      <c r="Q822" s="7">
        <f>IFERROR(VLOOKUP(Table1[[#This Row],[Stock]],[2]CUS030!$A$5:$BO$10000,22,0)/Table1[[#This Row],[Rate
(L/S)]],"")</f>
        <v>0</v>
      </c>
      <c r="R822" s="7">
        <f>IFERROR(VLOOKUP(Table1[[#This Row],[Stock]],[2]CUS030!$A$5:$BO$10000,23,0)/Table1[[#This Row],[Rate
(L/S)]],"")</f>
        <v>0</v>
      </c>
      <c r="S822" s="7">
        <f>IFERROR(VLOOKUP(Table1[[#This Row],[Stock]],[2]CUS030!$A$5:$BO$10000,24,0)/Table1[[#This Row],[Rate
(L/S)]],"")</f>
        <v>0</v>
      </c>
      <c r="T822" s="7">
        <f>IFERROR(VLOOKUP(Table1[[#This Row],[Stock]],[2]CUS030!$A$5:$BO$10000,25,0)/Table1[[#This Row],[Rate
(L/S)]],"")</f>
        <v>0</v>
      </c>
      <c r="U822" s="7">
        <f>IFERROR(VLOOKUP(Table1[[#This Row],[Stock]],[2]CUS030!$A$5:$BO$10000,26,0)/Table1[[#This Row],[Rate
(L/S)]],"")</f>
        <v>0</v>
      </c>
      <c r="V822" s="7">
        <f>IFERROR(VLOOKUP(Table1[[#This Row],[Stock]],[2]CUS030!$A$5:$BO$10000,27,0)/Table1[[#This Row],[Rate
(L/S)]],"")</f>
        <v>0</v>
      </c>
      <c r="W822" s="7">
        <f>IFERROR(VLOOKUP(Table1[[#This Row],[Stock]],[2]CUS030!$A$5:$BO$10000,28,0)/Table1[[#This Row],[Rate
(L/S)]],"")</f>
        <v>0</v>
      </c>
      <c r="X822" s="7">
        <f>IFERROR(VLOOKUP(Table1[[#This Row],[Stock]],[2]CUS030!$A$5:$BO$10000,29,0)/Table1[[#This Row],[Rate
(L/S)]],"")</f>
        <v>0</v>
      </c>
      <c r="Y822" s="7">
        <f>IFERROR(VLOOKUP(Table1[[#This Row],[Stock]],[2]CUS030!$A$5:$BO$10000,30,0)/Table1[[#This Row],[Rate
(L/S)]],"")</f>
        <v>0</v>
      </c>
      <c r="Z822" s="7">
        <f>IFERROR(VLOOKUP(Table1[[#This Row],[Stock]],[2]CUS030!$A$5:$BO$10000,31,0)/Table1[[#This Row],[Rate
(L/S)]],"")</f>
        <v>0</v>
      </c>
      <c r="AA822" s="7">
        <f>IFERROR(VLOOKUP(Table1[[#This Row],[Stock]],[2]CUS030!$A$5:$BO$10000,32,0)/Table1[[#This Row],[Rate
(L/S)]],"")</f>
        <v>0</v>
      </c>
      <c r="AB822" s="7">
        <f>IFERROR(VLOOKUP(Table1[[#This Row],[Stock]],[2]CUS030!$A$5:$BO$10000,33,0)/Table1[[#This Row],[Rate
(L/S)]],"")</f>
        <v>0</v>
      </c>
      <c r="AC822" s="7">
        <f>IFERROR(VLOOKUP(Table1[[#This Row],[Stock]],[2]CUS030!$A$5:$BO$10000,34,0)/Table1[[#This Row],[Rate
(L/S)]],"")</f>
        <v>0</v>
      </c>
      <c r="AD822" s="7">
        <f>IFERROR(VLOOKUP(Table1[[#This Row],[Stock]],[2]CUS030!$A$5:$BO$10000,35,0)/Table1[[#This Row],[Rate
(L/S)]],"")</f>
        <v>0</v>
      </c>
      <c r="AE822" s="7">
        <f>IFERROR(VLOOKUP(Table1[[#This Row],[Stock]],[2]CUS030!$A$5:$BO$10000,36,0)/Table1[[#This Row],[Rate
(L/S)]],"")</f>
        <v>0</v>
      </c>
      <c r="AF822" s="7">
        <f>IFERROR(VLOOKUP(Table1[[#This Row],[Stock]],[2]CUS030!$A$5:$BO$10000,37,0)/Table1[[#This Row],[Rate
(L/S)]],"")</f>
        <v>0</v>
      </c>
      <c r="AG822" s="7">
        <f>IFERROR(VLOOKUP(Table1[[#This Row],[Stock]],[2]CUS030!$A$5:$BO$10000,38,0)/Table1[[#This Row],[Rate
(L/S)]],"")</f>
        <v>0</v>
      </c>
      <c r="AH822" s="7">
        <f>IFERROR(VLOOKUP(Table1[[#This Row],[Stock]],[2]CUS030!$A$5:$BO$10000,39,0)/Table1[[#This Row],[Rate
(L/S)]],"")</f>
        <v>0</v>
      </c>
      <c r="AI822" s="7">
        <f>IFERROR(VLOOKUP(Table1[[#This Row],[Stock]],[2]CUS030!$A$5:$BO$10000,40,0)/Table1[[#This Row],[Rate
(L/S)]],"")</f>
        <v>0</v>
      </c>
      <c r="AJ822" s="7">
        <f>IFERROR(VLOOKUP(Table1[[#This Row],[Stock]],[2]CUS030!$A$5:$BO$10000,41,0)/Table1[[#This Row],[Rate
(L/S)]],"")</f>
        <v>0</v>
      </c>
      <c r="AK822" s="7">
        <f>IFERROR(VLOOKUP(Table1[[#This Row],[Stock]],[2]CUS030!$A$5:$BO$10000,42,0)/Table1[[#This Row],[Rate
(L/S)]],"")</f>
        <v>0</v>
      </c>
      <c r="AL822" s="7">
        <f>IFERROR(VLOOKUP(Table1[[#This Row],[Stock]],[2]CUS030!$A$5:$BO$10000,43,0)/Table1[[#This Row],[Rate
(L/S)]],"")</f>
        <v>0</v>
      </c>
      <c r="AM822" s="7">
        <f>IFERROR(VLOOKUP(Table1[[#This Row],[Stock]],[2]CUS030!$A$5:$BO$10000,44,0)/Table1[[#This Row],[Rate
(L/S)]],"")</f>
        <v>0</v>
      </c>
      <c r="AN822" s="7">
        <f>IFERROR(VLOOKUP(Table1[[#This Row],[Stock]],[2]CUS030!$A$5:$BO$10000,45,0)/Table1[[#This Row],[Rate
(L/S)]],"")</f>
        <v>0</v>
      </c>
      <c r="AO822" s="7">
        <f>IFERROR(VLOOKUP(Table1[[#This Row],[Stock]],[2]CUS030!$A$5:$BO$10000,46,0)/Table1[[#This Row],[Rate
(L/S)]],"")</f>
        <v>0</v>
      </c>
      <c r="AP822" s="7">
        <f>IFERROR(VLOOKUP(Table1[[#This Row],[Stock]],[2]CUS030!$A$5:$BO$10000,47,0)/Table1[[#This Row],[Rate
(L/S)]],"")</f>
        <v>0</v>
      </c>
      <c r="AQ822" s="7">
        <f>IFERROR(VLOOKUP(Table1[[#This Row],[Stock]],[2]CUS030!$A$5:$BO$10000,48,0)/Table1[[#This Row],[Rate
(L/S)]],"")</f>
        <v>0</v>
      </c>
      <c r="AR822" s="7">
        <f>IFERROR(VLOOKUP(Table1[[#This Row],[Stock]],[2]CUS030!$A$5:$BO$10000,49,0)/Table1[[#This Row],[Rate
(L/S)]],"")</f>
        <v>0</v>
      </c>
      <c r="AS822" s="7">
        <f>IFERROR(VLOOKUP(Table1[[#This Row],[Stock]],[2]CUS030!$A$5:$BO$10000,50,0)/Table1[[#This Row],[Rate
(L/S)]],"")</f>
        <v>0</v>
      </c>
      <c r="AT822" s="7">
        <f>IFERROR(VLOOKUP(Table1[[#This Row],[Stock]],[2]CUS030!$A$5:$BO$10000,51,0)/Table1[[#This Row],[Rate
(L/S)]],"")</f>
        <v>0</v>
      </c>
      <c r="AU822" s="7">
        <f>IFERROR(VLOOKUP(Table1[[#This Row],[Stock]],[2]CUS030!$A$5:$BO$10000,52,0)/Table1[[#This Row],[Rate
(L/S)]],"")</f>
        <v>0</v>
      </c>
      <c r="AV822" s="7">
        <f>IFERROR(VLOOKUP(Table1[[#This Row],[Stock]],[2]CUS030!$A$5:$BO$10000,53,0)/Table1[[#This Row],[Rate
(L/S)]],"")</f>
        <v>0</v>
      </c>
      <c r="AW822" s="7">
        <f>IFERROR(VLOOKUP(Table1[[#This Row],[Stock]],[2]CUS030!$A$5:$BO$10000,54,0)/Table1[[#This Row],[Rate
(L/S)]],"")</f>
        <v>0</v>
      </c>
      <c r="AX822" s="7">
        <f>IFERROR(VLOOKUP(Table1[[#This Row],[Stock]],[2]CUS030!$A$5:$BO$10000,55,0)/Table1[[#This Row],[Rate
(L/S)]],"")</f>
        <v>0</v>
      </c>
      <c r="AY822" s="7">
        <f>IFERROR(VLOOKUP(Table1[[#This Row],[Stock]],[2]CUS030!$A$5:$BO$10000,56,0)/Table1[[#This Row],[Rate
(L/S)]],"")</f>
        <v>0</v>
      </c>
      <c r="AZ822" s="7">
        <f>IFERROR(VLOOKUP(Table1[[#This Row],[Stock]],[2]CUS030!$A$5:$BO$10000,57,0)/Table1[[#This Row],[Rate
(L/S)]],"")</f>
        <v>0</v>
      </c>
      <c r="BA822" s="7">
        <f>IFERROR(VLOOKUP(Table1[[#This Row],[Stock]],[2]CUS030!$A$5:$BO$10000,58,0)/Table1[[#This Row],[Rate
(L/S)]],"")</f>
        <v>0</v>
      </c>
      <c r="BB822" s="7">
        <f>IFERROR(VLOOKUP(Table1[[#This Row],[Stock]],[2]CUS030!$A$5:$BO$10000,59,0)/Table1[[#This Row],[Rate
(L/S)]],"")</f>
        <v>0</v>
      </c>
      <c r="BC822" s="7">
        <f>IFERROR(VLOOKUP(Table1[[#This Row],[Stock]],[2]CUS030!$A$5:$BO$10000,60,0)/Table1[[#This Row],[Rate
(L/S)]],"")</f>
        <v>0</v>
      </c>
      <c r="BD822" s="7">
        <f>IFERROR(VLOOKUP(Table1[[#This Row],[Stock]],[2]CUS030!$A$5:$BO$10000,61,0)/Table1[[#This Row],[Rate
(L/S)]],"")</f>
        <v>0</v>
      </c>
      <c r="BE822" s="7">
        <f>IFERROR(VLOOKUP(Table1[[#This Row],[Stock]],[2]CUS030!$A$5:$BO$10000,62,0)/Table1[[#This Row],[Rate
(L/S)]],"")</f>
        <v>0</v>
      </c>
      <c r="BF822" s="7">
        <f>IFERROR(VLOOKUP(Table1[[#This Row],[Stock]],[2]CUS030!$A$5:$BO$10000,63,0)/Table1[[#This Row],[Rate
(L/S)]],"")</f>
        <v>0</v>
      </c>
      <c r="BG822" s="7">
        <f>IFERROR(VLOOKUP(Table1[[#This Row],[Stock]],[2]CUS030!$A$5:$BO$10000,64,0)/Table1[[#This Row],[Rate
(L/S)]],"")</f>
        <v>0</v>
      </c>
      <c r="BH822" s="7">
        <f>IFERROR(VLOOKUP(Table1[[#This Row],[Stock]],[2]CUS030!$A$5:$BO$10000,65,0)/Table1[[#This Row],[Rate
(L/S)]],"")</f>
        <v>0</v>
      </c>
      <c r="BI822" s="7" t="s">
        <v>1</v>
      </c>
      <c r="BJ822" s="15">
        <f>IFERROR(IF(Table1[[#This Row],[S.Material]]="S",(Table1[[#This Row],[Total Qty]]+Table1[[#This Row],[N+1]]+Table1[[#This Row],[N+2]]),Table1[[#This Row],[Total Qty]]+Table1[[#This Row],[N+1]]),)</f>
        <v>0</v>
      </c>
      <c r="BK822" s="7" t="str">
        <f>IFERROR(IF(((AVERAGE((Table1[[#This Row],[N+1]],Table1[[#This Row],[N+2]]),Table1[[#This Row],[N+3]])-(Table1[[#This Row],[Total Qty]])))&gt;500,"Fixed&gt;500pcs",""),"")</f>
        <v/>
      </c>
      <c r="BL822" s="7" t="str">
        <f>IF(AND(Table1[[#This Row],[Last Forcast]]=0,Table1[[#This Row],[Total Qty]]&gt;0,Table1[[#This Row],[N+1]]&gt;0),"Check PO again","")</f>
        <v/>
      </c>
    </row>
    <row r="823" spans="2:64" x14ac:dyDescent="0.3">
      <c r="B823">
        <v>821</v>
      </c>
      <c r="C823" t="s">
        <v>1031</v>
      </c>
      <c r="D823">
        <f>IFERROR(ROUND((MID(Table1[[#This Row],[Production]],35,(LEN(Table1[[#This Row],[Production]]))-37)/(MID(Table1[[#This Row],[Stock]],35,(LEN(Table1[[#This Row],[Stock]]))-37))),0),"")</f>
        <v>28</v>
      </c>
      <c r="E823" t="s">
        <v>1086</v>
      </c>
      <c r="F823" s="16">
        <f>VLOOKUP(LEFT(Table1[[#This Row],[Production]],LEN(Table1[[#This Row],[Production]])-7),Item!$A$5:$Z$1000,26,0)</f>
        <v>1.5780000000000001</v>
      </c>
      <c r="H823" s="8" t="str">
        <f>IFERROR(VLOOKUP(MID(Table1[[#This Row],[Production]],10,2),Special!$B$2:$D$26,3,0),"")</f>
        <v>-</v>
      </c>
      <c r="J823" t="b">
        <f>EXACT(LEFT(Table1[[#This Row],[Stock]],12),LEFT(Table1[[#This Row],[Production]],12))</f>
        <v>1</v>
      </c>
      <c r="K823" t="b">
        <f>EXACT((RIGHT(Table1[[#This Row],[Stock]],3)),((RIGHT(Table1[[#This Row],[Production]],3))))</f>
        <v>1</v>
      </c>
      <c r="L823" s="14" t="str">
        <f>IFERROR(VLOOKUP(Table1[[#This Row],[Stock]],[1]Sheet1!$A$7:$N$10000,14,0),"")</f>
        <v/>
      </c>
      <c r="M823" s="14" t="str">
        <f>IFERROR(ROUND((Table1[[#This Row],[Stock
(S&amp;L)]]/Table1[[#This Row],[Rate
(L/S)]]),0),"")</f>
        <v/>
      </c>
      <c r="O823" t="str">
        <f>IF(Table1[[#This Row],[Rate
(L/S)]]=1,"P/E","C")</f>
        <v>C</v>
      </c>
      <c r="P823" s="7">
        <f>IFERROR(VLOOKUP(Table1[[#This Row],[Stock]],[2]CUS030!$A$5:$BO$10000,21,0)/Table1[[#This Row],[Rate
(L/S)]],"")</f>
        <v>0</v>
      </c>
      <c r="Q823" s="7">
        <f>IFERROR(VLOOKUP(Table1[[#This Row],[Stock]],[2]CUS030!$A$5:$BO$10000,22,0)/Table1[[#This Row],[Rate
(L/S)]],"")</f>
        <v>0</v>
      </c>
      <c r="R823" s="7">
        <f>IFERROR(VLOOKUP(Table1[[#This Row],[Stock]],[2]CUS030!$A$5:$BO$10000,23,0)/Table1[[#This Row],[Rate
(L/S)]],"")</f>
        <v>0</v>
      </c>
      <c r="S823" s="7">
        <f>IFERROR(VLOOKUP(Table1[[#This Row],[Stock]],[2]CUS030!$A$5:$BO$10000,24,0)/Table1[[#This Row],[Rate
(L/S)]],"")</f>
        <v>0</v>
      </c>
      <c r="T823" s="7">
        <f>IFERROR(VLOOKUP(Table1[[#This Row],[Stock]],[2]CUS030!$A$5:$BO$10000,25,0)/Table1[[#This Row],[Rate
(L/S)]],"")</f>
        <v>0</v>
      </c>
      <c r="U823" s="7">
        <f>IFERROR(VLOOKUP(Table1[[#This Row],[Stock]],[2]CUS030!$A$5:$BO$10000,26,0)/Table1[[#This Row],[Rate
(L/S)]],"")</f>
        <v>0</v>
      </c>
      <c r="V823" s="7">
        <f>IFERROR(VLOOKUP(Table1[[#This Row],[Stock]],[2]CUS030!$A$5:$BO$10000,27,0)/Table1[[#This Row],[Rate
(L/S)]],"")</f>
        <v>0</v>
      </c>
      <c r="W823" s="7">
        <f>IFERROR(VLOOKUP(Table1[[#This Row],[Stock]],[2]CUS030!$A$5:$BO$10000,28,0)/Table1[[#This Row],[Rate
(L/S)]],"")</f>
        <v>0</v>
      </c>
      <c r="X823" s="7">
        <f>IFERROR(VLOOKUP(Table1[[#This Row],[Stock]],[2]CUS030!$A$5:$BO$10000,29,0)/Table1[[#This Row],[Rate
(L/S)]],"")</f>
        <v>0</v>
      </c>
      <c r="Y823" s="7">
        <f>IFERROR(VLOOKUP(Table1[[#This Row],[Stock]],[2]CUS030!$A$5:$BO$10000,30,0)/Table1[[#This Row],[Rate
(L/S)]],"")</f>
        <v>0</v>
      </c>
      <c r="Z823" s="7">
        <f>IFERROR(VLOOKUP(Table1[[#This Row],[Stock]],[2]CUS030!$A$5:$BO$10000,31,0)/Table1[[#This Row],[Rate
(L/S)]],"")</f>
        <v>0</v>
      </c>
      <c r="AA823" s="7">
        <f>IFERROR(VLOOKUP(Table1[[#This Row],[Stock]],[2]CUS030!$A$5:$BO$10000,32,0)/Table1[[#This Row],[Rate
(L/S)]],"")</f>
        <v>0</v>
      </c>
      <c r="AB823" s="7">
        <f>IFERROR(VLOOKUP(Table1[[#This Row],[Stock]],[2]CUS030!$A$5:$BO$10000,33,0)/Table1[[#This Row],[Rate
(L/S)]],"")</f>
        <v>0</v>
      </c>
      <c r="AC823" s="7">
        <f>IFERROR(VLOOKUP(Table1[[#This Row],[Stock]],[2]CUS030!$A$5:$BO$10000,34,0)/Table1[[#This Row],[Rate
(L/S)]],"")</f>
        <v>0</v>
      </c>
      <c r="AD823" s="7">
        <f>IFERROR(VLOOKUP(Table1[[#This Row],[Stock]],[2]CUS030!$A$5:$BO$10000,35,0)/Table1[[#This Row],[Rate
(L/S)]],"")</f>
        <v>0</v>
      </c>
      <c r="AE823" s="7">
        <f>IFERROR(VLOOKUP(Table1[[#This Row],[Stock]],[2]CUS030!$A$5:$BO$10000,36,0)/Table1[[#This Row],[Rate
(L/S)]],"")</f>
        <v>0</v>
      </c>
      <c r="AF823" s="7">
        <f>IFERROR(VLOOKUP(Table1[[#This Row],[Stock]],[2]CUS030!$A$5:$BO$10000,37,0)/Table1[[#This Row],[Rate
(L/S)]],"")</f>
        <v>0</v>
      </c>
      <c r="AG823" s="7">
        <f>IFERROR(VLOOKUP(Table1[[#This Row],[Stock]],[2]CUS030!$A$5:$BO$10000,38,0)/Table1[[#This Row],[Rate
(L/S)]],"")</f>
        <v>0</v>
      </c>
      <c r="AH823" s="7">
        <f>IFERROR(VLOOKUP(Table1[[#This Row],[Stock]],[2]CUS030!$A$5:$BO$10000,39,0)/Table1[[#This Row],[Rate
(L/S)]],"")</f>
        <v>0</v>
      </c>
      <c r="AI823" s="7">
        <f>IFERROR(VLOOKUP(Table1[[#This Row],[Stock]],[2]CUS030!$A$5:$BO$10000,40,0)/Table1[[#This Row],[Rate
(L/S)]],"")</f>
        <v>0</v>
      </c>
      <c r="AJ823" s="7">
        <f>IFERROR(VLOOKUP(Table1[[#This Row],[Stock]],[2]CUS030!$A$5:$BO$10000,41,0)/Table1[[#This Row],[Rate
(L/S)]],"")</f>
        <v>0</v>
      </c>
      <c r="AK823" s="7">
        <f>IFERROR(VLOOKUP(Table1[[#This Row],[Stock]],[2]CUS030!$A$5:$BO$10000,42,0)/Table1[[#This Row],[Rate
(L/S)]],"")</f>
        <v>0</v>
      </c>
      <c r="AL823" s="7">
        <f>IFERROR(VLOOKUP(Table1[[#This Row],[Stock]],[2]CUS030!$A$5:$BO$10000,43,0)/Table1[[#This Row],[Rate
(L/S)]],"")</f>
        <v>0</v>
      </c>
      <c r="AM823" s="7">
        <f>IFERROR(VLOOKUP(Table1[[#This Row],[Stock]],[2]CUS030!$A$5:$BO$10000,44,0)/Table1[[#This Row],[Rate
(L/S)]],"")</f>
        <v>0</v>
      </c>
      <c r="AN823" s="7">
        <f>IFERROR(VLOOKUP(Table1[[#This Row],[Stock]],[2]CUS030!$A$5:$BO$10000,45,0)/Table1[[#This Row],[Rate
(L/S)]],"")</f>
        <v>0</v>
      </c>
      <c r="AO823" s="7">
        <f>IFERROR(VLOOKUP(Table1[[#This Row],[Stock]],[2]CUS030!$A$5:$BO$10000,46,0)/Table1[[#This Row],[Rate
(L/S)]],"")</f>
        <v>0</v>
      </c>
      <c r="AP823" s="7">
        <f>IFERROR(VLOOKUP(Table1[[#This Row],[Stock]],[2]CUS030!$A$5:$BO$10000,47,0)/Table1[[#This Row],[Rate
(L/S)]],"")</f>
        <v>0</v>
      </c>
      <c r="AQ823" s="7">
        <f>IFERROR(VLOOKUP(Table1[[#This Row],[Stock]],[2]CUS030!$A$5:$BO$10000,48,0)/Table1[[#This Row],[Rate
(L/S)]],"")</f>
        <v>0</v>
      </c>
      <c r="AR823" s="7">
        <f>IFERROR(VLOOKUP(Table1[[#This Row],[Stock]],[2]CUS030!$A$5:$BO$10000,49,0)/Table1[[#This Row],[Rate
(L/S)]],"")</f>
        <v>0</v>
      </c>
      <c r="AS823" s="7">
        <f>IFERROR(VLOOKUP(Table1[[#This Row],[Stock]],[2]CUS030!$A$5:$BO$10000,50,0)/Table1[[#This Row],[Rate
(L/S)]],"")</f>
        <v>0</v>
      </c>
      <c r="AT823" s="7">
        <f>IFERROR(VLOOKUP(Table1[[#This Row],[Stock]],[2]CUS030!$A$5:$BO$10000,51,0)/Table1[[#This Row],[Rate
(L/S)]],"")</f>
        <v>0</v>
      </c>
      <c r="AU823" s="7">
        <f>IFERROR(VLOOKUP(Table1[[#This Row],[Stock]],[2]CUS030!$A$5:$BO$10000,52,0)/Table1[[#This Row],[Rate
(L/S)]],"")</f>
        <v>0</v>
      </c>
      <c r="AV823" s="7">
        <f>IFERROR(VLOOKUP(Table1[[#This Row],[Stock]],[2]CUS030!$A$5:$BO$10000,53,0)/Table1[[#This Row],[Rate
(L/S)]],"")</f>
        <v>0</v>
      </c>
      <c r="AW823" s="7">
        <f>IFERROR(VLOOKUP(Table1[[#This Row],[Stock]],[2]CUS030!$A$5:$BO$10000,54,0)/Table1[[#This Row],[Rate
(L/S)]],"")</f>
        <v>0</v>
      </c>
      <c r="AX823" s="7">
        <f>IFERROR(VLOOKUP(Table1[[#This Row],[Stock]],[2]CUS030!$A$5:$BO$10000,55,0)/Table1[[#This Row],[Rate
(L/S)]],"")</f>
        <v>0</v>
      </c>
      <c r="AY823" s="7">
        <f>IFERROR(VLOOKUP(Table1[[#This Row],[Stock]],[2]CUS030!$A$5:$BO$10000,56,0)/Table1[[#This Row],[Rate
(L/S)]],"")</f>
        <v>0</v>
      </c>
      <c r="AZ823" s="7">
        <f>IFERROR(VLOOKUP(Table1[[#This Row],[Stock]],[2]CUS030!$A$5:$BO$10000,57,0)/Table1[[#This Row],[Rate
(L/S)]],"")</f>
        <v>0</v>
      </c>
      <c r="BA823" s="7">
        <f>IFERROR(VLOOKUP(Table1[[#This Row],[Stock]],[2]CUS030!$A$5:$BO$10000,58,0)/Table1[[#This Row],[Rate
(L/S)]],"")</f>
        <v>0</v>
      </c>
      <c r="BB823" s="7">
        <f>IFERROR(VLOOKUP(Table1[[#This Row],[Stock]],[2]CUS030!$A$5:$BO$10000,59,0)/Table1[[#This Row],[Rate
(L/S)]],"")</f>
        <v>0</v>
      </c>
      <c r="BC823" s="7">
        <f>IFERROR(VLOOKUP(Table1[[#This Row],[Stock]],[2]CUS030!$A$5:$BO$10000,60,0)/Table1[[#This Row],[Rate
(L/S)]],"")</f>
        <v>0</v>
      </c>
      <c r="BD823" s="7">
        <f>IFERROR(VLOOKUP(Table1[[#This Row],[Stock]],[2]CUS030!$A$5:$BO$10000,61,0)/Table1[[#This Row],[Rate
(L/S)]],"")</f>
        <v>0</v>
      </c>
      <c r="BE823" s="7">
        <f>IFERROR(VLOOKUP(Table1[[#This Row],[Stock]],[2]CUS030!$A$5:$BO$10000,62,0)/Table1[[#This Row],[Rate
(L/S)]],"")</f>
        <v>0</v>
      </c>
      <c r="BF823" s="7">
        <f>IFERROR(VLOOKUP(Table1[[#This Row],[Stock]],[2]CUS030!$A$5:$BO$10000,63,0)/Table1[[#This Row],[Rate
(L/S)]],"")</f>
        <v>0</v>
      </c>
      <c r="BG823" s="7">
        <f>IFERROR(VLOOKUP(Table1[[#This Row],[Stock]],[2]CUS030!$A$5:$BO$10000,64,0)/Table1[[#This Row],[Rate
(L/S)]],"")</f>
        <v>0</v>
      </c>
      <c r="BH823" s="7">
        <f>IFERROR(VLOOKUP(Table1[[#This Row],[Stock]],[2]CUS030!$A$5:$BO$10000,65,0)/Table1[[#This Row],[Rate
(L/S)]],"")</f>
        <v>0</v>
      </c>
      <c r="BI823" s="7" t="s">
        <v>1</v>
      </c>
      <c r="BJ823" s="15">
        <f>IFERROR(IF(Table1[[#This Row],[S.Material]]="S",(Table1[[#This Row],[Total Qty]]+Table1[[#This Row],[N+1]]+Table1[[#This Row],[N+2]]),Table1[[#This Row],[Total Qty]]+Table1[[#This Row],[N+1]]),)</f>
        <v>0</v>
      </c>
      <c r="BK823" s="7" t="str">
        <f>IFERROR(IF(((AVERAGE((Table1[[#This Row],[N+1]],Table1[[#This Row],[N+2]]),Table1[[#This Row],[N+3]])-(Table1[[#This Row],[Total Qty]])))&gt;500,"Fixed&gt;500pcs",""),"")</f>
        <v/>
      </c>
      <c r="BL823" s="7" t="str">
        <f>IF(AND(Table1[[#This Row],[Last Forcast]]=0,Table1[[#This Row],[Total Qty]]&gt;0,Table1[[#This Row],[N+1]]&gt;0),"Check PO again","")</f>
        <v/>
      </c>
    </row>
    <row r="824" spans="2:64" x14ac:dyDescent="0.3">
      <c r="B824">
        <v>822</v>
      </c>
      <c r="C824" t="s">
        <v>1032</v>
      </c>
      <c r="D824">
        <f>IFERROR(ROUND((MID(Table1[[#This Row],[Production]],35,(LEN(Table1[[#This Row],[Production]]))-37)/(MID(Table1[[#This Row],[Stock]],35,(LEN(Table1[[#This Row],[Stock]]))-37))),0),"")</f>
        <v>19</v>
      </c>
      <c r="E824" t="s">
        <v>1087</v>
      </c>
      <c r="F824" s="16">
        <f>VLOOKUP(LEFT(Table1[[#This Row],[Production]],LEN(Table1[[#This Row],[Production]])-7),Item!$A$5:$Z$1000,26,0)</f>
        <v>1.462</v>
      </c>
      <c r="H824" s="8" t="str">
        <f>IFERROR(VLOOKUP(MID(Table1[[#This Row],[Production]],10,2),Special!$B$2:$D$26,3,0),"")</f>
        <v>-</v>
      </c>
      <c r="J824" t="b">
        <f>EXACT(LEFT(Table1[[#This Row],[Stock]],12),LEFT(Table1[[#This Row],[Production]],12))</f>
        <v>1</v>
      </c>
      <c r="K824" t="b">
        <f>EXACT((RIGHT(Table1[[#This Row],[Stock]],3)),((RIGHT(Table1[[#This Row],[Production]],3))))</f>
        <v>1</v>
      </c>
      <c r="L824" s="14" t="str">
        <f>IFERROR(VLOOKUP(Table1[[#This Row],[Stock]],[1]Sheet1!$A$7:$N$10000,14,0),"")</f>
        <v/>
      </c>
      <c r="M824" s="14" t="str">
        <f>IFERROR(ROUND((Table1[[#This Row],[Stock
(S&amp;L)]]/Table1[[#This Row],[Rate
(L/S)]]),0),"")</f>
        <v/>
      </c>
      <c r="O824" t="str">
        <f>IF(Table1[[#This Row],[Rate
(L/S)]]=1,"P/E","C")</f>
        <v>C</v>
      </c>
      <c r="P824" s="7">
        <f>IFERROR(VLOOKUP(Table1[[#This Row],[Stock]],[2]CUS030!$A$5:$BO$10000,21,0)/Table1[[#This Row],[Rate
(L/S)]],"")</f>
        <v>0</v>
      </c>
      <c r="Q824" s="7">
        <f>IFERROR(VLOOKUP(Table1[[#This Row],[Stock]],[2]CUS030!$A$5:$BO$10000,22,0)/Table1[[#This Row],[Rate
(L/S)]],"")</f>
        <v>0</v>
      </c>
      <c r="R824" s="7">
        <f>IFERROR(VLOOKUP(Table1[[#This Row],[Stock]],[2]CUS030!$A$5:$BO$10000,23,0)/Table1[[#This Row],[Rate
(L/S)]],"")</f>
        <v>0</v>
      </c>
      <c r="S824" s="7">
        <f>IFERROR(VLOOKUP(Table1[[#This Row],[Stock]],[2]CUS030!$A$5:$BO$10000,24,0)/Table1[[#This Row],[Rate
(L/S)]],"")</f>
        <v>0</v>
      </c>
      <c r="T824" s="7">
        <f>IFERROR(VLOOKUP(Table1[[#This Row],[Stock]],[2]CUS030!$A$5:$BO$10000,25,0)/Table1[[#This Row],[Rate
(L/S)]],"")</f>
        <v>0</v>
      </c>
      <c r="U824" s="7">
        <f>IFERROR(VLOOKUP(Table1[[#This Row],[Stock]],[2]CUS030!$A$5:$BO$10000,26,0)/Table1[[#This Row],[Rate
(L/S)]],"")</f>
        <v>0</v>
      </c>
      <c r="V824" s="7">
        <f>IFERROR(VLOOKUP(Table1[[#This Row],[Stock]],[2]CUS030!$A$5:$BO$10000,27,0)/Table1[[#This Row],[Rate
(L/S)]],"")</f>
        <v>0</v>
      </c>
      <c r="W824" s="7">
        <f>IFERROR(VLOOKUP(Table1[[#This Row],[Stock]],[2]CUS030!$A$5:$BO$10000,28,0)/Table1[[#This Row],[Rate
(L/S)]],"")</f>
        <v>0</v>
      </c>
      <c r="X824" s="7">
        <f>IFERROR(VLOOKUP(Table1[[#This Row],[Stock]],[2]CUS030!$A$5:$BO$10000,29,0)/Table1[[#This Row],[Rate
(L/S)]],"")</f>
        <v>0</v>
      </c>
      <c r="Y824" s="7">
        <f>IFERROR(VLOOKUP(Table1[[#This Row],[Stock]],[2]CUS030!$A$5:$BO$10000,30,0)/Table1[[#This Row],[Rate
(L/S)]],"")</f>
        <v>0</v>
      </c>
      <c r="Z824" s="7">
        <f>IFERROR(VLOOKUP(Table1[[#This Row],[Stock]],[2]CUS030!$A$5:$BO$10000,31,0)/Table1[[#This Row],[Rate
(L/S)]],"")</f>
        <v>0</v>
      </c>
      <c r="AA824" s="7">
        <f>IFERROR(VLOOKUP(Table1[[#This Row],[Stock]],[2]CUS030!$A$5:$BO$10000,32,0)/Table1[[#This Row],[Rate
(L/S)]],"")</f>
        <v>0</v>
      </c>
      <c r="AB824" s="7">
        <f>IFERROR(VLOOKUP(Table1[[#This Row],[Stock]],[2]CUS030!$A$5:$BO$10000,33,0)/Table1[[#This Row],[Rate
(L/S)]],"")</f>
        <v>0</v>
      </c>
      <c r="AC824" s="7">
        <f>IFERROR(VLOOKUP(Table1[[#This Row],[Stock]],[2]CUS030!$A$5:$BO$10000,34,0)/Table1[[#This Row],[Rate
(L/S)]],"")</f>
        <v>0</v>
      </c>
      <c r="AD824" s="7">
        <f>IFERROR(VLOOKUP(Table1[[#This Row],[Stock]],[2]CUS030!$A$5:$BO$10000,35,0)/Table1[[#This Row],[Rate
(L/S)]],"")</f>
        <v>0</v>
      </c>
      <c r="AE824" s="7">
        <f>IFERROR(VLOOKUP(Table1[[#This Row],[Stock]],[2]CUS030!$A$5:$BO$10000,36,0)/Table1[[#This Row],[Rate
(L/S)]],"")</f>
        <v>0</v>
      </c>
      <c r="AF824" s="7">
        <f>IFERROR(VLOOKUP(Table1[[#This Row],[Stock]],[2]CUS030!$A$5:$BO$10000,37,0)/Table1[[#This Row],[Rate
(L/S)]],"")</f>
        <v>0</v>
      </c>
      <c r="AG824" s="7">
        <f>IFERROR(VLOOKUP(Table1[[#This Row],[Stock]],[2]CUS030!$A$5:$BO$10000,38,0)/Table1[[#This Row],[Rate
(L/S)]],"")</f>
        <v>0</v>
      </c>
      <c r="AH824" s="7">
        <f>IFERROR(VLOOKUP(Table1[[#This Row],[Stock]],[2]CUS030!$A$5:$BO$10000,39,0)/Table1[[#This Row],[Rate
(L/S)]],"")</f>
        <v>0</v>
      </c>
      <c r="AI824" s="7">
        <f>IFERROR(VLOOKUP(Table1[[#This Row],[Stock]],[2]CUS030!$A$5:$BO$10000,40,0)/Table1[[#This Row],[Rate
(L/S)]],"")</f>
        <v>0</v>
      </c>
      <c r="AJ824" s="7">
        <f>IFERROR(VLOOKUP(Table1[[#This Row],[Stock]],[2]CUS030!$A$5:$BO$10000,41,0)/Table1[[#This Row],[Rate
(L/S)]],"")</f>
        <v>0</v>
      </c>
      <c r="AK824" s="7">
        <f>IFERROR(VLOOKUP(Table1[[#This Row],[Stock]],[2]CUS030!$A$5:$BO$10000,42,0)/Table1[[#This Row],[Rate
(L/S)]],"")</f>
        <v>0</v>
      </c>
      <c r="AL824" s="7">
        <f>IFERROR(VLOOKUP(Table1[[#This Row],[Stock]],[2]CUS030!$A$5:$BO$10000,43,0)/Table1[[#This Row],[Rate
(L/S)]],"")</f>
        <v>0</v>
      </c>
      <c r="AM824" s="7">
        <f>IFERROR(VLOOKUP(Table1[[#This Row],[Stock]],[2]CUS030!$A$5:$BO$10000,44,0)/Table1[[#This Row],[Rate
(L/S)]],"")</f>
        <v>0</v>
      </c>
      <c r="AN824" s="7">
        <f>IFERROR(VLOOKUP(Table1[[#This Row],[Stock]],[2]CUS030!$A$5:$BO$10000,45,0)/Table1[[#This Row],[Rate
(L/S)]],"")</f>
        <v>0</v>
      </c>
      <c r="AO824" s="7">
        <f>IFERROR(VLOOKUP(Table1[[#This Row],[Stock]],[2]CUS030!$A$5:$BO$10000,46,0)/Table1[[#This Row],[Rate
(L/S)]],"")</f>
        <v>0</v>
      </c>
      <c r="AP824" s="7">
        <f>IFERROR(VLOOKUP(Table1[[#This Row],[Stock]],[2]CUS030!$A$5:$BO$10000,47,0)/Table1[[#This Row],[Rate
(L/S)]],"")</f>
        <v>0</v>
      </c>
      <c r="AQ824" s="7">
        <f>IFERROR(VLOOKUP(Table1[[#This Row],[Stock]],[2]CUS030!$A$5:$BO$10000,48,0)/Table1[[#This Row],[Rate
(L/S)]],"")</f>
        <v>0</v>
      </c>
      <c r="AR824" s="7">
        <f>IFERROR(VLOOKUP(Table1[[#This Row],[Stock]],[2]CUS030!$A$5:$BO$10000,49,0)/Table1[[#This Row],[Rate
(L/S)]],"")</f>
        <v>0</v>
      </c>
      <c r="AS824" s="7">
        <f>IFERROR(VLOOKUP(Table1[[#This Row],[Stock]],[2]CUS030!$A$5:$BO$10000,50,0)/Table1[[#This Row],[Rate
(L/S)]],"")</f>
        <v>0</v>
      </c>
      <c r="AT824" s="7">
        <f>IFERROR(VLOOKUP(Table1[[#This Row],[Stock]],[2]CUS030!$A$5:$BO$10000,51,0)/Table1[[#This Row],[Rate
(L/S)]],"")</f>
        <v>0</v>
      </c>
      <c r="AU824" s="7">
        <f>IFERROR(VLOOKUP(Table1[[#This Row],[Stock]],[2]CUS030!$A$5:$BO$10000,52,0)/Table1[[#This Row],[Rate
(L/S)]],"")</f>
        <v>0</v>
      </c>
      <c r="AV824" s="7">
        <f>IFERROR(VLOOKUP(Table1[[#This Row],[Stock]],[2]CUS030!$A$5:$BO$10000,53,0)/Table1[[#This Row],[Rate
(L/S)]],"")</f>
        <v>0</v>
      </c>
      <c r="AW824" s="7">
        <f>IFERROR(VLOOKUP(Table1[[#This Row],[Stock]],[2]CUS030!$A$5:$BO$10000,54,0)/Table1[[#This Row],[Rate
(L/S)]],"")</f>
        <v>0</v>
      </c>
      <c r="AX824" s="7">
        <f>IFERROR(VLOOKUP(Table1[[#This Row],[Stock]],[2]CUS030!$A$5:$BO$10000,55,0)/Table1[[#This Row],[Rate
(L/S)]],"")</f>
        <v>0</v>
      </c>
      <c r="AY824" s="7">
        <f>IFERROR(VLOOKUP(Table1[[#This Row],[Stock]],[2]CUS030!$A$5:$BO$10000,56,0)/Table1[[#This Row],[Rate
(L/S)]],"")</f>
        <v>0</v>
      </c>
      <c r="AZ824" s="7">
        <f>IFERROR(VLOOKUP(Table1[[#This Row],[Stock]],[2]CUS030!$A$5:$BO$10000,57,0)/Table1[[#This Row],[Rate
(L/S)]],"")</f>
        <v>0</v>
      </c>
      <c r="BA824" s="7">
        <f>IFERROR(VLOOKUP(Table1[[#This Row],[Stock]],[2]CUS030!$A$5:$BO$10000,58,0)/Table1[[#This Row],[Rate
(L/S)]],"")</f>
        <v>0</v>
      </c>
      <c r="BB824" s="7">
        <f>IFERROR(VLOOKUP(Table1[[#This Row],[Stock]],[2]CUS030!$A$5:$BO$10000,59,0)/Table1[[#This Row],[Rate
(L/S)]],"")</f>
        <v>0</v>
      </c>
      <c r="BC824" s="7">
        <f>IFERROR(VLOOKUP(Table1[[#This Row],[Stock]],[2]CUS030!$A$5:$BO$10000,60,0)/Table1[[#This Row],[Rate
(L/S)]],"")</f>
        <v>0</v>
      </c>
      <c r="BD824" s="7">
        <f>IFERROR(VLOOKUP(Table1[[#This Row],[Stock]],[2]CUS030!$A$5:$BO$10000,61,0)/Table1[[#This Row],[Rate
(L/S)]],"")</f>
        <v>0</v>
      </c>
      <c r="BE824" s="7">
        <f>IFERROR(VLOOKUP(Table1[[#This Row],[Stock]],[2]CUS030!$A$5:$BO$10000,62,0)/Table1[[#This Row],[Rate
(L/S)]],"")</f>
        <v>0</v>
      </c>
      <c r="BF824" s="7">
        <f>IFERROR(VLOOKUP(Table1[[#This Row],[Stock]],[2]CUS030!$A$5:$BO$10000,63,0)/Table1[[#This Row],[Rate
(L/S)]],"")</f>
        <v>0</v>
      </c>
      <c r="BG824" s="7">
        <f>IFERROR(VLOOKUP(Table1[[#This Row],[Stock]],[2]CUS030!$A$5:$BO$10000,64,0)/Table1[[#This Row],[Rate
(L/S)]],"")</f>
        <v>0</v>
      </c>
      <c r="BH824" s="7">
        <f>IFERROR(VLOOKUP(Table1[[#This Row],[Stock]],[2]CUS030!$A$5:$BO$10000,65,0)/Table1[[#This Row],[Rate
(L/S)]],"")</f>
        <v>0</v>
      </c>
      <c r="BI824" s="7" t="s">
        <v>1</v>
      </c>
      <c r="BJ824" s="15">
        <f>IFERROR(IF(Table1[[#This Row],[S.Material]]="S",(Table1[[#This Row],[Total Qty]]+Table1[[#This Row],[N+1]]+Table1[[#This Row],[N+2]]),Table1[[#This Row],[Total Qty]]+Table1[[#This Row],[N+1]]),)</f>
        <v>0</v>
      </c>
      <c r="BK824" s="7" t="str">
        <f>IFERROR(IF(((AVERAGE((Table1[[#This Row],[N+1]],Table1[[#This Row],[N+2]]),Table1[[#This Row],[N+3]])-(Table1[[#This Row],[Total Qty]])))&gt;500,"Fixed&gt;500pcs",""),"")</f>
        <v/>
      </c>
      <c r="BL824" s="7" t="str">
        <f>IF(AND(Table1[[#This Row],[Last Forcast]]=0,Table1[[#This Row],[Total Qty]]&gt;0,Table1[[#This Row],[N+1]]&gt;0),"Check PO again","")</f>
        <v/>
      </c>
    </row>
    <row r="825" spans="2:64" x14ac:dyDescent="0.3">
      <c r="B825">
        <v>823</v>
      </c>
      <c r="C825" t="s">
        <v>1033</v>
      </c>
      <c r="D825">
        <f>IFERROR(ROUND((MID(Table1[[#This Row],[Production]],35,(LEN(Table1[[#This Row],[Production]]))-37)/(MID(Table1[[#This Row],[Stock]],35,(LEN(Table1[[#This Row],[Stock]]))-37))),0),"")</f>
        <v>19</v>
      </c>
      <c r="E825" t="s">
        <v>1088</v>
      </c>
      <c r="F825" s="16">
        <f>VLOOKUP(LEFT(Table1[[#This Row],[Production]],LEN(Table1[[#This Row],[Production]])-7),Item!$A$5:$Z$1000,26,0)</f>
        <v>2.004</v>
      </c>
      <c r="H825" s="8" t="str">
        <f>IFERROR(VLOOKUP(MID(Table1[[#This Row],[Production]],10,2),Special!$B$2:$D$26,3,0),"")</f>
        <v>-</v>
      </c>
      <c r="J825" t="b">
        <f>EXACT(LEFT(Table1[[#This Row],[Stock]],12),LEFT(Table1[[#This Row],[Production]],12))</f>
        <v>1</v>
      </c>
      <c r="K825" t="b">
        <f>EXACT((RIGHT(Table1[[#This Row],[Stock]],3)),((RIGHT(Table1[[#This Row],[Production]],3))))</f>
        <v>1</v>
      </c>
      <c r="L825" s="14" t="str">
        <f>IFERROR(VLOOKUP(Table1[[#This Row],[Stock]],[1]Sheet1!$A$7:$N$10000,14,0),"")</f>
        <v/>
      </c>
      <c r="M825" s="14" t="str">
        <f>IFERROR(ROUND((Table1[[#This Row],[Stock
(S&amp;L)]]/Table1[[#This Row],[Rate
(L/S)]]),0),"")</f>
        <v/>
      </c>
      <c r="O825" t="str">
        <f>IF(Table1[[#This Row],[Rate
(L/S)]]=1,"P/E","C")</f>
        <v>C</v>
      </c>
      <c r="P825" s="7">
        <f>IFERROR(VLOOKUP(Table1[[#This Row],[Stock]],[2]CUS030!$A$5:$BO$10000,21,0)/Table1[[#This Row],[Rate
(L/S)]],"")</f>
        <v>0</v>
      </c>
      <c r="Q825" s="7">
        <f>IFERROR(VLOOKUP(Table1[[#This Row],[Stock]],[2]CUS030!$A$5:$BO$10000,22,0)/Table1[[#This Row],[Rate
(L/S)]],"")</f>
        <v>0</v>
      </c>
      <c r="R825" s="7">
        <f>IFERROR(VLOOKUP(Table1[[#This Row],[Stock]],[2]CUS030!$A$5:$BO$10000,23,0)/Table1[[#This Row],[Rate
(L/S)]],"")</f>
        <v>0</v>
      </c>
      <c r="S825" s="7">
        <f>IFERROR(VLOOKUP(Table1[[#This Row],[Stock]],[2]CUS030!$A$5:$BO$10000,24,0)/Table1[[#This Row],[Rate
(L/S)]],"")</f>
        <v>0</v>
      </c>
      <c r="T825" s="7">
        <f>IFERROR(VLOOKUP(Table1[[#This Row],[Stock]],[2]CUS030!$A$5:$BO$10000,25,0)/Table1[[#This Row],[Rate
(L/S)]],"")</f>
        <v>0</v>
      </c>
      <c r="U825" s="7">
        <f>IFERROR(VLOOKUP(Table1[[#This Row],[Stock]],[2]CUS030!$A$5:$BO$10000,26,0)/Table1[[#This Row],[Rate
(L/S)]],"")</f>
        <v>0</v>
      </c>
      <c r="V825" s="7">
        <f>IFERROR(VLOOKUP(Table1[[#This Row],[Stock]],[2]CUS030!$A$5:$BO$10000,27,0)/Table1[[#This Row],[Rate
(L/S)]],"")</f>
        <v>0</v>
      </c>
      <c r="W825" s="7">
        <f>IFERROR(VLOOKUP(Table1[[#This Row],[Stock]],[2]CUS030!$A$5:$BO$10000,28,0)/Table1[[#This Row],[Rate
(L/S)]],"")</f>
        <v>0</v>
      </c>
      <c r="X825" s="7">
        <f>IFERROR(VLOOKUP(Table1[[#This Row],[Stock]],[2]CUS030!$A$5:$BO$10000,29,0)/Table1[[#This Row],[Rate
(L/S)]],"")</f>
        <v>0</v>
      </c>
      <c r="Y825" s="7">
        <f>IFERROR(VLOOKUP(Table1[[#This Row],[Stock]],[2]CUS030!$A$5:$BO$10000,30,0)/Table1[[#This Row],[Rate
(L/S)]],"")</f>
        <v>0</v>
      </c>
      <c r="Z825" s="7">
        <f>IFERROR(VLOOKUP(Table1[[#This Row],[Stock]],[2]CUS030!$A$5:$BO$10000,31,0)/Table1[[#This Row],[Rate
(L/S)]],"")</f>
        <v>0</v>
      </c>
      <c r="AA825" s="7">
        <f>IFERROR(VLOOKUP(Table1[[#This Row],[Stock]],[2]CUS030!$A$5:$BO$10000,32,0)/Table1[[#This Row],[Rate
(L/S)]],"")</f>
        <v>0</v>
      </c>
      <c r="AB825" s="7">
        <f>IFERROR(VLOOKUP(Table1[[#This Row],[Stock]],[2]CUS030!$A$5:$BO$10000,33,0)/Table1[[#This Row],[Rate
(L/S)]],"")</f>
        <v>0</v>
      </c>
      <c r="AC825" s="7">
        <f>IFERROR(VLOOKUP(Table1[[#This Row],[Stock]],[2]CUS030!$A$5:$BO$10000,34,0)/Table1[[#This Row],[Rate
(L/S)]],"")</f>
        <v>0</v>
      </c>
      <c r="AD825" s="7">
        <f>IFERROR(VLOOKUP(Table1[[#This Row],[Stock]],[2]CUS030!$A$5:$BO$10000,35,0)/Table1[[#This Row],[Rate
(L/S)]],"")</f>
        <v>0</v>
      </c>
      <c r="AE825" s="7">
        <f>IFERROR(VLOOKUP(Table1[[#This Row],[Stock]],[2]CUS030!$A$5:$BO$10000,36,0)/Table1[[#This Row],[Rate
(L/S)]],"")</f>
        <v>0</v>
      </c>
      <c r="AF825" s="7">
        <f>IFERROR(VLOOKUP(Table1[[#This Row],[Stock]],[2]CUS030!$A$5:$BO$10000,37,0)/Table1[[#This Row],[Rate
(L/S)]],"")</f>
        <v>0</v>
      </c>
      <c r="AG825" s="7">
        <f>IFERROR(VLOOKUP(Table1[[#This Row],[Stock]],[2]CUS030!$A$5:$BO$10000,38,0)/Table1[[#This Row],[Rate
(L/S)]],"")</f>
        <v>0</v>
      </c>
      <c r="AH825" s="7">
        <f>IFERROR(VLOOKUP(Table1[[#This Row],[Stock]],[2]CUS030!$A$5:$BO$10000,39,0)/Table1[[#This Row],[Rate
(L/S)]],"")</f>
        <v>0</v>
      </c>
      <c r="AI825" s="7">
        <f>IFERROR(VLOOKUP(Table1[[#This Row],[Stock]],[2]CUS030!$A$5:$BO$10000,40,0)/Table1[[#This Row],[Rate
(L/S)]],"")</f>
        <v>0</v>
      </c>
      <c r="AJ825" s="7">
        <f>IFERROR(VLOOKUP(Table1[[#This Row],[Stock]],[2]CUS030!$A$5:$BO$10000,41,0)/Table1[[#This Row],[Rate
(L/S)]],"")</f>
        <v>0</v>
      </c>
      <c r="AK825" s="7">
        <f>IFERROR(VLOOKUP(Table1[[#This Row],[Stock]],[2]CUS030!$A$5:$BO$10000,42,0)/Table1[[#This Row],[Rate
(L/S)]],"")</f>
        <v>0</v>
      </c>
      <c r="AL825" s="7">
        <f>IFERROR(VLOOKUP(Table1[[#This Row],[Stock]],[2]CUS030!$A$5:$BO$10000,43,0)/Table1[[#This Row],[Rate
(L/S)]],"")</f>
        <v>0</v>
      </c>
      <c r="AM825" s="7">
        <f>IFERROR(VLOOKUP(Table1[[#This Row],[Stock]],[2]CUS030!$A$5:$BO$10000,44,0)/Table1[[#This Row],[Rate
(L/S)]],"")</f>
        <v>0</v>
      </c>
      <c r="AN825" s="7">
        <f>IFERROR(VLOOKUP(Table1[[#This Row],[Stock]],[2]CUS030!$A$5:$BO$10000,45,0)/Table1[[#This Row],[Rate
(L/S)]],"")</f>
        <v>0</v>
      </c>
      <c r="AO825" s="7">
        <f>IFERROR(VLOOKUP(Table1[[#This Row],[Stock]],[2]CUS030!$A$5:$BO$10000,46,0)/Table1[[#This Row],[Rate
(L/S)]],"")</f>
        <v>0</v>
      </c>
      <c r="AP825" s="7">
        <f>IFERROR(VLOOKUP(Table1[[#This Row],[Stock]],[2]CUS030!$A$5:$BO$10000,47,0)/Table1[[#This Row],[Rate
(L/S)]],"")</f>
        <v>0</v>
      </c>
      <c r="AQ825" s="7">
        <f>IFERROR(VLOOKUP(Table1[[#This Row],[Stock]],[2]CUS030!$A$5:$BO$10000,48,0)/Table1[[#This Row],[Rate
(L/S)]],"")</f>
        <v>0</v>
      </c>
      <c r="AR825" s="7">
        <f>IFERROR(VLOOKUP(Table1[[#This Row],[Stock]],[2]CUS030!$A$5:$BO$10000,49,0)/Table1[[#This Row],[Rate
(L/S)]],"")</f>
        <v>0</v>
      </c>
      <c r="AS825" s="7">
        <f>IFERROR(VLOOKUP(Table1[[#This Row],[Stock]],[2]CUS030!$A$5:$BO$10000,50,0)/Table1[[#This Row],[Rate
(L/S)]],"")</f>
        <v>0</v>
      </c>
      <c r="AT825" s="7">
        <f>IFERROR(VLOOKUP(Table1[[#This Row],[Stock]],[2]CUS030!$A$5:$BO$10000,51,0)/Table1[[#This Row],[Rate
(L/S)]],"")</f>
        <v>0</v>
      </c>
      <c r="AU825" s="7">
        <f>IFERROR(VLOOKUP(Table1[[#This Row],[Stock]],[2]CUS030!$A$5:$BO$10000,52,0)/Table1[[#This Row],[Rate
(L/S)]],"")</f>
        <v>0</v>
      </c>
      <c r="AV825" s="7">
        <f>IFERROR(VLOOKUP(Table1[[#This Row],[Stock]],[2]CUS030!$A$5:$BO$10000,53,0)/Table1[[#This Row],[Rate
(L/S)]],"")</f>
        <v>0</v>
      </c>
      <c r="AW825" s="7">
        <f>IFERROR(VLOOKUP(Table1[[#This Row],[Stock]],[2]CUS030!$A$5:$BO$10000,54,0)/Table1[[#This Row],[Rate
(L/S)]],"")</f>
        <v>0</v>
      </c>
      <c r="AX825" s="7">
        <f>IFERROR(VLOOKUP(Table1[[#This Row],[Stock]],[2]CUS030!$A$5:$BO$10000,55,0)/Table1[[#This Row],[Rate
(L/S)]],"")</f>
        <v>0</v>
      </c>
      <c r="AY825" s="7">
        <f>IFERROR(VLOOKUP(Table1[[#This Row],[Stock]],[2]CUS030!$A$5:$BO$10000,56,0)/Table1[[#This Row],[Rate
(L/S)]],"")</f>
        <v>0</v>
      </c>
      <c r="AZ825" s="7">
        <f>IFERROR(VLOOKUP(Table1[[#This Row],[Stock]],[2]CUS030!$A$5:$BO$10000,57,0)/Table1[[#This Row],[Rate
(L/S)]],"")</f>
        <v>0</v>
      </c>
      <c r="BA825" s="7">
        <f>IFERROR(VLOOKUP(Table1[[#This Row],[Stock]],[2]CUS030!$A$5:$BO$10000,58,0)/Table1[[#This Row],[Rate
(L/S)]],"")</f>
        <v>0</v>
      </c>
      <c r="BB825" s="7">
        <f>IFERROR(VLOOKUP(Table1[[#This Row],[Stock]],[2]CUS030!$A$5:$BO$10000,59,0)/Table1[[#This Row],[Rate
(L/S)]],"")</f>
        <v>0</v>
      </c>
      <c r="BC825" s="7">
        <f>IFERROR(VLOOKUP(Table1[[#This Row],[Stock]],[2]CUS030!$A$5:$BO$10000,60,0)/Table1[[#This Row],[Rate
(L/S)]],"")</f>
        <v>0</v>
      </c>
      <c r="BD825" s="7">
        <f>IFERROR(VLOOKUP(Table1[[#This Row],[Stock]],[2]CUS030!$A$5:$BO$10000,61,0)/Table1[[#This Row],[Rate
(L/S)]],"")</f>
        <v>0</v>
      </c>
      <c r="BE825" s="7">
        <f>IFERROR(VLOOKUP(Table1[[#This Row],[Stock]],[2]CUS030!$A$5:$BO$10000,62,0)/Table1[[#This Row],[Rate
(L/S)]],"")</f>
        <v>0</v>
      </c>
      <c r="BF825" s="7">
        <f>IFERROR(VLOOKUP(Table1[[#This Row],[Stock]],[2]CUS030!$A$5:$BO$10000,63,0)/Table1[[#This Row],[Rate
(L/S)]],"")</f>
        <v>0</v>
      </c>
      <c r="BG825" s="7">
        <f>IFERROR(VLOOKUP(Table1[[#This Row],[Stock]],[2]CUS030!$A$5:$BO$10000,64,0)/Table1[[#This Row],[Rate
(L/S)]],"")</f>
        <v>0</v>
      </c>
      <c r="BH825" s="7">
        <f>IFERROR(VLOOKUP(Table1[[#This Row],[Stock]],[2]CUS030!$A$5:$BO$10000,65,0)/Table1[[#This Row],[Rate
(L/S)]],"")</f>
        <v>0</v>
      </c>
      <c r="BI825" s="7" t="s">
        <v>1</v>
      </c>
      <c r="BJ825" s="15">
        <f>IFERROR(IF(Table1[[#This Row],[S.Material]]="S",(Table1[[#This Row],[Total Qty]]+Table1[[#This Row],[N+1]]+Table1[[#This Row],[N+2]]),Table1[[#This Row],[Total Qty]]+Table1[[#This Row],[N+1]]),)</f>
        <v>0</v>
      </c>
      <c r="BK825" s="7" t="str">
        <f>IFERROR(IF(((AVERAGE((Table1[[#This Row],[N+1]],Table1[[#This Row],[N+2]]),Table1[[#This Row],[N+3]])-(Table1[[#This Row],[Total Qty]])))&gt;500,"Fixed&gt;500pcs",""),"")</f>
        <v/>
      </c>
      <c r="BL825" s="7" t="str">
        <f>IF(AND(Table1[[#This Row],[Last Forcast]]=0,Table1[[#This Row],[Total Qty]]&gt;0,Table1[[#This Row],[N+1]]&gt;0),"Check PO again","")</f>
        <v/>
      </c>
    </row>
    <row r="826" spans="2:64" x14ac:dyDescent="0.3">
      <c r="B826">
        <v>824</v>
      </c>
      <c r="C826" t="s">
        <v>1034</v>
      </c>
      <c r="D826">
        <f>IFERROR(ROUND((MID(Table1[[#This Row],[Production]],35,(LEN(Table1[[#This Row],[Production]]))-37)/(MID(Table1[[#This Row],[Stock]],35,(LEN(Table1[[#This Row],[Stock]]))-37))),0),"")</f>
        <v>19</v>
      </c>
      <c r="E826" t="s">
        <v>95</v>
      </c>
      <c r="F826" s="16">
        <f>VLOOKUP(LEFT(Table1[[#This Row],[Production]],LEN(Table1[[#This Row],[Production]])-7),Item!$A$5:$Z$1000,26,0)</f>
        <v>1.47</v>
      </c>
      <c r="H826" s="8" t="str">
        <f>IFERROR(VLOOKUP(MID(Table1[[#This Row],[Production]],10,2),Special!$B$2:$D$26,3,0),"")</f>
        <v>-</v>
      </c>
      <c r="J826" t="b">
        <f>EXACT(LEFT(Table1[[#This Row],[Stock]],12),LEFT(Table1[[#This Row],[Production]],12))</f>
        <v>1</v>
      </c>
      <c r="K826" t="b">
        <f>EXACT((RIGHT(Table1[[#This Row],[Stock]],3)),((RIGHT(Table1[[#This Row],[Production]],3))))</f>
        <v>1</v>
      </c>
      <c r="L826" s="14" t="str">
        <f>IFERROR(VLOOKUP(Table1[[#This Row],[Stock]],[1]Sheet1!$A$7:$N$10000,14,0),"")</f>
        <v/>
      </c>
      <c r="M826" s="14" t="str">
        <f>IFERROR(ROUND((Table1[[#This Row],[Stock
(S&amp;L)]]/Table1[[#This Row],[Rate
(L/S)]]),0),"")</f>
        <v/>
      </c>
      <c r="O826" t="str">
        <f>IF(Table1[[#This Row],[Rate
(L/S)]]=1,"P/E","C")</f>
        <v>C</v>
      </c>
      <c r="P826" s="7">
        <f>IFERROR(VLOOKUP(Table1[[#This Row],[Stock]],[2]CUS030!$A$5:$BO$10000,21,0)/Table1[[#This Row],[Rate
(L/S)]],"")</f>
        <v>0</v>
      </c>
      <c r="Q826" s="7">
        <f>IFERROR(VLOOKUP(Table1[[#This Row],[Stock]],[2]CUS030!$A$5:$BO$10000,22,0)/Table1[[#This Row],[Rate
(L/S)]],"")</f>
        <v>0</v>
      </c>
      <c r="R826" s="7">
        <f>IFERROR(VLOOKUP(Table1[[#This Row],[Stock]],[2]CUS030!$A$5:$BO$10000,23,0)/Table1[[#This Row],[Rate
(L/S)]],"")</f>
        <v>0</v>
      </c>
      <c r="S826" s="7">
        <f>IFERROR(VLOOKUP(Table1[[#This Row],[Stock]],[2]CUS030!$A$5:$BO$10000,24,0)/Table1[[#This Row],[Rate
(L/S)]],"")</f>
        <v>0</v>
      </c>
      <c r="T826" s="7">
        <f>IFERROR(VLOOKUP(Table1[[#This Row],[Stock]],[2]CUS030!$A$5:$BO$10000,25,0)/Table1[[#This Row],[Rate
(L/S)]],"")</f>
        <v>0</v>
      </c>
      <c r="U826" s="7">
        <f>IFERROR(VLOOKUP(Table1[[#This Row],[Stock]],[2]CUS030!$A$5:$BO$10000,26,0)/Table1[[#This Row],[Rate
(L/S)]],"")</f>
        <v>0</v>
      </c>
      <c r="V826" s="7">
        <f>IFERROR(VLOOKUP(Table1[[#This Row],[Stock]],[2]CUS030!$A$5:$BO$10000,27,0)/Table1[[#This Row],[Rate
(L/S)]],"")</f>
        <v>0</v>
      </c>
      <c r="W826" s="7">
        <f>IFERROR(VLOOKUP(Table1[[#This Row],[Stock]],[2]CUS030!$A$5:$BO$10000,28,0)/Table1[[#This Row],[Rate
(L/S)]],"")</f>
        <v>0</v>
      </c>
      <c r="X826" s="7">
        <f>IFERROR(VLOOKUP(Table1[[#This Row],[Stock]],[2]CUS030!$A$5:$BO$10000,29,0)/Table1[[#This Row],[Rate
(L/S)]],"")</f>
        <v>0</v>
      </c>
      <c r="Y826" s="7">
        <f>IFERROR(VLOOKUP(Table1[[#This Row],[Stock]],[2]CUS030!$A$5:$BO$10000,30,0)/Table1[[#This Row],[Rate
(L/S)]],"")</f>
        <v>0</v>
      </c>
      <c r="Z826" s="7">
        <f>IFERROR(VLOOKUP(Table1[[#This Row],[Stock]],[2]CUS030!$A$5:$BO$10000,31,0)/Table1[[#This Row],[Rate
(L/S)]],"")</f>
        <v>0</v>
      </c>
      <c r="AA826" s="7">
        <f>IFERROR(VLOOKUP(Table1[[#This Row],[Stock]],[2]CUS030!$A$5:$BO$10000,32,0)/Table1[[#This Row],[Rate
(L/S)]],"")</f>
        <v>0</v>
      </c>
      <c r="AB826" s="7">
        <f>IFERROR(VLOOKUP(Table1[[#This Row],[Stock]],[2]CUS030!$A$5:$BO$10000,33,0)/Table1[[#This Row],[Rate
(L/S)]],"")</f>
        <v>0</v>
      </c>
      <c r="AC826" s="7">
        <f>IFERROR(VLOOKUP(Table1[[#This Row],[Stock]],[2]CUS030!$A$5:$BO$10000,34,0)/Table1[[#This Row],[Rate
(L/S)]],"")</f>
        <v>0</v>
      </c>
      <c r="AD826" s="7">
        <f>IFERROR(VLOOKUP(Table1[[#This Row],[Stock]],[2]CUS030!$A$5:$BO$10000,35,0)/Table1[[#This Row],[Rate
(L/S)]],"")</f>
        <v>0</v>
      </c>
      <c r="AE826" s="7">
        <f>IFERROR(VLOOKUP(Table1[[#This Row],[Stock]],[2]CUS030!$A$5:$BO$10000,36,0)/Table1[[#This Row],[Rate
(L/S)]],"")</f>
        <v>0</v>
      </c>
      <c r="AF826" s="7">
        <f>IFERROR(VLOOKUP(Table1[[#This Row],[Stock]],[2]CUS030!$A$5:$BO$10000,37,0)/Table1[[#This Row],[Rate
(L/S)]],"")</f>
        <v>0</v>
      </c>
      <c r="AG826" s="7">
        <f>IFERROR(VLOOKUP(Table1[[#This Row],[Stock]],[2]CUS030!$A$5:$BO$10000,38,0)/Table1[[#This Row],[Rate
(L/S)]],"")</f>
        <v>0</v>
      </c>
      <c r="AH826" s="7">
        <f>IFERROR(VLOOKUP(Table1[[#This Row],[Stock]],[2]CUS030!$A$5:$BO$10000,39,0)/Table1[[#This Row],[Rate
(L/S)]],"")</f>
        <v>0</v>
      </c>
      <c r="AI826" s="7">
        <f>IFERROR(VLOOKUP(Table1[[#This Row],[Stock]],[2]CUS030!$A$5:$BO$10000,40,0)/Table1[[#This Row],[Rate
(L/S)]],"")</f>
        <v>0</v>
      </c>
      <c r="AJ826" s="7">
        <f>IFERROR(VLOOKUP(Table1[[#This Row],[Stock]],[2]CUS030!$A$5:$BO$10000,41,0)/Table1[[#This Row],[Rate
(L/S)]],"")</f>
        <v>0</v>
      </c>
      <c r="AK826" s="7">
        <f>IFERROR(VLOOKUP(Table1[[#This Row],[Stock]],[2]CUS030!$A$5:$BO$10000,42,0)/Table1[[#This Row],[Rate
(L/S)]],"")</f>
        <v>0</v>
      </c>
      <c r="AL826" s="7">
        <f>IFERROR(VLOOKUP(Table1[[#This Row],[Stock]],[2]CUS030!$A$5:$BO$10000,43,0)/Table1[[#This Row],[Rate
(L/S)]],"")</f>
        <v>0</v>
      </c>
      <c r="AM826" s="7">
        <f>IFERROR(VLOOKUP(Table1[[#This Row],[Stock]],[2]CUS030!$A$5:$BO$10000,44,0)/Table1[[#This Row],[Rate
(L/S)]],"")</f>
        <v>0</v>
      </c>
      <c r="AN826" s="7">
        <f>IFERROR(VLOOKUP(Table1[[#This Row],[Stock]],[2]CUS030!$A$5:$BO$10000,45,0)/Table1[[#This Row],[Rate
(L/S)]],"")</f>
        <v>0</v>
      </c>
      <c r="AO826" s="7">
        <f>IFERROR(VLOOKUP(Table1[[#This Row],[Stock]],[2]CUS030!$A$5:$BO$10000,46,0)/Table1[[#This Row],[Rate
(L/S)]],"")</f>
        <v>0</v>
      </c>
      <c r="AP826" s="7">
        <f>IFERROR(VLOOKUP(Table1[[#This Row],[Stock]],[2]CUS030!$A$5:$BO$10000,47,0)/Table1[[#This Row],[Rate
(L/S)]],"")</f>
        <v>0</v>
      </c>
      <c r="AQ826" s="7">
        <f>IFERROR(VLOOKUP(Table1[[#This Row],[Stock]],[2]CUS030!$A$5:$BO$10000,48,0)/Table1[[#This Row],[Rate
(L/S)]],"")</f>
        <v>0</v>
      </c>
      <c r="AR826" s="7">
        <f>IFERROR(VLOOKUP(Table1[[#This Row],[Stock]],[2]CUS030!$A$5:$BO$10000,49,0)/Table1[[#This Row],[Rate
(L/S)]],"")</f>
        <v>0</v>
      </c>
      <c r="AS826" s="7">
        <f>IFERROR(VLOOKUP(Table1[[#This Row],[Stock]],[2]CUS030!$A$5:$BO$10000,50,0)/Table1[[#This Row],[Rate
(L/S)]],"")</f>
        <v>0</v>
      </c>
      <c r="AT826" s="7">
        <f>IFERROR(VLOOKUP(Table1[[#This Row],[Stock]],[2]CUS030!$A$5:$BO$10000,51,0)/Table1[[#This Row],[Rate
(L/S)]],"")</f>
        <v>0</v>
      </c>
      <c r="AU826" s="7">
        <f>IFERROR(VLOOKUP(Table1[[#This Row],[Stock]],[2]CUS030!$A$5:$BO$10000,52,0)/Table1[[#This Row],[Rate
(L/S)]],"")</f>
        <v>0</v>
      </c>
      <c r="AV826" s="7">
        <f>IFERROR(VLOOKUP(Table1[[#This Row],[Stock]],[2]CUS030!$A$5:$BO$10000,53,0)/Table1[[#This Row],[Rate
(L/S)]],"")</f>
        <v>0</v>
      </c>
      <c r="AW826" s="7">
        <f>IFERROR(VLOOKUP(Table1[[#This Row],[Stock]],[2]CUS030!$A$5:$BO$10000,54,0)/Table1[[#This Row],[Rate
(L/S)]],"")</f>
        <v>0</v>
      </c>
      <c r="AX826" s="7">
        <f>IFERROR(VLOOKUP(Table1[[#This Row],[Stock]],[2]CUS030!$A$5:$BO$10000,55,0)/Table1[[#This Row],[Rate
(L/S)]],"")</f>
        <v>0</v>
      </c>
      <c r="AY826" s="7">
        <f>IFERROR(VLOOKUP(Table1[[#This Row],[Stock]],[2]CUS030!$A$5:$BO$10000,56,0)/Table1[[#This Row],[Rate
(L/S)]],"")</f>
        <v>0</v>
      </c>
      <c r="AZ826" s="7">
        <f>IFERROR(VLOOKUP(Table1[[#This Row],[Stock]],[2]CUS030!$A$5:$BO$10000,57,0)/Table1[[#This Row],[Rate
(L/S)]],"")</f>
        <v>0</v>
      </c>
      <c r="BA826" s="7">
        <f>IFERROR(VLOOKUP(Table1[[#This Row],[Stock]],[2]CUS030!$A$5:$BO$10000,58,0)/Table1[[#This Row],[Rate
(L/S)]],"")</f>
        <v>0</v>
      </c>
      <c r="BB826" s="7">
        <f>IFERROR(VLOOKUP(Table1[[#This Row],[Stock]],[2]CUS030!$A$5:$BO$10000,59,0)/Table1[[#This Row],[Rate
(L/S)]],"")</f>
        <v>0</v>
      </c>
      <c r="BC826" s="7">
        <f>IFERROR(VLOOKUP(Table1[[#This Row],[Stock]],[2]CUS030!$A$5:$BO$10000,60,0)/Table1[[#This Row],[Rate
(L/S)]],"")</f>
        <v>0</v>
      </c>
      <c r="BD826" s="7">
        <f>IFERROR(VLOOKUP(Table1[[#This Row],[Stock]],[2]CUS030!$A$5:$BO$10000,61,0)/Table1[[#This Row],[Rate
(L/S)]],"")</f>
        <v>0</v>
      </c>
      <c r="BE826" s="7">
        <f>IFERROR(VLOOKUP(Table1[[#This Row],[Stock]],[2]CUS030!$A$5:$BO$10000,62,0)/Table1[[#This Row],[Rate
(L/S)]],"")</f>
        <v>0</v>
      </c>
      <c r="BF826" s="7">
        <f>IFERROR(VLOOKUP(Table1[[#This Row],[Stock]],[2]CUS030!$A$5:$BO$10000,63,0)/Table1[[#This Row],[Rate
(L/S)]],"")</f>
        <v>0</v>
      </c>
      <c r="BG826" s="7">
        <f>IFERROR(VLOOKUP(Table1[[#This Row],[Stock]],[2]CUS030!$A$5:$BO$10000,64,0)/Table1[[#This Row],[Rate
(L/S)]],"")</f>
        <v>0</v>
      </c>
      <c r="BH826" s="7">
        <f>IFERROR(VLOOKUP(Table1[[#This Row],[Stock]],[2]CUS030!$A$5:$BO$10000,65,0)/Table1[[#This Row],[Rate
(L/S)]],"")</f>
        <v>0</v>
      </c>
      <c r="BI826" s="7" t="s">
        <v>1</v>
      </c>
      <c r="BJ826" s="15">
        <f>IFERROR(IF(Table1[[#This Row],[S.Material]]="S",(Table1[[#This Row],[Total Qty]]+Table1[[#This Row],[N+1]]+Table1[[#This Row],[N+2]]),Table1[[#This Row],[Total Qty]]+Table1[[#This Row],[N+1]]),)</f>
        <v>0</v>
      </c>
      <c r="BK826" s="7" t="str">
        <f>IFERROR(IF(((AVERAGE((Table1[[#This Row],[N+1]],Table1[[#This Row],[N+2]]),Table1[[#This Row],[N+3]])-(Table1[[#This Row],[Total Qty]])))&gt;500,"Fixed&gt;500pcs",""),"")</f>
        <v/>
      </c>
      <c r="BL826" s="7" t="str">
        <f>IF(AND(Table1[[#This Row],[Last Forcast]]=0,Table1[[#This Row],[Total Qty]]&gt;0,Table1[[#This Row],[N+1]]&gt;0),"Check PO again","")</f>
        <v/>
      </c>
    </row>
    <row r="827" spans="2:64" x14ac:dyDescent="0.3">
      <c r="B827">
        <v>825</v>
      </c>
      <c r="C827" t="s">
        <v>1035</v>
      </c>
      <c r="D827">
        <f>IFERROR(ROUND((MID(Table1[[#This Row],[Production]],35,(LEN(Table1[[#This Row],[Production]]))-37)/(MID(Table1[[#This Row],[Stock]],35,(LEN(Table1[[#This Row],[Stock]]))-37))),0),"")</f>
        <v>12</v>
      </c>
      <c r="E827" t="s">
        <v>1085</v>
      </c>
      <c r="F827" s="16">
        <f>VLOOKUP(LEFT(Table1[[#This Row],[Production]],LEN(Table1[[#This Row],[Production]])-7),Item!$A$5:$Z$1000,26,0)</f>
        <v>2.0310000000000001</v>
      </c>
      <c r="H827" s="8" t="str">
        <f>IFERROR(VLOOKUP(MID(Table1[[#This Row],[Production]],10,2),Special!$B$2:$D$26,3,0),"")</f>
        <v>-</v>
      </c>
      <c r="J827" t="b">
        <f>EXACT(LEFT(Table1[[#This Row],[Stock]],12),LEFT(Table1[[#This Row],[Production]],12))</f>
        <v>1</v>
      </c>
      <c r="K827" t="b">
        <f>EXACT((RIGHT(Table1[[#This Row],[Stock]],3)),((RIGHT(Table1[[#This Row],[Production]],3))))</f>
        <v>1</v>
      </c>
      <c r="L827" s="14" t="str">
        <f>IFERROR(VLOOKUP(Table1[[#This Row],[Stock]],[1]Sheet1!$A$7:$N$10000,14,0),"")</f>
        <v/>
      </c>
      <c r="M827" s="14" t="str">
        <f>IFERROR(ROUND((Table1[[#This Row],[Stock
(S&amp;L)]]/Table1[[#This Row],[Rate
(L/S)]]),0),"")</f>
        <v/>
      </c>
      <c r="O827" t="str">
        <f>IF(Table1[[#This Row],[Rate
(L/S)]]=1,"P/E","C")</f>
        <v>C</v>
      </c>
      <c r="P827" s="7">
        <f>IFERROR(VLOOKUP(Table1[[#This Row],[Stock]],[2]CUS030!$A$5:$BO$10000,21,0)/Table1[[#This Row],[Rate
(L/S)]],"")</f>
        <v>0</v>
      </c>
      <c r="Q827" s="7">
        <f>IFERROR(VLOOKUP(Table1[[#This Row],[Stock]],[2]CUS030!$A$5:$BO$10000,22,0)/Table1[[#This Row],[Rate
(L/S)]],"")</f>
        <v>0</v>
      </c>
      <c r="R827" s="7">
        <f>IFERROR(VLOOKUP(Table1[[#This Row],[Stock]],[2]CUS030!$A$5:$BO$10000,23,0)/Table1[[#This Row],[Rate
(L/S)]],"")</f>
        <v>0</v>
      </c>
      <c r="S827" s="7">
        <f>IFERROR(VLOOKUP(Table1[[#This Row],[Stock]],[2]CUS030!$A$5:$BO$10000,24,0)/Table1[[#This Row],[Rate
(L/S)]],"")</f>
        <v>0</v>
      </c>
      <c r="T827" s="7">
        <f>IFERROR(VLOOKUP(Table1[[#This Row],[Stock]],[2]CUS030!$A$5:$BO$10000,25,0)/Table1[[#This Row],[Rate
(L/S)]],"")</f>
        <v>0</v>
      </c>
      <c r="U827" s="7">
        <f>IFERROR(VLOOKUP(Table1[[#This Row],[Stock]],[2]CUS030!$A$5:$BO$10000,26,0)/Table1[[#This Row],[Rate
(L/S)]],"")</f>
        <v>0</v>
      </c>
      <c r="V827" s="7">
        <f>IFERROR(VLOOKUP(Table1[[#This Row],[Stock]],[2]CUS030!$A$5:$BO$10000,27,0)/Table1[[#This Row],[Rate
(L/S)]],"")</f>
        <v>0</v>
      </c>
      <c r="W827" s="7">
        <f>IFERROR(VLOOKUP(Table1[[#This Row],[Stock]],[2]CUS030!$A$5:$BO$10000,28,0)/Table1[[#This Row],[Rate
(L/S)]],"")</f>
        <v>0</v>
      </c>
      <c r="X827" s="7">
        <f>IFERROR(VLOOKUP(Table1[[#This Row],[Stock]],[2]CUS030!$A$5:$BO$10000,29,0)/Table1[[#This Row],[Rate
(L/S)]],"")</f>
        <v>0</v>
      </c>
      <c r="Y827" s="7">
        <f>IFERROR(VLOOKUP(Table1[[#This Row],[Stock]],[2]CUS030!$A$5:$BO$10000,30,0)/Table1[[#This Row],[Rate
(L/S)]],"")</f>
        <v>0</v>
      </c>
      <c r="Z827" s="7">
        <f>IFERROR(VLOOKUP(Table1[[#This Row],[Stock]],[2]CUS030!$A$5:$BO$10000,31,0)/Table1[[#This Row],[Rate
(L/S)]],"")</f>
        <v>0</v>
      </c>
      <c r="AA827" s="7">
        <f>IFERROR(VLOOKUP(Table1[[#This Row],[Stock]],[2]CUS030!$A$5:$BO$10000,32,0)/Table1[[#This Row],[Rate
(L/S)]],"")</f>
        <v>0</v>
      </c>
      <c r="AB827" s="7">
        <f>IFERROR(VLOOKUP(Table1[[#This Row],[Stock]],[2]CUS030!$A$5:$BO$10000,33,0)/Table1[[#This Row],[Rate
(L/S)]],"")</f>
        <v>0</v>
      </c>
      <c r="AC827" s="7">
        <f>IFERROR(VLOOKUP(Table1[[#This Row],[Stock]],[2]CUS030!$A$5:$BO$10000,34,0)/Table1[[#This Row],[Rate
(L/S)]],"")</f>
        <v>0</v>
      </c>
      <c r="AD827" s="7">
        <f>IFERROR(VLOOKUP(Table1[[#This Row],[Stock]],[2]CUS030!$A$5:$BO$10000,35,0)/Table1[[#This Row],[Rate
(L/S)]],"")</f>
        <v>0</v>
      </c>
      <c r="AE827" s="7">
        <f>IFERROR(VLOOKUP(Table1[[#This Row],[Stock]],[2]CUS030!$A$5:$BO$10000,36,0)/Table1[[#This Row],[Rate
(L/S)]],"")</f>
        <v>0</v>
      </c>
      <c r="AF827" s="7">
        <f>IFERROR(VLOOKUP(Table1[[#This Row],[Stock]],[2]CUS030!$A$5:$BO$10000,37,0)/Table1[[#This Row],[Rate
(L/S)]],"")</f>
        <v>0</v>
      </c>
      <c r="AG827" s="7">
        <f>IFERROR(VLOOKUP(Table1[[#This Row],[Stock]],[2]CUS030!$A$5:$BO$10000,38,0)/Table1[[#This Row],[Rate
(L/S)]],"")</f>
        <v>0</v>
      </c>
      <c r="AH827" s="7">
        <f>IFERROR(VLOOKUP(Table1[[#This Row],[Stock]],[2]CUS030!$A$5:$BO$10000,39,0)/Table1[[#This Row],[Rate
(L/S)]],"")</f>
        <v>0</v>
      </c>
      <c r="AI827" s="7">
        <f>IFERROR(VLOOKUP(Table1[[#This Row],[Stock]],[2]CUS030!$A$5:$BO$10000,40,0)/Table1[[#This Row],[Rate
(L/S)]],"")</f>
        <v>0</v>
      </c>
      <c r="AJ827" s="7">
        <f>IFERROR(VLOOKUP(Table1[[#This Row],[Stock]],[2]CUS030!$A$5:$BO$10000,41,0)/Table1[[#This Row],[Rate
(L/S)]],"")</f>
        <v>0</v>
      </c>
      <c r="AK827" s="7">
        <f>IFERROR(VLOOKUP(Table1[[#This Row],[Stock]],[2]CUS030!$A$5:$BO$10000,42,0)/Table1[[#This Row],[Rate
(L/S)]],"")</f>
        <v>0</v>
      </c>
      <c r="AL827" s="7">
        <f>IFERROR(VLOOKUP(Table1[[#This Row],[Stock]],[2]CUS030!$A$5:$BO$10000,43,0)/Table1[[#This Row],[Rate
(L/S)]],"")</f>
        <v>0</v>
      </c>
      <c r="AM827" s="7">
        <f>IFERROR(VLOOKUP(Table1[[#This Row],[Stock]],[2]CUS030!$A$5:$BO$10000,44,0)/Table1[[#This Row],[Rate
(L/S)]],"")</f>
        <v>0</v>
      </c>
      <c r="AN827" s="7">
        <f>IFERROR(VLOOKUP(Table1[[#This Row],[Stock]],[2]CUS030!$A$5:$BO$10000,45,0)/Table1[[#This Row],[Rate
(L/S)]],"")</f>
        <v>0</v>
      </c>
      <c r="AO827" s="7">
        <f>IFERROR(VLOOKUP(Table1[[#This Row],[Stock]],[2]CUS030!$A$5:$BO$10000,46,0)/Table1[[#This Row],[Rate
(L/S)]],"")</f>
        <v>0</v>
      </c>
      <c r="AP827" s="7">
        <f>IFERROR(VLOOKUP(Table1[[#This Row],[Stock]],[2]CUS030!$A$5:$BO$10000,47,0)/Table1[[#This Row],[Rate
(L/S)]],"")</f>
        <v>0</v>
      </c>
      <c r="AQ827" s="7">
        <f>IFERROR(VLOOKUP(Table1[[#This Row],[Stock]],[2]CUS030!$A$5:$BO$10000,48,0)/Table1[[#This Row],[Rate
(L/S)]],"")</f>
        <v>0</v>
      </c>
      <c r="AR827" s="7">
        <f>IFERROR(VLOOKUP(Table1[[#This Row],[Stock]],[2]CUS030!$A$5:$BO$10000,49,0)/Table1[[#This Row],[Rate
(L/S)]],"")</f>
        <v>0</v>
      </c>
      <c r="AS827" s="7">
        <f>IFERROR(VLOOKUP(Table1[[#This Row],[Stock]],[2]CUS030!$A$5:$BO$10000,50,0)/Table1[[#This Row],[Rate
(L/S)]],"")</f>
        <v>0</v>
      </c>
      <c r="AT827" s="7">
        <f>IFERROR(VLOOKUP(Table1[[#This Row],[Stock]],[2]CUS030!$A$5:$BO$10000,51,0)/Table1[[#This Row],[Rate
(L/S)]],"")</f>
        <v>0</v>
      </c>
      <c r="AU827" s="7">
        <f>IFERROR(VLOOKUP(Table1[[#This Row],[Stock]],[2]CUS030!$A$5:$BO$10000,52,0)/Table1[[#This Row],[Rate
(L/S)]],"")</f>
        <v>0</v>
      </c>
      <c r="AV827" s="7">
        <f>IFERROR(VLOOKUP(Table1[[#This Row],[Stock]],[2]CUS030!$A$5:$BO$10000,53,0)/Table1[[#This Row],[Rate
(L/S)]],"")</f>
        <v>0</v>
      </c>
      <c r="AW827" s="7">
        <f>IFERROR(VLOOKUP(Table1[[#This Row],[Stock]],[2]CUS030!$A$5:$BO$10000,54,0)/Table1[[#This Row],[Rate
(L/S)]],"")</f>
        <v>0</v>
      </c>
      <c r="AX827" s="7">
        <f>IFERROR(VLOOKUP(Table1[[#This Row],[Stock]],[2]CUS030!$A$5:$BO$10000,55,0)/Table1[[#This Row],[Rate
(L/S)]],"")</f>
        <v>0</v>
      </c>
      <c r="AY827" s="7">
        <f>IFERROR(VLOOKUP(Table1[[#This Row],[Stock]],[2]CUS030!$A$5:$BO$10000,56,0)/Table1[[#This Row],[Rate
(L/S)]],"")</f>
        <v>0</v>
      </c>
      <c r="AZ827" s="7">
        <f>IFERROR(VLOOKUP(Table1[[#This Row],[Stock]],[2]CUS030!$A$5:$BO$10000,57,0)/Table1[[#This Row],[Rate
(L/S)]],"")</f>
        <v>0</v>
      </c>
      <c r="BA827" s="7">
        <f>IFERROR(VLOOKUP(Table1[[#This Row],[Stock]],[2]CUS030!$A$5:$BO$10000,58,0)/Table1[[#This Row],[Rate
(L/S)]],"")</f>
        <v>0</v>
      </c>
      <c r="BB827" s="7">
        <f>IFERROR(VLOOKUP(Table1[[#This Row],[Stock]],[2]CUS030!$A$5:$BO$10000,59,0)/Table1[[#This Row],[Rate
(L/S)]],"")</f>
        <v>0</v>
      </c>
      <c r="BC827" s="7">
        <f>IFERROR(VLOOKUP(Table1[[#This Row],[Stock]],[2]CUS030!$A$5:$BO$10000,60,0)/Table1[[#This Row],[Rate
(L/S)]],"")</f>
        <v>0</v>
      </c>
      <c r="BD827" s="7">
        <f>IFERROR(VLOOKUP(Table1[[#This Row],[Stock]],[2]CUS030!$A$5:$BO$10000,61,0)/Table1[[#This Row],[Rate
(L/S)]],"")</f>
        <v>0</v>
      </c>
      <c r="BE827" s="7">
        <f>IFERROR(VLOOKUP(Table1[[#This Row],[Stock]],[2]CUS030!$A$5:$BO$10000,62,0)/Table1[[#This Row],[Rate
(L/S)]],"")</f>
        <v>0</v>
      </c>
      <c r="BF827" s="7">
        <f>IFERROR(VLOOKUP(Table1[[#This Row],[Stock]],[2]CUS030!$A$5:$BO$10000,63,0)/Table1[[#This Row],[Rate
(L/S)]],"")</f>
        <v>0</v>
      </c>
      <c r="BG827" s="7">
        <f>IFERROR(VLOOKUP(Table1[[#This Row],[Stock]],[2]CUS030!$A$5:$BO$10000,64,0)/Table1[[#This Row],[Rate
(L/S)]],"")</f>
        <v>0</v>
      </c>
      <c r="BH827" s="7">
        <f>IFERROR(VLOOKUP(Table1[[#This Row],[Stock]],[2]CUS030!$A$5:$BO$10000,65,0)/Table1[[#This Row],[Rate
(L/S)]],"")</f>
        <v>0</v>
      </c>
      <c r="BI827" s="7" t="s">
        <v>1</v>
      </c>
      <c r="BJ827" s="15">
        <f>IFERROR(IF(Table1[[#This Row],[S.Material]]="S",(Table1[[#This Row],[Total Qty]]+Table1[[#This Row],[N+1]]+Table1[[#This Row],[N+2]]),Table1[[#This Row],[Total Qty]]+Table1[[#This Row],[N+1]]),)</f>
        <v>0</v>
      </c>
      <c r="BK827" s="7" t="str">
        <f>IFERROR(IF(((AVERAGE((Table1[[#This Row],[N+1]],Table1[[#This Row],[N+2]]),Table1[[#This Row],[N+3]])-(Table1[[#This Row],[Total Qty]])))&gt;500,"Fixed&gt;500pcs",""),"")</f>
        <v/>
      </c>
      <c r="BL827" s="7" t="str">
        <f>IF(AND(Table1[[#This Row],[Last Forcast]]=0,Table1[[#This Row],[Total Qty]]&gt;0,Table1[[#This Row],[N+1]]&gt;0),"Check PO again","")</f>
        <v/>
      </c>
    </row>
    <row r="828" spans="2:64" x14ac:dyDescent="0.3">
      <c r="B828">
        <v>826</v>
      </c>
      <c r="C828" t="s">
        <v>1036</v>
      </c>
      <c r="D828">
        <f>IFERROR(ROUND((MID(Table1[[#This Row],[Production]],35,(LEN(Table1[[#This Row],[Production]]))-37)/(MID(Table1[[#This Row],[Stock]],35,(LEN(Table1[[#This Row],[Stock]]))-37))),0),"")</f>
        <v>11</v>
      </c>
      <c r="E828" t="s">
        <v>1089</v>
      </c>
      <c r="F828" s="16">
        <f>VLOOKUP(LEFT(Table1[[#This Row],[Production]],LEN(Table1[[#This Row],[Production]])-7),Item!$A$5:$Z$1000,26,0)</f>
        <v>2.9489999999999998</v>
      </c>
      <c r="H828" s="8" t="str">
        <f>IFERROR(VLOOKUP(MID(Table1[[#This Row],[Production]],10,2),Special!$B$2:$D$26,3,0),"")</f>
        <v>-</v>
      </c>
      <c r="J828" t="b">
        <f>EXACT(LEFT(Table1[[#This Row],[Stock]],12),LEFT(Table1[[#This Row],[Production]],12))</f>
        <v>1</v>
      </c>
      <c r="K828" t="b">
        <f>EXACT((RIGHT(Table1[[#This Row],[Stock]],3)),((RIGHT(Table1[[#This Row],[Production]],3))))</f>
        <v>1</v>
      </c>
      <c r="L828" s="14" t="str">
        <f>IFERROR(VLOOKUP(Table1[[#This Row],[Stock]],[1]Sheet1!$A$7:$N$10000,14,0),"")</f>
        <v/>
      </c>
      <c r="M828" s="14" t="str">
        <f>IFERROR(ROUND((Table1[[#This Row],[Stock
(S&amp;L)]]/Table1[[#This Row],[Rate
(L/S)]]),0),"")</f>
        <v/>
      </c>
      <c r="O828" t="str">
        <f>IF(Table1[[#This Row],[Rate
(L/S)]]=1,"P/E","C")</f>
        <v>C</v>
      </c>
      <c r="P828" s="7">
        <f>IFERROR(VLOOKUP(Table1[[#This Row],[Stock]],[2]CUS030!$A$5:$BO$10000,21,0)/Table1[[#This Row],[Rate
(L/S)]],"")</f>
        <v>0</v>
      </c>
      <c r="Q828" s="7">
        <f>IFERROR(VLOOKUP(Table1[[#This Row],[Stock]],[2]CUS030!$A$5:$BO$10000,22,0)/Table1[[#This Row],[Rate
(L/S)]],"")</f>
        <v>0</v>
      </c>
      <c r="R828" s="7">
        <f>IFERROR(VLOOKUP(Table1[[#This Row],[Stock]],[2]CUS030!$A$5:$BO$10000,23,0)/Table1[[#This Row],[Rate
(L/S)]],"")</f>
        <v>0</v>
      </c>
      <c r="S828" s="7">
        <f>IFERROR(VLOOKUP(Table1[[#This Row],[Stock]],[2]CUS030!$A$5:$BO$10000,24,0)/Table1[[#This Row],[Rate
(L/S)]],"")</f>
        <v>0</v>
      </c>
      <c r="T828" s="7">
        <f>IFERROR(VLOOKUP(Table1[[#This Row],[Stock]],[2]CUS030!$A$5:$BO$10000,25,0)/Table1[[#This Row],[Rate
(L/S)]],"")</f>
        <v>0</v>
      </c>
      <c r="U828" s="7">
        <f>IFERROR(VLOOKUP(Table1[[#This Row],[Stock]],[2]CUS030!$A$5:$BO$10000,26,0)/Table1[[#This Row],[Rate
(L/S)]],"")</f>
        <v>0</v>
      </c>
      <c r="V828" s="7">
        <f>IFERROR(VLOOKUP(Table1[[#This Row],[Stock]],[2]CUS030!$A$5:$BO$10000,27,0)/Table1[[#This Row],[Rate
(L/S)]],"")</f>
        <v>0</v>
      </c>
      <c r="W828" s="7">
        <f>IFERROR(VLOOKUP(Table1[[#This Row],[Stock]],[2]CUS030!$A$5:$BO$10000,28,0)/Table1[[#This Row],[Rate
(L/S)]],"")</f>
        <v>0</v>
      </c>
      <c r="X828" s="7">
        <f>IFERROR(VLOOKUP(Table1[[#This Row],[Stock]],[2]CUS030!$A$5:$BO$10000,29,0)/Table1[[#This Row],[Rate
(L/S)]],"")</f>
        <v>0</v>
      </c>
      <c r="Y828" s="7">
        <f>IFERROR(VLOOKUP(Table1[[#This Row],[Stock]],[2]CUS030!$A$5:$BO$10000,30,0)/Table1[[#This Row],[Rate
(L/S)]],"")</f>
        <v>0</v>
      </c>
      <c r="Z828" s="7">
        <f>IFERROR(VLOOKUP(Table1[[#This Row],[Stock]],[2]CUS030!$A$5:$BO$10000,31,0)/Table1[[#This Row],[Rate
(L/S)]],"")</f>
        <v>0</v>
      </c>
      <c r="AA828" s="7">
        <f>IFERROR(VLOOKUP(Table1[[#This Row],[Stock]],[2]CUS030!$A$5:$BO$10000,32,0)/Table1[[#This Row],[Rate
(L/S)]],"")</f>
        <v>0</v>
      </c>
      <c r="AB828" s="7">
        <f>IFERROR(VLOOKUP(Table1[[#This Row],[Stock]],[2]CUS030!$A$5:$BO$10000,33,0)/Table1[[#This Row],[Rate
(L/S)]],"")</f>
        <v>0</v>
      </c>
      <c r="AC828" s="7">
        <f>IFERROR(VLOOKUP(Table1[[#This Row],[Stock]],[2]CUS030!$A$5:$BO$10000,34,0)/Table1[[#This Row],[Rate
(L/S)]],"")</f>
        <v>0</v>
      </c>
      <c r="AD828" s="7">
        <f>IFERROR(VLOOKUP(Table1[[#This Row],[Stock]],[2]CUS030!$A$5:$BO$10000,35,0)/Table1[[#This Row],[Rate
(L/S)]],"")</f>
        <v>0</v>
      </c>
      <c r="AE828" s="7">
        <f>IFERROR(VLOOKUP(Table1[[#This Row],[Stock]],[2]CUS030!$A$5:$BO$10000,36,0)/Table1[[#This Row],[Rate
(L/S)]],"")</f>
        <v>0</v>
      </c>
      <c r="AF828" s="7">
        <f>IFERROR(VLOOKUP(Table1[[#This Row],[Stock]],[2]CUS030!$A$5:$BO$10000,37,0)/Table1[[#This Row],[Rate
(L/S)]],"")</f>
        <v>0</v>
      </c>
      <c r="AG828" s="7">
        <f>IFERROR(VLOOKUP(Table1[[#This Row],[Stock]],[2]CUS030!$A$5:$BO$10000,38,0)/Table1[[#This Row],[Rate
(L/S)]],"")</f>
        <v>0</v>
      </c>
      <c r="AH828" s="7">
        <f>IFERROR(VLOOKUP(Table1[[#This Row],[Stock]],[2]CUS030!$A$5:$BO$10000,39,0)/Table1[[#This Row],[Rate
(L/S)]],"")</f>
        <v>0</v>
      </c>
      <c r="AI828" s="7">
        <f>IFERROR(VLOOKUP(Table1[[#This Row],[Stock]],[2]CUS030!$A$5:$BO$10000,40,0)/Table1[[#This Row],[Rate
(L/S)]],"")</f>
        <v>0</v>
      </c>
      <c r="AJ828" s="7">
        <f>IFERROR(VLOOKUP(Table1[[#This Row],[Stock]],[2]CUS030!$A$5:$BO$10000,41,0)/Table1[[#This Row],[Rate
(L/S)]],"")</f>
        <v>0</v>
      </c>
      <c r="AK828" s="7">
        <f>IFERROR(VLOOKUP(Table1[[#This Row],[Stock]],[2]CUS030!$A$5:$BO$10000,42,0)/Table1[[#This Row],[Rate
(L/S)]],"")</f>
        <v>0</v>
      </c>
      <c r="AL828" s="7">
        <f>IFERROR(VLOOKUP(Table1[[#This Row],[Stock]],[2]CUS030!$A$5:$BO$10000,43,0)/Table1[[#This Row],[Rate
(L/S)]],"")</f>
        <v>0</v>
      </c>
      <c r="AM828" s="7">
        <f>IFERROR(VLOOKUP(Table1[[#This Row],[Stock]],[2]CUS030!$A$5:$BO$10000,44,0)/Table1[[#This Row],[Rate
(L/S)]],"")</f>
        <v>0</v>
      </c>
      <c r="AN828" s="7">
        <f>IFERROR(VLOOKUP(Table1[[#This Row],[Stock]],[2]CUS030!$A$5:$BO$10000,45,0)/Table1[[#This Row],[Rate
(L/S)]],"")</f>
        <v>0</v>
      </c>
      <c r="AO828" s="7">
        <f>IFERROR(VLOOKUP(Table1[[#This Row],[Stock]],[2]CUS030!$A$5:$BO$10000,46,0)/Table1[[#This Row],[Rate
(L/S)]],"")</f>
        <v>0</v>
      </c>
      <c r="AP828" s="7">
        <f>IFERROR(VLOOKUP(Table1[[#This Row],[Stock]],[2]CUS030!$A$5:$BO$10000,47,0)/Table1[[#This Row],[Rate
(L/S)]],"")</f>
        <v>0</v>
      </c>
      <c r="AQ828" s="7">
        <f>IFERROR(VLOOKUP(Table1[[#This Row],[Stock]],[2]CUS030!$A$5:$BO$10000,48,0)/Table1[[#This Row],[Rate
(L/S)]],"")</f>
        <v>0</v>
      </c>
      <c r="AR828" s="7">
        <f>IFERROR(VLOOKUP(Table1[[#This Row],[Stock]],[2]CUS030!$A$5:$BO$10000,49,0)/Table1[[#This Row],[Rate
(L/S)]],"")</f>
        <v>0</v>
      </c>
      <c r="AS828" s="7">
        <f>IFERROR(VLOOKUP(Table1[[#This Row],[Stock]],[2]CUS030!$A$5:$BO$10000,50,0)/Table1[[#This Row],[Rate
(L/S)]],"")</f>
        <v>0</v>
      </c>
      <c r="AT828" s="7">
        <f>IFERROR(VLOOKUP(Table1[[#This Row],[Stock]],[2]CUS030!$A$5:$BO$10000,51,0)/Table1[[#This Row],[Rate
(L/S)]],"")</f>
        <v>0</v>
      </c>
      <c r="AU828" s="7">
        <f>IFERROR(VLOOKUP(Table1[[#This Row],[Stock]],[2]CUS030!$A$5:$BO$10000,52,0)/Table1[[#This Row],[Rate
(L/S)]],"")</f>
        <v>0</v>
      </c>
      <c r="AV828" s="7">
        <f>IFERROR(VLOOKUP(Table1[[#This Row],[Stock]],[2]CUS030!$A$5:$BO$10000,53,0)/Table1[[#This Row],[Rate
(L/S)]],"")</f>
        <v>0</v>
      </c>
      <c r="AW828" s="7">
        <f>IFERROR(VLOOKUP(Table1[[#This Row],[Stock]],[2]CUS030!$A$5:$BO$10000,54,0)/Table1[[#This Row],[Rate
(L/S)]],"")</f>
        <v>0</v>
      </c>
      <c r="AX828" s="7">
        <f>IFERROR(VLOOKUP(Table1[[#This Row],[Stock]],[2]CUS030!$A$5:$BO$10000,55,0)/Table1[[#This Row],[Rate
(L/S)]],"")</f>
        <v>0</v>
      </c>
      <c r="AY828" s="7">
        <f>IFERROR(VLOOKUP(Table1[[#This Row],[Stock]],[2]CUS030!$A$5:$BO$10000,56,0)/Table1[[#This Row],[Rate
(L/S)]],"")</f>
        <v>0</v>
      </c>
      <c r="AZ828" s="7">
        <f>IFERROR(VLOOKUP(Table1[[#This Row],[Stock]],[2]CUS030!$A$5:$BO$10000,57,0)/Table1[[#This Row],[Rate
(L/S)]],"")</f>
        <v>0</v>
      </c>
      <c r="BA828" s="7">
        <f>IFERROR(VLOOKUP(Table1[[#This Row],[Stock]],[2]CUS030!$A$5:$BO$10000,58,0)/Table1[[#This Row],[Rate
(L/S)]],"")</f>
        <v>0</v>
      </c>
      <c r="BB828" s="7">
        <f>IFERROR(VLOOKUP(Table1[[#This Row],[Stock]],[2]CUS030!$A$5:$BO$10000,59,0)/Table1[[#This Row],[Rate
(L/S)]],"")</f>
        <v>0</v>
      </c>
      <c r="BC828" s="7">
        <f>IFERROR(VLOOKUP(Table1[[#This Row],[Stock]],[2]CUS030!$A$5:$BO$10000,60,0)/Table1[[#This Row],[Rate
(L/S)]],"")</f>
        <v>0</v>
      </c>
      <c r="BD828" s="7">
        <f>IFERROR(VLOOKUP(Table1[[#This Row],[Stock]],[2]CUS030!$A$5:$BO$10000,61,0)/Table1[[#This Row],[Rate
(L/S)]],"")</f>
        <v>0</v>
      </c>
      <c r="BE828" s="7">
        <f>IFERROR(VLOOKUP(Table1[[#This Row],[Stock]],[2]CUS030!$A$5:$BO$10000,62,0)/Table1[[#This Row],[Rate
(L/S)]],"")</f>
        <v>0</v>
      </c>
      <c r="BF828" s="7">
        <f>IFERROR(VLOOKUP(Table1[[#This Row],[Stock]],[2]CUS030!$A$5:$BO$10000,63,0)/Table1[[#This Row],[Rate
(L/S)]],"")</f>
        <v>0</v>
      </c>
      <c r="BG828" s="7">
        <f>IFERROR(VLOOKUP(Table1[[#This Row],[Stock]],[2]CUS030!$A$5:$BO$10000,64,0)/Table1[[#This Row],[Rate
(L/S)]],"")</f>
        <v>0</v>
      </c>
      <c r="BH828" s="7">
        <f>IFERROR(VLOOKUP(Table1[[#This Row],[Stock]],[2]CUS030!$A$5:$BO$10000,65,0)/Table1[[#This Row],[Rate
(L/S)]],"")</f>
        <v>0</v>
      </c>
      <c r="BI828" s="7" t="s">
        <v>1</v>
      </c>
      <c r="BJ828" s="15">
        <f>IFERROR(IF(Table1[[#This Row],[S.Material]]="S",(Table1[[#This Row],[Total Qty]]+Table1[[#This Row],[N+1]]+Table1[[#This Row],[N+2]]),Table1[[#This Row],[Total Qty]]+Table1[[#This Row],[N+1]]),)</f>
        <v>0</v>
      </c>
      <c r="BK828" s="7" t="str">
        <f>IFERROR(IF(((AVERAGE((Table1[[#This Row],[N+1]],Table1[[#This Row],[N+2]]),Table1[[#This Row],[N+3]])-(Table1[[#This Row],[Total Qty]])))&gt;500,"Fixed&gt;500pcs",""),"")</f>
        <v/>
      </c>
      <c r="BL828" s="7" t="str">
        <f>IF(AND(Table1[[#This Row],[Last Forcast]]=0,Table1[[#This Row],[Total Qty]]&gt;0,Table1[[#This Row],[N+1]]&gt;0),"Check PO again","")</f>
        <v/>
      </c>
    </row>
    <row r="829" spans="2:64" x14ac:dyDescent="0.3">
      <c r="B829">
        <v>827</v>
      </c>
      <c r="C829" t="s">
        <v>1037</v>
      </c>
      <c r="D829">
        <f>IFERROR(ROUND((MID(Table1[[#This Row],[Production]],35,(LEN(Table1[[#This Row],[Production]]))-37)/(MID(Table1[[#This Row],[Stock]],35,(LEN(Table1[[#This Row],[Stock]]))-37))),0),"")</f>
        <v>9</v>
      </c>
      <c r="E829" t="s">
        <v>38</v>
      </c>
      <c r="F829" s="16">
        <f>VLOOKUP(LEFT(Table1[[#This Row],[Production]],LEN(Table1[[#This Row],[Production]])-7),Item!$A$5:$Z$1000,26,0)</f>
        <v>0.81299999999999994</v>
      </c>
      <c r="H829" s="8" t="str">
        <f>IFERROR(VLOOKUP(MID(Table1[[#This Row],[Production]],10,2),Special!$B$2:$D$26,3,0),"")</f>
        <v>-</v>
      </c>
      <c r="J829" t="b">
        <f>EXACT(LEFT(Table1[[#This Row],[Stock]],12),LEFT(Table1[[#This Row],[Production]],12))</f>
        <v>1</v>
      </c>
      <c r="K829" t="b">
        <f>EXACT((RIGHT(Table1[[#This Row],[Stock]],3)),((RIGHT(Table1[[#This Row],[Production]],3))))</f>
        <v>1</v>
      </c>
      <c r="L829" s="14" t="str">
        <f>IFERROR(VLOOKUP(Table1[[#This Row],[Stock]],[1]Sheet1!$A$7:$N$10000,14,0),"")</f>
        <v/>
      </c>
      <c r="M829" s="14" t="str">
        <f>IFERROR(ROUND((Table1[[#This Row],[Stock
(S&amp;L)]]/Table1[[#This Row],[Rate
(L/S)]]),0),"")</f>
        <v/>
      </c>
      <c r="O829" t="str">
        <f>IF(Table1[[#This Row],[Rate
(L/S)]]=1,"P/E","C")</f>
        <v>C</v>
      </c>
      <c r="P829" s="7">
        <f>IFERROR(VLOOKUP(Table1[[#This Row],[Stock]],[2]CUS030!$A$5:$BO$10000,21,0)/Table1[[#This Row],[Rate
(L/S)]],"")</f>
        <v>0</v>
      </c>
      <c r="Q829" s="7">
        <f>IFERROR(VLOOKUP(Table1[[#This Row],[Stock]],[2]CUS030!$A$5:$BO$10000,22,0)/Table1[[#This Row],[Rate
(L/S)]],"")</f>
        <v>0</v>
      </c>
      <c r="R829" s="7">
        <f>IFERROR(VLOOKUP(Table1[[#This Row],[Stock]],[2]CUS030!$A$5:$BO$10000,23,0)/Table1[[#This Row],[Rate
(L/S)]],"")</f>
        <v>0</v>
      </c>
      <c r="S829" s="7">
        <f>IFERROR(VLOOKUP(Table1[[#This Row],[Stock]],[2]CUS030!$A$5:$BO$10000,24,0)/Table1[[#This Row],[Rate
(L/S)]],"")</f>
        <v>0</v>
      </c>
      <c r="T829" s="7">
        <f>IFERROR(VLOOKUP(Table1[[#This Row],[Stock]],[2]CUS030!$A$5:$BO$10000,25,0)/Table1[[#This Row],[Rate
(L/S)]],"")</f>
        <v>0</v>
      </c>
      <c r="U829" s="7">
        <f>IFERROR(VLOOKUP(Table1[[#This Row],[Stock]],[2]CUS030!$A$5:$BO$10000,26,0)/Table1[[#This Row],[Rate
(L/S)]],"")</f>
        <v>0</v>
      </c>
      <c r="V829" s="7">
        <f>IFERROR(VLOOKUP(Table1[[#This Row],[Stock]],[2]CUS030!$A$5:$BO$10000,27,0)/Table1[[#This Row],[Rate
(L/S)]],"")</f>
        <v>0</v>
      </c>
      <c r="W829" s="7">
        <f>IFERROR(VLOOKUP(Table1[[#This Row],[Stock]],[2]CUS030!$A$5:$BO$10000,28,0)/Table1[[#This Row],[Rate
(L/S)]],"")</f>
        <v>0</v>
      </c>
      <c r="X829" s="7">
        <f>IFERROR(VLOOKUP(Table1[[#This Row],[Stock]],[2]CUS030!$A$5:$BO$10000,29,0)/Table1[[#This Row],[Rate
(L/S)]],"")</f>
        <v>0</v>
      </c>
      <c r="Y829" s="7">
        <f>IFERROR(VLOOKUP(Table1[[#This Row],[Stock]],[2]CUS030!$A$5:$BO$10000,30,0)/Table1[[#This Row],[Rate
(L/S)]],"")</f>
        <v>0</v>
      </c>
      <c r="Z829" s="7">
        <f>IFERROR(VLOOKUP(Table1[[#This Row],[Stock]],[2]CUS030!$A$5:$BO$10000,31,0)/Table1[[#This Row],[Rate
(L/S)]],"")</f>
        <v>0</v>
      </c>
      <c r="AA829" s="7">
        <f>IFERROR(VLOOKUP(Table1[[#This Row],[Stock]],[2]CUS030!$A$5:$BO$10000,32,0)/Table1[[#This Row],[Rate
(L/S)]],"")</f>
        <v>0</v>
      </c>
      <c r="AB829" s="7">
        <f>IFERROR(VLOOKUP(Table1[[#This Row],[Stock]],[2]CUS030!$A$5:$BO$10000,33,0)/Table1[[#This Row],[Rate
(L/S)]],"")</f>
        <v>0</v>
      </c>
      <c r="AC829" s="7">
        <f>IFERROR(VLOOKUP(Table1[[#This Row],[Stock]],[2]CUS030!$A$5:$BO$10000,34,0)/Table1[[#This Row],[Rate
(L/S)]],"")</f>
        <v>0</v>
      </c>
      <c r="AD829" s="7">
        <f>IFERROR(VLOOKUP(Table1[[#This Row],[Stock]],[2]CUS030!$A$5:$BO$10000,35,0)/Table1[[#This Row],[Rate
(L/S)]],"")</f>
        <v>0</v>
      </c>
      <c r="AE829" s="7">
        <f>IFERROR(VLOOKUP(Table1[[#This Row],[Stock]],[2]CUS030!$A$5:$BO$10000,36,0)/Table1[[#This Row],[Rate
(L/S)]],"")</f>
        <v>0</v>
      </c>
      <c r="AF829" s="7">
        <f>IFERROR(VLOOKUP(Table1[[#This Row],[Stock]],[2]CUS030!$A$5:$BO$10000,37,0)/Table1[[#This Row],[Rate
(L/S)]],"")</f>
        <v>0</v>
      </c>
      <c r="AG829" s="7">
        <f>IFERROR(VLOOKUP(Table1[[#This Row],[Stock]],[2]CUS030!$A$5:$BO$10000,38,0)/Table1[[#This Row],[Rate
(L/S)]],"")</f>
        <v>0</v>
      </c>
      <c r="AH829" s="7">
        <f>IFERROR(VLOOKUP(Table1[[#This Row],[Stock]],[2]CUS030!$A$5:$BO$10000,39,0)/Table1[[#This Row],[Rate
(L/S)]],"")</f>
        <v>0</v>
      </c>
      <c r="AI829" s="7">
        <f>IFERROR(VLOOKUP(Table1[[#This Row],[Stock]],[2]CUS030!$A$5:$BO$10000,40,0)/Table1[[#This Row],[Rate
(L/S)]],"")</f>
        <v>0</v>
      </c>
      <c r="AJ829" s="7">
        <f>IFERROR(VLOOKUP(Table1[[#This Row],[Stock]],[2]CUS030!$A$5:$BO$10000,41,0)/Table1[[#This Row],[Rate
(L/S)]],"")</f>
        <v>0</v>
      </c>
      <c r="AK829" s="7">
        <f>IFERROR(VLOOKUP(Table1[[#This Row],[Stock]],[2]CUS030!$A$5:$BO$10000,42,0)/Table1[[#This Row],[Rate
(L/S)]],"")</f>
        <v>0</v>
      </c>
      <c r="AL829" s="7">
        <f>IFERROR(VLOOKUP(Table1[[#This Row],[Stock]],[2]CUS030!$A$5:$BO$10000,43,0)/Table1[[#This Row],[Rate
(L/S)]],"")</f>
        <v>0</v>
      </c>
      <c r="AM829" s="7">
        <f>IFERROR(VLOOKUP(Table1[[#This Row],[Stock]],[2]CUS030!$A$5:$BO$10000,44,0)/Table1[[#This Row],[Rate
(L/S)]],"")</f>
        <v>0</v>
      </c>
      <c r="AN829" s="7">
        <f>IFERROR(VLOOKUP(Table1[[#This Row],[Stock]],[2]CUS030!$A$5:$BO$10000,45,0)/Table1[[#This Row],[Rate
(L/S)]],"")</f>
        <v>0</v>
      </c>
      <c r="AO829" s="7">
        <f>IFERROR(VLOOKUP(Table1[[#This Row],[Stock]],[2]CUS030!$A$5:$BO$10000,46,0)/Table1[[#This Row],[Rate
(L/S)]],"")</f>
        <v>0</v>
      </c>
      <c r="AP829" s="7">
        <f>IFERROR(VLOOKUP(Table1[[#This Row],[Stock]],[2]CUS030!$A$5:$BO$10000,47,0)/Table1[[#This Row],[Rate
(L/S)]],"")</f>
        <v>0</v>
      </c>
      <c r="AQ829" s="7">
        <f>IFERROR(VLOOKUP(Table1[[#This Row],[Stock]],[2]CUS030!$A$5:$BO$10000,48,0)/Table1[[#This Row],[Rate
(L/S)]],"")</f>
        <v>0</v>
      </c>
      <c r="AR829" s="7">
        <f>IFERROR(VLOOKUP(Table1[[#This Row],[Stock]],[2]CUS030!$A$5:$BO$10000,49,0)/Table1[[#This Row],[Rate
(L/S)]],"")</f>
        <v>0</v>
      </c>
      <c r="AS829" s="7">
        <f>IFERROR(VLOOKUP(Table1[[#This Row],[Stock]],[2]CUS030!$A$5:$BO$10000,50,0)/Table1[[#This Row],[Rate
(L/S)]],"")</f>
        <v>0</v>
      </c>
      <c r="AT829" s="7">
        <f>IFERROR(VLOOKUP(Table1[[#This Row],[Stock]],[2]CUS030!$A$5:$BO$10000,51,0)/Table1[[#This Row],[Rate
(L/S)]],"")</f>
        <v>0</v>
      </c>
      <c r="AU829" s="7">
        <f>IFERROR(VLOOKUP(Table1[[#This Row],[Stock]],[2]CUS030!$A$5:$BO$10000,52,0)/Table1[[#This Row],[Rate
(L/S)]],"")</f>
        <v>0</v>
      </c>
      <c r="AV829" s="7">
        <f>IFERROR(VLOOKUP(Table1[[#This Row],[Stock]],[2]CUS030!$A$5:$BO$10000,53,0)/Table1[[#This Row],[Rate
(L/S)]],"")</f>
        <v>0</v>
      </c>
      <c r="AW829" s="7">
        <f>IFERROR(VLOOKUP(Table1[[#This Row],[Stock]],[2]CUS030!$A$5:$BO$10000,54,0)/Table1[[#This Row],[Rate
(L/S)]],"")</f>
        <v>0</v>
      </c>
      <c r="AX829" s="7">
        <f>IFERROR(VLOOKUP(Table1[[#This Row],[Stock]],[2]CUS030!$A$5:$BO$10000,55,0)/Table1[[#This Row],[Rate
(L/S)]],"")</f>
        <v>0</v>
      </c>
      <c r="AY829" s="7">
        <f>IFERROR(VLOOKUP(Table1[[#This Row],[Stock]],[2]CUS030!$A$5:$BO$10000,56,0)/Table1[[#This Row],[Rate
(L/S)]],"")</f>
        <v>0</v>
      </c>
      <c r="AZ829" s="7">
        <f>IFERROR(VLOOKUP(Table1[[#This Row],[Stock]],[2]CUS030!$A$5:$BO$10000,57,0)/Table1[[#This Row],[Rate
(L/S)]],"")</f>
        <v>0</v>
      </c>
      <c r="BA829" s="7">
        <f>IFERROR(VLOOKUP(Table1[[#This Row],[Stock]],[2]CUS030!$A$5:$BO$10000,58,0)/Table1[[#This Row],[Rate
(L/S)]],"")</f>
        <v>0</v>
      </c>
      <c r="BB829" s="7">
        <f>IFERROR(VLOOKUP(Table1[[#This Row],[Stock]],[2]CUS030!$A$5:$BO$10000,59,0)/Table1[[#This Row],[Rate
(L/S)]],"")</f>
        <v>0</v>
      </c>
      <c r="BC829" s="7">
        <f>IFERROR(VLOOKUP(Table1[[#This Row],[Stock]],[2]CUS030!$A$5:$BO$10000,60,0)/Table1[[#This Row],[Rate
(L/S)]],"")</f>
        <v>0</v>
      </c>
      <c r="BD829" s="7">
        <f>IFERROR(VLOOKUP(Table1[[#This Row],[Stock]],[2]CUS030!$A$5:$BO$10000,61,0)/Table1[[#This Row],[Rate
(L/S)]],"")</f>
        <v>0</v>
      </c>
      <c r="BE829" s="7">
        <f>IFERROR(VLOOKUP(Table1[[#This Row],[Stock]],[2]CUS030!$A$5:$BO$10000,62,0)/Table1[[#This Row],[Rate
(L/S)]],"")</f>
        <v>0</v>
      </c>
      <c r="BF829" s="7">
        <f>IFERROR(VLOOKUP(Table1[[#This Row],[Stock]],[2]CUS030!$A$5:$BO$10000,63,0)/Table1[[#This Row],[Rate
(L/S)]],"")</f>
        <v>0</v>
      </c>
      <c r="BG829" s="7">
        <f>IFERROR(VLOOKUP(Table1[[#This Row],[Stock]],[2]CUS030!$A$5:$BO$10000,64,0)/Table1[[#This Row],[Rate
(L/S)]],"")</f>
        <v>0</v>
      </c>
      <c r="BH829" s="7">
        <f>IFERROR(VLOOKUP(Table1[[#This Row],[Stock]],[2]CUS030!$A$5:$BO$10000,65,0)/Table1[[#This Row],[Rate
(L/S)]],"")</f>
        <v>0</v>
      </c>
      <c r="BI829" s="7" t="s">
        <v>1</v>
      </c>
      <c r="BJ829" s="15">
        <f>IFERROR(IF(Table1[[#This Row],[S.Material]]="S",(Table1[[#This Row],[Total Qty]]+Table1[[#This Row],[N+1]]+Table1[[#This Row],[N+2]]),Table1[[#This Row],[Total Qty]]+Table1[[#This Row],[N+1]]),)</f>
        <v>0</v>
      </c>
      <c r="BK829" s="7" t="str">
        <f>IFERROR(IF(((AVERAGE((Table1[[#This Row],[N+1]],Table1[[#This Row],[N+2]]),Table1[[#This Row],[N+3]])-(Table1[[#This Row],[Total Qty]])))&gt;500,"Fixed&gt;500pcs",""),"")</f>
        <v/>
      </c>
      <c r="BL829" s="7" t="str">
        <f>IF(AND(Table1[[#This Row],[Last Forcast]]=0,Table1[[#This Row],[Total Qty]]&gt;0,Table1[[#This Row],[N+1]]&gt;0),"Check PO again","")</f>
        <v/>
      </c>
    </row>
    <row r="830" spans="2:64" x14ac:dyDescent="0.3">
      <c r="B830">
        <v>828</v>
      </c>
      <c r="C830" t="s">
        <v>1038</v>
      </c>
      <c r="D830">
        <f>IFERROR(ROUND((MID(Table1[[#This Row],[Production]],35,(LEN(Table1[[#This Row],[Production]]))-37)/(MID(Table1[[#This Row],[Stock]],35,(LEN(Table1[[#This Row],[Stock]]))-37))),0),"")</f>
        <v>8</v>
      </c>
      <c r="E830" t="s">
        <v>50</v>
      </c>
      <c r="F830" s="16">
        <f>VLOOKUP(LEFT(Table1[[#This Row],[Production]],LEN(Table1[[#This Row],[Production]])-7),Item!$A$5:$Z$1000,26,0)</f>
        <v>0.996</v>
      </c>
      <c r="H830" s="8" t="str">
        <f>IFERROR(VLOOKUP(MID(Table1[[#This Row],[Production]],10,2),Special!$B$2:$D$26,3,0),"")</f>
        <v>-</v>
      </c>
      <c r="J830" t="b">
        <f>EXACT(LEFT(Table1[[#This Row],[Stock]],12),LEFT(Table1[[#This Row],[Production]],12))</f>
        <v>1</v>
      </c>
      <c r="K830" t="b">
        <f>EXACT((RIGHT(Table1[[#This Row],[Stock]],3)),((RIGHT(Table1[[#This Row],[Production]],3))))</f>
        <v>1</v>
      </c>
      <c r="L830" s="14" t="str">
        <f>IFERROR(VLOOKUP(Table1[[#This Row],[Stock]],[1]Sheet1!$A$7:$N$10000,14,0),"")</f>
        <v/>
      </c>
      <c r="M830" s="14" t="str">
        <f>IFERROR(ROUND((Table1[[#This Row],[Stock
(S&amp;L)]]/Table1[[#This Row],[Rate
(L/S)]]),0),"")</f>
        <v/>
      </c>
      <c r="O830" t="str">
        <f>IF(Table1[[#This Row],[Rate
(L/S)]]=1,"P/E","C")</f>
        <v>C</v>
      </c>
      <c r="P830" s="7">
        <f>IFERROR(VLOOKUP(Table1[[#This Row],[Stock]],[2]CUS030!$A$5:$BO$10000,21,0)/Table1[[#This Row],[Rate
(L/S)]],"")</f>
        <v>0</v>
      </c>
      <c r="Q830" s="7">
        <f>IFERROR(VLOOKUP(Table1[[#This Row],[Stock]],[2]CUS030!$A$5:$BO$10000,22,0)/Table1[[#This Row],[Rate
(L/S)]],"")</f>
        <v>0</v>
      </c>
      <c r="R830" s="7">
        <f>IFERROR(VLOOKUP(Table1[[#This Row],[Stock]],[2]CUS030!$A$5:$BO$10000,23,0)/Table1[[#This Row],[Rate
(L/S)]],"")</f>
        <v>0</v>
      </c>
      <c r="S830" s="7">
        <f>IFERROR(VLOOKUP(Table1[[#This Row],[Stock]],[2]CUS030!$A$5:$BO$10000,24,0)/Table1[[#This Row],[Rate
(L/S)]],"")</f>
        <v>0</v>
      </c>
      <c r="T830" s="7">
        <f>IFERROR(VLOOKUP(Table1[[#This Row],[Stock]],[2]CUS030!$A$5:$BO$10000,25,0)/Table1[[#This Row],[Rate
(L/S)]],"")</f>
        <v>0</v>
      </c>
      <c r="U830" s="7">
        <f>IFERROR(VLOOKUP(Table1[[#This Row],[Stock]],[2]CUS030!$A$5:$BO$10000,26,0)/Table1[[#This Row],[Rate
(L/S)]],"")</f>
        <v>0</v>
      </c>
      <c r="V830" s="7">
        <f>IFERROR(VLOOKUP(Table1[[#This Row],[Stock]],[2]CUS030!$A$5:$BO$10000,27,0)/Table1[[#This Row],[Rate
(L/S)]],"")</f>
        <v>0</v>
      </c>
      <c r="W830" s="7">
        <f>IFERROR(VLOOKUP(Table1[[#This Row],[Stock]],[2]CUS030!$A$5:$BO$10000,28,0)/Table1[[#This Row],[Rate
(L/S)]],"")</f>
        <v>0</v>
      </c>
      <c r="X830" s="7">
        <f>IFERROR(VLOOKUP(Table1[[#This Row],[Stock]],[2]CUS030!$A$5:$BO$10000,29,0)/Table1[[#This Row],[Rate
(L/S)]],"")</f>
        <v>0</v>
      </c>
      <c r="Y830" s="7">
        <f>IFERROR(VLOOKUP(Table1[[#This Row],[Stock]],[2]CUS030!$A$5:$BO$10000,30,0)/Table1[[#This Row],[Rate
(L/S)]],"")</f>
        <v>0</v>
      </c>
      <c r="Z830" s="7">
        <f>IFERROR(VLOOKUP(Table1[[#This Row],[Stock]],[2]CUS030!$A$5:$BO$10000,31,0)/Table1[[#This Row],[Rate
(L/S)]],"")</f>
        <v>0</v>
      </c>
      <c r="AA830" s="7">
        <f>IFERROR(VLOOKUP(Table1[[#This Row],[Stock]],[2]CUS030!$A$5:$BO$10000,32,0)/Table1[[#This Row],[Rate
(L/S)]],"")</f>
        <v>0</v>
      </c>
      <c r="AB830" s="7">
        <f>IFERROR(VLOOKUP(Table1[[#This Row],[Stock]],[2]CUS030!$A$5:$BO$10000,33,0)/Table1[[#This Row],[Rate
(L/S)]],"")</f>
        <v>0</v>
      </c>
      <c r="AC830" s="7">
        <f>IFERROR(VLOOKUP(Table1[[#This Row],[Stock]],[2]CUS030!$A$5:$BO$10000,34,0)/Table1[[#This Row],[Rate
(L/S)]],"")</f>
        <v>0</v>
      </c>
      <c r="AD830" s="7">
        <f>IFERROR(VLOOKUP(Table1[[#This Row],[Stock]],[2]CUS030!$A$5:$BO$10000,35,0)/Table1[[#This Row],[Rate
(L/S)]],"")</f>
        <v>0</v>
      </c>
      <c r="AE830" s="7">
        <f>IFERROR(VLOOKUP(Table1[[#This Row],[Stock]],[2]CUS030!$A$5:$BO$10000,36,0)/Table1[[#This Row],[Rate
(L/S)]],"")</f>
        <v>0</v>
      </c>
      <c r="AF830" s="7">
        <f>IFERROR(VLOOKUP(Table1[[#This Row],[Stock]],[2]CUS030!$A$5:$BO$10000,37,0)/Table1[[#This Row],[Rate
(L/S)]],"")</f>
        <v>0</v>
      </c>
      <c r="AG830" s="7">
        <f>IFERROR(VLOOKUP(Table1[[#This Row],[Stock]],[2]CUS030!$A$5:$BO$10000,38,0)/Table1[[#This Row],[Rate
(L/S)]],"")</f>
        <v>0</v>
      </c>
      <c r="AH830" s="7">
        <f>IFERROR(VLOOKUP(Table1[[#This Row],[Stock]],[2]CUS030!$A$5:$BO$10000,39,0)/Table1[[#This Row],[Rate
(L/S)]],"")</f>
        <v>0</v>
      </c>
      <c r="AI830" s="7">
        <f>IFERROR(VLOOKUP(Table1[[#This Row],[Stock]],[2]CUS030!$A$5:$BO$10000,40,0)/Table1[[#This Row],[Rate
(L/S)]],"")</f>
        <v>0</v>
      </c>
      <c r="AJ830" s="7">
        <f>IFERROR(VLOOKUP(Table1[[#This Row],[Stock]],[2]CUS030!$A$5:$BO$10000,41,0)/Table1[[#This Row],[Rate
(L/S)]],"")</f>
        <v>0</v>
      </c>
      <c r="AK830" s="7">
        <f>IFERROR(VLOOKUP(Table1[[#This Row],[Stock]],[2]CUS030!$A$5:$BO$10000,42,0)/Table1[[#This Row],[Rate
(L/S)]],"")</f>
        <v>0</v>
      </c>
      <c r="AL830" s="7">
        <f>IFERROR(VLOOKUP(Table1[[#This Row],[Stock]],[2]CUS030!$A$5:$BO$10000,43,0)/Table1[[#This Row],[Rate
(L/S)]],"")</f>
        <v>0</v>
      </c>
      <c r="AM830" s="7">
        <f>IFERROR(VLOOKUP(Table1[[#This Row],[Stock]],[2]CUS030!$A$5:$BO$10000,44,0)/Table1[[#This Row],[Rate
(L/S)]],"")</f>
        <v>0</v>
      </c>
      <c r="AN830" s="7">
        <f>IFERROR(VLOOKUP(Table1[[#This Row],[Stock]],[2]CUS030!$A$5:$BO$10000,45,0)/Table1[[#This Row],[Rate
(L/S)]],"")</f>
        <v>0</v>
      </c>
      <c r="AO830" s="7">
        <f>IFERROR(VLOOKUP(Table1[[#This Row],[Stock]],[2]CUS030!$A$5:$BO$10000,46,0)/Table1[[#This Row],[Rate
(L/S)]],"")</f>
        <v>0</v>
      </c>
      <c r="AP830" s="7">
        <f>IFERROR(VLOOKUP(Table1[[#This Row],[Stock]],[2]CUS030!$A$5:$BO$10000,47,0)/Table1[[#This Row],[Rate
(L/S)]],"")</f>
        <v>0</v>
      </c>
      <c r="AQ830" s="7">
        <f>IFERROR(VLOOKUP(Table1[[#This Row],[Stock]],[2]CUS030!$A$5:$BO$10000,48,0)/Table1[[#This Row],[Rate
(L/S)]],"")</f>
        <v>0</v>
      </c>
      <c r="AR830" s="7">
        <f>IFERROR(VLOOKUP(Table1[[#This Row],[Stock]],[2]CUS030!$A$5:$BO$10000,49,0)/Table1[[#This Row],[Rate
(L/S)]],"")</f>
        <v>0</v>
      </c>
      <c r="AS830" s="7">
        <f>IFERROR(VLOOKUP(Table1[[#This Row],[Stock]],[2]CUS030!$A$5:$BO$10000,50,0)/Table1[[#This Row],[Rate
(L/S)]],"")</f>
        <v>0</v>
      </c>
      <c r="AT830" s="7">
        <f>IFERROR(VLOOKUP(Table1[[#This Row],[Stock]],[2]CUS030!$A$5:$BO$10000,51,0)/Table1[[#This Row],[Rate
(L/S)]],"")</f>
        <v>0</v>
      </c>
      <c r="AU830" s="7">
        <f>IFERROR(VLOOKUP(Table1[[#This Row],[Stock]],[2]CUS030!$A$5:$BO$10000,52,0)/Table1[[#This Row],[Rate
(L/S)]],"")</f>
        <v>0</v>
      </c>
      <c r="AV830" s="7">
        <f>IFERROR(VLOOKUP(Table1[[#This Row],[Stock]],[2]CUS030!$A$5:$BO$10000,53,0)/Table1[[#This Row],[Rate
(L/S)]],"")</f>
        <v>0</v>
      </c>
      <c r="AW830" s="7">
        <f>IFERROR(VLOOKUP(Table1[[#This Row],[Stock]],[2]CUS030!$A$5:$BO$10000,54,0)/Table1[[#This Row],[Rate
(L/S)]],"")</f>
        <v>0</v>
      </c>
      <c r="AX830" s="7">
        <f>IFERROR(VLOOKUP(Table1[[#This Row],[Stock]],[2]CUS030!$A$5:$BO$10000,55,0)/Table1[[#This Row],[Rate
(L/S)]],"")</f>
        <v>0</v>
      </c>
      <c r="AY830" s="7">
        <f>IFERROR(VLOOKUP(Table1[[#This Row],[Stock]],[2]CUS030!$A$5:$BO$10000,56,0)/Table1[[#This Row],[Rate
(L/S)]],"")</f>
        <v>0</v>
      </c>
      <c r="AZ830" s="7">
        <f>IFERROR(VLOOKUP(Table1[[#This Row],[Stock]],[2]CUS030!$A$5:$BO$10000,57,0)/Table1[[#This Row],[Rate
(L/S)]],"")</f>
        <v>0</v>
      </c>
      <c r="BA830" s="7">
        <f>IFERROR(VLOOKUP(Table1[[#This Row],[Stock]],[2]CUS030!$A$5:$BO$10000,58,0)/Table1[[#This Row],[Rate
(L/S)]],"")</f>
        <v>0</v>
      </c>
      <c r="BB830" s="7">
        <f>IFERROR(VLOOKUP(Table1[[#This Row],[Stock]],[2]CUS030!$A$5:$BO$10000,59,0)/Table1[[#This Row],[Rate
(L/S)]],"")</f>
        <v>0</v>
      </c>
      <c r="BC830" s="7">
        <f>IFERROR(VLOOKUP(Table1[[#This Row],[Stock]],[2]CUS030!$A$5:$BO$10000,60,0)/Table1[[#This Row],[Rate
(L/S)]],"")</f>
        <v>0</v>
      </c>
      <c r="BD830" s="7">
        <f>IFERROR(VLOOKUP(Table1[[#This Row],[Stock]],[2]CUS030!$A$5:$BO$10000,61,0)/Table1[[#This Row],[Rate
(L/S)]],"")</f>
        <v>0</v>
      </c>
      <c r="BE830" s="7">
        <f>IFERROR(VLOOKUP(Table1[[#This Row],[Stock]],[2]CUS030!$A$5:$BO$10000,62,0)/Table1[[#This Row],[Rate
(L/S)]],"")</f>
        <v>0</v>
      </c>
      <c r="BF830" s="7">
        <f>IFERROR(VLOOKUP(Table1[[#This Row],[Stock]],[2]CUS030!$A$5:$BO$10000,63,0)/Table1[[#This Row],[Rate
(L/S)]],"")</f>
        <v>0</v>
      </c>
      <c r="BG830" s="7">
        <f>IFERROR(VLOOKUP(Table1[[#This Row],[Stock]],[2]CUS030!$A$5:$BO$10000,64,0)/Table1[[#This Row],[Rate
(L/S)]],"")</f>
        <v>0</v>
      </c>
      <c r="BH830" s="7">
        <f>IFERROR(VLOOKUP(Table1[[#This Row],[Stock]],[2]CUS030!$A$5:$BO$10000,65,0)/Table1[[#This Row],[Rate
(L/S)]],"")</f>
        <v>0</v>
      </c>
      <c r="BI830" s="7" t="s">
        <v>1</v>
      </c>
      <c r="BJ830" s="15">
        <f>IFERROR(IF(Table1[[#This Row],[S.Material]]="S",(Table1[[#This Row],[Total Qty]]+Table1[[#This Row],[N+1]]+Table1[[#This Row],[N+2]]),Table1[[#This Row],[Total Qty]]+Table1[[#This Row],[N+1]]),)</f>
        <v>0</v>
      </c>
      <c r="BK830" s="7" t="str">
        <f>IFERROR(IF(((AVERAGE((Table1[[#This Row],[N+1]],Table1[[#This Row],[N+2]]),Table1[[#This Row],[N+3]])-(Table1[[#This Row],[Total Qty]])))&gt;500,"Fixed&gt;500pcs",""),"")</f>
        <v/>
      </c>
      <c r="BL830" s="7" t="str">
        <f>IF(AND(Table1[[#This Row],[Last Forcast]]=0,Table1[[#This Row],[Total Qty]]&gt;0,Table1[[#This Row],[N+1]]&gt;0),"Check PO again","")</f>
        <v/>
      </c>
    </row>
    <row r="831" spans="2:64" x14ac:dyDescent="0.3">
      <c r="B831">
        <v>829</v>
      </c>
      <c r="C831" t="s">
        <v>1039</v>
      </c>
      <c r="D831">
        <f>IFERROR(ROUND((MID(Table1[[#This Row],[Production]],35,(LEN(Table1[[#This Row],[Production]]))-37)/(MID(Table1[[#This Row],[Stock]],35,(LEN(Table1[[#This Row],[Stock]]))-37))),0),"")</f>
        <v>7</v>
      </c>
      <c r="E831" t="s">
        <v>1090</v>
      </c>
      <c r="F831" s="16">
        <f>VLOOKUP(LEFT(Table1[[#This Row],[Production]],LEN(Table1[[#This Row],[Production]])-7),Item!$A$5:$Z$1000,26,0)</f>
        <v>0.621</v>
      </c>
      <c r="H831" s="8" t="str">
        <f>IFERROR(VLOOKUP(MID(Table1[[#This Row],[Production]],10,2),Special!$B$2:$D$26,3,0),"")</f>
        <v>-</v>
      </c>
      <c r="J831" t="b">
        <f>EXACT(LEFT(Table1[[#This Row],[Stock]],12),LEFT(Table1[[#This Row],[Production]],12))</f>
        <v>1</v>
      </c>
      <c r="K831" t="b">
        <f>EXACT((RIGHT(Table1[[#This Row],[Stock]],3)),((RIGHT(Table1[[#This Row],[Production]],3))))</f>
        <v>1</v>
      </c>
      <c r="L831" s="14" t="str">
        <f>IFERROR(VLOOKUP(Table1[[#This Row],[Stock]],[1]Sheet1!$A$7:$N$10000,14,0),"")</f>
        <v/>
      </c>
      <c r="M831" s="14" t="str">
        <f>IFERROR(ROUND((Table1[[#This Row],[Stock
(S&amp;L)]]/Table1[[#This Row],[Rate
(L/S)]]),0),"")</f>
        <v/>
      </c>
      <c r="O831" t="str">
        <f>IF(Table1[[#This Row],[Rate
(L/S)]]=1,"P/E","C")</f>
        <v>C</v>
      </c>
      <c r="P831" s="7">
        <f>IFERROR(VLOOKUP(Table1[[#This Row],[Stock]],[2]CUS030!$A$5:$BO$10000,21,0)/Table1[[#This Row],[Rate
(L/S)]],"")</f>
        <v>0</v>
      </c>
      <c r="Q831" s="7">
        <f>IFERROR(VLOOKUP(Table1[[#This Row],[Stock]],[2]CUS030!$A$5:$BO$10000,22,0)/Table1[[#This Row],[Rate
(L/S)]],"")</f>
        <v>0</v>
      </c>
      <c r="R831" s="7">
        <f>IFERROR(VLOOKUP(Table1[[#This Row],[Stock]],[2]CUS030!$A$5:$BO$10000,23,0)/Table1[[#This Row],[Rate
(L/S)]],"")</f>
        <v>0</v>
      </c>
      <c r="S831" s="7">
        <f>IFERROR(VLOOKUP(Table1[[#This Row],[Stock]],[2]CUS030!$A$5:$BO$10000,24,0)/Table1[[#This Row],[Rate
(L/S)]],"")</f>
        <v>0</v>
      </c>
      <c r="T831" s="7">
        <f>IFERROR(VLOOKUP(Table1[[#This Row],[Stock]],[2]CUS030!$A$5:$BO$10000,25,0)/Table1[[#This Row],[Rate
(L/S)]],"")</f>
        <v>0</v>
      </c>
      <c r="U831" s="7">
        <f>IFERROR(VLOOKUP(Table1[[#This Row],[Stock]],[2]CUS030!$A$5:$BO$10000,26,0)/Table1[[#This Row],[Rate
(L/S)]],"")</f>
        <v>0</v>
      </c>
      <c r="V831" s="7">
        <f>IFERROR(VLOOKUP(Table1[[#This Row],[Stock]],[2]CUS030!$A$5:$BO$10000,27,0)/Table1[[#This Row],[Rate
(L/S)]],"")</f>
        <v>0</v>
      </c>
      <c r="W831" s="7">
        <f>IFERROR(VLOOKUP(Table1[[#This Row],[Stock]],[2]CUS030!$A$5:$BO$10000,28,0)/Table1[[#This Row],[Rate
(L/S)]],"")</f>
        <v>0</v>
      </c>
      <c r="X831" s="7">
        <f>IFERROR(VLOOKUP(Table1[[#This Row],[Stock]],[2]CUS030!$A$5:$BO$10000,29,0)/Table1[[#This Row],[Rate
(L/S)]],"")</f>
        <v>0</v>
      </c>
      <c r="Y831" s="7">
        <f>IFERROR(VLOOKUP(Table1[[#This Row],[Stock]],[2]CUS030!$A$5:$BO$10000,30,0)/Table1[[#This Row],[Rate
(L/S)]],"")</f>
        <v>0</v>
      </c>
      <c r="Z831" s="7">
        <f>IFERROR(VLOOKUP(Table1[[#This Row],[Stock]],[2]CUS030!$A$5:$BO$10000,31,0)/Table1[[#This Row],[Rate
(L/S)]],"")</f>
        <v>0</v>
      </c>
      <c r="AA831" s="7">
        <f>IFERROR(VLOOKUP(Table1[[#This Row],[Stock]],[2]CUS030!$A$5:$BO$10000,32,0)/Table1[[#This Row],[Rate
(L/S)]],"")</f>
        <v>0</v>
      </c>
      <c r="AB831" s="7">
        <f>IFERROR(VLOOKUP(Table1[[#This Row],[Stock]],[2]CUS030!$A$5:$BO$10000,33,0)/Table1[[#This Row],[Rate
(L/S)]],"")</f>
        <v>0</v>
      </c>
      <c r="AC831" s="7">
        <f>IFERROR(VLOOKUP(Table1[[#This Row],[Stock]],[2]CUS030!$A$5:$BO$10000,34,0)/Table1[[#This Row],[Rate
(L/S)]],"")</f>
        <v>0</v>
      </c>
      <c r="AD831" s="7">
        <f>IFERROR(VLOOKUP(Table1[[#This Row],[Stock]],[2]CUS030!$A$5:$BO$10000,35,0)/Table1[[#This Row],[Rate
(L/S)]],"")</f>
        <v>0</v>
      </c>
      <c r="AE831" s="7">
        <f>IFERROR(VLOOKUP(Table1[[#This Row],[Stock]],[2]CUS030!$A$5:$BO$10000,36,0)/Table1[[#This Row],[Rate
(L/S)]],"")</f>
        <v>0</v>
      </c>
      <c r="AF831" s="7">
        <f>IFERROR(VLOOKUP(Table1[[#This Row],[Stock]],[2]CUS030!$A$5:$BO$10000,37,0)/Table1[[#This Row],[Rate
(L/S)]],"")</f>
        <v>0</v>
      </c>
      <c r="AG831" s="7">
        <f>IFERROR(VLOOKUP(Table1[[#This Row],[Stock]],[2]CUS030!$A$5:$BO$10000,38,0)/Table1[[#This Row],[Rate
(L/S)]],"")</f>
        <v>0</v>
      </c>
      <c r="AH831" s="7">
        <f>IFERROR(VLOOKUP(Table1[[#This Row],[Stock]],[2]CUS030!$A$5:$BO$10000,39,0)/Table1[[#This Row],[Rate
(L/S)]],"")</f>
        <v>0</v>
      </c>
      <c r="AI831" s="7">
        <f>IFERROR(VLOOKUP(Table1[[#This Row],[Stock]],[2]CUS030!$A$5:$BO$10000,40,0)/Table1[[#This Row],[Rate
(L/S)]],"")</f>
        <v>0</v>
      </c>
      <c r="AJ831" s="7">
        <f>IFERROR(VLOOKUP(Table1[[#This Row],[Stock]],[2]CUS030!$A$5:$BO$10000,41,0)/Table1[[#This Row],[Rate
(L/S)]],"")</f>
        <v>0</v>
      </c>
      <c r="AK831" s="7">
        <f>IFERROR(VLOOKUP(Table1[[#This Row],[Stock]],[2]CUS030!$A$5:$BO$10000,42,0)/Table1[[#This Row],[Rate
(L/S)]],"")</f>
        <v>0</v>
      </c>
      <c r="AL831" s="7">
        <f>IFERROR(VLOOKUP(Table1[[#This Row],[Stock]],[2]CUS030!$A$5:$BO$10000,43,0)/Table1[[#This Row],[Rate
(L/S)]],"")</f>
        <v>0</v>
      </c>
      <c r="AM831" s="7">
        <f>IFERROR(VLOOKUP(Table1[[#This Row],[Stock]],[2]CUS030!$A$5:$BO$10000,44,0)/Table1[[#This Row],[Rate
(L/S)]],"")</f>
        <v>0</v>
      </c>
      <c r="AN831" s="7">
        <f>IFERROR(VLOOKUP(Table1[[#This Row],[Stock]],[2]CUS030!$A$5:$BO$10000,45,0)/Table1[[#This Row],[Rate
(L/S)]],"")</f>
        <v>0</v>
      </c>
      <c r="AO831" s="7">
        <f>IFERROR(VLOOKUP(Table1[[#This Row],[Stock]],[2]CUS030!$A$5:$BO$10000,46,0)/Table1[[#This Row],[Rate
(L/S)]],"")</f>
        <v>0</v>
      </c>
      <c r="AP831" s="7">
        <f>IFERROR(VLOOKUP(Table1[[#This Row],[Stock]],[2]CUS030!$A$5:$BO$10000,47,0)/Table1[[#This Row],[Rate
(L/S)]],"")</f>
        <v>0</v>
      </c>
      <c r="AQ831" s="7">
        <f>IFERROR(VLOOKUP(Table1[[#This Row],[Stock]],[2]CUS030!$A$5:$BO$10000,48,0)/Table1[[#This Row],[Rate
(L/S)]],"")</f>
        <v>0</v>
      </c>
      <c r="AR831" s="7">
        <f>IFERROR(VLOOKUP(Table1[[#This Row],[Stock]],[2]CUS030!$A$5:$BO$10000,49,0)/Table1[[#This Row],[Rate
(L/S)]],"")</f>
        <v>0</v>
      </c>
      <c r="AS831" s="7">
        <f>IFERROR(VLOOKUP(Table1[[#This Row],[Stock]],[2]CUS030!$A$5:$BO$10000,50,0)/Table1[[#This Row],[Rate
(L/S)]],"")</f>
        <v>0</v>
      </c>
      <c r="AT831" s="7">
        <f>IFERROR(VLOOKUP(Table1[[#This Row],[Stock]],[2]CUS030!$A$5:$BO$10000,51,0)/Table1[[#This Row],[Rate
(L/S)]],"")</f>
        <v>0</v>
      </c>
      <c r="AU831" s="7">
        <f>IFERROR(VLOOKUP(Table1[[#This Row],[Stock]],[2]CUS030!$A$5:$BO$10000,52,0)/Table1[[#This Row],[Rate
(L/S)]],"")</f>
        <v>0</v>
      </c>
      <c r="AV831" s="7">
        <f>IFERROR(VLOOKUP(Table1[[#This Row],[Stock]],[2]CUS030!$A$5:$BO$10000,53,0)/Table1[[#This Row],[Rate
(L/S)]],"")</f>
        <v>0</v>
      </c>
      <c r="AW831" s="7">
        <f>IFERROR(VLOOKUP(Table1[[#This Row],[Stock]],[2]CUS030!$A$5:$BO$10000,54,0)/Table1[[#This Row],[Rate
(L/S)]],"")</f>
        <v>0</v>
      </c>
      <c r="AX831" s="7">
        <f>IFERROR(VLOOKUP(Table1[[#This Row],[Stock]],[2]CUS030!$A$5:$BO$10000,55,0)/Table1[[#This Row],[Rate
(L/S)]],"")</f>
        <v>0</v>
      </c>
      <c r="AY831" s="7">
        <f>IFERROR(VLOOKUP(Table1[[#This Row],[Stock]],[2]CUS030!$A$5:$BO$10000,56,0)/Table1[[#This Row],[Rate
(L/S)]],"")</f>
        <v>0</v>
      </c>
      <c r="AZ831" s="7">
        <f>IFERROR(VLOOKUP(Table1[[#This Row],[Stock]],[2]CUS030!$A$5:$BO$10000,57,0)/Table1[[#This Row],[Rate
(L/S)]],"")</f>
        <v>0</v>
      </c>
      <c r="BA831" s="7">
        <f>IFERROR(VLOOKUP(Table1[[#This Row],[Stock]],[2]CUS030!$A$5:$BO$10000,58,0)/Table1[[#This Row],[Rate
(L/S)]],"")</f>
        <v>0</v>
      </c>
      <c r="BB831" s="7">
        <f>IFERROR(VLOOKUP(Table1[[#This Row],[Stock]],[2]CUS030!$A$5:$BO$10000,59,0)/Table1[[#This Row],[Rate
(L/S)]],"")</f>
        <v>0</v>
      </c>
      <c r="BC831" s="7">
        <f>IFERROR(VLOOKUP(Table1[[#This Row],[Stock]],[2]CUS030!$A$5:$BO$10000,60,0)/Table1[[#This Row],[Rate
(L/S)]],"")</f>
        <v>0</v>
      </c>
      <c r="BD831" s="7">
        <f>IFERROR(VLOOKUP(Table1[[#This Row],[Stock]],[2]CUS030!$A$5:$BO$10000,61,0)/Table1[[#This Row],[Rate
(L/S)]],"")</f>
        <v>0</v>
      </c>
      <c r="BE831" s="7">
        <f>IFERROR(VLOOKUP(Table1[[#This Row],[Stock]],[2]CUS030!$A$5:$BO$10000,62,0)/Table1[[#This Row],[Rate
(L/S)]],"")</f>
        <v>0</v>
      </c>
      <c r="BF831" s="7">
        <f>IFERROR(VLOOKUP(Table1[[#This Row],[Stock]],[2]CUS030!$A$5:$BO$10000,63,0)/Table1[[#This Row],[Rate
(L/S)]],"")</f>
        <v>0</v>
      </c>
      <c r="BG831" s="7">
        <f>IFERROR(VLOOKUP(Table1[[#This Row],[Stock]],[2]CUS030!$A$5:$BO$10000,64,0)/Table1[[#This Row],[Rate
(L/S)]],"")</f>
        <v>0</v>
      </c>
      <c r="BH831" s="7">
        <f>IFERROR(VLOOKUP(Table1[[#This Row],[Stock]],[2]CUS030!$A$5:$BO$10000,65,0)/Table1[[#This Row],[Rate
(L/S)]],"")</f>
        <v>0</v>
      </c>
      <c r="BI831" s="7" t="s">
        <v>1</v>
      </c>
      <c r="BJ831" s="15">
        <f>IFERROR(IF(Table1[[#This Row],[S.Material]]="S",(Table1[[#This Row],[Total Qty]]+Table1[[#This Row],[N+1]]+Table1[[#This Row],[N+2]]),Table1[[#This Row],[Total Qty]]+Table1[[#This Row],[N+1]]),)</f>
        <v>0</v>
      </c>
      <c r="BK831" s="7" t="str">
        <f>IFERROR(IF(((AVERAGE((Table1[[#This Row],[N+1]],Table1[[#This Row],[N+2]]),Table1[[#This Row],[N+3]])-(Table1[[#This Row],[Total Qty]])))&gt;500,"Fixed&gt;500pcs",""),"")</f>
        <v/>
      </c>
      <c r="BL831" s="7" t="str">
        <f>IF(AND(Table1[[#This Row],[Last Forcast]]=0,Table1[[#This Row],[Total Qty]]&gt;0,Table1[[#This Row],[N+1]]&gt;0),"Check PO again","")</f>
        <v/>
      </c>
    </row>
    <row r="832" spans="2:64" x14ac:dyDescent="0.3">
      <c r="B832">
        <v>830</v>
      </c>
      <c r="C832" t="s">
        <v>1040</v>
      </c>
      <c r="D832">
        <f>IFERROR(ROUND((MID(Table1[[#This Row],[Production]],35,(LEN(Table1[[#This Row],[Production]]))-37)/(MID(Table1[[#This Row],[Stock]],35,(LEN(Table1[[#This Row],[Stock]]))-37))),0),"")</f>
        <v>6</v>
      </c>
      <c r="E832" t="s">
        <v>38</v>
      </c>
      <c r="F832" s="16">
        <f>VLOOKUP(LEFT(Table1[[#This Row],[Production]],LEN(Table1[[#This Row],[Production]])-7),Item!$A$5:$Z$1000,26,0)</f>
        <v>0.81299999999999994</v>
      </c>
      <c r="H832" s="8" t="str">
        <f>IFERROR(VLOOKUP(MID(Table1[[#This Row],[Production]],10,2),Special!$B$2:$D$26,3,0),"")</f>
        <v>-</v>
      </c>
      <c r="J832" t="b">
        <f>EXACT(LEFT(Table1[[#This Row],[Stock]],12),LEFT(Table1[[#This Row],[Production]],12))</f>
        <v>1</v>
      </c>
      <c r="K832" t="b">
        <f>EXACT((RIGHT(Table1[[#This Row],[Stock]],3)),((RIGHT(Table1[[#This Row],[Production]],3))))</f>
        <v>1</v>
      </c>
      <c r="L832" s="14" t="str">
        <f>IFERROR(VLOOKUP(Table1[[#This Row],[Stock]],[1]Sheet1!$A$7:$N$10000,14,0),"")</f>
        <v/>
      </c>
      <c r="M832" s="14" t="str">
        <f>IFERROR(ROUND((Table1[[#This Row],[Stock
(S&amp;L)]]/Table1[[#This Row],[Rate
(L/S)]]),0),"")</f>
        <v/>
      </c>
      <c r="O832" t="str">
        <f>IF(Table1[[#This Row],[Rate
(L/S)]]=1,"P/E","C")</f>
        <v>C</v>
      </c>
      <c r="P832" s="7">
        <f>IFERROR(VLOOKUP(Table1[[#This Row],[Stock]],[2]CUS030!$A$5:$BO$10000,21,0)/Table1[[#This Row],[Rate
(L/S)]],"")</f>
        <v>0</v>
      </c>
      <c r="Q832" s="7">
        <f>IFERROR(VLOOKUP(Table1[[#This Row],[Stock]],[2]CUS030!$A$5:$BO$10000,22,0)/Table1[[#This Row],[Rate
(L/S)]],"")</f>
        <v>0</v>
      </c>
      <c r="R832" s="7">
        <f>IFERROR(VLOOKUP(Table1[[#This Row],[Stock]],[2]CUS030!$A$5:$BO$10000,23,0)/Table1[[#This Row],[Rate
(L/S)]],"")</f>
        <v>0</v>
      </c>
      <c r="S832" s="7">
        <f>IFERROR(VLOOKUP(Table1[[#This Row],[Stock]],[2]CUS030!$A$5:$BO$10000,24,0)/Table1[[#This Row],[Rate
(L/S)]],"")</f>
        <v>0</v>
      </c>
      <c r="T832" s="7">
        <f>IFERROR(VLOOKUP(Table1[[#This Row],[Stock]],[2]CUS030!$A$5:$BO$10000,25,0)/Table1[[#This Row],[Rate
(L/S)]],"")</f>
        <v>0</v>
      </c>
      <c r="U832" s="7">
        <f>IFERROR(VLOOKUP(Table1[[#This Row],[Stock]],[2]CUS030!$A$5:$BO$10000,26,0)/Table1[[#This Row],[Rate
(L/S)]],"")</f>
        <v>0</v>
      </c>
      <c r="V832" s="7">
        <f>IFERROR(VLOOKUP(Table1[[#This Row],[Stock]],[2]CUS030!$A$5:$BO$10000,27,0)/Table1[[#This Row],[Rate
(L/S)]],"")</f>
        <v>0</v>
      </c>
      <c r="W832" s="7">
        <f>IFERROR(VLOOKUP(Table1[[#This Row],[Stock]],[2]CUS030!$A$5:$BO$10000,28,0)/Table1[[#This Row],[Rate
(L/S)]],"")</f>
        <v>0</v>
      </c>
      <c r="X832" s="7">
        <f>IFERROR(VLOOKUP(Table1[[#This Row],[Stock]],[2]CUS030!$A$5:$BO$10000,29,0)/Table1[[#This Row],[Rate
(L/S)]],"")</f>
        <v>0</v>
      </c>
      <c r="Y832" s="7">
        <f>IFERROR(VLOOKUP(Table1[[#This Row],[Stock]],[2]CUS030!$A$5:$BO$10000,30,0)/Table1[[#This Row],[Rate
(L/S)]],"")</f>
        <v>0</v>
      </c>
      <c r="Z832" s="7">
        <f>IFERROR(VLOOKUP(Table1[[#This Row],[Stock]],[2]CUS030!$A$5:$BO$10000,31,0)/Table1[[#This Row],[Rate
(L/S)]],"")</f>
        <v>0</v>
      </c>
      <c r="AA832" s="7">
        <f>IFERROR(VLOOKUP(Table1[[#This Row],[Stock]],[2]CUS030!$A$5:$BO$10000,32,0)/Table1[[#This Row],[Rate
(L/S)]],"")</f>
        <v>0</v>
      </c>
      <c r="AB832" s="7">
        <f>IFERROR(VLOOKUP(Table1[[#This Row],[Stock]],[2]CUS030!$A$5:$BO$10000,33,0)/Table1[[#This Row],[Rate
(L/S)]],"")</f>
        <v>0</v>
      </c>
      <c r="AC832" s="7">
        <f>IFERROR(VLOOKUP(Table1[[#This Row],[Stock]],[2]CUS030!$A$5:$BO$10000,34,0)/Table1[[#This Row],[Rate
(L/S)]],"")</f>
        <v>0</v>
      </c>
      <c r="AD832" s="7">
        <f>IFERROR(VLOOKUP(Table1[[#This Row],[Stock]],[2]CUS030!$A$5:$BO$10000,35,0)/Table1[[#This Row],[Rate
(L/S)]],"")</f>
        <v>0</v>
      </c>
      <c r="AE832" s="7">
        <f>IFERROR(VLOOKUP(Table1[[#This Row],[Stock]],[2]CUS030!$A$5:$BO$10000,36,0)/Table1[[#This Row],[Rate
(L/S)]],"")</f>
        <v>0</v>
      </c>
      <c r="AF832" s="7">
        <f>IFERROR(VLOOKUP(Table1[[#This Row],[Stock]],[2]CUS030!$A$5:$BO$10000,37,0)/Table1[[#This Row],[Rate
(L/S)]],"")</f>
        <v>0</v>
      </c>
      <c r="AG832" s="7">
        <f>IFERROR(VLOOKUP(Table1[[#This Row],[Stock]],[2]CUS030!$A$5:$BO$10000,38,0)/Table1[[#This Row],[Rate
(L/S)]],"")</f>
        <v>0</v>
      </c>
      <c r="AH832" s="7">
        <f>IFERROR(VLOOKUP(Table1[[#This Row],[Stock]],[2]CUS030!$A$5:$BO$10000,39,0)/Table1[[#This Row],[Rate
(L/S)]],"")</f>
        <v>0</v>
      </c>
      <c r="AI832" s="7">
        <f>IFERROR(VLOOKUP(Table1[[#This Row],[Stock]],[2]CUS030!$A$5:$BO$10000,40,0)/Table1[[#This Row],[Rate
(L/S)]],"")</f>
        <v>0</v>
      </c>
      <c r="AJ832" s="7">
        <f>IFERROR(VLOOKUP(Table1[[#This Row],[Stock]],[2]CUS030!$A$5:$BO$10000,41,0)/Table1[[#This Row],[Rate
(L/S)]],"")</f>
        <v>0</v>
      </c>
      <c r="AK832" s="7">
        <f>IFERROR(VLOOKUP(Table1[[#This Row],[Stock]],[2]CUS030!$A$5:$BO$10000,42,0)/Table1[[#This Row],[Rate
(L/S)]],"")</f>
        <v>0</v>
      </c>
      <c r="AL832" s="7">
        <f>IFERROR(VLOOKUP(Table1[[#This Row],[Stock]],[2]CUS030!$A$5:$BO$10000,43,0)/Table1[[#This Row],[Rate
(L/S)]],"")</f>
        <v>0</v>
      </c>
      <c r="AM832" s="7">
        <f>IFERROR(VLOOKUP(Table1[[#This Row],[Stock]],[2]CUS030!$A$5:$BO$10000,44,0)/Table1[[#This Row],[Rate
(L/S)]],"")</f>
        <v>0</v>
      </c>
      <c r="AN832" s="7">
        <f>IFERROR(VLOOKUP(Table1[[#This Row],[Stock]],[2]CUS030!$A$5:$BO$10000,45,0)/Table1[[#This Row],[Rate
(L/S)]],"")</f>
        <v>0</v>
      </c>
      <c r="AO832" s="7">
        <f>IFERROR(VLOOKUP(Table1[[#This Row],[Stock]],[2]CUS030!$A$5:$BO$10000,46,0)/Table1[[#This Row],[Rate
(L/S)]],"")</f>
        <v>0</v>
      </c>
      <c r="AP832" s="7">
        <f>IFERROR(VLOOKUP(Table1[[#This Row],[Stock]],[2]CUS030!$A$5:$BO$10000,47,0)/Table1[[#This Row],[Rate
(L/S)]],"")</f>
        <v>0</v>
      </c>
      <c r="AQ832" s="7">
        <f>IFERROR(VLOOKUP(Table1[[#This Row],[Stock]],[2]CUS030!$A$5:$BO$10000,48,0)/Table1[[#This Row],[Rate
(L/S)]],"")</f>
        <v>0</v>
      </c>
      <c r="AR832" s="7">
        <f>IFERROR(VLOOKUP(Table1[[#This Row],[Stock]],[2]CUS030!$A$5:$BO$10000,49,0)/Table1[[#This Row],[Rate
(L/S)]],"")</f>
        <v>0</v>
      </c>
      <c r="AS832" s="7">
        <f>IFERROR(VLOOKUP(Table1[[#This Row],[Stock]],[2]CUS030!$A$5:$BO$10000,50,0)/Table1[[#This Row],[Rate
(L/S)]],"")</f>
        <v>0</v>
      </c>
      <c r="AT832" s="7">
        <f>IFERROR(VLOOKUP(Table1[[#This Row],[Stock]],[2]CUS030!$A$5:$BO$10000,51,0)/Table1[[#This Row],[Rate
(L/S)]],"")</f>
        <v>0</v>
      </c>
      <c r="AU832" s="7">
        <f>IFERROR(VLOOKUP(Table1[[#This Row],[Stock]],[2]CUS030!$A$5:$BO$10000,52,0)/Table1[[#This Row],[Rate
(L/S)]],"")</f>
        <v>0</v>
      </c>
      <c r="AV832" s="7">
        <f>IFERROR(VLOOKUP(Table1[[#This Row],[Stock]],[2]CUS030!$A$5:$BO$10000,53,0)/Table1[[#This Row],[Rate
(L/S)]],"")</f>
        <v>0</v>
      </c>
      <c r="AW832" s="7">
        <f>IFERROR(VLOOKUP(Table1[[#This Row],[Stock]],[2]CUS030!$A$5:$BO$10000,54,0)/Table1[[#This Row],[Rate
(L/S)]],"")</f>
        <v>0</v>
      </c>
      <c r="AX832" s="7">
        <f>IFERROR(VLOOKUP(Table1[[#This Row],[Stock]],[2]CUS030!$A$5:$BO$10000,55,0)/Table1[[#This Row],[Rate
(L/S)]],"")</f>
        <v>0</v>
      </c>
      <c r="AY832" s="7">
        <f>IFERROR(VLOOKUP(Table1[[#This Row],[Stock]],[2]CUS030!$A$5:$BO$10000,56,0)/Table1[[#This Row],[Rate
(L/S)]],"")</f>
        <v>0</v>
      </c>
      <c r="AZ832" s="7">
        <f>IFERROR(VLOOKUP(Table1[[#This Row],[Stock]],[2]CUS030!$A$5:$BO$10000,57,0)/Table1[[#This Row],[Rate
(L/S)]],"")</f>
        <v>0</v>
      </c>
      <c r="BA832" s="7">
        <f>IFERROR(VLOOKUP(Table1[[#This Row],[Stock]],[2]CUS030!$A$5:$BO$10000,58,0)/Table1[[#This Row],[Rate
(L/S)]],"")</f>
        <v>0</v>
      </c>
      <c r="BB832" s="7">
        <f>IFERROR(VLOOKUP(Table1[[#This Row],[Stock]],[2]CUS030!$A$5:$BO$10000,59,0)/Table1[[#This Row],[Rate
(L/S)]],"")</f>
        <v>0</v>
      </c>
      <c r="BC832" s="7">
        <f>IFERROR(VLOOKUP(Table1[[#This Row],[Stock]],[2]CUS030!$A$5:$BO$10000,60,0)/Table1[[#This Row],[Rate
(L/S)]],"")</f>
        <v>0</v>
      </c>
      <c r="BD832" s="7">
        <f>IFERROR(VLOOKUP(Table1[[#This Row],[Stock]],[2]CUS030!$A$5:$BO$10000,61,0)/Table1[[#This Row],[Rate
(L/S)]],"")</f>
        <v>0</v>
      </c>
      <c r="BE832" s="7">
        <f>IFERROR(VLOOKUP(Table1[[#This Row],[Stock]],[2]CUS030!$A$5:$BO$10000,62,0)/Table1[[#This Row],[Rate
(L/S)]],"")</f>
        <v>0</v>
      </c>
      <c r="BF832" s="7">
        <f>IFERROR(VLOOKUP(Table1[[#This Row],[Stock]],[2]CUS030!$A$5:$BO$10000,63,0)/Table1[[#This Row],[Rate
(L/S)]],"")</f>
        <v>0</v>
      </c>
      <c r="BG832" s="7">
        <f>IFERROR(VLOOKUP(Table1[[#This Row],[Stock]],[2]CUS030!$A$5:$BO$10000,64,0)/Table1[[#This Row],[Rate
(L/S)]],"")</f>
        <v>0</v>
      </c>
      <c r="BH832" s="7">
        <f>IFERROR(VLOOKUP(Table1[[#This Row],[Stock]],[2]CUS030!$A$5:$BO$10000,65,0)/Table1[[#This Row],[Rate
(L/S)]],"")</f>
        <v>0</v>
      </c>
      <c r="BI832" s="7" t="s">
        <v>1</v>
      </c>
      <c r="BJ832" s="15">
        <f>IFERROR(IF(Table1[[#This Row],[S.Material]]="S",(Table1[[#This Row],[Total Qty]]+Table1[[#This Row],[N+1]]+Table1[[#This Row],[N+2]]),Table1[[#This Row],[Total Qty]]+Table1[[#This Row],[N+1]]),)</f>
        <v>0</v>
      </c>
      <c r="BK832" s="7" t="str">
        <f>IFERROR(IF(((AVERAGE((Table1[[#This Row],[N+1]],Table1[[#This Row],[N+2]]),Table1[[#This Row],[N+3]])-(Table1[[#This Row],[Total Qty]])))&gt;500,"Fixed&gt;500pcs",""),"")</f>
        <v/>
      </c>
      <c r="BL832" s="7" t="str">
        <f>IF(AND(Table1[[#This Row],[Last Forcast]]=0,Table1[[#This Row],[Total Qty]]&gt;0,Table1[[#This Row],[N+1]]&gt;0),"Check PO again","")</f>
        <v/>
      </c>
    </row>
    <row r="833" spans="2:64" x14ac:dyDescent="0.3">
      <c r="B833">
        <v>831</v>
      </c>
      <c r="C833" t="s">
        <v>1041</v>
      </c>
      <c r="D833">
        <f>IFERROR(ROUND((MID(Table1[[#This Row],[Production]],35,(LEN(Table1[[#This Row],[Production]]))-37)/(MID(Table1[[#This Row],[Stock]],35,(LEN(Table1[[#This Row],[Stock]]))-37))),0),"")</f>
        <v>4</v>
      </c>
      <c r="E833" t="s">
        <v>1091</v>
      </c>
      <c r="F833" s="16">
        <f>VLOOKUP(LEFT(Table1[[#This Row],[Production]],LEN(Table1[[#This Row],[Production]])-7),Item!$A$5:$Z$1000,26,0)</f>
        <v>1.78</v>
      </c>
      <c r="H833" s="8" t="str">
        <f>IFERROR(VLOOKUP(MID(Table1[[#This Row],[Production]],10,2),Special!$B$2:$D$26,3,0),"")</f>
        <v>-</v>
      </c>
      <c r="J833" t="b">
        <f>EXACT(LEFT(Table1[[#This Row],[Stock]],12),LEFT(Table1[[#This Row],[Production]],12))</f>
        <v>1</v>
      </c>
      <c r="K833" t="b">
        <f>EXACT((RIGHT(Table1[[#This Row],[Stock]],3)),((RIGHT(Table1[[#This Row],[Production]],3))))</f>
        <v>1</v>
      </c>
      <c r="L833" s="14" t="str">
        <f>IFERROR(VLOOKUP(Table1[[#This Row],[Stock]],[1]Sheet1!$A$7:$N$10000,14,0),"")</f>
        <v/>
      </c>
      <c r="M833" s="14" t="str">
        <f>IFERROR(ROUND((Table1[[#This Row],[Stock
(S&amp;L)]]/Table1[[#This Row],[Rate
(L/S)]]),0),"")</f>
        <v/>
      </c>
      <c r="O833" t="str">
        <f>IF(Table1[[#This Row],[Rate
(L/S)]]=1,"P/E","C")</f>
        <v>C</v>
      </c>
      <c r="P833" s="7">
        <f>IFERROR(VLOOKUP(Table1[[#This Row],[Stock]],[2]CUS030!$A$5:$BO$10000,21,0)/Table1[[#This Row],[Rate
(L/S)]],"")</f>
        <v>0</v>
      </c>
      <c r="Q833" s="7">
        <f>IFERROR(VLOOKUP(Table1[[#This Row],[Stock]],[2]CUS030!$A$5:$BO$10000,22,0)/Table1[[#This Row],[Rate
(L/S)]],"")</f>
        <v>0</v>
      </c>
      <c r="R833" s="7">
        <f>IFERROR(VLOOKUP(Table1[[#This Row],[Stock]],[2]CUS030!$A$5:$BO$10000,23,0)/Table1[[#This Row],[Rate
(L/S)]],"")</f>
        <v>0</v>
      </c>
      <c r="S833" s="7">
        <f>IFERROR(VLOOKUP(Table1[[#This Row],[Stock]],[2]CUS030!$A$5:$BO$10000,24,0)/Table1[[#This Row],[Rate
(L/S)]],"")</f>
        <v>0</v>
      </c>
      <c r="T833" s="7">
        <f>IFERROR(VLOOKUP(Table1[[#This Row],[Stock]],[2]CUS030!$A$5:$BO$10000,25,0)/Table1[[#This Row],[Rate
(L/S)]],"")</f>
        <v>0</v>
      </c>
      <c r="U833" s="7">
        <f>IFERROR(VLOOKUP(Table1[[#This Row],[Stock]],[2]CUS030!$A$5:$BO$10000,26,0)/Table1[[#This Row],[Rate
(L/S)]],"")</f>
        <v>0</v>
      </c>
      <c r="V833" s="7">
        <f>IFERROR(VLOOKUP(Table1[[#This Row],[Stock]],[2]CUS030!$A$5:$BO$10000,27,0)/Table1[[#This Row],[Rate
(L/S)]],"")</f>
        <v>0</v>
      </c>
      <c r="W833" s="7">
        <f>IFERROR(VLOOKUP(Table1[[#This Row],[Stock]],[2]CUS030!$A$5:$BO$10000,28,0)/Table1[[#This Row],[Rate
(L/S)]],"")</f>
        <v>0</v>
      </c>
      <c r="X833" s="7">
        <f>IFERROR(VLOOKUP(Table1[[#This Row],[Stock]],[2]CUS030!$A$5:$BO$10000,29,0)/Table1[[#This Row],[Rate
(L/S)]],"")</f>
        <v>0</v>
      </c>
      <c r="Y833" s="7">
        <f>IFERROR(VLOOKUP(Table1[[#This Row],[Stock]],[2]CUS030!$A$5:$BO$10000,30,0)/Table1[[#This Row],[Rate
(L/S)]],"")</f>
        <v>0</v>
      </c>
      <c r="Z833" s="7">
        <f>IFERROR(VLOOKUP(Table1[[#This Row],[Stock]],[2]CUS030!$A$5:$BO$10000,31,0)/Table1[[#This Row],[Rate
(L/S)]],"")</f>
        <v>0</v>
      </c>
      <c r="AA833" s="7">
        <f>IFERROR(VLOOKUP(Table1[[#This Row],[Stock]],[2]CUS030!$A$5:$BO$10000,32,0)/Table1[[#This Row],[Rate
(L/S)]],"")</f>
        <v>0</v>
      </c>
      <c r="AB833" s="7">
        <f>IFERROR(VLOOKUP(Table1[[#This Row],[Stock]],[2]CUS030!$A$5:$BO$10000,33,0)/Table1[[#This Row],[Rate
(L/S)]],"")</f>
        <v>0</v>
      </c>
      <c r="AC833" s="7">
        <f>IFERROR(VLOOKUP(Table1[[#This Row],[Stock]],[2]CUS030!$A$5:$BO$10000,34,0)/Table1[[#This Row],[Rate
(L/S)]],"")</f>
        <v>0</v>
      </c>
      <c r="AD833" s="7">
        <f>IFERROR(VLOOKUP(Table1[[#This Row],[Stock]],[2]CUS030!$A$5:$BO$10000,35,0)/Table1[[#This Row],[Rate
(L/S)]],"")</f>
        <v>0</v>
      </c>
      <c r="AE833" s="7">
        <f>IFERROR(VLOOKUP(Table1[[#This Row],[Stock]],[2]CUS030!$A$5:$BO$10000,36,0)/Table1[[#This Row],[Rate
(L/S)]],"")</f>
        <v>0</v>
      </c>
      <c r="AF833" s="7">
        <f>IFERROR(VLOOKUP(Table1[[#This Row],[Stock]],[2]CUS030!$A$5:$BO$10000,37,0)/Table1[[#This Row],[Rate
(L/S)]],"")</f>
        <v>0</v>
      </c>
      <c r="AG833" s="7">
        <f>IFERROR(VLOOKUP(Table1[[#This Row],[Stock]],[2]CUS030!$A$5:$BO$10000,38,0)/Table1[[#This Row],[Rate
(L/S)]],"")</f>
        <v>0</v>
      </c>
      <c r="AH833" s="7">
        <f>IFERROR(VLOOKUP(Table1[[#This Row],[Stock]],[2]CUS030!$A$5:$BO$10000,39,0)/Table1[[#This Row],[Rate
(L/S)]],"")</f>
        <v>0</v>
      </c>
      <c r="AI833" s="7">
        <f>IFERROR(VLOOKUP(Table1[[#This Row],[Stock]],[2]CUS030!$A$5:$BO$10000,40,0)/Table1[[#This Row],[Rate
(L/S)]],"")</f>
        <v>0</v>
      </c>
      <c r="AJ833" s="7">
        <f>IFERROR(VLOOKUP(Table1[[#This Row],[Stock]],[2]CUS030!$A$5:$BO$10000,41,0)/Table1[[#This Row],[Rate
(L/S)]],"")</f>
        <v>0</v>
      </c>
      <c r="AK833" s="7">
        <f>IFERROR(VLOOKUP(Table1[[#This Row],[Stock]],[2]CUS030!$A$5:$BO$10000,42,0)/Table1[[#This Row],[Rate
(L/S)]],"")</f>
        <v>0</v>
      </c>
      <c r="AL833" s="7">
        <f>IFERROR(VLOOKUP(Table1[[#This Row],[Stock]],[2]CUS030!$A$5:$BO$10000,43,0)/Table1[[#This Row],[Rate
(L/S)]],"")</f>
        <v>0</v>
      </c>
      <c r="AM833" s="7">
        <f>IFERROR(VLOOKUP(Table1[[#This Row],[Stock]],[2]CUS030!$A$5:$BO$10000,44,0)/Table1[[#This Row],[Rate
(L/S)]],"")</f>
        <v>0</v>
      </c>
      <c r="AN833" s="7">
        <f>IFERROR(VLOOKUP(Table1[[#This Row],[Stock]],[2]CUS030!$A$5:$BO$10000,45,0)/Table1[[#This Row],[Rate
(L/S)]],"")</f>
        <v>0</v>
      </c>
      <c r="AO833" s="7">
        <f>IFERROR(VLOOKUP(Table1[[#This Row],[Stock]],[2]CUS030!$A$5:$BO$10000,46,0)/Table1[[#This Row],[Rate
(L/S)]],"")</f>
        <v>0</v>
      </c>
      <c r="AP833" s="7">
        <f>IFERROR(VLOOKUP(Table1[[#This Row],[Stock]],[2]CUS030!$A$5:$BO$10000,47,0)/Table1[[#This Row],[Rate
(L/S)]],"")</f>
        <v>0</v>
      </c>
      <c r="AQ833" s="7">
        <f>IFERROR(VLOOKUP(Table1[[#This Row],[Stock]],[2]CUS030!$A$5:$BO$10000,48,0)/Table1[[#This Row],[Rate
(L/S)]],"")</f>
        <v>0</v>
      </c>
      <c r="AR833" s="7">
        <f>IFERROR(VLOOKUP(Table1[[#This Row],[Stock]],[2]CUS030!$A$5:$BO$10000,49,0)/Table1[[#This Row],[Rate
(L/S)]],"")</f>
        <v>0</v>
      </c>
      <c r="AS833" s="7">
        <f>IFERROR(VLOOKUP(Table1[[#This Row],[Stock]],[2]CUS030!$A$5:$BO$10000,50,0)/Table1[[#This Row],[Rate
(L/S)]],"")</f>
        <v>0</v>
      </c>
      <c r="AT833" s="7">
        <f>IFERROR(VLOOKUP(Table1[[#This Row],[Stock]],[2]CUS030!$A$5:$BO$10000,51,0)/Table1[[#This Row],[Rate
(L/S)]],"")</f>
        <v>0</v>
      </c>
      <c r="AU833" s="7">
        <f>IFERROR(VLOOKUP(Table1[[#This Row],[Stock]],[2]CUS030!$A$5:$BO$10000,52,0)/Table1[[#This Row],[Rate
(L/S)]],"")</f>
        <v>0</v>
      </c>
      <c r="AV833" s="7">
        <f>IFERROR(VLOOKUP(Table1[[#This Row],[Stock]],[2]CUS030!$A$5:$BO$10000,53,0)/Table1[[#This Row],[Rate
(L/S)]],"")</f>
        <v>0</v>
      </c>
      <c r="AW833" s="7">
        <f>IFERROR(VLOOKUP(Table1[[#This Row],[Stock]],[2]CUS030!$A$5:$BO$10000,54,0)/Table1[[#This Row],[Rate
(L/S)]],"")</f>
        <v>0</v>
      </c>
      <c r="AX833" s="7">
        <f>IFERROR(VLOOKUP(Table1[[#This Row],[Stock]],[2]CUS030!$A$5:$BO$10000,55,0)/Table1[[#This Row],[Rate
(L/S)]],"")</f>
        <v>0</v>
      </c>
      <c r="AY833" s="7">
        <f>IFERROR(VLOOKUP(Table1[[#This Row],[Stock]],[2]CUS030!$A$5:$BO$10000,56,0)/Table1[[#This Row],[Rate
(L/S)]],"")</f>
        <v>0</v>
      </c>
      <c r="AZ833" s="7">
        <f>IFERROR(VLOOKUP(Table1[[#This Row],[Stock]],[2]CUS030!$A$5:$BO$10000,57,0)/Table1[[#This Row],[Rate
(L/S)]],"")</f>
        <v>0</v>
      </c>
      <c r="BA833" s="7">
        <f>IFERROR(VLOOKUP(Table1[[#This Row],[Stock]],[2]CUS030!$A$5:$BO$10000,58,0)/Table1[[#This Row],[Rate
(L/S)]],"")</f>
        <v>0</v>
      </c>
      <c r="BB833" s="7">
        <f>IFERROR(VLOOKUP(Table1[[#This Row],[Stock]],[2]CUS030!$A$5:$BO$10000,59,0)/Table1[[#This Row],[Rate
(L/S)]],"")</f>
        <v>0</v>
      </c>
      <c r="BC833" s="7">
        <f>IFERROR(VLOOKUP(Table1[[#This Row],[Stock]],[2]CUS030!$A$5:$BO$10000,60,0)/Table1[[#This Row],[Rate
(L/S)]],"")</f>
        <v>0</v>
      </c>
      <c r="BD833" s="7">
        <f>IFERROR(VLOOKUP(Table1[[#This Row],[Stock]],[2]CUS030!$A$5:$BO$10000,61,0)/Table1[[#This Row],[Rate
(L/S)]],"")</f>
        <v>0</v>
      </c>
      <c r="BE833" s="7">
        <f>IFERROR(VLOOKUP(Table1[[#This Row],[Stock]],[2]CUS030!$A$5:$BO$10000,62,0)/Table1[[#This Row],[Rate
(L/S)]],"")</f>
        <v>0</v>
      </c>
      <c r="BF833" s="7">
        <f>IFERROR(VLOOKUP(Table1[[#This Row],[Stock]],[2]CUS030!$A$5:$BO$10000,63,0)/Table1[[#This Row],[Rate
(L/S)]],"")</f>
        <v>0</v>
      </c>
      <c r="BG833" s="7">
        <f>IFERROR(VLOOKUP(Table1[[#This Row],[Stock]],[2]CUS030!$A$5:$BO$10000,64,0)/Table1[[#This Row],[Rate
(L/S)]],"")</f>
        <v>0</v>
      </c>
      <c r="BH833" s="7">
        <f>IFERROR(VLOOKUP(Table1[[#This Row],[Stock]],[2]CUS030!$A$5:$BO$10000,65,0)/Table1[[#This Row],[Rate
(L/S)]],"")</f>
        <v>0</v>
      </c>
      <c r="BI833" s="7" t="s">
        <v>1</v>
      </c>
      <c r="BJ833" s="15">
        <f>IFERROR(IF(Table1[[#This Row],[S.Material]]="S",(Table1[[#This Row],[Total Qty]]+Table1[[#This Row],[N+1]]+Table1[[#This Row],[N+2]]),Table1[[#This Row],[Total Qty]]+Table1[[#This Row],[N+1]]),)</f>
        <v>0</v>
      </c>
      <c r="BK833" s="7" t="str">
        <f>IFERROR(IF(((AVERAGE((Table1[[#This Row],[N+1]],Table1[[#This Row],[N+2]]),Table1[[#This Row],[N+3]])-(Table1[[#This Row],[Total Qty]])))&gt;500,"Fixed&gt;500pcs",""),"")</f>
        <v/>
      </c>
      <c r="BL833" s="7" t="str">
        <f>IF(AND(Table1[[#This Row],[Last Forcast]]=0,Table1[[#This Row],[Total Qty]]&gt;0,Table1[[#This Row],[N+1]]&gt;0),"Check PO again","")</f>
        <v/>
      </c>
    </row>
    <row r="834" spans="2:64" x14ac:dyDescent="0.3">
      <c r="B834">
        <v>832</v>
      </c>
      <c r="C834" t="s">
        <v>1042</v>
      </c>
      <c r="D834">
        <f>IFERROR(ROUND((MID(Table1[[#This Row],[Production]],35,(LEN(Table1[[#This Row],[Production]]))-37)/(MID(Table1[[#This Row],[Stock]],35,(LEN(Table1[[#This Row],[Stock]]))-37))),0),"")</f>
        <v>1</v>
      </c>
      <c r="E834" t="s">
        <v>1042</v>
      </c>
      <c r="F834" s="16">
        <f>VLOOKUP(LEFT(Table1[[#This Row],[Production]],LEN(Table1[[#This Row],[Production]])-7),Item!$A$5:$Z$1000,26,0)</f>
        <v>0.996</v>
      </c>
      <c r="H834" s="8" t="str">
        <f>IFERROR(VLOOKUP(MID(Table1[[#This Row],[Production]],10,2),Special!$B$2:$D$26,3,0),"")</f>
        <v>-</v>
      </c>
      <c r="J834" t="b">
        <f>EXACT(LEFT(Table1[[#This Row],[Stock]],12),LEFT(Table1[[#This Row],[Production]],12))</f>
        <v>1</v>
      </c>
      <c r="K834" t="b">
        <f>EXACT((RIGHT(Table1[[#This Row],[Stock]],3)),((RIGHT(Table1[[#This Row],[Production]],3))))</f>
        <v>1</v>
      </c>
      <c r="L834" s="14" t="str">
        <f>IFERROR(VLOOKUP(Table1[[#This Row],[Stock]],[1]Sheet1!$A$7:$N$10000,14,0),"")</f>
        <v/>
      </c>
      <c r="M834" s="14" t="str">
        <f>IFERROR(ROUND((Table1[[#This Row],[Stock
(S&amp;L)]]/Table1[[#This Row],[Rate
(L/S)]]),0),"")</f>
        <v/>
      </c>
      <c r="O834" t="str">
        <f>IF(Table1[[#This Row],[Rate
(L/S)]]=1,"P/E","C")</f>
        <v>P/E</v>
      </c>
      <c r="P834" s="7">
        <f>IFERROR(VLOOKUP(Table1[[#This Row],[Stock]],[2]CUS030!$A$5:$BO$10000,21,0)/Table1[[#This Row],[Rate
(L/S)]],"")</f>
        <v>0</v>
      </c>
      <c r="Q834" s="7">
        <f>IFERROR(VLOOKUP(Table1[[#This Row],[Stock]],[2]CUS030!$A$5:$BO$10000,22,0)/Table1[[#This Row],[Rate
(L/S)]],"")</f>
        <v>0</v>
      </c>
      <c r="R834" s="7">
        <f>IFERROR(VLOOKUP(Table1[[#This Row],[Stock]],[2]CUS030!$A$5:$BO$10000,23,0)/Table1[[#This Row],[Rate
(L/S)]],"")</f>
        <v>0</v>
      </c>
      <c r="S834" s="7">
        <f>IFERROR(VLOOKUP(Table1[[#This Row],[Stock]],[2]CUS030!$A$5:$BO$10000,24,0)/Table1[[#This Row],[Rate
(L/S)]],"")</f>
        <v>0</v>
      </c>
      <c r="T834" s="7">
        <f>IFERROR(VLOOKUP(Table1[[#This Row],[Stock]],[2]CUS030!$A$5:$BO$10000,25,0)/Table1[[#This Row],[Rate
(L/S)]],"")</f>
        <v>0</v>
      </c>
      <c r="U834" s="7">
        <f>IFERROR(VLOOKUP(Table1[[#This Row],[Stock]],[2]CUS030!$A$5:$BO$10000,26,0)/Table1[[#This Row],[Rate
(L/S)]],"")</f>
        <v>0</v>
      </c>
      <c r="V834" s="7">
        <f>IFERROR(VLOOKUP(Table1[[#This Row],[Stock]],[2]CUS030!$A$5:$BO$10000,27,0)/Table1[[#This Row],[Rate
(L/S)]],"")</f>
        <v>0</v>
      </c>
      <c r="W834" s="7">
        <f>IFERROR(VLOOKUP(Table1[[#This Row],[Stock]],[2]CUS030!$A$5:$BO$10000,28,0)/Table1[[#This Row],[Rate
(L/S)]],"")</f>
        <v>0</v>
      </c>
      <c r="X834" s="7">
        <f>IFERROR(VLOOKUP(Table1[[#This Row],[Stock]],[2]CUS030!$A$5:$BO$10000,29,0)/Table1[[#This Row],[Rate
(L/S)]],"")</f>
        <v>0</v>
      </c>
      <c r="Y834" s="7">
        <f>IFERROR(VLOOKUP(Table1[[#This Row],[Stock]],[2]CUS030!$A$5:$BO$10000,30,0)/Table1[[#This Row],[Rate
(L/S)]],"")</f>
        <v>0</v>
      </c>
      <c r="Z834" s="7">
        <f>IFERROR(VLOOKUP(Table1[[#This Row],[Stock]],[2]CUS030!$A$5:$BO$10000,31,0)/Table1[[#This Row],[Rate
(L/S)]],"")</f>
        <v>0</v>
      </c>
      <c r="AA834" s="7">
        <f>IFERROR(VLOOKUP(Table1[[#This Row],[Stock]],[2]CUS030!$A$5:$BO$10000,32,0)/Table1[[#This Row],[Rate
(L/S)]],"")</f>
        <v>0</v>
      </c>
      <c r="AB834" s="7">
        <f>IFERROR(VLOOKUP(Table1[[#This Row],[Stock]],[2]CUS030!$A$5:$BO$10000,33,0)/Table1[[#This Row],[Rate
(L/S)]],"")</f>
        <v>0</v>
      </c>
      <c r="AC834" s="7">
        <f>IFERROR(VLOOKUP(Table1[[#This Row],[Stock]],[2]CUS030!$A$5:$BO$10000,34,0)/Table1[[#This Row],[Rate
(L/S)]],"")</f>
        <v>0</v>
      </c>
      <c r="AD834" s="7">
        <f>IFERROR(VLOOKUP(Table1[[#This Row],[Stock]],[2]CUS030!$A$5:$BO$10000,35,0)/Table1[[#This Row],[Rate
(L/S)]],"")</f>
        <v>0</v>
      </c>
      <c r="AE834" s="7">
        <f>IFERROR(VLOOKUP(Table1[[#This Row],[Stock]],[2]CUS030!$A$5:$BO$10000,36,0)/Table1[[#This Row],[Rate
(L/S)]],"")</f>
        <v>0</v>
      </c>
      <c r="AF834" s="7">
        <f>IFERROR(VLOOKUP(Table1[[#This Row],[Stock]],[2]CUS030!$A$5:$BO$10000,37,0)/Table1[[#This Row],[Rate
(L/S)]],"")</f>
        <v>0</v>
      </c>
      <c r="AG834" s="7">
        <f>IFERROR(VLOOKUP(Table1[[#This Row],[Stock]],[2]CUS030!$A$5:$BO$10000,38,0)/Table1[[#This Row],[Rate
(L/S)]],"")</f>
        <v>0</v>
      </c>
      <c r="AH834" s="7">
        <f>IFERROR(VLOOKUP(Table1[[#This Row],[Stock]],[2]CUS030!$A$5:$BO$10000,39,0)/Table1[[#This Row],[Rate
(L/S)]],"")</f>
        <v>0</v>
      </c>
      <c r="AI834" s="7">
        <f>IFERROR(VLOOKUP(Table1[[#This Row],[Stock]],[2]CUS030!$A$5:$BO$10000,40,0)/Table1[[#This Row],[Rate
(L/S)]],"")</f>
        <v>0</v>
      </c>
      <c r="AJ834" s="7">
        <f>IFERROR(VLOOKUP(Table1[[#This Row],[Stock]],[2]CUS030!$A$5:$BO$10000,41,0)/Table1[[#This Row],[Rate
(L/S)]],"")</f>
        <v>0</v>
      </c>
      <c r="AK834" s="7">
        <f>IFERROR(VLOOKUP(Table1[[#This Row],[Stock]],[2]CUS030!$A$5:$BO$10000,42,0)/Table1[[#This Row],[Rate
(L/S)]],"")</f>
        <v>0</v>
      </c>
      <c r="AL834" s="7">
        <f>IFERROR(VLOOKUP(Table1[[#This Row],[Stock]],[2]CUS030!$A$5:$BO$10000,43,0)/Table1[[#This Row],[Rate
(L/S)]],"")</f>
        <v>0</v>
      </c>
      <c r="AM834" s="7">
        <f>IFERROR(VLOOKUP(Table1[[#This Row],[Stock]],[2]CUS030!$A$5:$BO$10000,44,0)/Table1[[#This Row],[Rate
(L/S)]],"")</f>
        <v>0</v>
      </c>
      <c r="AN834" s="7">
        <f>IFERROR(VLOOKUP(Table1[[#This Row],[Stock]],[2]CUS030!$A$5:$BO$10000,45,0)/Table1[[#This Row],[Rate
(L/S)]],"")</f>
        <v>0</v>
      </c>
      <c r="AO834" s="7">
        <f>IFERROR(VLOOKUP(Table1[[#This Row],[Stock]],[2]CUS030!$A$5:$BO$10000,46,0)/Table1[[#This Row],[Rate
(L/S)]],"")</f>
        <v>0</v>
      </c>
      <c r="AP834" s="7">
        <f>IFERROR(VLOOKUP(Table1[[#This Row],[Stock]],[2]CUS030!$A$5:$BO$10000,47,0)/Table1[[#This Row],[Rate
(L/S)]],"")</f>
        <v>0</v>
      </c>
      <c r="AQ834" s="7">
        <f>IFERROR(VLOOKUP(Table1[[#This Row],[Stock]],[2]CUS030!$A$5:$BO$10000,48,0)/Table1[[#This Row],[Rate
(L/S)]],"")</f>
        <v>0</v>
      </c>
      <c r="AR834" s="7">
        <f>IFERROR(VLOOKUP(Table1[[#This Row],[Stock]],[2]CUS030!$A$5:$BO$10000,49,0)/Table1[[#This Row],[Rate
(L/S)]],"")</f>
        <v>0</v>
      </c>
      <c r="AS834" s="7">
        <f>IFERROR(VLOOKUP(Table1[[#This Row],[Stock]],[2]CUS030!$A$5:$BO$10000,50,0)/Table1[[#This Row],[Rate
(L/S)]],"")</f>
        <v>0</v>
      </c>
      <c r="AT834" s="7">
        <f>IFERROR(VLOOKUP(Table1[[#This Row],[Stock]],[2]CUS030!$A$5:$BO$10000,51,0)/Table1[[#This Row],[Rate
(L/S)]],"")</f>
        <v>0</v>
      </c>
      <c r="AU834" s="7">
        <f>IFERROR(VLOOKUP(Table1[[#This Row],[Stock]],[2]CUS030!$A$5:$BO$10000,52,0)/Table1[[#This Row],[Rate
(L/S)]],"")</f>
        <v>0</v>
      </c>
      <c r="AV834" s="7">
        <f>IFERROR(VLOOKUP(Table1[[#This Row],[Stock]],[2]CUS030!$A$5:$BO$10000,53,0)/Table1[[#This Row],[Rate
(L/S)]],"")</f>
        <v>0</v>
      </c>
      <c r="AW834" s="7">
        <f>IFERROR(VLOOKUP(Table1[[#This Row],[Stock]],[2]CUS030!$A$5:$BO$10000,54,0)/Table1[[#This Row],[Rate
(L/S)]],"")</f>
        <v>0</v>
      </c>
      <c r="AX834" s="7">
        <f>IFERROR(VLOOKUP(Table1[[#This Row],[Stock]],[2]CUS030!$A$5:$BO$10000,55,0)/Table1[[#This Row],[Rate
(L/S)]],"")</f>
        <v>0</v>
      </c>
      <c r="AY834" s="7">
        <f>IFERROR(VLOOKUP(Table1[[#This Row],[Stock]],[2]CUS030!$A$5:$BO$10000,56,0)/Table1[[#This Row],[Rate
(L/S)]],"")</f>
        <v>0</v>
      </c>
      <c r="AZ834" s="7">
        <f>IFERROR(VLOOKUP(Table1[[#This Row],[Stock]],[2]CUS030!$A$5:$BO$10000,57,0)/Table1[[#This Row],[Rate
(L/S)]],"")</f>
        <v>0</v>
      </c>
      <c r="BA834" s="7">
        <f>IFERROR(VLOOKUP(Table1[[#This Row],[Stock]],[2]CUS030!$A$5:$BO$10000,58,0)/Table1[[#This Row],[Rate
(L/S)]],"")</f>
        <v>0</v>
      </c>
      <c r="BB834" s="7">
        <f>IFERROR(VLOOKUP(Table1[[#This Row],[Stock]],[2]CUS030!$A$5:$BO$10000,59,0)/Table1[[#This Row],[Rate
(L/S)]],"")</f>
        <v>0</v>
      </c>
      <c r="BC834" s="7">
        <f>IFERROR(VLOOKUP(Table1[[#This Row],[Stock]],[2]CUS030!$A$5:$BO$10000,60,0)/Table1[[#This Row],[Rate
(L/S)]],"")</f>
        <v>0</v>
      </c>
      <c r="BD834" s="7">
        <f>IFERROR(VLOOKUP(Table1[[#This Row],[Stock]],[2]CUS030!$A$5:$BO$10000,61,0)/Table1[[#This Row],[Rate
(L/S)]],"")</f>
        <v>0</v>
      </c>
      <c r="BE834" s="7">
        <f>IFERROR(VLOOKUP(Table1[[#This Row],[Stock]],[2]CUS030!$A$5:$BO$10000,62,0)/Table1[[#This Row],[Rate
(L/S)]],"")</f>
        <v>0</v>
      </c>
      <c r="BF834" s="7">
        <f>IFERROR(VLOOKUP(Table1[[#This Row],[Stock]],[2]CUS030!$A$5:$BO$10000,63,0)/Table1[[#This Row],[Rate
(L/S)]],"")</f>
        <v>0</v>
      </c>
      <c r="BG834" s="7">
        <f>IFERROR(VLOOKUP(Table1[[#This Row],[Stock]],[2]CUS030!$A$5:$BO$10000,64,0)/Table1[[#This Row],[Rate
(L/S)]],"")</f>
        <v>0</v>
      </c>
      <c r="BH834" s="7">
        <f>IFERROR(VLOOKUP(Table1[[#This Row],[Stock]],[2]CUS030!$A$5:$BO$10000,65,0)/Table1[[#This Row],[Rate
(L/S)]],"")</f>
        <v>0</v>
      </c>
      <c r="BI834" s="7" t="s">
        <v>1</v>
      </c>
      <c r="BJ834" s="15">
        <f>IFERROR(IF(Table1[[#This Row],[S.Material]]="S",(Table1[[#This Row],[Total Qty]]+Table1[[#This Row],[N+1]]+Table1[[#This Row],[N+2]]),Table1[[#This Row],[Total Qty]]+Table1[[#This Row],[N+1]]),)</f>
        <v>0</v>
      </c>
      <c r="BK834" s="7" t="str">
        <f>IFERROR(IF(((AVERAGE((Table1[[#This Row],[N+1]],Table1[[#This Row],[N+2]]),Table1[[#This Row],[N+3]])-(Table1[[#This Row],[Total Qty]])))&gt;500,"Fixed&gt;500pcs",""),"")</f>
        <v/>
      </c>
      <c r="BL834" s="7" t="str">
        <f>IF(AND(Table1[[#This Row],[Last Forcast]]=0,Table1[[#This Row],[Total Qty]]&gt;0,Table1[[#This Row],[N+1]]&gt;0),"Check PO again","")</f>
        <v/>
      </c>
    </row>
    <row r="835" spans="2:64" x14ac:dyDescent="0.3">
      <c r="B835">
        <v>833</v>
      </c>
      <c r="C835" t="s">
        <v>1043</v>
      </c>
      <c r="D835">
        <f>IFERROR(ROUND((MID(Table1[[#This Row],[Production]],35,(LEN(Table1[[#This Row],[Production]]))-37)/(MID(Table1[[#This Row],[Stock]],35,(LEN(Table1[[#This Row],[Stock]]))-37))),0),"")</f>
        <v>1</v>
      </c>
      <c r="E835" t="s">
        <v>1043</v>
      </c>
      <c r="F835" s="16">
        <f>VLOOKUP(LEFT(Table1[[#This Row],[Production]],LEN(Table1[[#This Row],[Production]])-7),Item!$A$5:$Z$1000,26,0)</f>
        <v>0.84299999999999997</v>
      </c>
      <c r="H835" s="8" t="str">
        <f>IFERROR(VLOOKUP(MID(Table1[[#This Row],[Production]],10,2),Special!$B$2:$D$26,3,0),"")</f>
        <v>-</v>
      </c>
      <c r="J835" t="b">
        <f>EXACT(LEFT(Table1[[#This Row],[Stock]],12),LEFT(Table1[[#This Row],[Production]],12))</f>
        <v>1</v>
      </c>
      <c r="K835" t="b">
        <f>EXACT((RIGHT(Table1[[#This Row],[Stock]],3)),((RIGHT(Table1[[#This Row],[Production]],3))))</f>
        <v>1</v>
      </c>
      <c r="L835" s="14" t="str">
        <f>IFERROR(VLOOKUP(Table1[[#This Row],[Stock]],[1]Sheet1!$A$7:$N$10000,14,0),"")</f>
        <v/>
      </c>
      <c r="M835" s="14" t="str">
        <f>IFERROR(ROUND((Table1[[#This Row],[Stock
(S&amp;L)]]/Table1[[#This Row],[Rate
(L/S)]]),0),"")</f>
        <v/>
      </c>
      <c r="O835" t="str">
        <f>IF(Table1[[#This Row],[Rate
(L/S)]]=1,"P/E","C")</f>
        <v>P/E</v>
      </c>
      <c r="P835" s="7">
        <f>IFERROR(VLOOKUP(Table1[[#This Row],[Stock]],[2]CUS030!$A$5:$BO$10000,21,0)/Table1[[#This Row],[Rate
(L/S)]],"")</f>
        <v>0</v>
      </c>
      <c r="Q835" s="7">
        <f>IFERROR(VLOOKUP(Table1[[#This Row],[Stock]],[2]CUS030!$A$5:$BO$10000,22,0)/Table1[[#This Row],[Rate
(L/S)]],"")</f>
        <v>0</v>
      </c>
      <c r="R835" s="7">
        <f>IFERROR(VLOOKUP(Table1[[#This Row],[Stock]],[2]CUS030!$A$5:$BO$10000,23,0)/Table1[[#This Row],[Rate
(L/S)]],"")</f>
        <v>0</v>
      </c>
      <c r="S835" s="7">
        <f>IFERROR(VLOOKUP(Table1[[#This Row],[Stock]],[2]CUS030!$A$5:$BO$10000,24,0)/Table1[[#This Row],[Rate
(L/S)]],"")</f>
        <v>0</v>
      </c>
      <c r="T835" s="7">
        <f>IFERROR(VLOOKUP(Table1[[#This Row],[Stock]],[2]CUS030!$A$5:$BO$10000,25,0)/Table1[[#This Row],[Rate
(L/S)]],"")</f>
        <v>0</v>
      </c>
      <c r="U835" s="7">
        <f>IFERROR(VLOOKUP(Table1[[#This Row],[Stock]],[2]CUS030!$A$5:$BO$10000,26,0)/Table1[[#This Row],[Rate
(L/S)]],"")</f>
        <v>0</v>
      </c>
      <c r="V835" s="7">
        <f>IFERROR(VLOOKUP(Table1[[#This Row],[Stock]],[2]CUS030!$A$5:$BO$10000,27,0)/Table1[[#This Row],[Rate
(L/S)]],"")</f>
        <v>0</v>
      </c>
      <c r="W835" s="7">
        <f>IFERROR(VLOOKUP(Table1[[#This Row],[Stock]],[2]CUS030!$A$5:$BO$10000,28,0)/Table1[[#This Row],[Rate
(L/S)]],"")</f>
        <v>0</v>
      </c>
      <c r="X835" s="7">
        <f>IFERROR(VLOOKUP(Table1[[#This Row],[Stock]],[2]CUS030!$A$5:$BO$10000,29,0)/Table1[[#This Row],[Rate
(L/S)]],"")</f>
        <v>0</v>
      </c>
      <c r="Y835" s="7">
        <f>IFERROR(VLOOKUP(Table1[[#This Row],[Stock]],[2]CUS030!$A$5:$BO$10000,30,0)/Table1[[#This Row],[Rate
(L/S)]],"")</f>
        <v>0</v>
      </c>
      <c r="Z835" s="7">
        <f>IFERROR(VLOOKUP(Table1[[#This Row],[Stock]],[2]CUS030!$A$5:$BO$10000,31,0)/Table1[[#This Row],[Rate
(L/S)]],"")</f>
        <v>0</v>
      </c>
      <c r="AA835" s="7">
        <f>IFERROR(VLOOKUP(Table1[[#This Row],[Stock]],[2]CUS030!$A$5:$BO$10000,32,0)/Table1[[#This Row],[Rate
(L/S)]],"")</f>
        <v>0</v>
      </c>
      <c r="AB835" s="7">
        <f>IFERROR(VLOOKUP(Table1[[#This Row],[Stock]],[2]CUS030!$A$5:$BO$10000,33,0)/Table1[[#This Row],[Rate
(L/S)]],"")</f>
        <v>0</v>
      </c>
      <c r="AC835" s="7">
        <f>IFERROR(VLOOKUP(Table1[[#This Row],[Stock]],[2]CUS030!$A$5:$BO$10000,34,0)/Table1[[#This Row],[Rate
(L/S)]],"")</f>
        <v>0</v>
      </c>
      <c r="AD835" s="7">
        <f>IFERROR(VLOOKUP(Table1[[#This Row],[Stock]],[2]CUS030!$A$5:$BO$10000,35,0)/Table1[[#This Row],[Rate
(L/S)]],"")</f>
        <v>0</v>
      </c>
      <c r="AE835" s="7">
        <f>IFERROR(VLOOKUP(Table1[[#This Row],[Stock]],[2]CUS030!$A$5:$BO$10000,36,0)/Table1[[#This Row],[Rate
(L/S)]],"")</f>
        <v>0</v>
      </c>
      <c r="AF835" s="7">
        <f>IFERROR(VLOOKUP(Table1[[#This Row],[Stock]],[2]CUS030!$A$5:$BO$10000,37,0)/Table1[[#This Row],[Rate
(L/S)]],"")</f>
        <v>0</v>
      </c>
      <c r="AG835" s="7">
        <f>IFERROR(VLOOKUP(Table1[[#This Row],[Stock]],[2]CUS030!$A$5:$BO$10000,38,0)/Table1[[#This Row],[Rate
(L/S)]],"")</f>
        <v>0</v>
      </c>
      <c r="AH835" s="7">
        <f>IFERROR(VLOOKUP(Table1[[#This Row],[Stock]],[2]CUS030!$A$5:$BO$10000,39,0)/Table1[[#This Row],[Rate
(L/S)]],"")</f>
        <v>0</v>
      </c>
      <c r="AI835" s="7">
        <f>IFERROR(VLOOKUP(Table1[[#This Row],[Stock]],[2]CUS030!$A$5:$BO$10000,40,0)/Table1[[#This Row],[Rate
(L/S)]],"")</f>
        <v>0</v>
      </c>
      <c r="AJ835" s="7">
        <f>IFERROR(VLOOKUP(Table1[[#This Row],[Stock]],[2]CUS030!$A$5:$BO$10000,41,0)/Table1[[#This Row],[Rate
(L/S)]],"")</f>
        <v>0</v>
      </c>
      <c r="AK835" s="7">
        <f>IFERROR(VLOOKUP(Table1[[#This Row],[Stock]],[2]CUS030!$A$5:$BO$10000,42,0)/Table1[[#This Row],[Rate
(L/S)]],"")</f>
        <v>0</v>
      </c>
      <c r="AL835" s="7">
        <f>IFERROR(VLOOKUP(Table1[[#This Row],[Stock]],[2]CUS030!$A$5:$BO$10000,43,0)/Table1[[#This Row],[Rate
(L/S)]],"")</f>
        <v>0</v>
      </c>
      <c r="AM835" s="7">
        <f>IFERROR(VLOOKUP(Table1[[#This Row],[Stock]],[2]CUS030!$A$5:$BO$10000,44,0)/Table1[[#This Row],[Rate
(L/S)]],"")</f>
        <v>0</v>
      </c>
      <c r="AN835" s="7">
        <f>IFERROR(VLOOKUP(Table1[[#This Row],[Stock]],[2]CUS030!$A$5:$BO$10000,45,0)/Table1[[#This Row],[Rate
(L/S)]],"")</f>
        <v>0</v>
      </c>
      <c r="AO835" s="7">
        <f>IFERROR(VLOOKUP(Table1[[#This Row],[Stock]],[2]CUS030!$A$5:$BO$10000,46,0)/Table1[[#This Row],[Rate
(L/S)]],"")</f>
        <v>0</v>
      </c>
      <c r="AP835" s="7">
        <f>IFERROR(VLOOKUP(Table1[[#This Row],[Stock]],[2]CUS030!$A$5:$BO$10000,47,0)/Table1[[#This Row],[Rate
(L/S)]],"")</f>
        <v>0</v>
      </c>
      <c r="AQ835" s="7">
        <f>IFERROR(VLOOKUP(Table1[[#This Row],[Stock]],[2]CUS030!$A$5:$BO$10000,48,0)/Table1[[#This Row],[Rate
(L/S)]],"")</f>
        <v>0</v>
      </c>
      <c r="AR835" s="7">
        <f>IFERROR(VLOOKUP(Table1[[#This Row],[Stock]],[2]CUS030!$A$5:$BO$10000,49,0)/Table1[[#This Row],[Rate
(L/S)]],"")</f>
        <v>0</v>
      </c>
      <c r="AS835" s="7">
        <f>IFERROR(VLOOKUP(Table1[[#This Row],[Stock]],[2]CUS030!$A$5:$BO$10000,50,0)/Table1[[#This Row],[Rate
(L/S)]],"")</f>
        <v>0</v>
      </c>
      <c r="AT835" s="7">
        <f>IFERROR(VLOOKUP(Table1[[#This Row],[Stock]],[2]CUS030!$A$5:$BO$10000,51,0)/Table1[[#This Row],[Rate
(L/S)]],"")</f>
        <v>0</v>
      </c>
      <c r="AU835" s="7">
        <f>IFERROR(VLOOKUP(Table1[[#This Row],[Stock]],[2]CUS030!$A$5:$BO$10000,52,0)/Table1[[#This Row],[Rate
(L/S)]],"")</f>
        <v>0</v>
      </c>
      <c r="AV835" s="7">
        <f>IFERROR(VLOOKUP(Table1[[#This Row],[Stock]],[2]CUS030!$A$5:$BO$10000,53,0)/Table1[[#This Row],[Rate
(L/S)]],"")</f>
        <v>0</v>
      </c>
      <c r="AW835" s="7">
        <f>IFERROR(VLOOKUP(Table1[[#This Row],[Stock]],[2]CUS030!$A$5:$BO$10000,54,0)/Table1[[#This Row],[Rate
(L/S)]],"")</f>
        <v>0</v>
      </c>
      <c r="AX835" s="7">
        <f>IFERROR(VLOOKUP(Table1[[#This Row],[Stock]],[2]CUS030!$A$5:$BO$10000,55,0)/Table1[[#This Row],[Rate
(L/S)]],"")</f>
        <v>0</v>
      </c>
      <c r="AY835" s="7">
        <f>IFERROR(VLOOKUP(Table1[[#This Row],[Stock]],[2]CUS030!$A$5:$BO$10000,56,0)/Table1[[#This Row],[Rate
(L/S)]],"")</f>
        <v>0</v>
      </c>
      <c r="AZ835" s="7">
        <f>IFERROR(VLOOKUP(Table1[[#This Row],[Stock]],[2]CUS030!$A$5:$BO$10000,57,0)/Table1[[#This Row],[Rate
(L/S)]],"")</f>
        <v>0</v>
      </c>
      <c r="BA835" s="7">
        <f>IFERROR(VLOOKUP(Table1[[#This Row],[Stock]],[2]CUS030!$A$5:$BO$10000,58,0)/Table1[[#This Row],[Rate
(L/S)]],"")</f>
        <v>0</v>
      </c>
      <c r="BB835" s="7">
        <f>IFERROR(VLOOKUP(Table1[[#This Row],[Stock]],[2]CUS030!$A$5:$BO$10000,59,0)/Table1[[#This Row],[Rate
(L/S)]],"")</f>
        <v>0</v>
      </c>
      <c r="BC835" s="7">
        <f>IFERROR(VLOOKUP(Table1[[#This Row],[Stock]],[2]CUS030!$A$5:$BO$10000,60,0)/Table1[[#This Row],[Rate
(L/S)]],"")</f>
        <v>0</v>
      </c>
      <c r="BD835" s="7">
        <f>IFERROR(VLOOKUP(Table1[[#This Row],[Stock]],[2]CUS030!$A$5:$BO$10000,61,0)/Table1[[#This Row],[Rate
(L/S)]],"")</f>
        <v>0</v>
      </c>
      <c r="BE835" s="7">
        <f>IFERROR(VLOOKUP(Table1[[#This Row],[Stock]],[2]CUS030!$A$5:$BO$10000,62,0)/Table1[[#This Row],[Rate
(L/S)]],"")</f>
        <v>0</v>
      </c>
      <c r="BF835" s="7">
        <f>IFERROR(VLOOKUP(Table1[[#This Row],[Stock]],[2]CUS030!$A$5:$BO$10000,63,0)/Table1[[#This Row],[Rate
(L/S)]],"")</f>
        <v>0</v>
      </c>
      <c r="BG835" s="7">
        <f>IFERROR(VLOOKUP(Table1[[#This Row],[Stock]],[2]CUS030!$A$5:$BO$10000,64,0)/Table1[[#This Row],[Rate
(L/S)]],"")</f>
        <v>0</v>
      </c>
      <c r="BH835" s="7">
        <f>IFERROR(VLOOKUP(Table1[[#This Row],[Stock]],[2]CUS030!$A$5:$BO$10000,65,0)/Table1[[#This Row],[Rate
(L/S)]],"")</f>
        <v>0</v>
      </c>
      <c r="BI835" s="7" t="s">
        <v>1</v>
      </c>
      <c r="BJ835" s="15">
        <f>IFERROR(IF(Table1[[#This Row],[S.Material]]="S",(Table1[[#This Row],[Total Qty]]+Table1[[#This Row],[N+1]]+Table1[[#This Row],[N+2]]),Table1[[#This Row],[Total Qty]]+Table1[[#This Row],[N+1]]),)</f>
        <v>0</v>
      </c>
      <c r="BK835" s="7" t="str">
        <f>IFERROR(IF(((AVERAGE((Table1[[#This Row],[N+1]],Table1[[#This Row],[N+2]]),Table1[[#This Row],[N+3]])-(Table1[[#This Row],[Total Qty]])))&gt;500,"Fixed&gt;500pcs",""),"")</f>
        <v/>
      </c>
      <c r="BL835" s="7" t="str">
        <f>IF(AND(Table1[[#This Row],[Last Forcast]]=0,Table1[[#This Row],[Total Qty]]&gt;0,Table1[[#This Row],[N+1]]&gt;0),"Check PO again","")</f>
        <v/>
      </c>
    </row>
    <row r="836" spans="2:64" x14ac:dyDescent="0.3">
      <c r="B836">
        <v>834</v>
      </c>
      <c r="C836" t="s">
        <v>1044</v>
      </c>
      <c r="D836">
        <f>IFERROR(ROUND((MID(Table1[[#This Row],[Production]],35,(LEN(Table1[[#This Row],[Production]]))-37)/(MID(Table1[[#This Row],[Stock]],35,(LEN(Table1[[#This Row],[Stock]]))-37))),0),"")</f>
        <v>15</v>
      </c>
      <c r="E836" t="s">
        <v>1092</v>
      </c>
      <c r="F836" s="16">
        <f>VLOOKUP(LEFT(Table1[[#This Row],[Production]],LEN(Table1[[#This Row],[Production]])-7),Item!$A$5:$Z$1000,26,0)</f>
        <v>1.47</v>
      </c>
      <c r="H836" s="8" t="str">
        <f>IFERROR(VLOOKUP(MID(Table1[[#This Row],[Production]],10,2),Special!$B$2:$D$26,3,0),"")</f>
        <v>-</v>
      </c>
      <c r="J836" t="b">
        <f>EXACT(LEFT(Table1[[#This Row],[Stock]],12),LEFT(Table1[[#This Row],[Production]],12))</f>
        <v>1</v>
      </c>
      <c r="K836" t="b">
        <f>EXACT((RIGHT(Table1[[#This Row],[Stock]],3)),((RIGHT(Table1[[#This Row],[Production]],3))))</f>
        <v>1</v>
      </c>
      <c r="L836" s="14" t="str">
        <f>IFERROR(VLOOKUP(Table1[[#This Row],[Stock]],[1]Sheet1!$A$7:$N$10000,14,0),"")</f>
        <v/>
      </c>
      <c r="M836" s="14" t="str">
        <f>IFERROR(ROUND((Table1[[#This Row],[Stock
(S&amp;L)]]/Table1[[#This Row],[Rate
(L/S)]]),0),"")</f>
        <v/>
      </c>
      <c r="O836" t="str">
        <f>IF(Table1[[#This Row],[Rate
(L/S)]]=1,"P/E","C")</f>
        <v>C</v>
      </c>
      <c r="P836" s="7" t="str">
        <f>IFERROR(VLOOKUP(Table1[[#This Row],[Stock]],[2]CUS030!$A$5:$BO$10000,21,0)/Table1[[#This Row],[Rate
(L/S)]],"")</f>
        <v/>
      </c>
      <c r="Q836" s="7" t="str">
        <f>IFERROR(VLOOKUP(Table1[[#This Row],[Stock]],[2]CUS030!$A$5:$BO$10000,22,0)/Table1[[#This Row],[Rate
(L/S)]],"")</f>
        <v/>
      </c>
      <c r="R836" s="7" t="str">
        <f>IFERROR(VLOOKUP(Table1[[#This Row],[Stock]],[2]CUS030!$A$5:$BO$10000,23,0)/Table1[[#This Row],[Rate
(L/S)]],"")</f>
        <v/>
      </c>
      <c r="S836" s="7" t="str">
        <f>IFERROR(VLOOKUP(Table1[[#This Row],[Stock]],[2]CUS030!$A$5:$BO$10000,24,0)/Table1[[#This Row],[Rate
(L/S)]],"")</f>
        <v/>
      </c>
      <c r="T836" s="7" t="str">
        <f>IFERROR(VLOOKUP(Table1[[#This Row],[Stock]],[2]CUS030!$A$5:$BO$10000,25,0)/Table1[[#This Row],[Rate
(L/S)]],"")</f>
        <v/>
      </c>
      <c r="U836" s="7" t="str">
        <f>IFERROR(VLOOKUP(Table1[[#This Row],[Stock]],[2]CUS030!$A$5:$BO$10000,26,0)/Table1[[#This Row],[Rate
(L/S)]],"")</f>
        <v/>
      </c>
      <c r="V836" s="7" t="str">
        <f>IFERROR(VLOOKUP(Table1[[#This Row],[Stock]],[2]CUS030!$A$5:$BO$10000,27,0)/Table1[[#This Row],[Rate
(L/S)]],"")</f>
        <v/>
      </c>
      <c r="W836" s="7" t="str">
        <f>IFERROR(VLOOKUP(Table1[[#This Row],[Stock]],[2]CUS030!$A$5:$BO$10000,28,0)/Table1[[#This Row],[Rate
(L/S)]],"")</f>
        <v/>
      </c>
      <c r="X836" s="7" t="str">
        <f>IFERROR(VLOOKUP(Table1[[#This Row],[Stock]],[2]CUS030!$A$5:$BO$10000,29,0)/Table1[[#This Row],[Rate
(L/S)]],"")</f>
        <v/>
      </c>
      <c r="Y836" s="7" t="str">
        <f>IFERROR(VLOOKUP(Table1[[#This Row],[Stock]],[2]CUS030!$A$5:$BO$10000,30,0)/Table1[[#This Row],[Rate
(L/S)]],"")</f>
        <v/>
      </c>
      <c r="Z836" s="7" t="str">
        <f>IFERROR(VLOOKUP(Table1[[#This Row],[Stock]],[2]CUS030!$A$5:$BO$10000,31,0)/Table1[[#This Row],[Rate
(L/S)]],"")</f>
        <v/>
      </c>
      <c r="AA836" s="7" t="str">
        <f>IFERROR(VLOOKUP(Table1[[#This Row],[Stock]],[2]CUS030!$A$5:$BO$10000,32,0)/Table1[[#This Row],[Rate
(L/S)]],"")</f>
        <v/>
      </c>
      <c r="AB836" s="7" t="str">
        <f>IFERROR(VLOOKUP(Table1[[#This Row],[Stock]],[2]CUS030!$A$5:$BO$10000,33,0)/Table1[[#This Row],[Rate
(L/S)]],"")</f>
        <v/>
      </c>
      <c r="AC836" s="7" t="str">
        <f>IFERROR(VLOOKUP(Table1[[#This Row],[Stock]],[2]CUS030!$A$5:$BO$10000,34,0)/Table1[[#This Row],[Rate
(L/S)]],"")</f>
        <v/>
      </c>
      <c r="AD836" s="7" t="str">
        <f>IFERROR(VLOOKUP(Table1[[#This Row],[Stock]],[2]CUS030!$A$5:$BO$10000,35,0)/Table1[[#This Row],[Rate
(L/S)]],"")</f>
        <v/>
      </c>
      <c r="AE836" s="7" t="str">
        <f>IFERROR(VLOOKUP(Table1[[#This Row],[Stock]],[2]CUS030!$A$5:$BO$10000,36,0)/Table1[[#This Row],[Rate
(L/S)]],"")</f>
        <v/>
      </c>
      <c r="AF836" s="7" t="str">
        <f>IFERROR(VLOOKUP(Table1[[#This Row],[Stock]],[2]CUS030!$A$5:$BO$10000,37,0)/Table1[[#This Row],[Rate
(L/S)]],"")</f>
        <v/>
      </c>
      <c r="AG836" s="7" t="str">
        <f>IFERROR(VLOOKUP(Table1[[#This Row],[Stock]],[2]CUS030!$A$5:$BO$10000,38,0)/Table1[[#This Row],[Rate
(L/S)]],"")</f>
        <v/>
      </c>
      <c r="AH836" s="7" t="str">
        <f>IFERROR(VLOOKUP(Table1[[#This Row],[Stock]],[2]CUS030!$A$5:$BO$10000,39,0)/Table1[[#This Row],[Rate
(L/S)]],"")</f>
        <v/>
      </c>
      <c r="AI836" s="7" t="str">
        <f>IFERROR(VLOOKUP(Table1[[#This Row],[Stock]],[2]CUS030!$A$5:$BO$10000,40,0)/Table1[[#This Row],[Rate
(L/S)]],"")</f>
        <v/>
      </c>
      <c r="AJ836" s="7" t="str">
        <f>IFERROR(VLOOKUP(Table1[[#This Row],[Stock]],[2]CUS030!$A$5:$BO$10000,41,0)/Table1[[#This Row],[Rate
(L/S)]],"")</f>
        <v/>
      </c>
      <c r="AK836" s="7" t="str">
        <f>IFERROR(VLOOKUP(Table1[[#This Row],[Stock]],[2]CUS030!$A$5:$BO$10000,42,0)/Table1[[#This Row],[Rate
(L/S)]],"")</f>
        <v/>
      </c>
      <c r="AL836" s="7" t="str">
        <f>IFERROR(VLOOKUP(Table1[[#This Row],[Stock]],[2]CUS030!$A$5:$BO$10000,43,0)/Table1[[#This Row],[Rate
(L/S)]],"")</f>
        <v/>
      </c>
      <c r="AM836" s="7" t="str">
        <f>IFERROR(VLOOKUP(Table1[[#This Row],[Stock]],[2]CUS030!$A$5:$BO$10000,44,0)/Table1[[#This Row],[Rate
(L/S)]],"")</f>
        <v/>
      </c>
      <c r="AN836" s="7" t="str">
        <f>IFERROR(VLOOKUP(Table1[[#This Row],[Stock]],[2]CUS030!$A$5:$BO$10000,45,0)/Table1[[#This Row],[Rate
(L/S)]],"")</f>
        <v/>
      </c>
      <c r="AO836" s="7" t="str">
        <f>IFERROR(VLOOKUP(Table1[[#This Row],[Stock]],[2]CUS030!$A$5:$BO$10000,46,0)/Table1[[#This Row],[Rate
(L/S)]],"")</f>
        <v/>
      </c>
      <c r="AP836" s="7" t="str">
        <f>IFERROR(VLOOKUP(Table1[[#This Row],[Stock]],[2]CUS030!$A$5:$BO$10000,47,0)/Table1[[#This Row],[Rate
(L/S)]],"")</f>
        <v/>
      </c>
      <c r="AQ836" s="7" t="str">
        <f>IFERROR(VLOOKUP(Table1[[#This Row],[Stock]],[2]CUS030!$A$5:$BO$10000,48,0)/Table1[[#This Row],[Rate
(L/S)]],"")</f>
        <v/>
      </c>
      <c r="AR836" s="7" t="str">
        <f>IFERROR(VLOOKUP(Table1[[#This Row],[Stock]],[2]CUS030!$A$5:$BO$10000,49,0)/Table1[[#This Row],[Rate
(L/S)]],"")</f>
        <v/>
      </c>
      <c r="AS836" s="7" t="str">
        <f>IFERROR(VLOOKUP(Table1[[#This Row],[Stock]],[2]CUS030!$A$5:$BO$10000,50,0)/Table1[[#This Row],[Rate
(L/S)]],"")</f>
        <v/>
      </c>
      <c r="AT836" s="7" t="str">
        <f>IFERROR(VLOOKUP(Table1[[#This Row],[Stock]],[2]CUS030!$A$5:$BO$10000,51,0)/Table1[[#This Row],[Rate
(L/S)]],"")</f>
        <v/>
      </c>
      <c r="AU836" s="7" t="str">
        <f>IFERROR(VLOOKUP(Table1[[#This Row],[Stock]],[2]CUS030!$A$5:$BO$10000,52,0)/Table1[[#This Row],[Rate
(L/S)]],"")</f>
        <v/>
      </c>
      <c r="AV836" s="7" t="str">
        <f>IFERROR(VLOOKUP(Table1[[#This Row],[Stock]],[2]CUS030!$A$5:$BO$10000,53,0)/Table1[[#This Row],[Rate
(L/S)]],"")</f>
        <v/>
      </c>
      <c r="AW836" s="7" t="str">
        <f>IFERROR(VLOOKUP(Table1[[#This Row],[Stock]],[2]CUS030!$A$5:$BO$10000,54,0)/Table1[[#This Row],[Rate
(L/S)]],"")</f>
        <v/>
      </c>
      <c r="AX836" s="7" t="str">
        <f>IFERROR(VLOOKUP(Table1[[#This Row],[Stock]],[2]CUS030!$A$5:$BO$10000,55,0)/Table1[[#This Row],[Rate
(L/S)]],"")</f>
        <v/>
      </c>
      <c r="AY836" s="7" t="str">
        <f>IFERROR(VLOOKUP(Table1[[#This Row],[Stock]],[2]CUS030!$A$5:$BO$10000,56,0)/Table1[[#This Row],[Rate
(L/S)]],"")</f>
        <v/>
      </c>
      <c r="AZ836" s="7" t="str">
        <f>IFERROR(VLOOKUP(Table1[[#This Row],[Stock]],[2]CUS030!$A$5:$BO$10000,57,0)/Table1[[#This Row],[Rate
(L/S)]],"")</f>
        <v/>
      </c>
      <c r="BA836" s="7" t="str">
        <f>IFERROR(VLOOKUP(Table1[[#This Row],[Stock]],[2]CUS030!$A$5:$BO$10000,58,0)/Table1[[#This Row],[Rate
(L/S)]],"")</f>
        <v/>
      </c>
      <c r="BB836" s="7" t="str">
        <f>IFERROR(VLOOKUP(Table1[[#This Row],[Stock]],[2]CUS030!$A$5:$BO$10000,59,0)/Table1[[#This Row],[Rate
(L/S)]],"")</f>
        <v/>
      </c>
      <c r="BC836" s="7" t="str">
        <f>IFERROR(VLOOKUP(Table1[[#This Row],[Stock]],[2]CUS030!$A$5:$BO$10000,60,0)/Table1[[#This Row],[Rate
(L/S)]],"")</f>
        <v/>
      </c>
      <c r="BD836" s="7" t="str">
        <f>IFERROR(VLOOKUP(Table1[[#This Row],[Stock]],[2]CUS030!$A$5:$BO$10000,61,0)/Table1[[#This Row],[Rate
(L/S)]],"")</f>
        <v/>
      </c>
      <c r="BE836" s="7" t="str">
        <f>IFERROR(VLOOKUP(Table1[[#This Row],[Stock]],[2]CUS030!$A$5:$BO$10000,62,0)/Table1[[#This Row],[Rate
(L/S)]],"")</f>
        <v/>
      </c>
      <c r="BF836" s="7" t="str">
        <f>IFERROR(VLOOKUP(Table1[[#This Row],[Stock]],[2]CUS030!$A$5:$BO$10000,63,0)/Table1[[#This Row],[Rate
(L/S)]],"")</f>
        <v/>
      </c>
      <c r="BG836" s="7" t="str">
        <f>IFERROR(VLOOKUP(Table1[[#This Row],[Stock]],[2]CUS030!$A$5:$BO$10000,64,0)/Table1[[#This Row],[Rate
(L/S)]],"")</f>
        <v/>
      </c>
      <c r="BH836" s="7" t="str">
        <f>IFERROR(VLOOKUP(Table1[[#This Row],[Stock]],[2]CUS030!$A$5:$BO$10000,65,0)/Table1[[#This Row],[Rate
(L/S)]],"")</f>
        <v/>
      </c>
      <c r="BI836" s="7" t="s">
        <v>1</v>
      </c>
      <c r="BJ836" s="15">
        <f>IFERROR(IF(Table1[[#This Row],[S.Material]]="S",(Table1[[#This Row],[Total Qty]]+Table1[[#This Row],[N+1]]+Table1[[#This Row],[N+2]]),Table1[[#This Row],[Total Qty]]+Table1[[#This Row],[N+1]]),)</f>
        <v>0</v>
      </c>
      <c r="BK836" s="7" t="str">
        <f>IFERROR(IF(((AVERAGE((Table1[[#This Row],[N+1]],Table1[[#This Row],[N+2]]),Table1[[#This Row],[N+3]])-(Table1[[#This Row],[Total Qty]])))&gt;500,"Fixed&gt;500pcs",""),"")</f>
        <v/>
      </c>
      <c r="BL836" s="7" t="str">
        <f>IF(AND(Table1[[#This Row],[Last Forcast]]=0,Table1[[#This Row],[Total Qty]]&gt;0,Table1[[#This Row],[N+1]]&gt;0),"Check PO again","")</f>
        <v/>
      </c>
    </row>
    <row r="837" spans="2:64" x14ac:dyDescent="0.3">
      <c r="B837">
        <v>835</v>
      </c>
      <c r="C837" t="s">
        <v>1045</v>
      </c>
      <c r="D837">
        <f>IFERROR(ROUND((MID(Table1[[#This Row],[Production]],35,(LEN(Table1[[#This Row],[Production]]))-37)/(MID(Table1[[#This Row],[Stock]],35,(LEN(Table1[[#This Row],[Stock]]))-37))),0),"")</f>
        <v>13</v>
      </c>
      <c r="E837" t="s">
        <v>1093</v>
      </c>
      <c r="F837" s="16">
        <f>VLOOKUP(LEFT(Table1[[#This Row],[Production]],LEN(Table1[[#This Row],[Production]])-7),Item!$A$5:$Z$1000,26,0)</f>
        <v>0.996</v>
      </c>
      <c r="H837" s="8" t="str">
        <f>IFERROR(VLOOKUP(MID(Table1[[#This Row],[Production]],10,2),Special!$B$2:$D$26,3,0),"")</f>
        <v>-</v>
      </c>
      <c r="J837" t="b">
        <f>EXACT(LEFT(Table1[[#This Row],[Stock]],12),LEFT(Table1[[#This Row],[Production]],12))</f>
        <v>1</v>
      </c>
      <c r="K837" t="b">
        <f>EXACT((RIGHT(Table1[[#This Row],[Stock]],3)),((RIGHT(Table1[[#This Row],[Production]],3))))</f>
        <v>1</v>
      </c>
      <c r="L837" s="14" t="str">
        <f>IFERROR(VLOOKUP(Table1[[#This Row],[Stock]],[1]Sheet1!$A$7:$N$10000,14,0),"")</f>
        <v/>
      </c>
      <c r="M837" s="14" t="str">
        <f>IFERROR(ROUND((Table1[[#This Row],[Stock
(S&amp;L)]]/Table1[[#This Row],[Rate
(L/S)]]),0),"")</f>
        <v/>
      </c>
      <c r="O837" t="str">
        <f>IF(Table1[[#This Row],[Rate
(L/S)]]=1,"P/E","C")</f>
        <v>C</v>
      </c>
      <c r="P837" s="7" t="str">
        <f>IFERROR(VLOOKUP(Table1[[#This Row],[Stock]],[2]CUS030!$A$5:$BO$10000,21,0)/Table1[[#This Row],[Rate
(L/S)]],"")</f>
        <v/>
      </c>
      <c r="Q837" s="7" t="str">
        <f>IFERROR(VLOOKUP(Table1[[#This Row],[Stock]],[2]CUS030!$A$5:$BO$10000,22,0)/Table1[[#This Row],[Rate
(L/S)]],"")</f>
        <v/>
      </c>
      <c r="R837" s="7" t="str">
        <f>IFERROR(VLOOKUP(Table1[[#This Row],[Stock]],[2]CUS030!$A$5:$BO$10000,23,0)/Table1[[#This Row],[Rate
(L/S)]],"")</f>
        <v/>
      </c>
      <c r="S837" s="7" t="str">
        <f>IFERROR(VLOOKUP(Table1[[#This Row],[Stock]],[2]CUS030!$A$5:$BO$10000,24,0)/Table1[[#This Row],[Rate
(L/S)]],"")</f>
        <v/>
      </c>
      <c r="T837" s="7" t="str">
        <f>IFERROR(VLOOKUP(Table1[[#This Row],[Stock]],[2]CUS030!$A$5:$BO$10000,25,0)/Table1[[#This Row],[Rate
(L/S)]],"")</f>
        <v/>
      </c>
      <c r="U837" s="7" t="str">
        <f>IFERROR(VLOOKUP(Table1[[#This Row],[Stock]],[2]CUS030!$A$5:$BO$10000,26,0)/Table1[[#This Row],[Rate
(L/S)]],"")</f>
        <v/>
      </c>
      <c r="V837" s="7" t="str">
        <f>IFERROR(VLOOKUP(Table1[[#This Row],[Stock]],[2]CUS030!$A$5:$BO$10000,27,0)/Table1[[#This Row],[Rate
(L/S)]],"")</f>
        <v/>
      </c>
      <c r="W837" s="7" t="str">
        <f>IFERROR(VLOOKUP(Table1[[#This Row],[Stock]],[2]CUS030!$A$5:$BO$10000,28,0)/Table1[[#This Row],[Rate
(L/S)]],"")</f>
        <v/>
      </c>
      <c r="X837" s="7" t="str">
        <f>IFERROR(VLOOKUP(Table1[[#This Row],[Stock]],[2]CUS030!$A$5:$BO$10000,29,0)/Table1[[#This Row],[Rate
(L/S)]],"")</f>
        <v/>
      </c>
      <c r="Y837" s="7" t="str">
        <f>IFERROR(VLOOKUP(Table1[[#This Row],[Stock]],[2]CUS030!$A$5:$BO$10000,30,0)/Table1[[#This Row],[Rate
(L/S)]],"")</f>
        <v/>
      </c>
      <c r="Z837" s="7" t="str">
        <f>IFERROR(VLOOKUP(Table1[[#This Row],[Stock]],[2]CUS030!$A$5:$BO$10000,31,0)/Table1[[#This Row],[Rate
(L/S)]],"")</f>
        <v/>
      </c>
      <c r="AA837" s="7" t="str">
        <f>IFERROR(VLOOKUP(Table1[[#This Row],[Stock]],[2]CUS030!$A$5:$BO$10000,32,0)/Table1[[#This Row],[Rate
(L/S)]],"")</f>
        <v/>
      </c>
      <c r="AB837" s="7" t="str">
        <f>IFERROR(VLOOKUP(Table1[[#This Row],[Stock]],[2]CUS030!$A$5:$BO$10000,33,0)/Table1[[#This Row],[Rate
(L/S)]],"")</f>
        <v/>
      </c>
      <c r="AC837" s="7" t="str">
        <f>IFERROR(VLOOKUP(Table1[[#This Row],[Stock]],[2]CUS030!$A$5:$BO$10000,34,0)/Table1[[#This Row],[Rate
(L/S)]],"")</f>
        <v/>
      </c>
      <c r="AD837" s="7" t="str">
        <f>IFERROR(VLOOKUP(Table1[[#This Row],[Stock]],[2]CUS030!$A$5:$BO$10000,35,0)/Table1[[#This Row],[Rate
(L/S)]],"")</f>
        <v/>
      </c>
      <c r="AE837" s="7" t="str">
        <f>IFERROR(VLOOKUP(Table1[[#This Row],[Stock]],[2]CUS030!$A$5:$BO$10000,36,0)/Table1[[#This Row],[Rate
(L/S)]],"")</f>
        <v/>
      </c>
      <c r="AF837" s="7" t="str">
        <f>IFERROR(VLOOKUP(Table1[[#This Row],[Stock]],[2]CUS030!$A$5:$BO$10000,37,0)/Table1[[#This Row],[Rate
(L/S)]],"")</f>
        <v/>
      </c>
      <c r="AG837" s="7" t="str">
        <f>IFERROR(VLOOKUP(Table1[[#This Row],[Stock]],[2]CUS030!$A$5:$BO$10000,38,0)/Table1[[#This Row],[Rate
(L/S)]],"")</f>
        <v/>
      </c>
      <c r="AH837" s="7" t="str">
        <f>IFERROR(VLOOKUP(Table1[[#This Row],[Stock]],[2]CUS030!$A$5:$BO$10000,39,0)/Table1[[#This Row],[Rate
(L/S)]],"")</f>
        <v/>
      </c>
      <c r="AI837" s="7" t="str">
        <f>IFERROR(VLOOKUP(Table1[[#This Row],[Stock]],[2]CUS030!$A$5:$BO$10000,40,0)/Table1[[#This Row],[Rate
(L/S)]],"")</f>
        <v/>
      </c>
      <c r="AJ837" s="7" t="str">
        <f>IFERROR(VLOOKUP(Table1[[#This Row],[Stock]],[2]CUS030!$A$5:$BO$10000,41,0)/Table1[[#This Row],[Rate
(L/S)]],"")</f>
        <v/>
      </c>
      <c r="AK837" s="7" t="str">
        <f>IFERROR(VLOOKUP(Table1[[#This Row],[Stock]],[2]CUS030!$A$5:$BO$10000,42,0)/Table1[[#This Row],[Rate
(L/S)]],"")</f>
        <v/>
      </c>
      <c r="AL837" s="7" t="str">
        <f>IFERROR(VLOOKUP(Table1[[#This Row],[Stock]],[2]CUS030!$A$5:$BO$10000,43,0)/Table1[[#This Row],[Rate
(L/S)]],"")</f>
        <v/>
      </c>
      <c r="AM837" s="7" t="str">
        <f>IFERROR(VLOOKUP(Table1[[#This Row],[Stock]],[2]CUS030!$A$5:$BO$10000,44,0)/Table1[[#This Row],[Rate
(L/S)]],"")</f>
        <v/>
      </c>
      <c r="AN837" s="7" t="str">
        <f>IFERROR(VLOOKUP(Table1[[#This Row],[Stock]],[2]CUS030!$A$5:$BO$10000,45,0)/Table1[[#This Row],[Rate
(L/S)]],"")</f>
        <v/>
      </c>
      <c r="AO837" s="7" t="str">
        <f>IFERROR(VLOOKUP(Table1[[#This Row],[Stock]],[2]CUS030!$A$5:$BO$10000,46,0)/Table1[[#This Row],[Rate
(L/S)]],"")</f>
        <v/>
      </c>
      <c r="AP837" s="7" t="str">
        <f>IFERROR(VLOOKUP(Table1[[#This Row],[Stock]],[2]CUS030!$A$5:$BO$10000,47,0)/Table1[[#This Row],[Rate
(L/S)]],"")</f>
        <v/>
      </c>
      <c r="AQ837" s="7" t="str">
        <f>IFERROR(VLOOKUP(Table1[[#This Row],[Stock]],[2]CUS030!$A$5:$BO$10000,48,0)/Table1[[#This Row],[Rate
(L/S)]],"")</f>
        <v/>
      </c>
      <c r="AR837" s="7" t="str">
        <f>IFERROR(VLOOKUP(Table1[[#This Row],[Stock]],[2]CUS030!$A$5:$BO$10000,49,0)/Table1[[#This Row],[Rate
(L/S)]],"")</f>
        <v/>
      </c>
      <c r="AS837" s="7" t="str">
        <f>IFERROR(VLOOKUP(Table1[[#This Row],[Stock]],[2]CUS030!$A$5:$BO$10000,50,0)/Table1[[#This Row],[Rate
(L/S)]],"")</f>
        <v/>
      </c>
      <c r="AT837" s="7" t="str">
        <f>IFERROR(VLOOKUP(Table1[[#This Row],[Stock]],[2]CUS030!$A$5:$BO$10000,51,0)/Table1[[#This Row],[Rate
(L/S)]],"")</f>
        <v/>
      </c>
      <c r="AU837" s="7" t="str">
        <f>IFERROR(VLOOKUP(Table1[[#This Row],[Stock]],[2]CUS030!$A$5:$BO$10000,52,0)/Table1[[#This Row],[Rate
(L/S)]],"")</f>
        <v/>
      </c>
      <c r="AV837" s="7" t="str">
        <f>IFERROR(VLOOKUP(Table1[[#This Row],[Stock]],[2]CUS030!$A$5:$BO$10000,53,0)/Table1[[#This Row],[Rate
(L/S)]],"")</f>
        <v/>
      </c>
      <c r="AW837" s="7" t="str">
        <f>IFERROR(VLOOKUP(Table1[[#This Row],[Stock]],[2]CUS030!$A$5:$BO$10000,54,0)/Table1[[#This Row],[Rate
(L/S)]],"")</f>
        <v/>
      </c>
      <c r="AX837" s="7" t="str">
        <f>IFERROR(VLOOKUP(Table1[[#This Row],[Stock]],[2]CUS030!$A$5:$BO$10000,55,0)/Table1[[#This Row],[Rate
(L/S)]],"")</f>
        <v/>
      </c>
      <c r="AY837" s="7" t="str">
        <f>IFERROR(VLOOKUP(Table1[[#This Row],[Stock]],[2]CUS030!$A$5:$BO$10000,56,0)/Table1[[#This Row],[Rate
(L/S)]],"")</f>
        <v/>
      </c>
      <c r="AZ837" s="7" t="str">
        <f>IFERROR(VLOOKUP(Table1[[#This Row],[Stock]],[2]CUS030!$A$5:$BO$10000,57,0)/Table1[[#This Row],[Rate
(L/S)]],"")</f>
        <v/>
      </c>
      <c r="BA837" s="7" t="str">
        <f>IFERROR(VLOOKUP(Table1[[#This Row],[Stock]],[2]CUS030!$A$5:$BO$10000,58,0)/Table1[[#This Row],[Rate
(L/S)]],"")</f>
        <v/>
      </c>
      <c r="BB837" s="7" t="str">
        <f>IFERROR(VLOOKUP(Table1[[#This Row],[Stock]],[2]CUS030!$A$5:$BO$10000,59,0)/Table1[[#This Row],[Rate
(L/S)]],"")</f>
        <v/>
      </c>
      <c r="BC837" s="7" t="str">
        <f>IFERROR(VLOOKUP(Table1[[#This Row],[Stock]],[2]CUS030!$A$5:$BO$10000,60,0)/Table1[[#This Row],[Rate
(L/S)]],"")</f>
        <v/>
      </c>
      <c r="BD837" s="7" t="str">
        <f>IFERROR(VLOOKUP(Table1[[#This Row],[Stock]],[2]CUS030!$A$5:$BO$10000,61,0)/Table1[[#This Row],[Rate
(L/S)]],"")</f>
        <v/>
      </c>
      <c r="BE837" s="7" t="str">
        <f>IFERROR(VLOOKUP(Table1[[#This Row],[Stock]],[2]CUS030!$A$5:$BO$10000,62,0)/Table1[[#This Row],[Rate
(L/S)]],"")</f>
        <v/>
      </c>
      <c r="BF837" s="7" t="str">
        <f>IFERROR(VLOOKUP(Table1[[#This Row],[Stock]],[2]CUS030!$A$5:$BO$10000,63,0)/Table1[[#This Row],[Rate
(L/S)]],"")</f>
        <v/>
      </c>
      <c r="BG837" s="7" t="str">
        <f>IFERROR(VLOOKUP(Table1[[#This Row],[Stock]],[2]CUS030!$A$5:$BO$10000,64,0)/Table1[[#This Row],[Rate
(L/S)]],"")</f>
        <v/>
      </c>
      <c r="BH837" s="7" t="str">
        <f>IFERROR(VLOOKUP(Table1[[#This Row],[Stock]],[2]CUS030!$A$5:$BO$10000,65,0)/Table1[[#This Row],[Rate
(L/S)]],"")</f>
        <v/>
      </c>
      <c r="BI837" s="7" t="s">
        <v>1</v>
      </c>
      <c r="BJ837" s="15">
        <f>IFERROR(IF(Table1[[#This Row],[S.Material]]="S",(Table1[[#This Row],[Total Qty]]+Table1[[#This Row],[N+1]]+Table1[[#This Row],[N+2]]),Table1[[#This Row],[Total Qty]]+Table1[[#This Row],[N+1]]),)</f>
        <v>0</v>
      </c>
      <c r="BK837" s="7" t="str">
        <f>IFERROR(IF(((AVERAGE((Table1[[#This Row],[N+1]],Table1[[#This Row],[N+2]]),Table1[[#This Row],[N+3]])-(Table1[[#This Row],[Total Qty]])))&gt;500,"Fixed&gt;500pcs",""),"")</f>
        <v/>
      </c>
      <c r="BL837" s="7" t="str">
        <f>IF(AND(Table1[[#This Row],[Last Forcast]]=0,Table1[[#This Row],[Total Qty]]&gt;0,Table1[[#This Row],[N+1]]&gt;0),"Check PO again","")</f>
        <v/>
      </c>
    </row>
    <row r="838" spans="2:64" x14ac:dyDescent="0.3">
      <c r="B838">
        <v>836</v>
      </c>
      <c r="C838" t="s">
        <v>1046</v>
      </c>
      <c r="D838">
        <f>IFERROR(ROUND((MID(Table1[[#This Row],[Production]],35,(LEN(Table1[[#This Row],[Production]]))-37)/(MID(Table1[[#This Row],[Stock]],35,(LEN(Table1[[#This Row],[Stock]]))-37))),0),"")</f>
        <v>12</v>
      </c>
      <c r="E838" t="s">
        <v>1094</v>
      </c>
      <c r="F838" s="16">
        <f>VLOOKUP(LEFT(Table1[[#This Row],[Production]],LEN(Table1[[#This Row],[Production]])-7),Item!$A$5:$Z$1000,26,0)</f>
        <v>2.9489999999999998</v>
      </c>
      <c r="H838" s="8" t="str">
        <f>IFERROR(VLOOKUP(MID(Table1[[#This Row],[Production]],10,2),Special!$B$2:$D$26,3,0),"")</f>
        <v>-</v>
      </c>
      <c r="J838" t="b">
        <f>EXACT(LEFT(Table1[[#This Row],[Stock]],12),LEFT(Table1[[#This Row],[Production]],12))</f>
        <v>1</v>
      </c>
      <c r="K838" t="b">
        <f>EXACT((RIGHT(Table1[[#This Row],[Stock]],3)),((RIGHT(Table1[[#This Row],[Production]],3))))</f>
        <v>1</v>
      </c>
      <c r="L838" s="14" t="str">
        <f>IFERROR(VLOOKUP(Table1[[#This Row],[Stock]],[1]Sheet1!$A$7:$N$10000,14,0),"")</f>
        <v/>
      </c>
      <c r="M838" s="14" t="str">
        <f>IFERROR(ROUND((Table1[[#This Row],[Stock
(S&amp;L)]]/Table1[[#This Row],[Rate
(L/S)]]),0),"")</f>
        <v/>
      </c>
      <c r="O838" t="str">
        <f>IF(Table1[[#This Row],[Rate
(L/S)]]=1,"P/E","C")</f>
        <v>C</v>
      </c>
      <c r="P838" s="7" t="str">
        <f>IFERROR(VLOOKUP(Table1[[#This Row],[Stock]],[2]CUS030!$A$5:$BO$10000,21,0)/Table1[[#This Row],[Rate
(L/S)]],"")</f>
        <v/>
      </c>
      <c r="Q838" s="7" t="str">
        <f>IFERROR(VLOOKUP(Table1[[#This Row],[Stock]],[2]CUS030!$A$5:$BO$10000,22,0)/Table1[[#This Row],[Rate
(L/S)]],"")</f>
        <v/>
      </c>
      <c r="R838" s="7" t="str">
        <f>IFERROR(VLOOKUP(Table1[[#This Row],[Stock]],[2]CUS030!$A$5:$BO$10000,23,0)/Table1[[#This Row],[Rate
(L/S)]],"")</f>
        <v/>
      </c>
      <c r="S838" s="7" t="str">
        <f>IFERROR(VLOOKUP(Table1[[#This Row],[Stock]],[2]CUS030!$A$5:$BO$10000,24,0)/Table1[[#This Row],[Rate
(L/S)]],"")</f>
        <v/>
      </c>
      <c r="T838" s="7" t="str">
        <f>IFERROR(VLOOKUP(Table1[[#This Row],[Stock]],[2]CUS030!$A$5:$BO$10000,25,0)/Table1[[#This Row],[Rate
(L/S)]],"")</f>
        <v/>
      </c>
      <c r="U838" s="7" t="str">
        <f>IFERROR(VLOOKUP(Table1[[#This Row],[Stock]],[2]CUS030!$A$5:$BO$10000,26,0)/Table1[[#This Row],[Rate
(L/S)]],"")</f>
        <v/>
      </c>
      <c r="V838" s="7" t="str">
        <f>IFERROR(VLOOKUP(Table1[[#This Row],[Stock]],[2]CUS030!$A$5:$BO$10000,27,0)/Table1[[#This Row],[Rate
(L/S)]],"")</f>
        <v/>
      </c>
      <c r="W838" s="7" t="str">
        <f>IFERROR(VLOOKUP(Table1[[#This Row],[Stock]],[2]CUS030!$A$5:$BO$10000,28,0)/Table1[[#This Row],[Rate
(L/S)]],"")</f>
        <v/>
      </c>
      <c r="X838" s="7" t="str">
        <f>IFERROR(VLOOKUP(Table1[[#This Row],[Stock]],[2]CUS030!$A$5:$BO$10000,29,0)/Table1[[#This Row],[Rate
(L/S)]],"")</f>
        <v/>
      </c>
      <c r="Y838" s="7" t="str">
        <f>IFERROR(VLOOKUP(Table1[[#This Row],[Stock]],[2]CUS030!$A$5:$BO$10000,30,0)/Table1[[#This Row],[Rate
(L/S)]],"")</f>
        <v/>
      </c>
      <c r="Z838" s="7" t="str">
        <f>IFERROR(VLOOKUP(Table1[[#This Row],[Stock]],[2]CUS030!$A$5:$BO$10000,31,0)/Table1[[#This Row],[Rate
(L/S)]],"")</f>
        <v/>
      </c>
      <c r="AA838" s="7" t="str">
        <f>IFERROR(VLOOKUP(Table1[[#This Row],[Stock]],[2]CUS030!$A$5:$BO$10000,32,0)/Table1[[#This Row],[Rate
(L/S)]],"")</f>
        <v/>
      </c>
      <c r="AB838" s="7" t="str">
        <f>IFERROR(VLOOKUP(Table1[[#This Row],[Stock]],[2]CUS030!$A$5:$BO$10000,33,0)/Table1[[#This Row],[Rate
(L/S)]],"")</f>
        <v/>
      </c>
      <c r="AC838" s="7" t="str">
        <f>IFERROR(VLOOKUP(Table1[[#This Row],[Stock]],[2]CUS030!$A$5:$BO$10000,34,0)/Table1[[#This Row],[Rate
(L/S)]],"")</f>
        <v/>
      </c>
      <c r="AD838" s="7" t="str">
        <f>IFERROR(VLOOKUP(Table1[[#This Row],[Stock]],[2]CUS030!$A$5:$BO$10000,35,0)/Table1[[#This Row],[Rate
(L/S)]],"")</f>
        <v/>
      </c>
      <c r="AE838" s="7" t="str">
        <f>IFERROR(VLOOKUP(Table1[[#This Row],[Stock]],[2]CUS030!$A$5:$BO$10000,36,0)/Table1[[#This Row],[Rate
(L/S)]],"")</f>
        <v/>
      </c>
      <c r="AF838" s="7" t="str">
        <f>IFERROR(VLOOKUP(Table1[[#This Row],[Stock]],[2]CUS030!$A$5:$BO$10000,37,0)/Table1[[#This Row],[Rate
(L/S)]],"")</f>
        <v/>
      </c>
      <c r="AG838" s="7" t="str">
        <f>IFERROR(VLOOKUP(Table1[[#This Row],[Stock]],[2]CUS030!$A$5:$BO$10000,38,0)/Table1[[#This Row],[Rate
(L/S)]],"")</f>
        <v/>
      </c>
      <c r="AH838" s="7" t="str">
        <f>IFERROR(VLOOKUP(Table1[[#This Row],[Stock]],[2]CUS030!$A$5:$BO$10000,39,0)/Table1[[#This Row],[Rate
(L/S)]],"")</f>
        <v/>
      </c>
      <c r="AI838" s="7" t="str">
        <f>IFERROR(VLOOKUP(Table1[[#This Row],[Stock]],[2]CUS030!$A$5:$BO$10000,40,0)/Table1[[#This Row],[Rate
(L/S)]],"")</f>
        <v/>
      </c>
      <c r="AJ838" s="7" t="str">
        <f>IFERROR(VLOOKUP(Table1[[#This Row],[Stock]],[2]CUS030!$A$5:$BO$10000,41,0)/Table1[[#This Row],[Rate
(L/S)]],"")</f>
        <v/>
      </c>
      <c r="AK838" s="7" t="str">
        <f>IFERROR(VLOOKUP(Table1[[#This Row],[Stock]],[2]CUS030!$A$5:$BO$10000,42,0)/Table1[[#This Row],[Rate
(L/S)]],"")</f>
        <v/>
      </c>
      <c r="AL838" s="7" t="str">
        <f>IFERROR(VLOOKUP(Table1[[#This Row],[Stock]],[2]CUS030!$A$5:$BO$10000,43,0)/Table1[[#This Row],[Rate
(L/S)]],"")</f>
        <v/>
      </c>
      <c r="AM838" s="7" t="str">
        <f>IFERROR(VLOOKUP(Table1[[#This Row],[Stock]],[2]CUS030!$A$5:$BO$10000,44,0)/Table1[[#This Row],[Rate
(L/S)]],"")</f>
        <v/>
      </c>
      <c r="AN838" s="7" t="str">
        <f>IFERROR(VLOOKUP(Table1[[#This Row],[Stock]],[2]CUS030!$A$5:$BO$10000,45,0)/Table1[[#This Row],[Rate
(L/S)]],"")</f>
        <v/>
      </c>
      <c r="AO838" s="7" t="str">
        <f>IFERROR(VLOOKUP(Table1[[#This Row],[Stock]],[2]CUS030!$A$5:$BO$10000,46,0)/Table1[[#This Row],[Rate
(L/S)]],"")</f>
        <v/>
      </c>
      <c r="AP838" s="7" t="str">
        <f>IFERROR(VLOOKUP(Table1[[#This Row],[Stock]],[2]CUS030!$A$5:$BO$10000,47,0)/Table1[[#This Row],[Rate
(L/S)]],"")</f>
        <v/>
      </c>
      <c r="AQ838" s="7" t="str">
        <f>IFERROR(VLOOKUP(Table1[[#This Row],[Stock]],[2]CUS030!$A$5:$BO$10000,48,0)/Table1[[#This Row],[Rate
(L/S)]],"")</f>
        <v/>
      </c>
      <c r="AR838" s="7" t="str">
        <f>IFERROR(VLOOKUP(Table1[[#This Row],[Stock]],[2]CUS030!$A$5:$BO$10000,49,0)/Table1[[#This Row],[Rate
(L/S)]],"")</f>
        <v/>
      </c>
      <c r="AS838" s="7" t="str">
        <f>IFERROR(VLOOKUP(Table1[[#This Row],[Stock]],[2]CUS030!$A$5:$BO$10000,50,0)/Table1[[#This Row],[Rate
(L/S)]],"")</f>
        <v/>
      </c>
      <c r="AT838" s="7" t="str">
        <f>IFERROR(VLOOKUP(Table1[[#This Row],[Stock]],[2]CUS030!$A$5:$BO$10000,51,0)/Table1[[#This Row],[Rate
(L/S)]],"")</f>
        <v/>
      </c>
      <c r="AU838" s="7" t="str">
        <f>IFERROR(VLOOKUP(Table1[[#This Row],[Stock]],[2]CUS030!$A$5:$BO$10000,52,0)/Table1[[#This Row],[Rate
(L/S)]],"")</f>
        <v/>
      </c>
      <c r="AV838" s="7" t="str">
        <f>IFERROR(VLOOKUP(Table1[[#This Row],[Stock]],[2]CUS030!$A$5:$BO$10000,53,0)/Table1[[#This Row],[Rate
(L/S)]],"")</f>
        <v/>
      </c>
      <c r="AW838" s="7" t="str">
        <f>IFERROR(VLOOKUP(Table1[[#This Row],[Stock]],[2]CUS030!$A$5:$BO$10000,54,0)/Table1[[#This Row],[Rate
(L/S)]],"")</f>
        <v/>
      </c>
      <c r="AX838" s="7" t="str">
        <f>IFERROR(VLOOKUP(Table1[[#This Row],[Stock]],[2]CUS030!$A$5:$BO$10000,55,0)/Table1[[#This Row],[Rate
(L/S)]],"")</f>
        <v/>
      </c>
      <c r="AY838" s="7" t="str">
        <f>IFERROR(VLOOKUP(Table1[[#This Row],[Stock]],[2]CUS030!$A$5:$BO$10000,56,0)/Table1[[#This Row],[Rate
(L/S)]],"")</f>
        <v/>
      </c>
      <c r="AZ838" s="7" t="str">
        <f>IFERROR(VLOOKUP(Table1[[#This Row],[Stock]],[2]CUS030!$A$5:$BO$10000,57,0)/Table1[[#This Row],[Rate
(L/S)]],"")</f>
        <v/>
      </c>
      <c r="BA838" s="7" t="str">
        <f>IFERROR(VLOOKUP(Table1[[#This Row],[Stock]],[2]CUS030!$A$5:$BO$10000,58,0)/Table1[[#This Row],[Rate
(L/S)]],"")</f>
        <v/>
      </c>
      <c r="BB838" s="7" t="str">
        <f>IFERROR(VLOOKUP(Table1[[#This Row],[Stock]],[2]CUS030!$A$5:$BO$10000,59,0)/Table1[[#This Row],[Rate
(L/S)]],"")</f>
        <v/>
      </c>
      <c r="BC838" s="7" t="str">
        <f>IFERROR(VLOOKUP(Table1[[#This Row],[Stock]],[2]CUS030!$A$5:$BO$10000,60,0)/Table1[[#This Row],[Rate
(L/S)]],"")</f>
        <v/>
      </c>
      <c r="BD838" s="7" t="str">
        <f>IFERROR(VLOOKUP(Table1[[#This Row],[Stock]],[2]CUS030!$A$5:$BO$10000,61,0)/Table1[[#This Row],[Rate
(L/S)]],"")</f>
        <v/>
      </c>
      <c r="BE838" s="7" t="str">
        <f>IFERROR(VLOOKUP(Table1[[#This Row],[Stock]],[2]CUS030!$A$5:$BO$10000,62,0)/Table1[[#This Row],[Rate
(L/S)]],"")</f>
        <v/>
      </c>
      <c r="BF838" s="7" t="str">
        <f>IFERROR(VLOOKUP(Table1[[#This Row],[Stock]],[2]CUS030!$A$5:$BO$10000,63,0)/Table1[[#This Row],[Rate
(L/S)]],"")</f>
        <v/>
      </c>
      <c r="BG838" s="7" t="str">
        <f>IFERROR(VLOOKUP(Table1[[#This Row],[Stock]],[2]CUS030!$A$5:$BO$10000,64,0)/Table1[[#This Row],[Rate
(L/S)]],"")</f>
        <v/>
      </c>
      <c r="BH838" s="7" t="str">
        <f>IFERROR(VLOOKUP(Table1[[#This Row],[Stock]],[2]CUS030!$A$5:$BO$10000,65,0)/Table1[[#This Row],[Rate
(L/S)]],"")</f>
        <v/>
      </c>
      <c r="BI838" s="7" t="s">
        <v>1</v>
      </c>
      <c r="BJ838" s="15">
        <f>IFERROR(IF(Table1[[#This Row],[S.Material]]="S",(Table1[[#This Row],[Total Qty]]+Table1[[#This Row],[N+1]]+Table1[[#This Row],[N+2]]),Table1[[#This Row],[Total Qty]]+Table1[[#This Row],[N+1]]),)</f>
        <v>0</v>
      </c>
      <c r="BK838" s="7" t="str">
        <f>IFERROR(IF(((AVERAGE((Table1[[#This Row],[N+1]],Table1[[#This Row],[N+2]]),Table1[[#This Row],[N+3]])-(Table1[[#This Row],[Total Qty]])))&gt;500,"Fixed&gt;500pcs",""),"")</f>
        <v/>
      </c>
      <c r="BL838" s="7" t="str">
        <f>IF(AND(Table1[[#This Row],[Last Forcast]]=0,Table1[[#This Row],[Total Qty]]&gt;0,Table1[[#This Row],[N+1]]&gt;0),"Check PO again","")</f>
        <v/>
      </c>
    </row>
    <row r="839" spans="2:64" x14ac:dyDescent="0.3">
      <c r="B839">
        <v>837</v>
      </c>
      <c r="C839" t="s">
        <v>1047</v>
      </c>
      <c r="D839">
        <f>IFERROR(ROUND((MID(Table1[[#This Row],[Production]],35,(LEN(Table1[[#This Row],[Production]]))-37)/(MID(Table1[[#This Row],[Stock]],35,(LEN(Table1[[#This Row],[Stock]]))-37))),0),"")</f>
        <v>11</v>
      </c>
      <c r="E839" t="s">
        <v>1095</v>
      </c>
      <c r="F839" s="16">
        <f>VLOOKUP(LEFT(Table1[[#This Row],[Production]],LEN(Table1[[#This Row],[Production]])-7),Item!$A$5:$Z$1000,26,0)</f>
        <v>2.9489999999999998</v>
      </c>
      <c r="H839" s="8" t="str">
        <f>IFERROR(VLOOKUP(MID(Table1[[#This Row],[Production]],10,2),Special!$B$2:$D$26,3,0),"")</f>
        <v>-</v>
      </c>
      <c r="J839" t="b">
        <f>EXACT(LEFT(Table1[[#This Row],[Stock]],12),LEFT(Table1[[#This Row],[Production]],12))</f>
        <v>1</v>
      </c>
      <c r="K839" t="b">
        <f>EXACT((RIGHT(Table1[[#This Row],[Stock]],3)),((RIGHT(Table1[[#This Row],[Production]],3))))</f>
        <v>1</v>
      </c>
      <c r="L839" s="14" t="str">
        <f>IFERROR(VLOOKUP(Table1[[#This Row],[Stock]],[1]Sheet1!$A$7:$N$10000,14,0),"")</f>
        <v/>
      </c>
      <c r="M839" s="14" t="str">
        <f>IFERROR(ROUND((Table1[[#This Row],[Stock
(S&amp;L)]]/Table1[[#This Row],[Rate
(L/S)]]),0),"")</f>
        <v/>
      </c>
      <c r="O839" t="str">
        <f>IF(Table1[[#This Row],[Rate
(L/S)]]=1,"P/E","C")</f>
        <v>C</v>
      </c>
      <c r="P839" s="7" t="str">
        <f>IFERROR(VLOOKUP(Table1[[#This Row],[Stock]],[2]CUS030!$A$5:$BO$10000,21,0)/Table1[[#This Row],[Rate
(L/S)]],"")</f>
        <v/>
      </c>
      <c r="Q839" s="7" t="str">
        <f>IFERROR(VLOOKUP(Table1[[#This Row],[Stock]],[2]CUS030!$A$5:$BO$10000,22,0)/Table1[[#This Row],[Rate
(L/S)]],"")</f>
        <v/>
      </c>
      <c r="R839" s="7" t="str">
        <f>IFERROR(VLOOKUP(Table1[[#This Row],[Stock]],[2]CUS030!$A$5:$BO$10000,23,0)/Table1[[#This Row],[Rate
(L/S)]],"")</f>
        <v/>
      </c>
      <c r="S839" s="7" t="str">
        <f>IFERROR(VLOOKUP(Table1[[#This Row],[Stock]],[2]CUS030!$A$5:$BO$10000,24,0)/Table1[[#This Row],[Rate
(L/S)]],"")</f>
        <v/>
      </c>
      <c r="T839" s="7" t="str">
        <f>IFERROR(VLOOKUP(Table1[[#This Row],[Stock]],[2]CUS030!$A$5:$BO$10000,25,0)/Table1[[#This Row],[Rate
(L/S)]],"")</f>
        <v/>
      </c>
      <c r="U839" s="7" t="str">
        <f>IFERROR(VLOOKUP(Table1[[#This Row],[Stock]],[2]CUS030!$A$5:$BO$10000,26,0)/Table1[[#This Row],[Rate
(L/S)]],"")</f>
        <v/>
      </c>
      <c r="V839" s="7" t="str">
        <f>IFERROR(VLOOKUP(Table1[[#This Row],[Stock]],[2]CUS030!$A$5:$BO$10000,27,0)/Table1[[#This Row],[Rate
(L/S)]],"")</f>
        <v/>
      </c>
      <c r="W839" s="7" t="str">
        <f>IFERROR(VLOOKUP(Table1[[#This Row],[Stock]],[2]CUS030!$A$5:$BO$10000,28,0)/Table1[[#This Row],[Rate
(L/S)]],"")</f>
        <v/>
      </c>
      <c r="X839" s="7" t="str">
        <f>IFERROR(VLOOKUP(Table1[[#This Row],[Stock]],[2]CUS030!$A$5:$BO$10000,29,0)/Table1[[#This Row],[Rate
(L/S)]],"")</f>
        <v/>
      </c>
      <c r="Y839" s="7" t="str">
        <f>IFERROR(VLOOKUP(Table1[[#This Row],[Stock]],[2]CUS030!$A$5:$BO$10000,30,0)/Table1[[#This Row],[Rate
(L/S)]],"")</f>
        <v/>
      </c>
      <c r="Z839" s="7" t="str">
        <f>IFERROR(VLOOKUP(Table1[[#This Row],[Stock]],[2]CUS030!$A$5:$BO$10000,31,0)/Table1[[#This Row],[Rate
(L/S)]],"")</f>
        <v/>
      </c>
      <c r="AA839" s="7" t="str">
        <f>IFERROR(VLOOKUP(Table1[[#This Row],[Stock]],[2]CUS030!$A$5:$BO$10000,32,0)/Table1[[#This Row],[Rate
(L/S)]],"")</f>
        <v/>
      </c>
      <c r="AB839" s="7" t="str">
        <f>IFERROR(VLOOKUP(Table1[[#This Row],[Stock]],[2]CUS030!$A$5:$BO$10000,33,0)/Table1[[#This Row],[Rate
(L/S)]],"")</f>
        <v/>
      </c>
      <c r="AC839" s="7" t="str">
        <f>IFERROR(VLOOKUP(Table1[[#This Row],[Stock]],[2]CUS030!$A$5:$BO$10000,34,0)/Table1[[#This Row],[Rate
(L/S)]],"")</f>
        <v/>
      </c>
      <c r="AD839" s="7" t="str">
        <f>IFERROR(VLOOKUP(Table1[[#This Row],[Stock]],[2]CUS030!$A$5:$BO$10000,35,0)/Table1[[#This Row],[Rate
(L/S)]],"")</f>
        <v/>
      </c>
      <c r="AE839" s="7" t="str">
        <f>IFERROR(VLOOKUP(Table1[[#This Row],[Stock]],[2]CUS030!$A$5:$BO$10000,36,0)/Table1[[#This Row],[Rate
(L/S)]],"")</f>
        <v/>
      </c>
      <c r="AF839" s="7" t="str">
        <f>IFERROR(VLOOKUP(Table1[[#This Row],[Stock]],[2]CUS030!$A$5:$BO$10000,37,0)/Table1[[#This Row],[Rate
(L/S)]],"")</f>
        <v/>
      </c>
      <c r="AG839" s="7" t="str">
        <f>IFERROR(VLOOKUP(Table1[[#This Row],[Stock]],[2]CUS030!$A$5:$BO$10000,38,0)/Table1[[#This Row],[Rate
(L/S)]],"")</f>
        <v/>
      </c>
      <c r="AH839" s="7" t="str">
        <f>IFERROR(VLOOKUP(Table1[[#This Row],[Stock]],[2]CUS030!$A$5:$BO$10000,39,0)/Table1[[#This Row],[Rate
(L/S)]],"")</f>
        <v/>
      </c>
      <c r="AI839" s="7" t="str">
        <f>IFERROR(VLOOKUP(Table1[[#This Row],[Stock]],[2]CUS030!$A$5:$BO$10000,40,0)/Table1[[#This Row],[Rate
(L/S)]],"")</f>
        <v/>
      </c>
      <c r="AJ839" s="7" t="str">
        <f>IFERROR(VLOOKUP(Table1[[#This Row],[Stock]],[2]CUS030!$A$5:$BO$10000,41,0)/Table1[[#This Row],[Rate
(L/S)]],"")</f>
        <v/>
      </c>
      <c r="AK839" s="7" t="str">
        <f>IFERROR(VLOOKUP(Table1[[#This Row],[Stock]],[2]CUS030!$A$5:$BO$10000,42,0)/Table1[[#This Row],[Rate
(L/S)]],"")</f>
        <v/>
      </c>
      <c r="AL839" s="7" t="str">
        <f>IFERROR(VLOOKUP(Table1[[#This Row],[Stock]],[2]CUS030!$A$5:$BO$10000,43,0)/Table1[[#This Row],[Rate
(L/S)]],"")</f>
        <v/>
      </c>
      <c r="AM839" s="7" t="str">
        <f>IFERROR(VLOOKUP(Table1[[#This Row],[Stock]],[2]CUS030!$A$5:$BO$10000,44,0)/Table1[[#This Row],[Rate
(L/S)]],"")</f>
        <v/>
      </c>
      <c r="AN839" s="7" t="str">
        <f>IFERROR(VLOOKUP(Table1[[#This Row],[Stock]],[2]CUS030!$A$5:$BO$10000,45,0)/Table1[[#This Row],[Rate
(L/S)]],"")</f>
        <v/>
      </c>
      <c r="AO839" s="7" t="str">
        <f>IFERROR(VLOOKUP(Table1[[#This Row],[Stock]],[2]CUS030!$A$5:$BO$10000,46,0)/Table1[[#This Row],[Rate
(L/S)]],"")</f>
        <v/>
      </c>
      <c r="AP839" s="7" t="str">
        <f>IFERROR(VLOOKUP(Table1[[#This Row],[Stock]],[2]CUS030!$A$5:$BO$10000,47,0)/Table1[[#This Row],[Rate
(L/S)]],"")</f>
        <v/>
      </c>
      <c r="AQ839" s="7" t="str">
        <f>IFERROR(VLOOKUP(Table1[[#This Row],[Stock]],[2]CUS030!$A$5:$BO$10000,48,0)/Table1[[#This Row],[Rate
(L/S)]],"")</f>
        <v/>
      </c>
      <c r="AR839" s="7" t="str">
        <f>IFERROR(VLOOKUP(Table1[[#This Row],[Stock]],[2]CUS030!$A$5:$BO$10000,49,0)/Table1[[#This Row],[Rate
(L/S)]],"")</f>
        <v/>
      </c>
      <c r="AS839" s="7" t="str">
        <f>IFERROR(VLOOKUP(Table1[[#This Row],[Stock]],[2]CUS030!$A$5:$BO$10000,50,0)/Table1[[#This Row],[Rate
(L/S)]],"")</f>
        <v/>
      </c>
      <c r="AT839" s="7" t="str">
        <f>IFERROR(VLOOKUP(Table1[[#This Row],[Stock]],[2]CUS030!$A$5:$BO$10000,51,0)/Table1[[#This Row],[Rate
(L/S)]],"")</f>
        <v/>
      </c>
      <c r="AU839" s="7" t="str">
        <f>IFERROR(VLOOKUP(Table1[[#This Row],[Stock]],[2]CUS030!$A$5:$BO$10000,52,0)/Table1[[#This Row],[Rate
(L/S)]],"")</f>
        <v/>
      </c>
      <c r="AV839" s="7" t="str">
        <f>IFERROR(VLOOKUP(Table1[[#This Row],[Stock]],[2]CUS030!$A$5:$BO$10000,53,0)/Table1[[#This Row],[Rate
(L/S)]],"")</f>
        <v/>
      </c>
      <c r="AW839" s="7" t="str">
        <f>IFERROR(VLOOKUP(Table1[[#This Row],[Stock]],[2]CUS030!$A$5:$BO$10000,54,0)/Table1[[#This Row],[Rate
(L/S)]],"")</f>
        <v/>
      </c>
      <c r="AX839" s="7" t="str">
        <f>IFERROR(VLOOKUP(Table1[[#This Row],[Stock]],[2]CUS030!$A$5:$BO$10000,55,0)/Table1[[#This Row],[Rate
(L/S)]],"")</f>
        <v/>
      </c>
      <c r="AY839" s="7" t="str">
        <f>IFERROR(VLOOKUP(Table1[[#This Row],[Stock]],[2]CUS030!$A$5:$BO$10000,56,0)/Table1[[#This Row],[Rate
(L/S)]],"")</f>
        <v/>
      </c>
      <c r="AZ839" s="7" t="str">
        <f>IFERROR(VLOOKUP(Table1[[#This Row],[Stock]],[2]CUS030!$A$5:$BO$10000,57,0)/Table1[[#This Row],[Rate
(L/S)]],"")</f>
        <v/>
      </c>
      <c r="BA839" s="7" t="str">
        <f>IFERROR(VLOOKUP(Table1[[#This Row],[Stock]],[2]CUS030!$A$5:$BO$10000,58,0)/Table1[[#This Row],[Rate
(L/S)]],"")</f>
        <v/>
      </c>
      <c r="BB839" s="7" t="str">
        <f>IFERROR(VLOOKUP(Table1[[#This Row],[Stock]],[2]CUS030!$A$5:$BO$10000,59,0)/Table1[[#This Row],[Rate
(L/S)]],"")</f>
        <v/>
      </c>
      <c r="BC839" s="7" t="str">
        <f>IFERROR(VLOOKUP(Table1[[#This Row],[Stock]],[2]CUS030!$A$5:$BO$10000,60,0)/Table1[[#This Row],[Rate
(L/S)]],"")</f>
        <v/>
      </c>
      <c r="BD839" s="7" t="str">
        <f>IFERROR(VLOOKUP(Table1[[#This Row],[Stock]],[2]CUS030!$A$5:$BO$10000,61,0)/Table1[[#This Row],[Rate
(L/S)]],"")</f>
        <v/>
      </c>
      <c r="BE839" s="7" t="str">
        <f>IFERROR(VLOOKUP(Table1[[#This Row],[Stock]],[2]CUS030!$A$5:$BO$10000,62,0)/Table1[[#This Row],[Rate
(L/S)]],"")</f>
        <v/>
      </c>
      <c r="BF839" s="7" t="str">
        <f>IFERROR(VLOOKUP(Table1[[#This Row],[Stock]],[2]CUS030!$A$5:$BO$10000,63,0)/Table1[[#This Row],[Rate
(L/S)]],"")</f>
        <v/>
      </c>
      <c r="BG839" s="7" t="str">
        <f>IFERROR(VLOOKUP(Table1[[#This Row],[Stock]],[2]CUS030!$A$5:$BO$10000,64,0)/Table1[[#This Row],[Rate
(L/S)]],"")</f>
        <v/>
      </c>
      <c r="BH839" s="7" t="str">
        <f>IFERROR(VLOOKUP(Table1[[#This Row],[Stock]],[2]CUS030!$A$5:$BO$10000,65,0)/Table1[[#This Row],[Rate
(L/S)]],"")</f>
        <v/>
      </c>
      <c r="BI839" s="7" t="s">
        <v>1</v>
      </c>
      <c r="BJ839" s="15">
        <f>IFERROR(IF(Table1[[#This Row],[S.Material]]="S",(Table1[[#This Row],[Total Qty]]+Table1[[#This Row],[N+1]]+Table1[[#This Row],[N+2]]),Table1[[#This Row],[Total Qty]]+Table1[[#This Row],[N+1]]),)</f>
        <v>0</v>
      </c>
      <c r="BK839" s="7" t="str">
        <f>IFERROR(IF(((AVERAGE((Table1[[#This Row],[N+1]],Table1[[#This Row],[N+2]]),Table1[[#This Row],[N+3]])-(Table1[[#This Row],[Total Qty]])))&gt;500,"Fixed&gt;500pcs",""),"")</f>
        <v/>
      </c>
      <c r="BL839" s="7" t="str">
        <f>IF(AND(Table1[[#This Row],[Last Forcast]]=0,Table1[[#This Row],[Total Qty]]&gt;0,Table1[[#This Row],[N+1]]&gt;0),"Check PO again","")</f>
        <v/>
      </c>
    </row>
    <row r="840" spans="2:64" x14ac:dyDescent="0.3">
      <c r="B840">
        <v>838</v>
      </c>
      <c r="C840" t="s">
        <v>1048</v>
      </c>
      <c r="D840">
        <f>IFERROR(ROUND((MID(Table1[[#This Row],[Production]],35,(LEN(Table1[[#This Row],[Production]]))-37)/(MID(Table1[[#This Row],[Stock]],35,(LEN(Table1[[#This Row],[Stock]]))-37))),0),"")</f>
        <v>8</v>
      </c>
      <c r="E840" t="s">
        <v>1096</v>
      </c>
      <c r="F840" s="16">
        <f>VLOOKUP(LEFT(Table1[[#This Row],[Production]],LEN(Table1[[#This Row],[Production]])-7),Item!$A$5:$Z$1000,26,0)</f>
        <v>1.5780000000000001</v>
      </c>
      <c r="H840" s="8" t="str">
        <f>IFERROR(VLOOKUP(MID(Table1[[#This Row],[Production]],10,2),Special!$B$2:$D$26,3,0),"")</f>
        <v>-</v>
      </c>
      <c r="J840" t="b">
        <f>EXACT(LEFT(Table1[[#This Row],[Stock]],12),LEFT(Table1[[#This Row],[Production]],12))</f>
        <v>1</v>
      </c>
      <c r="K840" t="b">
        <f>EXACT((RIGHT(Table1[[#This Row],[Stock]],3)),((RIGHT(Table1[[#This Row],[Production]],3))))</f>
        <v>1</v>
      </c>
      <c r="L840" s="14" t="str">
        <f>IFERROR(VLOOKUP(Table1[[#This Row],[Stock]],[1]Sheet1!$A$7:$N$10000,14,0),"")</f>
        <v/>
      </c>
      <c r="M840" s="14" t="str">
        <f>IFERROR(ROUND((Table1[[#This Row],[Stock
(S&amp;L)]]/Table1[[#This Row],[Rate
(L/S)]]),0),"")</f>
        <v/>
      </c>
      <c r="O840" t="str">
        <f>IF(Table1[[#This Row],[Rate
(L/S)]]=1,"P/E","C")</f>
        <v>C</v>
      </c>
      <c r="P840" s="7">
        <f>IFERROR(VLOOKUP(Table1[[#This Row],[Stock]],[2]CUS030!$A$5:$BO$10000,21,0)/Table1[[#This Row],[Rate
(L/S)]],"")</f>
        <v>0</v>
      </c>
      <c r="Q840" s="7">
        <f>IFERROR(VLOOKUP(Table1[[#This Row],[Stock]],[2]CUS030!$A$5:$BO$10000,22,0)/Table1[[#This Row],[Rate
(L/S)]],"")</f>
        <v>0</v>
      </c>
      <c r="R840" s="7">
        <f>IFERROR(VLOOKUP(Table1[[#This Row],[Stock]],[2]CUS030!$A$5:$BO$10000,23,0)/Table1[[#This Row],[Rate
(L/S)]],"")</f>
        <v>0</v>
      </c>
      <c r="S840" s="7">
        <f>IFERROR(VLOOKUP(Table1[[#This Row],[Stock]],[2]CUS030!$A$5:$BO$10000,24,0)/Table1[[#This Row],[Rate
(L/S)]],"")</f>
        <v>0</v>
      </c>
      <c r="T840" s="7">
        <f>IFERROR(VLOOKUP(Table1[[#This Row],[Stock]],[2]CUS030!$A$5:$BO$10000,25,0)/Table1[[#This Row],[Rate
(L/S)]],"")</f>
        <v>0</v>
      </c>
      <c r="U840" s="7">
        <f>IFERROR(VLOOKUP(Table1[[#This Row],[Stock]],[2]CUS030!$A$5:$BO$10000,26,0)/Table1[[#This Row],[Rate
(L/S)]],"")</f>
        <v>0</v>
      </c>
      <c r="V840" s="7">
        <f>IFERROR(VLOOKUP(Table1[[#This Row],[Stock]],[2]CUS030!$A$5:$BO$10000,27,0)/Table1[[#This Row],[Rate
(L/S)]],"")</f>
        <v>0</v>
      </c>
      <c r="W840" s="7">
        <f>IFERROR(VLOOKUP(Table1[[#This Row],[Stock]],[2]CUS030!$A$5:$BO$10000,28,0)/Table1[[#This Row],[Rate
(L/S)]],"")</f>
        <v>0</v>
      </c>
      <c r="X840" s="7">
        <f>IFERROR(VLOOKUP(Table1[[#This Row],[Stock]],[2]CUS030!$A$5:$BO$10000,29,0)/Table1[[#This Row],[Rate
(L/S)]],"")</f>
        <v>0</v>
      </c>
      <c r="Y840" s="7">
        <f>IFERROR(VLOOKUP(Table1[[#This Row],[Stock]],[2]CUS030!$A$5:$BO$10000,30,0)/Table1[[#This Row],[Rate
(L/S)]],"")</f>
        <v>0</v>
      </c>
      <c r="Z840" s="7">
        <f>IFERROR(VLOOKUP(Table1[[#This Row],[Stock]],[2]CUS030!$A$5:$BO$10000,31,0)/Table1[[#This Row],[Rate
(L/S)]],"")</f>
        <v>0</v>
      </c>
      <c r="AA840" s="7">
        <f>IFERROR(VLOOKUP(Table1[[#This Row],[Stock]],[2]CUS030!$A$5:$BO$10000,32,0)/Table1[[#This Row],[Rate
(L/S)]],"")</f>
        <v>0</v>
      </c>
      <c r="AB840" s="7">
        <f>IFERROR(VLOOKUP(Table1[[#This Row],[Stock]],[2]CUS030!$A$5:$BO$10000,33,0)/Table1[[#This Row],[Rate
(L/S)]],"")</f>
        <v>0</v>
      </c>
      <c r="AC840" s="7">
        <f>IFERROR(VLOOKUP(Table1[[#This Row],[Stock]],[2]CUS030!$A$5:$BO$10000,34,0)/Table1[[#This Row],[Rate
(L/S)]],"")</f>
        <v>0</v>
      </c>
      <c r="AD840" s="7">
        <f>IFERROR(VLOOKUP(Table1[[#This Row],[Stock]],[2]CUS030!$A$5:$BO$10000,35,0)/Table1[[#This Row],[Rate
(L/S)]],"")</f>
        <v>0</v>
      </c>
      <c r="AE840" s="7">
        <f>IFERROR(VLOOKUP(Table1[[#This Row],[Stock]],[2]CUS030!$A$5:$BO$10000,36,0)/Table1[[#This Row],[Rate
(L/S)]],"")</f>
        <v>0</v>
      </c>
      <c r="AF840" s="7">
        <f>IFERROR(VLOOKUP(Table1[[#This Row],[Stock]],[2]CUS030!$A$5:$BO$10000,37,0)/Table1[[#This Row],[Rate
(L/S)]],"")</f>
        <v>0</v>
      </c>
      <c r="AG840" s="7">
        <f>IFERROR(VLOOKUP(Table1[[#This Row],[Stock]],[2]CUS030!$A$5:$BO$10000,38,0)/Table1[[#This Row],[Rate
(L/S)]],"")</f>
        <v>0</v>
      </c>
      <c r="AH840" s="7">
        <f>IFERROR(VLOOKUP(Table1[[#This Row],[Stock]],[2]CUS030!$A$5:$BO$10000,39,0)/Table1[[#This Row],[Rate
(L/S)]],"")</f>
        <v>0</v>
      </c>
      <c r="AI840" s="7">
        <f>IFERROR(VLOOKUP(Table1[[#This Row],[Stock]],[2]CUS030!$A$5:$BO$10000,40,0)/Table1[[#This Row],[Rate
(L/S)]],"")</f>
        <v>0</v>
      </c>
      <c r="AJ840" s="7">
        <f>IFERROR(VLOOKUP(Table1[[#This Row],[Stock]],[2]CUS030!$A$5:$BO$10000,41,0)/Table1[[#This Row],[Rate
(L/S)]],"")</f>
        <v>0</v>
      </c>
      <c r="AK840" s="7">
        <f>IFERROR(VLOOKUP(Table1[[#This Row],[Stock]],[2]CUS030!$A$5:$BO$10000,42,0)/Table1[[#This Row],[Rate
(L/S)]],"")</f>
        <v>0</v>
      </c>
      <c r="AL840" s="7">
        <f>IFERROR(VLOOKUP(Table1[[#This Row],[Stock]],[2]CUS030!$A$5:$BO$10000,43,0)/Table1[[#This Row],[Rate
(L/S)]],"")</f>
        <v>0</v>
      </c>
      <c r="AM840" s="7">
        <f>IFERROR(VLOOKUP(Table1[[#This Row],[Stock]],[2]CUS030!$A$5:$BO$10000,44,0)/Table1[[#This Row],[Rate
(L/S)]],"")</f>
        <v>0</v>
      </c>
      <c r="AN840" s="7">
        <f>IFERROR(VLOOKUP(Table1[[#This Row],[Stock]],[2]CUS030!$A$5:$BO$10000,45,0)/Table1[[#This Row],[Rate
(L/S)]],"")</f>
        <v>0</v>
      </c>
      <c r="AO840" s="7">
        <f>IFERROR(VLOOKUP(Table1[[#This Row],[Stock]],[2]CUS030!$A$5:$BO$10000,46,0)/Table1[[#This Row],[Rate
(L/S)]],"")</f>
        <v>0</v>
      </c>
      <c r="AP840" s="7">
        <f>IFERROR(VLOOKUP(Table1[[#This Row],[Stock]],[2]CUS030!$A$5:$BO$10000,47,0)/Table1[[#This Row],[Rate
(L/S)]],"")</f>
        <v>0</v>
      </c>
      <c r="AQ840" s="7">
        <f>IFERROR(VLOOKUP(Table1[[#This Row],[Stock]],[2]CUS030!$A$5:$BO$10000,48,0)/Table1[[#This Row],[Rate
(L/S)]],"")</f>
        <v>0</v>
      </c>
      <c r="AR840" s="7">
        <f>IFERROR(VLOOKUP(Table1[[#This Row],[Stock]],[2]CUS030!$A$5:$BO$10000,49,0)/Table1[[#This Row],[Rate
(L/S)]],"")</f>
        <v>0</v>
      </c>
      <c r="AS840" s="7">
        <f>IFERROR(VLOOKUP(Table1[[#This Row],[Stock]],[2]CUS030!$A$5:$BO$10000,50,0)/Table1[[#This Row],[Rate
(L/S)]],"")</f>
        <v>0</v>
      </c>
      <c r="AT840" s="7">
        <f>IFERROR(VLOOKUP(Table1[[#This Row],[Stock]],[2]CUS030!$A$5:$BO$10000,51,0)/Table1[[#This Row],[Rate
(L/S)]],"")</f>
        <v>0</v>
      </c>
      <c r="AU840" s="7">
        <f>IFERROR(VLOOKUP(Table1[[#This Row],[Stock]],[2]CUS030!$A$5:$BO$10000,52,0)/Table1[[#This Row],[Rate
(L/S)]],"")</f>
        <v>0</v>
      </c>
      <c r="AV840" s="7">
        <f>IFERROR(VLOOKUP(Table1[[#This Row],[Stock]],[2]CUS030!$A$5:$BO$10000,53,0)/Table1[[#This Row],[Rate
(L/S)]],"")</f>
        <v>0</v>
      </c>
      <c r="AW840" s="7">
        <f>IFERROR(VLOOKUP(Table1[[#This Row],[Stock]],[2]CUS030!$A$5:$BO$10000,54,0)/Table1[[#This Row],[Rate
(L/S)]],"")</f>
        <v>0</v>
      </c>
      <c r="AX840" s="7">
        <f>IFERROR(VLOOKUP(Table1[[#This Row],[Stock]],[2]CUS030!$A$5:$BO$10000,55,0)/Table1[[#This Row],[Rate
(L/S)]],"")</f>
        <v>0</v>
      </c>
      <c r="AY840" s="7">
        <f>IFERROR(VLOOKUP(Table1[[#This Row],[Stock]],[2]CUS030!$A$5:$BO$10000,56,0)/Table1[[#This Row],[Rate
(L/S)]],"")</f>
        <v>0</v>
      </c>
      <c r="AZ840" s="7">
        <f>IFERROR(VLOOKUP(Table1[[#This Row],[Stock]],[2]CUS030!$A$5:$BO$10000,57,0)/Table1[[#This Row],[Rate
(L/S)]],"")</f>
        <v>0</v>
      </c>
      <c r="BA840" s="7">
        <f>IFERROR(VLOOKUP(Table1[[#This Row],[Stock]],[2]CUS030!$A$5:$BO$10000,58,0)/Table1[[#This Row],[Rate
(L/S)]],"")</f>
        <v>0</v>
      </c>
      <c r="BB840" s="7">
        <f>IFERROR(VLOOKUP(Table1[[#This Row],[Stock]],[2]CUS030!$A$5:$BO$10000,59,0)/Table1[[#This Row],[Rate
(L/S)]],"")</f>
        <v>0</v>
      </c>
      <c r="BC840" s="7">
        <f>IFERROR(VLOOKUP(Table1[[#This Row],[Stock]],[2]CUS030!$A$5:$BO$10000,60,0)/Table1[[#This Row],[Rate
(L/S)]],"")</f>
        <v>0</v>
      </c>
      <c r="BD840" s="7">
        <f>IFERROR(VLOOKUP(Table1[[#This Row],[Stock]],[2]CUS030!$A$5:$BO$10000,61,0)/Table1[[#This Row],[Rate
(L/S)]],"")</f>
        <v>0</v>
      </c>
      <c r="BE840" s="7">
        <f>IFERROR(VLOOKUP(Table1[[#This Row],[Stock]],[2]CUS030!$A$5:$BO$10000,62,0)/Table1[[#This Row],[Rate
(L/S)]],"")</f>
        <v>0</v>
      </c>
      <c r="BF840" s="7">
        <f>IFERROR(VLOOKUP(Table1[[#This Row],[Stock]],[2]CUS030!$A$5:$BO$10000,63,0)/Table1[[#This Row],[Rate
(L/S)]],"")</f>
        <v>0</v>
      </c>
      <c r="BG840" s="7">
        <f>IFERROR(VLOOKUP(Table1[[#This Row],[Stock]],[2]CUS030!$A$5:$BO$10000,64,0)/Table1[[#This Row],[Rate
(L/S)]],"")</f>
        <v>0</v>
      </c>
      <c r="BH840" s="7">
        <f>IFERROR(VLOOKUP(Table1[[#This Row],[Stock]],[2]CUS030!$A$5:$BO$10000,65,0)/Table1[[#This Row],[Rate
(L/S)]],"")</f>
        <v>0</v>
      </c>
      <c r="BI840" s="7" t="s">
        <v>1</v>
      </c>
      <c r="BJ840" s="15">
        <f>IFERROR(IF(Table1[[#This Row],[S.Material]]="S",(Table1[[#This Row],[Total Qty]]+Table1[[#This Row],[N+1]]+Table1[[#This Row],[N+2]]),Table1[[#This Row],[Total Qty]]+Table1[[#This Row],[N+1]]),)</f>
        <v>0</v>
      </c>
      <c r="BK840" s="7" t="str">
        <f>IFERROR(IF(((AVERAGE((Table1[[#This Row],[N+1]],Table1[[#This Row],[N+2]]),Table1[[#This Row],[N+3]])-(Table1[[#This Row],[Total Qty]])))&gt;500,"Fixed&gt;500pcs",""),"")</f>
        <v/>
      </c>
      <c r="BL840" s="7" t="str">
        <f>IF(AND(Table1[[#This Row],[Last Forcast]]=0,Table1[[#This Row],[Total Qty]]&gt;0,Table1[[#This Row],[N+1]]&gt;0),"Check PO again","")</f>
        <v/>
      </c>
    </row>
    <row r="841" spans="2:64" x14ac:dyDescent="0.3">
      <c r="B841">
        <v>839</v>
      </c>
      <c r="C841" t="s">
        <v>1049</v>
      </c>
      <c r="D841">
        <f>IFERROR(ROUND((MID(Table1[[#This Row],[Production]],35,(LEN(Table1[[#This Row],[Production]]))-37)/(MID(Table1[[#This Row],[Stock]],35,(LEN(Table1[[#This Row],[Stock]]))-37))),0),"")</f>
        <v>7</v>
      </c>
      <c r="E841" t="s">
        <v>1097</v>
      </c>
      <c r="F841" s="16">
        <f>VLOOKUP(LEFT(Table1[[#This Row],[Production]],LEN(Table1[[#This Row],[Production]])-7),Item!$A$5:$Z$1000,26,0)</f>
        <v>0.621</v>
      </c>
      <c r="H841" s="8" t="str">
        <f>IFERROR(VLOOKUP(MID(Table1[[#This Row],[Production]],10,2),Special!$B$2:$D$26,3,0),"")</f>
        <v>-</v>
      </c>
      <c r="J841" t="b">
        <f>EXACT(LEFT(Table1[[#This Row],[Stock]],12),LEFT(Table1[[#This Row],[Production]],12))</f>
        <v>1</v>
      </c>
      <c r="K841" t="b">
        <f>EXACT((RIGHT(Table1[[#This Row],[Stock]],3)),((RIGHT(Table1[[#This Row],[Production]],3))))</f>
        <v>1</v>
      </c>
      <c r="L841" s="14" t="str">
        <f>IFERROR(VLOOKUP(Table1[[#This Row],[Stock]],[1]Sheet1!$A$7:$N$10000,14,0),"")</f>
        <v/>
      </c>
      <c r="M841" s="14" t="str">
        <f>IFERROR(ROUND((Table1[[#This Row],[Stock
(S&amp;L)]]/Table1[[#This Row],[Rate
(L/S)]]),0),"")</f>
        <v/>
      </c>
      <c r="O841" t="str">
        <f>IF(Table1[[#This Row],[Rate
(L/S)]]=1,"P/E","C")</f>
        <v>C</v>
      </c>
      <c r="P841" s="7" t="str">
        <f>IFERROR(VLOOKUP(Table1[[#This Row],[Stock]],[2]CUS030!$A$5:$BO$10000,21,0)/Table1[[#This Row],[Rate
(L/S)]],"")</f>
        <v/>
      </c>
      <c r="Q841" s="7" t="str">
        <f>IFERROR(VLOOKUP(Table1[[#This Row],[Stock]],[2]CUS030!$A$5:$BO$10000,22,0)/Table1[[#This Row],[Rate
(L/S)]],"")</f>
        <v/>
      </c>
      <c r="R841" s="7" t="str">
        <f>IFERROR(VLOOKUP(Table1[[#This Row],[Stock]],[2]CUS030!$A$5:$BO$10000,23,0)/Table1[[#This Row],[Rate
(L/S)]],"")</f>
        <v/>
      </c>
      <c r="S841" s="7" t="str">
        <f>IFERROR(VLOOKUP(Table1[[#This Row],[Stock]],[2]CUS030!$A$5:$BO$10000,24,0)/Table1[[#This Row],[Rate
(L/S)]],"")</f>
        <v/>
      </c>
      <c r="T841" s="7" t="str">
        <f>IFERROR(VLOOKUP(Table1[[#This Row],[Stock]],[2]CUS030!$A$5:$BO$10000,25,0)/Table1[[#This Row],[Rate
(L/S)]],"")</f>
        <v/>
      </c>
      <c r="U841" s="7" t="str">
        <f>IFERROR(VLOOKUP(Table1[[#This Row],[Stock]],[2]CUS030!$A$5:$BO$10000,26,0)/Table1[[#This Row],[Rate
(L/S)]],"")</f>
        <v/>
      </c>
      <c r="V841" s="7" t="str">
        <f>IFERROR(VLOOKUP(Table1[[#This Row],[Stock]],[2]CUS030!$A$5:$BO$10000,27,0)/Table1[[#This Row],[Rate
(L/S)]],"")</f>
        <v/>
      </c>
      <c r="W841" s="7" t="str">
        <f>IFERROR(VLOOKUP(Table1[[#This Row],[Stock]],[2]CUS030!$A$5:$BO$10000,28,0)/Table1[[#This Row],[Rate
(L/S)]],"")</f>
        <v/>
      </c>
      <c r="X841" s="7" t="str">
        <f>IFERROR(VLOOKUP(Table1[[#This Row],[Stock]],[2]CUS030!$A$5:$BO$10000,29,0)/Table1[[#This Row],[Rate
(L/S)]],"")</f>
        <v/>
      </c>
      <c r="Y841" s="7" t="str">
        <f>IFERROR(VLOOKUP(Table1[[#This Row],[Stock]],[2]CUS030!$A$5:$BO$10000,30,0)/Table1[[#This Row],[Rate
(L/S)]],"")</f>
        <v/>
      </c>
      <c r="Z841" s="7" t="str">
        <f>IFERROR(VLOOKUP(Table1[[#This Row],[Stock]],[2]CUS030!$A$5:$BO$10000,31,0)/Table1[[#This Row],[Rate
(L/S)]],"")</f>
        <v/>
      </c>
      <c r="AA841" s="7" t="str">
        <f>IFERROR(VLOOKUP(Table1[[#This Row],[Stock]],[2]CUS030!$A$5:$BO$10000,32,0)/Table1[[#This Row],[Rate
(L/S)]],"")</f>
        <v/>
      </c>
      <c r="AB841" s="7" t="str">
        <f>IFERROR(VLOOKUP(Table1[[#This Row],[Stock]],[2]CUS030!$A$5:$BO$10000,33,0)/Table1[[#This Row],[Rate
(L/S)]],"")</f>
        <v/>
      </c>
      <c r="AC841" s="7" t="str">
        <f>IFERROR(VLOOKUP(Table1[[#This Row],[Stock]],[2]CUS030!$A$5:$BO$10000,34,0)/Table1[[#This Row],[Rate
(L/S)]],"")</f>
        <v/>
      </c>
      <c r="AD841" s="7" t="str">
        <f>IFERROR(VLOOKUP(Table1[[#This Row],[Stock]],[2]CUS030!$A$5:$BO$10000,35,0)/Table1[[#This Row],[Rate
(L/S)]],"")</f>
        <v/>
      </c>
      <c r="AE841" s="7" t="str">
        <f>IFERROR(VLOOKUP(Table1[[#This Row],[Stock]],[2]CUS030!$A$5:$BO$10000,36,0)/Table1[[#This Row],[Rate
(L/S)]],"")</f>
        <v/>
      </c>
      <c r="AF841" s="7" t="str">
        <f>IFERROR(VLOOKUP(Table1[[#This Row],[Stock]],[2]CUS030!$A$5:$BO$10000,37,0)/Table1[[#This Row],[Rate
(L/S)]],"")</f>
        <v/>
      </c>
      <c r="AG841" s="7" t="str">
        <f>IFERROR(VLOOKUP(Table1[[#This Row],[Stock]],[2]CUS030!$A$5:$BO$10000,38,0)/Table1[[#This Row],[Rate
(L/S)]],"")</f>
        <v/>
      </c>
      <c r="AH841" s="7" t="str">
        <f>IFERROR(VLOOKUP(Table1[[#This Row],[Stock]],[2]CUS030!$A$5:$BO$10000,39,0)/Table1[[#This Row],[Rate
(L/S)]],"")</f>
        <v/>
      </c>
      <c r="AI841" s="7" t="str">
        <f>IFERROR(VLOOKUP(Table1[[#This Row],[Stock]],[2]CUS030!$A$5:$BO$10000,40,0)/Table1[[#This Row],[Rate
(L/S)]],"")</f>
        <v/>
      </c>
      <c r="AJ841" s="7" t="str">
        <f>IFERROR(VLOOKUP(Table1[[#This Row],[Stock]],[2]CUS030!$A$5:$BO$10000,41,0)/Table1[[#This Row],[Rate
(L/S)]],"")</f>
        <v/>
      </c>
      <c r="AK841" s="7" t="str">
        <f>IFERROR(VLOOKUP(Table1[[#This Row],[Stock]],[2]CUS030!$A$5:$BO$10000,42,0)/Table1[[#This Row],[Rate
(L/S)]],"")</f>
        <v/>
      </c>
      <c r="AL841" s="7" t="str">
        <f>IFERROR(VLOOKUP(Table1[[#This Row],[Stock]],[2]CUS030!$A$5:$BO$10000,43,0)/Table1[[#This Row],[Rate
(L/S)]],"")</f>
        <v/>
      </c>
      <c r="AM841" s="7" t="str">
        <f>IFERROR(VLOOKUP(Table1[[#This Row],[Stock]],[2]CUS030!$A$5:$BO$10000,44,0)/Table1[[#This Row],[Rate
(L/S)]],"")</f>
        <v/>
      </c>
      <c r="AN841" s="7" t="str">
        <f>IFERROR(VLOOKUP(Table1[[#This Row],[Stock]],[2]CUS030!$A$5:$BO$10000,45,0)/Table1[[#This Row],[Rate
(L/S)]],"")</f>
        <v/>
      </c>
      <c r="AO841" s="7" t="str">
        <f>IFERROR(VLOOKUP(Table1[[#This Row],[Stock]],[2]CUS030!$A$5:$BO$10000,46,0)/Table1[[#This Row],[Rate
(L/S)]],"")</f>
        <v/>
      </c>
      <c r="AP841" s="7" t="str">
        <f>IFERROR(VLOOKUP(Table1[[#This Row],[Stock]],[2]CUS030!$A$5:$BO$10000,47,0)/Table1[[#This Row],[Rate
(L/S)]],"")</f>
        <v/>
      </c>
      <c r="AQ841" s="7" t="str">
        <f>IFERROR(VLOOKUP(Table1[[#This Row],[Stock]],[2]CUS030!$A$5:$BO$10000,48,0)/Table1[[#This Row],[Rate
(L/S)]],"")</f>
        <v/>
      </c>
      <c r="AR841" s="7" t="str">
        <f>IFERROR(VLOOKUP(Table1[[#This Row],[Stock]],[2]CUS030!$A$5:$BO$10000,49,0)/Table1[[#This Row],[Rate
(L/S)]],"")</f>
        <v/>
      </c>
      <c r="AS841" s="7" t="str">
        <f>IFERROR(VLOOKUP(Table1[[#This Row],[Stock]],[2]CUS030!$A$5:$BO$10000,50,0)/Table1[[#This Row],[Rate
(L/S)]],"")</f>
        <v/>
      </c>
      <c r="AT841" s="7" t="str">
        <f>IFERROR(VLOOKUP(Table1[[#This Row],[Stock]],[2]CUS030!$A$5:$BO$10000,51,0)/Table1[[#This Row],[Rate
(L/S)]],"")</f>
        <v/>
      </c>
      <c r="AU841" s="7" t="str">
        <f>IFERROR(VLOOKUP(Table1[[#This Row],[Stock]],[2]CUS030!$A$5:$BO$10000,52,0)/Table1[[#This Row],[Rate
(L/S)]],"")</f>
        <v/>
      </c>
      <c r="AV841" s="7" t="str">
        <f>IFERROR(VLOOKUP(Table1[[#This Row],[Stock]],[2]CUS030!$A$5:$BO$10000,53,0)/Table1[[#This Row],[Rate
(L/S)]],"")</f>
        <v/>
      </c>
      <c r="AW841" s="7" t="str">
        <f>IFERROR(VLOOKUP(Table1[[#This Row],[Stock]],[2]CUS030!$A$5:$BO$10000,54,0)/Table1[[#This Row],[Rate
(L/S)]],"")</f>
        <v/>
      </c>
      <c r="AX841" s="7" t="str">
        <f>IFERROR(VLOOKUP(Table1[[#This Row],[Stock]],[2]CUS030!$A$5:$BO$10000,55,0)/Table1[[#This Row],[Rate
(L/S)]],"")</f>
        <v/>
      </c>
      <c r="AY841" s="7" t="str">
        <f>IFERROR(VLOOKUP(Table1[[#This Row],[Stock]],[2]CUS030!$A$5:$BO$10000,56,0)/Table1[[#This Row],[Rate
(L/S)]],"")</f>
        <v/>
      </c>
      <c r="AZ841" s="7" t="str">
        <f>IFERROR(VLOOKUP(Table1[[#This Row],[Stock]],[2]CUS030!$A$5:$BO$10000,57,0)/Table1[[#This Row],[Rate
(L/S)]],"")</f>
        <v/>
      </c>
      <c r="BA841" s="7" t="str">
        <f>IFERROR(VLOOKUP(Table1[[#This Row],[Stock]],[2]CUS030!$A$5:$BO$10000,58,0)/Table1[[#This Row],[Rate
(L/S)]],"")</f>
        <v/>
      </c>
      <c r="BB841" s="7" t="str">
        <f>IFERROR(VLOOKUP(Table1[[#This Row],[Stock]],[2]CUS030!$A$5:$BO$10000,59,0)/Table1[[#This Row],[Rate
(L/S)]],"")</f>
        <v/>
      </c>
      <c r="BC841" s="7" t="str">
        <f>IFERROR(VLOOKUP(Table1[[#This Row],[Stock]],[2]CUS030!$A$5:$BO$10000,60,0)/Table1[[#This Row],[Rate
(L/S)]],"")</f>
        <v/>
      </c>
      <c r="BD841" s="7" t="str">
        <f>IFERROR(VLOOKUP(Table1[[#This Row],[Stock]],[2]CUS030!$A$5:$BO$10000,61,0)/Table1[[#This Row],[Rate
(L/S)]],"")</f>
        <v/>
      </c>
      <c r="BE841" s="7" t="str">
        <f>IFERROR(VLOOKUP(Table1[[#This Row],[Stock]],[2]CUS030!$A$5:$BO$10000,62,0)/Table1[[#This Row],[Rate
(L/S)]],"")</f>
        <v/>
      </c>
      <c r="BF841" s="7" t="str">
        <f>IFERROR(VLOOKUP(Table1[[#This Row],[Stock]],[2]CUS030!$A$5:$BO$10000,63,0)/Table1[[#This Row],[Rate
(L/S)]],"")</f>
        <v/>
      </c>
      <c r="BG841" s="7" t="str">
        <f>IFERROR(VLOOKUP(Table1[[#This Row],[Stock]],[2]CUS030!$A$5:$BO$10000,64,0)/Table1[[#This Row],[Rate
(L/S)]],"")</f>
        <v/>
      </c>
      <c r="BH841" s="7" t="str">
        <f>IFERROR(VLOOKUP(Table1[[#This Row],[Stock]],[2]CUS030!$A$5:$BO$10000,65,0)/Table1[[#This Row],[Rate
(L/S)]],"")</f>
        <v/>
      </c>
      <c r="BI841" s="7" t="s">
        <v>1</v>
      </c>
      <c r="BJ841" s="15">
        <f>IFERROR(IF(Table1[[#This Row],[S.Material]]="S",(Table1[[#This Row],[Total Qty]]+Table1[[#This Row],[N+1]]+Table1[[#This Row],[N+2]]),Table1[[#This Row],[Total Qty]]+Table1[[#This Row],[N+1]]),)</f>
        <v>0</v>
      </c>
      <c r="BK841" s="7" t="str">
        <f>IFERROR(IF(((AVERAGE((Table1[[#This Row],[N+1]],Table1[[#This Row],[N+2]]),Table1[[#This Row],[N+3]])-(Table1[[#This Row],[Total Qty]])))&gt;500,"Fixed&gt;500pcs",""),"")</f>
        <v/>
      </c>
      <c r="BL841" s="7" t="str">
        <f>IF(AND(Table1[[#This Row],[Last Forcast]]=0,Table1[[#This Row],[Total Qty]]&gt;0,Table1[[#This Row],[N+1]]&gt;0),"Check PO again","")</f>
        <v/>
      </c>
    </row>
    <row r="842" spans="2:64" x14ac:dyDescent="0.3">
      <c r="B842">
        <v>840</v>
      </c>
      <c r="C842" t="s">
        <v>1050</v>
      </c>
      <c r="D842">
        <f>IFERROR(ROUND((MID(Table1[[#This Row],[Production]],35,(LEN(Table1[[#This Row],[Production]]))-37)/(MID(Table1[[#This Row],[Stock]],35,(LEN(Table1[[#This Row],[Stock]]))-37))),0),"")</f>
        <v>3</v>
      </c>
      <c r="E842" t="s">
        <v>1091</v>
      </c>
      <c r="F842" s="16">
        <f>VLOOKUP(LEFT(Table1[[#This Row],[Production]],LEN(Table1[[#This Row],[Production]])-7),Item!$A$5:$Z$1000,26,0)</f>
        <v>1.78</v>
      </c>
      <c r="H842" s="8" t="str">
        <f>IFERROR(VLOOKUP(MID(Table1[[#This Row],[Production]],10,2),Special!$B$2:$D$26,3,0),"")</f>
        <v>-</v>
      </c>
      <c r="J842" t="b">
        <f>EXACT(LEFT(Table1[[#This Row],[Stock]],12),LEFT(Table1[[#This Row],[Production]],12))</f>
        <v>1</v>
      </c>
      <c r="K842" t="b">
        <f>EXACT((RIGHT(Table1[[#This Row],[Stock]],3)),((RIGHT(Table1[[#This Row],[Production]],3))))</f>
        <v>1</v>
      </c>
      <c r="L842" s="14" t="str">
        <f>IFERROR(VLOOKUP(Table1[[#This Row],[Stock]],[1]Sheet1!$A$7:$N$10000,14,0),"")</f>
        <v/>
      </c>
      <c r="M842" s="14" t="str">
        <f>IFERROR(ROUND((Table1[[#This Row],[Stock
(S&amp;L)]]/Table1[[#This Row],[Rate
(L/S)]]),0),"")</f>
        <v/>
      </c>
      <c r="O842" t="str">
        <f>IF(Table1[[#This Row],[Rate
(L/S)]]=1,"P/E","C")</f>
        <v>C</v>
      </c>
      <c r="P842" s="7">
        <f>IFERROR(VLOOKUP(Table1[[#This Row],[Stock]],[2]CUS030!$A$5:$BO$10000,21,0)/Table1[[#This Row],[Rate
(L/S)]],"")</f>
        <v>0</v>
      </c>
      <c r="Q842" s="7">
        <f>IFERROR(VLOOKUP(Table1[[#This Row],[Stock]],[2]CUS030!$A$5:$BO$10000,22,0)/Table1[[#This Row],[Rate
(L/S)]],"")</f>
        <v>0</v>
      </c>
      <c r="R842" s="7">
        <f>IFERROR(VLOOKUP(Table1[[#This Row],[Stock]],[2]CUS030!$A$5:$BO$10000,23,0)/Table1[[#This Row],[Rate
(L/S)]],"")</f>
        <v>0</v>
      </c>
      <c r="S842" s="7">
        <f>IFERROR(VLOOKUP(Table1[[#This Row],[Stock]],[2]CUS030!$A$5:$BO$10000,24,0)/Table1[[#This Row],[Rate
(L/S)]],"")</f>
        <v>0</v>
      </c>
      <c r="T842" s="7">
        <f>IFERROR(VLOOKUP(Table1[[#This Row],[Stock]],[2]CUS030!$A$5:$BO$10000,25,0)/Table1[[#This Row],[Rate
(L/S)]],"")</f>
        <v>0</v>
      </c>
      <c r="U842" s="7">
        <f>IFERROR(VLOOKUP(Table1[[#This Row],[Stock]],[2]CUS030!$A$5:$BO$10000,26,0)/Table1[[#This Row],[Rate
(L/S)]],"")</f>
        <v>0</v>
      </c>
      <c r="V842" s="7">
        <f>IFERROR(VLOOKUP(Table1[[#This Row],[Stock]],[2]CUS030!$A$5:$BO$10000,27,0)/Table1[[#This Row],[Rate
(L/S)]],"")</f>
        <v>0</v>
      </c>
      <c r="W842" s="7">
        <f>IFERROR(VLOOKUP(Table1[[#This Row],[Stock]],[2]CUS030!$A$5:$BO$10000,28,0)/Table1[[#This Row],[Rate
(L/S)]],"")</f>
        <v>0</v>
      </c>
      <c r="X842" s="7">
        <f>IFERROR(VLOOKUP(Table1[[#This Row],[Stock]],[2]CUS030!$A$5:$BO$10000,29,0)/Table1[[#This Row],[Rate
(L/S)]],"")</f>
        <v>0</v>
      </c>
      <c r="Y842" s="7">
        <f>IFERROR(VLOOKUP(Table1[[#This Row],[Stock]],[2]CUS030!$A$5:$BO$10000,30,0)/Table1[[#This Row],[Rate
(L/S)]],"")</f>
        <v>0</v>
      </c>
      <c r="Z842" s="7">
        <f>IFERROR(VLOOKUP(Table1[[#This Row],[Stock]],[2]CUS030!$A$5:$BO$10000,31,0)/Table1[[#This Row],[Rate
(L/S)]],"")</f>
        <v>0</v>
      </c>
      <c r="AA842" s="7">
        <f>IFERROR(VLOOKUP(Table1[[#This Row],[Stock]],[2]CUS030!$A$5:$BO$10000,32,0)/Table1[[#This Row],[Rate
(L/S)]],"")</f>
        <v>0</v>
      </c>
      <c r="AB842" s="7">
        <f>IFERROR(VLOOKUP(Table1[[#This Row],[Stock]],[2]CUS030!$A$5:$BO$10000,33,0)/Table1[[#This Row],[Rate
(L/S)]],"")</f>
        <v>0</v>
      </c>
      <c r="AC842" s="7">
        <f>IFERROR(VLOOKUP(Table1[[#This Row],[Stock]],[2]CUS030!$A$5:$BO$10000,34,0)/Table1[[#This Row],[Rate
(L/S)]],"")</f>
        <v>0</v>
      </c>
      <c r="AD842" s="7">
        <f>IFERROR(VLOOKUP(Table1[[#This Row],[Stock]],[2]CUS030!$A$5:$BO$10000,35,0)/Table1[[#This Row],[Rate
(L/S)]],"")</f>
        <v>0</v>
      </c>
      <c r="AE842" s="7">
        <f>IFERROR(VLOOKUP(Table1[[#This Row],[Stock]],[2]CUS030!$A$5:$BO$10000,36,0)/Table1[[#This Row],[Rate
(L/S)]],"")</f>
        <v>0</v>
      </c>
      <c r="AF842" s="7">
        <f>IFERROR(VLOOKUP(Table1[[#This Row],[Stock]],[2]CUS030!$A$5:$BO$10000,37,0)/Table1[[#This Row],[Rate
(L/S)]],"")</f>
        <v>0</v>
      </c>
      <c r="AG842" s="7">
        <f>IFERROR(VLOOKUP(Table1[[#This Row],[Stock]],[2]CUS030!$A$5:$BO$10000,38,0)/Table1[[#This Row],[Rate
(L/S)]],"")</f>
        <v>0</v>
      </c>
      <c r="AH842" s="7">
        <f>IFERROR(VLOOKUP(Table1[[#This Row],[Stock]],[2]CUS030!$A$5:$BO$10000,39,0)/Table1[[#This Row],[Rate
(L/S)]],"")</f>
        <v>0</v>
      </c>
      <c r="AI842" s="7">
        <f>IFERROR(VLOOKUP(Table1[[#This Row],[Stock]],[2]CUS030!$A$5:$BO$10000,40,0)/Table1[[#This Row],[Rate
(L/S)]],"")</f>
        <v>0</v>
      </c>
      <c r="AJ842" s="7">
        <f>IFERROR(VLOOKUP(Table1[[#This Row],[Stock]],[2]CUS030!$A$5:$BO$10000,41,0)/Table1[[#This Row],[Rate
(L/S)]],"")</f>
        <v>0</v>
      </c>
      <c r="AK842" s="7">
        <f>IFERROR(VLOOKUP(Table1[[#This Row],[Stock]],[2]CUS030!$A$5:$BO$10000,42,0)/Table1[[#This Row],[Rate
(L/S)]],"")</f>
        <v>0</v>
      </c>
      <c r="AL842" s="7">
        <f>IFERROR(VLOOKUP(Table1[[#This Row],[Stock]],[2]CUS030!$A$5:$BO$10000,43,0)/Table1[[#This Row],[Rate
(L/S)]],"")</f>
        <v>0</v>
      </c>
      <c r="AM842" s="7">
        <f>IFERROR(VLOOKUP(Table1[[#This Row],[Stock]],[2]CUS030!$A$5:$BO$10000,44,0)/Table1[[#This Row],[Rate
(L/S)]],"")</f>
        <v>0</v>
      </c>
      <c r="AN842" s="7">
        <f>IFERROR(VLOOKUP(Table1[[#This Row],[Stock]],[2]CUS030!$A$5:$BO$10000,45,0)/Table1[[#This Row],[Rate
(L/S)]],"")</f>
        <v>0</v>
      </c>
      <c r="AO842" s="7">
        <f>IFERROR(VLOOKUP(Table1[[#This Row],[Stock]],[2]CUS030!$A$5:$BO$10000,46,0)/Table1[[#This Row],[Rate
(L/S)]],"")</f>
        <v>0</v>
      </c>
      <c r="AP842" s="7">
        <f>IFERROR(VLOOKUP(Table1[[#This Row],[Stock]],[2]CUS030!$A$5:$BO$10000,47,0)/Table1[[#This Row],[Rate
(L/S)]],"")</f>
        <v>0</v>
      </c>
      <c r="AQ842" s="7">
        <f>IFERROR(VLOOKUP(Table1[[#This Row],[Stock]],[2]CUS030!$A$5:$BO$10000,48,0)/Table1[[#This Row],[Rate
(L/S)]],"")</f>
        <v>0</v>
      </c>
      <c r="AR842" s="7">
        <f>IFERROR(VLOOKUP(Table1[[#This Row],[Stock]],[2]CUS030!$A$5:$BO$10000,49,0)/Table1[[#This Row],[Rate
(L/S)]],"")</f>
        <v>0</v>
      </c>
      <c r="AS842" s="7">
        <f>IFERROR(VLOOKUP(Table1[[#This Row],[Stock]],[2]CUS030!$A$5:$BO$10000,50,0)/Table1[[#This Row],[Rate
(L/S)]],"")</f>
        <v>0</v>
      </c>
      <c r="AT842" s="7">
        <f>IFERROR(VLOOKUP(Table1[[#This Row],[Stock]],[2]CUS030!$A$5:$BO$10000,51,0)/Table1[[#This Row],[Rate
(L/S)]],"")</f>
        <v>0</v>
      </c>
      <c r="AU842" s="7">
        <f>IFERROR(VLOOKUP(Table1[[#This Row],[Stock]],[2]CUS030!$A$5:$BO$10000,52,0)/Table1[[#This Row],[Rate
(L/S)]],"")</f>
        <v>0</v>
      </c>
      <c r="AV842" s="7">
        <f>IFERROR(VLOOKUP(Table1[[#This Row],[Stock]],[2]CUS030!$A$5:$BO$10000,53,0)/Table1[[#This Row],[Rate
(L/S)]],"")</f>
        <v>0</v>
      </c>
      <c r="AW842" s="7">
        <f>IFERROR(VLOOKUP(Table1[[#This Row],[Stock]],[2]CUS030!$A$5:$BO$10000,54,0)/Table1[[#This Row],[Rate
(L/S)]],"")</f>
        <v>0</v>
      </c>
      <c r="AX842" s="7">
        <f>IFERROR(VLOOKUP(Table1[[#This Row],[Stock]],[2]CUS030!$A$5:$BO$10000,55,0)/Table1[[#This Row],[Rate
(L/S)]],"")</f>
        <v>0</v>
      </c>
      <c r="AY842" s="7">
        <f>IFERROR(VLOOKUP(Table1[[#This Row],[Stock]],[2]CUS030!$A$5:$BO$10000,56,0)/Table1[[#This Row],[Rate
(L/S)]],"")</f>
        <v>0</v>
      </c>
      <c r="AZ842" s="7">
        <f>IFERROR(VLOOKUP(Table1[[#This Row],[Stock]],[2]CUS030!$A$5:$BO$10000,57,0)/Table1[[#This Row],[Rate
(L/S)]],"")</f>
        <v>0</v>
      </c>
      <c r="BA842" s="7">
        <f>IFERROR(VLOOKUP(Table1[[#This Row],[Stock]],[2]CUS030!$A$5:$BO$10000,58,0)/Table1[[#This Row],[Rate
(L/S)]],"")</f>
        <v>0</v>
      </c>
      <c r="BB842" s="7">
        <f>IFERROR(VLOOKUP(Table1[[#This Row],[Stock]],[2]CUS030!$A$5:$BO$10000,59,0)/Table1[[#This Row],[Rate
(L/S)]],"")</f>
        <v>0</v>
      </c>
      <c r="BC842" s="7">
        <f>IFERROR(VLOOKUP(Table1[[#This Row],[Stock]],[2]CUS030!$A$5:$BO$10000,60,0)/Table1[[#This Row],[Rate
(L/S)]],"")</f>
        <v>0</v>
      </c>
      <c r="BD842" s="7">
        <f>IFERROR(VLOOKUP(Table1[[#This Row],[Stock]],[2]CUS030!$A$5:$BO$10000,61,0)/Table1[[#This Row],[Rate
(L/S)]],"")</f>
        <v>0</v>
      </c>
      <c r="BE842" s="7">
        <f>IFERROR(VLOOKUP(Table1[[#This Row],[Stock]],[2]CUS030!$A$5:$BO$10000,62,0)/Table1[[#This Row],[Rate
(L/S)]],"")</f>
        <v>0</v>
      </c>
      <c r="BF842" s="7">
        <f>IFERROR(VLOOKUP(Table1[[#This Row],[Stock]],[2]CUS030!$A$5:$BO$10000,63,0)/Table1[[#This Row],[Rate
(L/S)]],"")</f>
        <v>0</v>
      </c>
      <c r="BG842" s="7">
        <f>IFERROR(VLOOKUP(Table1[[#This Row],[Stock]],[2]CUS030!$A$5:$BO$10000,64,0)/Table1[[#This Row],[Rate
(L/S)]],"")</f>
        <v>0</v>
      </c>
      <c r="BH842" s="7">
        <f>IFERROR(VLOOKUP(Table1[[#This Row],[Stock]],[2]CUS030!$A$5:$BO$10000,65,0)/Table1[[#This Row],[Rate
(L/S)]],"")</f>
        <v>0</v>
      </c>
      <c r="BI842" s="7" t="s">
        <v>1</v>
      </c>
      <c r="BJ842" s="15">
        <f>IFERROR(IF(Table1[[#This Row],[S.Material]]="S",(Table1[[#This Row],[Total Qty]]+Table1[[#This Row],[N+1]]+Table1[[#This Row],[N+2]]),Table1[[#This Row],[Total Qty]]+Table1[[#This Row],[N+1]]),)</f>
        <v>0</v>
      </c>
      <c r="BK842" s="7" t="str">
        <f>IFERROR(IF(((AVERAGE((Table1[[#This Row],[N+1]],Table1[[#This Row],[N+2]]),Table1[[#This Row],[N+3]])-(Table1[[#This Row],[Total Qty]])))&gt;500,"Fixed&gt;500pcs",""),"")</f>
        <v/>
      </c>
      <c r="BL842" s="7" t="str">
        <f>IF(AND(Table1[[#This Row],[Last Forcast]]=0,Table1[[#This Row],[Total Qty]]&gt;0,Table1[[#This Row],[N+1]]&gt;0),"Check PO again","")</f>
        <v/>
      </c>
    </row>
    <row r="843" spans="2:64" x14ac:dyDescent="0.3">
      <c r="B843">
        <v>841</v>
      </c>
      <c r="C843" t="s">
        <v>1051</v>
      </c>
      <c r="D843">
        <f>IFERROR(ROUND((MID(Table1[[#This Row],[Production]],35,(LEN(Table1[[#This Row],[Production]]))-37)/(MID(Table1[[#This Row],[Stock]],35,(LEN(Table1[[#This Row],[Stock]]))-37))),0),"")</f>
        <v>1</v>
      </c>
      <c r="E843" t="s">
        <v>1051</v>
      </c>
      <c r="F843" s="16">
        <f>VLOOKUP(LEFT(Table1[[#This Row],[Production]],LEN(Table1[[#This Row],[Production]])-7),Item!$A$5:$Z$1000,26,0)</f>
        <v>0.77100000000000002</v>
      </c>
      <c r="H843" s="8" t="str">
        <f>IFERROR(VLOOKUP(MID(Table1[[#This Row],[Production]],10,2),Special!$B$2:$D$26,3,0),"")</f>
        <v>-</v>
      </c>
      <c r="J843" t="b">
        <f>EXACT(LEFT(Table1[[#This Row],[Stock]],12),LEFT(Table1[[#This Row],[Production]],12))</f>
        <v>1</v>
      </c>
      <c r="K843" t="b">
        <f>EXACT((RIGHT(Table1[[#This Row],[Stock]],3)),((RIGHT(Table1[[#This Row],[Production]],3))))</f>
        <v>1</v>
      </c>
      <c r="L843" s="14" t="str">
        <f>IFERROR(VLOOKUP(Table1[[#This Row],[Stock]],[1]Sheet1!$A$7:$N$10000,14,0),"")</f>
        <v/>
      </c>
      <c r="M843" s="14" t="str">
        <f>IFERROR(ROUND((Table1[[#This Row],[Stock
(S&amp;L)]]/Table1[[#This Row],[Rate
(L/S)]]),0),"")</f>
        <v/>
      </c>
      <c r="O843" t="str">
        <f>IF(Table1[[#This Row],[Rate
(L/S)]]=1,"P/E","C")</f>
        <v>P/E</v>
      </c>
      <c r="P843" s="7">
        <f>IFERROR(VLOOKUP(Table1[[#This Row],[Stock]],[2]CUS030!$A$5:$BO$10000,21,0)/Table1[[#This Row],[Rate
(L/S)]],"")</f>
        <v>0</v>
      </c>
      <c r="Q843" s="7">
        <f>IFERROR(VLOOKUP(Table1[[#This Row],[Stock]],[2]CUS030!$A$5:$BO$10000,22,0)/Table1[[#This Row],[Rate
(L/S)]],"")</f>
        <v>0</v>
      </c>
      <c r="R843" s="7">
        <f>IFERROR(VLOOKUP(Table1[[#This Row],[Stock]],[2]CUS030!$A$5:$BO$10000,23,0)/Table1[[#This Row],[Rate
(L/S)]],"")</f>
        <v>0</v>
      </c>
      <c r="S843" s="7">
        <f>IFERROR(VLOOKUP(Table1[[#This Row],[Stock]],[2]CUS030!$A$5:$BO$10000,24,0)/Table1[[#This Row],[Rate
(L/S)]],"")</f>
        <v>0</v>
      </c>
      <c r="T843" s="7">
        <f>IFERROR(VLOOKUP(Table1[[#This Row],[Stock]],[2]CUS030!$A$5:$BO$10000,25,0)/Table1[[#This Row],[Rate
(L/S)]],"")</f>
        <v>0</v>
      </c>
      <c r="U843" s="7">
        <f>IFERROR(VLOOKUP(Table1[[#This Row],[Stock]],[2]CUS030!$A$5:$BO$10000,26,0)/Table1[[#This Row],[Rate
(L/S)]],"")</f>
        <v>0</v>
      </c>
      <c r="V843" s="7">
        <f>IFERROR(VLOOKUP(Table1[[#This Row],[Stock]],[2]CUS030!$A$5:$BO$10000,27,0)/Table1[[#This Row],[Rate
(L/S)]],"")</f>
        <v>0</v>
      </c>
      <c r="W843" s="7">
        <f>IFERROR(VLOOKUP(Table1[[#This Row],[Stock]],[2]CUS030!$A$5:$BO$10000,28,0)/Table1[[#This Row],[Rate
(L/S)]],"")</f>
        <v>0</v>
      </c>
      <c r="X843" s="7">
        <f>IFERROR(VLOOKUP(Table1[[#This Row],[Stock]],[2]CUS030!$A$5:$BO$10000,29,0)/Table1[[#This Row],[Rate
(L/S)]],"")</f>
        <v>0</v>
      </c>
      <c r="Y843" s="7">
        <f>IFERROR(VLOOKUP(Table1[[#This Row],[Stock]],[2]CUS030!$A$5:$BO$10000,30,0)/Table1[[#This Row],[Rate
(L/S)]],"")</f>
        <v>0</v>
      </c>
      <c r="Z843" s="7">
        <f>IFERROR(VLOOKUP(Table1[[#This Row],[Stock]],[2]CUS030!$A$5:$BO$10000,31,0)/Table1[[#This Row],[Rate
(L/S)]],"")</f>
        <v>0</v>
      </c>
      <c r="AA843" s="7">
        <f>IFERROR(VLOOKUP(Table1[[#This Row],[Stock]],[2]CUS030!$A$5:$BO$10000,32,0)/Table1[[#This Row],[Rate
(L/S)]],"")</f>
        <v>0</v>
      </c>
      <c r="AB843" s="7">
        <f>IFERROR(VLOOKUP(Table1[[#This Row],[Stock]],[2]CUS030!$A$5:$BO$10000,33,0)/Table1[[#This Row],[Rate
(L/S)]],"")</f>
        <v>0</v>
      </c>
      <c r="AC843" s="7">
        <f>IFERROR(VLOOKUP(Table1[[#This Row],[Stock]],[2]CUS030!$A$5:$BO$10000,34,0)/Table1[[#This Row],[Rate
(L/S)]],"")</f>
        <v>0</v>
      </c>
      <c r="AD843" s="7">
        <f>IFERROR(VLOOKUP(Table1[[#This Row],[Stock]],[2]CUS030!$A$5:$BO$10000,35,0)/Table1[[#This Row],[Rate
(L/S)]],"")</f>
        <v>0</v>
      </c>
      <c r="AE843" s="7">
        <f>IFERROR(VLOOKUP(Table1[[#This Row],[Stock]],[2]CUS030!$A$5:$BO$10000,36,0)/Table1[[#This Row],[Rate
(L/S)]],"")</f>
        <v>0</v>
      </c>
      <c r="AF843" s="7">
        <f>IFERROR(VLOOKUP(Table1[[#This Row],[Stock]],[2]CUS030!$A$5:$BO$10000,37,0)/Table1[[#This Row],[Rate
(L/S)]],"")</f>
        <v>0</v>
      </c>
      <c r="AG843" s="7">
        <f>IFERROR(VLOOKUP(Table1[[#This Row],[Stock]],[2]CUS030!$A$5:$BO$10000,38,0)/Table1[[#This Row],[Rate
(L/S)]],"")</f>
        <v>0</v>
      </c>
      <c r="AH843" s="7">
        <f>IFERROR(VLOOKUP(Table1[[#This Row],[Stock]],[2]CUS030!$A$5:$BO$10000,39,0)/Table1[[#This Row],[Rate
(L/S)]],"")</f>
        <v>0</v>
      </c>
      <c r="AI843" s="7">
        <f>IFERROR(VLOOKUP(Table1[[#This Row],[Stock]],[2]CUS030!$A$5:$BO$10000,40,0)/Table1[[#This Row],[Rate
(L/S)]],"")</f>
        <v>0</v>
      </c>
      <c r="AJ843" s="7">
        <f>IFERROR(VLOOKUP(Table1[[#This Row],[Stock]],[2]CUS030!$A$5:$BO$10000,41,0)/Table1[[#This Row],[Rate
(L/S)]],"")</f>
        <v>0</v>
      </c>
      <c r="AK843" s="7">
        <f>IFERROR(VLOOKUP(Table1[[#This Row],[Stock]],[2]CUS030!$A$5:$BO$10000,42,0)/Table1[[#This Row],[Rate
(L/S)]],"")</f>
        <v>0</v>
      </c>
      <c r="AL843" s="7">
        <f>IFERROR(VLOOKUP(Table1[[#This Row],[Stock]],[2]CUS030!$A$5:$BO$10000,43,0)/Table1[[#This Row],[Rate
(L/S)]],"")</f>
        <v>0</v>
      </c>
      <c r="AM843" s="7">
        <f>IFERROR(VLOOKUP(Table1[[#This Row],[Stock]],[2]CUS030!$A$5:$BO$10000,44,0)/Table1[[#This Row],[Rate
(L/S)]],"")</f>
        <v>0</v>
      </c>
      <c r="AN843" s="7">
        <f>IFERROR(VLOOKUP(Table1[[#This Row],[Stock]],[2]CUS030!$A$5:$BO$10000,45,0)/Table1[[#This Row],[Rate
(L/S)]],"")</f>
        <v>0</v>
      </c>
      <c r="AO843" s="7">
        <f>IFERROR(VLOOKUP(Table1[[#This Row],[Stock]],[2]CUS030!$A$5:$BO$10000,46,0)/Table1[[#This Row],[Rate
(L/S)]],"")</f>
        <v>0</v>
      </c>
      <c r="AP843" s="7">
        <f>IFERROR(VLOOKUP(Table1[[#This Row],[Stock]],[2]CUS030!$A$5:$BO$10000,47,0)/Table1[[#This Row],[Rate
(L/S)]],"")</f>
        <v>0</v>
      </c>
      <c r="AQ843" s="7">
        <f>IFERROR(VLOOKUP(Table1[[#This Row],[Stock]],[2]CUS030!$A$5:$BO$10000,48,0)/Table1[[#This Row],[Rate
(L/S)]],"")</f>
        <v>0</v>
      </c>
      <c r="AR843" s="7">
        <f>IFERROR(VLOOKUP(Table1[[#This Row],[Stock]],[2]CUS030!$A$5:$BO$10000,49,0)/Table1[[#This Row],[Rate
(L/S)]],"")</f>
        <v>0</v>
      </c>
      <c r="AS843" s="7">
        <f>IFERROR(VLOOKUP(Table1[[#This Row],[Stock]],[2]CUS030!$A$5:$BO$10000,50,0)/Table1[[#This Row],[Rate
(L/S)]],"")</f>
        <v>0</v>
      </c>
      <c r="AT843" s="7">
        <f>IFERROR(VLOOKUP(Table1[[#This Row],[Stock]],[2]CUS030!$A$5:$BO$10000,51,0)/Table1[[#This Row],[Rate
(L/S)]],"")</f>
        <v>0</v>
      </c>
      <c r="AU843" s="7">
        <f>IFERROR(VLOOKUP(Table1[[#This Row],[Stock]],[2]CUS030!$A$5:$BO$10000,52,0)/Table1[[#This Row],[Rate
(L/S)]],"")</f>
        <v>0</v>
      </c>
      <c r="AV843" s="7">
        <f>IFERROR(VLOOKUP(Table1[[#This Row],[Stock]],[2]CUS030!$A$5:$BO$10000,53,0)/Table1[[#This Row],[Rate
(L/S)]],"")</f>
        <v>0</v>
      </c>
      <c r="AW843" s="7">
        <f>IFERROR(VLOOKUP(Table1[[#This Row],[Stock]],[2]CUS030!$A$5:$BO$10000,54,0)/Table1[[#This Row],[Rate
(L/S)]],"")</f>
        <v>0</v>
      </c>
      <c r="AX843" s="7">
        <f>IFERROR(VLOOKUP(Table1[[#This Row],[Stock]],[2]CUS030!$A$5:$BO$10000,55,0)/Table1[[#This Row],[Rate
(L/S)]],"")</f>
        <v>0</v>
      </c>
      <c r="AY843" s="7">
        <f>IFERROR(VLOOKUP(Table1[[#This Row],[Stock]],[2]CUS030!$A$5:$BO$10000,56,0)/Table1[[#This Row],[Rate
(L/S)]],"")</f>
        <v>0</v>
      </c>
      <c r="AZ843" s="7">
        <f>IFERROR(VLOOKUP(Table1[[#This Row],[Stock]],[2]CUS030!$A$5:$BO$10000,57,0)/Table1[[#This Row],[Rate
(L/S)]],"")</f>
        <v>0</v>
      </c>
      <c r="BA843" s="7">
        <f>IFERROR(VLOOKUP(Table1[[#This Row],[Stock]],[2]CUS030!$A$5:$BO$10000,58,0)/Table1[[#This Row],[Rate
(L/S)]],"")</f>
        <v>0</v>
      </c>
      <c r="BB843" s="7">
        <f>IFERROR(VLOOKUP(Table1[[#This Row],[Stock]],[2]CUS030!$A$5:$BO$10000,59,0)/Table1[[#This Row],[Rate
(L/S)]],"")</f>
        <v>0</v>
      </c>
      <c r="BC843" s="7">
        <f>IFERROR(VLOOKUP(Table1[[#This Row],[Stock]],[2]CUS030!$A$5:$BO$10000,60,0)/Table1[[#This Row],[Rate
(L/S)]],"")</f>
        <v>0</v>
      </c>
      <c r="BD843" s="7">
        <f>IFERROR(VLOOKUP(Table1[[#This Row],[Stock]],[2]CUS030!$A$5:$BO$10000,61,0)/Table1[[#This Row],[Rate
(L/S)]],"")</f>
        <v>0</v>
      </c>
      <c r="BE843" s="7">
        <f>IFERROR(VLOOKUP(Table1[[#This Row],[Stock]],[2]CUS030!$A$5:$BO$10000,62,0)/Table1[[#This Row],[Rate
(L/S)]],"")</f>
        <v>0</v>
      </c>
      <c r="BF843" s="7">
        <f>IFERROR(VLOOKUP(Table1[[#This Row],[Stock]],[2]CUS030!$A$5:$BO$10000,63,0)/Table1[[#This Row],[Rate
(L/S)]],"")</f>
        <v>0</v>
      </c>
      <c r="BG843" s="7">
        <f>IFERROR(VLOOKUP(Table1[[#This Row],[Stock]],[2]CUS030!$A$5:$BO$10000,64,0)/Table1[[#This Row],[Rate
(L/S)]],"")</f>
        <v>0</v>
      </c>
      <c r="BH843" s="7">
        <f>IFERROR(VLOOKUP(Table1[[#This Row],[Stock]],[2]CUS030!$A$5:$BO$10000,65,0)/Table1[[#This Row],[Rate
(L/S)]],"")</f>
        <v>0</v>
      </c>
      <c r="BI843" s="7" t="s">
        <v>1</v>
      </c>
      <c r="BJ843" s="15">
        <f>IFERROR(IF(Table1[[#This Row],[S.Material]]="S",(Table1[[#This Row],[Total Qty]]+Table1[[#This Row],[N+1]]+Table1[[#This Row],[N+2]]),Table1[[#This Row],[Total Qty]]+Table1[[#This Row],[N+1]]),)</f>
        <v>0</v>
      </c>
      <c r="BK843" s="7" t="str">
        <f>IFERROR(IF(((AVERAGE((Table1[[#This Row],[N+1]],Table1[[#This Row],[N+2]]),Table1[[#This Row],[N+3]])-(Table1[[#This Row],[Total Qty]])))&gt;500,"Fixed&gt;500pcs",""),"")</f>
        <v/>
      </c>
      <c r="BL843" s="7" t="str">
        <f>IF(AND(Table1[[#This Row],[Last Forcast]]=0,Table1[[#This Row],[Total Qty]]&gt;0,Table1[[#This Row],[N+1]]&gt;0),"Check PO again","")</f>
        <v/>
      </c>
    </row>
    <row r="844" spans="2:64" x14ac:dyDescent="0.3">
      <c r="B844">
        <v>842</v>
      </c>
      <c r="C844" t="s">
        <v>1052</v>
      </c>
      <c r="D844">
        <f>IFERROR(ROUND((MID(Table1[[#This Row],[Production]],35,(LEN(Table1[[#This Row],[Production]]))-37)/(MID(Table1[[#This Row],[Stock]],35,(LEN(Table1[[#This Row],[Stock]]))-37))),0),"")</f>
        <v>1</v>
      </c>
      <c r="E844" t="s">
        <v>1052</v>
      </c>
      <c r="F844" s="16">
        <f>VLOOKUP(LEFT(Table1[[#This Row],[Production]],LEN(Table1[[#This Row],[Production]])-7),Item!$A$5:$Z$1000,26,0)</f>
        <v>9.6110000000000007</v>
      </c>
      <c r="H844" s="8" t="str">
        <f>IFERROR(VLOOKUP(MID(Table1[[#This Row],[Production]],10,2),Special!$B$2:$D$26,3,0),"")</f>
        <v>S</v>
      </c>
      <c r="J844" t="b">
        <f>EXACT(LEFT(Table1[[#This Row],[Stock]],12),LEFT(Table1[[#This Row],[Production]],12))</f>
        <v>1</v>
      </c>
      <c r="K844" t="b">
        <f>EXACT((RIGHT(Table1[[#This Row],[Stock]],3)),((RIGHT(Table1[[#This Row],[Production]],3))))</f>
        <v>1</v>
      </c>
      <c r="L844" s="14" t="str">
        <f>IFERROR(VLOOKUP(Table1[[#This Row],[Stock]],[1]Sheet1!$A$7:$N$10000,14,0),"")</f>
        <v/>
      </c>
      <c r="M844" s="14" t="str">
        <f>IFERROR(ROUND((Table1[[#This Row],[Stock
(S&amp;L)]]/Table1[[#This Row],[Rate
(L/S)]]),0),"")</f>
        <v/>
      </c>
      <c r="O844" t="str">
        <f>IF(Table1[[#This Row],[Rate
(L/S)]]=1,"P/E","C")</f>
        <v>P/E</v>
      </c>
      <c r="P844" s="7">
        <f>IFERROR(VLOOKUP(Table1[[#This Row],[Stock]],[2]CUS030!$A$5:$BO$10000,21,0)/Table1[[#This Row],[Rate
(L/S)]],"")</f>
        <v>0</v>
      </c>
      <c r="Q844" s="7">
        <f>IFERROR(VLOOKUP(Table1[[#This Row],[Stock]],[2]CUS030!$A$5:$BO$10000,22,0)/Table1[[#This Row],[Rate
(L/S)]],"")</f>
        <v>0</v>
      </c>
      <c r="R844" s="7">
        <f>IFERROR(VLOOKUP(Table1[[#This Row],[Stock]],[2]CUS030!$A$5:$BO$10000,23,0)/Table1[[#This Row],[Rate
(L/S)]],"")</f>
        <v>0</v>
      </c>
      <c r="S844" s="7">
        <f>IFERROR(VLOOKUP(Table1[[#This Row],[Stock]],[2]CUS030!$A$5:$BO$10000,24,0)/Table1[[#This Row],[Rate
(L/S)]],"")</f>
        <v>0</v>
      </c>
      <c r="T844" s="7">
        <f>IFERROR(VLOOKUP(Table1[[#This Row],[Stock]],[2]CUS030!$A$5:$BO$10000,25,0)/Table1[[#This Row],[Rate
(L/S)]],"")</f>
        <v>0</v>
      </c>
      <c r="U844" s="7">
        <f>IFERROR(VLOOKUP(Table1[[#This Row],[Stock]],[2]CUS030!$A$5:$BO$10000,26,0)/Table1[[#This Row],[Rate
(L/S)]],"")</f>
        <v>0</v>
      </c>
      <c r="V844" s="7">
        <f>IFERROR(VLOOKUP(Table1[[#This Row],[Stock]],[2]CUS030!$A$5:$BO$10000,27,0)/Table1[[#This Row],[Rate
(L/S)]],"")</f>
        <v>0</v>
      </c>
      <c r="W844" s="7">
        <f>IFERROR(VLOOKUP(Table1[[#This Row],[Stock]],[2]CUS030!$A$5:$BO$10000,28,0)/Table1[[#This Row],[Rate
(L/S)]],"")</f>
        <v>0</v>
      </c>
      <c r="X844" s="7">
        <f>IFERROR(VLOOKUP(Table1[[#This Row],[Stock]],[2]CUS030!$A$5:$BO$10000,29,0)/Table1[[#This Row],[Rate
(L/S)]],"")</f>
        <v>0</v>
      </c>
      <c r="Y844" s="7">
        <f>IFERROR(VLOOKUP(Table1[[#This Row],[Stock]],[2]CUS030!$A$5:$BO$10000,30,0)/Table1[[#This Row],[Rate
(L/S)]],"")</f>
        <v>0</v>
      </c>
      <c r="Z844" s="7">
        <f>IFERROR(VLOOKUP(Table1[[#This Row],[Stock]],[2]CUS030!$A$5:$BO$10000,31,0)/Table1[[#This Row],[Rate
(L/S)]],"")</f>
        <v>0</v>
      </c>
      <c r="AA844" s="7">
        <f>IFERROR(VLOOKUP(Table1[[#This Row],[Stock]],[2]CUS030!$A$5:$BO$10000,32,0)/Table1[[#This Row],[Rate
(L/S)]],"")</f>
        <v>0</v>
      </c>
      <c r="AB844" s="7">
        <f>IFERROR(VLOOKUP(Table1[[#This Row],[Stock]],[2]CUS030!$A$5:$BO$10000,33,0)/Table1[[#This Row],[Rate
(L/S)]],"")</f>
        <v>0</v>
      </c>
      <c r="AC844" s="7">
        <f>IFERROR(VLOOKUP(Table1[[#This Row],[Stock]],[2]CUS030!$A$5:$BO$10000,34,0)/Table1[[#This Row],[Rate
(L/S)]],"")</f>
        <v>0</v>
      </c>
      <c r="AD844" s="7">
        <f>IFERROR(VLOOKUP(Table1[[#This Row],[Stock]],[2]CUS030!$A$5:$BO$10000,35,0)/Table1[[#This Row],[Rate
(L/S)]],"")</f>
        <v>0</v>
      </c>
      <c r="AE844" s="7">
        <f>IFERROR(VLOOKUP(Table1[[#This Row],[Stock]],[2]CUS030!$A$5:$BO$10000,36,0)/Table1[[#This Row],[Rate
(L/S)]],"")</f>
        <v>0</v>
      </c>
      <c r="AF844" s="7">
        <f>IFERROR(VLOOKUP(Table1[[#This Row],[Stock]],[2]CUS030!$A$5:$BO$10000,37,0)/Table1[[#This Row],[Rate
(L/S)]],"")</f>
        <v>0</v>
      </c>
      <c r="AG844" s="7">
        <f>IFERROR(VLOOKUP(Table1[[#This Row],[Stock]],[2]CUS030!$A$5:$BO$10000,38,0)/Table1[[#This Row],[Rate
(L/S)]],"")</f>
        <v>0</v>
      </c>
      <c r="AH844" s="7">
        <f>IFERROR(VLOOKUP(Table1[[#This Row],[Stock]],[2]CUS030!$A$5:$BO$10000,39,0)/Table1[[#This Row],[Rate
(L/S)]],"")</f>
        <v>0</v>
      </c>
      <c r="AI844" s="7">
        <f>IFERROR(VLOOKUP(Table1[[#This Row],[Stock]],[2]CUS030!$A$5:$BO$10000,40,0)/Table1[[#This Row],[Rate
(L/S)]],"")</f>
        <v>0</v>
      </c>
      <c r="AJ844" s="7">
        <f>IFERROR(VLOOKUP(Table1[[#This Row],[Stock]],[2]CUS030!$A$5:$BO$10000,41,0)/Table1[[#This Row],[Rate
(L/S)]],"")</f>
        <v>0</v>
      </c>
      <c r="AK844" s="7">
        <f>IFERROR(VLOOKUP(Table1[[#This Row],[Stock]],[2]CUS030!$A$5:$BO$10000,42,0)/Table1[[#This Row],[Rate
(L/S)]],"")</f>
        <v>0</v>
      </c>
      <c r="AL844" s="7">
        <f>IFERROR(VLOOKUP(Table1[[#This Row],[Stock]],[2]CUS030!$A$5:$BO$10000,43,0)/Table1[[#This Row],[Rate
(L/S)]],"")</f>
        <v>0</v>
      </c>
      <c r="AM844" s="7">
        <f>IFERROR(VLOOKUP(Table1[[#This Row],[Stock]],[2]CUS030!$A$5:$BO$10000,44,0)/Table1[[#This Row],[Rate
(L/S)]],"")</f>
        <v>0</v>
      </c>
      <c r="AN844" s="7">
        <f>IFERROR(VLOOKUP(Table1[[#This Row],[Stock]],[2]CUS030!$A$5:$BO$10000,45,0)/Table1[[#This Row],[Rate
(L/S)]],"")</f>
        <v>0</v>
      </c>
      <c r="AO844" s="7">
        <f>IFERROR(VLOOKUP(Table1[[#This Row],[Stock]],[2]CUS030!$A$5:$BO$10000,46,0)/Table1[[#This Row],[Rate
(L/S)]],"")</f>
        <v>0</v>
      </c>
      <c r="AP844" s="7">
        <f>IFERROR(VLOOKUP(Table1[[#This Row],[Stock]],[2]CUS030!$A$5:$BO$10000,47,0)/Table1[[#This Row],[Rate
(L/S)]],"")</f>
        <v>0</v>
      </c>
      <c r="AQ844" s="7">
        <f>IFERROR(VLOOKUP(Table1[[#This Row],[Stock]],[2]CUS030!$A$5:$BO$10000,48,0)/Table1[[#This Row],[Rate
(L/S)]],"")</f>
        <v>0</v>
      </c>
      <c r="AR844" s="7">
        <f>IFERROR(VLOOKUP(Table1[[#This Row],[Stock]],[2]CUS030!$A$5:$BO$10000,49,0)/Table1[[#This Row],[Rate
(L/S)]],"")</f>
        <v>0</v>
      </c>
      <c r="AS844" s="7">
        <f>IFERROR(VLOOKUP(Table1[[#This Row],[Stock]],[2]CUS030!$A$5:$BO$10000,50,0)/Table1[[#This Row],[Rate
(L/S)]],"")</f>
        <v>0</v>
      </c>
      <c r="AT844" s="7">
        <f>IFERROR(VLOOKUP(Table1[[#This Row],[Stock]],[2]CUS030!$A$5:$BO$10000,51,0)/Table1[[#This Row],[Rate
(L/S)]],"")</f>
        <v>0</v>
      </c>
      <c r="AU844" s="7">
        <f>IFERROR(VLOOKUP(Table1[[#This Row],[Stock]],[2]CUS030!$A$5:$BO$10000,52,0)/Table1[[#This Row],[Rate
(L/S)]],"")</f>
        <v>0</v>
      </c>
      <c r="AV844" s="7">
        <f>IFERROR(VLOOKUP(Table1[[#This Row],[Stock]],[2]CUS030!$A$5:$BO$10000,53,0)/Table1[[#This Row],[Rate
(L/S)]],"")</f>
        <v>0</v>
      </c>
      <c r="AW844" s="7">
        <f>IFERROR(VLOOKUP(Table1[[#This Row],[Stock]],[2]CUS030!$A$5:$BO$10000,54,0)/Table1[[#This Row],[Rate
(L/S)]],"")</f>
        <v>0</v>
      </c>
      <c r="AX844" s="7">
        <f>IFERROR(VLOOKUP(Table1[[#This Row],[Stock]],[2]CUS030!$A$5:$BO$10000,55,0)/Table1[[#This Row],[Rate
(L/S)]],"")</f>
        <v>0</v>
      </c>
      <c r="AY844" s="7">
        <f>IFERROR(VLOOKUP(Table1[[#This Row],[Stock]],[2]CUS030!$A$5:$BO$10000,56,0)/Table1[[#This Row],[Rate
(L/S)]],"")</f>
        <v>0</v>
      </c>
      <c r="AZ844" s="7">
        <f>IFERROR(VLOOKUP(Table1[[#This Row],[Stock]],[2]CUS030!$A$5:$BO$10000,57,0)/Table1[[#This Row],[Rate
(L/S)]],"")</f>
        <v>0</v>
      </c>
      <c r="BA844" s="7">
        <f>IFERROR(VLOOKUP(Table1[[#This Row],[Stock]],[2]CUS030!$A$5:$BO$10000,58,0)/Table1[[#This Row],[Rate
(L/S)]],"")</f>
        <v>0</v>
      </c>
      <c r="BB844" s="7">
        <f>IFERROR(VLOOKUP(Table1[[#This Row],[Stock]],[2]CUS030!$A$5:$BO$10000,59,0)/Table1[[#This Row],[Rate
(L/S)]],"")</f>
        <v>0</v>
      </c>
      <c r="BC844" s="7">
        <f>IFERROR(VLOOKUP(Table1[[#This Row],[Stock]],[2]CUS030!$A$5:$BO$10000,60,0)/Table1[[#This Row],[Rate
(L/S)]],"")</f>
        <v>0</v>
      </c>
      <c r="BD844" s="7">
        <f>IFERROR(VLOOKUP(Table1[[#This Row],[Stock]],[2]CUS030!$A$5:$BO$10000,61,0)/Table1[[#This Row],[Rate
(L/S)]],"")</f>
        <v>0</v>
      </c>
      <c r="BE844" s="7">
        <f>IFERROR(VLOOKUP(Table1[[#This Row],[Stock]],[2]CUS030!$A$5:$BO$10000,62,0)/Table1[[#This Row],[Rate
(L/S)]],"")</f>
        <v>0</v>
      </c>
      <c r="BF844" s="7">
        <f>IFERROR(VLOOKUP(Table1[[#This Row],[Stock]],[2]CUS030!$A$5:$BO$10000,63,0)/Table1[[#This Row],[Rate
(L/S)]],"")</f>
        <v>0</v>
      </c>
      <c r="BG844" s="7">
        <f>IFERROR(VLOOKUP(Table1[[#This Row],[Stock]],[2]CUS030!$A$5:$BO$10000,64,0)/Table1[[#This Row],[Rate
(L/S)]],"")</f>
        <v>0</v>
      </c>
      <c r="BH844" s="7">
        <f>IFERROR(VLOOKUP(Table1[[#This Row],[Stock]],[2]CUS030!$A$5:$BO$10000,65,0)/Table1[[#This Row],[Rate
(L/S)]],"")</f>
        <v>0</v>
      </c>
      <c r="BI844" s="7" t="s">
        <v>1</v>
      </c>
      <c r="BJ844" s="15">
        <f>IFERROR(IF(Table1[[#This Row],[S.Material]]="S",(Table1[[#This Row],[Total Qty]]+Table1[[#This Row],[N+1]]+Table1[[#This Row],[N+2]]),Table1[[#This Row],[Total Qty]]+Table1[[#This Row],[N+1]]),)</f>
        <v>0</v>
      </c>
      <c r="BK844" s="7" t="str">
        <f>IFERROR(IF(((AVERAGE((Table1[[#This Row],[N+1]],Table1[[#This Row],[N+2]]),Table1[[#This Row],[N+3]])-(Table1[[#This Row],[Total Qty]])))&gt;500,"Fixed&gt;500pcs",""),"")</f>
        <v/>
      </c>
      <c r="BL844" s="7" t="str">
        <f>IF(AND(Table1[[#This Row],[Last Forcast]]=0,Table1[[#This Row],[Total Qty]]&gt;0,Table1[[#This Row],[N+1]]&gt;0),"Check PO again","")</f>
        <v/>
      </c>
    </row>
    <row r="845" spans="2:64" x14ac:dyDescent="0.3">
      <c r="B845">
        <v>843</v>
      </c>
      <c r="C845" t="s">
        <v>1053</v>
      </c>
      <c r="D845">
        <f>IFERROR(ROUND((MID(Table1[[#This Row],[Production]],35,(LEN(Table1[[#This Row],[Production]]))-37)/(MID(Table1[[#This Row],[Stock]],35,(LEN(Table1[[#This Row],[Stock]]))-37))),0),"")</f>
        <v>1</v>
      </c>
      <c r="E845" t="s">
        <v>1053</v>
      </c>
      <c r="F845" s="16">
        <f>VLOOKUP(LEFT(Table1[[#This Row],[Production]],LEN(Table1[[#This Row],[Production]])-7),Item!$A$5:$Z$1000,26,0)</f>
        <v>1.9410000000000001</v>
      </c>
      <c r="H845" s="8" t="str">
        <f>IFERROR(VLOOKUP(MID(Table1[[#This Row],[Production]],10,2),Special!$B$2:$D$26,3,0),"")</f>
        <v>-</v>
      </c>
      <c r="J845" t="b">
        <f>EXACT(LEFT(Table1[[#This Row],[Stock]],12),LEFT(Table1[[#This Row],[Production]],12))</f>
        <v>1</v>
      </c>
      <c r="K845" t="b">
        <f>EXACT((RIGHT(Table1[[#This Row],[Stock]],3)),((RIGHT(Table1[[#This Row],[Production]],3))))</f>
        <v>1</v>
      </c>
      <c r="L845" s="14" t="str">
        <f>IFERROR(VLOOKUP(Table1[[#This Row],[Stock]],[1]Sheet1!$A$7:$N$10000,14,0),"")</f>
        <v/>
      </c>
      <c r="M845" s="14" t="str">
        <f>IFERROR(ROUND((Table1[[#This Row],[Stock
(S&amp;L)]]/Table1[[#This Row],[Rate
(L/S)]]),0),"")</f>
        <v/>
      </c>
      <c r="O845" t="str">
        <f>IF(Table1[[#This Row],[Rate
(L/S)]]=1,"P/E","C")</f>
        <v>P/E</v>
      </c>
      <c r="P845" s="7">
        <f>IFERROR(VLOOKUP(Table1[[#This Row],[Stock]],[2]CUS030!$A$5:$BO$10000,21,0)/Table1[[#This Row],[Rate
(L/S)]],"")</f>
        <v>0</v>
      </c>
      <c r="Q845" s="7">
        <f>IFERROR(VLOOKUP(Table1[[#This Row],[Stock]],[2]CUS030!$A$5:$BO$10000,22,0)/Table1[[#This Row],[Rate
(L/S)]],"")</f>
        <v>0</v>
      </c>
      <c r="R845" s="7">
        <f>IFERROR(VLOOKUP(Table1[[#This Row],[Stock]],[2]CUS030!$A$5:$BO$10000,23,0)/Table1[[#This Row],[Rate
(L/S)]],"")</f>
        <v>0</v>
      </c>
      <c r="S845" s="7">
        <f>IFERROR(VLOOKUP(Table1[[#This Row],[Stock]],[2]CUS030!$A$5:$BO$10000,24,0)/Table1[[#This Row],[Rate
(L/S)]],"")</f>
        <v>0</v>
      </c>
      <c r="T845" s="7">
        <f>IFERROR(VLOOKUP(Table1[[#This Row],[Stock]],[2]CUS030!$A$5:$BO$10000,25,0)/Table1[[#This Row],[Rate
(L/S)]],"")</f>
        <v>0</v>
      </c>
      <c r="U845" s="7">
        <f>IFERROR(VLOOKUP(Table1[[#This Row],[Stock]],[2]CUS030!$A$5:$BO$10000,26,0)/Table1[[#This Row],[Rate
(L/S)]],"")</f>
        <v>0</v>
      </c>
      <c r="V845" s="7">
        <f>IFERROR(VLOOKUP(Table1[[#This Row],[Stock]],[2]CUS030!$A$5:$BO$10000,27,0)/Table1[[#This Row],[Rate
(L/S)]],"")</f>
        <v>0</v>
      </c>
      <c r="W845" s="7">
        <f>IFERROR(VLOOKUP(Table1[[#This Row],[Stock]],[2]CUS030!$A$5:$BO$10000,28,0)/Table1[[#This Row],[Rate
(L/S)]],"")</f>
        <v>0</v>
      </c>
      <c r="X845" s="7">
        <f>IFERROR(VLOOKUP(Table1[[#This Row],[Stock]],[2]CUS030!$A$5:$BO$10000,29,0)/Table1[[#This Row],[Rate
(L/S)]],"")</f>
        <v>0</v>
      </c>
      <c r="Y845" s="7">
        <f>IFERROR(VLOOKUP(Table1[[#This Row],[Stock]],[2]CUS030!$A$5:$BO$10000,30,0)/Table1[[#This Row],[Rate
(L/S)]],"")</f>
        <v>0</v>
      </c>
      <c r="Z845" s="7">
        <f>IFERROR(VLOOKUP(Table1[[#This Row],[Stock]],[2]CUS030!$A$5:$BO$10000,31,0)/Table1[[#This Row],[Rate
(L/S)]],"")</f>
        <v>0</v>
      </c>
      <c r="AA845" s="7">
        <f>IFERROR(VLOOKUP(Table1[[#This Row],[Stock]],[2]CUS030!$A$5:$BO$10000,32,0)/Table1[[#This Row],[Rate
(L/S)]],"")</f>
        <v>0</v>
      </c>
      <c r="AB845" s="7">
        <f>IFERROR(VLOOKUP(Table1[[#This Row],[Stock]],[2]CUS030!$A$5:$BO$10000,33,0)/Table1[[#This Row],[Rate
(L/S)]],"")</f>
        <v>0</v>
      </c>
      <c r="AC845" s="7">
        <f>IFERROR(VLOOKUP(Table1[[#This Row],[Stock]],[2]CUS030!$A$5:$BO$10000,34,0)/Table1[[#This Row],[Rate
(L/S)]],"")</f>
        <v>0</v>
      </c>
      <c r="AD845" s="7">
        <f>IFERROR(VLOOKUP(Table1[[#This Row],[Stock]],[2]CUS030!$A$5:$BO$10000,35,0)/Table1[[#This Row],[Rate
(L/S)]],"")</f>
        <v>0</v>
      </c>
      <c r="AE845" s="7">
        <f>IFERROR(VLOOKUP(Table1[[#This Row],[Stock]],[2]CUS030!$A$5:$BO$10000,36,0)/Table1[[#This Row],[Rate
(L/S)]],"")</f>
        <v>0</v>
      </c>
      <c r="AF845" s="7">
        <f>IFERROR(VLOOKUP(Table1[[#This Row],[Stock]],[2]CUS030!$A$5:$BO$10000,37,0)/Table1[[#This Row],[Rate
(L/S)]],"")</f>
        <v>0</v>
      </c>
      <c r="AG845" s="7">
        <f>IFERROR(VLOOKUP(Table1[[#This Row],[Stock]],[2]CUS030!$A$5:$BO$10000,38,0)/Table1[[#This Row],[Rate
(L/S)]],"")</f>
        <v>0</v>
      </c>
      <c r="AH845" s="7">
        <f>IFERROR(VLOOKUP(Table1[[#This Row],[Stock]],[2]CUS030!$A$5:$BO$10000,39,0)/Table1[[#This Row],[Rate
(L/S)]],"")</f>
        <v>0</v>
      </c>
      <c r="AI845" s="7">
        <f>IFERROR(VLOOKUP(Table1[[#This Row],[Stock]],[2]CUS030!$A$5:$BO$10000,40,0)/Table1[[#This Row],[Rate
(L/S)]],"")</f>
        <v>0</v>
      </c>
      <c r="AJ845" s="7">
        <f>IFERROR(VLOOKUP(Table1[[#This Row],[Stock]],[2]CUS030!$A$5:$BO$10000,41,0)/Table1[[#This Row],[Rate
(L/S)]],"")</f>
        <v>0</v>
      </c>
      <c r="AK845" s="7">
        <f>IFERROR(VLOOKUP(Table1[[#This Row],[Stock]],[2]CUS030!$A$5:$BO$10000,42,0)/Table1[[#This Row],[Rate
(L/S)]],"")</f>
        <v>0</v>
      </c>
      <c r="AL845" s="7">
        <f>IFERROR(VLOOKUP(Table1[[#This Row],[Stock]],[2]CUS030!$A$5:$BO$10000,43,0)/Table1[[#This Row],[Rate
(L/S)]],"")</f>
        <v>0</v>
      </c>
      <c r="AM845" s="7">
        <f>IFERROR(VLOOKUP(Table1[[#This Row],[Stock]],[2]CUS030!$A$5:$BO$10000,44,0)/Table1[[#This Row],[Rate
(L/S)]],"")</f>
        <v>0</v>
      </c>
      <c r="AN845" s="7">
        <f>IFERROR(VLOOKUP(Table1[[#This Row],[Stock]],[2]CUS030!$A$5:$BO$10000,45,0)/Table1[[#This Row],[Rate
(L/S)]],"")</f>
        <v>0</v>
      </c>
      <c r="AO845" s="7">
        <f>IFERROR(VLOOKUP(Table1[[#This Row],[Stock]],[2]CUS030!$A$5:$BO$10000,46,0)/Table1[[#This Row],[Rate
(L/S)]],"")</f>
        <v>0</v>
      </c>
      <c r="AP845" s="7">
        <f>IFERROR(VLOOKUP(Table1[[#This Row],[Stock]],[2]CUS030!$A$5:$BO$10000,47,0)/Table1[[#This Row],[Rate
(L/S)]],"")</f>
        <v>0</v>
      </c>
      <c r="AQ845" s="7">
        <f>IFERROR(VLOOKUP(Table1[[#This Row],[Stock]],[2]CUS030!$A$5:$BO$10000,48,0)/Table1[[#This Row],[Rate
(L/S)]],"")</f>
        <v>0</v>
      </c>
      <c r="AR845" s="7">
        <f>IFERROR(VLOOKUP(Table1[[#This Row],[Stock]],[2]CUS030!$A$5:$BO$10000,49,0)/Table1[[#This Row],[Rate
(L/S)]],"")</f>
        <v>0</v>
      </c>
      <c r="AS845" s="7">
        <f>IFERROR(VLOOKUP(Table1[[#This Row],[Stock]],[2]CUS030!$A$5:$BO$10000,50,0)/Table1[[#This Row],[Rate
(L/S)]],"")</f>
        <v>0</v>
      </c>
      <c r="AT845" s="7">
        <f>IFERROR(VLOOKUP(Table1[[#This Row],[Stock]],[2]CUS030!$A$5:$BO$10000,51,0)/Table1[[#This Row],[Rate
(L/S)]],"")</f>
        <v>0</v>
      </c>
      <c r="AU845" s="7">
        <f>IFERROR(VLOOKUP(Table1[[#This Row],[Stock]],[2]CUS030!$A$5:$BO$10000,52,0)/Table1[[#This Row],[Rate
(L/S)]],"")</f>
        <v>0</v>
      </c>
      <c r="AV845" s="7">
        <f>IFERROR(VLOOKUP(Table1[[#This Row],[Stock]],[2]CUS030!$A$5:$BO$10000,53,0)/Table1[[#This Row],[Rate
(L/S)]],"")</f>
        <v>0</v>
      </c>
      <c r="AW845" s="7">
        <f>IFERROR(VLOOKUP(Table1[[#This Row],[Stock]],[2]CUS030!$A$5:$BO$10000,54,0)/Table1[[#This Row],[Rate
(L/S)]],"")</f>
        <v>0</v>
      </c>
      <c r="AX845" s="7">
        <f>IFERROR(VLOOKUP(Table1[[#This Row],[Stock]],[2]CUS030!$A$5:$BO$10000,55,0)/Table1[[#This Row],[Rate
(L/S)]],"")</f>
        <v>0</v>
      </c>
      <c r="AY845" s="7">
        <f>IFERROR(VLOOKUP(Table1[[#This Row],[Stock]],[2]CUS030!$A$5:$BO$10000,56,0)/Table1[[#This Row],[Rate
(L/S)]],"")</f>
        <v>0</v>
      </c>
      <c r="AZ845" s="7">
        <f>IFERROR(VLOOKUP(Table1[[#This Row],[Stock]],[2]CUS030!$A$5:$BO$10000,57,0)/Table1[[#This Row],[Rate
(L/S)]],"")</f>
        <v>0</v>
      </c>
      <c r="BA845" s="7">
        <f>IFERROR(VLOOKUP(Table1[[#This Row],[Stock]],[2]CUS030!$A$5:$BO$10000,58,0)/Table1[[#This Row],[Rate
(L/S)]],"")</f>
        <v>0</v>
      </c>
      <c r="BB845" s="7">
        <f>IFERROR(VLOOKUP(Table1[[#This Row],[Stock]],[2]CUS030!$A$5:$BO$10000,59,0)/Table1[[#This Row],[Rate
(L/S)]],"")</f>
        <v>0</v>
      </c>
      <c r="BC845" s="7">
        <f>IFERROR(VLOOKUP(Table1[[#This Row],[Stock]],[2]CUS030!$A$5:$BO$10000,60,0)/Table1[[#This Row],[Rate
(L/S)]],"")</f>
        <v>0</v>
      </c>
      <c r="BD845" s="7">
        <f>IFERROR(VLOOKUP(Table1[[#This Row],[Stock]],[2]CUS030!$A$5:$BO$10000,61,0)/Table1[[#This Row],[Rate
(L/S)]],"")</f>
        <v>0</v>
      </c>
      <c r="BE845" s="7">
        <f>IFERROR(VLOOKUP(Table1[[#This Row],[Stock]],[2]CUS030!$A$5:$BO$10000,62,0)/Table1[[#This Row],[Rate
(L/S)]],"")</f>
        <v>0</v>
      </c>
      <c r="BF845" s="7">
        <f>IFERROR(VLOOKUP(Table1[[#This Row],[Stock]],[2]CUS030!$A$5:$BO$10000,63,0)/Table1[[#This Row],[Rate
(L/S)]],"")</f>
        <v>0</v>
      </c>
      <c r="BG845" s="7">
        <f>IFERROR(VLOOKUP(Table1[[#This Row],[Stock]],[2]CUS030!$A$5:$BO$10000,64,0)/Table1[[#This Row],[Rate
(L/S)]],"")</f>
        <v>0</v>
      </c>
      <c r="BH845" s="7">
        <f>IFERROR(VLOOKUP(Table1[[#This Row],[Stock]],[2]CUS030!$A$5:$BO$10000,65,0)/Table1[[#This Row],[Rate
(L/S)]],"")</f>
        <v>0</v>
      </c>
      <c r="BI845" s="7" t="s">
        <v>1</v>
      </c>
      <c r="BJ845" s="15">
        <f>IFERROR(IF(Table1[[#This Row],[S.Material]]="S",(Table1[[#This Row],[Total Qty]]+Table1[[#This Row],[N+1]]+Table1[[#This Row],[N+2]]),Table1[[#This Row],[Total Qty]]+Table1[[#This Row],[N+1]]),)</f>
        <v>0</v>
      </c>
      <c r="BK845" s="7" t="str">
        <f>IFERROR(IF(((AVERAGE((Table1[[#This Row],[N+1]],Table1[[#This Row],[N+2]]),Table1[[#This Row],[N+3]])-(Table1[[#This Row],[Total Qty]])))&gt;500,"Fixed&gt;500pcs",""),"")</f>
        <v/>
      </c>
      <c r="BL845" s="7" t="str">
        <f>IF(AND(Table1[[#This Row],[Last Forcast]]=0,Table1[[#This Row],[Total Qty]]&gt;0,Table1[[#This Row],[N+1]]&gt;0),"Check PO again","")</f>
        <v/>
      </c>
    </row>
    <row r="846" spans="2:64" x14ac:dyDescent="0.3">
      <c r="B846">
        <v>844</v>
      </c>
      <c r="C846" t="s">
        <v>1054</v>
      </c>
      <c r="D846">
        <f>IFERROR(ROUND((MID(Table1[[#This Row],[Production]],35,(LEN(Table1[[#This Row],[Production]]))-37)/(MID(Table1[[#This Row],[Stock]],35,(LEN(Table1[[#This Row],[Stock]]))-37))),0),"")</f>
        <v>79</v>
      </c>
      <c r="E846" t="s">
        <v>1098</v>
      </c>
      <c r="F846" s="16">
        <f>VLOOKUP(LEFT(Table1[[#This Row],[Production]],LEN(Table1[[#This Row],[Production]])-7),Item!$A$5:$Z$1000,26,0)</f>
        <v>1.78</v>
      </c>
      <c r="H846" s="8" t="str">
        <f>IFERROR(VLOOKUP(MID(Table1[[#This Row],[Production]],10,2),Special!$B$2:$D$26,3,0),"")</f>
        <v>-</v>
      </c>
      <c r="J846" t="b">
        <f>EXACT(LEFT(Table1[[#This Row],[Stock]],12),LEFT(Table1[[#This Row],[Production]],12))</f>
        <v>1</v>
      </c>
      <c r="K846" t="b">
        <f>EXACT((RIGHT(Table1[[#This Row],[Stock]],3)),((RIGHT(Table1[[#This Row],[Production]],3))))</f>
        <v>1</v>
      </c>
      <c r="L846" s="14" t="str">
        <f>IFERROR(VLOOKUP(Table1[[#This Row],[Stock]],[1]Sheet1!$A$7:$N$10000,14,0),"")</f>
        <v/>
      </c>
      <c r="M846" s="14" t="str">
        <f>IFERROR(ROUND((Table1[[#This Row],[Stock
(S&amp;L)]]/Table1[[#This Row],[Rate
(L/S)]]),0),"")</f>
        <v/>
      </c>
      <c r="O846" t="str">
        <f>IF(Table1[[#This Row],[Rate
(L/S)]]=1,"P/E","C")</f>
        <v>C</v>
      </c>
      <c r="P846" s="7">
        <f>IFERROR(VLOOKUP(Table1[[#This Row],[Stock]],[2]CUS030!$A$5:$BO$10000,21,0)/Table1[[#This Row],[Rate
(L/S)]],"")</f>
        <v>0</v>
      </c>
      <c r="Q846" s="7">
        <f>IFERROR(VLOOKUP(Table1[[#This Row],[Stock]],[2]CUS030!$A$5:$BO$10000,22,0)/Table1[[#This Row],[Rate
(L/S)]],"")</f>
        <v>0</v>
      </c>
      <c r="R846" s="7">
        <f>IFERROR(VLOOKUP(Table1[[#This Row],[Stock]],[2]CUS030!$A$5:$BO$10000,23,0)/Table1[[#This Row],[Rate
(L/S)]],"")</f>
        <v>0</v>
      </c>
      <c r="S846" s="7">
        <f>IFERROR(VLOOKUP(Table1[[#This Row],[Stock]],[2]CUS030!$A$5:$BO$10000,24,0)/Table1[[#This Row],[Rate
(L/S)]],"")</f>
        <v>0</v>
      </c>
      <c r="T846" s="7">
        <f>IFERROR(VLOOKUP(Table1[[#This Row],[Stock]],[2]CUS030!$A$5:$BO$10000,25,0)/Table1[[#This Row],[Rate
(L/S)]],"")</f>
        <v>0</v>
      </c>
      <c r="U846" s="7">
        <f>IFERROR(VLOOKUP(Table1[[#This Row],[Stock]],[2]CUS030!$A$5:$BO$10000,26,0)/Table1[[#This Row],[Rate
(L/S)]],"")</f>
        <v>0</v>
      </c>
      <c r="V846" s="7">
        <f>IFERROR(VLOOKUP(Table1[[#This Row],[Stock]],[2]CUS030!$A$5:$BO$10000,27,0)/Table1[[#This Row],[Rate
(L/S)]],"")</f>
        <v>0</v>
      </c>
      <c r="W846" s="7">
        <f>IFERROR(VLOOKUP(Table1[[#This Row],[Stock]],[2]CUS030!$A$5:$BO$10000,28,0)/Table1[[#This Row],[Rate
(L/S)]],"")</f>
        <v>0</v>
      </c>
      <c r="X846" s="7">
        <f>IFERROR(VLOOKUP(Table1[[#This Row],[Stock]],[2]CUS030!$A$5:$BO$10000,29,0)/Table1[[#This Row],[Rate
(L/S)]],"")</f>
        <v>0</v>
      </c>
      <c r="Y846" s="7">
        <f>IFERROR(VLOOKUP(Table1[[#This Row],[Stock]],[2]CUS030!$A$5:$BO$10000,30,0)/Table1[[#This Row],[Rate
(L/S)]],"")</f>
        <v>0</v>
      </c>
      <c r="Z846" s="7">
        <f>IFERROR(VLOOKUP(Table1[[#This Row],[Stock]],[2]CUS030!$A$5:$BO$10000,31,0)/Table1[[#This Row],[Rate
(L/S)]],"")</f>
        <v>0</v>
      </c>
      <c r="AA846" s="7">
        <f>IFERROR(VLOOKUP(Table1[[#This Row],[Stock]],[2]CUS030!$A$5:$BO$10000,32,0)/Table1[[#This Row],[Rate
(L/S)]],"")</f>
        <v>0</v>
      </c>
      <c r="AB846" s="7">
        <f>IFERROR(VLOOKUP(Table1[[#This Row],[Stock]],[2]CUS030!$A$5:$BO$10000,33,0)/Table1[[#This Row],[Rate
(L/S)]],"")</f>
        <v>0</v>
      </c>
      <c r="AC846" s="7">
        <f>IFERROR(VLOOKUP(Table1[[#This Row],[Stock]],[2]CUS030!$A$5:$BO$10000,34,0)/Table1[[#This Row],[Rate
(L/S)]],"")</f>
        <v>0</v>
      </c>
      <c r="AD846" s="7">
        <f>IFERROR(VLOOKUP(Table1[[#This Row],[Stock]],[2]CUS030!$A$5:$BO$10000,35,0)/Table1[[#This Row],[Rate
(L/S)]],"")</f>
        <v>0</v>
      </c>
      <c r="AE846" s="7">
        <f>IFERROR(VLOOKUP(Table1[[#This Row],[Stock]],[2]CUS030!$A$5:$BO$10000,36,0)/Table1[[#This Row],[Rate
(L/S)]],"")</f>
        <v>0</v>
      </c>
      <c r="AF846" s="7">
        <f>IFERROR(VLOOKUP(Table1[[#This Row],[Stock]],[2]CUS030!$A$5:$BO$10000,37,0)/Table1[[#This Row],[Rate
(L/S)]],"")</f>
        <v>0</v>
      </c>
      <c r="AG846" s="7">
        <f>IFERROR(VLOOKUP(Table1[[#This Row],[Stock]],[2]CUS030!$A$5:$BO$10000,38,0)/Table1[[#This Row],[Rate
(L/S)]],"")</f>
        <v>0</v>
      </c>
      <c r="AH846" s="7">
        <f>IFERROR(VLOOKUP(Table1[[#This Row],[Stock]],[2]CUS030!$A$5:$BO$10000,39,0)/Table1[[#This Row],[Rate
(L/S)]],"")</f>
        <v>0</v>
      </c>
      <c r="AI846" s="7">
        <f>IFERROR(VLOOKUP(Table1[[#This Row],[Stock]],[2]CUS030!$A$5:$BO$10000,40,0)/Table1[[#This Row],[Rate
(L/S)]],"")</f>
        <v>0</v>
      </c>
      <c r="AJ846" s="7">
        <f>IFERROR(VLOOKUP(Table1[[#This Row],[Stock]],[2]CUS030!$A$5:$BO$10000,41,0)/Table1[[#This Row],[Rate
(L/S)]],"")</f>
        <v>0</v>
      </c>
      <c r="AK846" s="7">
        <f>IFERROR(VLOOKUP(Table1[[#This Row],[Stock]],[2]CUS030!$A$5:$BO$10000,42,0)/Table1[[#This Row],[Rate
(L/S)]],"")</f>
        <v>0</v>
      </c>
      <c r="AL846" s="7">
        <f>IFERROR(VLOOKUP(Table1[[#This Row],[Stock]],[2]CUS030!$A$5:$BO$10000,43,0)/Table1[[#This Row],[Rate
(L/S)]],"")</f>
        <v>0</v>
      </c>
      <c r="AM846" s="7">
        <f>IFERROR(VLOOKUP(Table1[[#This Row],[Stock]],[2]CUS030!$A$5:$BO$10000,44,0)/Table1[[#This Row],[Rate
(L/S)]],"")</f>
        <v>0</v>
      </c>
      <c r="AN846" s="7">
        <f>IFERROR(VLOOKUP(Table1[[#This Row],[Stock]],[2]CUS030!$A$5:$BO$10000,45,0)/Table1[[#This Row],[Rate
(L/S)]],"")</f>
        <v>0</v>
      </c>
      <c r="AO846" s="7">
        <f>IFERROR(VLOOKUP(Table1[[#This Row],[Stock]],[2]CUS030!$A$5:$BO$10000,46,0)/Table1[[#This Row],[Rate
(L/S)]],"")</f>
        <v>0</v>
      </c>
      <c r="AP846" s="7">
        <f>IFERROR(VLOOKUP(Table1[[#This Row],[Stock]],[2]CUS030!$A$5:$BO$10000,47,0)/Table1[[#This Row],[Rate
(L/S)]],"")</f>
        <v>0</v>
      </c>
      <c r="AQ846" s="7">
        <f>IFERROR(VLOOKUP(Table1[[#This Row],[Stock]],[2]CUS030!$A$5:$BO$10000,48,0)/Table1[[#This Row],[Rate
(L/S)]],"")</f>
        <v>0</v>
      </c>
      <c r="AR846" s="7">
        <f>IFERROR(VLOOKUP(Table1[[#This Row],[Stock]],[2]CUS030!$A$5:$BO$10000,49,0)/Table1[[#This Row],[Rate
(L/S)]],"")</f>
        <v>0</v>
      </c>
      <c r="AS846" s="7">
        <f>IFERROR(VLOOKUP(Table1[[#This Row],[Stock]],[2]CUS030!$A$5:$BO$10000,50,0)/Table1[[#This Row],[Rate
(L/S)]],"")</f>
        <v>0</v>
      </c>
      <c r="AT846" s="7">
        <f>IFERROR(VLOOKUP(Table1[[#This Row],[Stock]],[2]CUS030!$A$5:$BO$10000,51,0)/Table1[[#This Row],[Rate
(L/S)]],"")</f>
        <v>0</v>
      </c>
      <c r="AU846" s="7">
        <f>IFERROR(VLOOKUP(Table1[[#This Row],[Stock]],[2]CUS030!$A$5:$BO$10000,52,0)/Table1[[#This Row],[Rate
(L/S)]],"")</f>
        <v>0</v>
      </c>
      <c r="AV846" s="7">
        <f>IFERROR(VLOOKUP(Table1[[#This Row],[Stock]],[2]CUS030!$A$5:$BO$10000,53,0)/Table1[[#This Row],[Rate
(L/S)]],"")</f>
        <v>0</v>
      </c>
      <c r="AW846" s="7">
        <f>IFERROR(VLOOKUP(Table1[[#This Row],[Stock]],[2]CUS030!$A$5:$BO$10000,54,0)/Table1[[#This Row],[Rate
(L/S)]],"")</f>
        <v>0</v>
      </c>
      <c r="AX846" s="7">
        <f>IFERROR(VLOOKUP(Table1[[#This Row],[Stock]],[2]CUS030!$A$5:$BO$10000,55,0)/Table1[[#This Row],[Rate
(L/S)]],"")</f>
        <v>0</v>
      </c>
      <c r="AY846" s="7">
        <f>IFERROR(VLOOKUP(Table1[[#This Row],[Stock]],[2]CUS030!$A$5:$BO$10000,56,0)/Table1[[#This Row],[Rate
(L/S)]],"")</f>
        <v>0</v>
      </c>
      <c r="AZ846" s="7">
        <f>IFERROR(VLOOKUP(Table1[[#This Row],[Stock]],[2]CUS030!$A$5:$BO$10000,57,0)/Table1[[#This Row],[Rate
(L/S)]],"")</f>
        <v>0</v>
      </c>
      <c r="BA846" s="7">
        <f>IFERROR(VLOOKUP(Table1[[#This Row],[Stock]],[2]CUS030!$A$5:$BO$10000,58,0)/Table1[[#This Row],[Rate
(L/S)]],"")</f>
        <v>0</v>
      </c>
      <c r="BB846" s="7">
        <f>IFERROR(VLOOKUP(Table1[[#This Row],[Stock]],[2]CUS030!$A$5:$BO$10000,59,0)/Table1[[#This Row],[Rate
(L/S)]],"")</f>
        <v>0</v>
      </c>
      <c r="BC846" s="7">
        <f>IFERROR(VLOOKUP(Table1[[#This Row],[Stock]],[2]CUS030!$A$5:$BO$10000,60,0)/Table1[[#This Row],[Rate
(L/S)]],"")</f>
        <v>0</v>
      </c>
      <c r="BD846" s="7">
        <f>IFERROR(VLOOKUP(Table1[[#This Row],[Stock]],[2]CUS030!$A$5:$BO$10000,61,0)/Table1[[#This Row],[Rate
(L/S)]],"")</f>
        <v>0</v>
      </c>
      <c r="BE846" s="7">
        <f>IFERROR(VLOOKUP(Table1[[#This Row],[Stock]],[2]CUS030!$A$5:$BO$10000,62,0)/Table1[[#This Row],[Rate
(L/S)]],"")</f>
        <v>0</v>
      </c>
      <c r="BF846" s="7">
        <f>IFERROR(VLOOKUP(Table1[[#This Row],[Stock]],[2]CUS030!$A$5:$BO$10000,63,0)/Table1[[#This Row],[Rate
(L/S)]],"")</f>
        <v>0</v>
      </c>
      <c r="BG846" s="7">
        <f>IFERROR(VLOOKUP(Table1[[#This Row],[Stock]],[2]CUS030!$A$5:$BO$10000,64,0)/Table1[[#This Row],[Rate
(L/S)]],"")</f>
        <v>0</v>
      </c>
      <c r="BH846" s="7">
        <f>IFERROR(VLOOKUP(Table1[[#This Row],[Stock]],[2]CUS030!$A$5:$BO$10000,65,0)/Table1[[#This Row],[Rate
(L/S)]],"")</f>
        <v>0</v>
      </c>
      <c r="BI846" s="7" t="s">
        <v>1</v>
      </c>
      <c r="BJ846" s="15">
        <f>IFERROR(IF(Table1[[#This Row],[S.Material]]="S",(Table1[[#This Row],[Total Qty]]+Table1[[#This Row],[N+1]]+Table1[[#This Row],[N+2]]),Table1[[#This Row],[Total Qty]]+Table1[[#This Row],[N+1]]),)</f>
        <v>0</v>
      </c>
      <c r="BK846" s="7" t="str">
        <f>IFERROR(IF(((AVERAGE((Table1[[#This Row],[N+1]],Table1[[#This Row],[N+2]]),Table1[[#This Row],[N+3]])-(Table1[[#This Row],[Total Qty]])))&gt;500,"Fixed&gt;500pcs",""),"")</f>
        <v/>
      </c>
      <c r="BL846" s="7" t="str">
        <f>IF(AND(Table1[[#This Row],[Last Forcast]]=0,Table1[[#This Row],[Total Qty]]&gt;0,Table1[[#This Row],[N+1]]&gt;0),"Check PO again","")</f>
        <v/>
      </c>
    </row>
    <row r="847" spans="2:64" x14ac:dyDescent="0.3">
      <c r="B847">
        <v>845</v>
      </c>
      <c r="C847" t="s">
        <v>1055</v>
      </c>
      <c r="D847">
        <f>IFERROR(ROUND((MID(Table1[[#This Row],[Production]],35,(LEN(Table1[[#This Row],[Production]]))-37)/(MID(Table1[[#This Row],[Stock]],35,(LEN(Table1[[#This Row],[Stock]]))-37))),0),"")</f>
        <v>20</v>
      </c>
      <c r="E847" t="s">
        <v>39</v>
      </c>
      <c r="F847" s="16">
        <f>VLOOKUP(LEFT(Table1[[#This Row],[Production]],LEN(Table1[[#This Row],[Production]])-7),Item!$A$5:$Z$1000,26,0)</f>
        <v>0.81299999999999994</v>
      </c>
      <c r="H847" s="8" t="str">
        <f>IFERROR(VLOOKUP(MID(Table1[[#This Row],[Production]],10,2),Special!$B$2:$D$26,3,0),"")</f>
        <v>-</v>
      </c>
      <c r="J847" t="b">
        <f>EXACT(LEFT(Table1[[#This Row],[Stock]],12),LEFT(Table1[[#This Row],[Production]],12))</f>
        <v>1</v>
      </c>
      <c r="K847" t="b">
        <f>EXACT((RIGHT(Table1[[#This Row],[Stock]],3)),((RIGHT(Table1[[#This Row],[Production]],3))))</f>
        <v>1</v>
      </c>
      <c r="L847" s="14" t="str">
        <f>IFERROR(VLOOKUP(Table1[[#This Row],[Stock]],[1]Sheet1!$A$7:$N$10000,14,0),"")</f>
        <v/>
      </c>
      <c r="M847" s="14" t="str">
        <f>IFERROR(ROUND((Table1[[#This Row],[Stock
(S&amp;L)]]/Table1[[#This Row],[Rate
(L/S)]]),0),"")</f>
        <v/>
      </c>
      <c r="O847" t="str">
        <f>IF(Table1[[#This Row],[Rate
(L/S)]]=1,"P/E","C")</f>
        <v>C</v>
      </c>
      <c r="P847" s="7">
        <f>IFERROR(VLOOKUP(Table1[[#This Row],[Stock]],[2]CUS030!$A$5:$BO$10000,21,0)/Table1[[#This Row],[Rate
(L/S)]],"")</f>
        <v>0</v>
      </c>
      <c r="Q847" s="7">
        <f>IFERROR(VLOOKUP(Table1[[#This Row],[Stock]],[2]CUS030!$A$5:$BO$10000,22,0)/Table1[[#This Row],[Rate
(L/S)]],"")</f>
        <v>0</v>
      </c>
      <c r="R847" s="7">
        <f>IFERROR(VLOOKUP(Table1[[#This Row],[Stock]],[2]CUS030!$A$5:$BO$10000,23,0)/Table1[[#This Row],[Rate
(L/S)]],"")</f>
        <v>0</v>
      </c>
      <c r="S847" s="7">
        <f>IFERROR(VLOOKUP(Table1[[#This Row],[Stock]],[2]CUS030!$A$5:$BO$10000,24,0)/Table1[[#This Row],[Rate
(L/S)]],"")</f>
        <v>0</v>
      </c>
      <c r="T847" s="7">
        <f>IFERROR(VLOOKUP(Table1[[#This Row],[Stock]],[2]CUS030!$A$5:$BO$10000,25,0)/Table1[[#This Row],[Rate
(L/S)]],"")</f>
        <v>0</v>
      </c>
      <c r="U847" s="7">
        <f>IFERROR(VLOOKUP(Table1[[#This Row],[Stock]],[2]CUS030!$A$5:$BO$10000,26,0)/Table1[[#This Row],[Rate
(L/S)]],"")</f>
        <v>0</v>
      </c>
      <c r="V847" s="7">
        <f>IFERROR(VLOOKUP(Table1[[#This Row],[Stock]],[2]CUS030!$A$5:$BO$10000,27,0)/Table1[[#This Row],[Rate
(L/S)]],"")</f>
        <v>0</v>
      </c>
      <c r="W847" s="7">
        <f>IFERROR(VLOOKUP(Table1[[#This Row],[Stock]],[2]CUS030!$A$5:$BO$10000,28,0)/Table1[[#This Row],[Rate
(L/S)]],"")</f>
        <v>0</v>
      </c>
      <c r="X847" s="7">
        <f>IFERROR(VLOOKUP(Table1[[#This Row],[Stock]],[2]CUS030!$A$5:$BO$10000,29,0)/Table1[[#This Row],[Rate
(L/S)]],"")</f>
        <v>0</v>
      </c>
      <c r="Y847" s="7">
        <f>IFERROR(VLOOKUP(Table1[[#This Row],[Stock]],[2]CUS030!$A$5:$BO$10000,30,0)/Table1[[#This Row],[Rate
(L/S)]],"")</f>
        <v>0</v>
      </c>
      <c r="Z847" s="7">
        <f>IFERROR(VLOOKUP(Table1[[#This Row],[Stock]],[2]CUS030!$A$5:$BO$10000,31,0)/Table1[[#This Row],[Rate
(L/S)]],"")</f>
        <v>0</v>
      </c>
      <c r="AA847" s="7">
        <f>IFERROR(VLOOKUP(Table1[[#This Row],[Stock]],[2]CUS030!$A$5:$BO$10000,32,0)/Table1[[#This Row],[Rate
(L/S)]],"")</f>
        <v>0</v>
      </c>
      <c r="AB847" s="7">
        <f>IFERROR(VLOOKUP(Table1[[#This Row],[Stock]],[2]CUS030!$A$5:$BO$10000,33,0)/Table1[[#This Row],[Rate
(L/S)]],"")</f>
        <v>0</v>
      </c>
      <c r="AC847" s="7">
        <f>IFERROR(VLOOKUP(Table1[[#This Row],[Stock]],[2]CUS030!$A$5:$BO$10000,34,0)/Table1[[#This Row],[Rate
(L/S)]],"")</f>
        <v>0</v>
      </c>
      <c r="AD847" s="7">
        <f>IFERROR(VLOOKUP(Table1[[#This Row],[Stock]],[2]CUS030!$A$5:$BO$10000,35,0)/Table1[[#This Row],[Rate
(L/S)]],"")</f>
        <v>0</v>
      </c>
      <c r="AE847" s="7">
        <f>IFERROR(VLOOKUP(Table1[[#This Row],[Stock]],[2]CUS030!$A$5:$BO$10000,36,0)/Table1[[#This Row],[Rate
(L/S)]],"")</f>
        <v>0</v>
      </c>
      <c r="AF847" s="7">
        <f>IFERROR(VLOOKUP(Table1[[#This Row],[Stock]],[2]CUS030!$A$5:$BO$10000,37,0)/Table1[[#This Row],[Rate
(L/S)]],"")</f>
        <v>0</v>
      </c>
      <c r="AG847" s="7">
        <f>IFERROR(VLOOKUP(Table1[[#This Row],[Stock]],[2]CUS030!$A$5:$BO$10000,38,0)/Table1[[#This Row],[Rate
(L/S)]],"")</f>
        <v>0</v>
      </c>
      <c r="AH847" s="7">
        <f>IFERROR(VLOOKUP(Table1[[#This Row],[Stock]],[2]CUS030!$A$5:$BO$10000,39,0)/Table1[[#This Row],[Rate
(L/S)]],"")</f>
        <v>0</v>
      </c>
      <c r="AI847" s="7">
        <f>IFERROR(VLOOKUP(Table1[[#This Row],[Stock]],[2]CUS030!$A$5:$BO$10000,40,0)/Table1[[#This Row],[Rate
(L/S)]],"")</f>
        <v>0</v>
      </c>
      <c r="AJ847" s="7">
        <f>IFERROR(VLOOKUP(Table1[[#This Row],[Stock]],[2]CUS030!$A$5:$BO$10000,41,0)/Table1[[#This Row],[Rate
(L/S)]],"")</f>
        <v>0</v>
      </c>
      <c r="AK847" s="7">
        <f>IFERROR(VLOOKUP(Table1[[#This Row],[Stock]],[2]CUS030!$A$5:$BO$10000,42,0)/Table1[[#This Row],[Rate
(L/S)]],"")</f>
        <v>0</v>
      </c>
      <c r="AL847" s="7">
        <f>IFERROR(VLOOKUP(Table1[[#This Row],[Stock]],[2]CUS030!$A$5:$BO$10000,43,0)/Table1[[#This Row],[Rate
(L/S)]],"")</f>
        <v>0</v>
      </c>
      <c r="AM847" s="7">
        <f>IFERROR(VLOOKUP(Table1[[#This Row],[Stock]],[2]CUS030!$A$5:$BO$10000,44,0)/Table1[[#This Row],[Rate
(L/S)]],"")</f>
        <v>0</v>
      </c>
      <c r="AN847" s="7">
        <f>IFERROR(VLOOKUP(Table1[[#This Row],[Stock]],[2]CUS030!$A$5:$BO$10000,45,0)/Table1[[#This Row],[Rate
(L/S)]],"")</f>
        <v>0</v>
      </c>
      <c r="AO847" s="7">
        <f>IFERROR(VLOOKUP(Table1[[#This Row],[Stock]],[2]CUS030!$A$5:$BO$10000,46,0)/Table1[[#This Row],[Rate
(L/S)]],"")</f>
        <v>0</v>
      </c>
      <c r="AP847" s="7">
        <f>IFERROR(VLOOKUP(Table1[[#This Row],[Stock]],[2]CUS030!$A$5:$BO$10000,47,0)/Table1[[#This Row],[Rate
(L/S)]],"")</f>
        <v>0</v>
      </c>
      <c r="AQ847" s="7">
        <f>IFERROR(VLOOKUP(Table1[[#This Row],[Stock]],[2]CUS030!$A$5:$BO$10000,48,0)/Table1[[#This Row],[Rate
(L/S)]],"")</f>
        <v>0</v>
      </c>
      <c r="AR847" s="7">
        <f>IFERROR(VLOOKUP(Table1[[#This Row],[Stock]],[2]CUS030!$A$5:$BO$10000,49,0)/Table1[[#This Row],[Rate
(L/S)]],"")</f>
        <v>0</v>
      </c>
      <c r="AS847" s="7">
        <f>IFERROR(VLOOKUP(Table1[[#This Row],[Stock]],[2]CUS030!$A$5:$BO$10000,50,0)/Table1[[#This Row],[Rate
(L/S)]],"")</f>
        <v>0</v>
      </c>
      <c r="AT847" s="7">
        <f>IFERROR(VLOOKUP(Table1[[#This Row],[Stock]],[2]CUS030!$A$5:$BO$10000,51,0)/Table1[[#This Row],[Rate
(L/S)]],"")</f>
        <v>0</v>
      </c>
      <c r="AU847" s="7">
        <f>IFERROR(VLOOKUP(Table1[[#This Row],[Stock]],[2]CUS030!$A$5:$BO$10000,52,0)/Table1[[#This Row],[Rate
(L/S)]],"")</f>
        <v>0</v>
      </c>
      <c r="AV847" s="7">
        <f>IFERROR(VLOOKUP(Table1[[#This Row],[Stock]],[2]CUS030!$A$5:$BO$10000,53,0)/Table1[[#This Row],[Rate
(L/S)]],"")</f>
        <v>0</v>
      </c>
      <c r="AW847" s="7">
        <f>IFERROR(VLOOKUP(Table1[[#This Row],[Stock]],[2]CUS030!$A$5:$BO$10000,54,0)/Table1[[#This Row],[Rate
(L/S)]],"")</f>
        <v>0</v>
      </c>
      <c r="AX847" s="7">
        <f>IFERROR(VLOOKUP(Table1[[#This Row],[Stock]],[2]CUS030!$A$5:$BO$10000,55,0)/Table1[[#This Row],[Rate
(L/S)]],"")</f>
        <v>0</v>
      </c>
      <c r="AY847" s="7">
        <f>IFERROR(VLOOKUP(Table1[[#This Row],[Stock]],[2]CUS030!$A$5:$BO$10000,56,0)/Table1[[#This Row],[Rate
(L/S)]],"")</f>
        <v>0</v>
      </c>
      <c r="AZ847" s="7">
        <f>IFERROR(VLOOKUP(Table1[[#This Row],[Stock]],[2]CUS030!$A$5:$BO$10000,57,0)/Table1[[#This Row],[Rate
(L/S)]],"")</f>
        <v>0</v>
      </c>
      <c r="BA847" s="7">
        <f>IFERROR(VLOOKUP(Table1[[#This Row],[Stock]],[2]CUS030!$A$5:$BO$10000,58,0)/Table1[[#This Row],[Rate
(L/S)]],"")</f>
        <v>0</v>
      </c>
      <c r="BB847" s="7">
        <f>IFERROR(VLOOKUP(Table1[[#This Row],[Stock]],[2]CUS030!$A$5:$BO$10000,59,0)/Table1[[#This Row],[Rate
(L/S)]],"")</f>
        <v>0</v>
      </c>
      <c r="BC847" s="7">
        <f>IFERROR(VLOOKUP(Table1[[#This Row],[Stock]],[2]CUS030!$A$5:$BO$10000,60,0)/Table1[[#This Row],[Rate
(L/S)]],"")</f>
        <v>0</v>
      </c>
      <c r="BD847" s="7">
        <f>IFERROR(VLOOKUP(Table1[[#This Row],[Stock]],[2]CUS030!$A$5:$BO$10000,61,0)/Table1[[#This Row],[Rate
(L/S)]],"")</f>
        <v>0</v>
      </c>
      <c r="BE847" s="7">
        <f>IFERROR(VLOOKUP(Table1[[#This Row],[Stock]],[2]CUS030!$A$5:$BO$10000,62,0)/Table1[[#This Row],[Rate
(L/S)]],"")</f>
        <v>0</v>
      </c>
      <c r="BF847" s="7">
        <f>IFERROR(VLOOKUP(Table1[[#This Row],[Stock]],[2]CUS030!$A$5:$BO$10000,63,0)/Table1[[#This Row],[Rate
(L/S)]],"")</f>
        <v>0</v>
      </c>
      <c r="BG847" s="7">
        <f>IFERROR(VLOOKUP(Table1[[#This Row],[Stock]],[2]CUS030!$A$5:$BO$10000,64,0)/Table1[[#This Row],[Rate
(L/S)]],"")</f>
        <v>0</v>
      </c>
      <c r="BH847" s="7">
        <f>IFERROR(VLOOKUP(Table1[[#This Row],[Stock]],[2]CUS030!$A$5:$BO$10000,65,0)/Table1[[#This Row],[Rate
(L/S)]],"")</f>
        <v>0</v>
      </c>
      <c r="BI847" s="7" t="s">
        <v>1</v>
      </c>
      <c r="BJ847" s="15">
        <f>IFERROR(IF(Table1[[#This Row],[S.Material]]="S",(Table1[[#This Row],[Total Qty]]+Table1[[#This Row],[N+1]]+Table1[[#This Row],[N+2]]),Table1[[#This Row],[Total Qty]]+Table1[[#This Row],[N+1]]),)</f>
        <v>0</v>
      </c>
      <c r="BK847" s="7" t="str">
        <f>IFERROR(IF(((AVERAGE((Table1[[#This Row],[N+1]],Table1[[#This Row],[N+2]]),Table1[[#This Row],[N+3]])-(Table1[[#This Row],[Total Qty]])))&gt;500,"Fixed&gt;500pcs",""),"")</f>
        <v/>
      </c>
      <c r="BL847" s="7" t="str">
        <f>IF(AND(Table1[[#This Row],[Last Forcast]]=0,Table1[[#This Row],[Total Qty]]&gt;0,Table1[[#This Row],[N+1]]&gt;0),"Check PO again","")</f>
        <v/>
      </c>
    </row>
    <row r="848" spans="2:64" x14ac:dyDescent="0.3">
      <c r="B848">
        <v>846</v>
      </c>
      <c r="C848" t="s">
        <v>1056</v>
      </c>
      <c r="D848">
        <f>IFERROR(ROUND((MID(Table1[[#This Row],[Production]],35,(LEN(Table1[[#This Row],[Production]]))-37)/(MID(Table1[[#This Row],[Stock]],35,(LEN(Table1[[#This Row],[Stock]]))-37))),0),"")</f>
        <v>20</v>
      </c>
      <c r="E848" t="s">
        <v>176</v>
      </c>
      <c r="F848" s="16">
        <f>VLOOKUP(LEFT(Table1[[#This Row],[Production]],LEN(Table1[[#This Row],[Production]])-7),Item!$A$5:$Z$1000,26,0)</f>
        <v>0.69</v>
      </c>
      <c r="H848" s="8" t="str">
        <f>IFERROR(VLOOKUP(MID(Table1[[#This Row],[Production]],10,2),Special!$B$2:$D$26,3,0),"")</f>
        <v>-</v>
      </c>
      <c r="J848" t="b">
        <f>EXACT(LEFT(Table1[[#This Row],[Stock]],12),LEFT(Table1[[#This Row],[Production]],12))</f>
        <v>1</v>
      </c>
      <c r="K848" t="b">
        <f>EXACT((RIGHT(Table1[[#This Row],[Stock]],3)),((RIGHT(Table1[[#This Row],[Production]],3))))</f>
        <v>1</v>
      </c>
      <c r="L848" s="14" t="str">
        <f>IFERROR(VLOOKUP(Table1[[#This Row],[Stock]],[1]Sheet1!$A$7:$N$10000,14,0),"")</f>
        <v/>
      </c>
      <c r="M848" s="14" t="str">
        <f>IFERROR(ROUND((Table1[[#This Row],[Stock
(S&amp;L)]]/Table1[[#This Row],[Rate
(L/S)]]),0),"")</f>
        <v/>
      </c>
      <c r="O848" t="str">
        <f>IF(Table1[[#This Row],[Rate
(L/S)]]=1,"P/E","C")</f>
        <v>C</v>
      </c>
      <c r="P848" s="7">
        <f>IFERROR(VLOOKUP(Table1[[#This Row],[Stock]],[2]CUS030!$A$5:$BO$10000,21,0)/Table1[[#This Row],[Rate
(L/S)]],"")</f>
        <v>0</v>
      </c>
      <c r="Q848" s="7">
        <f>IFERROR(VLOOKUP(Table1[[#This Row],[Stock]],[2]CUS030!$A$5:$BO$10000,22,0)/Table1[[#This Row],[Rate
(L/S)]],"")</f>
        <v>0</v>
      </c>
      <c r="R848" s="7">
        <f>IFERROR(VLOOKUP(Table1[[#This Row],[Stock]],[2]CUS030!$A$5:$BO$10000,23,0)/Table1[[#This Row],[Rate
(L/S)]],"")</f>
        <v>0</v>
      </c>
      <c r="S848" s="7">
        <f>IFERROR(VLOOKUP(Table1[[#This Row],[Stock]],[2]CUS030!$A$5:$BO$10000,24,0)/Table1[[#This Row],[Rate
(L/S)]],"")</f>
        <v>0</v>
      </c>
      <c r="T848" s="7">
        <f>IFERROR(VLOOKUP(Table1[[#This Row],[Stock]],[2]CUS030!$A$5:$BO$10000,25,0)/Table1[[#This Row],[Rate
(L/S)]],"")</f>
        <v>0</v>
      </c>
      <c r="U848" s="7">
        <f>IFERROR(VLOOKUP(Table1[[#This Row],[Stock]],[2]CUS030!$A$5:$BO$10000,26,0)/Table1[[#This Row],[Rate
(L/S)]],"")</f>
        <v>0</v>
      </c>
      <c r="V848" s="7">
        <f>IFERROR(VLOOKUP(Table1[[#This Row],[Stock]],[2]CUS030!$A$5:$BO$10000,27,0)/Table1[[#This Row],[Rate
(L/S)]],"")</f>
        <v>0</v>
      </c>
      <c r="W848" s="7">
        <f>IFERROR(VLOOKUP(Table1[[#This Row],[Stock]],[2]CUS030!$A$5:$BO$10000,28,0)/Table1[[#This Row],[Rate
(L/S)]],"")</f>
        <v>0</v>
      </c>
      <c r="X848" s="7">
        <f>IFERROR(VLOOKUP(Table1[[#This Row],[Stock]],[2]CUS030!$A$5:$BO$10000,29,0)/Table1[[#This Row],[Rate
(L/S)]],"")</f>
        <v>0</v>
      </c>
      <c r="Y848" s="7">
        <f>IFERROR(VLOOKUP(Table1[[#This Row],[Stock]],[2]CUS030!$A$5:$BO$10000,30,0)/Table1[[#This Row],[Rate
(L/S)]],"")</f>
        <v>0</v>
      </c>
      <c r="Z848" s="7">
        <f>IFERROR(VLOOKUP(Table1[[#This Row],[Stock]],[2]CUS030!$A$5:$BO$10000,31,0)/Table1[[#This Row],[Rate
(L/S)]],"")</f>
        <v>0</v>
      </c>
      <c r="AA848" s="7">
        <f>IFERROR(VLOOKUP(Table1[[#This Row],[Stock]],[2]CUS030!$A$5:$BO$10000,32,0)/Table1[[#This Row],[Rate
(L/S)]],"")</f>
        <v>0</v>
      </c>
      <c r="AB848" s="7">
        <f>IFERROR(VLOOKUP(Table1[[#This Row],[Stock]],[2]CUS030!$A$5:$BO$10000,33,0)/Table1[[#This Row],[Rate
(L/S)]],"")</f>
        <v>0</v>
      </c>
      <c r="AC848" s="7">
        <f>IFERROR(VLOOKUP(Table1[[#This Row],[Stock]],[2]CUS030!$A$5:$BO$10000,34,0)/Table1[[#This Row],[Rate
(L/S)]],"")</f>
        <v>0</v>
      </c>
      <c r="AD848" s="7">
        <f>IFERROR(VLOOKUP(Table1[[#This Row],[Stock]],[2]CUS030!$A$5:$BO$10000,35,0)/Table1[[#This Row],[Rate
(L/S)]],"")</f>
        <v>0</v>
      </c>
      <c r="AE848" s="7">
        <f>IFERROR(VLOOKUP(Table1[[#This Row],[Stock]],[2]CUS030!$A$5:$BO$10000,36,0)/Table1[[#This Row],[Rate
(L/S)]],"")</f>
        <v>0</v>
      </c>
      <c r="AF848" s="7">
        <f>IFERROR(VLOOKUP(Table1[[#This Row],[Stock]],[2]CUS030!$A$5:$BO$10000,37,0)/Table1[[#This Row],[Rate
(L/S)]],"")</f>
        <v>0</v>
      </c>
      <c r="AG848" s="7">
        <f>IFERROR(VLOOKUP(Table1[[#This Row],[Stock]],[2]CUS030!$A$5:$BO$10000,38,0)/Table1[[#This Row],[Rate
(L/S)]],"")</f>
        <v>0</v>
      </c>
      <c r="AH848" s="7">
        <f>IFERROR(VLOOKUP(Table1[[#This Row],[Stock]],[2]CUS030!$A$5:$BO$10000,39,0)/Table1[[#This Row],[Rate
(L/S)]],"")</f>
        <v>0</v>
      </c>
      <c r="AI848" s="7">
        <f>IFERROR(VLOOKUP(Table1[[#This Row],[Stock]],[2]CUS030!$A$5:$BO$10000,40,0)/Table1[[#This Row],[Rate
(L/S)]],"")</f>
        <v>0</v>
      </c>
      <c r="AJ848" s="7">
        <f>IFERROR(VLOOKUP(Table1[[#This Row],[Stock]],[2]CUS030!$A$5:$BO$10000,41,0)/Table1[[#This Row],[Rate
(L/S)]],"")</f>
        <v>0</v>
      </c>
      <c r="AK848" s="7">
        <f>IFERROR(VLOOKUP(Table1[[#This Row],[Stock]],[2]CUS030!$A$5:$BO$10000,42,0)/Table1[[#This Row],[Rate
(L/S)]],"")</f>
        <v>0</v>
      </c>
      <c r="AL848" s="7">
        <f>IFERROR(VLOOKUP(Table1[[#This Row],[Stock]],[2]CUS030!$A$5:$BO$10000,43,0)/Table1[[#This Row],[Rate
(L/S)]],"")</f>
        <v>0</v>
      </c>
      <c r="AM848" s="7">
        <f>IFERROR(VLOOKUP(Table1[[#This Row],[Stock]],[2]CUS030!$A$5:$BO$10000,44,0)/Table1[[#This Row],[Rate
(L/S)]],"")</f>
        <v>0</v>
      </c>
      <c r="AN848" s="7">
        <f>IFERROR(VLOOKUP(Table1[[#This Row],[Stock]],[2]CUS030!$A$5:$BO$10000,45,0)/Table1[[#This Row],[Rate
(L/S)]],"")</f>
        <v>0</v>
      </c>
      <c r="AO848" s="7">
        <f>IFERROR(VLOOKUP(Table1[[#This Row],[Stock]],[2]CUS030!$A$5:$BO$10000,46,0)/Table1[[#This Row],[Rate
(L/S)]],"")</f>
        <v>0</v>
      </c>
      <c r="AP848" s="7">
        <f>IFERROR(VLOOKUP(Table1[[#This Row],[Stock]],[2]CUS030!$A$5:$BO$10000,47,0)/Table1[[#This Row],[Rate
(L/S)]],"")</f>
        <v>0</v>
      </c>
      <c r="AQ848" s="7">
        <f>IFERROR(VLOOKUP(Table1[[#This Row],[Stock]],[2]CUS030!$A$5:$BO$10000,48,0)/Table1[[#This Row],[Rate
(L/S)]],"")</f>
        <v>0</v>
      </c>
      <c r="AR848" s="7">
        <f>IFERROR(VLOOKUP(Table1[[#This Row],[Stock]],[2]CUS030!$A$5:$BO$10000,49,0)/Table1[[#This Row],[Rate
(L/S)]],"")</f>
        <v>0</v>
      </c>
      <c r="AS848" s="7">
        <f>IFERROR(VLOOKUP(Table1[[#This Row],[Stock]],[2]CUS030!$A$5:$BO$10000,50,0)/Table1[[#This Row],[Rate
(L/S)]],"")</f>
        <v>0</v>
      </c>
      <c r="AT848" s="7">
        <f>IFERROR(VLOOKUP(Table1[[#This Row],[Stock]],[2]CUS030!$A$5:$BO$10000,51,0)/Table1[[#This Row],[Rate
(L/S)]],"")</f>
        <v>0</v>
      </c>
      <c r="AU848" s="7">
        <f>IFERROR(VLOOKUP(Table1[[#This Row],[Stock]],[2]CUS030!$A$5:$BO$10000,52,0)/Table1[[#This Row],[Rate
(L/S)]],"")</f>
        <v>0</v>
      </c>
      <c r="AV848" s="7">
        <f>IFERROR(VLOOKUP(Table1[[#This Row],[Stock]],[2]CUS030!$A$5:$BO$10000,53,0)/Table1[[#This Row],[Rate
(L/S)]],"")</f>
        <v>0</v>
      </c>
      <c r="AW848" s="7">
        <f>IFERROR(VLOOKUP(Table1[[#This Row],[Stock]],[2]CUS030!$A$5:$BO$10000,54,0)/Table1[[#This Row],[Rate
(L/S)]],"")</f>
        <v>0</v>
      </c>
      <c r="AX848" s="7">
        <f>IFERROR(VLOOKUP(Table1[[#This Row],[Stock]],[2]CUS030!$A$5:$BO$10000,55,0)/Table1[[#This Row],[Rate
(L/S)]],"")</f>
        <v>0</v>
      </c>
      <c r="AY848" s="7">
        <f>IFERROR(VLOOKUP(Table1[[#This Row],[Stock]],[2]CUS030!$A$5:$BO$10000,56,0)/Table1[[#This Row],[Rate
(L/S)]],"")</f>
        <v>0</v>
      </c>
      <c r="AZ848" s="7">
        <f>IFERROR(VLOOKUP(Table1[[#This Row],[Stock]],[2]CUS030!$A$5:$BO$10000,57,0)/Table1[[#This Row],[Rate
(L/S)]],"")</f>
        <v>0</v>
      </c>
      <c r="BA848" s="7">
        <f>IFERROR(VLOOKUP(Table1[[#This Row],[Stock]],[2]CUS030!$A$5:$BO$10000,58,0)/Table1[[#This Row],[Rate
(L/S)]],"")</f>
        <v>0</v>
      </c>
      <c r="BB848" s="7">
        <f>IFERROR(VLOOKUP(Table1[[#This Row],[Stock]],[2]CUS030!$A$5:$BO$10000,59,0)/Table1[[#This Row],[Rate
(L/S)]],"")</f>
        <v>0</v>
      </c>
      <c r="BC848" s="7">
        <f>IFERROR(VLOOKUP(Table1[[#This Row],[Stock]],[2]CUS030!$A$5:$BO$10000,60,0)/Table1[[#This Row],[Rate
(L/S)]],"")</f>
        <v>0</v>
      </c>
      <c r="BD848" s="7">
        <f>IFERROR(VLOOKUP(Table1[[#This Row],[Stock]],[2]CUS030!$A$5:$BO$10000,61,0)/Table1[[#This Row],[Rate
(L/S)]],"")</f>
        <v>0</v>
      </c>
      <c r="BE848" s="7">
        <f>IFERROR(VLOOKUP(Table1[[#This Row],[Stock]],[2]CUS030!$A$5:$BO$10000,62,0)/Table1[[#This Row],[Rate
(L/S)]],"")</f>
        <v>0</v>
      </c>
      <c r="BF848" s="7">
        <f>IFERROR(VLOOKUP(Table1[[#This Row],[Stock]],[2]CUS030!$A$5:$BO$10000,63,0)/Table1[[#This Row],[Rate
(L/S)]],"")</f>
        <v>0</v>
      </c>
      <c r="BG848" s="7">
        <f>IFERROR(VLOOKUP(Table1[[#This Row],[Stock]],[2]CUS030!$A$5:$BO$10000,64,0)/Table1[[#This Row],[Rate
(L/S)]],"")</f>
        <v>0</v>
      </c>
      <c r="BH848" s="7">
        <f>IFERROR(VLOOKUP(Table1[[#This Row],[Stock]],[2]CUS030!$A$5:$BO$10000,65,0)/Table1[[#This Row],[Rate
(L/S)]],"")</f>
        <v>0</v>
      </c>
      <c r="BI848" s="7" t="s">
        <v>1</v>
      </c>
      <c r="BJ848" s="15">
        <f>IFERROR(IF(Table1[[#This Row],[S.Material]]="S",(Table1[[#This Row],[Total Qty]]+Table1[[#This Row],[N+1]]+Table1[[#This Row],[N+2]]),Table1[[#This Row],[Total Qty]]+Table1[[#This Row],[N+1]]),)</f>
        <v>0</v>
      </c>
      <c r="BK848" s="7" t="str">
        <f>IFERROR(IF(((AVERAGE((Table1[[#This Row],[N+1]],Table1[[#This Row],[N+2]]),Table1[[#This Row],[N+3]])-(Table1[[#This Row],[Total Qty]])))&gt;500,"Fixed&gt;500pcs",""),"")</f>
        <v/>
      </c>
      <c r="BL848" s="7" t="str">
        <f>IF(AND(Table1[[#This Row],[Last Forcast]]=0,Table1[[#This Row],[Total Qty]]&gt;0,Table1[[#This Row],[N+1]]&gt;0),"Check PO again","")</f>
        <v/>
      </c>
    </row>
    <row r="849" spans="2:64" x14ac:dyDescent="0.3">
      <c r="B849">
        <v>847</v>
      </c>
      <c r="C849" t="s">
        <v>1057</v>
      </c>
      <c r="D849">
        <f>IFERROR(ROUND((MID(Table1[[#This Row],[Production]],35,(LEN(Table1[[#This Row],[Production]]))-37)/(MID(Table1[[#This Row],[Stock]],35,(LEN(Table1[[#This Row],[Stock]]))-37))),0),"")</f>
        <v>14</v>
      </c>
      <c r="E849" t="s">
        <v>12</v>
      </c>
      <c r="F849" s="16">
        <f>VLOOKUP(LEFT(Table1[[#This Row],[Production]],LEN(Table1[[#This Row],[Production]])-7),Item!$A$5:$Z$1000,26,0)</f>
        <v>0.56399999999999995</v>
      </c>
      <c r="H849" s="8" t="str">
        <f>IFERROR(VLOOKUP(MID(Table1[[#This Row],[Production]],10,2),Special!$B$2:$D$26,3,0),"")</f>
        <v>-</v>
      </c>
      <c r="J849" t="b">
        <f>EXACT(LEFT(Table1[[#This Row],[Stock]],12),LEFT(Table1[[#This Row],[Production]],12))</f>
        <v>1</v>
      </c>
      <c r="K849" t="b">
        <f>EXACT((RIGHT(Table1[[#This Row],[Stock]],3)),((RIGHT(Table1[[#This Row],[Production]],3))))</f>
        <v>1</v>
      </c>
      <c r="L849" s="14" t="str">
        <f>IFERROR(VLOOKUP(Table1[[#This Row],[Stock]],[1]Sheet1!$A$7:$N$10000,14,0),"")</f>
        <v/>
      </c>
      <c r="M849" s="14" t="str">
        <f>IFERROR(ROUND((Table1[[#This Row],[Stock
(S&amp;L)]]/Table1[[#This Row],[Rate
(L/S)]]),0),"")</f>
        <v/>
      </c>
      <c r="O849" t="str">
        <f>IF(Table1[[#This Row],[Rate
(L/S)]]=1,"P/E","C")</f>
        <v>C</v>
      </c>
      <c r="P849" s="7">
        <f>IFERROR(VLOOKUP(Table1[[#This Row],[Stock]],[2]CUS030!$A$5:$BO$10000,21,0)/Table1[[#This Row],[Rate
(L/S)]],"")</f>
        <v>0</v>
      </c>
      <c r="Q849" s="7">
        <f>IFERROR(VLOOKUP(Table1[[#This Row],[Stock]],[2]CUS030!$A$5:$BO$10000,22,0)/Table1[[#This Row],[Rate
(L/S)]],"")</f>
        <v>0</v>
      </c>
      <c r="R849" s="7">
        <f>IFERROR(VLOOKUP(Table1[[#This Row],[Stock]],[2]CUS030!$A$5:$BO$10000,23,0)/Table1[[#This Row],[Rate
(L/S)]],"")</f>
        <v>0</v>
      </c>
      <c r="S849" s="7">
        <f>IFERROR(VLOOKUP(Table1[[#This Row],[Stock]],[2]CUS030!$A$5:$BO$10000,24,0)/Table1[[#This Row],[Rate
(L/S)]],"")</f>
        <v>0</v>
      </c>
      <c r="T849" s="7">
        <f>IFERROR(VLOOKUP(Table1[[#This Row],[Stock]],[2]CUS030!$A$5:$BO$10000,25,0)/Table1[[#This Row],[Rate
(L/S)]],"")</f>
        <v>0</v>
      </c>
      <c r="U849" s="7">
        <f>IFERROR(VLOOKUP(Table1[[#This Row],[Stock]],[2]CUS030!$A$5:$BO$10000,26,0)/Table1[[#This Row],[Rate
(L/S)]],"")</f>
        <v>0</v>
      </c>
      <c r="V849" s="7">
        <f>IFERROR(VLOOKUP(Table1[[#This Row],[Stock]],[2]CUS030!$A$5:$BO$10000,27,0)/Table1[[#This Row],[Rate
(L/S)]],"")</f>
        <v>0</v>
      </c>
      <c r="W849" s="7">
        <f>IFERROR(VLOOKUP(Table1[[#This Row],[Stock]],[2]CUS030!$A$5:$BO$10000,28,0)/Table1[[#This Row],[Rate
(L/S)]],"")</f>
        <v>0</v>
      </c>
      <c r="X849" s="7">
        <f>IFERROR(VLOOKUP(Table1[[#This Row],[Stock]],[2]CUS030!$A$5:$BO$10000,29,0)/Table1[[#This Row],[Rate
(L/S)]],"")</f>
        <v>0</v>
      </c>
      <c r="Y849" s="7">
        <f>IFERROR(VLOOKUP(Table1[[#This Row],[Stock]],[2]CUS030!$A$5:$BO$10000,30,0)/Table1[[#This Row],[Rate
(L/S)]],"")</f>
        <v>0</v>
      </c>
      <c r="Z849" s="7">
        <f>IFERROR(VLOOKUP(Table1[[#This Row],[Stock]],[2]CUS030!$A$5:$BO$10000,31,0)/Table1[[#This Row],[Rate
(L/S)]],"")</f>
        <v>0</v>
      </c>
      <c r="AA849" s="7">
        <f>IFERROR(VLOOKUP(Table1[[#This Row],[Stock]],[2]CUS030!$A$5:$BO$10000,32,0)/Table1[[#This Row],[Rate
(L/S)]],"")</f>
        <v>0</v>
      </c>
      <c r="AB849" s="7">
        <f>IFERROR(VLOOKUP(Table1[[#This Row],[Stock]],[2]CUS030!$A$5:$BO$10000,33,0)/Table1[[#This Row],[Rate
(L/S)]],"")</f>
        <v>0</v>
      </c>
      <c r="AC849" s="7">
        <f>IFERROR(VLOOKUP(Table1[[#This Row],[Stock]],[2]CUS030!$A$5:$BO$10000,34,0)/Table1[[#This Row],[Rate
(L/S)]],"")</f>
        <v>0</v>
      </c>
      <c r="AD849" s="7">
        <f>IFERROR(VLOOKUP(Table1[[#This Row],[Stock]],[2]CUS030!$A$5:$BO$10000,35,0)/Table1[[#This Row],[Rate
(L/S)]],"")</f>
        <v>0</v>
      </c>
      <c r="AE849" s="7">
        <f>IFERROR(VLOOKUP(Table1[[#This Row],[Stock]],[2]CUS030!$A$5:$BO$10000,36,0)/Table1[[#This Row],[Rate
(L/S)]],"")</f>
        <v>0</v>
      </c>
      <c r="AF849" s="7">
        <f>IFERROR(VLOOKUP(Table1[[#This Row],[Stock]],[2]CUS030!$A$5:$BO$10000,37,0)/Table1[[#This Row],[Rate
(L/S)]],"")</f>
        <v>0</v>
      </c>
      <c r="AG849" s="7">
        <f>IFERROR(VLOOKUP(Table1[[#This Row],[Stock]],[2]CUS030!$A$5:$BO$10000,38,0)/Table1[[#This Row],[Rate
(L/S)]],"")</f>
        <v>0</v>
      </c>
      <c r="AH849" s="7">
        <f>IFERROR(VLOOKUP(Table1[[#This Row],[Stock]],[2]CUS030!$A$5:$BO$10000,39,0)/Table1[[#This Row],[Rate
(L/S)]],"")</f>
        <v>0</v>
      </c>
      <c r="AI849" s="7">
        <f>IFERROR(VLOOKUP(Table1[[#This Row],[Stock]],[2]CUS030!$A$5:$BO$10000,40,0)/Table1[[#This Row],[Rate
(L/S)]],"")</f>
        <v>0</v>
      </c>
      <c r="AJ849" s="7">
        <f>IFERROR(VLOOKUP(Table1[[#This Row],[Stock]],[2]CUS030!$A$5:$BO$10000,41,0)/Table1[[#This Row],[Rate
(L/S)]],"")</f>
        <v>0</v>
      </c>
      <c r="AK849" s="7">
        <f>IFERROR(VLOOKUP(Table1[[#This Row],[Stock]],[2]CUS030!$A$5:$BO$10000,42,0)/Table1[[#This Row],[Rate
(L/S)]],"")</f>
        <v>0</v>
      </c>
      <c r="AL849" s="7">
        <f>IFERROR(VLOOKUP(Table1[[#This Row],[Stock]],[2]CUS030!$A$5:$BO$10000,43,0)/Table1[[#This Row],[Rate
(L/S)]],"")</f>
        <v>0</v>
      </c>
      <c r="AM849" s="7">
        <f>IFERROR(VLOOKUP(Table1[[#This Row],[Stock]],[2]CUS030!$A$5:$BO$10000,44,0)/Table1[[#This Row],[Rate
(L/S)]],"")</f>
        <v>0</v>
      </c>
      <c r="AN849" s="7">
        <f>IFERROR(VLOOKUP(Table1[[#This Row],[Stock]],[2]CUS030!$A$5:$BO$10000,45,0)/Table1[[#This Row],[Rate
(L/S)]],"")</f>
        <v>0</v>
      </c>
      <c r="AO849" s="7">
        <f>IFERROR(VLOOKUP(Table1[[#This Row],[Stock]],[2]CUS030!$A$5:$BO$10000,46,0)/Table1[[#This Row],[Rate
(L/S)]],"")</f>
        <v>0</v>
      </c>
      <c r="AP849" s="7">
        <f>IFERROR(VLOOKUP(Table1[[#This Row],[Stock]],[2]CUS030!$A$5:$BO$10000,47,0)/Table1[[#This Row],[Rate
(L/S)]],"")</f>
        <v>0</v>
      </c>
      <c r="AQ849" s="7">
        <f>IFERROR(VLOOKUP(Table1[[#This Row],[Stock]],[2]CUS030!$A$5:$BO$10000,48,0)/Table1[[#This Row],[Rate
(L/S)]],"")</f>
        <v>0</v>
      </c>
      <c r="AR849" s="7">
        <f>IFERROR(VLOOKUP(Table1[[#This Row],[Stock]],[2]CUS030!$A$5:$BO$10000,49,0)/Table1[[#This Row],[Rate
(L/S)]],"")</f>
        <v>0</v>
      </c>
      <c r="AS849" s="7">
        <f>IFERROR(VLOOKUP(Table1[[#This Row],[Stock]],[2]CUS030!$A$5:$BO$10000,50,0)/Table1[[#This Row],[Rate
(L/S)]],"")</f>
        <v>0</v>
      </c>
      <c r="AT849" s="7">
        <f>IFERROR(VLOOKUP(Table1[[#This Row],[Stock]],[2]CUS030!$A$5:$BO$10000,51,0)/Table1[[#This Row],[Rate
(L/S)]],"")</f>
        <v>0</v>
      </c>
      <c r="AU849" s="7">
        <f>IFERROR(VLOOKUP(Table1[[#This Row],[Stock]],[2]CUS030!$A$5:$BO$10000,52,0)/Table1[[#This Row],[Rate
(L/S)]],"")</f>
        <v>0</v>
      </c>
      <c r="AV849" s="7">
        <f>IFERROR(VLOOKUP(Table1[[#This Row],[Stock]],[2]CUS030!$A$5:$BO$10000,53,0)/Table1[[#This Row],[Rate
(L/S)]],"")</f>
        <v>0</v>
      </c>
      <c r="AW849" s="7">
        <f>IFERROR(VLOOKUP(Table1[[#This Row],[Stock]],[2]CUS030!$A$5:$BO$10000,54,0)/Table1[[#This Row],[Rate
(L/S)]],"")</f>
        <v>0</v>
      </c>
      <c r="AX849" s="7">
        <f>IFERROR(VLOOKUP(Table1[[#This Row],[Stock]],[2]CUS030!$A$5:$BO$10000,55,0)/Table1[[#This Row],[Rate
(L/S)]],"")</f>
        <v>0</v>
      </c>
      <c r="AY849" s="7">
        <f>IFERROR(VLOOKUP(Table1[[#This Row],[Stock]],[2]CUS030!$A$5:$BO$10000,56,0)/Table1[[#This Row],[Rate
(L/S)]],"")</f>
        <v>0</v>
      </c>
      <c r="AZ849" s="7">
        <f>IFERROR(VLOOKUP(Table1[[#This Row],[Stock]],[2]CUS030!$A$5:$BO$10000,57,0)/Table1[[#This Row],[Rate
(L/S)]],"")</f>
        <v>0</v>
      </c>
      <c r="BA849" s="7">
        <f>IFERROR(VLOOKUP(Table1[[#This Row],[Stock]],[2]CUS030!$A$5:$BO$10000,58,0)/Table1[[#This Row],[Rate
(L/S)]],"")</f>
        <v>0</v>
      </c>
      <c r="BB849" s="7">
        <f>IFERROR(VLOOKUP(Table1[[#This Row],[Stock]],[2]CUS030!$A$5:$BO$10000,59,0)/Table1[[#This Row],[Rate
(L/S)]],"")</f>
        <v>0</v>
      </c>
      <c r="BC849" s="7">
        <f>IFERROR(VLOOKUP(Table1[[#This Row],[Stock]],[2]CUS030!$A$5:$BO$10000,60,0)/Table1[[#This Row],[Rate
(L/S)]],"")</f>
        <v>0</v>
      </c>
      <c r="BD849" s="7">
        <f>IFERROR(VLOOKUP(Table1[[#This Row],[Stock]],[2]CUS030!$A$5:$BO$10000,61,0)/Table1[[#This Row],[Rate
(L/S)]],"")</f>
        <v>0</v>
      </c>
      <c r="BE849" s="7">
        <f>IFERROR(VLOOKUP(Table1[[#This Row],[Stock]],[2]CUS030!$A$5:$BO$10000,62,0)/Table1[[#This Row],[Rate
(L/S)]],"")</f>
        <v>0</v>
      </c>
      <c r="BF849" s="7">
        <f>IFERROR(VLOOKUP(Table1[[#This Row],[Stock]],[2]CUS030!$A$5:$BO$10000,63,0)/Table1[[#This Row],[Rate
(L/S)]],"")</f>
        <v>0</v>
      </c>
      <c r="BG849" s="7">
        <f>IFERROR(VLOOKUP(Table1[[#This Row],[Stock]],[2]CUS030!$A$5:$BO$10000,64,0)/Table1[[#This Row],[Rate
(L/S)]],"")</f>
        <v>0</v>
      </c>
      <c r="BH849" s="7">
        <f>IFERROR(VLOOKUP(Table1[[#This Row],[Stock]],[2]CUS030!$A$5:$BO$10000,65,0)/Table1[[#This Row],[Rate
(L/S)]],"")</f>
        <v>0</v>
      </c>
      <c r="BI849" s="7" t="s">
        <v>1</v>
      </c>
      <c r="BJ849" s="15">
        <f>IFERROR(IF(Table1[[#This Row],[S.Material]]="S",(Table1[[#This Row],[Total Qty]]+Table1[[#This Row],[N+1]]+Table1[[#This Row],[N+2]]),Table1[[#This Row],[Total Qty]]+Table1[[#This Row],[N+1]]),)</f>
        <v>0</v>
      </c>
      <c r="BK849" s="7" t="str">
        <f>IFERROR(IF(((AVERAGE((Table1[[#This Row],[N+1]],Table1[[#This Row],[N+2]]),Table1[[#This Row],[N+3]])-(Table1[[#This Row],[Total Qty]])))&gt;500,"Fixed&gt;500pcs",""),"")</f>
        <v/>
      </c>
      <c r="BL849" s="7" t="str">
        <f>IF(AND(Table1[[#This Row],[Last Forcast]]=0,Table1[[#This Row],[Total Qty]]&gt;0,Table1[[#This Row],[N+1]]&gt;0),"Check PO again","")</f>
        <v/>
      </c>
    </row>
    <row r="850" spans="2:64" x14ac:dyDescent="0.3">
      <c r="B850">
        <v>848</v>
      </c>
      <c r="C850" t="s">
        <v>1058</v>
      </c>
      <c r="D850">
        <f>IFERROR(ROUND((MID(Table1[[#This Row],[Production]],35,(LEN(Table1[[#This Row],[Production]]))-37)/(MID(Table1[[#This Row],[Stock]],35,(LEN(Table1[[#This Row],[Stock]]))-37))),0),"")</f>
        <v>10</v>
      </c>
      <c r="E850" t="s">
        <v>1099</v>
      </c>
      <c r="F850" s="16">
        <f>VLOOKUP(LEFT(Table1[[#This Row],[Production]],LEN(Table1[[#This Row],[Production]])-7),Item!$A$5:$Z$1000,26,0)</f>
        <v>1.9410000000000001</v>
      </c>
      <c r="H850" s="8" t="str">
        <f>IFERROR(VLOOKUP(MID(Table1[[#This Row],[Production]],10,2),Special!$B$2:$D$26,3,0),"")</f>
        <v>-</v>
      </c>
      <c r="J850" t="b">
        <f>EXACT(LEFT(Table1[[#This Row],[Stock]],12),LEFT(Table1[[#This Row],[Production]],12))</f>
        <v>1</v>
      </c>
      <c r="K850" t="b">
        <f>EXACT((RIGHT(Table1[[#This Row],[Stock]],3)),((RIGHT(Table1[[#This Row],[Production]],3))))</f>
        <v>1</v>
      </c>
      <c r="L850" s="14" t="str">
        <f>IFERROR(VLOOKUP(Table1[[#This Row],[Stock]],[1]Sheet1!$A$7:$N$10000,14,0),"")</f>
        <v/>
      </c>
      <c r="M850" s="14" t="str">
        <f>IFERROR(ROUND((Table1[[#This Row],[Stock
(S&amp;L)]]/Table1[[#This Row],[Rate
(L/S)]]),0),"")</f>
        <v/>
      </c>
      <c r="O850" t="str">
        <f>IF(Table1[[#This Row],[Rate
(L/S)]]=1,"P/E","C")</f>
        <v>C</v>
      </c>
      <c r="P850" s="7">
        <f>IFERROR(VLOOKUP(Table1[[#This Row],[Stock]],[2]CUS030!$A$5:$BO$10000,21,0)/Table1[[#This Row],[Rate
(L/S)]],"")</f>
        <v>0</v>
      </c>
      <c r="Q850" s="7">
        <f>IFERROR(VLOOKUP(Table1[[#This Row],[Stock]],[2]CUS030!$A$5:$BO$10000,22,0)/Table1[[#This Row],[Rate
(L/S)]],"")</f>
        <v>0</v>
      </c>
      <c r="R850" s="7">
        <f>IFERROR(VLOOKUP(Table1[[#This Row],[Stock]],[2]CUS030!$A$5:$BO$10000,23,0)/Table1[[#This Row],[Rate
(L/S)]],"")</f>
        <v>0</v>
      </c>
      <c r="S850" s="7">
        <f>IFERROR(VLOOKUP(Table1[[#This Row],[Stock]],[2]CUS030!$A$5:$BO$10000,24,0)/Table1[[#This Row],[Rate
(L/S)]],"")</f>
        <v>0</v>
      </c>
      <c r="T850" s="7">
        <f>IFERROR(VLOOKUP(Table1[[#This Row],[Stock]],[2]CUS030!$A$5:$BO$10000,25,0)/Table1[[#This Row],[Rate
(L/S)]],"")</f>
        <v>0</v>
      </c>
      <c r="U850" s="7">
        <f>IFERROR(VLOOKUP(Table1[[#This Row],[Stock]],[2]CUS030!$A$5:$BO$10000,26,0)/Table1[[#This Row],[Rate
(L/S)]],"")</f>
        <v>0</v>
      </c>
      <c r="V850" s="7">
        <f>IFERROR(VLOOKUP(Table1[[#This Row],[Stock]],[2]CUS030!$A$5:$BO$10000,27,0)/Table1[[#This Row],[Rate
(L/S)]],"")</f>
        <v>0</v>
      </c>
      <c r="W850" s="7">
        <f>IFERROR(VLOOKUP(Table1[[#This Row],[Stock]],[2]CUS030!$A$5:$BO$10000,28,0)/Table1[[#This Row],[Rate
(L/S)]],"")</f>
        <v>0</v>
      </c>
      <c r="X850" s="7">
        <f>IFERROR(VLOOKUP(Table1[[#This Row],[Stock]],[2]CUS030!$A$5:$BO$10000,29,0)/Table1[[#This Row],[Rate
(L/S)]],"")</f>
        <v>0</v>
      </c>
      <c r="Y850" s="7">
        <f>IFERROR(VLOOKUP(Table1[[#This Row],[Stock]],[2]CUS030!$A$5:$BO$10000,30,0)/Table1[[#This Row],[Rate
(L/S)]],"")</f>
        <v>0</v>
      </c>
      <c r="Z850" s="7">
        <f>IFERROR(VLOOKUP(Table1[[#This Row],[Stock]],[2]CUS030!$A$5:$BO$10000,31,0)/Table1[[#This Row],[Rate
(L/S)]],"")</f>
        <v>0</v>
      </c>
      <c r="AA850" s="7">
        <f>IFERROR(VLOOKUP(Table1[[#This Row],[Stock]],[2]CUS030!$A$5:$BO$10000,32,0)/Table1[[#This Row],[Rate
(L/S)]],"")</f>
        <v>0</v>
      </c>
      <c r="AB850" s="7">
        <f>IFERROR(VLOOKUP(Table1[[#This Row],[Stock]],[2]CUS030!$A$5:$BO$10000,33,0)/Table1[[#This Row],[Rate
(L/S)]],"")</f>
        <v>0</v>
      </c>
      <c r="AC850" s="7">
        <f>IFERROR(VLOOKUP(Table1[[#This Row],[Stock]],[2]CUS030!$A$5:$BO$10000,34,0)/Table1[[#This Row],[Rate
(L/S)]],"")</f>
        <v>0</v>
      </c>
      <c r="AD850" s="7">
        <f>IFERROR(VLOOKUP(Table1[[#This Row],[Stock]],[2]CUS030!$A$5:$BO$10000,35,0)/Table1[[#This Row],[Rate
(L/S)]],"")</f>
        <v>0</v>
      </c>
      <c r="AE850" s="7">
        <f>IFERROR(VLOOKUP(Table1[[#This Row],[Stock]],[2]CUS030!$A$5:$BO$10000,36,0)/Table1[[#This Row],[Rate
(L/S)]],"")</f>
        <v>0</v>
      </c>
      <c r="AF850" s="7">
        <f>IFERROR(VLOOKUP(Table1[[#This Row],[Stock]],[2]CUS030!$A$5:$BO$10000,37,0)/Table1[[#This Row],[Rate
(L/S)]],"")</f>
        <v>0</v>
      </c>
      <c r="AG850" s="7">
        <f>IFERROR(VLOOKUP(Table1[[#This Row],[Stock]],[2]CUS030!$A$5:$BO$10000,38,0)/Table1[[#This Row],[Rate
(L/S)]],"")</f>
        <v>0</v>
      </c>
      <c r="AH850" s="7">
        <f>IFERROR(VLOOKUP(Table1[[#This Row],[Stock]],[2]CUS030!$A$5:$BO$10000,39,0)/Table1[[#This Row],[Rate
(L/S)]],"")</f>
        <v>0</v>
      </c>
      <c r="AI850" s="7">
        <f>IFERROR(VLOOKUP(Table1[[#This Row],[Stock]],[2]CUS030!$A$5:$BO$10000,40,0)/Table1[[#This Row],[Rate
(L/S)]],"")</f>
        <v>0</v>
      </c>
      <c r="AJ850" s="7">
        <f>IFERROR(VLOOKUP(Table1[[#This Row],[Stock]],[2]CUS030!$A$5:$BO$10000,41,0)/Table1[[#This Row],[Rate
(L/S)]],"")</f>
        <v>0</v>
      </c>
      <c r="AK850" s="7">
        <f>IFERROR(VLOOKUP(Table1[[#This Row],[Stock]],[2]CUS030!$A$5:$BO$10000,42,0)/Table1[[#This Row],[Rate
(L/S)]],"")</f>
        <v>0</v>
      </c>
      <c r="AL850" s="7">
        <f>IFERROR(VLOOKUP(Table1[[#This Row],[Stock]],[2]CUS030!$A$5:$BO$10000,43,0)/Table1[[#This Row],[Rate
(L/S)]],"")</f>
        <v>0</v>
      </c>
      <c r="AM850" s="7">
        <f>IFERROR(VLOOKUP(Table1[[#This Row],[Stock]],[2]CUS030!$A$5:$BO$10000,44,0)/Table1[[#This Row],[Rate
(L/S)]],"")</f>
        <v>0</v>
      </c>
      <c r="AN850" s="7">
        <f>IFERROR(VLOOKUP(Table1[[#This Row],[Stock]],[2]CUS030!$A$5:$BO$10000,45,0)/Table1[[#This Row],[Rate
(L/S)]],"")</f>
        <v>0</v>
      </c>
      <c r="AO850" s="7">
        <f>IFERROR(VLOOKUP(Table1[[#This Row],[Stock]],[2]CUS030!$A$5:$BO$10000,46,0)/Table1[[#This Row],[Rate
(L/S)]],"")</f>
        <v>0</v>
      </c>
      <c r="AP850" s="7">
        <f>IFERROR(VLOOKUP(Table1[[#This Row],[Stock]],[2]CUS030!$A$5:$BO$10000,47,0)/Table1[[#This Row],[Rate
(L/S)]],"")</f>
        <v>0</v>
      </c>
      <c r="AQ850" s="7">
        <f>IFERROR(VLOOKUP(Table1[[#This Row],[Stock]],[2]CUS030!$A$5:$BO$10000,48,0)/Table1[[#This Row],[Rate
(L/S)]],"")</f>
        <v>0</v>
      </c>
      <c r="AR850" s="7">
        <f>IFERROR(VLOOKUP(Table1[[#This Row],[Stock]],[2]CUS030!$A$5:$BO$10000,49,0)/Table1[[#This Row],[Rate
(L/S)]],"")</f>
        <v>0</v>
      </c>
      <c r="AS850" s="7">
        <f>IFERROR(VLOOKUP(Table1[[#This Row],[Stock]],[2]CUS030!$A$5:$BO$10000,50,0)/Table1[[#This Row],[Rate
(L/S)]],"")</f>
        <v>0</v>
      </c>
      <c r="AT850" s="7">
        <f>IFERROR(VLOOKUP(Table1[[#This Row],[Stock]],[2]CUS030!$A$5:$BO$10000,51,0)/Table1[[#This Row],[Rate
(L/S)]],"")</f>
        <v>0</v>
      </c>
      <c r="AU850" s="7">
        <f>IFERROR(VLOOKUP(Table1[[#This Row],[Stock]],[2]CUS030!$A$5:$BO$10000,52,0)/Table1[[#This Row],[Rate
(L/S)]],"")</f>
        <v>0</v>
      </c>
      <c r="AV850" s="7">
        <f>IFERROR(VLOOKUP(Table1[[#This Row],[Stock]],[2]CUS030!$A$5:$BO$10000,53,0)/Table1[[#This Row],[Rate
(L/S)]],"")</f>
        <v>0</v>
      </c>
      <c r="AW850" s="7">
        <f>IFERROR(VLOOKUP(Table1[[#This Row],[Stock]],[2]CUS030!$A$5:$BO$10000,54,0)/Table1[[#This Row],[Rate
(L/S)]],"")</f>
        <v>0</v>
      </c>
      <c r="AX850" s="7">
        <f>IFERROR(VLOOKUP(Table1[[#This Row],[Stock]],[2]CUS030!$A$5:$BO$10000,55,0)/Table1[[#This Row],[Rate
(L/S)]],"")</f>
        <v>0</v>
      </c>
      <c r="AY850" s="7">
        <f>IFERROR(VLOOKUP(Table1[[#This Row],[Stock]],[2]CUS030!$A$5:$BO$10000,56,0)/Table1[[#This Row],[Rate
(L/S)]],"")</f>
        <v>0</v>
      </c>
      <c r="AZ850" s="7">
        <f>IFERROR(VLOOKUP(Table1[[#This Row],[Stock]],[2]CUS030!$A$5:$BO$10000,57,0)/Table1[[#This Row],[Rate
(L/S)]],"")</f>
        <v>0</v>
      </c>
      <c r="BA850" s="7">
        <f>IFERROR(VLOOKUP(Table1[[#This Row],[Stock]],[2]CUS030!$A$5:$BO$10000,58,0)/Table1[[#This Row],[Rate
(L/S)]],"")</f>
        <v>0</v>
      </c>
      <c r="BB850" s="7">
        <f>IFERROR(VLOOKUP(Table1[[#This Row],[Stock]],[2]CUS030!$A$5:$BO$10000,59,0)/Table1[[#This Row],[Rate
(L/S)]],"")</f>
        <v>0</v>
      </c>
      <c r="BC850" s="7">
        <f>IFERROR(VLOOKUP(Table1[[#This Row],[Stock]],[2]CUS030!$A$5:$BO$10000,60,0)/Table1[[#This Row],[Rate
(L/S)]],"")</f>
        <v>0</v>
      </c>
      <c r="BD850" s="7">
        <f>IFERROR(VLOOKUP(Table1[[#This Row],[Stock]],[2]CUS030!$A$5:$BO$10000,61,0)/Table1[[#This Row],[Rate
(L/S)]],"")</f>
        <v>0</v>
      </c>
      <c r="BE850" s="7">
        <f>IFERROR(VLOOKUP(Table1[[#This Row],[Stock]],[2]CUS030!$A$5:$BO$10000,62,0)/Table1[[#This Row],[Rate
(L/S)]],"")</f>
        <v>0</v>
      </c>
      <c r="BF850" s="7">
        <f>IFERROR(VLOOKUP(Table1[[#This Row],[Stock]],[2]CUS030!$A$5:$BO$10000,63,0)/Table1[[#This Row],[Rate
(L/S)]],"")</f>
        <v>0</v>
      </c>
      <c r="BG850" s="7">
        <f>IFERROR(VLOOKUP(Table1[[#This Row],[Stock]],[2]CUS030!$A$5:$BO$10000,64,0)/Table1[[#This Row],[Rate
(L/S)]],"")</f>
        <v>0</v>
      </c>
      <c r="BH850" s="7">
        <f>IFERROR(VLOOKUP(Table1[[#This Row],[Stock]],[2]CUS030!$A$5:$BO$10000,65,0)/Table1[[#This Row],[Rate
(L/S)]],"")</f>
        <v>0</v>
      </c>
      <c r="BI850" s="7" t="s">
        <v>1</v>
      </c>
      <c r="BJ850" s="15">
        <f>IFERROR(IF(Table1[[#This Row],[S.Material]]="S",(Table1[[#This Row],[Total Qty]]+Table1[[#This Row],[N+1]]+Table1[[#This Row],[N+2]]),Table1[[#This Row],[Total Qty]]+Table1[[#This Row],[N+1]]),)</f>
        <v>0</v>
      </c>
      <c r="BK850" s="7" t="str">
        <f>IFERROR(IF(((AVERAGE((Table1[[#This Row],[N+1]],Table1[[#This Row],[N+2]]),Table1[[#This Row],[N+3]])-(Table1[[#This Row],[Total Qty]])))&gt;500,"Fixed&gt;500pcs",""),"")</f>
        <v/>
      </c>
      <c r="BL850" s="7" t="str">
        <f>IF(AND(Table1[[#This Row],[Last Forcast]]=0,Table1[[#This Row],[Total Qty]]&gt;0,Table1[[#This Row],[N+1]]&gt;0),"Check PO again","")</f>
        <v/>
      </c>
    </row>
    <row r="851" spans="2:64" x14ac:dyDescent="0.3">
      <c r="B851">
        <v>849</v>
      </c>
      <c r="C851" t="s">
        <v>1059</v>
      </c>
      <c r="D851">
        <f>IFERROR(ROUND((MID(Table1[[#This Row],[Production]],35,(LEN(Table1[[#This Row],[Production]]))-37)/(MID(Table1[[#This Row],[Stock]],35,(LEN(Table1[[#This Row],[Stock]]))-37))),0),"")</f>
        <v>8</v>
      </c>
      <c r="E851" t="s">
        <v>1099</v>
      </c>
      <c r="F851" s="16">
        <f>VLOOKUP(LEFT(Table1[[#This Row],[Production]],LEN(Table1[[#This Row],[Production]])-7),Item!$A$5:$Z$1000,26,0)</f>
        <v>1.9410000000000001</v>
      </c>
      <c r="H851" s="8" t="str">
        <f>IFERROR(VLOOKUP(MID(Table1[[#This Row],[Production]],10,2),Special!$B$2:$D$26,3,0),"")</f>
        <v>-</v>
      </c>
      <c r="J851" t="b">
        <f>EXACT(LEFT(Table1[[#This Row],[Stock]],12),LEFT(Table1[[#This Row],[Production]],12))</f>
        <v>1</v>
      </c>
      <c r="K851" t="b">
        <f>EXACT((RIGHT(Table1[[#This Row],[Stock]],3)),((RIGHT(Table1[[#This Row],[Production]],3))))</f>
        <v>1</v>
      </c>
      <c r="L851" s="14" t="str">
        <f>IFERROR(VLOOKUP(Table1[[#This Row],[Stock]],[1]Sheet1!$A$7:$N$10000,14,0),"")</f>
        <v/>
      </c>
      <c r="M851" s="14" t="str">
        <f>IFERROR(ROUND((Table1[[#This Row],[Stock
(S&amp;L)]]/Table1[[#This Row],[Rate
(L/S)]]),0),"")</f>
        <v/>
      </c>
      <c r="O851" t="str">
        <f>IF(Table1[[#This Row],[Rate
(L/S)]]=1,"P/E","C")</f>
        <v>C</v>
      </c>
      <c r="P851" s="7">
        <f>IFERROR(VLOOKUP(Table1[[#This Row],[Stock]],[2]CUS030!$A$5:$BO$10000,21,0)/Table1[[#This Row],[Rate
(L/S)]],"")</f>
        <v>0</v>
      </c>
      <c r="Q851" s="7">
        <f>IFERROR(VLOOKUP(Table1[[#This Row],[Stock]],[2]CUS030!$A$5:$BO$10000,22,0)/Table1[[#This Row],[Rate
(L/S)]],"")</f>
        <v>0</v>
      </c>
      <c r="R851" s="7">
        <f>IFERROR(VLOOKUP(Table1[[#This Row],[Stock]],[2]CUS030!$A$5:$BO$10000,23,0)/Table1[[#This Row],[Rate
(L/S)]],"")</f>
        <v>0</v>
      </c>
      <c r="S851" s="7">
        <f>IFERROR(VLOOKUP(Table1[[#This Row],[Stock]],[2]CUS030!$A$5:$BO$10000,24,0)/Table1[[#This Row],[Rate
(L/S)]],"")</f>
        <v>0</v>
      </c>
      <c r="T851" s="7">
        <f>IFERROR(VLOOKUP(Table1[[#This Row],[Stock]],[2]CUS030!$A$5:$BO$10000,25,0)/Table1[[#This Row],[Rate
(L/S)]],"")</f>
        <v>0</v>
      </c>
      <c r="U851" s="7">
        <f>IFERROR(VLOOKUP(Table1[[#This Row],[Stock]],[2]CUS030!$A$5:$BO$10000,26,0)/Table1[[#This Row],[Rate
(L/S)]],"")</f>
        <v>0</v>
      </c>
      <c r="V851" s="7">
        <f>IFERROR(VLOOKUP(Table1[[#This Row],[Stock]],[2]CUS030!$A$5:$BO$10000,27,0)/Table1[[#This Row],[Rate
(L/S)]],"")</f>
        <v>0</v>
      </c>
      <c r="W851" s="7">
        <f>IFERROR(VLOOKUP(Table1[[#This Row],[Stock]],[2]CUS030!$A$5:$BO$10000,28,0)/Table1[[#This Row],[Rate
(L/S)]],"")</f>
        <v>0</v>
      </c>
      <c r="X851" s="7">
        <f>IFERROR(VLOOKUP(Table1[[#This Row],[Stock]],[2]CUS030!$A$5:$BO$10000,29,0)/Table1[[#This Row],[Rate
(L/S)]],"")</f>
        <v>0</v>
      </c>
      <c r="Y851" s="7">
        <f>IFERROR(VLOOKUP(Table1[[#This Row],[Stock]],[2]CUS030!$A$5:$BO$10000,30,0)/Table1[[#This Row],[Rate
(L/S)]],"")</f>
        <v>0</v>
      </c>
      <c r="Z851" s="7">
        <f>IFERROR(VLOOKUP(Table1[[#This Row],[Stock]],[2]CUS030!$A$5:$BO$10000,31,0)/Table1[[#This Row],[Rate
(L/S)]],"")</f>
        <v>0</v>
      </c>
      <c r="AA851" s="7">
        <f>IFERROR(VLOOKUP(Table1[[#This Row],[Stock]],[2]CUS030!$A$5:$BO$10000,32,0)/Table1[[#This Row],[Rate
(L/S)]],"")</f>
        <v>0</v>
      </c>
      <c r="AB851" s="7">
        <f>IFERROR(VLOOKUP(Table1[[#This Row],[Stock]],[2]CUS030!$A$5:$BO$10000,33,0)/Table1[[#This Row],[Rate
(L/S)]],"")</f>
        <v>0</v>
      </c>
      <c r="AC851" s="7">
        <f>IFERROR(VLOOKUP(Table1[[#This Row],[Stock]],[2]CUS030!$A$5:$BO$10000,34,0)/Table1[[#This Row],[Rate
(L/S)]],"")</f>
        <v>0</v>
      </c>
      <c r="AD851" s="7">
        <f>IFERROR(VLOOKUP(Table1[[#This Row],[Stock]],[2]CUS030!$A$5:$BO$10000,35,0)/Table1[[#This Row],[Rate
(L/S)]],"")</f>
        <v>0</v>
      </c>
      <c r="AE851" s="7">
        <f>IFERROR(VLOOKUP(Table1[[#This Row],[Stock]],[2]CUS030!$A$5:$BO$10000,36,0)/Table1[[#This Row],[Rate
(L/S)]],"")</f>
        <v>0</v>
      </c>
      <c r="AF851" s="7">
        <f>IFERROR(VLOOKUP(Table1[[#This Row],[Stock]],[2]CUS030!$A$5:$BO$10000,37,0)/Table1[[#This Row],[Rate
(L/S)]],"")</f>
        <v>0</v>
      </c>
      <c r="AG851" s="7">
        <f>IFERROR(VLOOKUP(Table1[[#This Row],[Stock]],[2]CUS030!$A$5:$BO$10000,38,0)/Table1[[#This Row],[Rate
(L/S)]],"")</f>
        <v>0</v>
      </c>
      <c r="AH851" s="7">
        <f>IFERROR(VLOOKUP(Table1[[#This Row],[Stock]],[2]CUS030!$A$5:$BO$10000,39,0)/Table1[[#This Row],[Rate
(L/S)]],"")</f>
        <v>0</v>
      </c>
      <c r="AI851" s="7">
        <f>IFERROR(VLOOKUP(Table1[[#This Row],[Stock]],[2]CUS030!$A$5:$BO$10000,40,0)/Table1[[#This Row],[Rate
(L/S)]],"")</f>
        <v>0</v>
      </c>
      <c r="AJ851" s="7">
        <f>IFERROR(VLOOKUP(Table1[[#This Row],[Stock]],[2]CUS030!$A$5:$BO$10000,41,0)/Table1[[#This Row],[Rate
(L/S)]],"")</f>
        <v>0</v>
      </c>
      <c r="AK851" s="7">
        <f>IFERROR(VLOOKUP(Table1[[#This Row],[Stock]],[2]CUS030!$A$5:$BO$10000,42,0)/Table1[[#This Row],[Rate
(L/S)]],"")</f>
        <v>0</v>
      </c>
      <c r="AL851" s="7">
        <f>IFERROR(VLOOKUP(Table1[[#This Row],[Stock]],[2]CUS030!$A$5:$BO$10000,43,0)/Table1[[#This Row],[Rate
(L/S)]],"")</f>
        <v>0</v>
      </c>
      <c r="AM851" s="7">
        <f>IFERROR(VLOOKUP(Table1[[#This Row],[Stock]],[2]CUS030!$A$5:$BO$10000,44,0)/Table1[[#This Row],[Rate
(L/S)]],"")</f>
        <v>0</v>
      </c>
      <c r="AN851" s="7">
        <f>IFERROR(VLOOKUP(Table1[[#This Row],[Stock]],[2]CUS030!$A$5:$BO$10000,45,0)/Table1[[#This Row],[Rate
(L/S)]],"")</f>
        <v>0</v>
      </c>
      <c r="AO851" s="7">
        <f>IFERROR(VLOOKUP(Table1[[#This Row],[Stock]],[2]CUS030!$A$5:$BO$10000,46,0)/Table1[[#This Row],[Rate
(L/S)]],"")</f>
        <v>0</v>
      </c>
      <c r="AP851" s="7">
        <f>IFERROR(VLOOKUP(Table1[[#This Row],[Stock]],[2]CUS030!$A$5:$BO$10000,47,0)/Table1[[#This Row],[Rate
(L/S)]],"")</f>
        <v>0</v>
      </c>
      <c r="AQ851" s="7">
        <f>IFERROR(VLOOKUP(Table1[[#This Row],[Stock]],[2]CUS030!$A$5:$BO$10000,48,0)/Table1[[#This Row],[Rate
(L/S)]],"")</f>
        <v>0</v>
      </c>
      <c r="AR851" s="7">
        <f>IFERROR(VLOOKUP(Table1[[#This Row],[Stock]],[2]CUS030!$A$5:$BO$10000,49,0)/Table1[[#This Row],[Rate
(L/S)]],"")</f>
        <v>0</v>
      </c>
      <c r="AS851" s="7">
        <f>IFERROR(VLOOKUP(Table1[[#This Row],[Stock]],[2]CUS030!$A$5:$BO$10000,50,0)/Table1[[#This Row],[Rate
(L/S)]],"")</f>
        <v>0</v>
      </c>
      <c r="AT851" s="7">
        <f>IFERROR(VLOOKUP(Table1[[#This Row],[Stock]],[2]CUS030!$A$5:$BO$10000,51,0)/Table1[[#This Row],[Rate
(L/S)]],"")</f>
        <v>0</v>
      </c>
      <c r="AU851" s="7">
        <f>IFERROR(VLOOKUP(Table1[[#This Row],[Stock]],[2]CUS030!$A$5:$BO$10000,52,0)/Table1[[#This Row],[Rate
(L/S)]],"")</f>
        <v>0</v>
      </c>
      <c r="AV851" s="7">
        <f>IFERROR(VLOOKUP(Table1[[#This Row],[Stock]],[2]CUS030!$A$5:$BO$10000,53,0)/Table1[[#This Row],[Rate
(L/S)]],"")</f>
        <v>0</v>
      </c>
      <c r="AW851" s="7">
        <f>IFERROR(VLOOKUP(Table1[[#This Row],[Stock]],[2]CUS030!$A$5:$BO$10000,54,0)/Table1[[#This Row],[Rate
(L/S)]],"")</f>
        <v>0</v>
      </c>
      <c r="AX851" s="7">
        <f>IFERROR(VLOOKUP(Table1[[#This Row],[Stock]],[2]CUS030!$A$5:$BO$10000,55,0)/Table1[[#This Row],[Rate
(L/S)]],"")</f>
        <v>0</v>
      </c>
      <c r="AY851" s="7">
        <f>IFERROR(VLOOKUP(Table1[[#This Row],[Stock]],[2]CUS030!$A$5:$BO$10000,56,0)/Table1[[#This Row],[Rate
(L/S)]],"")</f>
        <v>0</v>
      </c>
      <c r="AZ851" s="7">
        <f>IFERROR(VLOOKUP(Table1[[#This Row],[Stock]],[2]CUS030!$A$5:$BO$10000,57,0)/Table1[[#This Row],[Rate
(L/S)]],"")</f>
        <v>0</v>
      </c>
      <c r="BA851" s="7">
        <f>IFERROR(VLOOKUP(Table1[[#This Row],[Stock]],[2]CUS030!$A$5:$BO$10000,58,0)/Table1[[#This Row],[Rate
(L/S)]],"")</f>
        <v>0</v>
      </c>
      <c r="BB851" s="7">
        <f>IFERROR(VLOOKUP(Table1[[#This Row],[Stock]],[2]CUS030!$A$5:$BO$10000,59,0)/Table1[[#This Row],[Rate
(L/S)]],"")</f>
        <v>0</v>
      </c>
      <c r="BC851" s="7">
        <f>IFERROR(VLOOKUP(Table1[[#This Row],[Stock]],[2]CUS030!$A$5:$BO$10000,60,0)/Table1[[#This Row],[Rate
(L/S)]],"")</f>
        <v>0</v>
      </c>
      <c r="BD851" s="7">
        <f>IFERROR(VLOOKUP(Table1[[#This Row],[Stock]],[2]CUS030!$A$5:$BO$10000,61,0)/Table1[[#This Row],[Rate
(L/S)]],"")</f>
        <v>0</v>
      </c>
      <c r="BE851" s="7">
        <f>IFERROR(VLOOKUP(Table1[[#This Row],[Stock]],[2]CUS030!$A$5:$BO$10000,62,0)/Table1[[#This Row],[Rate
(L/S)]],"")</f>
        <v>0</v>
      </c>
      <c r="BF851" s="7">
        <f>IFERROR(VLOOKUP(Table1[[#This Row],[Stock]],[2]CUS030!$A$5:$BO$10000,63,0)/Table1[[#This Row],[Rate
(L/S)]],"")</f>
        <v>0</v>
      </c>
      <c r="BG851" s="7">
        <f>IFERROR(VLOOKUP(Table1[[#This Row],[Stock]],[2]CUS030!$A$5:$BO$10000,64,0)/Table1[[#This Row],[Rate
(L/S)]],"")</f>
        <v>0</v>
      </c>
      <c r="BH851" s="7">
        <f>IFERROR(VLOOKUP(Table1[[#This Row],[Stock]],[2]CUS030!$A$5:$BO$10000,65,0)/Table1[[#This Row],[Rate
(L/S)]],"")</f>
        <v>0</v>
      </c>
      <c r="BI851" s="7" t="s">
        <v>1</v>
      </c>
      <c r="BJ851" s="15">
        <f>IFERROR(IF(Table1[[#This Row],[S.Material]]="S",(Table1[[#This Row],[Total Qty]]+Table1[[#This Row],[N+1]]+Table1[[#This Row],[N+2]]),Table1[[#This Row],[Total Qty]]+Table1[[#This Row],[N+1]]),)</f>
        <v>0</v>
      </c>
      <c r="BK851" s="7" t="str">
        <f>IFERROR(IF(((AVERAGE((Table1[[#This Row],[N+1]],Table1[[#This Row],[N+2]]),Table1[[#This Row],[N+3]])-(Table1[[#This Row],[Total Qty]])))&gt;500,"Fixed&gt;500pcs",""),"")</f>
        <v/>
      </c>
      <c r="BL851" s="7" t="str">
        <f>IF(AND(Table1[[#This Row],[Last Forcast]]=0,Table1[[#This Row],[Total Qty]]&gt;0,Table1[[#This Row],[N+1]]&gt;0),"Check PO again","")</f>
        <v/>
      </c>
    </row>
    <row r="852" spans="2:64" x14ac:dyDescent="0.3">
      <c r="B852">
        <v>850</v>
      </c>
      <c r="C852" t="s">
        <v>1060</v>
      </c>
      <c r="D852">
        <f>IFERROR(ROUND((MID(Table1[[#This Row],[Production]],35,(LEN(Table1[[#This Row],[Production]]))-37)/(MID(Table1[[#This Row],[Stock]],35,(LEN(Table1[[#This Row],[Stock]]))-37))),0),"")</f>
        <v>7</v>
      </c>
      <c r="E852" t="s">
        <v>1100</v>
      </c>
      <c r="F852" s="16">
        <f>VLOOKUP(LEFT(Table1[[#This Row],[Production]],LEN(Table1[[#This Row],[Production]])-7),Item!$A$5:$Z$1000,26,0)</f>
        <v>1.6220000000000001</v>
      </c>
      <c r="H852" s="8" t="str">
        <f>IFERROR(VLOOKUP(MID(Table1[[#This Row],[Production]],10,2),Special!$B$2:$D$26,3,0),"")</f>
        <v>-</v>
      </c>
      <c r="J852" t="b">
        <f>EXACT(LEFT(Table1[[#This Row],[Stock]],12),LEFT(Table1[[#This Row],[Production]],12))</f>
        <v>1</v>
      </c>
      <c r="K852" t="b">
        <f>EXACT((RIGHT(Table1[[#This Row],[Stock]],3)),((RIGHT(Table1[[#This Row],[Production]],3))))</f>
        <v>1</v>
      </c>
      <c r="L852" s="14" t="str">
        <f>IFERROR(VLOOKUP(Table1[[#This Row],[Stock]],[1]Sheet1!$A$7:$N$10000,14,0),"")</f>
        <v/>
      </c>
      <c r="M852" s="14" t="str">
        <f>IFERROR(ROUND((Table1[[#This Row],[Stock
(S&amp;L)]]/Table1[[#This Row],[Rate
(L/S)]]),0),"")</f>
        <v/>
      </c>
      <c r="O852" t="str">
        <f>IF(Table1[[#This Row],[Rate
(L/S)]]=1,"P/E","C")</f>
        <v>C</v>
      </c>
      <c r="P852" s="7">
        <f>IFERROR(VLOOKUP(Table1[[#This Row],[Stock]],[2]CUS030!$A$5:$BO$10000,21,0)/Table1[[#This Row],[Rate
(L/S)]],"")</f>
        <v>0</v>
      </c>
      <c r="Q852" s="7">
        <f>IFERROR(VLOOKUP(Table1[[#This Row],[Stock]],[2]CUS030!$A$5:$BO$10000,22,0)/Table1[[#This Row],[Rate
(L/S)]],"")</f>
        <v>0</v>
      </c>
      <c r="R852" s="7">
        <f>IFERROR(VLOOKUP(Table1[[#This Row],[Stock]],[2]CUS030!$A$5:$BO$10000,23,0)/Table1[[#This Row],[Rate
(L/S)]],"")</f>
        <v>0</v>
      </c>
      <c r="S852" s="7">
        <f>IFERROR(VLOOKUP(Table1[[#This Row],[Stock]],[2]CUS030!$A$5:$BO$10000,24,0)/Table1[[#This Row],[Rate
(L/S)]],"")</f>
        <v>0</v>
      </c>
      <c r="T852" s="7">
        <f>IFERROR(VLOOKUP(Table1[[#This Row],[Stock]],[2]CUS030!$A$5:$BO$10000,25,0)/Table1[[#This Row],[Rate
(L/S)]],"")</f>
        <v>0</v>
      </c>
      <c r="U852" s="7">
        <f>IFERROR(VLOOKUP(Table1[[#This Row],[Stock]],[2]CUS030!$A$5:$BO$10000,26,0)/Table1[[#This Row],[Rate
(L/S)]],"")</f>
        <v>0</v>
      </c>
      <c r="V852" s="7">
        <f>IFERROR(VLOOKUP(Table1[[#This Row],[Stock]],[2]CUS030!$A$5:$BO$10000,27,0)/Table1[[#This Row],[Rate
(L/S)]],"")</f>
        <v>0</v>
      </c>
      <c r="W852" s="7">
        <f>IFERROR(VLOOKUP(Table1[[#This Row],[Stock]],[2]CUS030!$A$5:$BO$10000,28,0)/Table1[[#This Row],[Rate
(L/S)]],"")</f>
        <v>0</v>
      </c>
      <c r="X852" s="7">
        <f>IFERROR(VLOOKUP(Table1[[#This Row],[Stock]],[2]CUS030!$A$5:$BO$10000,29,0)/Table1[[#This Row],[Rate
(L/S)]],"")</f>
        <v>0</v>
      </c>
      <c r="Y852" s="7">
        <f>IFERROR(VLOOKUP(Table1[[#This Row],[Stock]],[2]CUS030!$A$5:$BO$10000,30,0)/Table1[[#This Row],[Rate
(L/S)]],"")</f>
        <v>0</v>
      </c>
      <c r="Z852" s="7">
        <f>IFERROR(VLOOKUP(Table1[[#This Row],[Stock]],[2]CUS030!$A$5:$BO$10000,31,0)/Table1[[#This Row],[Rate
(L/S)]],"")</f>
        <v>0</v>
      </c>
      <c r="AA852" s="7">
        <f>IFERROR(VLOOKUP(Table1[[#This Row],[Stock]],[2]CUS030!$A$5:$BO$10000,32,0)/Table1[[#This Row],[Rate
(L/S)]],"")</f>
        <v>0</v>
      </c>
      <c r="AB852" s="7">
        <f>IFERROR(VLOOKUP(Table1[[#This Row],[Stock]],[2]CUS030!$A$5:$BO$10000,33,0)/Table1[[#This Row],[Rate
(L/S)]],"")</f>
        <v>0</v>
      </c>
      <c r="AC852" s="7">
        <f>IFERROR(VLOOKUP(Table1[[#This Row],[Stock]],[2]CUS030!$A$5:$BO$10000,34,0)/Table1[[#This Row],[Rate
(L/S)]],"")</f>
        <v>0</v>
      </c>
      <c r="AD852" s="7">
        <f>IFERROR(VLOOKUP(Table1[[#This Row],[Stock]],[2]CUS030!$A$5:$BO$10000,35,0)/Table1[[#This Row],[Rate
(L/S)]],"")</f>
        <v>0</v>
      </c>
      <c r="AE852" s="7">
        <f>IFERROR(VLOOKUP(Table1[[#This Row],[Stock]],[2]CUS030!$A$5:$BO$10000,36,0)/Table1[[#This Row],[Rate
(L/S)]],"")</f>
        <v>0</v>
      </c>
      <c r="AF852" s="7">
        <f>IFERROR(VLOOKUP(Table1[[#This Row],[Stock]],[2]CUS030!$A$5:$BO$10000,37,0)/Table1[[#This Row],[Rate
(L/S)]],"")</f>
        <v>0</v>
      </c>
      <c r="AG852" s="7">
        <f>IFERROR(VLOOKUP(Table1[[#This Row],[Stock]],[2]CUS030!$A$5:$BO$10000,38,0)/Table1[[#This Row],[Rate
(L/S)]],"")</f>
        <v>0</v>
      </c>
      <c r="AH852" s="7">
        <f>IFERROR(VLOOKUP(Table1[[#This Row],[Stock]],[2]CUS030!$A$5:$BO$10000,39,0)/Table1[[#This Row],[Rate
(L/S)]],"")</f>
        <v>0</v>
      </c>
      <c r="AI852" s="7">
        <f>IFERROR(VLOOKUP(Table1[[#This Row],[Stock]],[2]CUS030!$A$5:$BO$10000,40,0)/Table1[[#This Row],[Rate
(L/S)]],"")</f>
        <v>0</v>
      </c>
      <c r="AJ852" s="7">
        <f>IFERROR(VLOOKUP(Table1[[#This Row],[Stock]],[2]CUS030!$A$5:$BO$10000,41,0)/Table1[[#This Row],[Rate
(L/S)]],"")</f>
        <v>0</v>
      </c>
      <c r="AK852" s="7">
        <f>IFERROR(VLOOKUP(Table1[[#This Row],[Stock]],[2]CUS030!$A$5:$BO$10000,42,0)/Table1[[#This Row],[Rate
(L/S)]],"")</f>
        <v>0</v>
      </c>
      <c r="AL852" s="7">
        <f>IFERROR(VLOOKUP(Table1[[#This Row],[Stock]],[2]CUS030!$A$5:$BO$10000,43,0)/Table1[[#This Row],[Rate
(L/S)]],"")</f>
        <v>0</v>
      </c>
      <c r="AM852" s="7">
        <f>IFERROR(VLOOKUP(Table1[[#This Row],[Stock]],[2]CUS030!$A$5:$BO$10000,44,0)/Table1[[#This Row],[Rate
(L/S)]],"")</f>
        <v>0</v>
      </c>
      <c r="AN852" s="7">
        <f>IFERROR(VLOOKUP(Table1[[#This Row],[Stock]],[2]CUS030!$A$5:$BO$10000,45,0)/Table1[[#This Row],[Rate
(L/S)]],"")</f>
        <v>0</v>
      </c>
      <c r="AO852" s="7">
        <f>IFERROR(VLOOKUP(Table1[[#This Row],[Stock]],[2]CUS030!$A$5:$BO$10000,46,0)/Table1[[#This Row],[Rate
(L/S)]],"")</f>
        <v>0</v>
      </c>
      <c r="AP852" s="7">
        <f>IFERROR(VLOOKUP(Table1[[#This Row],[Stock]],[2]CUS030!$A$5:$BO$10000,47,0)/Table1[[#This Row],[Rate
(L/S)]],"")</f>
        <v>0</v>
      </c>
      <c r="AQ852" s="7">
        <f>IFERROR(VLOOKUP(Table1[[#This Row],[Stock]],[2]CUS030!$A$5:$BO$10000,48,0)/Table1[[#This Row],[Rate
(L/S)]],"")</f>
        <v>0</v>
      </c>
      <c r="AR852" s="7">
        <f>IFERROR(VLOOKUP(Table1[[#This Row],[Stock]],[2]CUS030!$A$5:$BO$10000,49,0)/Table1[[#This Row],[Rate
(L/S)]],"")</f>
        <v>0</v>
      </c>
      <c r="AS852" s="7">
        <f>IFERROR(VLOOKUP(Table1[[#This Row],[Stock]],[2]CUS030!$A$5:$BO$10000,50,0)/Table1[[#This Row],[Rate
(L/S)]],"")</f>
        <v>0</v>
      </c>
      <c r="AT852" s="7">
        <f>IFERROR(VLOOKUP(Table1[[#This Row],[Stock]],[2]CUS030!$A$5:$BO$10000,51,0)/Table1[[#This Row],[Rate
(L/S)]],"")</f>
        <v>0</v>
      </c>
      <c r="AU852" s="7">
        <f>IFERROR(VLOOKUP(Table1[[#This Row],[Stock]],[2]CUS030!$A$5:$BO$10000,52,0)/Table1[[#This Row],[Rate
(L/S)]],"")</f>
        <v>0</v>
      </c>
      <c r="AV852" s="7">
        <f>IFERROR(VLOOKUP(Table1[[#This Row],[Stock]],[2]CUS030!$A$5:$BO$10000,53,0)/Table1[[#This Row],[Rate
(L/S)]],"")</f>
        <v>0</v>
      </c>
      <c r="AW852" s="7">
        <f>IFERROR(VLOOKUP(Table1[[#This Row],[Stock]],[2]CUS030!$A$5:$BO$10000,54,0)/Table1[[#This Row],[Rate
(L/S)]],"")</f>
        <v>0</v>
      </c>
      <c r="AX852" s="7">
        <f>IFERROR(VLOOKUP(Table1[[#This Row],[Stock]],[2]CUS030!$A$5:$BO$10000,55,0)/Table1[[#This Row],[Rate
(L/S)]],"")</f>
        <v>0</v>
      </c>
      <c r="AY852" s="7">
        <f>IFERROR(VLOOKUP(Table1[[#This Row],[Stock]],[2]CUS030!$A$5:$BO$10000,56,0)/Table1[[#This Row],[Rate
(L/S)]],"")</f>
        <v>0</v>
      </c>
      <c r="AZ852" s="7">
        <f>IFERROR(VLOOKUP(Table1[[#This Row],[Stock]],[2]CUS030!$A$5:$BO$10000,57,0)/Table1[[#This Row],[Rate
(L/S)]],"")</f>
        <v>0</v>
      </c>
      <c r="BA852" s="7">
        <f>IFERROR(VLOOKUP(Table1[[#This Row],[Stock]],[2]CUS030!$A$5:$BO$10000,58,0)/Table1[[#This Row],[Rate
(L/S)]],"")</f>
        <v>0</v>
      </c>
      <c r="BB852" s="7">
        <f>IFERROR(VLOOKUP(Table1[[#This Row],[Stock]],[2]CUS030!$A$5:$BO$10000,59,0)/Table1[[#This Row],[Rate
(L/S)]],"")</f>
        <v>0</v>
      </c>
      <c r="BC852" s="7">
        <f>IFERROR(VLOOKUP(Table1[[#This Row],[Stock]],[2]CUS030!$A$5:$BO$10000,60,0)/Table1[[#This Row],[Rate
(L/S)]],"")</f>
        <v>0</v>
      </c>
      <c r="BD852" s="7">
        <f>IFERROR(VLOOKUP(Table1[[#This Row],[Stock]],[2]CUS030!$A$5:$BO$10000,61,0)/Table1[[#This Row],[Rate
(L/S)]],"")</f>
        <v>0</v>
      </c>
      <c r="BE852" s="7">
        <f>IFERROR(VLOOKUP(Table1[[#This Row],[Stock]],[2]CUS030!$A$5:$BO$10000,62,0)/Table1[[#This Row],[Rate
(L/S)]],"")</f>
        <v>0</v>
      </c>
      <c r="BF852" s="7">
        <f>IFERROR(VLOOKUP(Table1[[#This Row],[Stock]],[2]CUS030!$A$5:$BO$10000,63,0)/Table1[[#This Row],[Rate
(L/S)]],"")</f>
        <v>0</v>
      </c>
      <c r="BG852" s="7">
        <f>IFERROR(VLOOKUP(Table1[[#This Row],[Stock]],[2]CUS030!$A$5:$BO$10000,64,0)/Table1[[#This Row],[Rate
(L/S)]],"")</f>
        <v>0</v>
      </c>
      <c r="BH852" s="7">
        <f>IFERROR(VLOOKUP(Table1[[#This Row],[Stock]],[2]CUS030!$A$5:$BO$10000,65,0)/Table1[[#This Row],[Rate
(L/S)]],"")</f>
        <v>0</v>
      </c>
      <c r="BI852" s="7" t="s">
        <v>1</v>
      </c>
      <c r="BJ852" s="15">
        <f>IFERROR(IF(Table1[[#This Row],[S.Material]]="S",(Table1[[#This Row],[Total Qty]]+Table1[[#This Row],[N+1]]+Table1[[#This Row],[N+2]]),Table1[[#This Row],[Total Qty]]+Table1[[#This Row],[N+1]]),)</f>
        <v>0</v>
      </c>
      <c r="BK852" s="7" t="str">
        <f>IFERROR(IF(((AVERAGE((Table1[[#This Row],[N+1]],Table1[[#This Row],[N+2]]),Table1[[#This Row],[N+3]])-(Table1[[#This Row],[Total Qty]])))&gt;500,"Fixed&gt;500pcs",""),"")</f>
        <v/>
      </c>
      <c r="BL852" s="7" t="str">
        <f>IF(AND(Table1[[#This Row],[Last Forcast]]=0,Table1[[#This Row],[Total Qty]]&gt;0,Table1[[#This Row],[N+1]]&gt;0),"Check PO again","")</f>
        <v/>
      </c>
    </row>
    <row r="853" spans="2:64" x14ac:dyDescent="0.3">
      <c r="B853">
        <v>851</v>
      </c>
      <c r="C853" t="s">
        <v>1061</v>
      </c>
      <c r="D853">
        <f>IFERROR(ROUND((MID(Table1[[#This Row],[Production]],35,(LEN(Table1[[#This Row],[Production]]))-37)/(MID(Table1[[#This Row],[Stock]],35,(LEN(Table1[[#This Row],[Stock]]))-37))),0),"")</f>
        <v>6</v>
      </c>
      <c r="E853" t="s">
        <v>12</v>
      </c>
      <c r="F853" s="16">
        <f>VLOOKUP(LEFT(Table1[[#This Row],[Production]],LEN(Table1[[#This Row],[Production]])-7),Item!$A$5:$Z$1000,26,0)</f>
        <v>0.56399999999999995</v>
      </c>
      <c r="H853" s="8" t="str">
        <f>IFERROR(VLOOKUP(MID(Table1[[#This Row],[Production]],10,2),Special!$B$2:$D$26,3,0),"")</f>
        <v>-</v>
      </c>
      <c r="J853" t="b">
        <f>EXACT(LEFT(Table1[[#This Row],[Stock]],12),LEFT(Table1[[#This Row],[Production]],12))</f>
        <v>1</v>
      </c>
      <c r="K853" t="b">
        <f>EXACT((RIGHT(Table1[[#This Row],[Stock]],3)),((RIGHT(Table1[[#This Row],[Production]],3))))</f>
        <v>1</v>
      </c>
      <c r="L853" s="14" t="str">
        <f>IFERROR(VLOOKUP(Table1[[#This Row],[Stock]],[1]Sheet1!$A$7:$N$10000,14,0),"")</f>
        <v/>
      </c>
      <c r="M853" s="14" t="str">
        <f>IFERROR(ROUND((Table1[[#This Row],[Stock
(S&amp;L)]]/Table1[[#This Row],[Rate
(L/S)]]),0),"")</f>
        <v/>
      </c>
      <c r="O853" t="str">
        <f>IF(Table1[[#This Row],[Rate
(L/S)]]=1,"P/E","C")</f>
        <v>C</v>
      </c>
      <c r="P853" s="7">
        <f>IFERROR(VLOOKUP(Table1[[#This Row],[Stock]],[2]CUS030!$A$5:$BO$10000,21,0)/Table1[[#This Row],[Rate
(L/S)]],"")</f>
        <v>0</v>
      </c>
      <c r="Q853" s="7">
        <f>IFERROR(VLOOKUP(Table1[[#This Row],[Stock]],[2]CUS030!$A$5:$BO$10000,22,0)/Table1[[#This Row],[Rate
(L/S)]],"")</f>
        <v>0</v>
      </c>
      <c r="R853" s="7">
        <f>IFERROR(VLOOKUP(Table1[[#This Row],[Stock]],[2]CUS030!$A$5:$BO$10000,23,0)/Table1[[#This Row],[Rate
(L/S)]],"")</f>
        <v>0</v>
      </c>
      <c r="S853" s="7">
        <f>IFERROR(VLOOKUP(Table1[[#This Row],[Stock]],[2]CUS030!$A$5:$BO$10000,24,0)/Table1[[#This Row],[Rate
(L/S)]],"")</f>
        <v>0</v>
      </c>
      <c r="T853" s="7">
        <f>IFERROR(VLOOKUP(Table1[[#This Row],[Stock]],[2]CUS030!$A$5:$BO$10000,25,0)/Table1[[#This Row],[Rate
(L/S)]],"")</f>
        <v>0</v>
      </c>
      <c r="U853" s="7">
        <f>IFERROR(VLOOKUP(Table1[[#This Row],[Stock]],[2]CUS030!$A$5:$BO$10000,26,0)/Table1[[#This Row],[Rate
(L/S)]],"")</f>
        <v>0</v>
      </c>
      <c r="V853" s="7">
        <f>IFERROR(VLOOKUP(Table1[[#This Row],[Stock]],[2]CUS030!$A$5:$BO$10000,27,0)/Table1[[#This Row],[Rate
(L/S)]],"")</f>
        <v>0</v>
      </c>
      <c r="W853" s="7">
        <f>IFERROR(VLOOKUP(Table1[[#This Row],[Stock]],[2]CUS030!$A$5:$BO$10000,28,0)/Table1[[#This Row],[Rate
(L/S)]],"")</f>
        <v>0</v>
      </c>
      <c r="X853" s="7">
        <f>IFERROR(VLOOKUP(Table1[[#This Row],[Stock]],[2]CUS030!$A$5:$BO$10000,29,0)/Table1[[#This Row],[Rate
(L/S)]],"")</f>
        <v>0</v>
      </c>
      <c r="Y853" s="7">
        <f>IFERROR(VLOOKUP(Table1[[#This Row],[Stock]],[2]CUS030!$A$5:$BO$10000,30,0)/Table1[[#This Row],[Rate
(L/S)]],"")</f>
        <v>0</v>
      </c>
      <c r="Z853" s="7">
        <f>IFERROR(VLOOKUP(Table1[[#This Row],[Stock]],[2]CUS030!$A$5:$BO$10000,31,0)/Table1[[#This Row],[Rate
(L/S)]],"")</f>
        <v>0</v>
      </c>
      <c r="AA853" s="7">
        <f>IFERROR(VLOOKUP(Table1[[#This Row],[Stock]],[2]CUS030!$A$5:$BO$10000,32,0)/Table1[[#This Row],[Rate
(L/S)]],"")</f>
        <v>0</v>
      </c>
      <c r="AB853" s="7">
        <f>IFERROR(VLOOKUP(Table1[[#This Row],[Stock]],[2]CUS030!$A$5:$BO$10000,33,0)/Table1[[#This Row],[Rate
(L/S)]],"")</f>
        <v>0</v>
      </c>
      <c r="AC853" s="7">
        <f>IFERROR(VLOOKUP(Table1[[#This Row],[Stock]],[2]CUS030!$A$5:$BO$10000,34,0)/Table1[[#This Row],[Rate
(L/S)]],"")</f>
        <v>0</v>
      </c>
      <c r="AD853" s="7">
        <f>IFERROR(VLOOKUP(Table1[[#This Row],[Stock]],[2]CUS030!$A$5:$BO$10000,35,0)/Table1[[#This Row],[Rate
(L/S)]],"")</f>
        <v>0</v>
      </c>
      <c r="AE853" s="7">
        <f>IFERROR(VLOOKUP(Table1[[#This Row],[Stock]],[2]CUS030!$A$5:$BO$10000,36,0)/Table1[[#This Row],[Rate
(L/S)]],"")</f>
        <v>0</v>
      </c>
      <c r="AF853" s="7">
        <f>IFERROR(VLOOKUP(Table1[[#This Row],[Stock]],[2]CUS030!$A$5:$BO$10000,37,0)/Table1[[#This Row],[Rate
(L/S)]],"")</f>
        <v>0</v>
      </c>
      <c r="AG853" s="7">
        <f>IFERROR(VLOOKUP(Table1[[#This Row],[Stock]],[2]CUS030!$A$5:$BO$10000,38,0)/Table1[[#This Row],[Rate
(L/S)]],"")</f>
        <v>0</v>
      </c>
      <c r="AH853" s="7">
        <f>IFERROR(VLOOKUP(Table1[[#This Row],[Stock]],[2]CUS030!$A$5:$BO$10000,39,0)/Table1[[#This Row],[Rate
(L/S)]],"")</f>
        <v>0</v>
      </c>
      <c r="AI853" s="7">
        <f>IFERROR(VLOOKUP(Table1[[#This Row],[Stock]],[2]CUS030!$A$5:$BO$10000,40,0)/Table1[[#This Row],[Rate
(L/S)]],"")</f>
        <v>0</v>
      </c>
      <c r="AJ853" s="7">
        <f>IFERROR(VLOOKUP(Table1[[#This Row],[Stock]],[2]CUS030!$A$5:$BO$10000,41,0)/Table1[[#This Row],[Rate
(L/S)]],"")</f>
        <v>0</v>
      </c>
      <c r="AK853" s="7">
        <f>IFERROR(VLOOKUP(Table1[[#This Row],[Stock]],[2]CUS030!$A$5:$BO$10000,42,0)/Table1[[#This Row],[Rate
(L/S)]],"")</f>
        <v>0</v>
      </c>
      <c r="AL853" s="7">
        <f>IFERROR(VLOOKUP(Table1[[#This Row],[Stock]],[2]CUS030!$A$5:$BO$10000,43,0)/Table1[[#This Row],[Rate
(L/S)]],"")</f>
        <v>0</v>
      </c>
      <c r="AM853" s="7">
        <f>IFERROR(VLOOKUP(Table1[[#This Row],[Stock]],[2]CUS030!$A$5:$BO$10000,44,0)/Table1[[#This Row],[Rate
(L/S)]],"")</f>
        <v>0</v>
      </c>
      <c r="AN853" s="7">
        <f>IFERROR(VLOOKUP(Table1[[#This Row],[Stock]],[2]CUS030!$A$5:$BO$10000,45,0)/Table1[[#This Row],[Rate
(L/S)]],"")</f>
        <v>0</v>
      </c>
      <c r="AO853" s="7">
        <f>IFERROR(VLOOKUP(Table1[[#This Row],[Stock]],[2]CUS030!$A$5:$BO$10000,46,0)/Table1[[#This Row],[Rate
(L/S)]],"")</f>
        <v>0</v>
      </c>
      <c r="AP853" s="7">
        <f>IFERROR(VLOOKUP(Table1[[#This Row],[Stock]],[2]CUS030!$A$5:$BO$10000,47,0)/Table1[[#This Row],[Rate
(L/S)]],"")</f>
        <v>0</v>
      </c>
      <c r="AQ853" s="7">
        <f>IFERROR(VLOOKUP(Table1[[#This Row],[Stock]],[2]CUS030!$A$5:$BO$10000,48,0)/Table1[[#This Row],[Rate
(L/S)]],"")</f>
        <v>0</v>
      </c>
      <c r="AR853" s="7">
        <f>IFERROR(VLOOKUP(Table1[[#This Row],[Stock]],[2]CUS030!$A$5:$BO$10000,49,0)/Table1[[#This Row],[Rate
(L/S)]],"")</f>
        <v>0</v>
      </c>
      <c r="AS853" s="7">
        <f>IFERROR(VLOOKUP(Table1[[#This Row],[Stock]],[2]CUS030!$A$5:$BO$10000,50,0)/Table1[[#This Row],[Rate
(L/S)]],"")</f>
        <v>0</v>
      </c>
      <c r="AT853" s="7">
        <f>IFERROR(VLOOKUP(Table1[[#This Row],[Stock]],[2]CUS030!$A$5:$BO$10000,51,0)/Table1[[#This Row],[Rate
(L/S)]],"")</f>
        <v>0</v>
      </c>
      <c r="AU853" s="7">
        <f>IFERROR(VLOOKUP(Table1[[#This Row],[Stock]],[2]CUS030!$A$5:$BO$10000,52,0)/Table1[[#This Row],[Rate
(L/S)]],"")</f>
        <v>0</v>
      </c>
      <c r="AV853" s="7">
        <f>IFERROR(VLOOKUP(Table1[[#This Row],[Stock]],[2]CUS030!$A$5:$BO$10000,53,0)/Table1[[#This Row],[Rate
(L/S)]],"")</f>
        <v>0</v>
      </c>
      <c r="AW853" s="7">
        <f>IFERROR(VLOOKUP(Table1[[#This Row],[Stock]],[2]CUS030!$A$5:$BO$10000,54,0)/Table1[[#This Row],[Rate
(L/S)]],"")</f>
        <v>0</v>
      </c>
      <c r="AX853" s="7">
        <f>IFERROR(VLOOKUP(Table1[[#This Row],[Stock]],[2]CUS030!$A$5:$BO$10000,55,0)/Table1[[#This Row],[Rate
(L/S)]],"")</f>
        <v>0</v>
      </c>
      <c r="AY853" s="7">
        <f>IFERROR(VLOOKUP(Table1[[#This Row],[Stock]],[2]CUS030!$A$5:$BO$10000,56,0)/Table1[[#This Row],[Rate
(L/S)]],"")</f>
        <v>0</v>
      </c>
      <c r="AZ853" s="7">
        <f>IFERROR(VLOOKUP(Table1[[#This Row],[Stock]],[2]CUS030!$A$5:$BO$10000,57,0)/Table1[[#This Row],[Rate
(L/S)]],"")</f>
        <v>0</v>
      </c>
      <c r="BA853" s="7">
        <f>IFERROR(VLOOKUP(Table1[[#This Row],[Stock]],[2]CUS030!$A$5:$BO$10000,58,0)/Table1[[#This Row],[Rate
(L/S)]],"")</f>
        <v>0</v>
      </c>
      <c r="BB853" s="7">
        <f>IFERROR(VLOOKUP(Table1[[#This Row],[Stock]],[2]CUS030!$A$5:$BO$10000,59,0)/Table1[[#This Row],[Rate
(L/S)]],"")</f>
        <v>0</v>
      </c>
      <c r="BC853" s="7">
        <f>IFERROR(VLOOKUP(Table1[[#This Row],[Stock]],[2]CUS030!$A$5:$BO$10000,60,0)/Table1[[#This Row],[Rate
(L/S)]],"")</f>
        <v>0</v>
      </c>
      <c r="BD853" s="7">
        <f>IFERROR(VLOOKUP(Table1[[#This Row],[Stock]],[2]CUS030!$A$5:$BO$10000,61,0)/Table1[[#This Row],[Rate
(L/S)]],"")</f>
        <v>0</v>
      </c>
      <c r="BE853" s="7">
        <f>IFERROR(VLOOKUP(Table1[[#This Row],[Stock]],[2]CUS030!$A$5:$BO$10000,62,0)/Table1[[#This Row],[Rate
(L/S)]],"")</f>
        <v>0</v>
      </c>
      <c r="BF853" s="7">
        <f>IFERROR(VLOOKUP(Table1[[#This Row],[Stock]],[2]CUS030!$A$5:$BO$10000,63,0)/Table1[[#This Row],[Rate
(L/S)]],"")</f>
        <v>0</v>
      </c>
      <c r="BG853" s="7">
        <f>IFERROR(VLOOKUP(Table1[[#This Row],[Stock]],[2]CUS030!$A$5:$BO$10000,64,0)/Table1[[#This Row],[Rate
(L/S)]],"")</f>
        <v>0</v>
      </c>
      <c r="BH853" s="7">
        <f>IFERROR(VLOOKUP(Table1[[#This Row],[Stock]],[2]CUS030!$A$5:$BO$10000,65,0)/Table1[[#This Row],[Rate
(L/S)]],"")</f>
        <v>0</v>
      </c>
      <c r="BI853" s="7" t="s">
        <v>1</v>
      </c>
      <c r="BJ853" s="15">
        <f>IFERROR(IF(Table1[[#This Row],[S.Material]]="S",(Table1[[#This Row],[Total Qty]]+Table1[[#This Row],[N+1]]+Table1[[#This Row],[N+2]]),Table1[[#This Row],[Total Qty]]+Table1[[#This Row],[N+1]]),)</f>
        <v>0</v>
      </c>
      <c r="BK853" s="7" t="str">
        <f>IFERROR(IF(((AVERAGE((Table1[[#This Row],[N+1]],Table1[[#This Row],[N+2]]),Table1[[#This Row],[N+3]])-(Table1[[#This Row],[Total Qty]])))&gt;500,"Fixed&gt;500pcs",""),"")</f>
        <v/>
      </c>
      <c r="BL853" s="7" t="str">
        <f>IF(AND(Table1[[#This Row],[Last Forcast]]=0,Table1[[#This Row],[Total Qty]]&gt;0,Table1[[#This Row],[N+1]]&gt;0),"Check PO again","")</f>
        <v/>
      </c>
    </row>
    <row r="854" spans="2:64" x14ac:dyDescent="0.3">
      <c r="B854">
        <v>852</v>
      </c>
      <c r="C854" t="s">
        <v>1062</v>
      </c>
      <c r="D854">
        <f>IFERROR(ROUND((MID(Table1[[#This Row],[Production]],35,(LEN(Table1[[#This Row],[Production]]))-37)/(MID(Table1[[#This Row],[Stock]],35,(LEN(Table1[[#This Row],[Stock]]))-37))),0),"")</f>
        <v>6</v>
      </c>
      <c r="E854" t="s">
        <v>1101</v>
      </c>
      <c r="F854" s="16">
        <f>VLOOKUP(LEFT(Table1[[#This Row],[Production]],LEN(Table1[[#This Row],[Production]])-7),Item!$A$5:$Z$1000,26,0)</f>
        <v>1.6220000000000001</v>
      </c>
      <c r="H854" s="8" t="str">
        <f>IFERROR(VLOOKUP(MID(Table1[[#This Row],[Production]],10,2),Special!$B$2:$D$26,3,0),"")</f>
        <v>-</v>
      </c>
      <c r="J854" t="b">
        <f>EXACT(LEFT(Table1[[#This Row],[Stock]],12),LEFT(Table1[[#This Row],[Production]],12))</f>
        <v>1</v>
      </c>
      <c r="K854" t="b">
        <f>EXACT((RIGHT(Table1[[#This Row],[Stock]],3)),((RIGHT(Table1[[#This Row],[Production]],3))))</f>
        <v>1</v>
      </c>
      <c r="L854" s="14" t="str">
        <f>IFERROR(VLOOKUP(Table1[[#This Row],[Stock]],[1]Sheet1!$A$7:$N$10000,14,0),"")</f>
        <v/>
      </c>
      <c r="M854" s="14" t="str">
        <f>IFERROR(ROUND((Table1[[#This Row],[Stock
(S&amp;L)]]/Table1[[#This Row],[Rate
(L/S)]]),0),"")</f>
        <v/>
      </c>
      <c r="O854" t="str">
        <f>IF(Table1[[#This Row],[Rate
(L/S)]]=1,"P/E","C")</f>
        <v>C</v>
      </c>
      <c r="P854" s="7">
        <f>IFERROR(VLOOKUP(Table1[[#This Row],[Stock]],[2]CUS030!$A$5:$BO$10000,21,0)/Table1[[#This Row],[Rate
(L/S)]],"")</f>
        <v>0</v>
      </c>
      <c r="Q854" s="7">
        <f>IFERROR(VLOOKUP(Table1[[#This Row],[Stock]],[2]CUS030!$A$5:$BO$10000,22,0)/Table1[[#This Row],[Rate
(L/S)]],"")</f>
        <v>0</v>
      </c>
      <c r="R854" s="7">
        <f>IFERROR(VLOOKUP(Table1[[#This Row],[Stock]],[2]CUS030!$A$5:$BO$10000,23,0)/Table1[[#This Row],[Rate
(L/S)]],"")</f>
        <v>0</v>
      </c>
      <c r="S854" s="7">
        <f>IFERROR(VLOOKUP(Table1[[#This Row],[Stock]],[2]CUS030!$A$5:$BO$10000,24,0)/Table1[[#This Row],[Rate
(L/S)]],"")</f>
        <v>0</v>
      </c>
      <c r="T854" s="7">
        <f>IFERROR(VLOOKUP(Table1[[#This Row],[Stock]],[2]CUS030!$A$5:$BO$10000,25,0)/Table1[[#This Row],[Rate
(L/S)]],"")</f>
        <v>0</v>
      </c>
      <c r="U854" s="7">
        <f>IFERROR(VLOOKUP(Table1[[#This Row],[Stock]],[2]CUS030!$A$5:$BO$10000,26,0)/Table1[[#This Row],[Rate
(L/S)]],"")</f>
        <v>0</v>
      </c>
      <c r="V854" s="7">
        <f>IFERROR(VLOOKUP(Table1[[#This Row],[Stock]],[2]CUS030!$A$5:$BO$10000,27,0)/Table1[[#This Row],[Rate
(L/S)]],"")</f>
        <v>0</v>
      </c>
      <c r="W854" s="7">
        <f>IFERROR(VLOOKUP(Table1[[#This Row],[Stock]],[2]CUS030!$A$5:$BO$10000,28,0)/Table1[[#This Row],[Rate
(L/S)]],"")</f>
        <v>0</v>
      </c>
      <c r="X854" s="7">
        <f>IFERROR(VLOOKUP(Table1[[#This Row],[Stock]],[2]CUS030!$A$5:$BO$10000,29,0)/Table1[[#This Row],[Rate
(L/S)]],"")</f>
        <v>0</v>
      </c>
      <c r="Y854" s="7">
        <f>IFERROR(VLOOKUP(Table1[[#This Row],[Stock]],[2]CUS030!$A$5:$BO$10000,30,0)/Table1[[#This Row],[Rate
(L/S)]],"")</f>
        <v>0</v>
      </c>
      <c r="Z854" s="7">
        <f>IFERROR(VLOOKUP(Table1[[#This Row],[Stock]],[2]CUS030!$A$5:$BO$10000,31,0)/Table1[[#This Row],[Rate
(L/S)]],"")</f>
        <v>0</v>
      </c>
      <c r="AA854" s="7">
        <f>IFERROR(VLOOKUP(Table1[[#This Row],[Stock]],[2]CUS030!$A$5:$BO$10000,32,0)/Table1[[#This Row],[Rate
(L/S)]],"")</f>
        <v>0</v>
      </c>
      <c r="AB854" s="7">
        <f>IFERROR(VLOOKUP(Table1[[#This Row],[Stock]],[2]CUS030!$A$5:$BO$10000,33,0)/Table1[[#This Row],[Rate
(L/S)]],"")</f>
        <v>0</v>
      </c>
      <c r="AC854" s="7">
        <f>IFERROR(VLOOKUP(Table1[[#This Row],[Stock]],[2]CUS030!$A$5:$BO$10000,34,0)/Table1[[#This Row],[Rate
(L/S)]],"")</f>
        <v>0</v>
      </c>
      <c r="AD854" s="7">
        <f>IFERROR(VLOOKUP(Table1[[#This Row],[Stock]],[2]CUS030!$A$5:$BO$10000,35,0)/Table1[[#This Row],[Rate
(L/S)]],"")</f>
        <v>0</v>
      </c>
      <c r="AE854" s="7">
        <f>IFERROR(VLOOKUP(Table1[[#This Row],[Stock]],[2]CUS030!$A$5:$BO$10000,36,0)/Table1[[#This Row],[Rate
(L/S)]],"")</f>
        <v>0</v>
      </c>
      <c r="AF854" s="7">
        <f>IFERROR(VLOOKUP(Table1[[#This Row],[Stock]],[2]CUS030!$A$5:$BO$10000,37,0)/Table1[[#This Row],[Rate
(L/S)]],"")</f>
        <v>0</v>
      </c>
      <c r="AG854" s="7">
        <f>IFERROR(VLOOKUP(Table1[[#This Row],[Stock]],[2]CUS030!$A$5:$BO$10000,38,0)/Table1[[#This Row],[Rate
(L/S)]],"")</f>
        <v>0</v>
      </c>
      <c r="AH854" s="7">
        <f>IFERROR(VLOOKUP(Table1[[#This Row],[Stock]],[2]CUS030!$A$5:$BO$10000,39,0)/Table1[[#This Row],[Rate
(L/S)]],"")</f>
        <v>0</v>
      </c>
      <c r="AI854" s="7">
        <f>IFERROR(VLOOKUP(Table1[[#This Row],[Stock]],[2]CUS030!$A$5:$BO$10000,40,0)/Table1[[#This Row],[Rate
(L/S)]],"")</f>
        <v>0</v>
      </c>
      <c r="AJ854" s="7">
        <f>IFERROR(VLOOKUP(Table1[[#This Row],[Stock]],[2]CUS030!$A$5:$BO$10000,41,0)/Table1[[#This Row],[Rate
(L/S)]],"")</f>
        <v>0</v>
      </c>
      <c r="AK854" s="7">
        <f>IFERROR(VLOOKUP(Table1[[#This Row],[Stock]],[2]CUS030!$A$5:$BO$10000,42,0)/Table1[[#This Row],[Rate
(L/S)]],"")</f>
        <v>0</v>
      </c>
      <c r="AL854" s="7">
        <f>IFERROR(VLOOKUP(Table1[[#This Row],[Stock]],[2]CUS030!$A$5:$BO$10000,43,0)/Table1[[#This Row],[Rate
(L/S)]],"")</f>
        <v>0</v>
      </c>
      <c r="AM854" s="7">
        <f>IFERROR(VLOOKUP(Table1[[#This Row],[Stock]],[2]CUS030!$A$5:$BO$10000,44,0)/Table1[[#This Row],[Rate
(L/S)]],"")</f>
        <v>0</v>
      </c>
      <c r="AN854" s="7">
        <f>IFERROR(VLOOKUP(Table1[[#This Row],[Stock]],[2]CUS030!$A$5:$BO$10000,45,0)/Table1[[#This Row],[Rate
(L/S)]],"")</f>
        <v>0</v>
      </c>
      <c r="AO854" s="7">
        <f>IFERROR(VLOOKUP(Table1[[#This Row],[Stock]],[2]CUS030!$A$5:$BO$10000,46,0)/Table1[[#This Row],[Rate
(L/S)]],"")</f>
        <v>0</v>
      </c>
      <c r="AP854" s="7">
        <f>IFERROR(VLOOKUP(Table1[[#This Row],[Stock]],[2]CUS030!$A$5:$BO$10000,47,0)/Table1[[#This Row],[Rate
(L/S)]],"")</f>
        <v>0</v>
      </c>
      <c r="AQ854" s="7">
        <f>IFERROR(VLOOKUP(Table1[[#This Row],[Stock]],[2]CUS030!$A$5:$BO$10000,48,0)/Table1[[#This Row],[Rate
(L/S)]],"")</f>
        <v>0</v>
      </c>
      <c r="AR854" s="7">
        <f>IFERROR(VLOOKUP(Table1[[#This Row],[Stock]],[2]CUS030!$A$5:$BO$10000,49,0)/Table1[[#This Row],[Rate
(L/S)]],"")</f>
        <v>0</v>
      </c>
      <c r="AS854" s="7">
        <f>IFERROR(VLOOKUP(Table1[[#This Row],[Stock]],[2]CUS030!$A$5:$BO$10000,50,0)/Table1[[#This Row],[Rate
(L/S)]],"")</f>
        <v>0</v>
      </c>
      <c r="AT854" s="7">
        <f>IFERROR(VLOOKUP(Table1[[#This Row],[Stock]],[2]CUS030!$A$5:$BO$10000,51,0)/Table1[[#This Row],[Rate
(L/S)]],"")</f>
        <v>0</v>
      </c>
      <c r="AU854" s="7">
        <f>IFERROR(VLOOKUP(Table1[[#This Row],[Stock]],[2]CUS030!$A$5:$BO$10000,52,0)/Table1[[#This Row],[Rate
(L/S)]],"")</f>
        <v>0</v>
      </c>
      <c r="AV854" s="7">
        <f>IFERROR(VLOOKUP(Table1[[#This Row],[Stock]],[2]CUS030!$A$5:$BO$10000,53,0)/Table1[[#This Row],[Rate
(L/S)]],"")</f>
        <v>0</v>
      </c>
      <c r="AW854" s="7">
        <f>IFERROR(VLOOKUP(Table1[[#This Row],[Stock]],[2]CUS030!$A$5:$BO$10000,54,0)/Table1[[#This Row],[Rate
(L/S)]],"")</f>
        <v>0</v>
      </c>
      <c r="AX854" s="7">
        <f>IFERROR(VLOOKUP(Table1[[#This Row],[Stock]],[2]CUS030!$A$5:$BO$10000,55,0)/Table1[[#This Row],[Rate
(L/S)]],"")</f>
        <v>0</v>
      </c>
      <c r="AY854" s="7">
        <f>IFERROR(VLOOKUP(Table1[[#This Row],[Stock]],[2]CUS030!$A$5:$BO$10000,56,0)/Table1[[#This Row],[Rate
(L/S)]],"")</f>
        <v>0</v>
      </c>
      <c r="AZ854" s="7">
        <f>IFERROR(VLOOKUP(Table1[[#This Row],[Stock]],[2]CUS030!$A$5:$BO$10000,57,0)/Table1[[#This Row],[Rate
(L/S)]],"")</f>
        <v>0</v>
      </c>
      <c r="BA854" s="7">
        <f>IFERROR(VLOOKUP(Table1[[#This Row],[Stock]],[2]CUS030!$A$5:$BO$10000,58,0)/Table1[[#This Row],[Rate
(L/S)]],"")</f>
        <v>0</v>
      </c>
      <c r="BB854" s="7">
        <f>IFERROR(VLOOKUP(Table1[[#This Row],[Stock]],[2]CUS030!$A$5:$BO$10000,59,0)/Table1[[#This Row],[Rate
(L/S)]],"")</f>
        <v>0</v>
      </c>
      <c r="BC854" s="7">
        <f>IFERROR(VLOOKUP(Table1[[#This Row],[Stock]],[2]CUS030!$A$5:$BO$10000,60,0)/Table1[[#This Row],[Rate
(L/S)]],"")</f>
        <v>0</v>
      </c>
      <c r="BD854" s="7">
        <f>IFERROR(VLOOKUP(Table1[[#This Row],[Stock]],[2]CUS030!$A$5:$BO$10000,61,0)/Table1[[#This Row],[Rate
(L/S)]],"")</f>
        <v>0</v>
      </c>
      <c r="BE854" s="7">
        <f>IFERROR(VLOOKUP(Table1[[#This Row],[Stock]],[2]CUS030!$A$5:$BO$10000,62,0)/Table1[[#This Row],[Rate
(L/S)]],"")</f>
        <v>0</v>
      </c>
      <c r="BF854" s="7">
        <f>IFERROR(VLOOKUP(Table1[[#This Row],[Stock]],[2]CUS030!$A$5:$BO$10000,63,0)/Table1[[#This Row],[Rate
(L/S)]],"")</f>
        <v>0</v>
      </c>
      <c r="BG854" s="7">
        <f>IFERROR(VLOOKUP(Table1[[#This Row],[Stock]],[2]CUS030!$A$5:$BO$10000,64,0)/Table1[[#This Row],[Rate
(L/S)]],"")</f>
        <v>0</v>
      </c>
      <c r="BH854" s="7">
        <f>IFERROR(VLOOKUP(Table1[[#This Row],[Stock]],[2]CUS030!$A$5:$BO$10000,65,0)/Table1[[#This Row],[Rate
(L/S)]],"")</f>
        <v>0</v>
      </c>
      <c r="BI854" s="7" t="s">
        <v>1</v>
      </c>
      <c r="BJ854" s="15">
        <f>IFERROR(IF(Table1[[#This Row],[S.Material]]="S",(Table1[[#This Row],[Total Qty]]+Table1[[#This Row],[N+1]]+Table1[[#This Row],[N+2]]),Table1[[#This Row],[Total Qty]]+Table1[[#This Row],[N+1]]),)</f>
        <v>0</v>
      </c>
      <c r="BK854" s="7" t="str">
        <f>IFERROR(IF(((AVERAGE((Table1[[#This Row],[N+1]],Table1[[#This Row],[N+2]]),Table1[[#This Row],[N+3]])-(Table1[[#This Row],[Total Qty]])))&gt;500,"Fixed&gt;500pcs",""),"")</f>
        <v/>
      </c>
      <c r="BL854" s="7" t="str">
        <f>IF(AND(Table1[[#This Row],[Last Forcast]]=0,Table1[[#This Row],[Total Qty]]&gt;0,Table1[[#This Row],[N+1]]&gt;0),"Check PO again","")</f>
        <v/>
      </c>
    </row>
    <row r="855" spans="2:64" x14ac:dyDescent="0.3">
      <c r="B855">
        <v>853</v>
      </c>
      <c r="C855" t="s">
        <v>1063</v>
      </c>
      <c r="D855">
        <f>IFERROR(ROUND((MID(Table1[[#This Row],[Production]],35,(LEN(Table1[[#This Row],[Production]]))-37)/(MID(Table1[[#This Row],[Stock]],35,(LEN(Table1[[#This Row],[Stock]]))-37))),0),"")</f>
        <v>4</v>
      </c>
      <c r="E855" t="s">
        <v>68</v>
      </c>
      <c r="F855" s="16">
        <f>VLOOKUP(LEFT(Table1[[#This Row],[Production]],LEN(Table1[[#This Row],[Production]])-7),Item!$A$5:$Z$1000,26,0)</f>
        <v>0.93899999999999995</v>
      </c>
      <c r="H855" s="8" t="str">
        <f>IFERROR(VLOOKUP(MID(Table1[[#This Row],[Production]],10,2),Special!$B$2:$D$26,3,0),"")</f>
        <v>-</v>
      </c>
      <c r="J855" t="b">
        <f>EXACT(LEFT(Table1[[#This Row],[Stock]],12),LEFT(Table1[[#This Row],[Production]],12))</f>
        <v>1</v>
      </c>
      <c r="K855" t="b">
        <f>EXACT((RIGHT(Table1[[#This Row],[Stock]],3)),((RIGHT(Table1[[#This Row],[Production]],3))))</f>
        <v>1</v>
      </c>
      <c r="L855" s="14" t="str">
        <f>IFERROR(VLOOKUP(Table1[[#This Row],[Stock]],[1]Sheet1!$A$7:$N$10000,14,0),"")</f>
        <v/>
      </c>
      <c r="M855" s="14" t="str">
        <f>IFERROR(ROUND((Table1[[#This Row],[Stock
(S&amp;L)]]/Table1[[#This Row],[Rate
(L/S)]]),0),"")</f>
        <v/>
      </c>
      <c r="O855" t="str">
        <f>IF(Table1[[#This Row],[Rate
(L/S)]]=1,"P/E","C")</f>
        <v>C</v>
      </c>
      <c r="P855" s="7">
        <f>IFERROR(VLOOKUP(Table1[[#This Row],[Stock]],[2]CUS030!$A$5:$BO$10000,21,0)/Table1[[#This Row],[Rate
(L/S)]],"")</f>
        <v>0</v>
      </c>
      <c r="Q855" s="7">
        <f>IFERROR(VLOOKUP(Table1[[#This Row],[Stock]],[2]CUS030!$A$5:$BO$10000,22,0)/Table1[[#This Row],[Rate
(L/S)]],"")</f>
        <v>0</v>
      </c>
      <c r="R855" s="7">
        <f>IFERROR(VLOOKUP(Table1[[#This Row],[Stock]],[2]CUS030!$A$5:$BO$10000,23,0)/Table1[[#This Row],[Rate
(L/S)]],"")</f>
        <v>0</v>
      </c>
      <c r="S855" s="7">
        <f>IFERROR(VLOOKUP(Table1[[#This Row],[Stock]],[2]CUS030!$A$5:$BO$10000,24,0)/Table1[[#This Row],[Rate
(L/S)]],"")</f>
        <v>0</v>
      </c>
      <c r="T855" s="7">
        <f>IFERROR(VLOOKUP(Table1[[#This Row],[Stock]],[2]CUS030!$A$5:$BO$10000,25,0)/Table1[[#This Row],[Rate
(L/S)]],"")</f>
        <v>0</v>
      </c>
      <c r="U855" s="7">
        <f>IFERROR(VLOOKUP(Table1[[#This Row],[Stock]],[2]CUS030!$A$5:$BO$10000,26,0)/Table1[[#This Row],[Rate
(L/S)]],"")</f>
        <v>0</v>
      </c>
      <c r="V855" s="7">
        <f>IFERROR(VLOOKUP(Table1[[#This Row],[Stock]],[2]CUS030!$A$5:$BO$10000,27,0)/Table1[[#This Row],[Rate
(L/S)]],"")</f>
        <v>0</v>
      </c>
      <c r="W855" s="7">
        <f>IFERROR(VLOOKUP(Table1[[#This Row],[Stock]],[2]CUS030!$A$5:$BO$10000,28,0)/Table1[[#This Row],[Rate
(L/S)]],"")</f>
        <v>0</v>
      </c>
      <c r="X855" s="7">
        <f>IFERROR(VLOOKUP(Table1[[#This Row],[Stock]],[2]CUS030!$A$5:$BO$10000,29,0)/Table1[[#This Row],[Rate
(L/S)]],"")</f>
        <v>0</v>
      </c>
      <c r="Y855" s="7">
        <f>IFERROR(VLOOKUP(Table1[[#This Row],[Stock]],[2]CUS030!$A$5:$BO$10000,30,0)/Table1[[#This Row],[Rate
(L/S)]],"")</f>
        <v>0</v>
      </c>
      <c r="Z855" s="7">
        <f>IFERROR(VLOOKUP(Table1[[#This Row],[Stock]],[2]CUS030!$A$5:$BO$10000,31,0)/Table1[[#This Row],[Rate
(L/S)]],"")</f>
        <v>0</v>
      </c>
      <c r="AA855" s="7">
        <f>IFERROR(VLOOKUP(Table1[[#This Row],[Stock]],[2]CUS030!$A$5:$BO$10000,32,0)/Table1[[#This Row],[Rate
(L/S)]],"")</f>
        <v>0</v>
      </c>
      <c r="AB855" s="7">
        <f>IFERROR(VLOOKUP(Table1[[#This Row],[Stock]],[2]CUS030!$A$5:$BO$10000,33,0)/Table1[[#This Row],[Rate
(L/S)]],"")</f>
        <v>0</v>
      </c>
      <c r="AC855" s="7">
        <f>IFERROR(VLOOKUP(Table1[[#This Row],[Stock]],[2]CUS030!$A$5:$BO$10000,34,0)/Table1[[#This Row],[Rate
(L/S)]],"")</f>
        <v>0</v>
      </c>
      <c r="AD855" s="7">
        <f>IFERROR(VLOOKUP(Table1[[#This Row],[Stock]],[2]CUS030!$A$5:$BO$10000,35,0)/Table1[[#This Row],[Rate
(L/S)]],"")</f>
        <v>0</v>
      </c>
      <c r="AE855" s="7">
        <f>IFERROR(VLOOKUP(Table1[[#This Row],[Stock]],[2]CUS030!$A$5:$BO$10000,36,0)/Table1[[#This Row],[Rate
(L/S)]],"")</f>
        <v>0</v>
      </c>
      <c r="AF855" s="7">
        <f>IFERROR(VLOOKUP(Table1[[#This Row],[Stock]],[2]CUS030!$A$5:$BO$10000,37,0)/Table1[[#This Row],[Rate
(L/S)]],"")</f>
        <v>0</v>
      </c>
      <c r="AG855" s="7">
        <f>IFERROR(VLOOKUP(Table1[[#This Row],[Stock]],[2]CUS030!$A$5:$BO$10000,38,0)/Table1[[#This Row],[Rate
(L/S)]],"")</f>
        <v>0</v>
      </c>
      <c r="AH855" s="7">
        <f>IFERROR(VLOOKUP(Table1[[#This Row],[Stock]],[2]CUS030!$A$5:$BO$10000,39,0)/Table1[[#This Row],[Rate
(L/S)]],"")</f>
        <v>0</v>
      </c>
      <c r="AI855" s="7">
        <f>IFERROR(VLOOKUP(Table1[[#This Row],[Stock]],[2]CUS030!$A$5:$BO$10000,40,0)/Table1[[#This Row],[Rate
(L/S)]],"")</f>
        <v>0</v>
      </c>
      <c r="AJ855" s="7">
        <f>IFERROR(VLOOKUP(Table1[[#This Row],[Stock]],[2]CUS030!$A$5:$BO$10000,41,0)/Table1[[#This Row],[Rate
(L/S)]],"")</f>
        <v>0</v>
      </c>
      <c r="AK855" s="7">
        <f>IFERROR(VLOOKUP(Table1[[#This Row],[Stock]],[2]CUS030!$A$5:$BO$10000,42,0)/Table1[[#This Row],[Rate
(L/S)]],"")</f>
        <v>0</v>
      </c>
      <c r="AL855" s="7">
        <f>IFERROR(VLOOKUP(Table1[[#This Row],[Stock]],[2]CUS030!$A$5:$BO$10000,43,0)/Table1[[#This Row],[Rate
(L/S)]],"")</f>
        <v>0</v>
      </c>
      <c r="AM855" s="7">
        <f>IFERROR(VLOOKUP(Table1[[#This Row],[Stock]],[2]CUS030!$A$5:$BO$10000,44,0)/Table1[[#This Row],[Rate
(L/S)]],"")</f>
        <v>0</v>
      </c>
      <c r="AN855" s="7">
        <f>IFERROR(VLOOKUP(Table1[[#This Row],[Stock]],[2]CUS030!$A$5:$BO$10000,45,0)/Table1[[#This Row],[Rate
(L/S)]],"")</f>
        <v>0</v>
      </c>
      <c r="AO855" s="7">
        <f>IFERROR(VLOOKUP(Table1[[#This Row],[Stock]],[2]CUS030!$A$5:$BO$10000,46,0)/Table1[[#This Row],[Rate
(L/S)]],"")</f>
        <v>0</v>
      </c>
      <c r="AP855" s="7">
        <f>IFERROR(VLOOKUP(Table1[[#This Row],[Stock]],[2]CUS030!$A$5:$BO$10000,47,0)/Table1[[#This Row],[Rate
(L/S)]],"")</f>
        <v>0</v>
      </c>
      <c r="AQ855" s="7">
        <f>IFERROR(VLOOKUP(Table1[[#This Row],[Stock]],[2]CUS030!$A$5:$BO$10000,48,0)/Table1[[#This Row],[Rate
(L/S)]],"")</f>
        <v>0</v>
      </c>
      <c r="AR855" s="7">
        <f>IFERROR(VLOOKUP(Table1[[#This Row],[Stock]],[2]CUS030!$A$5:$BO$10000,49,0)/Table1[[#This Row],[Rate
(L/S)]],"")</f>
        <v>0</v>
      </c>
      <c r="AS855" s="7">
        <f>IFERROR(VLOOKUP(Table1[[#This Row],[Stock]],[2]CUS030!$A$5:$BO$10000,50,0)/Table1[[#This Row],[Rate
(L/S)]],"")</f>
        <v>0</v>
      </c>
      <c r="AT855" s="7">
        <f>IFERROR(VLOOKUP(Table1[[#This Row],[Stock]],[2]CUS030!$A$5:$BO$10000,51,0)/Table1[[#This Row],[Rate
(L/S)]],"")</f>
        <v>0</v>
      </c>
      <c r="AU855" s="7">
        <f>IFERROR(VLOOKUP(Table1[[#This Row],[Stock]],[2]CUS030!$A$5:$BO$10000,52,0)/Table1[[#This Row],[Rate
(L/S)]],"")</f>
        <v>0</v>
      </c>
      <c r="AV855" s="7">
        <f>IFERROR(VLOOKUP(Table1[[#This Row],[Stock]],[2]CUS030!$A$5:$BO$10000,53,0)/Table1[[#This Row],[Rate
(L/S)]],"")</f>
        <v>0</v>
      </c>
      <c r="AW855" s="7">
        <f>IFERROR(VLOOKUP(Table1[[#This Row],[Stock]],[2]CUS030!$A$5:$BO$10000,54,0)/Table1[[#This Row],[Rate
(L/S)]],"")</f>
        <v>0</v>
      </c>
      <c r="AX855" s="7">
        <f>IFERROR(VLOOKUP(Table1[[#This Row],[Stock]],[2]CUS030!$A$5:$BO$10000,55,0)/Table1[[#This Row],[Rate
(L/S)]],"")</f>
        <v>0</v>
      </c>
      <c r="AY855" s="7">
        <f>IFERROR(VLOOKUP(Table1[[#This Row],[Stock]],[2]CUS030!$A$5:$BO$10000,56,0)/Table1[[#This Row],[Rate
(L/S)]],"")</f>
        <v>0</v>
      </c>
      <c r="AZ855" s="7">
        <f>IFERROR(VLOOKUP(Table1[[#This Row],[Stock]],[2]CUS030!$A$5:$BO$10000,57,0)/Table1[[#This Row],[Rate
(L/S)]],"")</f>
        <v>0</v>
      </c>
      <c r="BA855" s="7">
        <f>IFERROR(VLOOKUP(Table1[[#This Row],[Stock]],[2]CUS030!$A$5:$BO$10000,58,0)/Table1[[#This Row],[Rate
(L/S)]],"")</f>
        <v>0</v>
      </c>
      <c r="BB855" s="7">
        <f>IFERROR(VLOOKUP(Table1[[#This Row],[Stock]],[2]CUS030!$A$5:$BO$10000,59,0)/Table1[[#This Row],[Rate
(L/S)]],"")</f>
        <v>0</v>
      </c>
      <c r="BC855" s="7">
        <f>IFERROR(VLOOKUP(Table1[[#This Row],[Stock]],[2]CUS030!$A$5:$BO$10000,60,0)/Table1[[#This Row],[Rate
(L/S)]],"")</f>
        <v>0</v>
      </c>
      <c r="BD855" s="7">
        <f>IFERROR(VLOOKUP(Table1[[#This Row],[Stock]],[2]CUS030!$A$5:$BO$10000,61,0)/Table1[[#This Row],[Rate
(L/S)]],"")</f>
        <v>0</v>
      </c>
      <c r="BE855" s="7">
        <f>IFERROR(VLOOKUP(Table1[[#This Row],[Stock]],[2]CUS030!$A$5:$BO$10000,62,0)/Table1[[#This Row],[Rate
(L/S)]],"")</f>
        <v>0</v>
      </c>
      <c r="BF855" s="7">
        <f>IFERROR(VLOOKUP(Table1[[#This Row],[Stock]],[2]CUS030!$A$5:$BO$10000,63,0)/Table1[[#This Row],[Rate
(L/S)]],"")</f>
        <v>0</v>
      </c>
      <c r="BG855" s="7">
        <f>IFERROR(VLOOKUP(Table1[[#This Row],[Stock]],[2]CUS030!$A$5:$BO$10000,64,0)/Table1[[#This Row],[Rate
(L/S)]],"")</f>
        <v>0</v>
      </c>
      <c r="BH855" s="7">
        <f>IFERROR(VLOOKUP(Table1[[#This Row],[Stock]],[2]CUS030!$A$5:$BO$10000,65,0)/Table1[[#This Row],[Rate
(L/S)]],"")</f>
        <v>0</v>
      </c>
      <c r="BI855" s="7" t="s">
        <v>1</v>
      </c>
      <c r="BJ855" s="15">
        <f>IFERROR(IF(Table1[[#This Row],[S.Material]]="S",(Table1[[#This Row],[Total Qty]]+Table1[[#This Row],[N+1]]+Table1[[#This Row],[N+2]]),Table1[[#This Row],[Total Qty]]+Table1[[#This Row],[N+1]]),)</f>
        <v>0</v>
      </c>
      <c r="BK855" s="7" t="str">
        <f>IFERROR(IF(((AVERAGE((Table1[[#This Row],[N+1]],Table1[[#This Row],[N+2]]),Table1[[#This Row],[N+3]])-(Table1[[#This Row],[Total Qty]])))&gt;500,"Fixed&gt;500pcs",""),"")</f>
        <v/>
      </c>
      <c r="BL855" s="7" t="str">
        <f>IF(AND(Table1[[#This Row],[Last Forcast]]=0,Table1[[#This Row],[Total Qty]]&gt;0,Table1[[#This Row],[N+1]]&gt;0),"Check PO again","")</f>
        <v/>
      </c>
    </row>
    <row r="856" spans="2:64" x14ac:dyDescent="0.3">
      <c r="B856">
        <v>854</v>
      </c>
      <c r="C856" t="s">
        <v>1064</v>
      </c>
      <c r="D856">
        <f>IFERROR(ROUND((MID(Table1[[#This Row],[Production]],35,(LEN(Table1[[#This Row],[Production]]))-37)/(MID(Table1[[#This Row],[Stock]],35,(LEN(Table1[[#This Row],[Stock]]))-37))),0),"")</f>
        <v>1</v>
      </c>
      <c r="E856" t="s">
        <v>1064</v>
      </c>
      <c r="F856" s="16">
        <f>VLOOKUP(LEFT(Table1[[#This Row],[Production]],LEN(Table1[[#This Row],[Production]])-7),Item!$A$5:$Z$1000,26,0)</f>
        <v>0.621</v>
      </c>
      <c r="H856" s="8" t="str">
        <f>IFERROR(VLOOKUP(MID(Table1[[#This Row],[Production]],10,2),Special!$B$2:$D$26,3,0),"")</f>
        <v>-</v>
      </c>
      <c r="J856" t="b">
        <f>EXACT(LEFT(Table1[[#This Row],[Stock]],12),LEFT(Table1[[#This Row],[Production]],12))</f>
        <v>1</v>
      </c>
      <c r="K856" t="b">
        <f>EXACT((RIGHT(Table1[[#This Row],[Stock]],3)),((RIGHT(Table1[[#This Row],[Production]],3))))</f>
        <v>1</v>
      </c>
      <c r="L856" s="14" t="str">
        <f>IFERROR(VLOOKUP(Table1[[#This Row],[Stock]],[1]Sheet1!$A$7:$N$10000,14,0),"")</f>
        <v/>
      </c>
      <c r="M856" s="14" t="str">
        <f>IFERROR(ROUND((Table1[[#This Row],[Stock
(S&amp;L)]]/Table1[[#This Row],[Rate
(L/S)]]),0),"")</f>
        <v/>
      </c>
      <c r="O856" t="str">
        <f>IF(Table1[[#This Row],[Rate
(L/S)]]=1,"P/E","C")</f>
        <v>P/E</v>
      </c>
      <c r="P856" s="7">
        <f>IFERROR(VLOOKUP(Table1[[#This Row],[Stock]],[2]CUS030!$A$5:$BO$10000,21,0)/Table1[[#This Row],[Rate
(L/S)]],"")</f>
        <v>0</v>
      </c>
      <c r="Q856" s="7">
        <f>IFERROR(VLOOKUP(Table1[[#This Row],[Stock]],[2]CUS030!$A$5:$BO$10000,22,0)/Table1[[#This Row],[Rate
(L/S)]],"")</f>
        <v>0</v>
      </c>
      <c r="R856" s="7">
        <f>IFERROR(VLOOKUP(Table1[[#This Row],[Stock]],[2]CUS030!$A$5:$BO$10000,23,0)/Table1[[#This Row],[Rate
(L/S)]],"")</f>
        <v>0</v>
      </c>
      <c r="S856" s="7">
        <f>IFERROR(VLOOKUP(Table1[[#This Row],[Stock]],[2]CUS030!$A$5:$BO$10000,24,0)/Table1[[#This Row],[Rate
(L/S)]],"")</f>
        <v>0</v>
      </c>
      <c r="T856" s="7">
        <f>IFERROR(VLOOKUP(Table1[[#This Row],[Stock]],[2]CUS030!$A$5:$BO$10000,25,0)/Table1[[#This Row],[Rate
(L/S)]],"")</f>
        <v>0</v>
      </c>
      <c r="U856" s="7">
        <f>IFERROR(VLOOKUP(Table1[[#This Row],[Stock]],[2]CUS030!$A$5:$BO$10000,26,0)/Table1[[#This Row],[Rate
(L/S)]],"")</f>
        <v>0</v>
      </c>
      <c r="V856" s="7">
        <f>IFERROR(VLOOKUP(Table1[[#This Row],[Stock]],[2]CUS030!$A$5:$BO$10000,27,0)/Table1[[#This Row],[Rate
(L/S)]],"")</f>
        <v>0</v>
      </c>
      <c r="W856" s="7">
        <f>IFERROR(VLOOKUP(Table1[[#This Row],[Stock]],[2]CUS030!$A$5:$BO$10000,28,0)/Table1[[#This Row],[Rate
(L/S)]],"")</f>
        <v>0</v>
      </c>
      <c r="X856" s="7">
        <f>IFERROR(VLOOKUP(Table1[[#This Row],[Stock]],[2]CUS030!$A$5:$BO$10000,29,0)/Table1[[#This Row],[Rate
(L/S)]],"")</f>
        <v>0</v>
      </c>
      <c r="Y856" s="7">
        <f>IFERROR(VLOOKUP(Table1[[#This Row],[Stock]],[2]CUS030!$A$5:$BO$10000,30,0)/Table1[[#This Row],[Rate
(L/S)]],"")</f>
        <v>0</v>
      </c>
      <c r="Z856" s="7">
        <f>IFERROR(VLOOKUP(Table1[[#This Row],[Stock]],[2]CUS030!$A$5:$BO$10000,31,0)/Table1[[#This Row],[Rate
(L/S)]],"")</f>
        <v>0</v>
      </c>
      <c r="AA856" s="7">
        <f>IFERROR(VLOOKUP(Table1[[#This Row],[Stock]],[2]CUS030!$A$5:$BO$10000,32,0)/Table1[[#This Row],[Rate
(L/S)]],"")</f>
        <v>0</v>
      </c>
      <c r="AB856" s="7">
        <f>IFERROR(VLOOKUP(Table1[[#This Row],[Stock]],[2]CUS030!$A$5:$BO$10000,33,0)/Table1[[#This Row],[Rate
(L/S)]],"")</f>
        <v>0</v>
      </c>
      <c r="AC856" s="7">
        <f>IFERROR(VLOOKUP(Table1[[#This Row],[Stock]],[2]CUS030!$A$5:$BO$10000,34,0)/Table1[[#This Row],[Rate
(L/S)]],"")</f>
        <v>0</v>
      </c>
      <c r="AD856" s="7">
        <f>IFERROR(VLOOKUP(Table1[[#This Row],[Stock]],[2]CUS030!$A$5:$BO$10000,35,0)/Table1[[#This Row],[Rate
(L/S)]],"")</f>
        <v>0</v>
      </c>
      <c r="AE856" s="7">
        <f>IFERROR(VLOOKUP(Table1[[#This Row],[Stock]],[2]CUS030!$A$5:$BO$10000,36,0)/Table1[[#This Row],[Rate
(L/S)]],"")</f>
        <v>0</v>
      </c>
      <c r="AF856" s="7">
        <f>IFERROR(VLOOKUP(Table1[[#This Row],[Stock]],[2]CUS030!$A$5:$BO$10000,37,0)/Table1[[#This Row],[Rate
(L/S)]],"")</f>
        <v>0</v>
      </c>
      <c r="AG856" s="7">
        <f>IFERROR(VLOOKUP(Table1[[#This Row],[Stock]],[2]CUS030!$A$5:$BO$10000,38,0)/Table1[[#This Row],[Rate
(L/S)]],"")</f>
        <v>0</v>
      </c>
      <c r="AH856" s="7">
        <f>IFERROR(VLOOKUP(Table1[[#This Row],[Stock]],[2]CUS030!$A$5:$BO$10000,39,0)/Table1[[#This Row],[Rate
(L/S)]],"")</f>
        <v>0</v>
      </c>
      <c r="AI856" s="7">
        <f>IFERROR(VLOOKUP(Table1[[#This Row],[Stock]],[2]CUS030!$A$5:$BO$10000,40,0)/Table1[[#This Row],[Rate
(L/S)]],"")</f>
        <v>0</v>
      </c>
      <c r="AJ856" s="7">
        <f>IFERROR(VLOOKUP(Table1[[#This Row],[Stock]],[2]CUS030!$A$5:$BO$10000,41,0)/Table1[[#This Row],[Rate
(L/S)]],"")</f>
        <v>0</v>
      </c>
      <c r="AK856" s="7">
        <f>IFERROR(VLOOKUP(Table1[[#This Row],[Stock]],[2]CUS030!$A$5:$BO$10000,42,0)/Table1[[#This Row],[Rate
(L/S)]],"")</f>
        <v>0</v>
      </c>
      <c r="AL856" s="7">
        <f>IFERROR(VLOOKUP(Table1[[#This Row],[Stock]],[2]CUS030!$A$5:$BO$10000,43,0)/Table1[[#This Row],[Rate
(L/S)]],"")</f>
        <v>0</v>
      </c>
      <c r="AM856" s="7">
        <f>IFERROR(VLOOKUP(Table1[[#This Row],[Stock]],[2]CUS030!$A$5:$BO$10000,44,0)/Table1[[#This Row],[Rate
(L/S)]],"")</f>
        <v>0</v>
      </c>
      <c r="AN856" s="7">
        <f>IFERROR(VLOOKUP(Table1[[#This Row],[Stock]],[2]CUS030!$A$5:$BO$10000,45,0)/Table1[[#This Row],[Rate
(L/S)]],"")</f>
        <v>0</v>
      </c>
      <c r="AO856" s="7">
        <f>IFERROR(VLOOKUP(Table1[[#This Row],[Stock]],[2]CUS030!$A$5:$BO$10000,46,0)/Table1[[#This Row],[Rate
(L/S)]],"")</f>
        <v>0</v>
      </c>
      <c r="AP856" s="7">
        <f>IFERROR(VLOOKUP(Table1[[#This Row],[Stock]],[2]CUS030!$A$5:$BO$10000,47,0)/Table1[[#This Row],[Rate
(L/S)]],"")</f>
        <v>0</v>
      </c>
      <c r="AQ856" s="7">
        <f>IFERROR(VLOOKUP(Table1[[#This Row],[Stock]],[2]CUS030!$A$5:$BO$10000,48,0)/Table1[[#This Row],[Rate
(L/S)]],"")</f>
        <v>0</v>
      </c>
      <c r="AR856" s="7">
        <f>IFERROR(VLOOKUP(Table1[[#This Row],[Stock]],[2]CUS030!$A$5:$BO$10000,49,0)/Table1[[#This Row],[Rate
(L/S)]],"")</f>
        <v>0</v>
      </c>
      <c r="AS856" s="7">
        <f>IFERROR(VLOOKUP(Table1[[#This Row],[Stock]],[2]CUS030!$A$5:$BO$10000,50,0)/Table1[[#This Row],[Rate
(L/S)]],"")</f>
        <v>0</v>
      </c>
      <c r="AT856" s="7">
        <f>IFERROR(VLOOKUP(Table1[[#This Row],[Stock]],[2]CUS030!$A$5:$BO$10000,51,0)/Table1[[#This Row],[Rate
(L/S)]],"")</f>
        <v>0</v>
      </c>
      <c r="AU856" s="7">
        <f>IFERROR(VLOOKUP(Table1[[#This Row],[Stock]],[2]CUS030!$A$5:$BO$10000,52,0)/Table1[[#This Row],[Rate
(L/S)]],"")</f>
        <v>0</v>
      </c>
      <c r="AV856" s="7">
        <f>IFERROR(VLOOKUP(Table1[[#This Row],[Stock]],[2]CUS030!$A$5:$BO$10000,53,0)/Table1[[#This Row],[Rate
(L/S)]],"")</f>
        <v>0</v>
      </c>
      <c r="AW856" s="7">
        <f>IFERROR(VLOOKUP(Table1[[#This Row],[Stock]],[2]CUS030!$A$5:$BO$10000,54,0)/Table1[[#This Row],[Rate
(L/S)]],"")</f>
        <v>0</v>
      </c>
      <c r="AX856" s="7">
        <f>IFERROR(VLOOKUP(Table1[[#This Row],[Stock]],[2]CUS030!$A$5:$BO$10000,55,0)/Table1[[#This Row],[Rate
(L/S)]],"")</f>
        <v>0</v>
      </c>
      <c r="AY856" s="7">
        <f>IFERROR(VLOOKUP(Table1[[#This Row],[Stock]],[2]CUS030!$A$5:$BO$10000,56,0)/Table1[[#This Row],[Rate
(L/S)]],"")</f>
        <v>0</v>
      </c>
      <c r="AZ856" s="7">
        <f>IFERROR(VLOOKUP(Table1[[#This Row],[Stock]],[2]CUS030!$A$5:$BO$10000,57,0)/Table1[[#This Row],[Rate
(L/S)]],"")</f>
        <v>0</v>
      </c>
      <c r="BA856" s="7">
        <f>IFERROR(VLOOKUP(Table1[[#This Row],[Stock]],[2]CUS030!$A$5:$BO$10000,58,0)/Table1[[#This Row],[Rate
(L/S)]],"")</f>
        <v>0</v>
      </c>
      <c r="BB856" s="7">
        <f>IFERROR(VLOOKUP(Table1[[#This Row],[Stock]],[2]CUS030!$A$5:$BO$10000,59,0)/Table1[[#This Row],[Rate
(L/S)]],"")</f>
        <v>0</v>
      </c>
      <c r="BC856" s="7">
        <f>IFERROR(VLOOKUP(Table1[[#This Row],[Stock]],[2]CUS030!$A$5:$BO$10000,60,0)/Table1[[#This Row],[Rate
(L/S)]],"")</f>
        <v>0</v>
      </c>
      <c r="BD856" s="7">
        <f>IFERROR(VLOOKUP(Table1[[#This Row],[Stock]],[2]CUS030!$A$5:$BO$10000,61,0)/Table1[[#This Row],[Rate
(L/S)]],"")</f>
        <v>0</v>
      </c>
      <c r="BE856" s="7">
        <f>IFERROR(VLOOKUP(Table1[[#This Row],[Stock]],[2]CUS030!$A$5:$BO$10000,62,0)/Table1[[#This Row],[Rate
(L/S)]],"")</f>
        <v>0</v>
      </c>
      <c r="BF856" s="7">
        <f>IFERROR(VLOOKUP(Table1[[#This Row],[Stock]],[2]CUS030!$A$5:$BO$10000,63,0)/Table1[[#This Row],[Rate
(L/S)]],"")</f>
        <v>0</v>
      </c>
      <c r="BG856" s="7">
        <f>IFERROR(VLOOKUP(Table1[[#This Row],[Stock]],[2]CUS030!$A$5:$BO$10000,64,0)/Table1[[#This Row],[Rate
(L/S)]],"")</f>
        <v>0</v>
      </c>
      <c r="BH856" s="7">
        <f>IFERROR(VLOOKUP(Table1[[#This Row],[Stock]],[2]CUS030!$A$5:$BO$10000,65,0)/Table1[[#This Row],[Rate
(L/S)]],"")</f>
        <v>0</v>
      </c>
      <c r="BI856" s="7" t="s">
        <v>1</v>
      </c>
      <c r="BJ856" s="15">
        <f>IFERROR(IF(Table1[[#This Row],[S.Material]]="S",(Table1[[#This Row],[Total Qty]]+Table1[[#This Row],[N+1]]+Table1[[#This Row],[N+2]]),Table1[[#This Row],[Total Qty]]+Table1[[#This Row],[N+1]]),)</f>
        <v>0</v>
      </c>
      <c r="BK856" s="7" t="str">
        <f>IFERROR(IF(((AVERAGE((Table1[[#This Row],[N+1]],Table1[[#This Row],[N+2]]),Table1[[#This Row],[N+3]])-(Table1[[#This Row],[Total Qty]])))&gt;500,"Fixed&gt;500pcs",""),"")</f>
        <v/>
      </c>
      <c r="BL856" s="7" t="str">
        <f>IF(AND(Table1[[#This Row],[Last Forcast]]=0,Table1[[#This Row],[Total Qty]]&gt;0,Table1[[#This Row],[N+1]]&gt;0),"Check PO again","")</f>
        <v/>
      </c>
    </row>
    <row r="857" spans="2:64" x14ac:dyDescent="0.3">
      <c r="B857">
        <v>855</v>
      </c>
      <c r="C857" t="s">
        <v>1065</v>
      </c>
      <c r="D857">
        <f>IFERROR(ROUND((MID(Table1[[#This Row],[Production]],35,(LEN(Table1[[#This Row],[Production]]))-37)/(MID(Table1[[#This Row],[Stock]],35,(LEN(Table1[[#This Row],[Stock]]))-37))),0),"")</f>
        <v>1</v>
      </c>
      <c r="E857" t="s">
        <v>1065</v>
      </c>
      <c r="F857" s="16">
        <f>VLOOKUP(LEFT(Table1[[#This Row],[Production]],LEN(Table1[[#This Row],[Production]])-7),Item!$A$5:$Z$1000,26,0)</f>
        <v>0.56399999999999995</v>
      </c>
      <c r="H857" s="8" t="str">
        <f>IFERROR(VLOOKUP(MID(Table1[[#This Row],[Production]],10,2),Special!$B$2:$D$26,3,0),"")</f>
        <v>-</v>
      </c>
      <c r="J857" t="b">
        <f>EXACT(LEFT(Table1[[#This Row],[Stock]],12),LEFT(Table1[[#This Row],[Production]],12))</f>
        <v>1</v>
      </c>
      <c r="K857" t="b">
        <f>EXACT((RIGHT(Table1[[#This Row],[Stock]],3)),((RIGHT(Table1[[#This Row],[Production]],3))))</f>
        <v>1</v>
      </c>
      <c r="L857" s="14" t="str">
        <f>IFERROR(VLOOKUP(Table1[[#This Row],[Stock]],[1]Sheet1!$A$7:$N$10000,14,0),"")</f>
        <v/>
      </c>
      <c r="M857" s="14" t="str">
        <f>IFERROR(ROUND((Table1[[#This Row],[Stock
(S&amp;L)]]/Table1[[#This Row],[Rate
(L/S)]]),0),"")</f>
        <v/>
      </c>
      <c r="O857" t="str">
        <f>IF(Table1[[#This Row],[Rate
(L/S)]]=1,"P/E","C")</f>
        <v>P/E</v>
      </c>
      <c r="P857" s="7">
        <f>IFERROR(VLOOKUP(Table1[[#This Row],[Stock]],[2]CUS030!$A$5:$BO$10000,21,0)/Table1[[#This Row],[Rate
(L/S)]],"")</f>
        <v>0</v>
      </c>
      <c r="Q857" s="7">
        <f>IFERROR(VLOOKUP(Table1[[#This Row],[Stock]],[2]CUS030!$A$5:$BO$10000,22,0)/Table1[[#This Row],[Rate
(L/S)]],"")</f>
        <v>0</v>
      </c>
      <c r="R857" s="7">
        <f>IFERROR(VLOOKUP(Table1[[#This Row],[Stock]],[2]CUS030!$A$5:$BO$10000,23,0)/Table1[[#This Row],[Rate
(L/S)]],"")</f>
        <v>0</v>
      </c>
      <c r="S857" s="7">
        <f>IFERROR(VLOOKUP(Table1[[#This Row],[Stock]],[2]CUS030!$A$5:$BO$10000,24,0)/Table1[[#This Row],[Rate
(L/S)]],"")</f>
        <v>0</v>
      </c>
      <c r="T857" s="7">
        <f>IFERROR(VLOOKUP(Table1[[#This Row],[Stock]],[2]CUS030!$A$5:$BO$10000,25,0)/Table1[[#This Row],[Rate
(L/S)]],"")</f>
        <v>0</v>
      </c>
      <c r="U857" s="7">
        <f>IFERROR(VLOOKUP(Table1[[#This Row],[Stock]],[2]CUS030!$A$5:$BO$10000,26,0)/Table1[[#This Row],[Rate
(L/S)]],"")</f>
        <v>0</v>
      </c>
      <c r="V857" s="7">
        <f>IFERROR(VLOOKUP(Table1[[#This Row],[Stock]],[2]CUS030!$A$5:$BO$10000,27,0)/Table1[[#This Row],[Rate
(L/S)]],"")</f>
        <v>0</v>
      </c>
      <c r="W857" s="7">
        <f>IFERROR(VLOOKUP(Table1[[#This Row],[Stock]],[2]CUS030!$A$5:$BO$10000,28,0)/Table1[[#This Row],[Rate
(L/S)]],"")</f>
        <v>0</v>
      </c>
      <c r="X857" s="7">
        <f>IFERROR(VLOOKUP(Table1[[#This Row],[Stock]],[2]CUS030!$A$5:$BO$10000,29,0)/Table1[[#This Row],[Rate
(L/S)]],"")</f>
        <v>0</v>
      </c>
      <c r="Y857" s="7">
        <f>IFERROR(VLOOKUP(Table1[[#This Row],[Stock]],[2]CUS030!$A$5:$BO$10000,30,0)/Table1[[#This Row],[Rate
(L/S)]],"")</f>
        <v>0</v>
      </c>
      <c r="Z857" s="7">
        <f>IFERROR(VLOOKUP(Table1[[#This Row],[Stock]],[2]CUS030!$A$5:$BO$10000,31,0)/Table1[[#This Row],[Rate
(L/S)]],"")</f>
        <v>0</v>
      </c>
      <c r="AA857" s="7">
        <f>IFERROR(VLOOKUP(Table1[[#This Row],[Stock]],[2]CUS030!$A$5:$BO$10000,32,0)/Table1[[#This Row],[Rate
(L/S)]],"")</f>
        <v>0</v>
      </c>
      <c r="AB857" s="7">
        <f>IFERROR(VLOOKUP(Table1[[#This Row],[Stock]],[2]CUS030!$A$5:$BO$10000,33,0)/Table1[[#This Row],[Rate
(L/S)]],"")</f>
        <v>0</v>
      </c>
      <c r="AC857" s="7">
        <f>IFERROR(VLOOKUP(Table1[[#This Row],[Stock]],[2]CUS030!$A$5:$BO$10000,34,0)/Table1[[#This Row],[Rate
(L/S)]],"")</f>
        <v>0</v>
      </c>
      <c r="AD857" s="7">
        <f>IFERROR(VLOOKUP(Table1[[#This Row],[Stock]],[2]CUS030!$A$5:$BO$10000,35,0)/Table1[[#This Row],[Rate
(L/S)]],"")</f>
        <v>0</v>
      </c>
      <c r="AE857" s="7">
        <f>IFERROR(VLOOKUP(Table1[[#This Row],[Stock]],[2]CUS030!$A$5:$BO$10000,36,0)/Table1[[#This Row],[Rate
(L/S)]],"")</f>
        <v>0</v>
      </c>
      <c r="AF857" s="7">
        <f>IFERROR(VLOOKUP(Table1[[#This Row],[Stock]],[2]CUS030!$A$5:$BO$10000,37,0)/Table1[[#This Row],[Rate
(L/S)]],"")</f>
        <v>0</v>
      </c>
      <c r="AG857" s="7">
        <f>IFERROR(VLOOKUP(Table1[[#This Row],[Stock]],[2]CUS030!$A$5:$BO$10000,38,0)/Table1[[#This Row],[Rate
(L/S)]],"")</f>
        <v>0</v>
      </c>
      <c r="AH857" s="7">
        <f>IFERROR(VLOOKUP(Table1[[#This Row],[Stock]],[2]CUS030!$A$5:$BO$10000,39,0)/Table1[[#This Row],[Rate
(L/S)]],"")</f>
        <v>0</v>
      </c>
      <c r="AI857" s="7">
        <f>IFERROR(VLOOKUP(Table1[[#This Row],[Stock]],[2]CUS030!$A$5:$BO$10000,40,0)/Table1[[#This Row],[Rate
(L/S)]],"")</f>
        <v>0</v>
      </c>
      <c r="AJ857" s="7">
        <f>IFERROR(VLOOKUP(Table1[[#This Row],[Stock]],[2]CUS030!$A$5:$BO$10000,41,0)/Table1[[#This Row],[Rate
(L/S)]],"")</f>
        <v>0</v>
      </c>
      <c r="AK857" s="7">
        <f>IFERROR(VLOOKUP(Table1[[#This Row],[Stock]],[2]CUS030!$A$5:$BO$10000,42,0)/Table1[[#This Row],[Rate
(L/S)]],"")</f>
        <v>0</v>
      </c>
      <c r="AL857" s="7">
        <f>IFERROR(VLOOKUP(Table1[[#This Row],[Stock]],[2]CUS030!$A$5:$BO$10000,43,0)/Table1[[#This Row],[Rate
(L/S)]],"")</f>
        <v>0</v>
      </c>
      <c r="AM857" s="7">
        <f>IFERROR(VLOOKUP(Table1[[#This Row],[Stock]],[2]CUS030!$A$5:$BO$10000,44,0)/Table1[[#This Row],[Rate
(L/S)]],"")</f>
        <v>0</v>
      </c>
      <c r="AN857" s="7">
        <f>IFERROR(VLOOKUP(Table1[[#This Row],[Stock]],[2]CUS030!$A$5:$BO$10000,45,0)/Table1[[#This Row],[Rate
(L/S)]],"")</f>
        <v>0</v>
      </c>
      <c r="AO857" s="7">
        <f>IFERROR(VLOOKUP(Table1[[#This Row],[Stock]],[2]CUS030!$A$5:$BO$10000,46,0)/Table1[[#This Row],[Rate
(L/S)]],"")</f>
        <v>0</v>
      </c>
      <c r="AP857" s="7">
        <f>IFERROR(VLOOKUP(Table1[[#This Row],[Stock]],[2]CUS030!$A$5:$BO$10000,47,0)/Table1[[#This Row],[Rate
(L/S)]],"")</f>
        <v>0</v>
      </c>
      <c r="AQ857" s="7">
        <f>IFERROR(VLOOKUP(Table1[[#This Row],[Stock]],[2]CUS030!$A$5:$BO$10000,48,0)/Table1[[#This Row],[Rate
(L/S)]],"")</f>
        <v>0</v>
      </c>
      <c r="AR857" s="7">
        <f>IFERROR(VLOOKUP(Table1[[#This Row],[Stock]],[2]CUS030!$A$5:$BO$10000,49,0)/Table1[[#This Row],[Rate
(L/S)]],"")</f>
        <v>0</v>
      </c>
      <c r="AS857" s="7">
        <f>IFERROR(VLOOKUP(Table1[[#This Row],[Stock]],[2]CUS030!$A$5:$BO$10000,50,0)/Table1[[#This Row],[Rate
(L/S)]],"")</f>
        <v>0</v>
      </c>
      <c r="AT857" s="7">
        <f>IFERROR(VLOOKUP(Table1[[#This Row],[Stock]],[2]CUS030!$A$5:$BO$10000,51,0)/Table1[[#This Row],[Rate
(L/S)]],"")</f>
        <v>0</v>
      </c>
      <c r="AU857" s="7">
        <f>IFERROR(VLOOKUP(Table1[[#This Row],[Stock]],[2]CUS030!$A$5:$BO$10000,52,0)/Table1[[#This Row],[Rate
(L/S)]],"")</f>
        <v>0</v>
      </c>
      <c r="AV857" s="7">
        <f>IFERROR(VLOOKUP(Table1[[#This Row],[Stock]],[2]CUS030!$A$5:$BO$10000,53,0)/Table1[[#This Row],[Rate
(L/S)]],"")</f>
        <v>0</v>
      </c>
      <c r="AW857" s="7">
        <f>IFERROR(VLOOKUP(Table1[[#This Row],[Stock]],[2]CUS030!$A$5:$BO$10000,54,0)/Table1[[#This Row],[Rate
(L/S)]],"")</f>
        <v>0</v>
      </c>
      <c r="AX857" s="7">
        <f>IFERROR(VLOOKUP(Table1[[#This Row],[Stock]],[2]CUS030!$A$5:$BO$10000,55,0)/Table1[[#This Row],[Rate
(L/S)]],"")</f>
        <v>0</v>
      </c>
      <c r="AY857" s="7">
        <f>IFERROR(VLOOKUP(Table1[[#This Row],[Stock]],[2]CUS030!$A$5:$BO$10000,56,0)/Table1[[#This Row],[Rate
(L/S)]],"")</f>
        <v>0</v>
      </c>
      <c r="AZ857" s="7">
        <f>IFERROR(VLOOKUP(Table1[[#This Row],[Stock]],[2]CUS030!$A$5:$BO$10000,57,0)/Table1[[#This Row],[Rate
(L/S)]],"")</f>
        <v>0</v>
      </c>
      <c r="BA857" s="7">
        <f>IFERROR(VLOOKUP(Table1[[#This Row],[Stock]],[2]CUS030!$A$5:$BO$10000,58,0)/Table1[[#This Row],[Rate
(L/S)]],"")</f>
        <v>0</v>
      </c>
      <c r="BB857" s="7">
        <f>IFERROR(VLOOKUP(Table1[[#This Row],[Stock]],[2]CUS030!$A$5:$BO$10000,59,0)/Table1[[#This Row],[Rate
(L/S)]],"")</f>
        <v>0</v>
      </c>
      <c r="BC857" s="7">
        <f>IFERROR(VLOOKUP(Table1[[#This Row],[Stock]],[2]CUS030!$A$5:$BO$10000,60,0)/Table1[[#This Row],[Rate
(L/S)]],"")</f>
        <v>0</v>
      </c>
      <c r="BD857" s="7">
        <f>IFERROR(VLOOKUP(Table1[[#This Row],[Stock]],[2]CUS030!$A$5:$BO$10000,61,0)/Table1[[#This Row],[Rate
(L/S)]],"")</f>
        <v>0</v>
      </c>
      <c r="BE857" s="7">
        <f>IFERROR(VLOOKUP(Table1[[#This Row],[Stock]],[2]CUS030!$A$5:$BO$10000,62,0)/Table1[[#This Row],[Rate
(L/S)]],"")</f>
        <v>0</v>
      </c>
      <c r="BF857" s="7">
        <f>IFERROR(VLOOKUP(Table1[[#This Row],[Stock]],[2]CUS030!$A$5:$BO$10000,63,0)/Table1[[#This Row],[Rate
(L/S)]],"")</f>
        <v>0</v>
      </c>
      <c r="BG857" s="7">
        <f>IFERROR(VLOOKUP(Table1[[#This Row],[Stock]],[2]CUS030!$A$5:$BO$10000,64,0)/Table1[[#This Row],[Rate
(L/S)]],"")</f>
        <v>0</v>
      </c>
      <c r="BH857" s="7">
        <f>IFERROR(VLOOKUP(Table1[[#This Row],[Stock]],[2]CUS030!$A$5:$BO$10000,65,0)/Table1[[#This Row],[Rate
(L/S)]],"")</f>
        <v>0</v>
      </c>
      <c r="BI857" s="7" t="s">
        <v>1</v>
      </c>
      <c r="BJ857" s="15">
        <f>IFERROR(IF(Table1[[#This Row],[S.Material]]="S",(Table1[[#This Row],[Total Qty]]+Table1[[#This Row],[N+1]]+Table1[[#This Row],[N+2]]),Table1[[#This Row],[Total Qty]]+Table1[[#This Row],[N+1]]),)</f>
        <v>0</v>
      </c>
      <c r="BK857" s="7" t="str">
        <f>IFERROR(IF(((AVERAGE((Table1[[#This Row],[N+1]],Table1[[#This Row],[N+2]]),Table1[[#This Row],[N+3]])-(Table1[[#This Row],[Total Qty]])))&gt;500,"Fixed&gt;500pcs",""),"")</f>
        <v/>
      </c>
      <c r="BL857" s="7" t="str">
        <f>IF(AND(Table1[[#This Row],[Last Forcast]]=0,Table1[[#This Row],[Total Qty]]&gt;0,Table1[[#This Row],[N+1]]&gt;0),"Check PO again","")</f>
        <v/>
      </c>
    </row>
    <row r="858" spans="2:64" x14ac:dyDescent="0.3">
      <c r="B858">
        <v>856</v>
      </c>
      <c r="C858" t="s">
        <v>1066</v>
      </c>
      <c r="D858">
        <f>IFERROR(ROUND((MID(Table1[[#This Row],[Production]],35,(LEN(Table1[[#This Row],[Production]]))-37)/(MID(Table1[[#This Row],[Stock]],35,(LEN(Table1[[#This Row],[Stock]]))-37))),0),"")</f>
        <v>1</v>
      </c>
      <c r="E858" t="s">
        <v>1066</v>
      </c>
      <c r="F858" s="16">
        <f>VLOOKUP(LEFT(Table1[[#This Row],[Production]],LEN(Table1[[#This Row],[Production]])-7),Item!$A$5:$Z$1000,26,0)</f>
        <v>1.44</v>
      </c>
      <c r="H858" s="8" t="str">
        <f>IFERROR(VLOOKUP(MID(Table1[[#This Row],[Production]],10,2),Special!$B$2:$D$26,3,0),"")</f>
        <v>-</v>
      </c>
      <c r="J858" t="b">
        <f>EXACT(LEFT(Table1[[#This Row],[Stock]],12),LEFT(Table1[[#This Row],[Production]],12))</f>
        <v>1</v>
      </c>
      <c r="K858" t="b">
        <f>EXACT((RIGHT(Table1[[#This Row],[Stock]],3)),((RIGHT(Table1[[#This Row],[Production]],3))))</f>
        <v>1</v>
      </c>
      <c r="L858" s="14" t="str">
        <f>IFERROR(VLOOKUP(Table1[[#This Row],[Stock]],[1]Sheet1!$A$7:$N$10000,14,0),"")</f>
        <v/>
      </c>
      <c r="M858" s="14" t="str">
        <f>IFERROR(ROUND((Table1[[#This Row],[Stock
(S&amp;L)]]/Table1[[#This Row],[Rate
(L/S)]]),0),"")</f>
        <v/>
      </c>
      <c r="O858" t="str">
        <f>IF(Table1[[#This Row],[Rate
(L/S)]]=1,"P/E","C")</f>
        <v>P/E</v>
      </c>
      <c r="P858" s="7">
        <f>IFERROR(VLOOKUP(Table1[[#This Row],[Stock]],[2]CUS030!$A$5:$BO$10000,21,0)/Table1[[#This Row],[Rate
(L/S)]],"")</f>
        <v>0</v>
      </c>
      <c r="Q858" s="7">
        <f>IFERROR(VLOOKUP(Table1[[#This Row],[Stock]],[2]CUS030!$A$5:$BO$10000,22,0)/Table1[[#This Row],[Rate
(L/S)]],"")</f>
        <v>0</v>
      </c>
      <c r="R858" s="7">
        <f>IFERROR(VLOOKUP(Table1[[#This Row],[Stock]],[2]CUS030!$A$5:$BO$10000,23,0)/Table1[[#This Row],[Rate
(L/S)]],"")</f>
        <v>0</v>
      </c>
      <c r="S858" s="7">
        <f>IFERROR(VLOOKUP(Table1[[#This Row],[Stock]],[2]CUS030!$A$5:$BO$10000,24,0)/Table1[[#This Row],[Rate
(L/S)]],"")</f>
        <v>0</v>
      </c>
      <c r="T858" s="7">
        <f>IFERROR(VLOOKUP(Table1[[#This Row],[Stock]],[2]CUS030!$A$5:$BO$10000,25,0)/Table1[[#This Row],[Rate
(L/S)]],"")</f>
        <v>0</v>
      </c>
      <c r="U858" s="7">
        <f>IFERROR(VLOOKUP(Table1[[#This Row],[Stock]],[2]CUS030!$A$5:$BO$10000,26,0)/Table1[[#This Row],[Rate
(L/S)]],"")</f>
        <v>0</v>
      </c>
      <c r="V858" s="7">
        <f>IFERROR(VLOOKUP(Table1[[#This Row],[Stock]],[2]CUS030!$A$5:$BO$10000,27,0)/Table1[[#This Row],[Rate
(L/S)]],"")</f>
        <v>0</v>
      </c>
      <c r="W858" s="7">
        <f>IFERROR(VLOOKUP(Table1[[#This Row],[Stock]],[2]CUS030!$A$5:$BO$10000,28,0)/Table1[[#This Row],[Rate
(L/S)]],"")</f>
        <v>0</v>
      </c>
      <c r="X858" s="7">
        <f>IFERROR(VLOOKUP(Table1[[#This Row],[Stock]],[2]CUS030!$A$5:$BO$10000,29,0)/Table1[[#This Row],[Rate
(L/S)]],"")</f>
        <v>0</v>
      </c>
      <c r="Y858" s="7">
        <f>IFERROR(VLOOKUP(Table1[[#This Row],[Stock]],[2]CUS030!$A$5:$BO$10000,30,0)/Table1[[#This Row],[Rate
(L/S)]],"")</f>
        <v>0</v>
      </c>
      <c r="Z858" s="7">
        <f>IFERROR(VLOOKUP(Table1[[#This Row],[Stock]],[2]CUS030!$A$5:$BO$10000,31,0)/Table1[[#This Row],[Rate
(L/S)]],"")</f>
        <v>0</v>
      </c>
      <c r="AA858" s="7">
        <f>IFERROR(VLOOKUP(Table1[[#This Row],[Stock]],[2]CUS030!$A$5:$BO$10000,32,0)/Table1[[#This Row],[Rate
(L/S)]],"")</f>
        <v>0</v>
      </c>
      <c r="AB858" s="7">
        <f>IFERROR(VLOOKUP(Table1[[#This Row],[Stock]],[2]CUS030!$A$5:$BO$10000,33,0)/Table1[[#This Row],[Rate
(L/S)]],"")</f>
        <v>0</v>
      </c>
      <c r="AC858" s="7">
        <f>IFERROR(VLOOKUP(Table1[[#This Row],[Stock]],[2]CUS030!$A$5:$BO$10000,34,0)/Table1[[#This Row],[Rate
(L/S)]],"")</f>
        <v>0</v>
      </c>
      <c r="AD858" s="7">
        <f>IFERROR(VLOOKUP(Table1[[#This Row],[Stock]],[2]CUS030!$A$5:$BO$10000,35,0)/Table1[[#This Row],[Rate
(L/S)]],"")</f>
        <v>0</v>
      </c>
      <c r="AE858" s="7">
        <f>IFERROR(VLOOKUP(Table1[[#This Row],[Stock]],[2]CUS030!$A$5:$BO$10000,36,0)/Table1[[#This Row],[Rate
(L/S)]],"")</f>
        <v>0</v>
      </c>
      <c r="AF858" s="7">
        <f>IFERROR(VLOOKUP(Table1[[#This Row],[Stock]],[2]CUS030!$A$5:$BO$10000,37,0)/Table1[[#This Row],[Rate
(L/S)]],"")</f>
        <v>0</v>
      </c>
      <c r="AG858" s="7">
        <f>IFERROR(VLOOKUP(Table1[[#This Row],[Stock]],[2]CUS030!$A$5:$BO$10000,38,0)/Table1[[#This Row],[Rate
(L/S)]],"")</f>
        <v>0</v>
      </c>
      <c r="AH858" s="7">
        <f>IFERROR(VLOOKUP(Table1[[#This Row],[Stock]],[2]CUS030!$A$5:$BO$10000,39,0)/Table1[[#This Row],[Rate
(L/S)]],"")</f>
        <v>0</v>
      </c>
      <c r="AI858" s="7">
        <f>IFERROR(VLOOKUP(Table1[[#This Row],[Stock]],[2]CUS030!$A$5:$BO$10000,40,0)/Table1[[#This Row],[Rate
(L/S)]],"")</f>
        <v>0</v>
      </c>
      <c r="AJ858" s="7">
        <f>IFERROR(VLOOKUP(Table1[[#This Row],[Stock]],[2]CUS030!$A$5:$BO$10000,41,0)/Table1[[#This Row],[Rate
(L/S)]],"")</f>
        <v>0</v>
      </c>
      <c r="AK858" s="7">
        <f>IFERROR(VLOOKUP(Table1[[#This Row],[Stock]],[2]CUS030!$A$5:$BO$10000,42,0)/Table1[[#This Row],[Rate
(L/S)]],"")</f>
        <v>0</v>
      </c>
      <c r="AL858" s="7">
        <f>IFERROR(VLOOKUP(Table1[[#This Row],[Stock]],[2]CUS030!$A$5:$BO$10000,43,0)/Table1[[#This Row],[Rate
(L/S)]],"")</f>
        <v>0</v>
      </c>
      <c r="AM858" s="7">
        <f>IFERROR(VLOOKUP(Table1[[#This Row],[Stock]],[2]CUS030!$A$5:$BO$10000,44,0)/Table1[[#This Row],[Rate
(L/S)]],"")</f>
        <v>0</v>
      </c>
      <c r="AN858" s="7">
        <f>IFERROR(VLOOKUP(Table1[[#This Row],[Stock]],[2]CUS030!$A$5:$BO$10000,45,0)/Table1[[#This Row],[Rate
(L/S)]],"")</f>
        <v>0</v>
      </c>
      <c r="AO858" s="7">
        <f>IFERROR(VLOOKUP(Table1[[#This Row],[Stock]],[2]CUS030!$A$5:$BO$10000,46,0)/Table1[[#This Row],[Rate
(L/S)]],"")</f>
        <v>0</v>
      </c>
      <c r="AP858" s="7">
        <f>IFERROR(VLOOKUP(Table1[[#This Row],[Stock]],[2]CUS030!$A$5:$BO$10000,47,0)/Table1[[#This Row],[Rate
(L/S)]],"")</f>
        <v>0</v>
      </c>
      <c r="AQ858" s="7">
        <f>IFERROR(VLOOKUP(Table1[[#This Row],[Stock]],[2]CUS030!$A$5:$BO$10000,48,0)/Table1[[#This Row],[Rate
(L/S)]],"")</f>
        <v>0</v>
      </c>
      <c r="AR858" s="7">
        <f>IFERROR(VLOOKUP(Table1[[#This Row],[Stock]],[2]CUS030!$A$5:$BO$10000,49,0)/Table1[[#This Row],[Rate
(L/S)]],"")</f>
        <v>0</v>
      </c>
      <c r="AS858" s="7">
        <f>IFERROR(VLOOKUP(Table1[[#This Row],[Stock]],[2]CUS030!$A$5:$BO$10000,50,0)/Table1[[#This Row],[Rate
(L/S)]],"")</f>
        <v>0</v>
      </c>
      <c r="AT858" s="7">
        <f>IFERROR(VLOOKUP(Table1[[#This Row],[Stock]],[2]CUS030!$A$5:$BO$10000,51,0)/Table1[[#This Row],[Rate
(L/S)]],"")</f>
        <v>0</v>
      </c>
      <c r="AU858" s="7">
        <f>IFERROR(VLOOKUP(Table1[[#This Row],[Stock]],[2]CUS030!$A$5:$BO$10000,52,0)/Table1[[#This Row],[Rate
(L/S)]],"")</f>
        <v>0</v>
      </c>
      <c r="AV858" s="7">
        <f>IFERROR(VLOOKUP(Table1[[#This Row],[Stock]],[2]CUS030!$A$5:$BO$10000,53,0)/Table1[[#This Row],[Rate
(L/S)]],"")</f>
        <v>0</v>
      </c>
      <c r="AW858" s="7">
        <f>IFERROR(VLOOKUP(Table1[[#This Row],[Stock]],[2]CUS030!$A$5:$BO$10000,54,0)/Table1[[#This Row],[Rate
(L/S)]],"")</f>
        <v>0</v>
      </c>
      <c r="AX858" s="7">
        <f>IFERROR(VLOOKUP(Table1[[#This Row],[Stock]],[2]CUS030!$A$5:$BO$10000,55,0)/Table1[[#This Row],[Rate
(L/S)]],"")</f>
        <v>0</v>
      </c>
      <c r="AY858" s="7">
        <f>IFERROR(VLOOKUP(Table1[[#This Row],[Stock]],[2]CUS030!$A$5:$BO$10000,56,0)/Table1[[#This Row],[Rate
(L/S)]],"")</f>
        <v>0</v>
      </c>
      <c r="AZ858" s="7">
        <f>IFERROR(VLOOKUP(Table1[[#This Row],[Stock]],[2]CUS030!$A$5:$BO$10000,57,0)/Table1[[#This Row],[Rate
(L/S)]],"")</f>
        <v>0</v>
      </c>
      <c r="BA858" s="7">
        <f>IFERROR(VLOOKUP(Table1[[#This Row],[Stock]],[2]CUS030!$A$5:$BO$10000,58,0)/Table1[[#This Row],[Rate
(L/S)]],"")</f>
        <v>0</v>
      </c>
      <c r="BB858" s="7">
        <f>IFERROR(VLOOKUP(Table1[[#This Row],[Stock]],[2]CUS030!$A$5:$BO$10000,59,0)/Table1[[#This Row],[Rate
(L/S)]],"")</f>
        <v>0</v>
      </c>
      <c r="BC858" s="7">
        <f>IFERROR(VLOOKUP(Table1[[#This Row],[Stock]],[2]CUS030!$A$5:$BO$10000,60,0)/Table1[[#This Row],[Rate
(L/S)]],"")</f>
        <v>0</v>
      </c>
      <c r="BD858" s="7">
        <f>IFERROR(VLOOKUP(Table1[[#This Row],[Stock]],[2]CUS030!$A$5:$BO$10000,61,0)/Table1[[#This Row],[Rate
(L/S)]],"")</f>
        <v>0</v>
      </c>
      <c r="BE858" s="7">
        <f>IFERROR(VLOOKUP(Table1[[#This Row],[Stock]],[2]CUS030!$A$5:$BO$10000,62,0)/Table1[[#This Row],[Rate
(L/S)]],"")</f>
        <v>0</v>
      </c>
      <c r="BF858" s="7">
        <f>IFERROR(VLOOKUP(Table1[[#This Row],[Stock]],[2]CUS030!$A$5:$BO$10000,63,0)/Table1[[#This Row],[Rate
(L/S)]],"")</f>
        <v>0</v>
      </c>
      <c r="BG858" s="7">
        <f>IFERROR(VLOOKUP(Table1[[#This Row],[Stock]],[2]CUS030!$A$5:$BO$10000,64,0)/Table1[[#This Row],[Rate
(L/S)]],"")</f>
        <v>0</v>
      </c>
      <c r="BH858" s="7">
        <f>IFERROR(VLOOKUP(Table1[[#This Row],[Stock]],[2]CUS030!$A$5:$BO$10000,65,0)/Table1[[#This Row],[Rate
(L/S)]],"")</f>
        <v>0</v>
      </c>
      <c r="BI858" s="7" t="s">
        <v>1</v>
      </c>
      <c r="BJ858" s="15">
        <f>IFERROR(IF(Table1[[#This Row],[S.Material]]="S",(Table1[[#This Row],[Total Qty]]+Table1[[#This Row],[N+1]]+Table1[[#This Row],[N+2]]),Table1[[#This Row],[Total Qty]]+Table1[[#This Row],[N+1]]),)</f>
        <v>0</v>
      </c>
      <c r="BK858" s="7" t="str">
        <f>IFERROR(IF(((AVERAGE((Table1[[#This Row],[N+1]],Table1[[#This Row],[N+2]]),Table1[[#This Row],[N+3]])-(Table1[[#This Row],[Total Qty]])))&gt;500,"Fixed&gt;500pcs",""),"")</f>
        <v/>
      </c>
      <c r="BL858" s="7" t="str">
        <f>IF(AND(Table1[[#This Row],[Last Forcast]]=0,Table1[[#This Row],[Total Qty]]&gt;0,Table1[[#This Row],[N+1]]&gt;0),"Check PO again","")</f>
        <v/>
      </c>
    </row>
    <row r="859" spans="2:64" x14ac:dyDescent="0.3">
      <c r="B859">
        <v>857</v>
      </c>
      <c r="C859" t="s">
        <v>1155</v>
      </c>
      <c r="D859">
        <f>IFERROR(ROUND((MID(Table1[[#This Row],[Production]],35,(LEN(Table1[[#This Row],[Production]]))-37)/(MID(Table1[[#This Row],[Stock]],35,(LEN(Table1[[#This Row],[Stock]]))-37))),0),"")</f>
        <v>8</v>
      </c>
      <c r="E859" t="s">
        <v>477</v>
      </c>
      <c r="F859" s="16">
        <f>VLOOKUP(LEFT(Table1[[#This Row],[Production]],LEN(Table1[[#This Row],[Production]])-7),Item!$A$5:$Z$1000,26,0)</f>
        <v>0.84299999999999997</v>
      </c>
      <c r="H859" s="8" t="str">
        <f>IFERROR(VLOOKUP(MID(Table1[[#This Row],[Production]],10,2),Special!$B$2:$D$26,3,0),"")</f>
        <v>S</v>
      </c>
      <c r="J859" t="b">
        <f>EXACT(LEFT(Table1[[#This Row],[Stock]],12),LEFT(Table1[[#This Row],[Production]],12))</f>
        <v>1</v>
      </c>
      <c r="K859" t="b">
        <f>EXACT((RIGHT(Table1[[#This Row],[Stock]],3)),((RIGHT(Table1[[#This Row],[Production]],3))))</f>
        <v>1</v>
      </c>
      <c r="L859" s="14" t="str">
        <f>IFERROR(VLOOKUP(Table1[[#This Row],[Stock]],[1]Sheet1!$A$7:$N$10000,14,0),"")</f>
        <v/>
      </c>
      <c r="M859" s="14" t="str">
        <f>IFERROR(ROUND((Table1[[#This Row],[Stock
(S&amp;L)]]/Table1[[#This Row],[Rate
(L/S)]]),0),"")</f>
        <v/>
      </c>
      <c r="O859" t="str">
        <f>IF(Table1[[#This Row],[Rate
(L/S)]]=1,"P/E","C")</f>
        <v>C</v>
      </c>
      <c r="P859" s="7" t="str">
        <f>IFERROR(VLOOKUP(Table1[[#This Row],[Stock]],[2]CUS030!$A$5:$BO$10000,21,0)/Table1[[#This Row],[Rate
(L/S)]],"")</f>
        <v/>
      </c>
      <c r="Q859" s="7" t="str">
        <f>IFERROR(VLOOKUP(Table1[[#This Row],[Stock]],[2]CUS030!$A$5:$BO$10000,22,0)/Table1[[#This Row],[Rate
(L/S)]],"")</f>
        <v/>
      </c>
      <c r="R859" s="7" t="str">
        <f>IFERROR(VLOOKUP(Table1[[#This Row],[Stock]],[2]CUS030!$A$5:$BO$10000,23,0)/Table1[[#This Row],[Rate
(L/S)]],"")</f>
        <v/>
      </c>
      <c r="S859" s="7" t="str">
        <f>IFERROR(VLOOKUP(Table1[[#This Row],[Stock]],[2]CUS030!$A$5:$BO$10000,24,0)/Table1[[#This Row],[Rate
(L/S)]],"")</f>
        <v/>
      </c>
      <c r="T859" s="7" t="str">
        <f>IFERROR(VLOOKUP(Table1[[#This Row],[Stock]],[2]CUS030!$A$5:$BO$10000,25,0)/Table1[[#This Row],[Rate
(L/S)]],"")</f>
        <v/>
      </c>
      <c r="U859" s="7" t="str">
        <f>IFERROR(VLOOKUP(Table1[[#This Row],[Stock]],[2]CUS030!$A$5:$BO$10000,26,0)/Table1[[#This Row],[Rate
(L/S)]],"")</f>
        <v/>
      </c>
      <c r="V859" s="7" t="str">
        <f>IFERROR(VLOOKUP(Table1[[#This Row],[Stock]],[2]CUS030!$A$5:$BO$10000,27,0)/Table1[[#This Row],[Rate
(L/S)]],"")</f>
        <v/>
      </c>
      <c r="W859" s="7" t="str">
        <f>IFERROR(VLOOKUP(Table1[[#This Row],[Stock]],[2]CUS030!$A$5:$BO$10000,28,0)/Table1[[#This Row],[Rate
(L/S)]],"")</f>
        <v/>
      </c>
      <c r="X859" s="7" t="str">
        <f>IFERROR(VLOOKUP(Table1[[#This Row],[Stock]],[2]CUS030!$A$5:$BO$10000,29,0)/Table1[[#This Row],[Rate
(L/S)]],"")</f>
        <v/>
      </c>
      <c r="Y859" s="7" t="str">
        <f>IFERROR(VLOOKUP(Table1[[#This Row],[Stock]],[2]CUS030!$A$5:$BO$10000,30,0)/Table1[[#This Row],[Rate
(L/S)]],"")</f>
        <v/>
      </c>
      <c r="Z859" s="7" t="str">
        <f>IFERROR(VLOOKUP(Table1[[#This Row],[Stock]],[2]CUS030!$A$5:$BO$10000,31,0)/Table1[[#This Row],[Rate
(L/S)]],"")</f>
        <v/>
      </c>
      <c r="AA859" s="7" t="str">
        <f>IFERROR(VLOOKUP(Table1[[#This Row],[Stock]],[2]CUS030!$A$5:$BO$10000,32,0)/Table1[[#This Row],[Rate
(L/S)]],"")</f>
        <v/>
      </c>
      <c r="AB859" s="7" t="str">
        <f>IFERROR(VLOOKUP(Table1[[#This Row],[Stock]],[2]CUS030!$A$5:$BO$10000,33,0)/Table1[[#This Row],[Rate
(L/S)]],"")</f>
        <v/>
      </c>
      <c r="AC859" s="7" t="str">
        <f>IFERROR(VLOOKUP(Table1[[#This Row],[Stock]],[2]CUS030!$A$5:$BO$10000,34,0)/Table1[[#This Row],[Rate
(L/S)]],"")</f>
        <v/>
      </c>
      <c r="AD859" s="7" t="str">
        <f>IFERROR(VLOOKUP(Table1[[#This Row],[Stock]],[2]CUS030!$A$5:$BO$10000,35,0)/Table1[[#This Row],[Rate
(L/S)]],"")</f>
        <v/>
      </c>
      <c r="AE859" s="7" t="str">
        <f>IFERROR(VLOOKUP(Table1[[#This Row],[Stock]],[2]CUS030!$A$5:$BO$10000,36,0)/Table1[[#This Row],[Rate
(L/S)]],"")</f>
        <v/>
      </c>
      <c r="AF859" s="7" t="str">
        <f>IFERROR(VLOOKUP(Table1[[#This Row],[Stock]],[2]CUS030!$A$5:$BO$10000,37,0)/Table1[[#This Row],[Rate
(L/S)]],"")</f>
        <v/>
      </c>
      <c r="AG859" s="7" t="str">
        <f>IFERROR(VLOOKUP(Table1[[#This Row],[Stock]],[2]CUS030!$A$5:$BO$10000,38,0)/Table1[[#This Row],[Rate
(L/S)]],"")</f>
        <v/>
      </c>
      <c r="AH859" s="7" t="str">
        <f>IFERROR(VLOOKUP(Table1[[#This Row],[Stock]],[2]CUS030!$A$5:$BO$10000,39,0)/Table1[[#This Row],[Rate
(L/S)]],"")</f>
        <v/>
      </c>
      <c r="AI859" s="7" t="str">
        <f>IFERROR(VLOOKUP(Table1[[#This Row],[Stock]],[2]CUS030!$A$5:$BO$10000,40,0)/Table1[[#This Row],[Rate
(L/S)]],"")</f>
        <v/>
      </c>
      <c r="AJ859" s="7" t="str">
        <f>IFERROR(VLOOKUP(Table1[[#This Row],[Stock]],[2]CUS030!$A$5:$BO$10000,41,0)/Table1[[#This Row],[Rate
(L/S)]],"")</f>
        <v/>
      </c>
      <c r="AK859" s="7" t="str">
        <f>IFERROR(VLOOKUP(Table1[[#This Row],[Stock]],[2]CUS030!$A$5:$BO$10000,42,0)/Table1[[#This Row],[Rate
(L/S)]],"")</f>
        <v/>
      </c>
      <c r="AL859" s="7" t="str">
        <f>IFERROR(VLOOKUP(Table1[[#This Row],[Stock]],[2]CUS030!$A$5:$BO$10000,43,0)/Table1[[#This Row],[Rate
(L/S)]],"")</f>
        <v/>
      </c>
      <c r="AM859" s="7" t="str">
        <f>IFERROR(VLOOKUP(Table1[[#This Row],[Stock]],[2]CUS030!$A$5:$BO$10000,44,0)/Table1[[#This Row],[Rate
(L/S)]],"")</f>
        <v/>
      </c>
      <c r="AN859" s="7" t="str">
        <f>IFERROR(VLOOKUP(Table1[[#This Row],[Stock]],[2]CUS030!$A$5:$BO$10000,45,0)/Table1[[#This Row],[Rate
(L/S)]],"")</f>
        <v/>
      </c>
      <c r="AO859" s="7" t="str">
        <f>IFERROR(VLOOKUP(Table1[[#This Row],[Stock]],[2]CUS030!$A$5:$BO$10000,46,0)/Table1[[#This Row],[Rate
(L/S)]],"")</f>
        <v/>
      </c>
      <c r="AP859" s="7" t="str">
        <f>IFERROR(VLOOKUP(Table1[[#This Row],[Stock]],[2]CUS030!$A$5:$BO$10000,47,0)/Table1[[#This Row],[Rate
(L/S)]],"")</f>
        <v/>
      </c>
      <c r="AQ859" s="7" t="str">
        <f>IFERROR(VLOOKUP(Table1[[#This Row],[Stock]],[2]CUS030!$A$5:$BO$10000,48,0)/Table1[[#This Row],[Rate
(L/S)]],"")</f>
        <v/>
      </c>
      <c r="AR859" s="7" t="str">
        <f>IFERROR(VLOOKUP(Table1[[#This Row],[Stock]],[2]CUS030!$A$5:$BO$10000,49,0)/Table1[[#This Row],[Rate
(L/S)]],"")</f>
        <v/>
      </c>
      <c r="AS859" s="7" t="str">
        <f>IFERROR(VLOOKUP(Table1[[#This Row],[Stock]],[2]CUS030!$A$5:$BO$10000,50,0)/Table1[[#This Row],[Rate
(L/S)]],"")</f>
        <v/>
      </c>
      <c r="AT859" s="7" t="str">
        <f>IFERROR(VLOOKUP(Table1[[#This Row],[Stock]],[2]CUS030!$A$5:$BO$10000,51,0)/Table1[[#This Row],[Rate
(L/S)]],"")</f>
        <v/>
      </c>
      <c r="AU859" s="7" t="str">
        <f>IFERROR(VLOOKUP(Table1[[#This Row],[Stock]],[2]CUS030!$A$5:$BO$10000,52,0)/Table1[[#This Row],[Rate
(L/S)]],"")</f>
        <v/>
      </c>
      <c r="AV859" s="7" t="str">
        <f>IFERROR(VLOOKUP(Table1[[#This Row],[Stock]],[2]CUS030!$A$5:$BO$10000,53,0)/Table1[[#This Row],[Rate
(L/S)]],"")</f>
        <v/>
      </c>
      <c r="AW859" s="7" t="str">
        <f>IFERROR(VLOOKUP(Table1[[#This Row],[Stock]],[2]CUS030!$A$5:$BO$10000,54,0)/Table1[[#This Row],[Rate
(L/S)]],"")</f>
        <v/>
      </c>
      <c r="AX859" s="7" t="str">
        <f>IFERROR(VLOOKUP(Table1[[#This Row],[Stock]],[2]CUS030!$A$5:$BO$10000,55,0)/Table1[[#This Row],[Rate
(L/S)]],"")</f>
        <v/>
      </c>
      <c r="AY859" s="7" t="str">
        <f>IFERROR(VLOOKUP(Table1[[#This Row],[Stock]],[2]CUS030!$A$5:$BO$10000,56,0)/Table1[[#This Row],[Rate
(L/S)]],"")</f>
        <v/>
      </c>
      <c r="AZ859" s="7" t="str">
        <f>IFERROR(VLOOKUP(Table1[[#This Row],[Stock]],[2]CUS030!$A$5:$BO$10000,57,0)/Table1[[#This Row],[Rate
(L/S)]],"")</f>
        <v/>
      </c>
      <c r="BA859" s="7" t="str">
        <f>IFERROR(VLOOKUP(Table1[[#This Row],[Stock]],[2]CUS030!$A$5:$BO$10000,58,0)/Table1[[#This Row],[Rate
(L/S)]],"")</f>
        <v/>
      </c>
      <c r="BB859" s="7" t="str">
        <f>IFERROR(VLOOKUP(Table1[[#This Row],[Stock]],[2]CUS030!$A$5:$BO$10000,59,0)/Table1[[#This Row],[Rate
(L/S)]],"")</f>
        <v/>
      </c>
      <c r="BC859" s="7" t="str">
        <f>IFERROR(VLOOKUP(Table1[[#This Row],[Stock]],[2]CUS030!$A$5:$BO$10000,60,0)/Table1[[#This Row],[Rate
(L/S)]],"")</f>
        <v/>
      </c>
      <c r="BD859" s="7" t="str">
        <f>IFERROR(VLOOKUP(Table1[[#This Row],[Stock]],[2]CUS030!$A$5:$BO$10000,61,0)/Table1[[#This Row],[Rate
(L/S)]],"")</f>
        <v/>
      </c>
      <c r="BE859" s="7" t="str">
        <f>IFERROR(VLOOKUP(Table1[[#This Row],[Stock]],[2]CUS030!$A$5:$BO$10000,62,0)/Table1[[#This Row],[Rate
(L/S)]],"")</f>
        <v/>
      </c>
      <c r="BF859" s="7" t="str">
        <f>IFERROR(VLOOKUP(Table1[[#This Row],[Stock]],[2]CUS030!$A$5:$BO$10000,63,0)/Table1[[#This Row],[Rate
(L/S)]],"")</f>
        <v/>
      </c>
      <c r="BG859" s="7" t="str">
        <f>IFERROR(VLOOKUP(Table1[[#This Row],[Stock]],[2]CUS030!$A$5:$BO$10000,64,0)/Table1[[#This Row],[Rate
(L/S)]],"")</f>
        <v/>
      </c>
      <c r="BH859" s="7" t="str">
        <f>IFERROR(VLOOKUP(Table1[[#This Row],[Stock]],[2]CUS030!$A$5:$BO$10000,65,0)/Table1[[#This Row],[Rate
(L/S)]],"")</f>
        <v/>
      </c>
      <c r="BI859" s="7" t="s">
        <v>1</v>
      </c>
      <c r="BJ859" s="15">
        <f>IFERROR(IF(Table1[[#This Row],[S.Material]]="S",(Table1[[#This Row],[Total Qty]]+Table1[[#This Row],[N+1]]+Table1[[#This Row],[N+2]]),Table1[[#This Row],[Total Qty]]+Table1[[#This Row],[N+1]]),)</f>
        <v>0</v>
      </c>
      <c r="BK859" s="7" t="str">
        <f>IFERROR(IF(((AVERAGE((Table1[[#This Row],[N+1]],Table1[[#This Row],[N+2]]),Table1[[#This Row],[N+3]])-(Table1[[#This Row],[Total Qty]])))&gt;500,"Fixed&gt;500pcs",""),"")</f>
        <v/>
      </c>
      <c r="BL859" s="7" t="str">
        <f>IF(AND(Table1[[#This Row],[Last Forcast]]=0,Table1[[#This Row],[Total Qty]]&gt;0,Table1[[#This Row],[N+1]]&gt;0),"Check PO again","")</f>
        <v/>
      </c>
    </row>
    <row r="860" spans="2:64" x14ac:dyDescent="0.3">
      <c r="B860">
        <v>858</v>
      </c>
      <c r="C860" t="s">
        <v>1156</v>
      </c>
      <c r="D860">
        <f>IFERROR(ROUND((MID(Table1[[#This Row],[Production]],35,(LEN(Table1[[#This Row],[Production]]))-37)/(MID(Table1[[#This Row],[Stock]],35,(LEN(Table1[[#This Row],[Stock]]))-37))),0),"")</f>
        <v>8</v>
      </c>
      <c r="E860" t="s">
        <v>477</v>
      </c>
      <c r="F860" s="16">
        <f>VLOOKUP(LEFT(Table1[[#This Row],[Production]],LEN(Table1[[#This Row],[Production]])-7),Item!$A$5:$Z$1000,26,0)</f>
        <v>0.84299999999999997</v>
      </c>
      <c r="H860" s="8" t="str">
        <f>IFERROR(VLOOKUP(MID(Table1[[#This Row],[Production]],10,2),Special!$B$2:$D$26,3,0),"")</f>
        <v>S</v>
      </c>
      <c r="J860" t="b">
        <f>EXACT(LEFT(Table1[[#This Row],[Stock]],12),LEFT(Table1[[#This Row],[Production]],12))</f>
        <v>1</v>
      </c>
      <c r="K860" t="b">
        <f>EXACT((RIGHT(Table1[[#This Row],[Stock]],3)),((RIGHT(Table1[[#This Row],[Production]],3))))</f>
        <v>1</v>
      </c>
      <c r="L860" s="14" t="str">
        <f>IFERROR(VLOOKUP(Table1[[#This Row],[Stock]],[1]Sheet1!$A$7:$N$10000,14,0),"")</f>
        <v/>
      </c>
      <c r="M860" s="14" t="str">
        <f>IFERROR(ROUND((Table1[[#This Row],[Stock
(S&amp;L)]]/Table1[[#This Row],[Rate
(L/S)]]),0),"")</f>
        <v/>
      </c>
      <c r="O860" t="str">
        <f>IF(Table1[[#This Row],[Rate
(L/S)]]=1,"P/E","C")</f>
        <v>C</v>
      </c>
      <c r="P860" s="7" t="str">
        <f>IFERROR(VLOOKUP(Table1[[#This Row],[Stock]],[2]CUS030!$A$5:$BO$10000,21,0)/Table1[[#This Row],[Rate
(L/S)]],"")</f>
        <v/>
      </c>
      <c r="Q860" s="7" t="str">
        <f>IFERROR(VLOOKUP(Table1[[#This Row],[Stock]],[2]CUS030!$A$5:$BO$10000,22,0)/Table1[[#This Row],[Rate
(L/S)]],"")</f>
        <v/>
      </c>
      <c r="R860" s="7" t="str">
        <f>IFERROR(VLOOKUP(Table1[[#This Row],[Stock]],[2]CUS030!$A$5:$BO$10000,23,0)/Table1[[#This Row],[Rate
(L/S)]],"")</f>
        <v/>
      </c>
      <c r="S860" s="7" t="str">
        <f>IFERROR(VLOOKUP(Table1[[#This Row],[Stock]],[2]CUS030!$A$5:$BO$10000,24,0)/Table1[[#This Row],[Rate
(L/S)]],"")</f>
        <v/>
      </c>
      <c r="T860" s="7" t="str">
        <f>IFERROR(VLOOKUP(Table1[[#This Row],[Stock]],[2]CUS030!$A$5:$BO$10000,25,0)/Table1[[#This Row],[Rate
(L/S)]],"")</f>
        <v/>
      </c>
      <c r="U860" s="7" t="str">
        <f>IFERROR(VLOOKUP(Table1[[#This Row],[Stock]],[2]CUS030!$A$5:$BO$10000,26,0)/Table1[[#This Row],[Rate
(L/S)]],"")</f>
        <v/>
      </c>
      <c r="V860" s="7" t="str">
        <f>IFERROR(VLOOKUP(Table1[[#This Row],[Stock]],[2]CUS030!$A$5:$BO$10000,27,0)/Table1[[#This Row],[Rate
(L/S)]],"")</f>
        <v/>
      </c>
      <c r="W860" s="7" t="str">
        <f>IFERROR(VLOOKUP(Table1[[#This Row],[Stock]],[2]CUS030!$A$5:$BO$10000,28,0)/Table1[[#This Row],[Rate
(L/S)]],"")</f>
        <v/>
      </c>
      <c r="X860" s="7" t="str">
        <f>IFERROR(VLOOKUP(Table1[[#This Row],[Stock]],[2]CUS030!$A$5:$BO$10000,29,0)/Table1[[#This Row],[Rate
(L/S)]],"")</f>
        <v/>
      </c>
      <c r="Y860" s="7" t="str">
        <f>IFERROR(VLOOKUP(Table1[[#This Row],[Stock]],[2]CUS030!$A$5:$BO$10000,30,0)/Table1[[#This Row],[Rate
(L/S)]],"")</f>
        <v/>
      </c>
      <c r="Z860" s="7" t="str">
        <f>IFERROR(VLOOKUP(Table1[[#This Row],[Stock]],[2]CUS030!$A$5:$BO$10000,31,0)/Table1[[#This Row],[Rate
(L/S)]],"")</f>
        <v/>
      </c>
      <c r="AA860" s="7" t="str">
        <f>IFERROR(VLOOKUP(Table1[[#This Row],[Stock]],[2]CUS030!$A$5:$BO$10000,32,0)/Table1[[#This Row],[Rate
(L/S)]],"")</f>
        <v/>
      </c>
      <c r="AB860" s="7" t="str">
        <f>IFERROR(VLOOKUP(Table1[[#This Row],[Stock]],[2]CUS030!$A$5:$BO$10000,33,0)/Table1[[#This Row],[Rate
(L/S)]],"")</f>
        <v/>
      </c>
      <c r="AC860" s="7" t="str">
        <f>IFERROR(VLOOKUP(Table1[[#This Row],[Stock]],[2]CUS030!$A$5:$BO$10000,34,0)/Table1[[#This Row],[Rate
(L/S)]],"")</f>
        <v/>
      </c>
      <c r="AD860" s="7" t="str">
        <f>IFERROR(VLOOKUP(Table1[[#This Row],[Stock]],[2]CUS030!$A$5:$BO$10000,35,0)/Table1[[#This Row],[Rate
(L/S)]],"")</f>
        <v/>
      </c>
      <c r="AE860" s="7" t="str">
        <f>IFERROR(VLOOKUP(Table1[[#This Row],[Stock]],[2]CUS030!$A$5:$BO$10000,36,0)/Table1[[#This Row],[Rate
(L/S)]],"")</f>
        <v/>
      </c>
      <c r="AF860" s="7" t="str">
        <f>IFERROR(VLOOKUP(Table1[[#This Row],[Stock]],[2]CUS030!$A$5:$BO$10000,37,0)/Table1[[#This Row],[Rate
(L/S)]],"")</f>
        <v/>
      </c>
      <c r="AG860" s="7" t="str">
        <f>IFERROR(VLOOKUP(Table1[[#This Row],[Stock]],[2]CUS030!$A$5:$BO$10000,38,0)/Table1[[#This Row],[Rate
(L/S)]],"")</f>
        <v/>
      </c>
      <c r="AH860" s="7" t="str">
        <f>IFERROR(VLOOKUP(Table1[[#This Row],[Stock]],[2]CUS030!$A$5:$BO$10000,39,0)/Table1[[#This Row],[Rate
(L/S)]],"")</f>
        <v/>
      </c>
      <c r="AI860" s="7" t="str">
        <f>IFERROR(VLOOKUP(Table1[[#This Row],[Stock]],[2]CUS030!$A$5:$BO$10000,40,0)/Table1[[#This Row],[Rate
(L/S)]],"")</f>
        <v/>
      </c>
      <c r="AJ860" s="7" t="str">
        <f>IFERROR(VLOOKUP(Table1[[#This Row],[Stock]],[2]CUS030!$A$5:$BO$10000,41,0)/Table1[[#This Row],[Rate
(L/S)]],"")</f>
        <v/>
      </c>
      <c r="AK860" s="7" t="str">
        <f>IFERROR(VLOOKUP(Table1[[#This Row],[Stock]],[2]CUS030!$A$5:$BO$10000,42,0)/Table1[[#This Row],[Rate
(L/S)]],"")</f>
        <v/>
      </c>
      <c r="AL860" s="7" t="str">
        <f>IFERROR(VLOOKUP(Table1[[#This Row],[Stock]],[2]CUS030!$A$5:$BO$10000,43,0)/Table1[[#This Row],[Rate
(L/S)]],"")</f>
        <v/>
      </c>
      <c r="AM860" s="7" t="str">
        <f>IFERROR(VLOOKUP(Table1[[#This Row],[Stock]],[2]CUS030!$A$5:$BO$10000,44,0)/Table1[[#This Row],[Rate
(L/S)]],"")</f>
        <v/>
      </c>
      <c r="AN860" s="7" t="str">
        <f>IFERROR(VLOOKUP(Table1[[#This Row],[Stock]],[2]CUS030!$A$5:$BO$10000,45,0)/Table1[[#This Row],[Rate
(L/S)]],"")</f>
        <v/>
      </c>
      <c r="AO860" s="7" t="str">
        <f>IFERROR(VLOOKUP(Table1[[#This Row],[Stock]],[2]CUS030!$A$5:$BO$10000,46,0)/Table1[[#This Row],[Rate
(L/S)]],"")</f>
        <v/>
      </c>
      <c r="AP860" s="7" t="str">
        <f>IFERROR(VLOOKUP(Table1[[#This Row],[Stock]],[2]CUS030!$A$5:$BO$10000,47,0)/Table1[[#This Row],[Rate
(L/S)]],"")</f>
        <v/>
      </c>
      <c r="AQ860" s="7" t="str">
        <f>IFERROR(VLOOKUP(Table1[[#This Row],[Stock]],[2]CUS030!$A$5:$BO$10000,48,0)/Table1[[#This Row],[Rate
(L/S)]],"")</f>
        <v/>
      </c>
      <c r="AR860" s="7" t="str">
        <f>IFERROR(VLOOKUP(Table1[[#This Row],[Stock]],[2]CUS030!$A$5:$BO$10000,49,0)/Table1[[#This Row],[Rate
(L/S)]],"")</f>
        <v/>
      </c>
      <c r="AS860" s="7" t="str">
        <f>IFERROR(VLOOKUP(Table1[[#This Row],[Stock]],[2]CUS030!$A$5:$BO$10000,50,0)/Table1[[#This Row],[Rate
(L/S)]],"")</f>
        <v/>
      </c>
      <c r="AT860" s="7" t="str">
        <f>IFERROR(VLOOKUP(Table1[[#This Row],[Stock]],[2]CUS030!$A$5:$BO$10000,51,0)/Table1[[#This Row],[Rate
(L/S)]],"")</f>
        <v/>
      </c>
      <c r="AU860" s="7" t="str">
        <f>IFERROR(VLOOKUP(Table1[[#This Row],[Stock]],[2]CUS030!$A$5:$BO$10000,52,0)/Table1[[#This Row],[Rate
(L/S)]],"")</f>
        <v/>
      </c>
      <c r="AV860" s="7" t="str">
        <f>IFERROR(VLOOKUP(Table1[[#This Row],[Stock]],[2]CUS030!$A$5:$BO$10000,53,0)/Table1[[#This Row],[Rate
(L/S)]],"")</f>
        <v/>
      </c>
      <c r="AW860" s="7" t="str">
        <f>IFERROR(VLOOKUP(Table1[[#This Row],[Stock]],[2]CUS030!$A$5:$BO$10000,54,0)/Table1[[#This Row],[Rate
(L/S)]],"")</f>
        <v/>
      </c>
      <c r="AX860" s="7" t="str">
        <f>IFERROR(VLOOKUP(Table1[[#This Row],[Stock]],[2]CUS030!$A$5:$BO$10000,55,0)/Table1[[#This Row],[Rate
(L/S)]],"")</f>
        <v/>
      </c>
      <c r="AY860" s="7" t="str">
        <f>IFERROR(VLOOKUP(Table1[[#This Row],[Stock]],[2]CUS030!$A$5:$BO$10000,56,0)/Table1[[#This Row],[Rate
(L/S)]],"")</f>
        <v/>
      </c>
      <c r="AZ860" s="7" t="str">
        <f>IFERROR(VLOOKUP(Table1[[#This Row],[Stock]],[2]CUS030!$A$5:$BO$10000,57,0)/Table1[[#This Row],[Rate
(L/S)]],"")</f>
        <v/>
      </c>
      <c r="BA860" s="7" t="str">
        <f>IFERROR(VLOOKUP(Table1[[#This Row],[Stock]],[2]CUS030!$A$5:$BO$10000,58,0)/Table1[[#This Row],[Rate
(L/S)]],"")</f>
        <v/>
      </c>
      <c r="BB860" s="7" t="str">
        <f>IFERROR(VLOOKUP(Table1[[#This Row],[Stock]],[2]CUS030!$A$5:$BO$10000,59,0)/Table1[[#This Row],[Rate
(L/S)]],"")</f>
        <v/>
      </c>
      <c r="BC860" s="7" t="str">
        <f>IFERROR(VLOOKUP(Table1[[#This Row],[Stock]],[2]CUS030!$A$5:$BO$10000,60,0)/Table1[[#This Row],[Rate
(L/S)]],"")</f>
        <v/>
      </c>
      <c r="BD860" s="7" t="str">
        <f>IFERROR(VLOOKUP(Table1[[#This Row],[Stock]],[2]CUS030!$A$5:$BO$10000,61,0)/Table1[[#This Row],[Rate
(L/S)]],"")</f>
        <v/>
      </c>
      <c r="BE860" s="7" t="str">
        <f>IFERROR(VLOOKUP(Table1[[#This Row],[Stock]],[2]CUS030!$A$5:$BO$10000,62,0)/Table1[[#This Row],[Rate
(L/S)]],"")</f>
        <v/>
      </c>
      <c r="BF860" s="7" t="str">
        <f>IFERROR(VLOOKUP(Table1[[#This Row],[Stock]],[2]CUS030!$A$5:$BO$10000,63,0)/Table1[[#This Row],[Rate
(L/S)]],"")</f>
        <v/>
      </c>
      <c r="BG860" s="7" t="str">
        <f>IFERROR(VLOOKUP(Table1[[#This Row],[Stock]],[2]CUS030!$A$5:$BO$10000,64,0)/Table1[[#This Row],[Rate
(L/S)]],"")</f>
        <v/>
      </c>
      <c r="BH860" s="7" t="str">
        <f>IFERROR(VLOOKUP(Table1[[#This Row],[Stock]],[2]CUS030!$A$5:$BO$10000,65,0)/Table1[[#This Row],[Rate
(L/S)]],"")</f>
        <v/>
      </c>
      <c r="BI860" s="7" t="s">
        <v>1</v>
      </c>
      <c r="BJ860" s="15">
        <f>IFERROR(IF(Table1[[#This Row],[S.Material]]="S",(Table1[[#This Row],[Total Qty]]+Table1[[#This Row],[N+1]]+Table1[[#This Row],[N+2]]),Table1[[#This Row],[Total Qty]]+Table1[[#This Row],[N+1]]),)</f>
        <v>0</v>
      </c>
      <c r="BK860" s="7" t="str">
        <f>IFERROR(IF(((AVERAGE((Table1[[#This Row],[N+1]],Table1[[#This Row],[N+2]]),Table1[[#This Row],[N+3]])-(Table1[[#This Row],[Total Qty]])))&gt;500,"Fixed&gt;500pcs",""),"")</f>
        <v/>
      </c>
      <c r="BL860" s="7" t="str">
        <f>IF(AND(Table1[[#This Row],[Last Forcast]]=0,Table1[[#This Row],[Total Qty]]&gt;0,Table1[[#This Row],[N+1]]&gt;0),"Check PO again","")</f>
        <v/>
      </c>
    </row>
    <row r="861" spans="2:64" x14ac:dyDescent="0.3">
      <c r="B861">
        <v>859</v>
      </c>
      <c r="C861" t="s">
        <v>1157</v>
      </c>
      <c r="D861">
        <f>IFERROR(ROUND((MID(Table1[[#This Row],[Production]],35,(LEN(Table1[[#This Row],[Production]]))-37)/(MID(Table1[[#This Row],[Stock]],35,(LEN(Table1[[#This Row],[Stock]]))-37))),0),"")</f>
        <v>5</v>
      </c>
      <c r="E861" t="s">
        <v>303</v>
      </c>
      <c r="F861" s="16">
        <f>VLOOKUP(LEFT(Table1[[#This Row],[Production]],LEN(Table1[[#This Row],[Production]])-7),Item!$A$5:$Z$1000,26,0)</f>
        <v>0.81299999999999994</v>
      </c>
      <c r="H861" s="8" t="str">
        <f>IFERROR(VLOOKUP(MID(Table1[[#This Row],[Production]],10,2),Special!$B$2:$D$26,3,0),"")</f>
        <v>S</v>
      </c>
      <c r="J861" t="b">
        <f>EXACT(LEFT(Table1[[#This Row],[Stock]],12),LEFT(Table1[[#This Row],[Production]],12))</f>
        <v>0</v>
      </c>
      <c r="K861" t="b">
        <f>EXACT((RIGHT(Table1[[#This Row],[Stock]],3)),((RIGHT(Table1[[#This Row],[Production]],3))))</f>
        <v>1</v>
      </c>
      <c r="L861" s="14" t="str">
        <f>IFERROR(VLOOKUP(Table1[[#This Row],[Stock]],[1]Sheet1!$A$7:$N$10000,14,0),"")</f>
        <v/>
      </c>
      <c r="M861" s="14" t="str">
        <f>IFERROR(ROUND((Table1[[#This Row],[Stock
(S&amp;L)]]/Table1[[#This Row],[Rate
(L/S)]]),0),"")</f>
        <v/>
      </c>
      <c r="O861" t="str">
        <f>IF(Table1[[#This Row],[Rate
(L/S)]]=1,"P/E","C")</f>
        <v>C</v>
      </c>
      <c r="P861" s="7" t="str">
        <f>IFERROR(VLOOKUP(Table1[[#This Row],[Stock]],[2]CUS030!$A$5:$BO$10000,21,0)/Table1[[#This Row],[Rate
(L/S)]],"")</f>
        <v/>
      </c>
      <c r="Q861" s="7" t="str">
        <f>IFERROR(VLOOKUP(Table1[[#This Row],[Stock]],[2]CUS030!$A$5:$BO$10000,22,0)/Table1[[#This Row],[Rate
(L/S)]],"")</f>
        <v/>
      </c>
      <c r="R861" s="7" t="str">
        <f>IFERROR(VLOOKUP(Table1[[#This Row],[Stock]],[2]CUS030!$A$5:$BO$10000,23,0)/Table1[[#This Row],[Rate
(L/S)]],"")</f>
        <v/>
      </c>
      <c r="S861" s="7" t="str">
        <f>IFERROR(VLOOKUP(Table1[[#This Row],[Stock]],[2]CUS030!$A$5:$BO$10000,24,0)/Table1[[#This Row],[Rate
(L/S)]],"")</f>
        <v/>
      </c>
      <c r="T861" s="7" t="str">
        <f>IFERROR(VLOOKUP(Table1[[#This Row],[Stock]],[2]CUS030!$A$5:$BO$10000,25,0)/Table1[[#This Row],[Rate
(L/S)]],"")</f>
        <v/>
      </c>
      <c r="U861" s="7" t="str">
        <f>IFERROR(VLOOKUP(Table1[[#This Row],[Stock]],[2]CUS030!$A$5:$BO$10000,26,0)/Table1[[#This Row],[Rate
(L/S)]],"")</f>
        <v/>
      </c>
      <c r="V861" s="7" t="str">
        <f>IFERROR(VLOOKUP(Table1[[#This Row],[Stock]],[2]CUS030!$A$5:$BO$10000,27,0)/Table1[[#This Row],[Rate
(L/S)]],"")</f>
        <v/>
      </c>
      <c r="W861" s="7" t="str">
        <f>IFERROR(VLOOKUP(Table1[[#This Row],[Stock]],[2]CUS030!$A$5:$BO$10000,28,0)/Table1[[#This Row],[Rate
(L/S)]],"")</f>
        <v/>
      </c>
      <c r="X861" s="7" t="str">
        <f>IFERROR(VLOOKUP(Table1[[#This Row],[Stock]],[2]CUS030!$A$5:$BO$10000,29,0)/Table1[[#This Row],[Rate
(L/S)]],"")</f>
        <v/>
      </c>
      <c r="Y861" s="7" t="str">
        <f>IFERROR(VLOOKUP(Table1[[#This Row],[Stock]],[2]CUS030!$A$5:$BO$10000,30,0)/Table1[[#This Row],[Rate
(L/S)]],"")</f>
        <v/>
      </c>
      <c r="Z861" s="7" t="str">
        <f>IFERROR(VLOOKUP(Table1[[#This Row],[Stock]],[2]CUS030!$A$5:$BO$10000,31,0)/Table1[[#This Row],[Rate
(L/S)]],"")</f>
        <v/>
      </c>
      <c r="AA861" s="7" t="str">
        <f>IFERROR(VLOOKUP(Table1[[#This Row],[Stock]],[2]CUS030!$A$5:$BO$10000,32,0)/Table1[[#This Row],[Rate
(L/S)]],"")</f>
        <v/>
      </c>
      <c r="AB861" s="7" t="str">
        <f>IFERROR(VLOOKUP(Table1[[#This Row],[Stock]],[2]CUS030!$A$5:$BO$10000,33,0)/Table1[[#This Row],[Rate
(L/S)]],"")</f>
        <v/>
      </c>
      <c r="AC861" s="7" t="str">
        <f>IFERROR(VLOOKUP(Table1[[#This Row],[Stock]],[2]CUS030!$A$5:$BO$10000,34,0)/Table1[[#This Row],[Rate
(L/S)]],"")</f>
        <v/>
      </c>
      <c r="AD861" s="7" t="str">
        <f>IFERROR(VLOOKUP(Table1[[#This Row],[Stock]],[2]CUS030!$A$5:$BO$10000,35,0)/Table1[[#This Row],[Rate
(L/S)]],"")</f>
        <v/>
      </c>
      <c r="AE861" s="7" t="str">
        <f>IFERROR(VLOOKUP(Table1[[#This Row],[Stock]],[2]CUS030!$A$5:$BO$10000,36,0)/Table1[[#This Row],[Rate
(L/S)]],"")</f>
        <v/>
      </c>
      <c r="AF861" s="7" t="str">
        <f>IFERROR(VLOOKUP(Table1[[#This Row],[Stock]],[2]CUS030!$A$5:$BO$10000,37,0)/Table1[[#This Row],[Rate
(L/S)]],"")</f>
        <v/>
      </c>
      <c r="AG861" s="7" t="str">
        <f>IFERROR(VLOOKUP(Table1[[#This Row],[Stock]],[2]CUS030!$A$5:$BO$10000,38,0)/Table1[[#This Row],[Rate
(L/S)]],"")</f>
        <v/>
      </c>
      <c r="AH861" s="7" t="str">
        <f>IFERROR(VLOOKUP(Table1[[#This Row],[Stock]],[2]CUS030!$A$5:$BO$10000,39,0)/Table1[[#This Row],[Rate
(L/S)]],"")</f>
        <v/>
      </c>
      <c r="AI861" s="7" t="str">
        <f>IFERROR(VLOOKUP(Table1[[#This Row],[Stock]],[2]CUS030!$A$5:$BO$10000,40,0)/Table1[[#This Row],[Rate
(L/S)]],"")</f>
        <v/>
      </c>
      <c r="AJ861" s="7" t="str">
        <f>IFERROR(VLOOKUP(Table1[[#This Row],[Stock]],[2]CUS030!$A$5:$BO$10000,41,0)/Table1[[#This Row],[Rate
(L/S)]],"")</f>
        <v/>
      </c>
      <c r="AK861" s="7" t="str">
        <f>IFERROR(VLOOKUP(Table1[[#This Row],[Stock]],[2]CUS030!$A$5:$BO$10000,42,0)/Table1[[#This Row],[Rate
(L/S)]],"")</f>
        <v/>
      </c>
      <c r="AL861" s="7" t="str">
        <f>IFERROR(VLOOKUP(Table1[[#This Row],[Stock]],[2]CUS030!$A$5:$BO$10000,43,0)/Table1[[#This Row],[Rate
(L/S)]],"")</f>
        <v/>
      </c>
      <c r="AM861" s="7" t="str">
        <f>IFERROR(VLOOKUP(Table1[[#This Row],[Stock]],[2]CUS030!$A$5:$BO$10000,44,0)/Table1[[#This Row],[Rate
(L/S)]],"")</f>
        <v/>
      </c>
      <c r="AN861" s="7" t="str">
        <f>IFERROR(VLOOKUP(Table1[[#This Row],[Stock]],[2]CUS030!$A$5:$BO$10000,45,0)/Table1[[#This Row],[Rate
(L/S)]],"")</f>
        <v/>
      </c>
      <c r="AO861" s="7" t="str">
        <f>IFERROR(VLOOKUP(Table1[[#This Row],[Stock]],[2]CUS030!$A$5:$BO$10000,46,0)/Table1[[#This Row],[Rate
(L/S)]],"")</f>
        <v/>
      </c>
      <c r="AP861" s="7" t="str">
        <f>IFERROR(VLOOKUP(Table1[[#This Row],[Stock]],[2]CUS030!$A$5:$BO$10000,47,0)/Table1[[#This Row],[Rate
(L/S)]],"")</f>
        <v/>
      </c>
      <c r="AQ861" s="7" t="str">
        <f>IFERROR(VLOOKUP(Table1[[#This Row],[Stock]],[2]CUS030!$A$5:$BO$10000,48,0)/Table1[[#This Row],[Rate
(L/S)]],"")</f>
        <v/>
      </c>
      <c r="AR861" s="7" t="str">
        <f>IFERROR(VLOOKUP(Table1[[#This Row],[Stock]],[2]CUS030!$A$5:$BO$10000,49,0)/Table1[[#This Row],[Rate
(L/S)]],"")</f>
        <v/>
      </c>
      <c r="AS861" s="7" t="str">
        <f>IFERROR(VLOOKUP(Table1[[#This Row],[Stock]],[2]CUS030!$A$5:$BO$10000,50,0)/Table1[[#This Row],[Rate
(L/S)]],"")</f>
        <v/>
      </c>
      <c r="AT861" s="7" t="str">
        <f>IFERROR(VLOOKUP(Table1[[#This Row],[Stock]],[2]CUS030!$A$5:$BO$10000,51,0)/Table1[[#This Row],[Rate
(L/S)]],"")</f>
        <v/>
      </c>
      <c r="AU861" s="7" t="str">
        <f>IFERROR(VLOOKUP(Table1[[#This Row],[Stock]],[2]CUS030!$A$5:$BO$10000,52,0)/Table1[[#This Row],[Rate
(L/S)]],"")</f>
        <v/>
      </c>
      <c r="AV861" s="7" t="str">
        <f>IFERROR(VLOOKUP(Table1[[#This Row],[Stock]],[2]CUS030!$A$5:$BO$10000,53,0)/Table1[[#This Row],[Rate
(L/S)]],"")</f>
        <v/>
      </c>
      <c r="AW861" s="7" t="str">
        <f>IFERROR(VLOOKUP(Table1[[#This Row],[Stock]],[2]CUS030!$A$5:$BO$10000,54,0)/Table1[[#This Row],[Rate
(L/S)]],"")</f>
        <v/>
      </c>
      <c r="AX861" s="7" t="str">
        <f>IFERROR(VLOOKUP(Table1[[#This Row],[Stock]],[2]CUS030!$A$5:$BO$10000,55,0)/Table1[[#This Row],[Rate
(L/S)]],"")</f>
        <v/>
      </c>
      <c r="AY861" s="7" t="str">
        <f>IFERROR(VLOOKUP(Table1[[#This Row],[Stock]],[2]CUS030!$A$5:$BO$10000,56,0)/Table1[[#This Row],[Rate
(L/S)]],"")</f>
        <v/>
      </c>
      <c r="AZ861" s="7" t="str">
        <f>IFERROR(VLOOKUP(Table1[[#This Row],[Stock]],[2]CUS030!$A$5:$BO$10000,57,0)/Table1[[#This Row],[Rate
(L/S)]],"")</f>
        <v/>
      </c>
      <c r="BA861" s="7" t="str">
        <f>IFERROR(VLOOKUP(Table1[[#This Row],[Stock]],[2]CUS030!$A$5:$BO$10000,58,0)/Table1[[#This Row],[Rate
(L/S)]],"")</f>
        <v/>
      </c>
      <c r="BB861" s="7" t="str">
        <f>IFERROR(VLOOKUP(Table1[[#This Row],[Stock]],[2]CUS030!$A$5:$BO$10000,59,0)/Table1[[#This Row],[Rate
(L/S)]],"")</f>
        <v/>
      </c>
      <c r="BC861" s="7" t="str">
        <f>IFERROR(VLOOKUP(Table1[[#This Row],[Stock]],[2]CUS030!$A$5:$BO$10000,60,0)/Table1[[#This Row],[Rate
(L/S)]],"")</f>
        <v/>
      </c>
      <c r="BD861" s="7" t="str">
        <f>IFERROR(VLOOKUP(Table1[[#This Row],[Stock]],[2]CUS030!$A$5:$BO$10000,61,0)/Table1[[#This Row],[Rate
(L/S)]],"")</f>
        <v/>
      </c>
      <c r="BE861" s="7" t="str">
        <f>IFERROR(VLOOKUP(Table1[[#This Row],[Stock]],[2]CUS030!$A$5:$BO$10000,62,0)/Table1[[#This Row],[Rate
(L/S)]],"")</f>
        <v/>
      </c>
      <c r="BF861" s="7" t="str">
        <f>IFERROR(VLOOKUP(Table1[[#This Row],[Stock]],[2]CUS030!$A$5:$BO$10000,63,0)/Table1[[#This Row],[Rate
(L/S)]],"")</f>
        <v/>
      </c>
      <c r="BG861" s="7" t="str">
        <f>IFERROR(VLOOKUP(Table1[[#This Row],[Stock]],[2]CUS030!$A$5:$BO$10000,64,0)/Table1[[#This Row],[Rate
(L/S)]],"")</f>
        <v/>
      </c>
      <c r="BH861" s="7" t="str">
        <f>IFERROR(VLOOKUP(Table1[[#This Row],[Stock]],[2]CUS030!$A$5:$BO$10000,65,0)/Table1[[#This Row],[Rate
(L/S)]],"")</f>
        <v/>
      </c>
      <c r="BI861" s="7" t="s">
        <v>1</v>
      </c>
      <c r="BJ861" s="15">
        <f>IFERROR(IF(Table1[[#This Row],[S.Material]]="S",(Table1[[#This Row],[Total Qty]]+Table1[[#This Row],[N+1]]+Table1[[#This Row],[N+2]]),Table1[[#This Row],[Total Qty]]+Table1[[#This Row],[N+1]]),)</f>
        <v>0</v>
      </c>
      <c r="BK861" s="7" t="str">
        <f>IFERROR(IF(((AVERAGE((Table1[[#This Row],[N+1]],Table1[[#This Row],[N+2]]),Table1[[#This Row],[N+3]])-(Table1[[#This Row],[Total Qty]])))&gt;500,"Fixed&gt;500pcs",""),"")</f>
        <v/>
      </c>
      <c r="BL861" s="7" t="str">
        <f>IF(AND(Table1[[#This Row],[Last Forcast]]=0,Table1[[#This Row],[Total Qty]]&gt;0,Table1[[#This Row],[N+1]]&gt;0),"Check PO again","")</f>
        <v/>
      </c>
    </row>
    <row r="862" spans="2:64" x14ac:dyDescent="0.3">
      <c r="B862">
        <v>860</v>
      </c>
      <c r="C862" t="s">
        <v>2239</v>
      </c>
      <c r="D862">
        <f>IFERROR(ROUND((MID(Table1[[#This Row],[Production]],35,(LEN(Table1[[#This Row],[Production]]))-37)/(MID(Table1[[#This Row],[Stock]],35,(LEN(Table1[[#This Row],[Stock]]))-37))),0),"")</f>
        <v>1</v>
      </c>
      <c r="E862" t="s">
        <v>2239</v>
      </c>
      <c r="F862" s="16">
        <f>VLOOKUP(LEFT(Table1[[#This Row],[Production]],LEN(Table1[[#This Row],[Production]])-7),Item!$A$5:$Z$1000,26,0)</f>
        <v>0.621</v>
      </c>
      <c r="H862" s="8" t="str">
        <f>IFERROR(VLOOKUP(MID(Table1[[#This Row],[Production]],10,2),Special!$B$2:$D$26,3,0),"")</f>
        <v>-</v>
      </c>
      <c r="J862" t="b">
        <f>EXACT(LEFT(Table1[[#This Row],[Stock]],12),LEFT(Table1[[#This Row],[Production]],12))</f>
        <v>1</v>
      </c>
      <c r="K862" t="b">
        <f>EXACT((RIGHT(Table1[[#This Row],[Stock]],3)),((RIGHT(Table1[[#This Row],[Production]],3))))</f>
        <v>1</v>
      </c>
      <c r="L862" s="14" t="str">
        <f>IFERROR(VLOOKUP(Table1[[#This Row],[Stock]],[1]Sheet1!$A$7:$N$10000,14,0),"")</f>
        <v/>
      </c>
      <c r="M862" s="14" t="str">
        <f>IFERROR(ROUND((Table1[[#This Row],[Stock
(S&amp;L)]]/Table1[[#This Row],[Rate
(L/S)]]),0),"")</f>
        <v/>
      </c>
      <c r="O862" t="str">
        <f>IF(Table1[[#This Row],[Rate
(L/S)]]=1,"P/E","C")</f>
        <v>P/E</v>
      </c>
      <c r="P862" s="7">
        <f>IFERROR(VLOOKUP(Table1[[#This Row],[Stock]],[2]CUS030!$A$5:$BO$10000,21,0)/Table1[[#This Row],[Rate
(L/S)]],"")</f>
        <v>0</v>
      </c>
      <c r="Q862" s="7">
        <f>IFERROR(VLOOKUP(Table1[[#This Row],[Stock]],[2]CUS030!$A$5:$BO$10000,22,0)/Table1[[#This Row],[Rate
(L/S)]],"")</f>
        <v>0</v>
      </c>
      <c r="R862" s="7">
        <f>IFERROR(VLOOKUP(Table1[[#This Row],[Stock]],[2]CUS030!$A$5:$BO$10000,23,0)/Table1[[#This Row],[Rate
(L/S)]],"")</f>
        <v>0</v>
      </c>
      <c r="S862" s="7">
        <f>IFERROR(VLOOKUP(Table1[[#This Row],[Stock]],[2]CUS030!$A$5:$BO$10000,24,0)/Table1[[#This Row],[Rate
(L/S)]],"")</f>
        <v>0</v>
      </c>
      <c r="T862" s="7">
        <f>IFERROR(VLOOKUP(Table1[[#This Row],[Stock]],[2]CUS030!$A$5:$BO$10000,25,0)/Table1[[#This Row],[Rate
(L/S)]],"")</f>
        <v>0</v>
      </c>
      <c r="U862" s="7">
        <f>IFERROR(VLOOKUP(Table1[[#This Row],[Stock]],[2]CUS030!$A$5:$BO$10000,26,0)/Table1[[#This Row],[Rate
(L/S)]],"")</f>
        <v>0</v>
      </c>
      <c r="V862" s="7">
        <f>IFERROR(VLOOKUP(Table1[[#This Row],[Stock]],[2]CUS030!$A$5:$BO$10000,27,0)/Table1[[#This Row],[Rate
(L/S)]],"")</f>
        <v>0</v>
      </c>
      <c r="W862" s="7">
        <f>IFERROR(VLOOKUP(Table1[[#This Row],[Stock]],[2]CUS030!$A$5:$BO$10000,28,0)/Table1[[#This Row],[Rate
(L/S)]],"")</f>
        <v>0</v>
      </c>
      <c r="X862" s="7">
        <f>IFERROR(VLOOKUP(Table1[[#This Row],[Stock]],[2]CUS030!$A$5:$BO$10000,29,0)/Table1[[#This Row],[Rate
(L/S)]],"")</f>
        <v>0</v>
      </c>
      <c r="Y862" s="7">
        <f>IFERROR(VLOOKUP(Table1[[#This Row],[Stock]],[2]CUS030!$A$5:$BO$10000,30,0)/Table1[[#This Row],[Rate
(L/S)]],"")</f>
        <v>0</v>
      </c>
      <c r="Z862" s="7">
        <f>IFERROR(VLOOKUP(Table1[[#This Row],[Stock]],[2]CUS030!$A$5:$BO$10000,31,0)/Table1[[#This Row],[Rate
(L/S)]],"")</f>
        <v>0</v>
      </c>
      <c r="AA862" s="7">
        <f>IFERROR(VLOOKUP(Table1[[#This Row],[Stock]],[2]CUS030!$A$5:$BO$10000,32,0)/Table1[[#This Row],[Rate
(L/S)]],"")</f>
        <v>0</v>
      </c>
      <c r="AB862" s="7">
        <f>IFERROR(VLOOKUP(Table1[[#This Row],[Stock]],[2]CUS030!$A$5:$BO$10000,33,0)/Table1[[#This Row],[Rate
(L/S)]],"")</f>
        <v>0</v>
      </c>
      <c r="AC862" s="7">
        <f>IFERROR(VLOOKUP(Table1[[#This Row],[Stock]],[2]CUS030!$A$5:$BO$10000,34,0)/Table1[[#This Row],[Rate
(L/S)]],"")</f>
        <v>0</v>
      </c>
      <c r="AD862" s="7">
        <f>IFERROR(VLOOKUP(Table1[[#This Row],[Stock]],[2]CUS030!$A$5:$BO$10000,35,0)/Table1[[#This Row],[Rate
(L/S)]],"")</f>
        <v>0</v>
      </c>
      <c r="AE862" s="7">
        <f>IFERROR(VLOOKUP(Table1[[#This Row],[Stock]],[2]CUS030!$A$5:$BO$10000,36,0)/Table1[[#This Row],[Rate
(L/S)]],"")</f>
        <v>0</v>
      </c>
      <c r="AF862" s="7">
        <f>IFERROR(VLOOKUP(Table1[[#This Row],[Stock]],[2]CUS030!$A$5:$BO$10000,37,0)/Table1[[#This Row],[Rate
(L/S)]],"")</f>
        <v>0</v>
      </c>
      <c r="AG862" s="7">
        <f>IFERROR(VLOOKUP(Table1[[#This Row],[Stock]],[2]CUS030!$A$5:$BO$10000,38,0)/Table1[[#This Row],[Rate
(L/S)]],"")</f>
        <v>0</v>
      </c>
      <c r="AH862" s="7">
        <f>IFERROR(VLOOKUP(Table1[[#This Row],[Stock]],[2]CUS030!$A$5:$BO$10000,39,0)/Table1[[#This Row],[Rate
(L/S)]],"")</f>
        <v>0</v>
      </c>
      <c r="AI862" s="7">
        <f>IFERROR(VLOOKUP(Table1[[#This Row],[Stock]],[2]CUS030!$A$5:$BO$10000,40,0)/Table1[[#This Row],[Rate
(L/S)]],"")</f>
        <v>0</v>
      </c>
      <c r="AJ862" s="7">
        <f>IFERROR(VLOOKUP(Table1[[#This Row],[Stock]],[2]CUS030!$A$5:$BO$10000,41,0)/Table1[[#This Row],[Rate
(L/S)]],"")</f>
        <v>0</v>
      </c>
      <c r="AK862" s="7">
        <f>IFERROR(VLOOKUP(Table1[[#This Row],[Stock]],[2]CUS030!$A$5:$BO$10000,42,0)/Table1[[#This Row],[Rate
(L/S)]],"")</f>
        <v>0</v>
      </c>
      <c r="AL862" s="7">
        <f>IFERROR(VLOOKUP(Table1[[#This Row],[Stock]],[2]CUS030!$A$5:$BO$10000,43,0)/Table1[[#This Row],[Rate
(L/S)]],"")</f>
        <v>0</v>
      </c>
      <c r="AM862" s="7">
        <f>IFERROR(VLOOKUP(Table1[[#This Row],[Stock]],[2]CUS030!$A$5:$BO$10000,44,0)/Table1[[#This Row],[Rate
(L/S)]],"")</f>
        <v>0</v>
      </c>
      <c r="AN862" s="7">
        <f>IFERROR(VLOOKUP(Table1[[#This Row],[Stock]],[2]CUS030!$A$5:$BO$10000,45,0)/Table1[[#This Row],[Rate
(L/S)]],"")</f>
        <v>0</v>
      </c>
      <c r="AO862" s="7">
        <f>IFERROR(VLOOKUP(Table1[[#This Row],[Stock]],[2]CUS030!$A$5:$BO$10000,46,0)/Table1[[#This Row],[Rate
(L/S)]],"")</f>
        <v>0</v>
      </c>
      <c r="AP862" s="7">
        <f>IFERROR(VLOOKUP(Table1[[#This Row],[Stock]],[2]CUS030!$A$5:$BO$10000,47,0)/Table1[[#This Row],[Rate
(L/S)]],"")</f>
        <v>0</v>
      </c>
      <c r="AQ862" s="7">
        <f>IFERROR(VLOOKUP(Table1[[#This Row],[Stock]],[2]CUS030!$A$5:$BO$10000,48,0)/Table1[[#This Row],[Rate
(L/S)]],"")</f>
        <v>0</v>
      </c>
      <c r="AR862" s="7">
        <f>IFERROR(VLOOKUP(Table1[[#This Row],[Stock]],[2]CUS030!$A$5:$BO$10000,49,0)/Table1[[#This Row],[Rate
(L/S)]],"")</f>
        <v>0</v>
      </c>
      <c r="AS862" s="7">
        <f>IFERROR(VLOOKUP(Table1[[#This Row],[Stock]],[2]CUS030!$A$5:$BO$10000,50,0)/Table1[[#This Row],[Rate
(L/S)]],"")</f>
        <v>0</v>
      </c>
      <c r="AT862" s="7">
        <f>IFERROR(VLOOKUP(Table1[[#This Row],[Stock]],[2]CUS030!$A$5:$BO$10000,51,0)/Table1[[#This Row],[Rate
(L/S)]],"")</f>
        <v>0</v>
      </c>
      <c r="AU862" s="7">
        <f>IFERROR(VLOOKUP(Table1[[#This Row],[Stock]],[2]CUS030!$A$5:$BO$10000,52,0)/Table1[[#This Row],[Rate
(L/S)]],"")</f>
        <v>0</v>
      </c>
      <c r="AV862" s="7">
        <f>IFERROR(VLOOKUP(Table1[[#This Row],[Stock]],[2]CUS030!$A$5:$BO$10000,53,0)/Table1[[#This Row],[Rate
(L/S)]],"")</f>
        <v>0</v>
      </c>
      <c r="AW862" s="7">
        <f>IFERROR(VLOOKUP(Table1[[#This Row],[Stock]],[2]CUS030!$A$5:$BO$10000,54,0)/Table1[[#This Row],[Rate
(L/S)]],"")</f>
        <v>0</v>
      </c>
      <c r="AX862" s="7">
        <f>IFERROR(VLOOKUP(Table1[[#This Row],[Stock]],[2]CUS030!$A$5:$BO$10000,55,0)/Table1[[#This Row],[Rate
(L/S)]],"")</f>
        <v>0</v>
      </c>
      <c r="AY862" s="7">
        <f>IFERROR(VLOOKUP(Table1[[#This Row],[Stock]],[2]CUS030!$A$5:$BO$10000,56,0)/Table1[[#This Row],[Rate
(L/S)]],"")</f>
        <v>0</v>
      </c>
      <c r="AZ862" s="7">
        <f>IFERROR(VLOOKUP(Table1[[#This Row],[Stock]],[2]CUS030!$A$5:$BO$10000,57,0)/Table1[[#This Row],[Rate
(L/S)]],"")</f>
        <v>0</v>
      </c>
      <c r="BA862" s="7">
        <f>IFERROR(VLOOKUP(Table1[[#This Row],[Stock]],[2]CUS030!$A$5:$BO$10000,58,0)/Table1[[#This Row],[Rate
(L/S)]],"")</f>
        <v>0</v>
      </c>
      <c r="BB862" s="7">
        <f>IFERROR(VLOOKUP(Table1[[#This Row],[Stock]],[2]CUS030!$A$5:$BO$10000,59,0)/Table1[[#This Row],[Rate
(L/S)]],"")</f>
        <v>0</v>
      </c>
      <c r="BC862" s="7">
        <f>IFERROR(VLOOKUP(Table1[[#This Row],[Stock]],[2]CUS030!$A$5:$BO$10000,60,0)/Table1[[#This Row],[Rate
(L/S)]],"")</f>
        <v>0</v>
      </c>
      <c r="BD862" s="7">
        <f>IFERROR(VLOOKUP(Table1[[#This Row],[Stock]],[2]CUS030!$A$5:$BO$10000,61,0)/Table1[[#This Row],[Rate
(L/S)]],"")</f>
        <v>0</v>
      </c>
      <c r="BE862" s="7">
        <f>IFERROR(VLOOKUP(Table1[[#This Row],[Stock]],[2]CUS030!$A$5:$BO$10000,62,0)/Table1[[#This Row],[Rate
(L/S)]],"")</f>
        <v>0</v>
      </c>
      <c r="BF862" s="7">
        <f>IFERROR(VLOOKUP(Table1[[#This Row],[Stock]],[2]CUS030!$A$5:$BO$10000,63,0)/Table1[[#This Row],[Rate
(L/S)]],"")</f>
        <v>0</v>
      </c>
      <c r="BG862" s="7">
        <f>IFERROR(VLOOKUP(Table1[[#This Row],[Stock]],[2]CUS030!$A$5:$BO$10000,64,0)/Table1[[#This Row],[Rate
(L/S)]],"")</f>
        <v>0</v>
      </c>
      <c r="BH862" s="7">
        <f>IFERROR(VLOOKUP(Table1[[#This Row],[Stock]],[2]CUS030!$A$5:$BO$10000,65,0)/Table1[[#This Row],[Rate
(L/S)]],"")</f>
        <v>0</v>
      </c>
      <c r="BI862" s="7" t="s">
        <v>1</v>
      </c>
      <c r="BJ862" s="15">
        <f>IFERROR(IF(Table1[[#This Row],[S.Material]]="S",(Table1[[#This Row],[Total Qty]]+Table1[[#This Row],[N+1]]+Table1[[#This Row],[N+2]]),Table1[[#This Row],[Total Qty]]+Table1[[#This Row],[N+1]]),)</f>
        <v>0</v>
      </c>
      <c r="BK862" s="7" t="str">
        <f>IFERROR(IF(((AVERAGE((Table1[[#This Row],[N+1]],Table1[[#This Row],[N+2]]),Table1[[#This Row],[N+3]])-(Table1[[#This Row],[Total Qty]])))&gt;500,"Fixed&gt;500pcs",""),"")</f>
        <v/>
      </c>
      <c r="BL862" s="7" t="str">
        <f>IF(AND(Table1[[#This Row],[Last Forcast]]=0,Table1[[#This Row],[Total Qty]]&gt;0,Table1[[#This Row],[N+1]]&gt;0),"Check PO again","")</f>
        <v/>
      </c>
    </row>
    <row r="863" spans="2:64" x14ac:dyDescent="0.3">
      <c r="B863">
        <v>861</v>
      </c>
      <c r="C863" t="s">
        <v>2240</v>
      </c>
      <c r="D863">
        <f>IFERROR(ROUND((MID(Table1[[#This Row],[Production]],35,(LEN(Table1[[#This Row],[Production]]))-37)/(MID(Table1[[#This Row],[Stock]],35,(LEN(Table1[[#This Row],[Stock]]))-37))),0),"")</f>
        <v>1</v>
      </c>
      <c r="E863" t="s">
        <v>2240</v>
      </c>
      <c r="F863" s="16">
        <f>VLOOKUP(LEFT(Table1[[#This Row],[Production]],LEN(Table1[[#This Row],[Production]])-7),Item!$A$5:$Z$1000,26,0)</f>
        <v>1.3120000000000001</v>
      </c>
      <c r="H863" s="8" t="str">
        <f>IFERROR(VLOOKUP(MID(Table1[[#This Row],[Production]],10,2),Special!$B$2:$D$26,3,0),"")</f>
        <v>-</v>
      </c>
      <c r="J863" t="b">
        <f>EXACT(LEFT(Table1[[#This Row],[Stock]],12),LEFT(Table1[[#This Row],[Production]],12))</f>
        <v>1</v>
      </c>
      <c r="K863" t="b">
        <f>EXACT((RIGHT(Table1[[#This Row],[Stock]],3)),((RIGHT(Table1[[#This Row],[Production]],3))))</f>
        <v>1</v>
      </c>
      <c r="L863" s="14">
        <f>IFERROR(VLOOKUP(Table1[[#This Row],[Stock]],[1]Sheet1!$A$7:$N$10000,14,0),"")</f>
        <v>0</v>
      </c>
      <c r="M863" s="14">
        <f>IFERROR(ROUND((Table1[[#This Row],[Stock
(S&amp;L)]]/Table1[[#This Row],[Rate
(L/S)]]),0),"")</f>
        <v>0</v>
      </c>
      <c r="O863" t="str">
        <f>IF(Table1[[#This Row],[Rate
(L/S)]]=1,"P/E","C")</f>
        <v>P/E</v>
      </c>
      <c r="P863" s="7">
        <f>IFERROR(VLOOKUP(Table1[[#This Row],[Stock]],[2]CUS030!$A$5:$BO$10000,21,0)/Table1[[#This Row],[Rate
(L/S)]],"")</f>
        <v>0</v>
      </c>
      <c r="Q863" s="7">
        <f>IFERROR(VLOOKUP(Table1[[#This Row],[Stock]],[2]CUS030!$A$5:$BO$10000,22,0)/Table1[[#This Row],[Rate
(L/S)]],"")</f>
        <v>0</v>
      </c>
      <c r="R863" s="7">
        <f>IFERROR(VLOOKUP(Table1[[#This Row],[Stock]],[2]CUS030!$A$5:$BO$10000,23,0)/Table1[[#This Row],[Rate
(L/S)]],"")</f>
        <v>0</v>
      </c>
      <c r="S863" s="7">
        <f>IFERROR(VLOOKUP(Table1[[#This Row],[Stock]],[2]CUS030!$A$5:$BO$10000,24,0)/Table1[[#This Row],[Rate
(L/S)]],"")</f>
        <v>0</v>
      </c>
      <c r="T863" s="7">
        <f>IFERROR(VLOOKUP(Table1[[#This Row],[Stock]],[2]CUS030!$A$5:$BO$10000,25,0)/Table1[[#This Row],[Rate
(L/S)]],"")</f>
        <v>0</v>
      </c>
      <c r="U863" s="7">
        <f>IFERROR(VLOOKUP(Table1[[#This Row],[Stock]],[2]CUS030!$A$5:$BO$10000,26,0)/Table1[[#This Row],[Rate
(L/S)]],"")</f>
        <v>0</v>
      </c>
      <c r="V863" s="7">
        <f>IFERROR(VLOOKUP(Table1[[#This Row],[Stock]],[2]CUS030!$A$5:$BO$10000,27,0)/Table1[[#This Row],[Rate
(L/S)]],"")</f>
        <v>0</v>
      </c>
      <c r="W863" s="7">
        <f>IFERROR(VLOOKUP(Table1[[#This Row],[Stock]],[2]CUS030!$A$5:$BO$10000,28,0)/Table1[[#This Row],[Rate
(L/S)]],"")</f>
        <v>0</v>
      </c>
      <c r="X863" s="7">
        <f>IFERROR(VLOOKUP(Table1[[#This Row],[Stock]],[2]CUS030!$A$5:$BO$10000,29,0)/Table1[[#This Row],[Rate
(L/S)]],"")</f>
        <v>0</v>
      </c>
      <c r="Y863" s="7">
        <f>IFERROR(VLOOKUP(Table1[[#This Row],[Stock]],[2]CUS030!$A$5:$BO$10000,30,0)/Table1[[#This Row],[Rate
(L/S)]],"")</f>
        <v>0</v>
      </c>
      <c r="Z863" s="7">
        <f>IFERROR(VLOOKUP(Table1[[#This Row],[Stock]],[2]CUS030!$A$5:$BO$10000,31,0)/Table1[[#This Row],[Rate
(L/S)]],"")</f>
        <v>0</v>
      </c>
      <c r="AA863" s="7">
        <f>IFERROR(VLOOKUP(Table1[[#This Row],[Stock]],[2]CUS030!$A$5:$BO$10000,32,0)/Table1[[#This Row],[Rate
(L/S)]],"")</f>
        <v>0</v>
      </c>
      <c r="AB863" s="7">
        <f>IFERROR(VLOOKUP(Table1[[#This Row],[Stock]],[2]CUS030!$A$5:$BO$10000,33,0)/Table1[[#This Row],[Rate
(L/S)]],"")</f>
        <v>0</v>
      </c>
      <c r="AC863" s="7">
        <f>IFERROR(VLOOKUP(Table1[[#This Row],[Stock]],[2]CUS030!$A$5:$BO$10000,34,0)/Table1[[#This Row],[Rate
(L/S)]],"")</f>
        <v>0</v>
      </c>
      <c r="AD863" s="7">
        <f>IFERROR(VLOOKUP(Table1[[#This Row],[Stock]],[2]CUS030!$A$5:$BO$10000,35,0)/Table1[[#This Row],[Rate
(L/S)]],"")</f>
        <v>0</v>
      </c>
      <c r="AE863" s="7">
        <f>IFERROR(VLOOKUP(Table1[[#This Row],[Stock]],[2]CUS030!$A$5:$BO$10000,36,0)/Table1[[#This Row],[Rate
(L/S)]],"")</f>
        <v>0</v>
      </c>
      <c r="AF863" s="7">
        <f>IFERROR(VLOOKUP(Table1[[#This Row],[Stock]],[2]CUS030!$A$5:$BO$10000,37,0)/Table1[[#This Row],[Rate
(L/S)]],"")</f>
        <v>0</v>
      </c>
      <c r="AG863" s="7">
        <f>IFERROR(VLOOKUP(Table1[[#This Row],[Stock]],[2]CUS030!$A$5:$BO$10000,38,0)/Table1[[#This Row],[Rate
(L/S)]],"")</f>
        <v>0</v>
      </c>
      <c r="AH863" s="7">
        <f>IFERROR(VLOOKUP(Table1[[#This Row],[Stock]],[2]CUS030!$A$5:$BO$10000,39,0)/Table1[[#This Row],[Rate
(L/S)]],"")</f>
        <v>0</v>
      </c>
      <c r="AI863" s="7">
        <f>IFERROR(VLOOKUP(Table1[[#This Row],[Stock]],[2]CUS030!$A$5:$BO$10000,40,0)/Table1[[#This Row],[Rate
(L/S)]],"")</f>
        <v>0</v>
      </c>
      <c r="AJ863" s="7">
        <f>IFERROR(VLOOKUP(Table1[[#This Row],[Stock]],[2]CUS030!$A$5:$BO$10000,41,0)/Table1[[#This Row],[Rate
(L/S)]],"")</f>
        <v>0</v>
      </c>
      <c r="AK863" s="7">
        <f>IFERROR(VLOOKUP(Table1[[#This Row],[Stock]],[2]CUS030!$A$5:$BO$10000,42,0)/Table1[[#This Row],[Rate
(L/S)]],"")</f>
        <v>0</v>
      </c>
      <c r="AL863" s="7">
        <f>IFERROR(VLOOKUP(Table1[[#This Row],[Stock]],[2]CUS030!$A$5:$BO$10000,43,0)/Table1[[#This Row],[Rate
(L/S)]],"")</f>
        <v>0</v>
      </c>
      <c r="AM863" s="7">
        <f>IFERROR(VLOOKUP(Table1[[#This Row],[Stock]],[2]CUS030!$A$5:$BO$10000,44,0)/Table1[[#This Row],[Rate
(L/S)]],"")</f>
        <v>0</v>
      </c>
      <c r="AN863" s="7">
        <f>IFERROR(VLOOKUP(Table1[[#This Row],[Stock]],[2]CUS030!$A$5:$BO$10000,45,0)/Table1[[#This Row],[Rate
(L/S)]],"")</f>
        <v>0</v>
      </c>
      <c r="AO863" s="7">
        <f>IFERROR(VLOOKUP(Table1[[#This Row],[Stock]],[2]CUS030!$A$5:$BO$10000,46,0)/Table1[[#This Row],[Rate
(L/S)]],"")</f>
        <v>0</v>
      </c>
      <c r="AP863" s="7">
        <f>IFERROR(VLOOKUP(Table1[[#This Row],[Stock]],[2]CUS030!$A$5:$BO$10000,47,0)/Table1[[#This Row],[Rate
(L/S)]],"")</f>
        <v>0</v>
      </c>
      <c r="AQ863" s="7">
        <f>IFERROR(VLOOKUP(Table1[[#This Row],[Stock]],[2]CUS030!$A$5:$BO$10000,48,0)/Table1[[#This Row],[Rate
(L/S)]],"")</f>
        <v>0</v>
      </c>
      <c r="AR863" s="7">
        <f>IFERROR(VLOOKUP(Table1[[#This Row],[Stock]],[2]CUS030!$A$5:$BO$10000,49,0)/Table1[[#This Row],[Rate
(L/S)]],"")</f>
        <v>0</v>
      </c>
      <c r="AS863" s="7">
        <f>IFERROR(VLOOKUP(Table1[[#This Row],[Stock]],[2]CUS030!$A$5:$BO$10000,50,0)/Table1[[#This Row],[Rate
(L/S)]],"")</f>
        <v>0</v>
      </c>
      <c r="AT863" s="7">
        <f>IFERROR(VLOOKUP(Table1[[#This Row],[Stock]],[2]CUS030!$A$5:$BO$10000,51,0)/Table1[[#This Row],[Rate
(L/S)]],"")</f>
        <v>0</v>
      </c>
      <c r="AU863" s="7">
        <f>IFERROR(VLOOKUP(Table1[[#This Row],[Stock]],[2]CUS030!$A$5:$BO$10000,52,0)/Table1[[#This Row],[Rate
(L/S)]],"")</f>
        <v>0</v>
      </c>
      <c r="AV863" s="7">
        <f>IFERROR(VLOOKUP(Table1[[#This Row],[Stock]],[2]CUS030!$A$5:$BO$10000,53,0)/Table1[[#This Row],[Rate
(L/S)]],"")</f>
        <v>0</v>
      </c>
      <c r="AW863" s="7">
        <f>IFERROR(VLOOKUP(Table1[[#This Row],[Stock]],[2]CUS030!$A$5:$BO$10000,54,0)/Table1[[#This Row],[Rate
(L/S)]],"")</f>
        <v>0</v>
      </c>
      <c r="AX863" s="7">
        <f>IFERROR(VLOOKUP(Table1[[#This Row],[Stock]],[2]CUS030!$A$5:$BO$10000,55,0)/Table1[[#This Row],[Rate
(L/S)]],"")</f>
        <v>0</v>
      </c>
      <c r="AY863" s="7">
        <f>IFERROR(VLOOKUP(Table1[[#This Row],[Stock]],[2]CUS030!$A$5:$BO$10000,56,0)/Table1[[#This Row],[Rate
(L/S)]],"")</f>
        <v>0</v>
      </c>
      <c r="AZ863" s="7">
        <f>IFERROR(VLOOKUP(Table1[[#This Row],[Stock]],[2]CUS030!$A$5:$BO$10000,57,0)/Table1[[#This Row],[Rate
(L/S)]],"")</f>
        <v>0</v>
      </c>
      <c r="BA863" s="7">
        <f>IFERROR(VLOOKUP(Table1[[#This Row],[Stock]],[2]CUS030!$A$5:$BO$10000,58,0)/Table1[[#This Row],[Rate
(L/S)]],"")</f>
        <v>0</v>
      </c>
      <c r="BB863" s="7">
        <f>IFERROR(VLOOKUP(Table1[[#This Row],[Stock]],[2]CUS030!$A$5:$BO$10000,59,0)/Table1[[#This Row],[Rate
(L/S)]],"")</f>
        <v>0</v>
      </c>
      <c r="BC863" s="7">
        <f>IFERROR(VLOOKUP(Table1[[#This Row],[Stock]],[2]CUS030!$A$5:$BO$10000,60,0)/Table1[[#This Row],[Rate
(L/S)]],"")</f>
        <v>0</v>
      </c>
      <c r="BD863" s="7">
        <f>IFERROR(VLOOKUP(Table1[[#This Row],[Stock]],[2]CUS030!$A$5:$BO$10000,61,0)/Table1[[#This Row],[Rate
(L/S)]],"")</f>
        <v>0</v>
      </c>
      <c r="BE863" s="7">
        <f>IFERROR(VLOOKUP(Table1[[#This Row],[Stock]],[2]CUS030!$A$5:$BO$10000,62,0)/Table1[[#This Row],[Rate
(L/S)]],"")</f>
        <v>0</v>
      </c>
      <c r="BF863" s="7">
        <f>IFERROR(VLOOKUP(Table1[[#This Row],[Stock]],[2]CUS030!$A$5:$BO$10000,63,0)/Table1[[#This Row],[Rate
(L/S)]],"")</f>
        <v>0</v>
      </c>
      <c r="BG863" s="7">
        <f>IFERROR(VLOOKUP(Table1[[#This Row],[Stock]],[2]CUS030!$A$5:$BO$10000,64,0)/Table1[[#This Row],[Rate
(L/S)]],"")</f>
        <v>0</v>
      </c>
      <c r="BH863" s="7">
        <f>IFERROR(VLOOKUP(Table1[[#This Row],[Stock]],[2]CUS030!$A$5:$BO$10000,65,0)/Table1[[#This Row],[Rate
(L/S)]],"")</f>
        <v>0</v>
      </c>
      <c r="BI863" s="7" t="s">
        <v>1</v>
      </c>
      <c r="BJ863" s="15">
        <f>IFERROR(IF(Table1[[#This Row],[S.Material]]="S",(Table1[[#This Row],[Total Qty]]+Table1[[#This Row],[N+1]]+Table1[[#This Row],[N+2]]),Table1[[#This Row],[Total Qty]]+Table1[[#This Row],[N+1]]),)</f>
        <v>0</v>
      </c>
      <c r="BK863" s="7" t="str">
        <f>IFERROR(IF(((AVERAGE((Table1[[#This Row],[N+1]],Table1[[#This Row],[N+2]]),Table1[[#This Row],[N+3]])-(Table1[[#This Row],[Total Qty]])))&gt;500,"Fixed&gt;500pcs",""),"")</f>
        <v/>
      </c>
      <c r="BL863" s="7" t="str">
        <f>IF(AND(Table1[[#This Row],[Last Forcast]]=0,Table1[[#This Row],[Total Qty]]&gt;0,Table1[[#This Row],[N+1]]&gt;0),"Check PO again","")</f>
        <v/>
      </c>
    </row>
    <row r="864" spans="2:64" x14ac:dyDescent="0.3">
      <c r="B864">
        <v>862</v>
      </c>
      <c r="C864" t="s">
        <v>2241</v>
      </c>
      <c r="D864">
        <f>IFERROR(ROUND((MID(Table1[[#This Row],[Production]],35,(LEN(Table1[[#This Row],[Production]]))-37)/(MID(Table1[[#This Row],[Stock]],35,(LEN(Table1[[#This Row],[Stock]]))-37))),0),"")</f>
        <v>11</v>
      </c>
      <c r="E864" t="s">
        <v>2245</v>
      </c>
      <c r="F864" s="16">
        <f>VLOOKUP(LEFT(Table1[[#This Row],[Production]],LEN(Table1[[#This Row],[Production]])-7),Item!$A$5:$Z$1000,26,0)</f>
        <v>2.9489999999999998</v>
      </c>
      <c r="H864" s="8" t="str">
        <f>IFERROR(VLOOKUP(MID(Table1[[#This Row],[Production]],10,2),Special!$B$2:$D$26,3,0),"")</f>
        <v>-</v>
      </c>
      <c r="J864" t="b">
        <f>EXACT(LEFT(Table1[[#This Row],[Stock]],12),LEFT(Table1[[#This Row],[Production]],12))</f>
        <v>1</v>
      </c>
      <c r="K864" t="b">
        <f>EXACT((RIGHT(Table1[[#This Row],[Stock]],3)),((RIGHT(Table1[[#This Row],[Production]],3))))</f>
        <v>1</v>
      </c>
      <c r="L864" s="14">
        <f>IFERROR(VLOOKUP(Table1[[#This Row],[Stock]],[1]Sheet1!$A$7:$N$10000,14,0),"")</f>
        <v>6780</v>
      </c>
      <c r="M864" s="14">
        <f>IFERROR(ROUND((Table1[[#This Row],[Stock
(S&amp;L)]]/Table1[[#This Row],[Rate
(L/S)]]),0),"")</f>
        <v>616</v>
      </c>
      <c r="O864" t="str">
        <f>IF(Table1[[#This Row],[Rate
(L/S)]]=1,"P/E","C")</f>
        <v>C</v>
      </c>
      <c r="P864" s="7">
        <f>IFERROR(VLOOKUP(Table1[[#This Row],[Stock]],[2]CUS030!$A$5:$BO$10000,21,0)/Table1[[#This Row],[Rate
(L/S)]],"")</f>
        <v>0</v>
      </c>
      <c r="Q864" s="7">
        <f>IFERROR(VLOOKUP(Table1[[#This Row],[Stock]],[2]CUS030!$A$5:$BO$10000,22,0)/Table1[[#This Row],[Rate
(L/S)]],"")</f>
        <v>0</v>
      </c>
      <c r="R864" s="7">
        <f>IFERROR(VLOOKUP(Table1[[#This Row],[Stock]],[2]CUS030!$A$5:$BO$10000,23,0)/Table1[[#This Row],[Rate
(L/S)]],"")</f>
        <v>0</v>
      </c>
      <c r="S864" s="7">
        <f>IFERROR(VLOOKUP(Table1[[#This Row],[Stock]],[2]CUS030!$A$5:$BO$10000,24,0)/Table1[[#This Row],[Rate
(L/S)]],"")</f>
        <v>0</v>
      </c>
      <c r="T864" s="7">
        <f>IFERROR(VLOOKUP(Table1[[#This Row],[Stock]],[2]CUS030!$A$5:$BO$10000,25,0)/Table1[[#This Row],[Rate
(L/S)]],"")</f>
        <v>0</v>
      </c>
      <c r="U864" s="7">
        <f>IFERROR(VLOOKUP(Table1[[#This Row],[Stock]],[2]CUS030!$A$5:$BO$10000,26,0)/Table1[[#This Row],[Rate
(L/S)]],"")</f>
        <v>0</v>
      </c>
      <c r="V864" s="7">
        <f>IFERROR(VLOOKUP(Table1[[#This Row],[Stock]],[2]CUS030!$A$5:$BO$10000,27,0)/Table1[[#This Row],[Rate
(L/S)]],"")</f>
        <v>0</v>
      </c>
      <c r="W864" s="7">
        <f>IFERROR(VLOOKUP(Table1[[#This Row],[Stock]],[2]CUS030!$A$5:$BO$10000,28,0)/Table1[[#This Row],[Rate
(L/S)]],"")</f>
        <v>0</v>
      </c>
      <c r="X864" s="7">
        <f>IFERROR(VLOOKUP(Table1[[#This Row],[Stock]],[2]CUS030!$A$5:$BO$10000,29,0)/Table1[[#This Row],[Rate
(L/S)]],"")</f>
        <v>0</v>
      </c>
      <c r="Y864" s="7">
        <f>IFERROR(VLOOKUP(Table1[[#This Row],[Stock]],[2]CUS030!$A$5:$BO$10000,30,0)/Table1[[#This Row],[Rate
(L/S)]],"")</f>
        <v>0</v>
      </c>
      <c r="Z864" s="7">
        <f>IFERROR(VLOOKUP(Table1[[#This Row],[Stock]],[2]CUS030!$A$5:$BO$10000,31,0)/Table1[[#This Row],[Rate
(L/S)]],"")</f>
        <v>0</v>
      </c>
      <c r="AA864" s="7">
        <f>IFERROR(VLOOKUP(Table1[[#This Row],[Stock]],[2]CUS030!$A$5:$BO$10000,32,0)/Table1[[#This Row],[Rate
(L/S)]],"")</f>
        <v>0</v>
      </c>
      <c r="AB864" s="7">
        <f>IFERROR(VLOOKUP(Table1[[#This Row],[Stock]],[2]CUS030!$A$5:$BO$10000,33,0)/Table1[[#This Row],[Rate
(L/S)]],"")</f>
        <v>0</v>
      </c>
      <c r="AC864" s="7">
        <f>IFERROR(VLOOKUP(Table1[[#This Row],[Stock]],[2]CUS030!$A$5:$BO$10000,34,0)/Table1[[#This Row],[Rate
(L/S)]],"")</f>
        <v>0</v>
      </c>
      <c r="AD864" s="7">
        <f>IFERROR(VLOOKUP(Table1[[#This Row],[Stock]],[2]CUS030!$A$5:$BO$10000,35,0)/Table1[[#This Row],[Rate
(L/S)]],"")</f>
        <v>0</v>
      </c>
      <c r="AE864" s="7">
        <f>IFERROR(VLOOKUP(Table1[[#This Row],[Stock]],[2]CUS030!$A$5:$BO$10000,36,0)/Table1[[#This Row],[Rate
(L/S)]],"")</f>
        <v>0</v>
      </c>
      <c r="AF864" s="7">
        <f>IFERROR(VLOOKUP(Table1[[#This Row],[Stock]],[2]CUS030!$A$5:$BO$10000,37,0)/Table1[[#This Row],[Rate
(L/S)]],"")</f>
        <v>0</v>
      </c>
      <c r="AG864" s="7">
        <f>IFERROR(VLOOKUP(Table1[[#This Row],[Stock]],[2]CUS030!$A$5:$BO$10000,38,0)/Table1[[#This Row],[Rate
(L/S)]],"")</f>
        <v>0</v>
      </c>
      <c r="AH864" s="7">
        <f>IFERROR(VLOOKUP(Table1[[#This Row],[Stock]],[2]CUS030!$A$5:$BO$10000,39,0)/Table1[[#This Row],[Rate
(L/S)]],"")</f>
        <v>0</v>
      </c>
      <c r="AI864" s="7">
        <f>IFERROR(VLOOKUP(Table1[[#This Row],[Stock]],[2]CUS030!$A$5:$BO$10000,40,0)/Table1[[#This Row],[Rate
(L/S)]],"")</f>
        <v>0</v>
      </c>
      <c r="AJ864" s="7">
        <f>IFERROR(VLOOKUP(Table1[[#This Row],[Stock]],[2]CUS030!$A$5:$BO$10000,41,0)/Table1[[#This Row],[Rate
(L/S)]],"")</f>
        <v>0</v>
      </c>
      <c r="AK864" s="7">
        <f>IFERROR(VLOOKUP(Table1[[#This Row],[Stock]],[2]CUS030!$A$5:$BO$10000,42,0)/Table1[[#This Row],[Rate
(L/S)]],"")</f>
        <v>0</v>
      </c>
      <c r="AL864" s="7">
        <f>IFERROR(VLOOKUP(Table1[[#This Row],[Stock]],[2]CUS030!$A$5:$BO$10000,43,0)/Table1[[#This Row],[Rate
(L/S)]],"")</f>
        <v>0</v>
      </c>
      <c r="AM864" s="7">
        <f>IFERROR(VLOOKUP(Table1[[#This Row],[Stock]],[2]CUS030!$A$5:$BO$10000,44,0)/Table1[[#This Row],[Rate
(L/S)]],"")</f>
        <v>0</v>
      </c>
      <c r="AN864" s="7">
        <f>IFERROR(VLOOKUP(Table1[[#This Row],[Stock]],[2]CUS030!$A$5:$BO$10000,45,0)/Table1[[#This Row],[Rate
(L/S)]],"")</f>
        <v>0</v>
      </c>
      <c r="AO864" s="7">
        <f>IFERROR(VLOOKUP(Table1[[#This Row],[Stock]],[2]CUS030!$A$5:$BO$10000,46,0)/Table1[[#This Row],[Rate
(L/S)]],"")</f>
        <v>0</v>
      </c>
      <c r="AP864" s="7">
        <f>IFERROR(VLOOKUP(Table1[[#This Row],[Stock]],[2]CUS030!$A$5:$BO$10000,47,0)/Table1[[#This Row],[Rate
(L/S)]],"")</f>
        <v>0</v>
      </c>
      <c r="AQ864" s="7">
        <f>IFERROR(VLOOKUP(Table1[[#This Row],[Stock]],[2]CUS030!$A$5:$BO$10000,48,0)/Table1[[#This Row],[Rate
(L/S)]],"")</f>
        <v>0</v>
      </c>
      <c r="AR864" s="7">
        <f>IFERROR(VLOOKUP(Table1[[#This Row],[Stock]],[2]CUS030!$A$5:$BO$10000,49,0)/Table1[[#This Row],[Rate
(L/S)]],"")</f>
        <v>0</v>
      </c>
      <c r="AS864" s="7">
        <f>IFERROR(VLOOKUP(Table1[[#This Row],[Stock]],[2]CUS030!$A$5:$BO$10000,50,0)/Table1[[#This Row],[Rate
(L/S)]],"")</f>
        <v>0</v>
      </c>
      <c r="AT864" s="7">
        <f>IFERROR(VLOOKUP(Table1[[#This Row],[Stock]],[2]CUS030!$A$5:$BO$10000,51,0)/Table1[[#This Row],[Rate
(L/S)]],"")</f>
        <v>0</v>
      </c>
      <c r="AU864" s="7">
        <f>IFERROR(VLOOKUP(Table1[[#This Row],[Stock]],[2]CUS030!$A$5:$BO$10000,52,0)/Table1[[#This Row],[Rate
(L/S)]],"")</f>
        <v>0</v>
      </c>
      <c r="AV864" s="7">
        <f>IFERROR(VLOOKUP(Table1[[#This Row],[Stock]],[2]CUS030!$A$5:$BO$10000,53,0)/Table1[[#This Row],[Rate
(L/S)]],"")</f>
        <v>0</v>
      </c>
      <c r="AW864" s="7">
        <f>IFERROR(VLOOKUP(Table1[[#This Row],[Stock]],[2]CUS030!$A$5:$BO$10000,54,0)/Table1[[#This Row],[Rate
(L/S)]],"")</f>
        <v>0</v>
      </c>
      <c r="AX864" s="7">
        <f>IFERROR(VLOOKUP(Table1[[#This Row],[Stock]],[2]CUS030!$A$5:$BO$10000,55,0)/Table1[[#This Row],[Rate
(L/S)]],"")</f>
        <v>1000</v>
      </c>
      <c r="AY864" s="7">
        <f>IFERROR(VLOOKUP(Table1[[#This Row],[Stock]],[2]CUS030!$A$5:$BO$10000,56,0)/Table1[[#This Row],[Rate
(L/S)]],"")</f>
        <v>272.72727272727275</v>
      </c>
      <c r="AZ864" s="7">
        <f>IFERROR(VLOOKUP(Table1[[#This Row],[Stock]],[2]CUS030!$A$5:$BO$10000,57,0)/Table1[[#This Row],[Rate
(L/S)]],"")</f>
        <v>818.18181818181813</v>
      </c>
      <c r="BA864" s="7">
        <f>IFERROR(VLOOKUP(Table1[[#This Row],[Stock]],[2]CUS030!$A$5:$BO$10000,58,0)/Table1[[#This Row],[Rate
(L/S)]],"")</f>
        <v>909.09090909090912</v>
      </c>
      <c r="BB864" s="7">
        <f>IFERROR(VLOOKUP(Table1[[#This Row],[Stock]],[2]CUS030!$A$5:$BO$10000,59,0)/Table1[[#This Row],[Rate
(L/S)]],"")</f>
        <v>909.09090909090912</v>
      </c>
      <c r="BC864" s="7">
        <f>IFERROR(VLOOKUP(Table1[[#This Row],[Stock]],[2]CUS030!$A$5:$BO$10000,60,0)/Table1[[#This Row],[Rate
(L/S)]],"")</f>
        <v>818.18181818181813</v>
      </c>
      <c r="BD864" s="7">
        <f>IFERROR(VLOOKUP(Table1[[#This Row],[Stock]],[2]CUS030!$A$5:$BO$10000,61,0)/Table1[[#This Row],[Rate
(L/S)]],"")</f>
        <v>909.09090909090912</v>
      </c>
      <c r="BE864" s="7">
        <f>IFERROR(VLOOKUP(Table1[[#This Row],[Stock]],[2]CUS030!$A$5:$BO$10000,62,0)/Table1[[#This Row],[Rate
(L/S)]],"")</f>
        <v>909.09090909090912</v>
      </c>
      <c r="BF864" s="7">
        <f>IFERROR(VLOOKUP(Table1[[#This Row],[Stock]],[2]CUS030!$A$5:$BO$10000,63,0)/Table1[[#This Row],[Rate
(L/S)]],"")</f>
        <v>818.18181818181813</v>
      </c>
      <c r="BG864" s="7">
        <f>IFERROR(VLOOKUP(Table1[[#This Row],[Stock]],[2]CUS030!$A$5:$BO$10000,64,0)/Table1[[#This Row],[Rate
(L/S)]],"")</f>
        <v>909.09090909090912</v>
      </c>
      <c r="BH864" s="7">
        <f>IFERROR(VLOOKUP(Table1[[#This Row],[Stock]],[2]CUS030!$A$5:$BO$10000,65,0)/Table1[[#This Row],[Rate
(L/S)]],"")</f>
        <v>454.54545454545456</v>
      </c>
      <c r="BI864" s="7" t="s">
        <v>1</v>
      </c>
      <c r="BJ864" s="15">
        <f>IFERROR(IF(Table1[[#This Row],[S.Material]]="S",(Table1[[#This Row],[Total Qty]]+Table1[[#This Row],[N+1]]+Table1[[#This Row],[N+2]]),Table1[[#This Row],[Total Qty]]+Table1[[#This Row],[N+1]]),)</f>
        <v>272.72727272727275</v>
      </c>
      <c r="BK864" s="7" t="str">
        <f>IFERROR(IF(((AVERAGE((Table1[[#This Row],[N+1]],Table1[[#This Row],[N+2]]),Table1[[#This Row],[N+3]])-(Table1[[#This Row],[Total Qty]])))&gt;500,"Fixed&gt;500pcs",""),"")</f>
        <v>Fixed&gt;500pcs</v>
      </c>
      <c r="BL864" s="7" t="str">
        <f>IF(AND(Table1[[#This Row],[Last Forcast]]=0,Table1[[#This Row],[Total Qty]]&gt;0,Table1[[#This Row],[N+1]]&gt;0),"Check PO again","")</f>
        <v/>
      </c>
    </row>
    <row r="865" spans="2:64" x14ac:dyDescent="0.3">
      <c r="B865">
        <v>863</v>
      </c>
      <c r="C865" t="s">
        <v>2242</v>
      </c>
      <c r="D865">
        <f>IFERROR(ROUND((MID(Table1[[#This Row],[Production]],35,(LEN(Table1[[#This Row],[Production]]))-37)/(MID(Table1[[#This Row],[Stock]],35,(LEN(Table1[[#This Row],[Stock]]))-37))),0),"")</f>
        <v>9</v>
      </c>
      <c r="E865" t="s">
        <v>2243</v>
      </c>
      <c r="F865" s="16">
        <f>VLOOKUP(LEFT(Table1[[#This Row],[Production]],LEN(Table1[[#This Row],[Production]])-7),Item!$A$5:$Z$1000,26,0)</f>
        <v>0.996</v>
      </c>
      <c r="H865" s="8" t="str">
        <f>IFERROR(VLOOKUP(MID(Table1[[#This Row],[Production]],10,2),Special!$B$2:$D$26,3,0),"")</f>
        <v>-</v>
      </c>
      <c r="J865" t="b">
        <f>EXACT(LEFT(Table1[[#This Row],[Stock]],12),LEFT(Table1[[#This Row],[Production]],12))</f>
        <v>1</v>
      </c>
      <c r="K865" t="b">
        <f>EXACT((RIGHT(Table1[[#This Row],[Stock]],3)),((RIGHT(Table1[[#This Row],[Production]],3))))</f>
        <v>1</v>
      </c>
      <c r="L865" s="14">
        <f>IFERROR(VLOOKUP(Table1[[#This Row],[Stock]],[1]Sheet1!$A$7:$N$10000,14,0),"")</f>
        <v>10312</v>
      </c>
      <c r="M865" s="14">
        <f>IFERROR(ROUND((Table1[[#This Row],[Stock
(S&amp;L)]]/Table1[[#This Row],[Rate
(L/S)]]),0),"")</f>
        <v>1146</v>
      </c>
      <c r="O865" t="str">
        <f>IF(Table1[[#This Row],[Rate
(L/S)]]=1,"P/E","C")</f>
        <v>C</v>
      </c>
      <c r="P865" s="7">
        <f>IFERROR(VLOOKUP(Table1[[#This Row],[Stock]],[2]CUS030!$A$5:$BO$10000,21,0)/Table1[[#This Row],[Rate
(L/S)]],"")</f>
        <v>0</v>
      </c>
      <c r="Q865" s="7">
        <f>IFERROR(VLOOKUP(Table1[[#This Row],[Stock]],[2]CUS030!$A$5:$BO$10000,22,0)/Table1[[#This Row],[Rate
(L/S)]],"")</f>
        <v>0</v>
      </c>
      <c r="R865" s="7">
        <f>IFERROR(VLOOKUP(Table1[[#This Row],[Stock]],[2]CUS030!$A$5:$BO$10000,23,0)/Table1[[#This Row],[Rate
(L/S)]],"")</f>
        <v>0</v>
      </c>
      <c r="S865" s="7">
        <f>IFERROR(VLOOKUP(Table1[[#This Row],[Stock]],[2]CUS030!$A$5:$BO$10000,24,0)/Table1[[#This Row],[Rate
(L/S)]],"")</f>
        <v>0</v>
      </c>
      <c r="T865" s="7">
        <f>IFERROR(VLOOKUP(Table1[[#This Row],[Stock]],[2]CUS030!$A$5:$BO$10000,25,0)/Table1[[#This Row],[Rate
(L/S)]],"")</f>
        <v>0</v>
      </c>
      <c r="U865" s="7">
        <f>IFERROR(VLOOKUP(Table1[[#This Row],[Stock]],[2]CUS030!$A$5:$BO$10000,26,0)/Table1[[#This Row],[Rate
(L/S)]],"")</f>
        <v>0</v>
      </c>
      <c r="V865" s="7">
        <f>IFERROR(VLOOKUP(Table1[[#This Row],[Stock]],[2]CUS030!$A$5:$BO$10000,27,0)/Table1[[#This Row],[Rate
(L/S)]],"")</f>
        <v>0</v>
      </c>
      <c r="W865" s="7">
        <f>IFERROR(VLOOKUP(Table1[[#This Row],[Stock]],[2]CUS030!$A$5:$BO$10000,28,0)/Table1[[#This Row],[Rate
(L/S)]],"")</f>
        <v>0</v>
      </c>
      <c r="X865" s="7">
        <f>IFERROR(VLOOKUP(Table1[[#This Row],[Stock]],[2]CUS030!$A$5:$BO$10000,29,0)/Table1[[#This Row],[Rate
(L/S)]],"")</f>
        <v>0</v>
      </c>
      <c r="Y865" s="7">
        <f>IFERROR(VLOOKUP(Table1[[#This Row],[Stock]],[2]CUS030!$A$5:$BO$10000,30,0)/Table1[[#This Row],[Rate
(L/S)]],"")</f>
        <v>0</v>
      </c>
      <c r="Z865" s="7">
        <f>IFERROR(VLOOKUP(Table1[[#This Row],[Stock]],[2]CUS030!$A$5:$BO$10000,31,0)/Table1[[#This Row],[Rate
(L/S)]],"")</f>
        <v>0</v>
      </c>
      <c r="AA865" s="7">
        <f>IFERROR(VLOOKUP(Table1[[#This Row],[Stock]],[2]CUS030!$A$5:$BO$10000,32,0)/Table1[[#This Row],[Rate
(L/S)]],"")</f>
        <v>0</v>
      </c>
      <c r="AB865" s="7">
        <f>IFERROR(VLOOKUP(Table1[[#This Row],[Stock]],[2]CUS030!$A$5:$BO$10000,33,0)/Table1[[#This Row],[Rate
(L/S)]],"")</f>
        <v>0</v>
      </c>
      <c r="AC865" s="7">
        <f>IFERROR(VLOOKUP(Table1[[#This Row],[Stock]],[2]CUS030!$A$5:$BO$10000,34,0)/Table1[[#This Row],[Rate
(L/S)]],"")</f>
        <v>0</v>
      </c>
      <c r="AD865" s="7">
        <f>IFERROR(VLOOKUP(Table1[[#This Row],[Stock]],[2]CUS030!$A$5:$BO$10000,35,0)/Table1[[#This Row],[Rate
(L/S)]],"")</f>
        <v>0</v>
      </c>
      <c r="AE865" s="7">
        <f>IFERROR(VLOOKUP(Table1[[#This Row],[Stock]],[2]CUS030!$A$5:$BO$10000,36,0)/Table1[[#This Row],[Rate
(L/S)]],"")</f>
        <v>0</v>
      </c>
      <c r="AF865" s="7">
        <f>IFERROR(VLOOKUP(Table1[[#This Row],[Stock]],[2]CUS030!$A$5:$BO$10000,37,0)/Table1[[#This Row],[Rate
(L/S)]],"")</f>
        <v>0</v>
      </c>
      <c r="AG865" s="7">
        <f>IFERROR(VLOOKUP(Table1[[#This Row],[Stock]],[2]CUS030!$A$5:$BO$10000,38,0)/Table1[[#This Row],[Rate
(L/S)]],"")</f>
        <v>0</v>
      </c>
      <c r="AH865" s="7">
        <f>IFERROR(VLOOKUP(Table1[[#This Row],[Stock]],[2]CUS030!$A$5:$BO$10000,39,0)/Table1[[#This Row],[Rate
(L/S)]],"")</f>
        <v>0</v>
      </c>
      <c r="AI865" s="7">
        <f>IFERROR(VLOOKUP(Table1[[#This Row],[Stock]],[2]CUS030!$A$5:$BO$10000,40,0)/Table1[[#This Row],[Rate
(L/S)]],"")</f>
        <v>0</v>
      </c>
      <c r="AJ865" s="7">
        <f>IFERROR(VLOOKUP(Table1[[#This Row],[Stock]],[2]CUS030!$A$5:$BO$10000,41,0)/Table1[[#This Row],[Rate
(L/S)]],"")</f>
        <v>0</v>
      </c>
      <c r="AK865" s="7">
        <f>IFERROR(VLOOKUP(Table1[[#This Row],[Stock]],[2]CUS030!$A$5:$BO$10000,42,0)/Table1[[#This Row],[Rate
(L/S)]],"")</f>
        <v>0</v>
      </c>
      <c r="AL865" s="7">
        <f>IFERROR(VLOOKUP(Table1[[#This Row],[Stock]],[2]CUS030!$A$5:$BO$10000,43,0)/Table1[[#This Row],[Rate
(L/S)]],"")</f>
        <v>0</v>
      </c>
      <c r="AM865" s="7">
        <f>IFERROR(VLOOKUP(Table1[[#This Row],[Stock]],[2]CUS030!$A$5:$BO$10000,44,0)/Table1[[#This Row],[Rate
(L/S)]],"")</f>
        <v>0</v>
      </c>
      <c r="AN865" s="7">
        <f>IFERROR(VLOOKUP(Table1[[#This Row],[Stock]],[2]CUS030!$A$5:$BO$10000,45,0)/Table1[[#This Row],[Rate
(L/S)]],"")</f>
        <v>0</v>
      </c>
      <c r="AO865" s="7">
        <f>IFERROR(VLOOKUP(Table1[[#This Row],[Stock]],[2]CUS030!$A$5:$BO$10000,46,0)/Table1[[#This Row],[Rate
(L/S)]],"")</f>
        <v>0</v>
      </c>
      <c r="AP865" s="7">
        <f>IFERROR(VLOOKUP(Table1[[#This Row],[Stock]],[2]CUS030!$A$5:$BO$10000,47,0)/Table1[[#This Row],[Rate
(L/S)]],"")</f>
        <v>0</v>
      </c>
      <c r="AQ865" s="7">
        <f>IFERROR(VLOOKUP(Table1[[#This Row],[Stock]],[2]CUS030!$A$5:$BO$10000,48,0)/Table1[[#This Row],[Rate
(L/S)]],"")</f>
        <v>0</v>
      </c>
      <c r="AR865" s="7">
        <f>IFERROR(VLOOKUP(Table1[[#This Row],[Stock]],[2]CUS030!$A$5:$BO$10000,49,0)/Table1[[#This Row],[Rate
(L/S)]],"")</f>
        <v>0</v>
      </c>
      <c r="AS865" s="7">
        <f>IFERROR(VLOOKUP(Table1[[#This Row],[Stock]],[2]CUS030!$A$5:$BO$10000,50,0)/Table1[[#This Row],[Rate
(L/S)]],"")</f>
        <v>0</v>
      </c>
      <c r="AT865" s="7">
        <f>IFERROR(VLOOKUP(Table1[[#This Row],[Stock]],[2]CUS030!$A$5:$BO$10000,51,0)/Table1[[#This Row],[Rate
(L/S)]],"")</f>
        <v>0</v>
      </c>
      <c r="AU865" s="7">
        <f>IFERROR(VLOOKUP(Table1[[#This Row],[Stock]],[2]CUS030!$A$5:$BO$10000,52,0)/Table1[[#This Row],[Rate
(L/S)]],"")</f>
        <v>0</v>
      </c>
      <c r="AV865" s="7">
        <f>IFERROR(VLOOKUP(Table1[[#This Row],[Stock]],[2]CUS030!$A$5:$BO$10000,53,0)/Table1[[#This Row],[Rate
(L/S)]],"")</f>
        <v>0</v>
      </c>
      <c r="AW865" s="7">
        <f>IFERROR(VLOOKUP(Table1[[#This Row],[Stock]],[2]CUS030!$A$5:$BO$10000,54,0)/Table1[[#This Row],[Rate
(L/S)]],"")</f>
        <v>0</v>
      </c>
      <c r="AX865" s="7">
        <f>IFERROR(VLOOKUP(Table1[[#This Row],[Stock]],[2]CUS030!$A$5:$BO$10000,55,0)/Table1[[#This Row],[Rate
(L/S)]],"")</f>
        <v>1333.3333333333333</v>
      </c>
      <c r="AY865" s="7">
        <f>IFERROR(VLOOKUP(Table1[[#This Row],[Stock]],[2]CUS030!$A$5:$BO$10000,56,0)/Table1[[#This Row],[Rate
(L/S)]],"")</f>
        <v>333.33333333333331</v>
      </c>
      <c r="AZ865" s="7">
        <f>IFERROR(VLOOKUP(Table1[[#This Row],[Stock]],[2]CUS030!$A$5:$BO$10000,57,0)/Table1[[#This Row],[Rate
(L/S)]],"")</f>
        <v>1000</v>
      </c>
      <c r="BA865" s="7">
        <f>IFERROR(VLOOKUP(Table1[[#This Row],[Stock]],[2]CUS030!$A$5:$BO$10000,58,0)/Table1[[#This Row],[Rate
(L/S)]],"")</f>
        <v>1222.2222222222222</v>
      </c>
      <c r="BB865" s="7">
        <f>IFERROR(VLOOKUP(Table1[[#This Row],[Stock]],[2]CUS030!$A$5:$BO$10000,59,0)/Table1[[#This Row],[Rate
(L/S)]],"")</f>
        <v>1111.1111111111111</v>
      </c>
      <c r="BC865" s="7">
        <f>IFERROR(VLOOKUP(Table1[[#This Row],[Stock]],[2]CUS030!$A$5:$BO$10000,60,0)/Table1[[#This Row],[Rate
(L/S)]],"")</f>
        <v>888.88888888888891</v>
      </c>
      <c r="BD865" s="7">
        <f>IFERROR(VLOOKUP(Table1[[#This Row],[Stock]],[2]CUS030!$A$5:$BO$10000,61,0)/Table1[[#This Row],[Rate
(L/S)]],"")</f>
        <v>1111.1111111111111</v>
      </c>
      <c r="BE865" s="7">
        <f>IFERROR(VLOOKUP(Table1[[#This Row],[Stock]],[2]CUS030!$A$5:$BO$10000,62,0)/Table1[[#This Row],[Rate
(L/S)]],"")</f>
        <v>1222.2222222222222</v>
      </c>
      <c r="BF865" s="7">
        <f>IFERROR(VLOOKUP(Table1[[#This Row],[Stock]],[2]CUS030!$A$5:$BO$10000,63,0)/Table1[[#This Row],[Rate
(L/S)]],"")</f>
        <v>888.88888888888891</v>
      </c>
      <c r="BG865" s="7">
        <f>IFERROR(VLOOKUP(Table1[[#This Row],[Stock]],[2]CUS030!$A$5:$BO$10000,64,0)/Table1[[#This Row],[Rate
(L/S)]],"")</f>
        <v>1111.1111111111111</v>
      </c>
      <c r="BH865" s="7">
        <f>IFERROR(VLOOKUP(Table1[[#This Row],[Stock]],[2]CUS030!$A$5:$BO$10000,65,0)/Table1[[#This Row],[Rate
(L/S)]],"")</f>
        <v>555.55555555555554</v>
      </c>
      <c r="BI865" s="7" t="s">
        <v>1</v>
      </c>
      <c r="BJ865" s="15">
        <f>IFERROR(IF(Table1[[#This Row],[S.Material]]="S",(Table1[[#This Row],[Total Qty]]+Table1[[#This Row],[N+1]]+Table1[[#This Row],[N+2]]),Table1[[#This Row],[Total Qty]]+Table1[[#This Row],[N+1]]),)</f>
        <v>333.33333333333331</v>
      </c>
      <c r="BK865" s="7" t="str">
        <f>IFERROR(IF(((AVERAGE((Table1[[#This Row],[N+1]],Table1[[#This Row],[N+2]]),Table1[[#This Row],[N+3]])-(Table1[[#This Row],[Total Qty]])))&gt;500,"Fixed&gt;500pcs",""),"")</f>
        <v>Fixed&gt;500pcs</v>
      </c>
      <c r="BL865" s="7" t="str">
        <f>IF(AND(Table1[[#This Row],[Last Forcast]]=0,Table1[[#This Row],[Total Qty]]&gt;0,Table1[[#This Row],[N+1]]&gt;0),"Check PO again","")</f>
        <v/>
      </c>
    </row>
    <row r="866" spans="2:64" x14ac:dyDescent="0.3">
      <c r="B866">
        <v>864</v>
      </c>
      <c r="C866" t="s">
        <v>2243</v>
      </c>
      <c r="D866">
        <f>IFERROR(ROUND((MID(Table1[[#This Row],[Production]],35,(LEN(Table1[[#This Row],[Production]]))-37)/(MID(Table1[[#This Row],[Stock]],35,(LEN(Table1[[#This Row],[Stock]]))-37))),0),"")</f>
        <v>1</v>
      </c>
      <c r="E866" t="s">
        <v>2243</v>
      </c>
      <c r="F866" s="16">
        <f>VLOOKUP(LEFT(Table1[[#This Row],[Production]],LEN(Table1[[#This Row],[Production]])-7),Item!$A$5:$Z$1000,26,0)</f>
        <v>0.996</v>
      </c>
      <c r="H866" s="8" t="str">
        <f>IFERROR(VLOOKUP(MID(Table1[[#This Row],[Production]],10,2),Special!$B$2:$D$26,3,0),"")</f>
        <v>-</v>
      </c>
      <c r="J866" t="b">
        <f>EXACT(LEFT(Table1[[#This Row],[Stock]],12),LEFT(Table1[[#This Row],[Production]],12))</f>
        <v>1</v>
      </c>
      <c r="K866" t="b">
        <f>EXACT((RIGHT(Table1[[#This Row],[Stock]],3)),((RIGHT(Table1[[#This Row],[Production]],3))))</f>
        <v>1</v>
      </c>
      <c r="L866" s="14">
        <f>IFERROR(VLOOKUP(Table1[[#This Row],[Stock]],[1]Sheet1!$A$7:$N$10000,14,0),"")</f>
        <v>1084</v>
      </c>
      <c r="M866" s="14">
        <f>IFERROR(ROUND((Table1[[#This Row],[Stock
(S&amp;L)]]/Table1[[#This Row],[Rate
(L/S)]]),0),"")</f>
        <v>1084</v>
      </c>
      <c r="O866" t="str">
        <f>IF(Table1[[#This Row],[Rate
(L/S)]]=1,"P/E","C")</f>
        <v>P/E</v>
      </c>
      <c r="P866" s="7" t="str">
        <f>IFERROR(VLOOKUP(Table1[[#This Row],[Stock]],[2]CUS030!$A$5:$BO$10000,21,0)/Table1[[#This Row],[Rate
(L/S)]],"")</f>
        <v/>
      </c>
      <c r="Q866" s="7" t="str">
        <f>IFERROR(VLOOKUP(Table1[[#This Row],[Stock]],[2]CUS030!$A$5:$BO$10000,22,0)/Table1[[#This Row],[Rate
(L/S)]],"")</f>
        <v/>
      </c>
      <c r="R866" s="7" t="str">
        <f>IFERROR(VLOOKUP(Table1[[#This Row],[Stock]],[2]CUS030!$A$5:$BO$10000,23,0)/Table1[[#This Row],[Rate
(L/S)]],"")</f>
        <v/>
      </c>
      <c r="S866" s="7" t="str">
        <f>IFERROR(VLOOKUP(Table1[[#This Row],[Stock]],[2]CUS030!$A$5:$BO$10000,24,0)/Table1[[#This Row],[Rate
(L/S)]],"")</f>
        <v/>
      </c>
      <c r="T866" s="7" t="str">
        <f>IFERROR(VLOOKUP(Table1[[#This Row],[Stock]],[2]CUS030!$A$5:$BO$10000,25,0)/Table1[[#This Row],[Rate
(L/S)]],"")</f>
        <v/>
      </c>
      <c r="U866" s="7" t="str">
        <f>IFERROR(VLOOKUP(Table1[[#This Row],[Stock]],[2]CUS030!$A$5:$BO$10000,26,0)/Table1[[#This Row],[Rate
(L/S)]],"")</f>
        <v/>
      </c>
      <c r="V866" s="7" t="str">
        <f>IFERROR(VLOOKUP(Table1[[#This Row],[Stock]],[2]CUS030!$A$5:$BO$10000,27,0)/Table1[[#This Row],[Rate
(L/S)]],"")</f>
        <v/>
      </c>
      <c r="W866" s="7" t="str">
        <f>IFERROR(VLOOKUP(Table1[[#This Row],[Stock]],[2]CUS030!$A$5:$BO$10000,28,0)/Table1[[#This Row],[Rate
(L/S)]],"")</f>
        <v/>
      </c>
      <c r="X866" s="7" t="str">
        <f>IFERROR(VLOOKUP(Table1[[#This Row],[Stock]],[2]CUS030!$A$5:$BO$10000,29,0)/Table1[[#This Row],[Rate
(L/S)]],"")</f>
        <v/>
      </c>
      <c r="Y866" s="7" t="str">
        <f>IFERROR(VLOOKUP(Table1[[#This Row],[Stock]],[2]CUS030!$A$5:$BO$10000,30,0)/Table1[[#This Row],[Rate
(L/S)]],"")</f>
        <v/>
      </c>
      <c r="Z866" s="7" t="str">
        <f>IFERROR(VLOOKUP(Table1[[#This Row],[Stock]],[2]CUS030!$A$5:$BO$10000,31,0)/Table1[[#This Row],[Rate
(L/S)]],"")</f>
        <v/>
      </c>
      <c r="AA866" s="7" t="str">
        <f>IFERROR(VLOOKUP(Table1[[#This Row],[Stock]],[2]CUS030!$A$5:$BO$10000,32,0)/Table1[[#This Row],[Rate
(L/S)]],"")</f>
        <v/>
      </c>
      <c r="AB866" s="7" t="str">
        <f>IFERROR(VLOOKUP(Table1[[#This Row],[Stock]],[2]CUS030!$A$5:$BO$10000,33,0)/Table1[[#This Row],[Rate
(L/S)]],"")</f>
        <v/>
      </c>
      <c r="AC866" s="7" t="str">
        <f>IFERROR(VLOOKUP(Table1[[#This Row],[Stock]],[2]CUS030!$A$5:$BO$10000,34,0)/Table1[[#This Row],[Rate
(L/S)]],"")</f>
        <v/>
      </c>
      <c r="AD866" s="7" t="str">
        <f>IFERROR(VLOOKUP(Table1[[#This Row],[Stock]],[2]CUS030!$A$5:$BO$10000,35,0)/Table1[[#This Row],[Rate
(L/S)]],"")</f>
        <v/>
      </c>
      <c r="AE866" s="7" t="str">
        <f>IFERROR(VLOOKUP(Table1[[#This Row],[Stock]],[2]CUS030!$A$5:$BO$10000,36,0)/Table1[[#This Row],[Rate
(L/S)]],"")</f>
        <v/>
      </c>
      <c r="AF866" s="7" t="str">
        <f>IFERROR(VLOOKUP(Table1[[#This Row],[Stock]],[2]CUS030!$A$5:$BO$10000,37,0)/Table1[[#This Row],[Rate
(L/S)]],"")</f>
        <v/>
      </c>
      <c r="AG866" s="7" t="str">
        <f>IFERROR(VLOOKUP(Table1[[#This Row],[Stock]],[2]CUS030!$A$5:$BO$10000,38,0)/Table1[[#This Row],[Rate
(L/S)]],"")</f>
        <v/>
      </c>
      <c r="AH866" s="7" t="str">
        <f>IFERROR(VLOOKUP(Table1[[#This Row],[Stock]],[2]CUS030!$A$5:$BO$10000,39,0)/Table1[[#This Row],[Rate
(L/S)]],"")</f>
        <v/>
      </c>
      <c r="AI866" s="7" t="str">
        <f>IFERROR(VLOOKUP(Table1[[#This Row],[Stock]],[2]CUS030!$A$5:$BO$10000,40,0)/Table1[[#This Row],[Rate
(L/S)]],"")</f>
        <v/>
      </c>
      <c r="AJ866" s="7" t="str">
        <f>IFERROR(VLOOKUP(Table1[[#This Row],[Stock]],[2]CUS030!$A$5:$BO$10000,41,0)/Table1[[#This Row],[Rate
(L/S)]],"")</f>
        <v/>
      </c>
      <c r="AK866" s="7" t="str">
        <f>IFERROR(VLOOKUP(Table1[[#This Row],[Stock]],[2]CUS030!$A$5:$BO$10000,42,0)/Table1[[#This Row],[Rate
(L/S)]],"")</f>
        <v/>
      </c>
      <c r="AL866" s="7" t="str">
        <f>IFERROR(VLOOKUP(Table1[[#This Row],[Stock]],[2]CUS030!$A$5:$BO$10000,43,0)/Table1[[#This Row],[Rate
(L/S)]],"")</f>
        <v/>
      </c>
      <c r="AM866" s="7" t="str">
        <f>IFERROR(VLOOKUP(Table1[[#This Row],[Stock]],[2]CUS030!$A$5:$BO$10000,44,0)/Table1[[#This Row],[Rate
(L/S)]],"")</f>
        <v/>
      </c>
      <c r="AN866" s="7" t="str">
        <f>IFERROR(VLOOKUP(Table1[[#This Row],[Stock]],[2]CUS030!$A$5:$BO$10000,45,0)/Table1[[#This Row],[Rate
(L/S)]],"")</f>
        <v/>
      </c>
      <c r="AO866" s="7" t="str">
        <f>IFERROR(VLOOKUP(Table1[[#This Row],[Stock]],[2]CUS030!$A$5:$BO$10000,46,0)/Table1[[#This Row],[Rate
(L/S)]],"")</f>
        <v/>
      </c>
      <c r="AP866" s="7" t="str">
        <f>IFERROR(VLOOKUP(Table1[[#This Row],[Stock]],[2]CUS030!$A$5:$BO$10000,47,0)/Table1[[#This Row],[Rate
(L/S)]],"")</f>
        <v/>
      </c>
      <c r="AQ866" s="7" t="str">
        <f>IFERROR(VLOOKUP(Table1[[#This Row],[Stock]],[2]CUS030!$A$5:$BO$10000,48,0)/Table1[[#This Row],[Rate
(L/S)]],"")</f>
        <v/>
      </c>
      <c r="AR866" s="7" t="str">
        <f>IFERROR(VLOOKUP(Table1[[#This Row],[Stock]],[2]CUS030!$A$5:$BO$10000,49,0)/Table1[[#This Row],[Rate
(L/S)]],"")</f>
        <v/>
      </c>
      <c r="AS866" s="7" t="str">
        <f>IFERROR(VLOOKUP(Table1[[#This Row],[Stock]],[2]CUS030!$A$5:$BO$10000,50,0)/Table1[[#This Row],[Rate
(L/S)]],"")</f>
        <v/>
      </c>
      <c r="AT866" s="7" t="str">
        <f>IFERROR(VLOOKUP(Table1[[#This Row],[Stock]],[2]CUS030!$A$5:$BO$10000,51,0)/Table1[[#This Row],[Rate
(L/S)]],"")</f>
        <v/>
      </c>
      <c r="AU866" s="7" t="str">
        <f>IFERROR(VLOOKUP(Table1[[#This Row],[Stock]],[2]CUS030!$A$5:$BO$10000,52,0)/Table1[[#This Row],[Rate
(L/S)]],"")</f>
        <v/>
      </c>
      <c r="AV866" s="7" t="str">
        <f>IFERROR(VLOOKUP(Table1[[#This Row],[Stock]],[2]CUS030!$A$5:$BO$10000,53,0)/Table1[[#This Row],[Rate
(L/S)]],"")</f>
        <v/>
      </c>
      <c r="AW866" s="7" t="str">
        <f>IFERROR(VLOOKUP(Table1[[#This Row],[Stock]],[2]CUS030!$A$5:$BO$10000,54,0)/Table1[[#This Row],[Rate
(L/S)]],"")</f>
        <v/>
      </c>
      <c r="AX866" s="7" t="str">
        <f>IFERROR(VLOOKUP(Table1[[#This Row],[Stock]],[2]CUS030!$A$5:$BO$10000,55,0)/Table1[[#This Row],[Rate
(L/S)]],"")</f>
        <v/>
      </c>
      <c r="AY866" s="7" t="str">
        <f>IFERROR(VLOOKUP(Table1[[#This Row],[Stock]],[2]CUS030!$A$5:$BO$10000,56,0)/Table1[[#This Row],[Rate
(L/S)]],"")</f>
        <v/>
      </c>
      <c r="AZ866" s="7" t="str">
        <f>IFERROR(VLOOKUP(Table1[[#This Row],[Stock]],[2]CUS030!$A$5:$BO$10000,57,0)/Table1[[#This Row],[Rate
(L/S)]],"")</f>
        <v/>
      </c>
      <c r="BA866" s="7" t="str">
        <f>IFERROR(VLOOKUP(Table1[[#This Row],[Stock]],[2]CUS030!$A$5:$BO$10000,58,0)/Table1[[#This Row],[Rate
(L/S)]],"")</f>
        <v/>
      </c>
      <c r="BB866" s="7" t="str">
        <f>IFERROR(VLOOKUP(Table1[[#This Row],[Stock]],[2]CUS030!$A$5:$BO$10000,59,0)/Table1[[#This Row],[Rate
(L/S)]],"")</f>
        <v/>
      </c>
      <c r="BC866" s="7" t="str">
        <f>IFERROR(VLOOKUP(Table1[[#This Row],[Stock]],[2]CUS030!$A$5:$BO$10000,60,0)/Table1[[#This Row],[Rate
(L/S)]],"")</f>
        <v/>
      </c>
      <c r="BD866" s="7" t="str">
        <f>IFERROR(VLOOKUP(Table1[[#This Row],[Stock]],[2]CUS030!$A$5:$BO$10000,61,0)/Table1[[#This Row],[Rate
(L/S)]],"")</f>
        <v/>
      </c>
      <c r="BE866" s="7" t="str">
        <f>IFERROR(VLOOKUP(Table1[[#This Row],[Stock]],[2]CUS030!$A$5:$BO$10000,62,0)/Table1[[#This Row],[Rate
(L/S)]],"")</f>
        <v/>
      </c>
      <c r="BF866" s="7" t="str">
        <f>IFERROR(VLOOKUP(Table1[[#This Row],[Stock]],[2]CUS030!$A$5:$BO$10000,63,0)/Table1[[#This Row],[Rate
(L/S)]],"")</f>
        <v/>
      </c>
      <c r="BG866" s="7" t="str">
        <f>IFERROR(VLOOKUP(Table1[[#This Row],[Stock]],[2]CUS030!$A$5:$BO$10000,64,0)/Table1[[#This Row],[Rate
(L/S)]],"")</f>
        <v/>
      </c>
      <c r="BH866" s="7" t="str">
        <f>IFERROR(VLOOKUP(Table1[[#This Row],[Stock]],[2]CUS030!$A$5:$BO$10000,65,0)/Table1[[#This Row],[Rate
(L/S)]],"")</f>
        <v/>
      </c>
      <c r="BI866" s="7" t="s">
        <v>1</v>
      </c>
      <c r="BJ866" s="15">
        <f>IFERROR(IF(Table1[[#This Row],[S.Material]]="S",(Table1[[#This Row],[Total Qty]]+Table1[[#This Row],[N+1]]+Table1[[#This Row],[N+2]]),Table1[[#This Row],[Total Qty]]+Table1[[#This Row],[N+1]]),)</f>
        <v>0</v>
      </c>
      <c r="BK866" s="7" t="str">
        <f>IFERROR(IF(((AVERAGE((Table1[[#This Row],[N+1]],Table1[[#This Row],[N+2]]),Table1[[#This Row],[N+3]])-(Table1[[#This Row],[Total Qty]])))&gt;500,"Fixed&gt;500pcs",""),"")</f>
        <v/>
      </c>
      <c r="BL866" s="7" t="str">
        <f>IF(AND(Table1[[#This Row],[Last Forcast]]=0,Table1[[#This Row],[Total Qty]]&gt;0,Table1[[#This Row],[N+1]]&gt;0),"Check PO again","")</f>
        <v/>
      </c>
    </row>
    <row r="867" spans="2:64" x14ac:dyDescent="0.3">
      <c r="B867">
        <v>865</v>
      </c>
      <c r="C867" t="s">
        <v>2244</v>
      </c>
      <c r="D867">
        <f>IFERROR(ROUND((MID(Table1[[#This Row],[Production]],35,(LEN(Table1[[#This Row],[Production]]))-37)/(MID(Table1[[#This Row],[Stock]],35,(LEN(Table1[[#This Row],[Stock]]))-37))),0),"")</f>
        <v>23</v>
      </c>
      <c r="E867" t="s">
        <v>76</v>
      </c>
      <c r="F867" s="16">
        <f>VLOOKUP(LEFT(Table1[[#This Row],[Production]],LEN(Table1[[#This Row],[Production]])-7),Item!$A$5:$Z$1000,26,0)</f>
        <v>1.752</v>
      </c>
      <c r="H867" s="8" t="str">
        <f>IFERROR(VLOOKUP(MID(Table1[[#This Row],[Production]],10,2),Special!$B$2:$D$26,3,0),"")</f>
        <v>-</v>
      </c>
      <c r="J867" t="b">
        <f>EXACT(LEFT(Table1[[#This Row],[Stock]],12),LEFT(Table1[[#This Row],[Production]],12))</f>
        <v>1</v>
      </c>
      <c r="K867" t="b">
        <f>EXACT((RIGHT(Table1[[#This Row],[Stock]],3)),((RIGHT(Table1[[#This Row],[Production]],3))))</f>
        <v>1</v>
      </c>
      <c r="L867" s="14">
        <f>IFERROR(VLOOKUP(Table1[[#This Row],[Stock]],[1]Sheet1!$A$7:$N$10000,14,0),"")</f>
        <v>0</v>
      </c>
      <c r="M867" s="14">
        <f>IFERROR(ROUND((Table1[[#This Row],[Stock
(S&amp;L)]]/Table1[[#This Row],[Rate
(L/S)]]),0),"")</f>
        <v>0</v>
      </c>
      <c r="O867" t="str">
        <f>IF(Table1[[#This Row],[Rate
(L/S)]]=1,"P/E","C")</f>
        <v>C</v>
      </c>
      <c r="P867" s="7" t="str">
        <f>IFERROR(VLOOKUP(Table1[[#This Row],[Stock]],[2]CUS030!$A$5:$BO$10000,21,0)/Table1[[#This Row],[Rate
(L/S)]],"")</f>
        <v/>
      </c>
      <c r="Q867" s="7" t="str">
        <f>IFERROR(VLOOKUP(Table1[[#This Row],[Stock]],[2]CUS030!$A$5:$BO$10000,22,0)/Table1[[#This Row],[Rate
(L/S)]],"")</f>
        <v/>
      </c>
      <c r="R867" s="7" t="str">
        <f>IFERROR(VLOOKUP(Table1[[#This Row],[Stock]],[2]CUS030!$A$5:$BO$10000,23,0)/Table1[[#This Row],[Rate
(L/S)]],"")</f>
        <v/>
      </c>
      <c r="S867" s="7" t="str">
        <f>IFERROR(VLOOKUP(Table1[[#This Row],[Stock]],[2]CUS030!$A$5:$BO$10000,24,0)/Table1[[#This Row],[Rate
(L/S)]],"")</f>
        <v/>
      </c>
      <c r="T867" s="7" t="str">
        <f>IFERROR(VLOOKUP(Table1[[#This Row],[Stock]],[2]CUS030!$A$5:$BO$10000,25,0)/Table1[[#This Row],[Rate
(L/S)]],"")</f>
        <v/>
      </c>
      <c r="U867" s="7" t="str">
        <f>IFERROR(VLOOKUP(Table1[[#This Row],[Stock]],[2]CUS030!$A$5:$BO$10000,26,0)/Table1[[#This Row],[Rate
(L/S)]],"")</f>
        <v/>
      </c>
      <c r="V867" s="7" t="str">
        <f>IFERROR(VLOOKUP(Table1[[#This Row],[Stock]],[2]CUS030!$A$5:$BO$10000,27,0)/Table1[[#This Row],[Rate
(L/S)]],"")</f>
        <v/>
      </c>
      <c r="W867" s="7" t="str">
        <f>IFERROR(VLOOKUP(Table1[[#This Row],[Stock]],[2]CUS030!$A$5:$BO$10000,28,0)/Table1[[#This Row],[Rate
(L/S)]],"")</f>
        <v/>
      </c>
      <c r="X867" s="7" t="str">
        <f>IFERROR(VLOOKUP(Table1[[#This Row],[Stock]],[2]CUS030!$A$5:$BO$10000,29,0)/Table1[[#This Row],[Rate
(L/S)]],"")</f>
        <v/>
      </c>
      <c r="Y867" s="7" t="str">
        <f>IFERROR(VLOOKUP(Table1[[#This Row],[Stock]],[2]CUS030!$A$5:$BO$10000,30,0)/Table1[[#This Row],[Rate
(L/S)]],"")</f>
        <v/>
      </c>
      <c r="Z867" s="7" t="str">
        <f>IFERROR(VLOOKUP(Table1[[#This Row],[Stock]],[2]CUS030!$A$5:$BO$10000,31,0)/Table1[[#This Row],[Rate
(L/S)]],"")</f>
        <v/>
      </c>
      <c r="AA867" s="7" t="str">
        <f>IFERROR(VLOOKUP(Table1[[#This Row],[Stock]],[2]CUS030!$A$5:$BO$10000,32,0)/Table1[[#This Row],[Rate
(L/S)]],"")</f>
        <v/>
      </c>
      <c r="AB867" s="7" t="str">
        <f>IFERROR(VLOOKUP(Table1[[#This Row],[Stock]],[2]CUS030!$A$5:$BO$10000,33,0)/Table1[[#This Row],[Rate
(L/S)]],"")</f>
        <v/>
      </c>
      <c r="AC867" s="7" t="str">
        <f>IFERROR(VLOOKUP(Table1[[#This Row],[Stock]],[2]CUS030!$A$5:$BO$10000,34,0)/Table1[[#This Row],[Rate
(L/S)]],"")</f>
        <v/>
      </c>
      <c r="AD867" s="7" t="str">
        <f>IFERROR(VLOOKUP(Table1[[#This Row],[Stock]],[2]CUS030!$A$5:$BO$10000,35,0)/Table1[[#This Row],[Rate
(L/S)]],"")</f>
        <v/>
      </c>
      <c r="AE867" s="7" t="str">
        <f>IFERROR(VLOOKUP(Table1[[#This Row],[Stock]],[2]CUS030!$A$5:$BO$10000,36,0)/Table1[[#This Row],[Rate
(L/S)]],"")</f>
        <v/>
      </c>
      <c r="AF867" s="7" t="str">
        <f>IFERROR(VLOOKUP(Table1[[#This Row],[Stock]],[2]CUS030!$A$5:$BO$10000,37,0)/Table1[[#This Row],[Rate
(L/S)]],"")</f>
        <v/>
      </c>
      <c r="AG867" s="7" t="str">
        <f>IFERROR(VLOOKUP(Table1[[#This Row],[Stock]],[2]CUS030!$A$5:$BO$10000,38,0)/Table1[[#This Row],[Rate
(L/S)]],"")</f>
        <v/>
      </c>
      <c r="AH867" s="7" t="str">
        <f>IFERROR(VLOOKUP(Table1[[#This Row],[Stock]],[2]CUS030!$A$5:$BO$10000,39,0)/Table1[[#This Row],[Rate
(L/S)]],"")</f>
        <v/>
      </c>
      <c r="AI867" s="7" t="str">
        <f>IFERROR(VLOOKUP(Table1[[#This Row],[Stock]],[2]CUS030!$A$5:$BO$10000,40,0)/Table1[[#This Row],[Rate
(L/S)]],"")</f>
        <v/>
      </c>
      <c r="AJ867" s="7" t="str">
        <f>IFERROR(VLOOKUP(Table1[[#This Row],[Stock]],[2]CUS030!$A$5:$BO$10000,41,0)/Table1[[#This Row],[Rate
(L/S)]],"")</f>
        <v/>
      </c>
      <c r="AK867" s="7" t="str">
        <f>IFERROR(VLOOKUP(Table1[[#This Row],[Stock]],[2]CUS030!$A$5:$BO$10000,42,0)/Table1[[#This Row],[Rate
(L/S)]],"")</f>
        <v/>
      </c>
      <c r="AL867" s="7" t="str">
        <f>IFERROR(VLOOKUP(Table1[[#This Row],[Stock]],[2]CUS030!$A$5:$BO$10000,43,0)/Table1[[#This Row],[Rate
(L/S)]],"")</f>
        <v/>
      </c>
      <c r="AM867" s="7" t="str">
        <f>IFERROR(VLOOKUP(Table1[[#This Row],[Stock]],[2]CUS030!$A$5:$BO$10000,44,0)/Table1[[#This Row],[Rate
(L/S)]],"")</f>
        <v/>
      </c>
      <c r="AN867" s="7" t="str">
        <f>IFERROR(VLOOKUP(Table1[[#This Row],[Stock]],[2]CUS030!$A$5:$BO$10000,45,0)/Table1[[#This Row],[Rate
(L/S)]],"")</f>
        <v/>
      </c>
      <c r="AO867" s="7" t="str">
        <f>IFERROR(VLOOKUP(Table1[[#This Row],[Stock]],[2]CUS030!$A$5:$BO$10000,46,0)/Table1[[#This Row],[Rate
(L/S)]],"")</f>
        <v/>
      </c>
      <c r="AP867" s="7" t="str">
        <f>IFERROR(VLOOKUP(Table1[[#This Row],[Stock]],[2]CUS030!$A$5:$BO$10000,47,0)/Table1[[#This Row],[Rate
(L/S)]],"")</f>
        <v/>
      </c>
      <c r="AQ867" s="7" t="str">
        <f>IFERROR(VLOOKUP(Table1[[#This Row],[Stock]],[2]CUS030!$A$5:$BO$10000,48,0)/Table1[[#This Row],[Rate
(L/S)]],"")</f>
        <v/>
      </c>
      <c r="AR867" s="7" t="str">
        <f>IFERROR(VLOOKUP(Table1[[#This Row],[Stock]],[2]CUS030!$A$5:$BO$10000,49,0)/Table1[[#This Row],[Rate
(L/S)]],"")</f>
        <v/>
      </c>
      <c r="AS867" s="7" t="str">
        <f>IFERROR(VLOOKUP(Table1[[#This Row],[Stock]],[2]CUS030!$A$5:$BO$10000,50,0)/Table1[[#This Row],[Rate
(L/S)]],"")</f>
        <v/>
      </c>
      <c r="AT867" s="7" t="str">
        <f>IFERROR(VLOOKUP(Table1[[#This Row],[Stock]],[2]CUS030!$A$5:$BO$10000,51,0)/Table1[[#This Row],[Rate
(L/S)]],"")</f>
        <v/>
      </c>
      <c r="AU867" s="7" t="str">
        <f>IFERROR(VLOOKUP(Table1[[#This Row],[Stock]],[2]CUS030!$A$5:$BO$10000,52,0)/Table1[[#This Row],[Rate
(L/S)]],"")</f>
        <v/>
      </c>
      <c r="AV867" s="7" t="str">
        <f>IFERROR(VLOOKUP(Table1[[#This Row],[Stock]],[2]CUS030!$A$5:$BO$10000,53,0)/Table1[[#This Row],[Rate
(L/S)]],"")</f>
        <v/>
      </c>
      <c r="AW867" s="7" t="str">
        <f>IFERROR(VLOOKUP(Table1[[#This Row],[Stock]],[2]CUS030!$A$5:$BO$10000,54,0)/Table1[[#This Row],[Rate
(L/S)]],"")</f>
        <v/>
      </c>
      <c r="AX867" s="7" t="str">
        <f>IFERROR(VLOOKUP(Table1[[#This Row],[Stock]],[2]CUS030!$A$5:$BO$10000,55,0)/Table1[[#This Row],[Rate
(L/S)]],"")</f>
        <v/>
      </c>
      <c r="AY867" s="7" t="str">
        <f>IFERROR(VLOOKUP(Table1[[#This Row],[Stock]],[2]CUS030!$A$5:$BO$10000,56,0)/Table1[[#This Row],[Rate
(L/S)]],"")</f>
        <v/>
      </c>
      <c r="AZ867" s="7" t="str">
        <f>IFERROR(VLOOKUP(Table1[[#This Row],[Stock]],[2]CUS030!$A$5:$BO$10000,57,0)/Table1[[#This Row],[Rate
(L/S)]],"")</f>
        <v/>
      </c>
      <c r="BA867" s="7" t="str">
        <f>IFERROR(VLOOKUP(Table1[[#This Row],[Stock]],[2]CUS030!$A$5:$BO$10000,58,0)/Table1[[#This Row],[Rate
(L/S)]],"")</f>
        <v/>
      </c>
      <c r="BB867" s="7" t="str">
        <f>IFERROR(VLOOKUP(Table1[[#This Row],[Stock]],[2]CUS030!$A$5:$BO$10000,59,0)/Table1[[#This Row],[Rate
(L/S)]],"")</f>
        <v/>
      </c>
      <c r="BC867" s="7" t="str">
        <f>IFERROR(VLOOKUP(Table1[[#This Row],[Stock]],[2]CUS030!$A$5:$BO$10000,60,0)/Table1[[#This Row],[Rate
(L/S)]],"")</f>
        <v/>
      </c>
      <c r="BD867" s="7" t="str">
        <f>IFERROR(VLOOKUP(Table1[[#This Row],[Stock]],[2]CUS030!$A$5:$BO$10000,61,0)/Table1[[#This Row],[Rate
(L/S)]],"")</f>
        <v/>
      </c>
      <c r="BE867" s="7" t="str">
        <f>IFERROR(VLOOKUP(Table1[[#This Row],[Stock]],[2]CUS030!$A$5:$BO$10000,62,0)/Table1[[#This Row],[Rate
(L/S)]],"")</f>
        <v/>
      </c>
      <c r="BF867" s="7" t="str">
        <f>IFERROR(VLOOKUP(Table1[[#This Row],[Stock]],[2]CUS030!$A$5:$BO$10000,63,0)/Table1[[#This Row],[Rate
(L/S)]],"")</f>
        <v/>
      </c>
      <c r="BG867" s="7" t="str">
        <f>IFERROR(VLOOKUP(Table1[[#This Row],[Stock]],[2]CUS030!$A$5:$BO$10000,64,0)/Table1[[#This Row],[Rate
(L/S)]],"")</f>
        <v/>
      </c>
      <c r="BH867" s="7" t="str">
        <f>IFERROR(VLOOKUP(Table1[[#This Row],[Stock]],[2]CUS030!$A$5:$BO$10000,65,0)/Table1[[#This Row],[Rate
(L/S)]],"")</f>
        <v/>
      </c>
      <c r="BI867" s="7" t="s">
        <v>1</v>
      </c>
      <c r="BJ867" s="15">
        <f>IFERROR(IF(Table1[[#This Row],[S.Material]]="S",(Table1[[#This Row],[Total Qty]]+Table1[[#This Row],[N+1]]+Table1[[#This Row],[N+2]]),Table1[[#This Row],[Total Qty]]+Table1[[#This Row],[N+1]]),)</f>
        <v>0</v>
      </c>
      <c r="BK867" s="7" t="str">
        <f>IFERROR(IF(((AVERAGE((Table1[[#This Row],[N+1]],Table1[[#This Row],[N+2]]),Table1[[#This Row],[N+3]])-(Table1[[#This Row],[Total Qty]])))&gt;500,"Fixed&gt;500pcs",""),"")</f>
        <v/>
      </c>
      <c r="BL867" s="7" t="str">
        <f>IF(AND(Table1[[#This Row],[Last Forcast]]=0,Table1[[#This Row],[Total Qty]]&gt;0,Table1[[#This Row],[N+1]]&gt;0),"Check PO again","")</f>
        <v/>
      </c>
    </row>
    <row r="868" spans="2:64" x14ac:dyDescent="0.3">
      <c r="B868">
        <v>866</v>
      </c>
      <c r="C868" t="s">
        <v>2245</v>
      </c>
      <c r="D868">
        <f>IFERROR(ROUND((MID(Table1[[#This Row],[Production]],35,(LEN(Table1[[#This Row],[Production]]))-37)/(MID(Table1[[#This Row],[Stock]],35,(LEN(Table1[[#This Row],[Stock]]))-37))),0),"")</f>
        <v>1</v>
      </c>
      <c r="E868" t="s">
        <v>2245</v>
      </c>
      <c r="F868" s="16">
        <f>VLOOKUP(LEFT(Table1[[#This Row],[Production]],LEN(Table1[[#This Row],[Production]])-7),Item!$A$5:$Z$1000,26,0)</f>
        <v>2.9489999999999998</v>
      </c>
      <c r="H868" s="8" t="str">
        <f>IFERROR(VLOOKUP(MID(Table1[[#This Row],[Production]],10,2),Special!$B$2:$D$26,3,0),"")</f>
        <v>-</v>
      </c>
      <c r="J868" t="b">
        <f>EXACT(LEFT(Table1[[#This Row],[Stock]],12),LEFT(Table1[[#This Row],[Production]],12))</f>
        <v>1</v>
      </c>
      <c r="K868" t="b">
        <f>EXACT((RIGHT(Table1[[#This Row],[Stock]],3)),((RIGHT(Table1[[#This Row],[Production]],3))))</f>
        <v>1</v>
      </c>
      <c r="L868" s="14" t="str">
        <f>IFERROR(VLOOKUP(Table1[[#This Row],[Stock]],[1]Sheet1!$A$7:$N$10000,14,0),"")</f>
        <v/>
      </c>
      <c r="M868" s="14" t="str">
        <f>IFERROR(ROUND((Table1[[#This Row],[Stock
(S&amp;L)]]/Table1[[#This Row],[Rate
(L/S)]]),0),"")</f>
        <v/>
      </c>
      <c r="O868" t="str">
        <f>IF(Table1[[#This Row],[Rate
(L/S)]]=1,"P/E","C")</f>
        <v>P/E</v>
      </c>
      <c r="P868" s="7" t="str">
        <f>IFERROR(VLOOKUP(Table1[[#This Row],[Stock]],[2]CUS030!$A$5:$BO$10000,21,0)/Table1[[#This Row],[Rate
(L/S)]],"")</f>
        <v/>
      </c>
      <c r="Q868" s="7" t="str">
        <f>IFERROR(VLOOKUP(Table1[[#This Row],[Stock]],[2]CUS030!$A$5:$BO$10000,22,0)/Table1[[#This Row],[Rate
(L/S)]],"")</f>
        <v/>
      </c>
      <c r="R868" s="7" t="str">
        <f>IFERROR(VLOOKUP(Table1[[#This Row],[Stock]],[2]CUS030!$A$5:$BO$10000,23,0)/Table1[[#This Row],[Rate
(L/S)]],"")</f>
        <v/>
      </c>
      <c r="S868" s="7" t="str">
        <f>IFERROR(VLOOKUP(Table1[[#This Row],[Stock]],[2]CUS030!$A$5:$BO$10000,24,0)/Table1[[#This Row],[Rate
(L/S)]],"")</f>
        <v/>
      </c>
      <c r="T868" s="7" t="str">
        <f>IFERROR(VLOOKUP(Table1[[#This Row],[Stock]],[2]CUS030!$A$5:$BO$10000,25,0)/Table1[[#This Row],[Rate
(L/S)]],"")</f>
        <v/>
      </c>
      <c r="U868" s="7" t="str">
        <f>IFERROR(VLOOKUP(Table1[[#This Row],[Stock]],[2]CUS030!$A$5:$BO$10000,26,0)/Table1[[#This Row],[Rate
(L/S)]],"")</f>
        <v/>
      </c>
      <c r="V868" s="7" t="str">
        <f>IFERROR(VLOOKUP(Table1[[#This Row],[Stock]],[2]CUS030!$A$5:$BO$10000,27,0)/Table1[[#This Row],[Rate
(L/S)]],"")</f>
        <v/>
      </c>
      <c r="W868" s="7" t="str">
        <f>IFERROR(VLOOKUP(Table1[[#This Row],[Stock]],[2]CUS030!$A$5:$BO$10000,28,0)/Table1[[#This Row],[Rate
(L/S)]],"")</f>
        <v/>
      </c>
      <c r="X868" s="7" t="str">
        <f>IFERROR(VLOOKUP(Table1[[#This Row],[Stock]],[2]CUS030!$A$5:$BO$10000,29,0)/Table1[[#This Row],[Rate
(L/S)]],"")</f>
        <v/>
      </c>
      <c r="Y868" s="7" t="str">
        <f>IFERROR(VLOOKUP(Table1[[#This Row],[Stock]],[2]CUS030!$A$5:$BO$10000,30,0)/Table1[[#This Row],[Rate
(L/S)]],"")</f>
        <v/>
      </c>
      <c r="Z868" s="7" t="str">
        <f>IFERROR(VLOOKUP(Table1[[#This Row],[Stock]],[2]CUS030!$A$5:$BO$10000,31,0)/Table1[[#This Row],[Rate
(L/S)]],"")</f>
        <v/>
      </c>
      <c r="AA868" s="7" t="str">
        <f>IFERROR(VLOOKUP(Table1[[#This Row],[Stock]],[2]CUS030!$A$5:$BO$10000,32,0)/Table1[[#This Row],[Rate
(L/S)]],"")</f>
        <v/>
      </c>
      <c r="AB868" s="7" t="str">
        <f>IFERROR(VLOOKUP(Table1[[#This Row],[Stock]],[2]CUS030!$A$5:$BO$10000,33,0)/Table1[[#This Row],[Rate
(L/S)]],"")</f>
        <v/>
      </c>
      <c r="AC868" s="7" t="str">
        <f>IFERROR(VLOOKUP(Table1[[#This Row],[Stock]],[2]CUS030!$A$5:$BO$10000,34,0)/Table1[[#This Row],[Rate
(L/S)]],"")</f>
        <v/>
      </c>
      <c r="AD868" s="7" t="str">
        <f>IFERROR(VLOOKUP(Table1[[#This Row],[Stock]],[2]CUS030!$A$5:$BO$10000,35,0)/Table1[[#This Row],[Rate
(L/S)]],"")</f>
        <v/>
      </c>
      <c r="AE868" s="7" t="str">
        <f>IFERROR(VLOOKUP(Table1[[#This Row],[Stock]],[2]CUS030!$A$5:$BO$10000,36,0)/Table1[[#This Row],[Rate
(L/S)]],"")</f>
        <v/>
      </c>
      <c r="AF868" s="7" t="str">
        <f>IFERROR(VLOOKUP(Table1[[#This Row],[Stock]],[2]CUS030!$A$5:$BO$10000,37,0)/Table1[[#This Row],[Rate
(L/S)]],"")</f>
        <v/>
      </c>
      <c r="AG868" s="7" t="str">
        <f>IFERROR(VLOOKUP(Table1[[#This Row],[Stock]],[2]CUS030!$A$5:$BO$10000,38,0)/Table1[[#This Row],[Rate
(L/S)]],"")</f>
        <v/>
      </c>
      <c r="AH868" s="7" t="str">
        <f>IFERROR(VLOOKUP(Table1[[#This Row],[Stock]],[2]CUS030!$A$5:$BO$10000,39,0)/Table1[[#This Row],[Rate
(L/S)]],"")</f>
        <v/>
      </c>
      <c r="AI868" s="7" t="str">
        <f>IFERROR(VLOOKUP(Table1[[#This Row],[Stock]],[2]CUS030!$A$5:$BO$10000,40,0)/Table1[[#This Row],[Rate
(L/S)]],"")</f>
        <v/>
      </c>
      <c r="AJ868" s="7" t="str">
        <f>IFERROR(VLOOKUP(Table1[[#This Row],[Stock]],[2]CUS030!$A$5:$BO$10000,41,0)/Table1[[#This Row],[Rate
(L/S)]],"")</f>
        <v/>
      </c>
      <c r="AK868" s="7" t="str">
        <f>IFERROR(VLOOKUP(Table1[[#This Row],[Stock]],[2]CUS030!$A$5:$BO$10000,42,0)/Table1[[#This Row],[Rate
(L/S)]],"")</f>
        <v/>
      </c>
      <c r="AL868" s="7" t="str">
        <f>IFERROR(VLOOKUP(Table1[[#This Row],[Stock]],[2]CUS030!$A$5:$BO$10000,43,0)/Table1[[#This Row],[Rate
(L/S)]],"")</f>
        <v/>
      </c>
      <c r="AM868" s="7" t="str">
        <f>IFERROR(VLOOKUP(Table1[[#This Row],[Stock]],[2]CUS030!$A$5:$BO$10000,44,0)/Table1[[#This Row],[Rate
(L/S)]],"")</f>
        <v/>
      </c>
      <c r="AN868" s="7" t="str">
        <f>IFERROR(VLOOKUP(Table1[[#This Row],[Stock]],[2]CUS030!$A$5:$BO$10000,45,0)/Table1[[#This Row],[Rate
(L/S)]],"")</f>
        <v/>
      </c>
      <c r="AO868" s="7" t="str">
        <f>IFERROR(VLOOKUP(Table1[[#This Row],[Stock]],[2]CUS030!$A$5:$BO$10000,46,0)/Table1[[#This Row],[Rate
(L/S)]],"")</f>
        <v/>
      </c>
      <c r="AP868" s="7" t="str">
        <f>IFERROR(VLOOKUP(Table1[[#This Row],[Stock]],[2]CUS030!$A$5:$BO$10000,47,0)/Table1[[#This Row],[Rate
(L/S)]],"")</f>
        <v/>
      </c>
      <c r="AQ868" s="7" t="str">
        <f>IFERROR(VLOOKUP(Table1[[#This Row],[Stock]],[2]CUS030!$A$5:$BO$10000,48,0)/Table1[[#This Row],[Rate
(L/S)]],"")</f>
        <v/>
      </c>
      <c r="AR868" s="7" t="str">
        <f>IFERROR(VLOOKUP(Table1[[#This Row],[Stock]],[2]CUS030!$A$5:$BO$10000,49,0)/Table1[[#This Row],[Rate
(L/S)]],"")</f>
        <v/>
      </c>
      <c r="AS868" s="7" t="str">
        <f>IFERROR(VLOOKUP(Table1[[#This Row],[Stock]],[2]CUS030!$A$5:$BO$10000,50,0)/Table1[[#This Row],[Rate
(L/S)]],"")</f>
        <v/>
      </c>
      <c r="AT868" s="7" t="str">
        <f>IFERROR(VLOOKUP(Table1[[#This Row],[Stock]],[2]CUS030!$A$5:$BO$10000,51,0)/Table1[[#This Row],[Rate
(L/S)]],"")</f>
        <v/>
      </c>
      <c r="AU868" s="7" t="str">
        <f>IFERROR(VLOOKUP(Table1[[#This Row],[Stock]],[2]CUS030!$A$5:$BO$10000,52,0)/Table1[[#This Row],[Rate
(L/S)]],"")</f>
        <v/>
      </c>
      <c r="AV868" s="7" t="str">
        <f>IFERROR(VLOOKUP(Table1[[#This Row],[Stock]],[2]CUS030!$A$5:$BO$10000,53,0)/Table1[[#This Row],[Rate
(L/S)]],"")</f>
        <v/>
      </c>
      <c r="AW868" s="7" t="str">
        <f>IFERROR(VLOOKUP(Table1[[#This Row],[Stock]],[2]CUS030!$A$5:$BO$10000,54,0)/Table1[[#This Row],[Rate
(L/S)]],"")</f>
        <v/>
      </c>
      <c r="AX868" s="7" t="str">
        <f>IFERROR(VLOOKUP(Table1[[#This Row],[Stock]],[2]CUS030!$A$5:$BO$10000,55,0)/Table1[[#This Row],[Rate
(L/S)]],"")</f>
        <v/>
      </c>
      <c r="AY868" s="7" t="str">
        <f>IFERROR(VLOOKUP(Table1[[#This Row],[Stock]],[2]CUS030!$A$5:$BO$10000,56,0)/Table1[[#This Row],[Rate
(L/S)]],"")</f>
        <v/>
      </c>
      <c r="AZ868" s="7" t="str">
        <f>IFERROR(VLOOKUP(Table1[[#This Row],[Stock]],[2]CUS030!$A$5:$BO$10000,57,0)/Table1[[#This Row],[Rate
(L/S)]],"")</f>
        <v/>
      </c>
      <c r="BA868" s="7" t="str">
        <f>IFERROR(VLOOKUP(Table1[[#This Row],[Stock]],[2]CUS030!$A$5:$BO$10000,58,0)/Table1[[#This Row],[Rate
(L/S)]],"")</f>
        <v/>
      </c>
      <c r="BB868" s="7" t="str">
        <f>IFERROR(VLOOKUP(Table1[[#This Row],[Stock]],[2]CUS030!$A$5:$BO$10000,59,0)/Table1[[#This Row],[Rate
(L/S)]],"")</f>
        <v/>
      </c>
      <c r="BC868" s="7" t="str">
        <f>IFERROR(VLOOKUP(Table1[[#This Row],[Stock]],[2]CUS030!$A$5:$BO$10000,60,0)/Table1[[#This Row],[Rate
(L/S)]],"")</f>
        <v/>
      </c>
      <c r="BD868" s="7" t="str">
        <f>IFERROR(VLOOKUP(Table1[[#This Row],[Stock]],[2]CUS030!$A$5:$BO$10000,61,0)/Table1[[#This Row],[Rate
(L/S)]],"")</f>
        <v/>
      </c>
      <c r="BE868" s="7" t="str">
        <f>IFERROR(VLOOKUP(Table1[[#This Row],[Stock]],[2]CUS030!$A$5:$BO$10000,62,0)/Table1[[#This Row],[Rate
(L/S)]],"")</f>
        <v/>
      </c>
      <c r="BF868" s="7" t="str">
        <f>IFERROR(VLOOKUP(Table1[[#This Row],[Stock]],[2]CUS030!$A$5:$BO$10000,63,0)/Table1[[#This Row],[Rate
(L/S)]],"")</f>
        <v/>
      </c>
      <c r="BG868" s="7" t="str">
        <f>IFERROR(VLOOKUP(Table1[[#This Row],[Stock]],[2]CUS030!$A$5:$BO$10000,64,0)/Table1[[#This Row],[Rate
(L/S)]],"")</f>
        <v/>
      </c>
      <c r="BH868" s="7" t="str">
        <f>IFERROR(VLOOKUP(Table1[[#This Row],[Stock]],[2]CUS030!$A$5:$BO$10000,65,0)/Table1[[#This Row],[Rate
(L/S)]],"")</f>
        <v/>
      </c>
      <c r="BI868" s="7" t="s">
        <v>1</v>
      </c>
      <c r="BJ868" s="15">
        <f>IFERROR(IF(Table1[[#This Row],[S.Material]]="S",(Table1[[#This Row],[Total Qty]]+Table1[[#This Row],[N+1]]+Table1[[#This Row],[N+2]]),Table1[[#This Row],[Total Qty]]+Table1[[#This Row],[N+1]]),)</f>
        <v>0</v>
      </c>
      <c r="BK868" s="7" t="str">
        <f>IFERROR(IF(((AVERAGE((Table1[[#This Row],[N+1]],Table1[[#This Row],[N+2]]),Table1[[#This Row],[N+3]])-(Table1[[#This Row],[Total Qty]])))&gt;500,"Fixed&gt;500pcs",""),"")</f>
        <v/>
      </c>
      <c r="BL868" s="7" t="str">
        <f>IF(AND(Table1[[#This Row],[Last Forcast]]=0,Table1[[#This Row],[Total Qty]]&gt;0,Table1[[#This Row],[N+1]]&gt;0),"Check PO again","")</f>
        <v/>
      </c>
    </row>
    <row r="869" spans="2:64" x14ac:dyDescent="0.3">
      <c r="B869">
        <v>867</v>
      </c>
      <c r="C869" t="s">
        <v>2246</v>
      </c>
      <c r="D869">
        <f>IFERROR(ROUND((MID(Table1[[#This Row],[Production]],35,(LEN(Table1[[#This Row],[Production]]))-37)/(MID(Table1[[#This Row],[Stock]],35,(LEN(Table1[[#This Row],[Stock]]))-37))),0),"")</f>
        <v>8</v>
      </c>
      <c r="E869" t="s">
        <v>390</v>
      </c>
      <c r="F869" s="16">
        <f>VLOOKUP(LEFT(Table1[[#This Row],[Production]],LEN(Table1[[#This Row],[Production]])-7),Item!$A$5:$Z$1000,26,0)</f>
        <v>0.996</v>
      </c>
      <c r="H869" s="8" t="str">
        <f>IFERROR(VLOOKUP(MID(Table1[[#This Row],[Production]],10,2),Special!$B$2:$D$26,3,0),"")</f>
        <v>-</v>
      </c>
      <c r="J869" t="b">
        <f>EXACT(LEFT(Table1[[#This Row],[Stock]],12),LEFT(Table1[[#This Row],[Production]],12))</f>
        <v>1</v>
      </c>
      <c r="K869" t="b">
        <f>EXACT((RIGHT(Table1[[#This Row],[Stock]],3)),((RIGHT(Table1[[#This Row],[Production]],3))))</f>
        <v>1</v>
      </c>
      <c r="L869" s="14">
        <f>IFERROR(VLOOKUP(Table1[[#This Row],[Stock]],[1]Sheet1!$A$7:$N$10000,14,0),"")</f>
        <v>0</v>
      </c>
      <c r="M869" s="14">
        <f>IFERROR(ROUND((Table1[[#This Row],[Stock
(S&amp;L)]]/Table1[[#This Row],[Rate
(L/S)]]),0),"")</f>
        <v>0</v>
      </c>
      <c r="O869" t="str">
        <f>IF(Table1[[#This Row],[Rate
(L/S)]]=1,"P/E","C")</f>
        <v>C</v>
      </c>
      <c r="P869" s="7" t="str">
        <f>IFERROR(VLOOKUP(Table1[[#This Row],[Stock]],[2]CUS030!$A$5:$BO$10000,21,0)/Table1[[#This Row],[Rate
(L/S)]],"")</f>
        <v/>
      </c>
      <c r="Q869" s="7" t="str">
        <f>IFERROR(VLOOKUP(Table1[[#This Row],[Stock]],[2]CUS030!$A$5:$BO$10000,22,0)/Table1[[#This Row],[Rate
(L/S)]],"")</f>
        <v/>
      </c>
      <c r="R869" s="7" t="str">
        <f>IFERROR(VLOOKUP(Table1[[#This Row],[Stock]],[2]CUS030!$A$5:$BO$10000,23,0)/Table1[[#This Row],[Rate
(L/S)]],"")</f>
        <v/>
      </c>
      <c r="S869" s="7" t="str">
        <f>IFERROR(VLOOKUP(Table1[[#This Row],[Stock]],[2]CUS030!$A$5:$BO$10000,24,0)/Table1[[#This Row],[Rate
(L/S)]],"")</f>
        <v/>
      </c>
      <c r="T869" s="7" t="str">
        <f>IFERROR(VLOOKUP(Table1[[#This Row],[Stock]],[2]CUS030!$A$5:$BO$10000,25,0)/Table1[[#This Row],[Rate
(L/S)]],"")</f>
        <v/>
      </c>
      <c r="U869" s="7" t="str">
        <f>IFERROR(VLOOKUP(Table1[[#This Row],[Stock]],[2]CUS030!$A$5:$BO$10000,26,0)/Table1[[#This Row],[Rate
(L/S)]],"")</f>
        <v/>
      </c>
      <c r="V869" s="7" t="str">
        <f>IFERROR(VLOOKUP(Table1[[#This Row],[Stock]],[2]CUS030!$A$5:$BO$10000,27,0)/Table1[[#This Row],[Rate
(L/S)]],"")</f>
        <v/>
      </c>
      <c r="W869" s="7" t="str">
        <f>IFERROR(VLOOKUP(Table1[[#This Row],[Stock]],[2]CUS030!$A$5:$BO$10000,28,0)/Table1[[#This Row],[Rate
(L/S)]],"")</f>
        <v/>
      </c>
      <c r="X869" s="7" t="str">
        <f>IFERROR(VLOOKUP(Table1[[#This Row],[Stock]],[2]CUS030!$A$5:$BO$10000,29,0)/Table1[[#This Row],[Rate
(L/S)]],"")</f>
        <v/>
      </c>
      <c r="Y869" s="7" t="str">
        <f>IFERROR(VLOOKUP(Table1[[#This Row],[Stock]],[2]CUS030!$A$5:$BO$10000,30,0)/Table1[[#This Row],[Rate
(L/S)]],"")</f>
        <v/>
      </c>
      <c r="Z869" s="7" t="str">
        <f>IFERROR(VLOOKUP(Table1[[#This Row],[Stock]],[2]CUS030!$A$5:$BO$10000,31,0)/Table1[[#This Row],[Rate
(L/S)]],"")</f>
        <v/>
      </c>
      <c r="AA869" s="7" t="str">
        <f>IFERROR(VLOOKUP(Table1[[#This Row],[Stock]],[2]CUS030!$A$5:$BO$10000,32,0)/Table1[[#This Row],[Rate
(L/S)]],"")</f>
        <v/>
      </c>
      <c r="AB869" s="7" t="str">
        <f>IFERROR(VLOOKUP(Table1[[#This Row],[Stock]],[2]CUS030!$A$5:$BO$10000,33,0)/Table1[[#This Row],[Rate
(L/S)]],"")</f>
        <v/>
      </c>
      <c r="AC869" s="7" t="str">
        <f>IFERROR(VLOOKUP(Table1[[#This Row],[Stock]],[2]CUS030!$A$5:$BO$10000,34,0)/Table1[[#This Row],[Rate
(L/S)]],"")</f>
        <v/>
      </c>
      <c r="AD869" s="7" t="str">
        <f>IFERROR(VLOOKUP(Table1[[#This Row],[Stock]],[2]CUS030!$A$5:$BO$10000,35,0)/Table1[[#This Row],[Rate
(L/S)]],"")</f>
        <v/>
      </c>
      <c r="AE869" s="7" t="str">
        <f>IFERROR(VLOOKUP(Table1[[#This Row],[Stock]],[2]CUS030!$A$5:$BO$10000,36,0)/Table1[[#This Row],[Rate
(L/S)]],"")</f>
        <v/>
      </c>
      <c r="AF869" s="7" t="str">
        <f>IFERROR(VLOOKUP(Table1[[#This Row],[Stock]],[2]CUS030!$A$5:$BO$10000,37,0)/Table1[[#This Row],[Rate
(L/S)]],"")</f>
        <v/>
      </c>
      <c r="AG869" s="7" t="str">
        <f>IFERROR(VLOOKUP(Table1[[#This Row],[Stock]],[2]CUS030!$A$5:$BO$10000,38,0)/Table1[[#This Row],[Rate
(L/S)]],"")</f>
        <v/>
      </c>
      <c r="AH869" s="7" t="str">
        <f>IFERROR(VLOOKUP(Table1[[#This Row],[Stock]],[2]CUS030!$A$5:$BO$10000,39,0)/Table1[[#This Row],[Rate
(L/S)]],"")</f>
        <v/>
      </c>
      <c r="AI869" s="7" t="str">
        <f>IFERROR(VLOOKUP(Table1[[#This Row],[Stock]],[2]CUS030!$A$5:$BO$10000,40,0)/Table1[[#This Row],[Rate
(L/S)]],"")</f>
        <v/>
      </c>
      <c r="AJ869" s="7" t="str">
        <f>IFERROR(VLOOKUP(Table1[[#This Row],[Stock]],[2]CUS030!$A$5:$BO$10000,41,0)/Table1[[#This Row],[Rate
(L/S)]],"")</f>
        <v/>
      </c>
      <c r="AK869" s="7" t="str">
        <f>IFERROR(VLOOKUP(Table1[[#This Row],[Stock]],[2]CUS030!$A$5:$BO$10000,42,0)/Table1[[#This Row],[Rate
(L/S)]],"")</f>
        <v/>
      </c>
      <c r="AL869" s="7" t="str">
        <f>IFERROR(VLOOKUP(Table1[[#This Row],[Stock]],[2]CUS030!$A$5:$BO$10000,43,0)/Table1[[#This Row],[Rate
(L/S)]],"")</f>
        <v/>
      </c>
      <c r="AM869" s="7" t="str">
        <f>IFERROR(VLOOKUP(Table1[[#This Row],[Stock]],[2]CUS030!$A$5:$BO$10000,44,0)/Table1[[#This Row],[Rate
(L/S)]],"")</f>
        <v/>
      </c>
      <c r="AN869" s="7" t="str">
        <f>IFERROR(VLOOKUP(Table1[[#This Row],[Stock]],[2]CUS030!$A$5:$BO$10000,45,0)/Table1[[#This Row],[Rate
(L/S)]],"")</f>
        <v/>
      </c>
      <c r="AO869" s="7" t="str">
        <f>IFERROR(VLOOKUP(Table1[[#This Row],[Stock]],[2]CUS030!$A$5:$BO$10000,46,0)/Table1[[#This Row],[Rate
(L/S)]],"")</f>
        <v/>
      </c>
      <c r="AP869" s="7" t="str">
        <f>IFERROR(VLOOKUP(Table1[[#This Row],[Stock]],[2]CUS030!$A$5:$BO$10000,47,0)/Table1[[#This Row],[Rate
(L/S)]],"")</f>
        <v/>
      </c>
      <c r="AQ869" s="7" t="str">
        <f>IFERROR(VLOOKUP(Table1[[#This Row],[Stock]],[2]CUS030!$A$5:$BO$10000,48,0)/Table1[[#This Row],[Rate
(L/S)]],"")</f>
        <v/>
      </c>
      <c r="AR869" s="7" t="str">
        <f>IFERROR(VLOOKUP(Table1[[#This Row],[Stock]],[2]CUS030!$A$5:$BO$10000,49,0)/Table1[[#This Row],[Rate
(L/S)]],"")</f>
        <v/>
      </c>
      <c r="AS869" s="7" t="str">
        <f>IFERROR(VLOOKUP(Table1[[#This Row],[Stock]],[2]CUS030!$A$5:$BO$10000,50,0)/Table1[[#This Row],[Rate
(L/S)]],"")</f>
        <v/>
      </c>
      <c r="AT869" s="7" t="str">
        <f>IFERROR(VLOOKUP(Table1[[#This Row],[Stock]],[2]CUS030!$A$5:$BO$10000,51,0)/Table1[[#This Row],[Rate
(L/S)]],"")</f>
        <v/>
      </c>
      <c r="AU869" s="7" t="str">
        <f>IFERROR(VLOOKUP(Table1[[#This Row],[Stock]],[2]CUS030!$A$5:$BO$10000,52,0)/Table1[[#This Row],[Rate
(L/S)]],"")</f>
        <v/>
      </c>
      <c r="AV869" s="7" t="str">
        <f>IFERROR(VLOOKUP(Table1[[#This Row],[Stock]],[2]CUS030!$A$5:$BO$10000,53,0)/Table1[[#This Row],[Rate
(L/S)]],"")</f>
        <v/>
      </c>
      <c r="AW869" s="7" t="str">
        <f>IFERROR(VLOOKUP(Table1[[#This Row],[Stock]],[2]CUS030!$A$5:$BO$10000,54,0)/Table1[[#This Row],[Rate
(L/S)]],"")</f>
        <v/>
      </c>
      <c r="AX869" s="7" t="str">
        <f>IFERROR(VLOOKUP(Table1[[#This Row],[Stock]],[2]CUS030!$A$5:$BO$10000,55,0)/Table1[[#This Row],[Rate
(L/S)]],"")</f>
        <v/>
      </c>
      <c r="AY869" s="7" t="str">
        <f>IFERROR(VLOOKUP(Table1[[#This Row],[Stock]],[2]CUS030!$A$5:$BO$10000,56,0)/Table1[[#This Row],[Rate
(L/S)]],"")</f>
        <v/>
      </c>
      <c r="AZ869" s="7" t="str">
        <f>IFERROR(VLOOKUP(Table1[[#This Row],[Stock]],[2]CUS030!$A$5:$BO$10000,57,0)/Table1[[#This Row],[Rate
(L/S)]],"")</f>
        <v/>
      </c>
      <c r="BA869" s="7" t="str">
        <f>IFERROR(VLOOKUP(Table1[[#This Row],[Stock]],[2]CUS030!$A$5:$BO$10000,58,0)/Table1[[#This Row],[Rate
(L/S)]],"")</f>
        <v/>
      </c>
      <c r="BB869" s="7" t="str">
        <f>IFERROR(VLOOKUP(Table1[[#This Row],[Stock]],[2]CUS030!$A$5:$BO$10000,59,0)/Table1[[#This Row],[Rate
(L/S)]],"")</f>
        <v/>
      </c>
      <c r="BC869" s="7" t="str">
        <f>IFERROR(VLOOKUP(Table1[[#This Row],[Stock]],[2]CUS030!$A$5:$BO$10000,60,0)/Table1[[#This Row],[Rate
(L/S)]],"")</f>
        <v/>
      </c>
      <c r="BD869" s="7" t="str">
        <f>IFERROR(VLOOKUP(Table1[[#This Row],[Stock]],[2]CUS030!$A$5:$BO$10000,61,0)/Table1[[#This Row],[Rate
(L/S)]],"")</f>
        <v/>
      </c>
      <c r="BE869" s="7" t="str">
        <f>IFERROR(VLOOKUP(Table1[[#This Row],[Stock]],[2]CUS030!$A$5:$BO$10000,62,0)/Table1[[#This Row],[Rate
(L/S)]],"")</f>
        <v/>
      </c>
      <c r="BF869" s="7" t="str">
        <f>IFERROR(VLOOKUP(Table1[[#This Row],[Stock]],[2]CUS030!$A$5:$BO$10000,63,0)/Table1[[#This Row],[Rate
(L/S)]],"")</f>
        <v/>
      </c>
      <c r="BG869" s="7" t="str">
        <f>IFERROR(VLOOKUP(Table1[[#This Row],[Stock]],[2]CUS030!$A$5:$BO$10000,64,0)/Table1[[#This Row],[Rate
(L/S)]],"")</f>
        <v/>
      </c>
      <c r="BH869" s="7" t="str">
        <f>IFERROR(VLOOKUP(Table1[[#This Row],[Stock]],[2]CUS030!$A$5:$BO$10000,65,0)/Table1[[#This Row],[Rate
(L/S)]],"")</f>
        <v/>
      </c>
      <c r="BI869" s="7" t="s">
        <v>1</v>
      </c>
      <c r="BJ869" s="15">
        <f>IFERROR(IF(Table1[[#This Row],[S.Material]]="S",(Table1[[#This Row],[Total Qty]]+Table1[[#This Row],[N+1]]+Table1[[#This Row],[N+2]]),Table1[[#This Row],[Total Qty]]+Table1[[#This Row],[N+1]]),)</f>
        <v>0</v>
      </c>
      <c r="BK869" s="7" t="str">
        <f>IFERROR(IF(((AVERAGE((Table1[[#This Row],[N+1]],Table1[[#This Row],[N+2]]),Table1[[#This Row],[N+3]])-(Table1[[#This Row],[Total Qty]])))&gt;500,"Fixed&gt;500pcs",""),"")</f>
        <v/>
      </c>
      <c r="BL869" s="7" t="str">
        <f>IF(AND(Table1[[#This Row],[Last Forcast]]=0,Table1[[#This Row],[Total Qty]]&gt;0,Table1[[#This Row],[N+1]]&gt;0),"Check PO again","")</f>
        <v/>
      </c>
    </row>
    <row r="870" spans="2:64" x14ac:dyDescent="0.3">
      <c r="B870">
        <v>868</v>
      </c>
      <c r="C870" t="s">
        <v>2247</v>
      </c>
      <c r="D870">
        <f>IFERROR(ROUND((MID(Table1[[#This Row],[Production]],35,(LEN(Table1[[#This Row],[Production]]))-37)/(MID(Table1[[#This Row],[Stock]],35,(LEN(Table1[[#This Row],[Stock]]))-37))),0),"")</f>
        <v>15</v>
      </c>
      <c r="E870" t="s">
        <v>513</v>
      </c>
      <c r="F870" s="16">
        <f>VLOOKUP(LEFT(Table1[[#This Row],[Production]],LEN(Table1[[#This Row],[Production]])-7),Item!$A$5:$Z$1000,26,0)</f>
        <v>1.3120000000000001</v>
      </c>
      <c r="H870" s="8" t="str">
        <f>IFERROR(VLOOKUP(MID(Table1[[#This Row],[Production]],10,2),Special!$B$2:$D$26,3,0),"")</f>
        <v>S</v>
      </c>
      <c r="J870" t="b">
        <f>EXACT(LEFT(Table1[[#This Row],[Stock]],12),LEFT(Table1[[#This Row],[Production]],12))</f>
        <v>1</v>
      </c>
      <c r="K870" t="b">
        <f>EXACT((RIGHT(Table1[[#This Row],[Stock]],3)),((RIGHT(Table1[[#This Row],[Production]],3))))</f>
        <v>1</v>
      </c>
      <c r="L870" s="14">
        <f>IFERROR(VLOOKUP(Table1[[#This Row],[Stock]],[1]Sheet1!$A$7:$N$10000,14,0),"")</f>
        <v>1351</v>
      </c>
      <c r="M870" s="14">
        <f>IFERROR(ROUND((Table1[[#This Row],[Stock
(S&amp;L)]]/Table1[[#This Row],[Rate
(L/S)]]),0),"")</f>
        <v>90</v>
      </c>
      <c r="O870" t="str">
        <f>IF(Table1[[#This Row],[Rate
(L/S)]]=1,"P/E","C")</f>
        <v>C</v>
      </c>
      <c r="P870" s="7">
        <f>IFERROR(VLOOKUP(Table1[[#This Row],[Stock]],[2]CUS030!$A$5:$BO$10000,21,0)/Table1[[#This Row],[Rate
(L/S)]],"")</f>
        <v>0</v>
      </c>
      <c r="Q870" s="7">
        <f>IFERROR(VLOOKUP(Table1[[#This Row],[Stock]],[2]CUS030!$A$5:$BO$10000,22,0)/Table1[[#This Row],[Rate
(L/S)]],"")</f>
        <v>0</v>
      </c>
      <c r="R870" s="7">
        <f>IFERROR(VLOOKUP(Table1[[#This Row],[Stock]],[2]CUS030!$A$5:$BO$10000,23,0)/Table1[[#This Row],[Rate
(L/S)]],"")</f>
        <v>0</v>
      </c>
      <c r="S870" s="7">
        <f>IFERROR(VLOOKUP(Table1[[#This Row],[Stock]],[2]CUS030!$A$5:$BO$10000,24,0)/Table1[[#This Row],[Rate
(L/S)]],"")</f>
        <v>0</v>
      </c>
      <c r="T870" s="7">
        <f>IFERROR(VLOOKUP(Table1[[#This Row],[Stock]],[2]CUS030!$A$5:$BO$10000,25,0)/Table1[[#This Row],[Rate
(L/S)]],"")</f>
        <v>0</v>
      </c>
      <c r="U870" s="7">
        <f>IFERROR(VLOOKUP(Table1[[#This Row],[Stock]],[2]CUS030!$A$5:$BO$10000,26,0)/Table1[[#This Row],[Rate
(L/S)]],"")</f>
        <v>0</v>
      </c>
      <c r="V870" s="7">
        <f>IFERROR(VLOOKUP(Table1[[#This Row],[Stock]],[2]CUS030!$A$5:$BO$10000,27,0)/Table1[[#This Row],[Rate
(L/S)]],"")</f>
        <v>0</v>
      </c>
      <c r="W870" s="7">
        <f>IFERROR(VLOOKUP(Table1[[#This Row],[Stock]],[2]CUS030!$A$5:$BO$10000,28,0)/Table1[[#This Row],[Rate
(L/S)]],"")</f>
        <v>0</v>
      </c>
      <c r="X870" s="7">
        <f>IFERROR(VLOOKUP(Table1[[#This Row],[Stock]],[2]CUS030!$A$5:$BO$10000,29,0)/Table1[[#This Row],[Rate
(L/S)]],"")</f>
        <v>0</v>
      </c>
      <c r="Y870" s="7">
        <f>IFERROR(VLOOKUP(Table1[[#This Row],[Stock]],[2]CUS030!$A$5:$BO$10000,30,0)/Table1[[#This Row],[Rate
(L/S)]],"")</f>
        <v>0</v>
      </c>
      <c r="Z870" s="7">
        <f>IFERROR(VLOOKUP(Table1[[#This Row],[Stock]],[2]CUS030!$A$5:$BO$10000,31,0)/Table1[[#This Row],[Rate
(L/S)]],"")</f>
        <v>0</v>
      </c>
      <c r="AA870" s="7">
        <f>IFERROR(VLOOKUP(Table1[[#This Row],[Stock]],[2]CUS030!$A$5:$BO$10000,32,0)/Table1[[#This Row],[Rate
(L/S)]],"")</f>
        <v>0</v>
      </c>
      <c r="AB870" s="7">
        <f>IFERROR(VLOOKUP(Table1[[#This Row],[Stock]],[2]CUS030!$A$5:$BO$10000,33,0)/Table1[[#This Row],[Rate
(L/S)]],"")</f>
        <v>0</v>
      </c>
      <c r="AC870" s="7">
        <f>IFERROR(VLOOKUP(Table1[[#This Row],[Stock]],[2]CUS030!$A$5:$BO$10000,34,0)/Table1[[#This Row],[Rate
(L/S)]],"")</f>
        <v>0</v>
      </c>
      <c r="AD870" s="7">
        <f>IFERROR(VLOOKUP(Table1[[#This Row],[Stock]],[2]CUS030!$A$5:$BO$10000,35,0)/Table1[[#This Row],[Rate
(L/S)]],"")</f>
        <v>0</v>
      </c>
      <c r="AE870" s="7">
        <f>IFERROR(VLOOKUP(Table1[[#This Row],[Stock]],[2]CUS030!$A$5:$BO$10000,36,0)/Table1[[#This Row],[Rate
(L/S)]],"")</f>
        <v>0</v>
      </c>
      <c r="AF870" s="7">
        <f>IFERROR(VLOOKUP(Table1[[#This Row],[Stock]],[2]CUS030!$A$5:$BO$10000,37,0)/Table1[[#This Row],[Rate
(L/S)]],"")</f>
        <v>0</v>
      </c>
      <c r="AG870" s="7">
        <f>IFERROR(VLOOKUP(Table1[[#This Row],[Stock]],[2]CUS030!$A$5:$BO$10000,38,0)/Table1[[#This Row],[Rate
(L/S)]],"")</f>
        <v>0</v>
      </c>
      <c r="AH870" s="7">
        <f>IFERROR(VLOOKUP(Table1[[#This Row],[Stock]],[2]CUS030!$A$5:$BO$10000,39,0)/Table1[[#This Row],[Rate
(L/S)]],"")</f>
        <v>0</v>
      </c>
      <c r="AI870" s="7">
        <f>IFERROR(VLOOKUP(Table1[[#This Row],[Stock]],[2]CUS030!$A$5:$BO$10000,40,0)/Table1[[#This Row],[Rate
(L/S)]],"")</f>
        <v>0</v>
      </c>
      <c r="AJ870" s="7">
        <f>IFERROR(VLOOKUP(Table1[[#This Row],[Stock]],[2]CUS030!$A$5:$BO$10000,41,0)/Table1[[#This Row],[Rate
(L/S)]],"")</f>
        <v>0</v>
      </c>
      <c r="AK870" s="7">
        <f>IFERROR(VLOOKUP(Table1[[#This Row],[Stock]],[2]CUS030!$A$5:$BO$10000,42,0)/Table1[[#This Row],[Rate
(L/S)]],"")</f>
        <v>0</v>
      </c>
      <c r="AL870" s="7">
        <f>IFERROR(VLOOKUP(Table1[[#This Row],[Stock]],[2]CUS030!$A$5:$BO$10000,43,0)/Table1[[#This Row],[Rate
(L/S)]],"")</f>
        <v>0</v>
      </c>
      <c r="AM870" s="7">
        <f>IFERROR(VLOOKUP(Table1[[#This Row],[Stock]],[2]CUS030!$A$5:$BO$10000,44,0)/Table1[[#This Row],[Rate
(L/S)]],"")</f>
        <v>0</v>
      </c>
      <c r="AN870" s="7">
        <f>IFERROR(VLOOKUP(Table1[[#This Row],[Stock]],[2]CUS030!$A$5:$BO$10000,45,0)/Table1[[#This Row],[Rate
(L/S)]],"")</f>
        <v>0</v>
      </c>
      <c r="AO870" s="7">
        <f>IFERROR(VLOOKUP(Table1[[#This Row],[Stock]],[2]CUS030!$A$5:$BO$10000,46,0)/Table1[[#This Row],[Rate
(L/S)]],"")</f>
        <v>0</v>
      </c>
      <c r="AP870" s="7">
        <f>IFERROR(VLOOKUP(Table1[[#This Row],[Stock]],[2]CUS030!$A$5:$BO$10000,47,0)/Table1[[#This Row],[Rate
(L/S)]],"")</f>
        <v>0</v>
      </c>
      <c r="AQ870" s="7">
        <f>IFERROR(VLOOKUP(Table1[[#This Row],[Stock]],[2]CUS030!$A$5:$BO$10000,48,0)/Table1[[#This Row],[Rate
(L/S)]],"")</f>
        <v>0</v>
      </c>
      <c r="AR870" s="7">
        <f>IFERROR(VLOOKUP(Table1[[#This Row],[Stock]],[2]CUS030!$A$5:$BO$10000,49,0)/Table1[[#This Row],[Rate
(L/S)]],"")</f>
        <v>0</v>
      </c>
      <c r="AS870" s="7">
        <f>IFERROR(VLOOKUP(Table1[[#This Row],[Stock]],[2]CUS030!$A$5:$BO$10000,50,0)/Table1[[#This Row],[Rate
(L/S)]],"")</f>
        <v>0</v>
      </c>
      <c r="AT870" s="7">
        <f>IFERROR(VLOOKUP(Table1[[#This Row],[Stock]],[2]CUS030!$A$5:$BO$10000,51,0)/Table1[[#This Row],[Rate
(L/S)]],"")</f>
        <v>0</v>
      </c>
      <c r="AU870" s="7">
        <f>IFERROR(VLOOKUP(Table1[[#This Row],[Stock]],[2]CUS030!$A$5:$BO$10000,52,0)/Table1[[#This Row],[Rate
(L/S)]],"")</f>
        <v>0</v>
      </c>
      <c r="AV870" s="7">
        <f>IFERROR(VLOOKUP(Table1[[#This Row],[Stock]],[2]CUS030!$A$5:$BO$10000,53,0)/Table1[[#This Row],[Rate
(L/S)]],"")</f>
        <v>0</v>
      </c>
      <c r="AW870" s="7">
        <f>IFERROR(VLOOKUP(Table1[[#This Row],[Stock]],[2]CUS030!$A$5:$BO$10000,54,0)/Table1[[#This Row],[Rate
(L/S)]],"")</f>
        <v>0</v>
      </c>
      <c r="AX870" s="7">
        <f>IFERROR(VLOOKUP(Table1[[#This Row],[Stock]],[2]CUS030!$A$5:$BO$10000,55,0)/Table1[[#This Row],[Rate
(L/S)]],"")</f>
        <v>80</v>
      </c>
      <c r="AY870" s="7">
        <f>IFERROR(VLOOKUP(Table1[[#This Row],[Stock]],[2]CUS030!$A$5:$BO$10000,56,0)/Table1[[#This Row],[Rate
(L/S)]],"")</f>
        <v>106.66666666666667</v>
      </c>
      <c r="AZ870" s="7">
        <f>IFERROR(VLOOKUP(Table1[[#This Row],[Stock]],[2]CUS030!$A$5:$BO$10000,57,0)/Table1[[#This Row],[Rate
(L/S)]],"")</f>
        <v>26.666666666666668</v>
      </c>
      <c r="BA870" s="7">
        <f>IFERROR(VLOOKUP(Table1[[#This Row],[Stock]],[2]CUS030!$A$5:$BO$10000,58,0)/Table1[[#This Row],[Rate
(L/S)]],"")</f>
        <v>80</v>
      </c>
      <c r="BB870" s="7">
        <f>IFERROR(VLOOKUP(Table1[[#This Row],[Stock]],[2]CUS030!$A$5:$BO$10000,59,0)/Table1[[#This Row],[Rate
(L/S)]],"")</f>
        <v>0</v>
      </c>
      <c r="BC870" s="7">
        <f>IFERROR(VLOOKUP(Table1[[#This Row],[Stock]],[2]CUS030!$A$5:$BO$10000,60,0)/Table1[[#This Row],[Rate
(L/S)]],"")</f>
        <v>0</v>
      </c>
      <c r="BD870" s="7">
        <f>IFERROR(VLOOKUP(Table1[[#This Row],[Stock]],[2]CUS030!$A$5:$BO$10000,61,0)/Table1[[#This Row],[Rate
(L/S)]],"")</f>
        <v>0</v>
      </c>
      <c r="BE870" s="7">
        <f>IFERROR(VLOOKUP(Table1[[#This Row],[Stock]],[2]CUS030!$A$5:$BO$10000,62,0)/Table1[[#This Row],[Rate
(L/S)]],"")</f>
        <v>0</v>
      </c>
      <c r="BF870" s="7">
        <f>IFERROR(VLOOKUP(Table1[[#This Row],[Stock]],[2]CUS030!$A$5:$BO$10000,63,0)/Table1[[#This Row],[Rate
(L/S)]],"")</f>
        <v>0</v>
      </c>
      <c r="BG870" s="7">
        <f>IFERROR(VLOOKUP(Table1[[#This Row],[Stock]],[2]CUS030!$A$5:$BO$10000,64,0)/Table1[[#This Row],[Rate
(L/S)]],"")</f>
        <v>0</v>
      </c>
      <c r="BH870" s="7">
        <f>IFERROR(VLOOKUP(Table1[[#This Row],[Stock]],[2]CUS030!$A$5:$BO$10000,65,0)/Table1[[#This Row],[Rate
(L/S)]],"")</f>
        <v>0</v>
      </c>
      <c r="BI870" s="7" t="s">
        <v>1</v>
      </c>
      <c r="BJ870" s="15">
        <f>IFERROR(IF(Table1[[#This Row],[S.Material]]="S",(Table1[[#This Row],[Total Qty]]+Table1[[#This Row],[N+1]]+Table1[[#This Row],[N+2]]),Table1[[#This Row],[Total Qty]]+Table1[[#This Row],[N+1]]),)</f>
        <v>133.33333333333334</v>
      </c>
      <c r="BK870" s="7" t="str">
        <f>IFERROR(IF(((AVERAGE((Table1[[#This Row],[N+1]],Table1[[#This Row],[N+2]]),Table1[[#This Row],[N+3]])-(Table1[[#This Row],[Total Qty]])))&gt;500,"Fixed&gt;500pcs",""),"")</f>
        <v/>
      </c>
      <c r="BL870" s="7" t="str">
        <f>IF(AND(Table1[[#This Row],[Last Forcast]]=0,Table1[[#This Row],[Total Qty]]&gt;0,Table1[[#This Row],[N+1]]&gt;0),"Check PO again","")</f>
        <v/>
      </c>
    </row>
    <row r="871" spans="2:64" x14ac:dyDescent="0.3">
      <c r="B871">
        <v>869</v>
      </c>
      <c r="C871" t="s">
        <v>2248</v>
      </c>
      <c r="D871">
        <f>IFERROR(ROUND((MID(Table1[[#This Row],[Production]],35,(LEN(Table1[[#This Row],[Production]]))-37)/(MID(Table1[[#This Row],[Stock]],35,(LEN(Table1[[#This Row],[Stock]]))-37))),0),"")</f>
        <v>1</v>
      </c>
      <c r="E871" t="s">
        <v>2248</v>
      </c>
      <c r="F871" s="16">
        <f>VLOOKUP(LEFT(Table1[[#This Row],[Production]],LEN(Table1[[#This Row],[Production]])-7),Item!$A$5:$Z$1000,26,0)</f>
        <v>2.0310000000000001</v>
      </c>
      <c r="H871" s="8" t="str">
        <f>IFERROR(VLOOKUP(MID(Table1[[#This Row],[Production]],10,2),Special!$B$2:$D$26,3,0),"")</f>
        <v>-</v>
      </c>
      <c r="J871" t="b">
        <f>EXACT(LEFT(Table1[[#This Row],[Stock]],12),LEFT(Table1[[#This Row],[Production]],12))</f>
        <v>1</v>
      </c>
      <c r="K871" t="b">
        <f>EXACT((RIGHT(Table1[[#This Row],[Stock]],3)),((RIGHT(Table1[[#This Row],[Production]],3))))</f>
        <v>1</v>
      </c>
      <c r="L871" s="14">
        <f>IFERROR(VLOOKUP(Table1[[#This Row],[Stock]],[1]Sheet1!$A$7:$N$10000,14,0),"")</f>
        <v>460</v>
      </c>
      <c r="M871" s="14">
        <f>IFERROR(ROUND((Table1[[#This Row],[Stock
(S&amp;L)]]/Table1[[#This Row],[Rate
(L/S)]]),0),"")</f>
        <v>460</v>
      </c>
      <c r="O871" t="str">
        <f>IF(Table1[[#This Row],[Rate
(L/S)]]=1,"P/E","C")</f>
        <v>P/E</v>
      </c>
      <c r="P871" s="7" t="str">
        <f>IFERROR(VLOOKUP(Table1[[#This Row],[Stock]],[2]CUS030!$A$5:$BO$10000,21,0)/Table1[[#This Row],[Rate
(L/S)]],"")</f>
        <v/>
      </c>
      <c r="Q871" s="7" t="str">
        <f>IFERROR(VLOOKUP(Table1[[#This Row],[Stock]],[2]CUS030!$A$5:$BO$10000,22,0)/Table1[[#This Row],[Rate
(L/S)]],"")</f>
        <v/>
      </c>
      <c r="R871" s="7" t="str">
        <f>IFERROR(VLOOKUP(Table1[[#This Row],[Stock]],[2]CUS030!$A$5:$BO$10000,23,0)/Table1[[#This Row],[Rate
(L/S)]],"")</f>
        <v/>
      </c>
      <c r="S871" s="7" t="str">
        <f>IFERROR(VLOOKUP(Table1[[#This Row],[Stock]],[2]CUS030!$A$5:$BO$10000,24,0)/Table1[[#This Row],[Rate
(L/S)]],"")</f>
        <v/>
      </c>
      <c r="T871" s="7" t="str">
        <f>IFERROR(VLOOKUP(Table1[[#This Row],[Stock]],[2]CUS030!$A$5:$BO$10000,25,0)/Table1[[#This Row],[Rate
(L/S)]],"")</f>
        <v/>
      </c>
      <c r="U871" s="7" t="str">
        <f>IFERROR(VLOOKUP(Table1[[#This Row],[Stock]],[2]CUS030!$A$5:$BO$10000,26,0)/Table1[[#This Row],[Rate
(L/S)]],"")</f>
        <v/>
      </c>
      <c r="V871" s="7" t="str">
        <f>IFERROR(VLOOKUP(Table1[[#This Row],[Stock]],[2]CUS030!$A$5:$BO$10000,27,0)/Table1[[#This Row],[Rate
(L/S)]],"")</f>
        <v/>
      </c>
      <c r="W871" s="7" t="str">
        <f>IFERROR(VLOOKUP(Table1[[#This Row],[Stock]],[2]CUS030!$A$5:$BO$10000,28,0)/Table1[[#This Row],[Rate
(L/S)]],"")</f>
        <v/>
      </c>
      <c r="X871" s="7" t="str">
        <f>IFERROR(VLOOKUP(Table1[[#This Row],[Stock]],[2]CUS030!$A$5:$BO$10000,29,0)/Table1[[#This Row],[Rate
(L/S)]],"")</f>
        <v/>
      </c>
      <c r="Y871" s="7" t="str">
        <f>IFERROR(VLOOKUP(Table1[[#This Row],[Stock]],[2]CUS030!$A$5:$BO$10000,30,0)/Table1[[#This Row],[Rate
(L/S)]],"")</f>
        <v/>
      </c>
      <c r="Z871" s="7" t="str">
        <f>IFERROR(VLOOKUP(Table1[[#This Row],[Stock]],[2]CUS030!$A$5:$BO$10000,31,0)/Table1[[#This Row],[Rate
(L/S)]],"")</f>
        <v/>
      </c>
      <c r="AA871" s="7" t="str">
        <f>IFERROR(VLOOKUP(Table1[[#This Row],[Stock]],[2]CUS030!$A$5:$BO$10000,32,0)/Table1[[#This Row],[Rate
(L/S)]],"")</f>
        <v/>
      </c>
      <c r="AB871" s="7" t="str">
        <f>IFERROR(VLOOKUP(Table1[[#This Row],[Stock]],[2]CUS030!$A$5:$BO$10000,33,0)/Table1[[#This Row],[Rate
(L/S)]],"")</f>
        <v/>
      </c>
      <c r="AC871" s="7" t="str">
        <f>IFERROR(VLOOKUP(Table1[[#This Row],[Stock]],[2]CUS030!$A$5:$BO$10000,34,0)/Table1[[#This Row],[Rate
(L/S)]],"")</f>
        <v/>
      </c>
      <c r="AD871" s="7" t="str">
        <f>IFERROR(VLOOKUP(Table1[[#This Row],[Stock]],[2]CUS030!$A$5:$BO$10000,35,0)/Table1[[#This Row],[Rate
(L/S)]],"")</f>
        <v/>
      </c>
      <c r="AE871" s="7" t="str">
        <f>IFERROR(VLOOKUP(Table1[[#This Row],[Stock]],[2]CUS030!$A$5:$BO$10000,36,0)/Table1[[#This Row],[Rate
(L/S)]],"")</f>
        <v/>
      </c>
      <c r="AF871" s="7" t="str">
        <f>IFERROR(VLOOKUP(Table1[[#This Row],[Stock]],[2]CUS030!$A$5:$BO$10000,37,0)/Table1[[#This Row],[Rate
(L/S)]],"")</f>
        <v/>
      </c>
      <c r="AG871" s="7" t="str">
        <f>IFERROR(VLOOKUP(Table1[[#This Row],[Stock]],[2]CUS030!$A$5:$BO$10000,38,0)/Table1[[#This Row],[Rate
(L/S)]],"")</f>
        <v/>
      </c>
      <c r="AH871" s="7" t="str">
        <f>IFERROR(VLOOKUP(Table1[[#This Row],[Stock]],[2]CUS030!$A$5:$BO$10000,39,0)/Table1[[#This Row],[Rate
(L/S)]],"")</f>
        <v/>
      </c>
      <c r="AI871" s="7" t="str">
        <f>IFERROR(VLOOKUP(Table1[[#This Row],[Stock]],[2]CUS030!$A$5:$BO$10000,40,0)/Table1[[#This Row],[Rate
(L/S)]],"")</f>
        <v/>
      </c>
      <c r="AJ871" s="7" t="str">
        <f>IFERROR(VLOOKUP(Table1[[#This Row],[Stock]],[2]CUS030!$A$5:$BO$10000,41,0)/Table1[[#This Row],[Rate
(L/S)]],"")</f>
        <v/>
      </c>
      <c r="AK871" s="7" t="str">
        <f>IFERROR(VLOOKUP(Table1[[#This Row],[Stock]],[2]CUS030!$A$5:$BO$10000,42,0)/Table1[[#This Row],[Rate
(L/S)]],"")</f>
        <v/>
      </c>
      <c r="AL871" s="7" t="str">
        <f>IFERROR(VLOOKUP(Table1[[#This Row],[Stock]],[2]CUS030!$A$5:$BO$10000,43,0)/Table1[[#This Row],[Rate
(L/S)]],"")</f>
        <v/>
      </c>
      <c r="AM871" s="7" t="str">
        <f>IFERROR(VLOOKUP(Table1[[#This Row],[Stock]],[2]CUS030!$A$5:$BO$10000,44,0)/Table1[[#This Row],[Rate
(L/S)]],"")</f>
        <v/>
      </c>
      <c r="AN871" s="7" t="str">
        <f>IFERROR(VLOOKUP(Table1[[#This Row],[Stock]],[2]CUS030!$A$5:$BO$10000,45,0)/Table1[[#This Row],[Rate
(L/S)]],"")</f>
        <v/>
      </c>
      <c r="AO871" s="7" t="str">
        <f>IFERROR(VLOOKUP(Table1[[#This Row],[Stock]],[2]CUS030!$A$5:$BO$10000,46,0)/Table1[[#This Row],[Rate
(L/S)]],"")</f>
        <v/>
      </c>
      <c r="AP871" s="7" t="str">
        <f>IFERROR(VLOOKUP(Table1[[#This Row],[Stock]],[2]CUS030!$A$5:$BO$10000,47,0)/Table1[[#This Row],[Rate
(L/S)]],"")</f>
        <v/>
      </c>
      <c r="AQ871" s="7" t="str">
        <f>IFERROR(VLOOKUP(Table1[[#This Row],[Stock]],[2]CUS030!$A$5:$BO$10000,48,0)/Table1[[#This Row],[Rate
(L/S)]],"")</f>
        <v/>
      </c>
      <c r="AR871" s="7" t="str">
        <f>IFERROR(VLOOKUP(Table1[[#This Row],[Stock]],[2]CUS030!$A$5:$BO$10000,49,0)/Table1[[#This Row],[Rate
(L/S)]],"")</f>
        <v/>
      </c>
      <c r="AS871" s="7" t="str">
        <f>IFERROR(VLOOKUP(Table1[[#This Row],[Stock]],[2]CUS030!$A$5:$BO$10000,50,0)/Table1[[#This Row],[Rate
(L/S)]],"")</f>
        <v/>
      </c>
      <c r="AT871" s="7" t="str">
        <f>IFERROR(VLOOKUP(Table1[[#This Row],[Stock]],[2]CUS030!$A$5:$BO$10000,51,0)/Table1[[#This Row],[Rate
(L/S)]],"")</f>
        <v/>
      </c>
      <c r="AU871" s="7" t="str">
        <f>IFERROR(VLOOKUP(Table1[[#This Row],[Stock]],[2]CUS030!$A$5:$BO$10000,52,0)/Table1[[#This Row],[Rate
(L/S)]],"")</f>
        <v/>
      </c>
      <c r="AV871" s="7" t="str">
        <f>IFERROR(VLOOKUP(Table1[[#This Row],[Stock]],[2]CUS030!$A$5:$BO$10000,53,0)/Table1[[#This Row],[Rate
(L/S)]],"")</f>
        <v/>
      </c>
      <c r="AW871" s="7" t="str">
        <f>IFERROR(VLOOKUP(Table1[[#This Row],[Stock]],[2]CUS030!$A$5:$BO$10000,54,0)/Table1[[#This Row],[Rate
(L/S)]],"")</f>
        <v/>
      </c>
      <c r="AX871" s="7" t="str">
        <f>IFERROR(VLOOKUP(Table1[[#This Row],[Stock]],[2]CUS030!$A$5:$BO$10000,55,0)/Table1[[#This Row],[Rate
(L/S)]],"")</f>
        <v/>
      </c>
      <c r="AY871" s="7" t="str">
        <f>IFERROR(VLOOKUP(Table1[[#This Row],[Stock]],[2]CUS030!$A$5:$BO$10000,56,0)/Table1[[#This Row],[Rate
(L/S)]],"")</f>
        <v/>
      </c>
      <c r="AZ871" s="7" t="str">
        <f>IFERROR(VLOOKUP(Table1[[#This Row],[Stock]],[2]CUS030!$A$5:$BO$10000,57,0)/Table1[[#This Row],[Rate
(L/S)]],"")</f>
        <v/>
      </c>
      <c r="BA871" s="7" t="str">
        <f>IFERROR(VLOOKUP(Table1[[#This Row],[Stock]],[2]CUS030!$A$5:$BO$10000,58,0)/Table1[[#This Row],[Rate
(L/S)]],"")</f>
        <v/>
      </c>
      <c r="BB871" s="7" t="str">
        <f>IFERROR(VLOOKUP(Table1[[#This Row],[Stock]],[2]CUS030!$A$5:$BO$10000,59,0)/Table1[[#This Row],[Rate
(L/S)]],"")</f>
        <v/>
      </c>
      <c r="BC871" s="7" t="str">
        <f>IFERROR(VLOOKUP(Table1[[#This Row],[Stock]],[2]CUS030!$A$5:$BO$10000,60,0)/Table1[[#This Row],[Rate
(L/S)]],"")</f>
        <v/>
      </c>
      <c r="BD871" s="7" t="str">
        <f>IFERROR(VLOOKUP(Table1[[#This Row],[Stock]],[2]CUS030!$A$5:$BO$10000,61,0)/Table1[[#This Row],[Rate
(L/S)]],"")</f>
        <v/>
      </c>
      <c r="BE871" s="7" t="str">
        <f>IFERROR(VLOOKUP(Table1[[#This Row],[Stock]],[2]CUS030!$A$5:$BO$10000,62,0)/Table1[[#This Row],[Rate
(L/S)]],"")</f>
        <v/>
      </c>
      <c r="BF871" s="7" t="str">
        <f>IFERROR(VLOOKUP(Table1[[#This Row],[Stock]],[2]CUS030!$A$5:$BO$10000,63,0)/Table1[[#This Row],[Rate
(L/S)]],"")</f>
        <v/>
      </c>
      <c r="BG871" s="7" t="str">
        <f>IFERROR(VLOOKUP(Table1[[#This Row],[Stock]],[2]CUS030!$A$5:$BO$10000,64,0)/Table1[[#This Row],[Rate
(L/S)]],"")</f>
        <v/>
      </c>
      <c r="BH871" s="7" t="str">
        <f>IFERROR(VLOOKUP(Table1[[#This Row],[Stock]],[2]CUS030!$A$5:$BO$10000,65,0)/Table1[[#This Row],[Rate
(L/S)]],"")</f>
        <v/>
      </c>
      <c r="BI871" s="7" t="s">
        <v>1</v>
      </c>
      <c r="BJ871" s="15">
        <f>IFERROR(IF(Table1[[#This Row],[S.Material]]="S",(Table1[[#This Row],[Total Qty]]+Table1[[#This Row],[N+1]]+Table1[[#This Row],[N+2]]),Table1[[#This Row],[Total Qty]]+Table1[[#This Row],[N+1]]),)</f>
        <v>0</v>
      </c>
      <c r="BK871" s="7" t="str">
        <f>IFERROR(IF(((AVERAGE((Table1[[#This Row],[N+1]],Table1[[#This Row],[N+2]]),Table1[[#This Row],[N+3]])-(Table1[[#This Row],[Total Qty]])))&gt;500,"Fixed&gt;500pcs",""),"")</f>
        <v/>
      </c>
      <c r="BL871" s="7" t="str">
        <f>IF(AND(Table1[[#This Row],[Last Forcast]]=0,Table1[[#This Row],[Total Qty]]&gt;0,Table1[[#This Row],[N+1]]&gt;0),"Check PO again","")</f>
        <v/>
      </c>
    </row>
    <row r="872" spans="2:64" x14ac:dyDescent="0.3">
      <c r="B872">
        <v>870</v>
      </c>
      <c r="C872" t="s">
        <v>2249</v>
      </c>
      <c r="D872">
        <f>IFERROR(ROUND((MID(Table1[[#This Row],[Production]],35,(LEN(Table1[[#This Row],[Production]]))-37)/(MID(Table1[[#This Row],[Stock]],35,(LEN(Table1[[#This Row],[Stock]]))-37))),0),"")</f>
        <v>1</v>
      </c>
      <c r="E872" t="s">
        <v>2249</v>
      </c>
      <c r="F872" s="16">
        <f>VLOOKUP(LEFT(Table1[[#This Row],[Production]],LEN(Table1[[#This Row],[Production]])-7),Item!$A$5:$Z$1000,26,0)</f>
        <v>0.84299999999999997</v>
      </c>
      <c r="H872" s="8" t="str">
        <f>IFERROR(VLOOKUP(MID(Table1[[#This Row],[Production]],10,2),Special!$B$2:$D$26,3,0),"")</f>
        <v>-</v>
      </c>
      <c r="J872" t="b">
        <f>EXACT(LEFT(Table1[[#This Row],[Stock]],12),LEFT(Table1[[#This Row],[Production]],12))</f>
        <v>1</v>
      </c>
      <c r="K872" t="b">
        <f>EXACT((RIGHT(Table1[[#This Row],[Stock]],3)),((RIGHT(Table1[[#This Row],[Production]],3))))</f>
        <v>1</v>
      </c>
      <c r="L872" s="14">
        <f>IFERROR(VLOOKUP(Table1[[#This Row],[Stock]],[1]Sheet1!$A$7:$N$10000,14,0),"")</f>
        <v>50</v>
      </c>
      <c r="M872" s="14">
        <f>IFERROR(ROUND((Table1[[#This Row],[Stock
(S&amp;L)]]/Table1[[#This Row],[Rate
(L/S)]]),0),"")</f>
        <v>50</v>
      </c>
      <c r="O872" t="str">
        <f>IF(Table1[[#This Row],[Rate
(L/S)]]=1,"P/E","C")</f>
        <v>P/E</v>
      </c>
      <c r="P872" s="7">
        <f>IFERROR(VLOOKUP(Table1[[#This Row],[Stock]],[2]CUS030!$A$5:$BO$10000,21,0)/Table1[[#This Row],[Rate
(L/S)]],"")</f>
        <v>50</v>
      </c>
      <c r="Q872" s="7">
        <f>IFERROR(VLOOKUP(Table1[[#This Row],[Stock]],[2]CUS030!$A$5:$BO$10000,22,0)/Table1[[#This Row],[Rate
(L/S)]],"")</f>
        <v>0</v>
      </c>
      <c r="R872" s="7">
        <f>IFERROR(VLOOKUP(Table1[[#This Row],[Stock]],[2]CUS030!$A$5:$BO$10000,23,0)/Table1[[#This Row],[Rate
(L/S)]],"")</f>
        <v>0</v>
      </c>
      <c r="S872" s="7">
        <f>IFERROR(VLOOKUP(Table1[[#This Row],[Stock]],[2]CUS030!$A$5:$BO$10000,24,0)/Table1[[#This Row],[Rate
(L/S)]],"")</f>
        <v>0</v>
      </c>
      <c r="T872" s="7">
        <f>IFERROR(VLOOKUP(Table1[[#This Row],[Stock]],[2]CUS030!$A$5:$BO$10000,25,0)/Table1[[#This Row],[Rate
(L/S)]],"")</f>
        <v>0</v>
      </c>
      <c r="U872" s="7">
        <f>IFERROR(VLOOKUP(Table1[[#This Row],[Stock]],[2]CUS030!$A$5:$BO$10000,26,0)/Table1[[#This Row],[Rate
(L/S)]],"")</f>
        <v>0</v>
      </c>
      <c r="V872" s="7">
        <f>IFERROR(VLOOKUP(Table1[[#This Row],[Stock]],[2]CUS030!$A$5:$BO$10000,27,0)/Table1[[#This Row],[Rate
(L/S)]],"")</f>
        <v>0</v>
      </c>
      <c r="W872" s="7">
        <f>IFERROR(VLOOKUP(Table1[[#This Row],[Stock]],[2]CUS030!$A$5:$BO$10000,28,0)/Table1[[#This Row],[Rate
(L/S)]],"")</f>
        <v>0</v>
      </c>
      <c r="X872" s="7">
        <f>IFERROR(VLOOKUP(Table1[[#This Row],[Stock]],[2]CUS030!$A$5:$BO$10000,29,0)/Table1[[#This Row],[Rate
(L/S)]],"")</f>
        <v>0</v>
      </c>
      <c r="Y872" s="7">
        <f>IFERROR(VLOOKUP(Table1[[#This Row],[Stock]],[2]CUS030!$A$5:$BO$10000,30,0)/Table1[[#This Row],[Rate
(L/S)]],"")</f>
        <v>0</v>
      </c>
      <c r="Z872" s="7">
        <f>IFERROR(VLOOKUP(Table1[[#This Row],[Stock]],[2]CUS030!$A$5:$BO$10000,31,0)/Table1[[#This Row],[Rate
(L/S)]],"")</f>
        <v>0</v>
      </c>
      <c r="AA872" s="7">
        <f>IFERROR(VLOOKUP(Table1[[#This Row],[Stock]],[2]CUS030!$A$5:$BO$10000,32,0)/Table1[[#This Row],[Rate
(L/S)]],"")</f>
        <v>0</v>
      </c>
      <c r="AB872" s="7">
        <f>IFERROR(VLOOKUP(Table1[[#This Row],[Stock]],[2]CUS030!$A$5:$BO$10000,33,0)/Table1[[#This Row],[Rate
(L/S)]],"")</f>
        <v>0</v>
      </c>
      <c r="AC872" s="7">
        <f>IFERROR(VLOOKUP(Table1[[#This Row],[Stock]],[2]CUS030!$A$5:$BO$10000,34,0)/Table1[[#This Row],[Rate
(L/S)]],"")</f>
        <v>0</v>
      </c>
      <c r="AD872" s="7">
        <f>IFERROR(VLOOKUP(Table1[[#This Row],[Stock]],[2]CUS030!$A$5:$BO$10000,35,0)/Table1[[#This Row],[Rate
(L/S)]],"")</f>
        <v>0</v>
      </c>
      <c r="AE872" s="7">
        <f>IFERROR(VLOOKUP(Table1[[#This Row],[Stock]],[2]CUS030!$A$5:$BO$10000,36,0)/Table1[[#This Row],[Rate
(L/S)]],"")</f>
        <v>0</v>
      </c>
      <c r="AF872" s="7">
        <f>IFERROR(VLOOKUP(Table1[[#This Row],[Stock]],[2]CUS030!$A$5:$BO$10000,37,0)/Table1[[#This Row],[Rate
(L/S)]],"")</f>
        <v>0</v>
      </c>
      <c r="AG872" s="7">
        <f>IFERROR(VLOOKUP(Table1[[#This Row],[Stock]],[2]CUS030!$A$5:$BO$10000,38,0)/Table1[[#This Row],[Rate
(L/S)]],"")</f>
        <v>0</v>
      </c>
      <c r="AH872" s="7">
        <f>IFERROR(VLOOKUP(Table1[[#This Row],[Stock]],[2]CUS030!$A$5:$BO$10000,39,0)/Table1[[#This Row],[Rate
(L/S)]],"")</f>
        <v>0</v>
      </c>
      <c r="AI872" s="7">
        <f>IFERROR(VLOOKUP(Table1[[#This Row],[Stock]],[2]CUS030!$A$5:$BO$10000,40,0)/Table1[[#This Row],[Rate
(L/S)]],"")</f>
        <v>0</v>
      </c>
      <c r="AJ872" s="7">
        <f>IFERROR(VLOOKUP(Table1[[#This Row],[Stock]],[2]CUS030!$A$5:$BO$10000,41,0)/Table1[[#This Row],[Rate
(L/S)]],"")</f>
        <v>0</v>
      </c>
      <c r="AK872" s="7">
        <f>IFERROR(VLOOKUP(Table1[[#This Row],[Stock]],[2]CUS030!$A$5:$BO$10000,42,0)/Table1[[#This Row],[Rate
(L/S)]],"")</f>
        <v>0</v>
      </c>
      <c r="AL872" s="7">
        <f>IFERROR(VLOOKUP(Table1[[#This Row],[Stock]],[2]CUS030!$A$5:$BO$10000,43,0)/Table1[[#This Row],[Rate
(L/S)]],"")</f>
        <v>0</v>
      </c>
      <c r="AM872" s="7">
        <f>IFERROR(VLOOKUP(Table1[[#This Row],[Stock]],[2]CUS030!$A$5:$BO$10000,44,0)/Table1[[#This Row],[Rate
(L/S)]],"")</f>
        <v>0</v>
      </c>
      <c r="AN872" s="7">
        <f>IFERROR(VLOOKUP(Table1[[#This Row],[Stock]],[2]CUS030!$A$5:$BO$10000,45,0)/Table1[[#This Row],[Rate
(L/S)]],"")</f>
        <v>0</v>
      </c>
      <c r="AO872" s="7">
        <f>IFERROR(VLOOKUP(Table1[[#This Row],[Stock]],[2]CUS030!$A$5:$BO$10000,46,0)/Table1[[#This Row],[Rate
(L/S)]],"")</f>
        <v>0</v>
      </c>
      <c r="AP872" s="7">
        <f>IFERROR(VLOOKUP(Table1[[#This Row],[Stock]],[2]CUS030!$A$5:$BO$10000,47,0)/Table1[[#This Row],[Rate
(L/S)]],"")</f>
        <v>0</v>
      </c>
      <c r="AQ872" s="7">
        <f>IFERROR(VLOOKUP(Table1[[#This Row],[Stock]],[2]CUS030!$A$5:$BO$10000,48,0)/Table1[[#This Row],[Rate
(L/S)]],"")</f>
        <v>0</v>
      </c>
      <c r="AR872" s="7">
        <f>IFERROR(VLOOKUP(Table1[[#This Row],[Stock]],[2]CUS030!$A$5:$BO$10000,49,0)/Table1[[#This Row],[Rate
(L/S)]],"")</f>
        <v>0</v>
      </c>
      <c r="AS872" s="7">
        <f>IFERROR(VLOOKUP(Table1[[#This Row],[Stock]],[2]CUS030!$A$5:$BO$10000,50,0)/Table1[[#This Row],[Rate
(L/S)]],"")</f>
        <v>0</v>
      </c>
      <c r="AT872" s="7">
        <f>IFERROR(VLOOKUP(Table1[[#This Row],[Stock]],[2]CUS030!$A$5:$BO$10000,51,0)/Table1[[#This Row],[Rate
(L/S)]],"")</f>
        <v>0</v>
      </c>
      <c r="AU872" s="7">
        <f>IFERROR(VLOOKUP(Table1[[#This Row],[Stock]],[2]CUS030!$A$5:$BO$10000,52,0)/Table1[[#This Row],[Rate
(L/S)]],"")</f>
        <v>0</v>
      </c>
      <c r="AV872" s="7">
        <f>IFERROR(VLOOKUP(Table1[[#This Row],[Stock]],[2]CUS030!$A$5:$BO$10000,53,0)/Table1[[#This Row],[Rate
(L/S)]],"")</f>
        <v>50</v>
      </c>
      <c r="AW872" s="7">
        <f>IFERROR(VLOOKUP(Table1[[#This Row],[Stock]],[2]CUS030!$A$5:$BO$10000,54,0)/Table1[[#This Row],[Rate
(L/S)]],"")</f>
        <v>0</v>
      </c>
      <c r="AX872" s="7">
        <f>IFERROR(VLOOKUP(Table1[[#This Row],[Stock]],[2]CUS030!$A$5:$BO$10000,55,0)/Table1[[#This Row],[Rate
(L/S)]],"")</f>
        <v>0</v>
      </c>
      <c r="AY872" s="7">
        <f>IFERROR(VLOOKUP(Table1[[#This Row],[Stock]],[2]CUS030!$A$5:$BO$10000,56,0)/Table1[[#This Row],[Rate
(L/S)]],"")</f>
        <v>0</v>
      </c>
      <c r="AZ872" s="7">
        <f>IFERROR(VLOOKUP(Table1[[#This Row],[Stock]],[2]CUS030!$A$5:$BO$10000,57,0)/Table1[[#This Row],[Rate
(L/S)]],"")</f>
        <v>0</v>
      </c>
      <c r="BA872" s="7">
        <f>IFERROR(VLOOKUP(Table1[[#This Row],[Stock]],[2]CUS030!$A$5:$BO$10000,58,0)/Table1[[#This Row],[Rate
(L/S)]],"")</f>
        <v>0</v>
      </c>
      <c r="BB872" s="7">
        <f>IFERROR(VLOOKUP(Table1[[#This Row],[Stock]],[2]CUS030!$A$5:$BO$10000,59,0)/Table1[[#This Row],[Rate
(L/S)]],"")</f>
        <v>0</v>
      </c>
      <c r="BC872" s="7">
        <f>IFERROR(VLOOKUP(Table1[[#This Row],[Stock]],[2]CUS030!$A$5:$BO$10000,60,0)/Table1[[#This Row],[Rate
(L/S)]],"")</f>
        <v>0</v>
      </c>
      <c r="BD872" s="7">
        <f>IFERROR(VLOOKUP(Table1[[#This Row],[Stock]],[2]CUS030!$A$5:$BO$10000,61,0)/Table1[[#This Row],[Rate
(L/S)]],"")</f>
        <v>0</v>
      </c>
      <c r="BE872" s="7">
        <f>IFERROR(VLOOKUP(Table1[[#This Row],[Stock]],[2]CUS030!$A$5:$BO$10000,62,0)/Table1[[#This Row],[Rate
(L/S)]],"")</f>
        <v>0</v>
      </c>
      <c r="BF872" s="7">
        <f>IFERROR(VLOOKUP(Table1[[#This Row],[Stock]],[2]CUS030!$A$5:$BO$10000,63,0)/Table1[[#This Row],[Rate
(L/S)]],"")</f>
        <v>0</v>
      </c>
      <c r="BG872" s="7">
        <f>IFERROR(VLOOKUP(Table1[[#This Row],[Stock]],[2]CUS030!$A$5:$BO$10000,64,0)/Table1[[#This Row],[Rate
(L/S)]],"")</f>
        <v>0</v>
      </c>
      <c r="BH872" s="7">
        <f>IFERROR(VLOOKUP(Table1[[#This Row],[Stock]],[2]CUS030!$A$5:$BO$10000,65,0)/Table1[[#This Row],[Rate
(L/S)]],"")</f>
        <v>0</v>
      </c>
      <c r="BI872" s="7"/>
      <c r="BJ872" s="15">
        <f>IFERROR(IF(Table1[[#This Row],[S.Material]]="S",(Table1[[#This Row],[Total Qty]]+Table1[[#This Row],[N+1]]+Table1[[#This Row],[N+2]]),Table1[[#This Row],[Total Qty]]+Table1[[#This Row],[N+1]]),)</f>
        <v>50</v>
      </c>
      <c r="BK872" s="7" t="str">
        <f>IFERROR(IF(((AVERAGE((Table1[[#This Row],[N+1]],Table1[[#This Row],[N+2]]),Table1[[#This Row],[N+3]])-(Table1[[#This Row],[Total Qty]])))&gt;500,"Fixed&gt;500pcs",""),"")</f>
        <v/>
      </c>
      <c r="BL872" s="7" t="str">
        <f>IF(AND(Table1[[#This Row],[Last Forcast]]=0,Table1[[#This Row],[Total Qty]]&gt;0,Table1[[#This Row],[N+1]]&gt;0),"Check PO again","")</f>
        <v/>
      </c>
    </row>
    <row r="873" spans="2:64" x14ac:dyDescent="0.3">
      <c r="B873">
        <v>871</v>
      </c>
      <c r="C873" t="s">
        <v>2250</v>
      </c>
      <c r="D873">
        <f>IFERROR(ROUND((MID(Table1[[#This Row],[Production]],35,(LEN(Table1[[#This Row],[Production]]))-37)/(MID(Table1[[#This Row],[Stock]],35,(LEN(Table1[[#This Row],[Stock]]))-37))),0),"")</f>
        <v>1</v>
      </c>
      <c r="E873" t="s">
        <v>2250</v>
      </c>
      <c r="F873" s="16">
        <f>VLOOKUP(LEFT(Table1[[#This Row],[Production]],LEN(Table1[[#This Row],[Production]])-7),Item!$A$5:$Z$1000,26,0)</f>
        <v>0.71799999999999997</v>
      </c>
      <c r="H873" s="8" t="str">
        <f>IFERROR(VLOOKUP(MID(Table1[[#This Row],[Production]],10,2),Special!$B$2:$D$26,3,0),"")</f>
        <v>-</v>
      </c>
      <c r="J873" t="b">
        <f>EXACT(LEFT(Table1[[#This Row],[Stock]],12),LEFT(Table1[[#This Row],[Production]],12))</f>
        <v>1</v>
      </c>
      <c r="K873" t="b">
        <f>EXACT((RIGHT(Table1[[#This Row],[Stock]],3)),((RIGHT(Table1[[#This Row],[Production]],3))))</f>
        <v>1</v>
      </c>
      <c r="L873" s="14" t="str">
        <f>IFERROR(VLOOKUP(Table1[[#This Row],[Stock]],[1]Sheet1!$A$7:$N$10000,14,0),"")</f>
        <v/>
      </c>
      <c r="M873" s="14" t="str">
        <f>IFERROR(ROUND((Table1[[#This Row],[Stock
(S&amp;L)]]/Table1[[#This Row],[Rate
(L/S)]]),0),"")</f>
        <v/>
      </c>
      <c r="O873" t="str">
        <f>IF(Table1[[#This Row],[Rate
(L/S)]]=1,"P/E","C")</f>
        <v>P/E</v>
      </c>
      <c r="P873" s="7">
        <f>IFERROR(VLOOKUP(Table1[[#This Row],[Stock]],[2]CUS030!$A$5:$BO$10000,21,0)/Table1[[#This Row],[Rate
(L/S)]],"")</f>
        <v>0</v>
      </c>
      <c r="Q873" s="7">
        <f>IFERROR(VLOOKUP(Table1[[#This Row],[Stock]],[2]CUS030!$A$5:$BO$10000,22,0)/Table1[[#This Row],[Rate
(L/S)]],"")</f>
        <v>0</v>
      </c>
      <c r="R873" s="7">
        <f>IFERROR(VLOOKUP(Table1[[#This Row],[Stock]],[2]CUS030!$A$5:$BO$10000,23,0)/Table1[[#This Row],[Rate
(L/S)]],"")</f>
        <v>0</v>
      </c>
      <c r="S873" s="7">
        <f>IFERROR(VLOOKUP(Table1[[#This Row],[Stock]],[2]CUS030!$A$5:$BO$10000,24,0)/Table1[[#This Row],[Rate
(L/S)]],"")</f>
        <v>0</v>
      </c>
      <c r="T873" s="7">
        <f>IFERROR(VLOOKUP(Table1[[#This Row],[Stock]],[2]CUS030!$A$5:$BO$10000,25,0)/Table1[[#This Row],[Rate
(L/S)]],"")</f>
        <v>0</v>
      </c>
      <c r="U873" s="7">
        <f>IFERROR(VLOOKUP(Table1[[#This Row],[Stock]],[2]CUS030!$A$5:$BO$10000,26,0)/Table1[[#This Row],[Rate
(L/S)]],"")</f>
        <v>0</v>
      </c>
      <c r="V873" s="7">
        <f>IFERROR(VLOOKUP(Table1[[#This Row],[Stock]],[2]CUS030!$A$5:$BO$10000,27,0)/Table1[[#This Row],[Rate
(L/S)]],"")</f>
        <v>0</v>
      </c>
      <c r="W873" s="7">
        <f>IFERROR(VLOOKUP(Table1[[#This Row],[Stock]],[2]CUS030!$A$5:$BO$10000,28,0)/Table1[[#This Row],[Rate
(L/S)]],"")</f>
        <v>0</v>
      </c>
      <c r="X873" s="7">
        <f>IFERROR(VLOOKUP(Table1[[#This Row],[Stock]],[2]CUS030!$A$5:$BO$10000,29,0)/Table1[[#This Row],[Rate
(L/S)]],"")</f>
        <v>0</v>
      </c>
      <c r="Y873" s="7">
        <f>IFERROR(VLOOKUP(Table1[[#This Row],[Stock]],[2]CUS030!$A$5:$BO$10000,30,0)/Table1[[#This Row],[Rate
(L/S)]],"")</f>
        <v>0</v>
      </c>
      <c r="Z873" s="7">
        <f>IFERROR(VLOOKUP(Table1[[#This Row],[Stock]],[2]CUS030!$A$5:$BO$10000,31,0)/Table1[[#This Row],[Rate
(L/S)]],"")</f>
        <v>0</v>
      </c>
      <c r="AA873" s="7">
        <f>IFERROR(VLOOKUP(Table1[[#This Row],[Stock]],[2]CUS030!$A$5:$BO$10000,32,0)/Table1[[#This Row],[Rate
(L/S)]],"")</f>
        <v>0</v>
      </c>
      <c r="AB873" s="7">
        <f>IFERROR(VLOOKUP(Table1[[#This Row],[Stock]],[2]CUS030!$A$5:$BO$10000,33,0)/Table1[[#This Row],[Rate
(L/S)]],"")</f>
        <v>0</v>
      </c>
      <c r="AC873" s="7">
        <f>IFERROR(VLOOKUP(Table1[[#This Row],[Stock]],[2]CUS030!$A$5:$BO$10000,34,0)/Table1[[#This Row],[Rate
(L/S)]],"")</f>
        <v>0</v>
      </c>
      <c r="AD873" s="7">
        <f>IFERROR(VLOOKUP(Table1[[#This Row],[Stock]],[2]CUS030!$A$5:$BO$10000,35,0)/Table1[[#This Row],[Rate
(L/S)]],"")</f>
        <v>0</v>
      </c>
      <c r="AE873" s="7">
        <f>IFERROR(VLOOKUP(Table1[[#This Row],[Stock]],[2]CUS030!$A$5:$BO$10000,36,0)/Table1[[#This Row],[Rate
(L/S)]],"")</f>
        <v>0</v>
      </c>
      <c r="AF873" s="7">
        <f>IFERROR(VLOOKUP(Table1[[#This Row],[Stock]],[2]CUS030!$A$5:$BO$10000,37,0)/Table1[[#This Row],[Rate
(L/S)]],"")</f>
        <v>0</v>
      </c>
      <c r="AG873" s="7">
        <f>IFERROR(VLOOKUP(Table1[[#This Row],[Stock]],[2]CUS030!$A$5:$BO$10000,38,0)/Table1[[#This Row],[Rate
(L/S)]],"")</f>
        <v>0</v>
      </c>
      <c r="AH873" s="7">
        <f>IFERROR(VLOOKUP(Table1[[#This Row],[Stock]],[2]CUS030!$A$5:$BO$10000,39,0)/Table1[[#This Row],[Rate
(L/S)]],"")</f>
        <v>0</v>
      </c>
      <c r="AI873" s="7">
        <f>IFERROR(VLOOKUP(Table1[[#This Row],[Stock]],[2]CUS030!$A$5:$BO$10000,40,0)/Table1[[#This Row],[Rate
(L/S)]],"")</f>
        <v>0</v>
      </c>
      <c r="AJ873" s="7">
        <f>IFERROR(VLOOKUP(Table1[[#This Row],[Stock]],[2]CUS030!$A$5:$BO$10000,41,0)/Table1[[#This Row],[Rate
(L/S)]],"")</f>
        <v>0</v>
      </c>
      <c r="AK873" s="7">
        <f>IFERROR(VLOOKUP(Table1[[#This Row],[Stock]],[2]CUS030!$A$5:$BO$10000,42,0)/Table1[[#This Row],[Rate
(L/S)]],"")</f>
        <v>0</v>
      </c>
      <c r="AL873" s="7">
        <f>IFERROR(VLOOKUP(Table1[[#This Row],[Stock]],[2]CUS030!$A$5:$BO$10000,43,0)/Table1[[#This Row],[Rate
(L/S)]],"")</f>
        <v>0</v>
      </c>
      <c r="AM873" s="7">
        <f>IFERROR(VLOOKUP(Table1[[#This Row],[Stock]],[2]CUS030!$A$5:$BO$10000,44,0)/Table1[[#This Row],[Rate
(L/S)]],"")</f>
        <v>0</v>
      </c>
      <c r="AN873" s="7">
        <f>IFERROR(VLOOKUP(Table1[[#This Row],[Stock]],[2]CUS030!$A$5:$BO$10000,45,0)/Table1[[#This Row],[Rate
(L/S)]],"")</f>
        <v>0</v>
      </c>
      <c r="AO873" s="7">
        <f>IFERROR(VLOOKUP(Table1[[#This Row],[Stock]],[2]CUS030!$A$5:$BO$10000,46,0)/Table1[[#This Row],[Rate
(L/S)]],"")</f>
        <v>0</v>
      </c>
      <c r="AP873" s="7">
        <f>IFERROR(VLOOKUP(Table1[[#This Row],[Stock]],[2]CUS030!$A$5:$BO$10000,47,0)/Table1[[#This Row],[Rate
(L/S)]],"")</f>
        <v>0</v>
      </c>
      <c r="AQ873" s="7">
        <f>IFERROR(VLOOKUP(Table1[[#This Row],[Stock]],[2]CUS030!$A$5:$BO$10000,48,0)/Table1[[#This Row],[Rate
(L/S)]],"")</f>
        <v>0</v>
      </c>
      <c r="AR873" s="7">
        <f>IFERROR(VLOOKUP(Table1[[#This Row],[Stock]],[2]CUS030!$A$5:$BO$10000,49,0)/Table1[[#This Row],[Rate
(L/S)]],"")</f>
        <v>0</v>
      </c>
      <c r="AS873" s="7">
        <f>IFERROR(VLOOKUP(Table1[[#This Row],[Stock]],[2]CUS030!$A$5:$BO$10000,50,0)/Table1[[#This Row],[Rate
(L/S)]],"")</f>
        <v>0</v>
      </c>
      <c r="AT873" s="7">
        <f>IFERROR(VLOOKUP(Table1[[#This Row],[Stock]],[2]CUS030!$A$5:$BO$10000,51,0)/Table1[[#This Row],[Rate
(L/S)]],"")</f>
        <v>0</v>
      </c>
      <c r="AU873" s="7">
        <f>IFERROR(VLOOKUP(Table1[[#This Row],[Stock]],[2]CUS030!$A$5:$BO$10000,52,0)/Table1[[#This Row],[Rate
(L/S)]],"")</f>
        <v>0</v>
      </c>
      <c r="AV873" s="7">
        <f>IFERROR(VLOOKUP(Table1[[#This Row],[Stock]],[2]CUS030!$A$5:$BO$10000,53,0)/Table1[[#This Row],[Rate
(L/S)]],"")</f>
        <v>0</v>
      </c>
      <c r="AW873" s="7">
        <f>IFERROR(VLOOKUP(Table1[[#This Row],[Stock]],[2]CUS030!$A$5:$BO$10000,54,0)/Table1[[#This Row],[Rate
(L/S)]],"")</f>
        <v>0</v>
      </c>
      <c r="AX873" s="7">
        <f>IFERROR(VLOOKUP(Table1[[#This Row],[Stock]],[2]CUS030!$A$5:$BO$10000,55,0)/Table1[[#This Row],[Rate
(L/S)]],"")</f>
        <v>1188</v>
      </c>
      <c r="AY873" s="7">
        <f>IFERROR(VLOOKUP(Table1[[#This Row],[Stock]],[2]CUS030!$A$5:$BO$10000,56,0)/Table1[[#This Row],[Rate
(L/S)]],"")</f>
        <v>1180</v>
      </c>
      <c r="AZ873" s="7">
        <f>IFERROR(VLOOKUP(Table1[[#This Row],[Stock]],[2]CUS030!$A$5:$BO$10000,57,0)/Table1[[#This Row],[Rate
(L/S)]],"")</f>
        <v>894</v>
      </c>
      <c r="BA873" s="7">
        <f>IFERROR(VLOOKUP(Table1[[#This Row],[Stock]],[2]CUS030!$A$5:$BO$10000,58,0)/Table1[[#This Row],[Rate
(L/S)]],"")</f>
        <v>1322</v>
      </c>
      <c r="BB873" s="7">
        <f>IFERROR(VLOOKUP(Table1[[#This Row],[Stock]],[2]CUS030!$A$5:$BO$10000,59,0)/Table1[[#This Row],[Rate
(L/S)]],"")</f>
        <v>0</v>
      </c>
      <c r="BC873" s="7">
        <f>IFERROR(VLOOKUP(Table1[[#This Row],[Stock]],[2]CUS030!$A$5:$BO$10000,60,0)/Table1[[#This Row],[Rate
(L/S)]],"")</f>
        <v>0</v>
      </c>
      <c r="BD873" s="7">
        <f>IFERROR(VLOOKUP(Table1[[#This Row],[Stock]],[2]CUS030!$A$5:$BO$10000,61,0)/Table1[[#This Row],[Rate
(L/S)]],"")</f>
        <v>0</v>
      </c>
      <c r="BE873" s="7">
        <f>IFERROR(VLOOKUP(Table1[[#This Row],[Stock]],[2]CUS030!$A$5:$BO$10000,62,0)/Table1[[#This Row],[Rate
(L/S)]],"")</f>
        <v>0</v>
      </c>
      <c r="BF873" s="7">
        <f>IFERROR(VLOOKUP(Table1[[#This Row],[Stock]],[2]CUS030!$A$5:$BO$10000,63,0)/Table1[[#This Row],[Rate
(L/S)]],"")</f>
        <v>0</v>
      </c>
      <c r="BG873" s="7">
        <f>IFERROR(VLOOKUP(Table1[[#This Row],[Stock]],[2]CUS030!$A$5:$BO$10000,64,0)/Table1[[#This Row],[Rate
(L/S)]],"")</f>
        <v>0</v>
      </c>
      <c r="BH873" s="7">
        <f>IFERROR(VLOOKUP(Table1[[#This Row],[Stock]],[2]CUS030!$A$5:$BO$10000,65,0)/Table1[[#This Row],[Rate
(L/S)]],"")</f>
        <v>0</v>
      </c>
      <c r="BI873" s="7"/>
      <c r="BJ873" s="15">
        <f>IFERROR(IF(Table1[[#This Row],[S.Material]]="S",(Table1[[#This Row],[Total Qty]]+Table1[[#This Row],[N+1]]+Table1[[#This Row],[N+2]]),Table1[[#This Row],[Total Qty]]+Table1[[#This Row],[N+1]]),)</f>
        <v>1180</v>
      </c>
      <c r="BK873" s="7" t="str">
        <f>IFERROR(IF(((AVERAGE((Table1[[#This Row],[N+1]],Table1[[#This Row],[N+2]]),Table1[[#This Row],[N+3]])-(Table1[[#This Row],[Total Qty]])))&gt;500,"Fixed&gt;500pcs",""),"")</f>
        <v>Fixed&gt;500pcs</v>
      </c>
      <c r="BL873" s="7" t="str">
        <f>IF(AND(Table1[[#This Row],[Last Forcast]]=0,Table1[[#This Row],[Total Qty]]&gt;0,Table1[[#This Row],[N+1]]&gt;0),"Check PO again","")</f>
        <v/>
      </c>
    </row>
    <row r="874" spans="2:64" x14ac:dyDescent="0.3">
      <c r="B874">
        <v>872</v>
      </c>
      <c r="C874" t="s">
        <v>2251</v>
      </c>
      <c r="D874">
        <f>IFERROR(ROUND((MID(Table1[[#This Row],[Production]],35,(LEN(Table1[[#This Row],[Production]]))-37)/(MID(Table1[[#This Row],[Stock]],35,(LEN(Table1[[#This Row],[Stock]]))-37))),0),"")</f>
        <v>1</v>
      </c>
      <c r="E874" t="s">
        <v>2251</v>
      </c>
      <c r="F874" s="16">
        <f>VLOOKUP(LEFT(Table1[[#This Row],[Production]],LEN(Table1[[#This Row],[Production]])-7),Item!$A$5:$Z$1000,26,0)</f>
        <v>1.9410000000000001</v>
      </c>
      <c r="H874" s="8" t="str">
        <f>IFERROR(VLOOKUP(MID(Table1[[#This Row],[Production]],10,2),Special!$B$2:$D$26,3,0),"")</f>
        <v>S</v>
      </c>
      <c r="J874" t="b">
        <f>EXACT(LEFT(Table1[[#This Row],[Stock]],12),LEFT(Table1[[#This Row],[Production]],12))</f>
        <v>1</v>
      </c>
      <c r="K874" t="b">
        <f>EXACT((RIGHT(Table1[[#This Row],[Stock]],3)),((RIGHT(Table1[[#This Row],[Production]],3))))</f>
        <v>1</v>
      </c>
      <c r="L874" s="14">
        <f>IFERROR(VLOOKUP(Table1[[#This Row],[Stock]],[1]Sheet1!$A$7:$N$10000,14,0),"")</f>
        <v>840</v>
      </c>
      <c r="M874" s="14">
        <f>IFERROR(ROUND((Table1[[#This Row],[Stock
(S&amp;L)]]/Table1[[#This Row],[Rate
(L/S)]]),0),"")</f>
        <v>840</v>
      </c>
      <c r="O874" t="str">
        <f>IF(Table1[[#This Row],[Rate
(L/S)]]=1,"P/E","C")</f>
        <v>P/E</v>
      </c>
      <c r="P874" s="7" t="str">
        <f>IFERROR(VLOOKUP(Table1[[#This Row],[Stock]],[2]CUS030!$A$5:$BO$10000,21,0)/Table1[[#This Row],[Rate
(L/S)]],"")</f>
        <v/>
      </c>
      <c r="Q874" s="7" t="str">
        <f>IFERROR(VLOOKUP(Table1[[#This Row],[Stock]],[2]CUS030!$A$5:$BO$10000,22,0)/Table1[[#This Row],[Rate
(L/S)]],"")</f>
        <v/>
      </c>
      <c r="R874" s="7" t="str">
        <f>IFERROR(VLOOKUP(Table1[[#This Row],[Stock]],[2]CUS030!$A$5:$BO$10000,23,0)/Table1[[#This Row],[Rate
(L/S)]],"")</f>
        <v/>
      </c>
      <c r="S874" s="7" t="str">
        <f>IFERROR(VLOOKUP(Table1[[#This Row],[Stock]],[2]CUS030!$A$5:$BO$10000,24,0)/Table1[[#This Row],[Rate
(L/S)]],"")</f>
        <v/>
      </c>
      <c r="T874" s="7" t="str">
        <f>IFERROR(VLOOKUP(Table1[[#This Row],[Stock]],[2]CUS030!$A$5:$BO$10000,25,0)/Table1[[#This Row],[Rate
(L/S)]],"")</f>
        <v/>
      </c>
      <c r="U874" s="7" t="str">
        <f>IFERROR(VLOOKUP(Table1[[#This Row],[Stock]],[2]CUS030!$A$5:$BO$10000,26,0)/Table1[[#This Row],[Rate
(L/S)]],"")</f>
        <v/>
      </c>
      <c r="V874" s="7" t="str">
        <f>IFERROR(VLOOKUP(Table1[[#This Row],[Stock]],[2]CUS030!$A$5:$BO$10000,27,0)/Table1[[#This Row],[Rate
(L/S)]],"")</f>
        <v/>
      </c>
      <c r="W874" s="7" t="str">
        <f>IFERROR(VLOOKUP(Table1[[#This Row],[Stock]],[2]CUS030!$A$5:$BO$10000,28,0)/Table1[[#This Row],[Rate
(L/S)]],"")</f>
        <v/>
      </c>
      <c r="X874" s="7" t="str">
        <f>IFERROR(VLOOKUP(Table1[[#This Row],[Stock]],[2]CUS030!$A$5:$BO$10000,29,0)/Table1[[#This Row],[Rate
(L/S)]],"")</f>
        <v/>
      </c>
      <c r="Y874" s="7" t="str">
        <f>IFERROR(VLOOKUP(Table1[[#This Row],[Stock]],[2]CUS030!$A$5:$BO$10000,30,0)/Table1[[#This Row],[Rate
(L/S)]],"")</f>
        <v/>
      </c>
      <c r="Z874" s="7" t="str">
        <f>IFERROR(VLOOKUP(Table1[[#This Row],[Stock]],[2]CUS030!$A$5:$BO$10000,31,0)/Table1[[#This Row],[Rate
(L/S)]],"")</f>
        <v/>
      </c>
      <c r="AA874" s="7" t="str">
        <f>IFERROR(VLOOKUP(Table1[[#This Row],[Stock]],[2]CUS030!$A$5:$BO$10000,32,0)/Table1[[#This Row],[Rate
(L/S)]],"")</f>
        <v/>
      </c>
      <c r="AB874" s="7" t="str">
        <f>IFERROR(VLOOKUP(Table1[[#This Row],[Stock]],[2]CUS030!$A$5:$BO$10000,33,0)/Table1[[#This Row],[Rate
(L/S)]],"")</f>
        <v/>
      </c>
      <c r="AC874" s="7" t="str">
        <f>IFERROR(VLOOKUP(Table1[[#This Row],[Stock]],[2]CUS030!$A$5:$BO$10000,34,0)/Table1[[#This Row],[Rate
(L/S)]],"")</f>
        <v/>
      </c>
      <c r="AD874" s="7" t="str">
        <f>IFERROR(VLOOKUP(Table1[[#This Row],[Stock]],[2]CUS030!$A$5:$BO$10000,35,0)/Table1[[#This Row],[Rate
(L/S)]],"")</f>
        <v/>
      </c>
      <c r="AE874" s="7" t="str">
        <f>IFERROR(VLOOKUP(Table1[[#This Row],[Stock]],[2]CUS030!$A$5:$BO$10000,36,0)/Table1[[#This Row],[Rate
(L/S)]],"")</f>
        <v/>
      </c>
      <c r="AF874" s="7" t="str">
        <f>IFERROR(VLOOKUP(Table1[[#This Row],[Stock]],[2]CUS030!$A$5:$BO$10000,37,0)/Table1[[#This Row],[Rate
(L/S)]],"")</f>
        <v/>
      </c>
      <c r="AG874" s="7" t="str">
        <f>IFERROR(VLOOKUP(Table1[[#This Row],[Stock]],[2]CUS030!$A$5:$BO$10000,38,0)/Table1[[#This Row],[Rate
(L/S)]],"")</f>
        <v/>
      </c>
      <c r="AH874" s="7" t="str">
        <f>IFERROR(VLOOKUP(Table1[[#This Row],[Stock]],[2]CUS030!$A$5:$BO$10000,39,0)/Table1[[#This Row],[Rate
(L/S)]],"")</f>
        <v/>
      </c>
      <c r="AI874" s="7" t="str">
        <f>IFERROR(VLOOKUP(Table1[[#This Row],[Stock]],[2]CUS030!$A$5:$BO$10000,40,0)/Table1[[#This Row],[Rate
(L/S)]],"")</f>
        <v/>
      </c>
      <c r="AJ874" s="7" t="str">
        <f>IFERROR(VLOOKUP(Table1[[#This Row],[Stock]],[2]CUS030!$A$5:$BO$10000,41,0)/Table1[[#This Row],[Rate
(L/S)]],"")</f>
        <v/>
      </c>
      <c r="AK874" s="7" t="str">
        <f>IFERROR(VLOOKUP(Table1[[#This Row],[Stock]],[2]CUS030!$A$5:$BO$10000,42,0)/Table1[[#This Row],[Rate
(L/S)]],"")</f>
        <v/>
      </c>
      <c r="AL874" s="7" t="str">
        <f>IFERROR(VLOOKUP(Table1[[#This Row],[Stock]],[2]CUS030!$A$5:$BO$10000,43,0)/Table1[[#This Row],[Rate
(L/S)]],"")</f>
        <v/>
      </c>
      <c r="AM874" s="7" t="str">
        <f>IFERROR(VLOOKUP(Table1[[#This Row],[Stock]],[2]CUS030!$A$5:$BO$10000,44,0)/Table1[[#This Row],[Rate
(L/S)]],"")</f>
        <v/>
      </c>
      <c r="AN874" s="7" t="str">
        <f>IFERROR(VLOOKUP(Table1[[#This Row],[Stock]],[2]CUS030!$A$5:$BO$10000,45,0)/Table1[[#This Row],[Rate
(L/S)]],"")</f>
        <v/>
      </c>
      <c r="AO874" s="7" t="str">
        <f>IFERROR(VLOOKUP(Table1[[#This Row],[Stock]],[2]CUS030!$A$5:$BO$10000,46,0)/Table1[[#This Row],[Rate
(L/S)]],"")</f>
        <v/>
      </c>
      <c r="AP874" s="7" t="str">
        <f>IFERROR(VLOOKUP(Table1[[#This Row],[Stock]],[2]CUS030!$A$5:$BO$10000,47,0)/Table1[[#This Row],[Rate
(L/S)]],"")</f>
        <v/>
      </c>
      <c r="AQ874" s="7" t="str">
        <f>IFERROR(VLOOKUP(Table1[[#This Row],[Stock]],[2]CUS030!$A$5:$BO$10000,48,0)/Table1[[#This Row],[Rate
(L/S)]],"")</f>
        <v/>
      </c>
      <c r="AR874" s="7" t="str">
        <f>IFERROR(VLOOKUP(Table1[[#This Row],[Stock]],[2]CUS030!$A$5:$BO$10000,49,0)/Table1[[#This Row],[Rate
(L/S)]],"")</f>
        <v/>
      </c>
      <c r="AS874" s="7" t="str">
        <f>IFERROR(VLOOKUP(Table1[[#This Row],[Stock]],[2]CUS030!$A$5:$BO$10000,50,0)/Table1[[#This Row],[Rate
(L/S)]],"")</f>
        <v/>
      </c>
      <c r="AT874" s="7" t="str">
        <f>IFERROR(VLOOKUP(Table1[[#This Row],[Stock]],[2]CUS030!$A$5:$BO$10000,51,0)/Table1[[#This Row],[Rate
(L/S)]],"")</f>
        <v/>
      </c>
      <c r="AU874" s="7" t="str">
        <f>IFERROR(VLOOKUP(Table1[[#This Row],[Stock]],[2]CUS030!$A$5:$BO$10000,52,0)/Table1[[#This Row],[Rate
(L/S)]],"")</f>
        <v/>
      </c>
      <c r="AV874" s="7" t="str">
        <f>IFERROR(VLOOKUP(Table1[[#This Row],[Stock]],[2]CUS030!$A$5:$BO$10000,53,0)/Table1[[#This Row],[Rate
(L/S)]],"")</f>
        <v/>
      </c>
      <c r="AW874" s="7" t="str">
        <f>IFERROR(VLOOKUP(Table1[[#This Row],[Stock]],[2]CUS030!$A$5:$BO$10000,54,0)/Table1[[#This Row],[Rate
(L/S)]],"")</f>
        <v/>
      </c>
      <c r="AX874" s="7" t="str">
        <f>IFERROR(VLOOKUP(Table1[[#This Row],[Stock]],[2]CUS030!$A$5:$BO$10000,55,0)/Table1[[#This Row],[Rate
(L/S)]],"")</f>
        <v/>
      </c>
      <c r="AY874" s="7" t="str">
        <f>IFERROR(VLOOKUP(Table1[[#This Row],[Stock]],[2]CUS030!$A$5:$BO$10000,56,0)/Table1[[#This Row],[Rate
(L/S)]],"")</f>
        <v/>
      </c>
      <c r="AZ874" s="7" t="str">
        <f>IFERROR(VLOOKUP(Table1[[#This Row],[Stock]],[2]CUS030!$A$5:$BO$10000,57,0)/Table1[[#This Row],[Rate
(L/S)]],"")</f>
        <v/>
      </c>
      <c r="BA874" s="7" t="str">
        <f>IFERROR(VLOOKUP(Table1[[#This Row],[Stock]],[2]CUS030!$A$5:$BO$10000,58,0)/Table1[[#This Row],[Rate
(L/S)]],"")</f>
        <v/>
      </c>
      <c r="BB874" s="7" t="str">
        <f>IFERROR(VLOOKUP(Table1[[#This Row],[Stock]],[2]CUS030!$A$5:$BO$10000,59,0)/Table1[[#This Row],[Rate
(L/S)]],"")</f>
        <v/>
      </c>
      <c r="BC874" s="7" t="str">
        <f>IFERROR(VLOOKUP(Table1[[#This Row],[Stock]],[2]CUS030!$A$5:$BO$10000,60,0)/Table1[[#This Row],[Rate
(L/S)]],"")</f>
        <v/>
      </c>
      <c r="BD874" s="7" t="str">
        <f>IFERROR(VLOOKUP(Table1[[#This Row],[Stock]],[2]CUS030!$A$5:$BO$10000,61,0)/Table1[[#This Row],[Rate
(L/S)]],"")</f>
        <v/>
      </c>
      <c r="BE874" s="7" t="str">
        <f>IFERROR(VLOOKUP(Table1[[#This Row],[Stock]],[2]CUS030!$A$5:$BO$10000,62,0)/Table1[[#This Row],[Rate
(L/S)]],"")</f>
        <v/>
      </c>
      <c r="BF874" s="7" t="str">
        <f>IFERROR(VLOOKUP(Table1[[#This Row],[Stock]],[2]CUS030!$A$5:$BO$10000,63,0)/Table1[[#This Row],[Rate
(L/S)]],"")</f>
        <v/>
      </c>
      <c r="BG874" s="7" t="str">
        <f>IFERROR(VLOOKUP(Table1[[#This Row],[Stock]],[2]CUS030!$A$5:$BO$10000,64,0)/Table1[[#This Row],[Rate
(L/S)]],"")</f>
        <v/>
      </c>
      <c r="BH874" s="7" t="str">
        <f>IFERROR(VLOOKUP(Table1[[#This Row],[Stock]],[2]CUS030!$A$5:$BO$10000,65,0)/Table1[[#This Row],[Rate
(L/S)]],"")</f>
        <v/>
      </c>
      <c r="BI874" s="7"/>
      <c r="BJ874" s="15">
        <f>IFERROR(IF(Table1[[#This Row],[S.Material]]="S",(Table1[[#This Row],[Total Qty]]+Table1[[#This Row],[N+1]]+Table1[[#This Row],[N+2]]),Table1[[#This Row],[Total Qty]]+Table1[[#This Row],[N+1]]),)</f>
        <v>0</v>
      </c>
      <c r="BK874" s="7" t="str">
        <f>IFERROR(IF(((AVERAGE((Table1[[#This Row],[N+1]],Table1[[#This Row],[N+2]]),Table1[[#This Row],[N+3]])-(Table1[[#This Row],[Total Qty]])))&gt;500,"Fixed&gt;500pcs",""),"")</f>
        <v/>
      </c>
      <c r="BL874" s="7" t="str">
        <f>IF(AND(Table1[[#This Row],[Last Forcast]]=0,Table1[[#This Row],[Total Qty]]&gt;0,Table1[[#This Row],[N+1]]&gt;0),"Check PO again","")</f>
        <v/>
      </c>
    </row>
    <row r="875" spans="2:64" x14ac:dyDescent="0.3">
      <c r="B875">
        <v>873</v>
      </c>
      <c r="C875" t="s">
        <v>2252</v>
      </c>
      <c r="D875">
        <f>IFERROR(ROUND((MID(Table1[[#This Row],[Production]],35,(LEN(Table1[[#This Row],[Production]]))-37)/(MID(Table1[[#This Row],[Stock]],35,(LEN(Table1[[#This Row],[Stock]]))-37))),0),"")</f>
        <v>1</v>
      </c>
      <c r="E875" t="s">
        <v>2252</v>
      </c>
      <c r="F875" s="16">
        <f>VLOOKUP(LEFT(Table1[[#This Row],[Production]],LEN(Table1[[#This Row],[Production]])-7),Item!$A$5:$Z$1000,26,0)</f>
        <v>0.34</v>
      </c>
      <c r="H875" s="8" t="str">
        <f>IFERROR(VLOOKUP(MID(Table1[[#This Row],[Production]],10,2),Special!$B$2:$D$26,3,0),"")</f>
        <v>-</v>
      </c>
      <c r="J875" t="b">
        <f>EXACT(LEFT(Table1[[#This Row],[Stock]],12),LEFT(Table1[[#This Row],[Production]],12))</f>
        <v>1</v>
      </c>
      <c r="K875" t="b">
        <f>EXACT((RIGHT(Table1[[#This Row],[Stock]],3)),((RIGHT(Table1[[#This Row],[Production]],3))))</f>
        <v>1</v>
      </c>
      <c r="L875" s="14">
        <f>IFERROR(VLOOKUP(Table1[[#This Row],[Stock]],[1]Sheet1!$A$7:$N$10000,14,0),"")</f>
        <v>293</v>
      </c>
      <c r="M875" s="14">
        <f>IFERROR(ROUND((Table1[[#This Row],[Stock
(S&amp;L)]]/Table1[[#This Row],[Rate
(L/S)]]),0),"")</f>
        <v>293</v>
      </c>
      <c r="O875" t="str">
        <f>IF(Table1[[#This Row],[Rate
(L/S)]]=1,"P/E","C")</f>
        <v>P/E</v>
      </c>
      <c r="P875" s="7" t="str">
        <f>IFERROR(VLOOKUP(Table1[[#This Row],[Stock]],[2]CUS030!$A$5:$BO$10000,21,0)/Table1[[#This Row],[Rate
(L/S)]],"")</f>
        <v/>
      </c>
      <c r="Q875" s="7" t="str">
        <f>IFERROR(VLOOKUP(Table1[[#This Row],[Stock]],[2]CUS030!$A$5:$BO$10000,22,0)/Table1[[#This Row],[Rate
(L/S)]],"")</f>
        <v/>
      </c>
      <c r="R875" s="7" t="str">
        <f>IFERROR(VLOOKUP(Table1[[#This Row],[Stock]],[2]CUS030!$A$5:$BO$10000,23,0)/Table1[[#This Row],[Rate
(L/S)]],"")</f>
        <v/>
      </c>
      <c r="S875" s="7" t="str">
        <f>IFERROR(VLOOKUP(Table1[[#This Row],[Stock]],[2]CUS030!$A$5:$BO$10000,24,0)/Table1[[#This Row],[Rate
(L/S)]],"")</f>
        <v/>
      </c>
      <c r="T875" s="7" t="str">
        <f>IFERROR(VLOOKUP(Table1[[#This Row],[Stock]],[2]CUS030!$A$5:$BO$10000,25,0)/Table1[[#This Row],[Rate
(L/S)]],"")</f>
        <v/>
      </c>
      <c r="U875" s="7" t="str">
        <f>IFERROR(VLOOKUP(Table1[[#This Row],[Stock]],[2]CUS030!$A$5:$BO$10000,26,0)/Table1[[#This Row],[Rate
(L/S)]],"")</f>
        <v/>
      </c>
      <c r="V875" s="7" t="str">
        <f>IFERROR(VLOOKUP(Table1[[#This Row],[Stock]],[2]CUS030!$A$5:$BO$10000,27,0)/Table1[[#This Row],[Rate
(L/S)]],"")</f>
        <v/>
      </c>
      <c r="W875" s="7" t="str">
        <f>IFERROR(VLOOKUP(Table1[[#This Row],[Stock]],[2]CUS030!$A$5:$BO$10000,28,0)/Table1[[#This Row],[Rate
(L/S)]],"")</f>
        <v/>
      </c>
      <c r="X875" s="7" t="str">
        <f>IFERROR(VLOOKUP(Table1[[#This Row],[Stock]],[2]CUS030!$A$5:$BO$10000,29,0)/Table1[[#This Row],[Rate
(L/S)]],"")</f>
        <v/>
      </c>
      <c r="Y875" s="7" t="str">
        <f>IFERROR(VLOOKUP(Table1[[#This Row],[Stock]],[2]CUS030!$A$5:$BO$10000,30,0)/Table1[[#This Row],[Rate
(L/S)]],"")</f>
        <v/>
      </c>
      <c r="Z875" s="7" t="str">
        <f>IFERROR(VLOOKUP(Table1[[#This Row],[Stock]],[2]CUS030!$A$5:$BO$10000,31,0)/Table1[[#This Row],[Rate
(L/S)]],"")</f>
        <v/>
      </c>
      <c r="AA875" s="7" t="str">
        <f>IFERROR(VLOOKUP(Table1[[#This Row],[Stock]],[2]CUS030!$A$5:$BO$10000,32,0)/Table1[[#This Row],[Rate
(L/S)]],"")</f>
        <v/>
      </c>
      <c r="AB875" s="7" t="str">
        <f>IFERROR(VLOOKUP(Table1[[#This Row],[Stock]],[2]CUS030!$A$5:$BO$10000,33,0)/Table1[[#This Row],[Rate
(L/S)]],"")</f>
        <v/>
      </c>
      <c r="AC875" s="7" t="str">
        <f>IFERROR(VLOOKUP(Table1[[#This Row],[Stock]],[2]CUS030!$A$5:$BO$10000,34,0)/Table1[[#This Row],[Rate
(L/S)]],"")</f>
        <v/>
      </c>
      <c r="AD875" s="7" t="str">
        <f>IFERROR(VLOOKUP(Table1[[#This Row],[Stock]],[2]CUS030!$A$5:$BO$10000,35,0)/Table1[[#This Row],[Rate
(L/S)]],"")</f>
        <v/>
      </c>
      <c r="AE875" s="7" t="str">
        <f>IFERROR(VLOOKUP(Table1[[#This Row],[Stock]],[2]CUS030!$A$5:$BO$10000,36,0)/Table1[[#This Row],[Rate
(L/S)]],"")</f>
        <v/>
      </c>
      <c r="AF875" s="7" t="str">
        <f>IFERROR(VLOOKUP(Table1[[#This Row],[Stock]],[2]CUS030!$A$5:$BO$10000,37,0)/Table1[[#This Row],[Rate
(L/S)]],"")</f>
        <v/>
      </c>
      <c r="AG875" s="7" t="str">
        <f>IFERROR(VLOOKUP(Table1[[#This Row],[Stock]],[2]CUS030!$A$5:$BO$10000,38,0)/Table1[[#This Row],[Rate
(L/S)]],"")</f>
        <v/>
      </c>
      <c r="AH875" s="7" t="str">
        <f>IFERROR(VLOOKUP(Table1[[#This Row],[Stock]],[2]CUS030!$A$5:$BO$10000,39,0)/Table1[[#This Row],[Rate
(L/S)]],"")</f>
        <v/>
      </c>
      <c r="AI875" s="7" t="str">
        <f>IFERROR(VLOOKUP(Table1[[#This Row],[Stock]],[2]CUS030!$A$5:$BO$10000,40,0)/Table1[[#This Row],[Rate
(L/S)]],"")</f>
        <v/>
      </c>
      <c r="AJ875" s="7" t="str">
        <f>IFERROR(VLOOKUP(Table1[[#This Row],[Stock]],[2]CUS030!$A$5:$BO$10000,41,0)/Table1[[#This Row],[Rate
(L/S)]],"")</f>
        <v/>
      </c>
      <c r="AK875" s="7" t="str">
        <f>IFERROR(VLOOKUP(Table1[[#This Row],[Stock]],[2]CUS030!$A$5:$BO$10000,42,0)/Table1[[#This Row],[Rate
(L/S)]],"")</f>
        <v/>
      </c>
      <c r="AL875" s="7" t="str">
        <f>IFERROR(VLOOKUP(Table1[[#This Row],[Stock]],[2]CUS030!$A$5:$BO$10000,43,0)/Table1[[#This Row],[Rate
(L/S)]],"")</f>
        <v/>
      </c>
      <c r="AM875" s="7" t="str">
        <f>IFERROR(VLOOKUP(Table1[[#This Row],[Stock]],[2]CUS030!$A$5:$BO$10000,44,0)/Table1[[#This Row],[Rate
(L/S)]],"")</f>
        <v/>
      </c>
      <c r="AN875" s="7" t="str">
        <f>IFERROR(VLOOKUP(Table1[[#This Row],[Stock]],[2]CUS030!$A$5:$BO$10000,45,0)/Table1[[#This Row],[Rate
(L/S)]],"")</f>
        <v/>
      </c>
      <c r="AO875" s="7" t="str">
        <f>IFERROR(VLOOKUP(Table1[[#This Row],[Stock]],[2]CUS030!$A$5:$BO$10000,46,0)/Table1[[#This Row],[Rate
(L/S)]],"")</f>
        <v/>
      </c>
      <c r="AP875" s="7" t="str">
        <f>IFERROR(VLOOKUP(Table1[[#This Row],[Stock]],[2]CUS030!$A$5:$BO$10000,47,0)/Table1[[#This Row],[Rate
(L/S)]],"")</f>
        <v/>
      </c>
      <c r="AQ875" s="7" t="str">
        <f>IFERROR(VLOOKUP(Table1[[#This Row],[Stock]],[2]CUS030!$A$5:$BO$10000,48,0)/Table1[[#This Row],[Rate
(L/S)]],"")</f>
        <v/>
      </c>
      <c r="AR875" s="7" t="str">
        <f>IFERROR(VLOOKUP(Table1[[#This Row],[Stock]],[2]CUS030!$A$5:$BO$10000,49,0)/Table1[[#This Row],[Rate
(L/S)]],"")</f>
        <v/>
      </c>
      <c r="AS875" s="7" t="str">
        <f>IFERROR(VLOOKUP(Table1[[#This Row],[Stock]],[2]CUS030!$A$5:$BO$10000,50,0)/Table1[[#This Row],[Rate
(L/S)]],"")</f>
        <v/>
      </c>
      <c r="AT875" s="7" t="str">
        <f>IFERROR(VLOOKUP(Table1[[#This Row],[Stock]],[2]CUS030!$A$5:$BO$10000,51,0)/Table1[[#This Row],[Rate
(L/S)]],"")</f>
        <v/>
      </c>
      <c r="AU875" s="7" t="str">
        <f>IFERROR(VLOOKUP(Table1[[#This Row],[Stock]],[2]CUS030!$A$5:$BO$10000,52,0)/Table1[[#This Row],[Rate
(L/S)]],"")</f>
        <v/>
      </c>
      <c r="AV875" s="7" t="str">
        <f>IFERROR(VLOOKUP(Table1[[#This Row],[Stock]],[2]CUS030!$A$5:$BO$10000,53,0)/Table1[[#This Row],[Rate
(L/S)]],"")</f>
        <v/>
      </c>
      <c r="AW875" s="7" t="str">
        <f>IFERROR(VLOOKUP(Table1[[#This Row],[Stock]],[2]CUS030!$A$5:$BO$10000,54,0)/Table1[[#This Row],[Rate
(L/S)]],"")</f>
        <v/>
      </c>
      <c r="AX875" s="7" t="str">
        <f>IFERROR(VLOOKUP(Table1[[#This Row],[Stock]],[2]CUS030!$A$5:$BO$10000,55,0)/Table1[[#This Row],[Rate
(L/S)]],"")</f>
        <v/>
      </c>
      <c r="AY875" s="7" t="str">
        <f>IFERROR(VLOOKUP(Table1[[#This Row],[Stock]],[2]CUS030!$A$5:$BO$10000,56,0)/Table1[[#This Row],[Rate
(L/S)]],"")</f>
        <v/>
      </c>
      <c r="AZ875" s="7" t="str">
        <f>IFERROR(VLOOKUP(Table1[[#This Row],[Stock]],[2]CUS030!$A$5:$BO$10000,57,0)/Table1[[#This Row],[Rate
(L/S)]],"")</f>
        <v/>
      </c>
      <c r="BA875" s="7" t="str">
        <f>IFERROR(VLOOKUP(Table1[[#This Row],[Stock]],[2]CUS030!$A$5:$BO$10000,58,0)/Table1[[#This Row],[Rate
(L/S)]],"")</f>
        <v/>
      </c>
      <c r="BB875" s="7" t="str">
        <f>IFERROR(VLOOKUP(Table1[[#This Row],[Stock]],[2]CUS030!$A$5:$BO$10000,59,0)/Table1[[#This Row],[Rate
(L/S)]],"")</f>
        <v/>
      </c>
      <c r="BC875" s="7" t="str">
        <f>IFERROR(VLOOKUP(Table1[[#This Row],[Stock]],[2]CUS030!$A$5:$BO$10000,60,0)/Table1[[#This Row],[Rate
(L/S)]],"")</f>
        <v/>
      </c>
      <c r="BD875" s="7" t="str">
        <f>IFERROR(VLOOKUP(Table1[[#This Row],[Stock]],[2]CUS030!$A$5:$BO$10000,61,0)/Table1[[#This Row],[Rate
(L/S)]],"")</f>
        <v/>
      </c>
      <c r="BE875" s="7" t="str">
        <f>IFERROR(VLOOKUP(Table1[[#This Row],[Stock]],[2]CUS030!$A$5:$BO$10000,62,0)/Table1[[#This Row],[Rate
(L/S)]],"")</f>
        <v/>
      </c>
      <c r="BF875" s="7" t="str">
        <f>IFERROR(VLOOKUP(Table1[[#This Row],[Stock]],[2]CUS030!$A$5:$BO$10000,63,0)/Table1[[#This Row],[Rate
(L/S)]],"")</f>
        <v/>
      </c>
      <c r="BG875" s="7" t="str">
        <f>IFERROR(VLOOKUP(Table1[[#This Row],[Stock]],[2]CUS030!$A$5:$BO$10000,64,0)/Table1[[#This Row],[Rate
(L/S)]],"")</f>
        <v/>
      </c>
      <c r="BH875" s="7" t="str">
        <f>IFERROR(VLOOKUP(Table1[[#This Row],[Stock]],[2]CUS030!$A$5:$BO$10000,65,0)/Table1[[#This Row],[Rate
(L/S)]],"")</f>
        <v/>
      </c>
      <c r="BI875" s="7"/>
      <c r="BJ875" s="15">
        <f>IFERROR(IF(Table1[[#This Row],[S.Material]]="S",(Table1[[#This Row],[Total Qty]]+Table1[[#This Row],[N+1]]+Table1[[#This Row],[N+2]]),Table1[[#This Row],[Total Qty]]+Table1[[#This Row],[N+1]]),)</f>
        <v>0</v>
      </c>
      <c r="BK875" s="7" t="str">
        <f>IFERROR(IF(((AVERAGE((Table1[[#This Row],[N+1]],Table1[[#This Row],[N+2]]),Table1[[#This Row],[N+3]])-(Table1[[#This Row],[Total Qty]])))&gt;500,"Fixed&gt;500pcs",""),"")</f>
        <v/>
      </c>
      <c r="BL875" s="7" t="str">
        <f>IF(AND(Table1[[#This Row],[Last Forcast]]=0,Table1[[#This Row],[Total Qty]]&gt;0,Table1[[#This Row],[N+1]]&gt;0),"Check PO again","")</f>
        <v/>
      </c>
    </row>
    <row r="876" spans="2:64" x14ac:dyDescent="0.3">
      <c r="B876">
        <v>874</v>
      </c>
      <c r="C876" t="s">
        <v>2253</v>
      </c>
      <c r="D876">
        <f>IFERROR(ROUND((MID(Table1[[#This Row],[Production]],35,(LEN(Table1[[#This Row],[Production]]))-37)/(MID(Table1[[#This Row],[Stock]],35,(LEN(Table1[[#This Row],[Stock]]))-37))),0),"")</f>
        <v>6</v>
      </c>
      <c r="E876" t="s">
        <v>367</v>
      </c>
      <c r="F876" s="16">
        <f>VLOOKUP(LEFT(Table1[[#This Row],[Production]],LEN(Table1[[#This Row],[Production]])-7),Item!$A$5:$Z$1000,26,0)</f>
        <v>0.84299999999999997</v>
      </c>
      <c r="H876" s="8" t="str">
        <f>IFERROR(VLOOKUP(MID(Table1[[#This Row],[Production]],10,2),Special!$B$2:$D$26,3,0),"")</f>
        <v>-</v>
      </c>
      <c r="J876" t="b">
        <f>EXACT(LEFT(Table1[[#This Row],[Stock]],12),LEFT(Table1[[#This Row],[Production]],12))</f>
        <v>0</v>
      </c>
      <c r="K876" t="b">
        <f>EXACT((RIGHT(Table1[[#This Row],[Stock]],3)),((RIGHT(Table1[[#This Row],[Production]],3))))</f>
        <v>1</v>
      </c>
      <c r="L876" s="14">
        <f>IFERROR(VLOOKUP(Table1[[#This Row],[Stock]],[1]Sheet1!$A$7:$N$10000,14,0),"")</f>
        <v>0</v>
      </c>
      <c r="M876" s="14">
        <f>IFERROR(ROUND((Table1[[#This Row],[Stock
(S&amp;L)]]/Table1[[#This Row],[Rate
(L/S)]]),0),"")</f>
        <v>0</v>
      </c>
      <c r="O876" t="str">
        <f>IF(Table1[[#This Row],[Rate
(L/S)]]=1,"P/E","C")</f>
        <v>C</v>
      </c>
      <c r="P876" s="7" t="str">
        <f>IFERROR(VLOOKUP(Table1[[#This Row],[Stock]],[2]CUS030!$A$5:$BO$10000,21,0)/Table1[[#This Row],[Rate
(L/S)]],"")</f>
        <v/>
      </c>
      <c r="Q876" s="7" t="str">
        <f>IFERROR(VLOOKUP(Table1[[#This Row],[Stock]],[2]CUS030!$A$5:$BO$10000,22,0)/Table1[[#This Row],[Rate
(L/S)]],"")</f>
        <v/>
      </c>
      <c r="R876" s="7" t="str">
        <f>IFERROR(VLOOKUP(Table1[[#This Row],[Stock]],[2]CUS030!$A$5:$BO$10000,23,0)/Table1[[#This Row],[Rate
(L/S)]],"")</f>
        <v/>
      </c>
      <c r="S876" s="7" t="str">
        <f>IFERROR(VLOOKUP(Table1[[#This Row],[Stock]],[2]CUS030!$A$5:$BO$10000,24,0)/Table1[[#This Row],[Rate
(L/S)]],"")</f>
        <v/>
      </c>
      <c r="T876" s="7" t="str">
        <f>IFERROR(VLOOKUP(Table1[[#This Row],[Stock]],[2]CUS030!$A$5:$BO$10000,25,0)/Table1[[#This Row],[Rate
(L/S)]],"")</f>
        <v/>
      </c>
      <c r="U876" s="7" t="str">
        <f>IFERROR(VLOOKUP(Table1[[#This Row],[Stock]],[2]CUS030!$A$5:$BO$10000,26,0)/Table1[[#This Row],[Rate
(L/S)]],"")</f>
        <v/>
      </c>
      <c r="V876" s="7" t="str">
        <f>IFERROR(VLOOKUP(Table1[[#This Row],[Stock]],[2]CUS030!$A$5:$BO$10000,27,0)/Table1[[#This Row],[Rate
(L/S)]],"")</f>
        <v/>
      </c>
      <c r="W876" s="7" t="str">
        <f>IFERROR(VLOOKUP(Table1[[#This Row],[Stock]],[2]CUS030!$A$5:$BO$10000,28,0)/Table1[[#This Row],[Rate
(L/S)]],"")</f>
        <v/>
      </c>
      <c r="X876" s="7" t="str">
        <f>IFERROR(VLOOKUP(Table1[[#This Row],[Stock]],[2]CUS030!$A$5:$BO$10000,29,0)/Table1[[#This Row],[Rate
(L/S)]],"")</f>
        <v/>
      </c>
      <c r="Y876" s="7" t="str">
        <f>IFERROR(VLOOKUP(Table1[[#This Row],[Stock]],[2]CUS030!$A$5:$BO$10000,30,0)/Table1[[#This Row],[Rate
(L/S)]],"")</f>
        <v/>
      </c>
      <c r="Z876" s="7" t="str">
        <f>IFERROR(VLOOKUP(Table1[[#This Row],[Stock]],[2]CUS030!$A$5:$BO$10000,31,0)/Table1[[#This Row],[Rate
(L/S)]],"")</f>
        <v/>
      </c>
      <c r="AA876" s="7" t="str">
        <f>IFERROR(VLOOKUP(Table1[[#This Row],[Stock]],[2]CUS030!$A$5:$BO$10000,32,0)/Table1[[#This Row],[Rate
(L/S)]],"")</f>
        <v/>
      </c>
      <c r="AB876" s="7" t="str">
        <f>IFERROR(VLOOKUP(Table1[[#This Row],[Stock]],[2]CUS030!$A$5:$BO$10000,33,0)/Table1[[#This Row],[Rate
(L/S)]],"")</f>
        <v/>
      </c>
      <c r="AC876" s="7" t="str">
        <f>IFERROR(VLOOKUP(Table1[[#This Row],[Stock]],[2]CUS030!$A$5:$BO$10000,34,0)/Table1[[#This Row],[Rate
(L/S)]],"")</f>
        <v/>
      </c>
      <c r="AD876" s="7" t="str">
        <f>IFERROR(VLOOKUP(Table1[[#This Row],[Stock]],[2]CUS030!$A$5:$BO$10000,35,0)/Table1[[#This Row],[Rate
(L/S)]],"")</f>
        <v/>
      </c>
      <c r="AE876" s="7" t="str">
        <f>IFERROR(VLOOKUP(Table1[[#This Row],[Stock]],[2]CUS030!$A$5:$BO$10000,36,0)/Table1[[#This Row],[Rate
(L/S)]],"")</f>
        <v/>
      </c>
      <c r="AF876" s="7" t="str">
        <f>IFERROR(VLOOKUP(Table1[[#This Row],[Stock]],[2]CUS030!$A$5:$BO$10000,37,0)/Table1[[#This Row],[Rate
(L/S)]],"")</f>
        <v/>
      </c>
      <c r="AG876" s="7" t="str">
        <f>IFERROR(VLOOKUP(Table1[[#This Row],[Stock]],[2]CUS030!$A$5:$BO$10000,38,0)/Table1[[#This Row],[Rate
(L/S)]],"")</f>
        <v/>
      </c>
      <c r="AH876" s="7" t="str">
        <f>IFERROR(VLOOKUP(Table1[[#This Row],[Stock]],[2]CUS030!$A$5:$BO$10000,39,0)/Table1[[#This Row],[Rate
(L/S)]],"")</f>
        <v/>
      </c>
      <c r="AI876" s="7" t="str">
        <f>IFERROR(VLOOKUP(Table1[[#This Row],[Stock]],[2]CUS030!$A$5:$BO$10000,40,0)/Table1[[#This Row],[Rate
(L/S)]],"")</f>
        <v/>
      </c>
      <c r="AJ876" s="7" t="str">
        <f>IFERROR(VLOOKUP(Table1[[#This Row],[Stock]],[2]CUS030!$A$5:$BO$10000,41,0)/Table1[[#This Row],[Rate
(L/S)]],"")</f>
        <v/>
      </c>
      <c r="AK876" s="7" t="str">
        <f>IFERROR(VLOOKUP(Table1[[#This Row],[Stock]],[2]CUS030!$A$5:$BO$10000,42,0)/Table1[[#This Row],[Rate
(L/S)]],"")</f>
        <v/>
      </c>
      <c r="AL876" s="7" t="str">
        <f>IFERROR(VLOOKUP(Table1[[#This Row],[Stock]],[2]CUS030!$A$5:$BO$10000,43,0)/Table1[[#This Row],[Rate
(L/S)]],"")</f>
        <v/>
      </c>
      <c r="AM876" s="7" t="str">
        <f>IFERROR(VLOOKUP(Table1[[#This Row],[Stock]],[2]CUS030!$A$5:$BO$10000,44,0)/Table1[[#This Row],[Rate
(L/S)]],"")</f>
        <v/>
      </c>
      <c r="AN876" s="7" t="str">
        <f>IFERROR(VLOOKUP(Table1[[#This Row],[Stock]],[2]CUS030!$A$5:$BO$10000,45,0)/Table1[[#This Row],[Rate
(L/S)]],"")</f>
        <v/>
      </c>
      <c r="AO876" s="7" t="str">
        <f>IFERROR(VLOOKUP(Table1[[#This Row],[Stock]],[2]CUS030!$A$5:$BO$10000,46,0)/Table1[[#This Row],[Rate
(L/S)]],"")</f>
        <v/>
      </c>
      <c r="AP876" s="7" t="str">
        <f>IFERROR(VLOOKUP(Table1[[#This Row],[Stock]],[2]CUS030!$A$5:$BO$10000,47,0)/Table1[[#This Row],[Rate
(L/S)]],"")</f>
        <v/>
      </c>
      <c r="AQ876" s="7" t="str">
        <f>IFERROR(VLOOKUP(Table1[[#This Row],[Stock]],[2]CUS030!$A$5:$BO$10000,48,0)/Table1[[#This Row],[Rate
(L/S)]],"")</f>
        <v/>
      </c>
      <c r="AR876" s="7" t="str">
        <f>IFERROR(VLOOKUP(Table1[[#This Row],[Stock]],[2]CUS030!$A$5:$BO$10000,49,0)/Table1[[#This Row],[Rate
(L/S)]],"")</f>
        <v/>
      </c>
      <c r="AS876" s="7" t="str">
        <f>IFERROR(VLOOKUP(Table1[[#This Row],[Stock]],[2]CUS030!$A$5:$BO$10000,50,0)/Table1[[#This Row],[Rate
(L/S)]],"")</f>
        <v/>
      </c>
      <c r="AT876" s="7" t="str">
        <f>IFERROR(VLOOKUP(Table1[[#This Row],[Stock]],[2]CUS030!$A$5:$BO$10000,51,0)/Table1[[#This Row],[Rate
(L/S)]],"")</f>
        <v/>
      </c>
      <c r="AU876" s="7" t="str">
        <f>IFERROR(VLOOKUP(Table1[[#This Row],[Stock]],[2]CUS030!$A$5:$BO$10000,52,0)/Table1[[#This Row],[Rate
(L/S)]],"")</f>
        <v/>
      </c>
      <c r="AV876" s="7" t="str">
        <f>IFERROR(VLOOKUP(Table1[[#This Row],[Stock]],[2]CUS030!$A$5:$BO$10000,53,0)/Table1[[#This Row],[Rate
(L/S)]],"")</f>
        <v/>
      </c>
      <c r="AW876" s="7" t="str">
        <f>IFERROR(VLOOKUP(Table1[[#This Row],[Stock]],[2]CUS030!$A$5:$BO$10000,54,0)/Table1[[#This Row],[Rate
(L/S)]],"")</f>
        <v/>
      </c>
      <c r="AX876" s="7" t="str">
        <f>IFERROR(VLOOKUP(Table1[[#This Row],[Stock]],[2]CUS030!$A$5:$BO$10000,55,0)/Table1[[#This Row],[Rate
(L/S)]],"")</f>
        <v/>
      </c>
      <c r="AY876" s="7" t="str">
        <f>IFERROR(VLOOKUP(Table1[[#This Row],[Stock]],[2]CUS030!$A$5:$BO$10000,56,0)/Table1[[#This Row],[Rate
(L/S)]],"")</f>
        <v/>
      </c>
      <c r="AZ876" s="7" t="str">
        <f>IFERROR(VLOOKUP(Table1[[#This Row],[Stock]],[2]CUS030!$A$5:$BO$10000,57,0)/Table1[[#This Row],[Rate
(L/S)]],"")</f>
        <v/>
      </c>
      <c r="BA876" s="7" t="str">
        <f>IFERROR(VLOOKUP(Table1[[#This Row],[Stock]],[2]CUS030!$A$5:$BO$10000,58,0)/Table1[[#This Row],[Rate
(L/S)]],"")</f>
        <v/>
      </c>
      <c r="BB876" s="7" t="str">
        <f>IFERROR(VLOOKUP(Table1[[#This Row],[Stock]],[2]CUS030!$A$5:$BO$10000,59,0)/Table1[[#This Row],[Rate
(L/S)]],"")</f>
        <v/>
      </c>
      <c r="BC876" s="7" t="str">
        <f>IFERROR(VLOOKUP(Table1[[#This Row],[Stock]],[2]CUS030!$A$5:$BO$10000,60,0)/Table1[[#This Row],[Rate
(L/S)]],"")</f>
        <v/>
      </c>
      <c r="BD876" s="7" t="str">
        <f>IFERROR(VLOOKUP(Table1[[#This Row],[Stock]],[2]CUS030!$A$5:$BO$10000,61,0)/Table1[[#This Row],[Rate
(L/S)]],"")</f>
        <v/>
      </c>
      <c r="BE876" s="7" t="str">
        <f>IFERROR(VLOOKUP(Table1[[#This Row],[Stock]],[2]CUS030!$A$5:$BO$10000,62,0)/Table1[[#This Row],[Rate
(L/S)]],"")</f>
        <v/>
      </c>
      <c r="BF876" s="7" t="str">
        <f>IFERROR(VLOOKUP(Table1[[#This Row],[Stock]],[2]CUS030!$A$5:$BO$10000,63,0)/Table1[[#This Row],[Rate
(L/S)]],"")</f>
        <v/>
      </c>
      <c r="BG876" s="7" t="str">
        <f>IFERROR(VLOOKUP(Table1[[#This Row],[Stock]],[2]CUS030!$A$5:$BO$10000,64,0)/Table1[[#This Row],[Rate
(L/S)]],"")</f>
        <v/>
      </c>
      <c r="BH876" s="7" t="str">
        <f>IFERROR(VLOOKUP(Table1[[#This Row],[Stock]],[2]CUS030!$A$5:$BO$10000,65,0)/Table1[[#This Row],[Rate
(L/S)]],"")</f>
        <v/>
      </c>
      <c r="BI876" s="7"/>
      <c r="BJ876" s="15">
        <f>IFERROR(IF(Table1[[#This Row],[S.Material]]="S",(Table1[[#This Row],[Total Qty]]+Table1[[#This Row],[N+1]]+Table1[[#This Row],[N+2]]),Table1[[#This Row],[Total Qty]]+Table1[[#This Row],[N+1]]),)</f>
        <v>0</v>
      </c>
      <c r="BK876" s="7" t="str">
        <f>IFERROR(IF(((AVERAGE((Table1[[#This Row],[N+1]],Table1[[#This Row],[N+2]]),Table1[[#This Row],[N+3]])-(Table1[[#This Row],[Total Qty]])))&gt;500,"Fixed&gt;500pcs",""),"")</f>
        <v/>
      </c>
      <c r="BL876" s="7" t="str">
        <f>IF(AND(Table1[[#This Row],[Last Forcast]]=0,Table1[[#This Row],[Total Qty]]&gt;0,Table1[[#This Row],[N+1]]&gt;0),"Check PO again","")</f>
        <v/>
      </c>
    </row>
    <row r="877" spans="2:64" x14ac:dyDescent="0.3">
      <c r="B877">
        <v>875</v>
      </c>
      <c r="C877" t="s">
        <v>2254</v>
      </c>
      <c r="D877">
        <f>IFERROR(ROUND((MID(Table1[[#This Row],[Production]],35,(LEN(Table1[[#This Row],[Production]]))-37)/(MID(Table1[[#This Row],[Stock]],35,(LEN(Table1[[#This Row],[Stock]]))-37))),0),"")</f>
        <v>1</v>
      </c>
      <c r="E877" t="s">
        <v>2254</v>
      </c>
      <c r="F877" s="16">
        <f>VLOOKUP(LEFT(Table1[[#This Row],[Production]],LEN(Table1[[#This Row],[Production]])-7),Item!$A$5:$Z$1000,26,0)</f>
        <v>2.004</v>
      </c>
      <c r="H877" s="8" t="str">
        <f>IFERROR(VLOOKUP(MID(Table1[[#This Row],[Production]],10,2),Special!$B$2:$D$26,3,0),"")</f>
        <v>-</v>
      </c>
      <c r="J877" t="b">
        <f>EXACT(LEFT(Table1[[#This Row],[Stock]],12),LEFT(Table1[[#This Row],[Production]],12))</f>
        <v>1</v>
      </c>
      <c r="K877" t="b">
        <f>EXACT((RIGHT(Table1[[#This Row],[Stock]],3)),((RIGHT(Table1[[#This Row],[Production]],3))))</f>
        <v>1</v>
      </c>
      <c r="L877" s="14">
        <f>IFERROR(VLOOKUP(Table1[[#This Row],[Stock]],[1]Sheet1!$A$7:$N$10000,14,0),"")</f>
        <v>111</v>
      </c>
      <c r="M877" s="14">
        <f>IFERROR(ROUND((Table1[[#This Row],[Stock
(S&amp;L)]]/Table1[[#This Row],[Rate
(L/S)]]),0),"")</f>
        <v>111</v>
      </c>
      <c r="O877" t="str">
        <f>IF(Table1[[#This Row],[Rate
(L/S)]]=1,"P/E","C")</f>
        <v>P/E</v>
      </c>
      <c r="P877" s="7" t="str">
        <f>IFERROR(VLOOKUP(Table1[[#This Row],[Stock]],[2]CUS030!$A$5:$BO$10000,21,0)/Table1[[#This Row],[Rate
(L/S)]],"")</f>
        <v/>
      </c>
      <c r="Q877" s="7" t="str">
        <f>IFERROR(VLOOKUP(Table1[[#This Row],[Stock]],[2]CUS030!$A$5:$BO$10000,22,0)/Table1[[#This Row],[Rate
(L/S)]],"")</f>
        <v/>
      </c>
      <c r="R877" s="7" t="str">
        <f>IFERROR(VLOOKUP(Table1[[#This Row],[Stock]],[2]CUS030!$A$5:$BO$10000,23,0)/Table1[[#This Row],[Rate
(L/S)]],"")</f>
        <v/>
      </c>
      <c r="S877" s="7" t="str">
        <f>IFERROR(VLOOKUP(Table1[[#This Row],[Stock]],[2]CUS030!$A$5:$BO$10000,24,0)/Table1[[#This Row],[Rate
(L/S)]],"")</f>
        <v/>
      </c>
      <c r="T877" s="7" t="str">
        <f>IFERROR(VLOOKUP(Table1[[#This Row],[Stock]],[2]CUS030!$A$5:$BO$10000,25,0)/Table1[[#This Row],[Rate
(L/S)]],"")</f>
        <v/>
      </c>
      <c r="U877" s="7" t="str">
        <f>IFERROR(VLOOKUP(Table1[[#This Row],[Stock]],[2]CUS030!$A$5:$BO$10000,26,0)/Table1[[#This Row],[Rate
(L/S)]],"")</f>
        <v/>
      </c>
      <c r="V877" s="7" t="str">
        <f>IFERROR(VLOOKUP(Table1[[#This Row],[Stock]],[2]CUS030!$A$5:$BO$10000,27,0)/Table1[[#This Row],[Rate
(L/S)]],"")</f>
        <v/>
      </c>
      <c r="W877" s="7" t="str">
        <f>IFERROR(VLOOKUP(Table1[[#This Row],[Stock]],[2]CUS030!$A$5:$BO$10000,28,0)/Table1[[#This Row],[Rate
(L/S)]],"")</f>
        <v/>
      </c>
      <c r="X877" s="7" t="str">
        <f>IFERROR(VLOOKUP(Table1[[#This Row],[Stock]],[2]CUS030!$A$5:$BO$10000,29,0)/Table1[[#This Row],[Rate
(L/S)]],"")</f>
        <v/>
      </c>
      <c r="Y877" s="7" t="str">
        <f>IFERROR(VLOOKUP(Table1[[#This Row],[Stock]],[2]CUS030!$A$5:$BO$10000,30,0)/Table1[[#This Row],[Rate
(L/S)]],"")</f>
        <v/>
      </c>
      <c r="Z877" s="7" t="str">
        <f>IFERROR(VLOOKUP(Table1[[#This Row],[Stock]],[2]CUS030!$A$5:$BO$10000,31,0)/Table1[[#This Row],[Rate
(L/S)]],"")</f>
        <v/>
      </c>
      <c r="AA877" s="7" t="str">
        <f>IFERROR(VLOOKUP(Table1[[#This Row],[Stock]],[2]CUS030!$A$5:$BO$10000,32,0)/Table1[[#This Row],[Rate
(L/S)]],"")</f>
        <v/>
      </c>
      <c r="AB877" s="7" t="str">
        <f>IFERROR(VLOOKUP(Table1[[#This Row],[Stock]],[2]CUS030!$A$5:$BO$10000,33,0)/Table1[[#This Row],[Rate
(L/S)]],"")</f>
        <v/>
      </c>
      <c r="AC877" s="7" t="str">
        <f>IFERROR(VLOOKUP(Table1[[#This Row],[Stock]],[2]CUS030!$A$5:$BO$10000,34,0)/Table1[[#This Row],[Rate
(L/S)]],"")</f>
        <v/>
      </c>
      <c r="AD877" s="7" t="str">
        <f>IFERROR(VLOOKUP(Table1[[#This Row],[Stock]],[2]CUS030!$A$5:$BO$10000,35,0)/Table1[[#This Row],[Rate
(L/S)]],"")</f>
        <v/>
      </c>
      <c r="AE877" s="7" t="str">
        <f>IFERROR(VLOOKUP(Table1[[#This Row],[Stock]],[2]CUS030!$A$5:$BO$10000,36,0)/Table1[[#This Row],[Rate
(L/S)]],"")</f>
        <v/>
      </c>
      <c r="AF877" s="7" t="str">
        <f>IFERROR(VLOOKUP(Table1[[#This Row],[Stock]],[2]CUS030!$A$5:$BO$10000,37,0)/Table1[[#This Row],[Rate
(L/S)]],"")</f>
        <v/>
      </c>
      <c r="AG877" s="7" t="str">
        <f>IFERROR(VLOOKUP(Table1[[#This Row],[Stock]],[2]CUS030!$A$5:$BO$10000,38,0)/Table1[[#This Row],[Rate
(L/S)]],"")</f>
        <v/>
      </c>
      <c r="AH877" s="7" t="str">
        <f>IFERROR(VLOOKUP(Table1[[#This Row],[Stock]],[2]CUS030!$A$5:$BO$10000,39,0)/Table1[[#This Row],[Rate
(L/S)]],"")</f>
        <v/>
      </c>
      <c r="AI877" s="7" t="str">
        <f>IFERROR(VLOOKUP(Table1[[#This Row],[Stock]],[2]CUS030!$A$5:$BO$10000,40,0)/Table1[[#This Row],[Rate
(L/S)]],"")</f>
        <v/>
      </c>
      <c r="AJ877" s="7" t="str">
        <f>IFERROR(VLOOKUP(Table1[[#This Row],[Stock]],[2]CUS030!$A$5:$BO$10000,41,0)/Table1[[#This Row],[Rate
(L/S)]],"")</f>
        <v/>
      </c>
      <c r="AK877" s="7" t="str">
        <f>IFERROR(VLOOKUP(Table1[[#This Row],[Stock]],[2]CUS030!$A$5:$BO$10000,42,0)/Table1[[#This Row],[Rate
(L/S)]],"")</f>
        <v/>
      </c>
      <c r="AL877" s="7" t="str">
        <f>IFERROR(VLOOKUP(Table1[[#This Row],[Stock]],[2]CUS030!$A$5:$BO$10000,43,0)/Table1[[#This Row],[Rate
(L/S)]],"")</f>
        <v/>
      </c>
      <c r="AM877" s="7" t="str">
        <f>IFERROR(VLOOKUP(Table1[[#This Row],[Stock]],[2]CUS030!$A$5:$BO$10000,44,0)/Table1[[#This Row],[Rate
(L/S)]],"")</f>
        <v/>
      </c>
      <c r="AN877" s="7" t="str">
        <f>IFERROR(VLOOKUP(Table1[[#This Row],[Stock]],[2]CUS030!$A$5:$BO$10000,45,0)/Table1[[#This Row],[Rate
(L/S)]],"")</f>
        <v/>
      </c>
      <c r="AO877" s="7" t="str">
        <f>IFERROR(VLOOKUP(Table1[[#This Row],[Stock]],[2]CUS030!$A$5:$BO$10000,46,0)/Table1[[#This Row],[Rate
(L/S)]],"")</f>
        <v/>
      </c>
      <c r="AP877" s="7" t="str">
        <f>IFERROR(VLOOKUP(Table1[[#This Row],[Stock]],[2]CUS030!$A$5:$BO$10000,47,0)/Table1[[#This Row],[Rate
(L/S)]],"")</f>
        <v/>
      </c>
      <c r="AQ877" s="7" t="str">
        <f>IFERROR(VLOOKUP(Table1[[#This Row],[Stock]],[2]CUS030!$A$5:$BO$10000,48,0)/Table1[[#This Row],[Rate
(L/S)]],"")</f>
        <v/>
      </c>
      <c r="AR877" s="7" t="str">
        <f>IFERROR(VLOOKUP(Table1[[#This Row],[Stock]],[2]CUS030!$A$5:$BO$10000,49,0)/Table1[[#This Row],[Rate
(L/S)]],"")</f>
        <v/>
      </c>
      <c r="AS877" s="7" t="str">
        <f>IFERROR(VLOOKUP(Table1[[#This Row],[Stock]],[2]CUS030!$A$5:$BO$10000,50,0)/Table1[[#This Row],[Rate
(L/S)]],"")</f>
        <v/>
      </c>
      <c r="AT877" s="7" t="str">
        <f>IFERROR(VLOOKUP(Table1[[#This Row],[Stock]],[2]CUS030!$A$5:$BO$10000,51,0)/Table1[[#This Row],[Rate
(L/S)]],"")</f>
        <v/>
      </c>
      <c r="AU877" s="7" t="str">
        <f>IFERROR(VLOOKUP(Table1[[#This Row],[Stock]],[2]CUS030!$A$5:$BO$10000,52,0)/Table1[[#This Row],[Rate
(L/S)]],"")</f>
        <v/>
      </c>
      <c r="AV877" s="7" t="str">
        <f>IFERROR(VLOOKUP(Table1[[#This Row],[Stock]],[2]CUS030!$A$5:$BO$10000,53,0)/Table1[[#This Row],[Rate
(L/S)]],"")</f>
        <v/>
      </c>
      <c r="AW877" s="7" t="str">
        <f>IFERROR(VLOOKUP(Table1[[#This Row],[Stock]],[2]CUS030!$A$5:$BO$10000,54,0)/Table1[[#This Row],[Rate
(L/S)]],"")</f>
        <v/>
      </c>
      <c r="AX877" s="7" t="str">
        <f>IFERROR(VLOOKUP(Table1[[#This Row],[Stock]],[2]CUS030!$A$5:$BO$10000,55,0)/Table1[[#This Row],[Rate
(L/S)]],"")</f>
        <v/>
      </c>
      <c r="AY877" s="7" t="str">
        <f>IFERROR(VLOOKUP(Table1[[#This Row],[Stock]],[2]CUS030!$A$5:$BO$10000,56,0)/Table1[[#This Row],[Rate
(L/S)]],"")</f>
        <v/>
      </c>
      <c r="AZ877" s="7" t="str">
        <f>IFERROR(VLOOKUP(Table1[[#This Row],[Stock]],[2]CUS030!$A$5:$BO$10000,57,0)/Table1[[#This Row],[Rate
(L/S)]],"")</f>
        <v/>
      </c>
      <c r="BA877" s="7" t="str">
        <f>IFERROR(VLOOKUP(Table1[[#This Row],[Stock]],[2]CUS030!$A$5:$BO$10000,58,0)/Table1[[#This Row],[Rate
(L/S)]],"")</f>
        <v/>
      </c>
      <c r="BB877" s="7" t="str">
        <f>IFERROR(VLOOKUP(Table1[[#This Row],[Stock]],[2]CUS030!$A$5:$BO$10000,59,0)/Table1[[#This Row],[Rate
(L/S)]],"")</f>
        <v/>
      </c>
      <c r="BC877" s="7" t="str">
        <f>IFERROR(VLOOKUP(Table1[[#This Row],[Stock]],[2]CUS030!$A$5:$BO$10000,60,0)/Table1[[#This Row],[Rate
(L/S)]],"")</f>
        <v/>
      </c>
      <c r="BD877" s="7" t="str">
        <f>IFERROR(VLOOKUP(Table1[[#This Row],[Stock]],[2]CUS030!$A$5:$BO$10000,61,0)/Table1[[#This Row],[Rate
(L/S)]],"")</f>
        <v/>
      </c>
      <c r="BE877" s="7" t="str">
        <f>IFERROR(VLOOKUP(Table1[[#This Row],[Stock]],[2]CUS030!$A$5:$BO$10000,62,0)/Table1[[#This Row],[Rate
(L/S)]],"")</f>
        <v/>
      </c>
      <c r="BF877" s="7" t="str">
        <f>IFERROR(VLOOKUP(Table1[[#This Row],[Stock]],[2]CUS030!$A$5:$BO$10000,63,0)/Table1[[#This Row],[Rate
(L/S)]],"")</f>
        <v/>
      </c>
      <c r="BG877" s="7" t="str">
        <f>IFERROR(VLOOKUP(Table1[[#This Row],[Stock]],[2]CUS030!$A$5:$BO$10000,64,0)/Table1[[#This Row],[Rate
(L/S)]],"")</f>
        <v/>
      </c>
      <c r="BH877" s="7" t="str">
        <f>IFERROR(VLOOKUP(Table1[[#This Row],[Stock]],[2]CUS030!$A$5:$BO$10000,65,0)/Table1[[#This Row],[Rate
(L/S)]],"")</f>
        <v/>
      </c>
      <c r="BI877" s="7"/>
      <c r="BJ877" s="15">
        <f>IFERROR(IF(Table1[[#This Row],[S.Material]]="S",(Table1[[#This Row],[Total Qty]]+Table1[[#This Row],[N+1]]+Table1[[#This Row],[N+2]]),Table1[[#This Row],[Total Qty]]+Table1[[#This Row],[N+1]]),)</f>
        <v>0</v>
      </c>
      <c r="BK877" s="7" t="str">
        <f>IFERROR(IF(((AVERAGE((Table1[[#This Row],[N+1]],Table1[[#This Row],[N+2]]),Table1[[#This Row],[N+3]])-(Table1[[#This Row],[Total Qty]])))&gt;500,"Fixed&gt;500pcs",""),"")</f>
        <v/>
      </c>
      <c r="BL877" s="7" t="str">
        <f>IF(AND(Table1[[#This Row],[Last Forcast]]=0,Table1[[#This Row],[Total Qty]]&gt;0,Table1[[#This Row],[N+1]]&gt;0),"Check PO again","")</f>
        <v/>
      </c>
    </row>
    <row r="878" spans="2:64" x14ac:dyDescent="0.3">
      <c r="B878">
        <v>876</v>
      </c>
      <c r="C878" t="s">
        <v>2255</v>
      </c>
      <c r="D878">
        <f>IFERROR(ROUND((MID(Table1[[#This Row],[Production]],35,(LEN(Table1[[#This Row],[Production]]))-37)/(MID(Table1[[#This Row],[Stock]],35,(LEN(Table1[[#This Row],[Stock]]))-37))),0),"")</f>
        <v>1</v>
      </c>
      <c r="E878" t="s">
        <v>2255</v>
      </c>
      <c r="F878" s="16">
        <f>VLOOKUP(LEFT(Table1[[#This Row],[Production]],LEN(Table1[[#This Row],[Production]])-7),Item!$A$5:$Z$1000,26,0)</f>
        <v>2.9489999999999998</v>
      </c>
      <c r="H878" s="8" t="str">
        <f>IFERROR(VLOOKUP(MID(Table1[[#This Row],[Production]],10,2),Special!$B$2:$D$26,3,0),"")</f>
        <v>-</v>
      </c>
      <c r="J878" t="b">
        <f>EXACT(LEFT(Table1[[#This Row],[Stock]],12),LEFT(Table1[[#This Row],[Production]],12))</f>
        <v>1</v>
      </c>
      <c r="K878" t="b">
        <f>EXACT((RIGHT(Table1[[#This Row],[Stock]],3)),((RIGHT(Table1[[#This Row],[Production]],3))))</f>
        <v>1</v>
      </c>
      <c r="L878" s="14">
        <f>IFERROR(VLOOKUP(Table1[[#This Row],[Stock]],[1]Sheet1!$A$7:$N$10000,14,0),"")</f>
        <v>494</v>
      </c>
      <c r="M878" s="14">
        <f>IFERROR(ROUND((Table1[[#This Row],[Stock
(S&amp;L)]]/Table1[[#This Row],[Rate
(L/S)]]),0),"")</f>
        <v>494</v>
      </c>
      <c r="O878" t="str">
        <f>IF(Table1[[#This Row],[Rate
(L/S)]]=1,"P/E","C")</f>
        <v>P/E</v>
      </c>
      <c r="P878" s="7" t="str">
        <f>IFERROR(VLOOKUP(Table1[[#This Row],[Stock]],[2]CUS030!$A$5:$BO$10000,21,0)/Table1[[#This Row],[Rate
(L/S)]],"")</f>
        <v/>
      </c>
      <c r="Q878" s="7" t="str">
        <f>IFERROR(VLOOKUP(Table1[[#This Row],[Stock]],[2]CUS030!$A$5:$BO$10000,22,0)/Table1[[#This Row],[Rate
(L/S)]],"")</f>
        <v/>
      </c>
      <c r="R878" s="7" t="str">
        <f>IFERROR(VLOOKUP(Table1[[#This Row],[Stock]],[2]CUS030!$A$5:$BO$10000,23,0)/Table1[[#This Row],[Rate
(L/S)]],"")</f>
        <v/>
      </c>
      <c r="S878" s="7" t="str">
        <f>IFERROR(VLOOKUP(Table1[[#This Row],[Stock]],[2]CUS030!$A$5:$BO$10000,24,0)/Table1[[#This Row],[Rate
(L/S)]],"")</f>
        <v/>
      </c>
      <c r="T878" s="7" t="str">
        <f>IFERROR(VLOOKUP(Table1[[#This Row],[Stock]],[2]CUS030!$A$5:$BO$10000,25,0)/Table1[[#This Row],[Rate
(L/S)]],"")</f>
        <v/>
      </c>
      <c r="U878" s="7" t="str">
        <f>IFERROR(VLOOKUP(Table1[[#This Row],[Stock]],[2]CUS030!$A$5:$BO$10000,26,0)/Table1[[#This Row],[Rate
(L/S)]],"")</f>
        <v/>
      </c>
      <c r="V878" s="7" t="str">
        <f>IFERROR(VLOOKUP(Table1[[#This Row],[Stock]],[2]CUS030!$A$5:$BO$10000,27,0)/Table1[[#This Row],[Rate
(L/S)]],"")</f>
        <v/>
      </c>
      <c r="W878" s="7" t="str">
        <f>IFERROR(VLOOKUP(Table1[[#This Row],[Stock]],[2]CUS030!$A$5:$BO$10000,28,0)/Table1[[#This Row],[Rate
(L/S)]],"")</f>
        <v/>
      </c>
      <c r="X878" s="7" t="str">
        <f>IFERROR(VLOOKUP(Table1[[#This Row],[Stock]],[2]CUS030!$A$5:$BO$10000,29,0)/Table1[[#This Row],[Rate
(L/S)]],"")</f>
        <v/>
      </c>
      <c r="Y878" s="7" t="str">
        <f>IFERROR(VLOOKUP(Table1[[#This Row],[Stock]],[2]CUS030!$A$5:$BO$10000,30,0)/Table1[[#This Row],[Rate
(L/S)]],"")</f>
        <v/>
      </c>
      <c r="Z878" s="7" t="str">
        <f>IFERROR(VLOOKUP(Table1[[#This Row],[Stock]],[2]CUS030!$A$5:$BO$10000,31,0)/Table1[[#This Row],[Rate
(L/S)]],"")</f>
        <v/>
      </c>
      <c r="AA878" s="7" t="str">
        <f>IFERROR(VLOOKUP(Table1[[#This Row],[Stock]],[2]CUS030!$A$5:$BO$10000,32,0)/Table1[[#This Row],[Rate
(L/S)]],"")</f>
        <v/>
      </c>
      <c r="AB878" s="7" t="str">
        <f>IFERROR(VLOOKUP(Table1[[#This Row],[Stock]],[2]CUS030!$A$5:$BO$10000,33,0)/Table1[[#This Row],[Rate
(L/S)]],"")</f>
        <v/>
      </c>
      <c r="AC878" s="7" t="str">
        <f>IFERROR(VLOOKUP(Table1[[#This Row],[Stock]],[2]CUS030!$A$5:$BO$10000,34,0)/Table1[[#This Row],[Rate
(L/S)]],"")</f>
        <v/>
      </c>
      <c r="AD878" s="7" t="str">
        <f>IFERROR(VLOOKUP(Table1[[#This Row],[Stock]],[2]CUS030!$A$5:$BO$10000,35,0)/Table1[[#This Row],[Rate
(L/S)]],"")</f>
        <v/>
      </c>
      <c r="AE878" s="7" t="str">
        <f>IFERROR(VLOOKUP(Table1[[#This Row],[Stock]],[2]CUS030!$A$5:$BO$10000,36,0)/Table1[[#This Row],[Rate
(L/S)]],"")</f>
        <v/>
      </c>
      <c r="AF878" s="7" t="str">
        <f>IFERROR(VLOOKUP(Table1[[#This Row],[Stock]],[2]CUS030!$A$5:$BO$10000,37,0)/Table1[[#This Row],[Rate
(L/S)]],"")</f>
        <v/>
      </c>
      <c r="AG878" s="7" t="str">
        <f>IFERROR(VLOOKUP(Table1[[#This Row],[Stock]],[2]CUS030!$A$5:$BO$10000,38,0)/Table1[[#This Row],[Rate
(L/S)]],"")</f>
        <v/>
      </c>
      <c r="AH878" s="7" t="str">
        <f>IFERROR(VLOOKUP(Table1[[#This Row],[Stock]],[2]CUS030!$A$5:$BO$10000,39,0)/Table1[[#This Row],[Rate
(L/S)]],"")</f>
        <v/>
      </c>
      <c r="AI878" s="7" t="str">
        <f>IFERROR(VLOOKUP(Table1[[#This Row],[Stock]],[2]CUS030!$A$5:$BO$10000,40,0)/Table1[[#This Row],[Rate
(L/S)]],"")</f>
        <v/>
      </c>
      <c r="AJ878" s="7" t="str">
        <f>IFERROR(VLOOKUP(Table1[[#This Row],[Stock]],[2]CUS030!$A$5:$BO$10000,41,0)/Table1[[#This Row],[Rate
(L/S)]],"")</f>
        <v/>
      </c>
      <c r="AK878" s="7" t="str">
        <f>IFERROR(VLOOKUP(Table1[[#This Row],[Stock]],[2]CUS030!$A$5:$BO$10000,42,0)/Table1[[#This Row],[Rate
(L/S)]],"")</f>
        <v/>
      </c>
      <c r="AL878" s="7" t="str">
        <f>IFERROR(VLOOKUP(Table1[[#This Row],[Stock]],[2]CUS030!$A$5:$BO$10000,43,0)/Table1[[#This Row],[Rate
(L/S)]],"")</f>
        <v/>
      </c>
      <c r="AM878" s="7" t="str">
        <f>IFERROR(VLOOKUP(Table1[[#This Row],[Stock]],[2]CUS030!$A$5:$BO$10000,44,0)/Table1[[#This Row],[Rate
(L/S)]],"")</f>
        <v/>
      </c>
      <c r="AN878" s="7" t="str">
        <f>IFERROR(VLOOKUP(Table1[[#This Row],[Stock]],[2]CUS030!$A$5:$BO$10000,45,0)/Table1[[#This Row],[Rate
(L/S)]],"")</f>
        <v/>
      </c>
      <c r="AO878" s="7" t="str">
        <f>IFERROR(VLOOKUP(Table1[[#This Row],[Stock]],[2]CUS030!$A$5:$BO$10000,46,0)/Table1[[#This Row],[Rate
(L/S)]],"")</f>
        <v/>
      </c>
      <c r="AP878" s="7" t="str">
        <f>IFERROR(VLOOKUP(Table1[[#This Row],[Stock]],[2]CUS030!$A$5:$BO$10000,47,0)/Table1[[#This Row],[Rate
(L/S)]],"")</f>
        <v/>
      </c>
      <c r="AQ878" s="7" t="str">
        <f>IFERROR(VLOOKUP(Table1[[#This Row],[Stock]],[2]CUS030!$A$5:$BO$10000,48,0)/Table1[[#This Row],[Rate
(L/S)]],"")</f>
        <v/>
      </c>
      <c r="AR878" s="7" t="str">
        <f>IFERROR(VLOOKUP(Table1[[#This Row],[Stock]],[2]CUS030!$A$5:$BO$10000,49,0)/Table1[[#This Row],[Rate
(L/S)]],"")</f>
        <v/>
      </c>
      <c r="AS878" s="7" t="str">
        <f>IFERROR(VLOOKUP(Table1[[#This Row],[Stock]],[2]CUS030!$A$5:$BO$10000,50,0)/Table1[[#This Row],[Rate
(L/S)]],"")</f>
        <v/>
      </c>
      <c r="AT878" s="7" t="str">
        <f>IFERROR(VLOOKUP(Table1[[#This Row],[Stock]],[2]CUS030!$A$5:$BO$10000,51,0)/Table1[[#This Row],[Rate
(L/S)]],"")</f>
        <v/>
      </c>
      <c r="AU878" s="7" t="str">
        <f>IFERROR(VLOOKUP(Table1[[#This Row],[Stock]],[2]CUS030!$A$5:$BO$10000,52,0)/Table1[[#This Row],[Rate
(L/S)]],"")</f>
        <v/>
      </c>
      <c r="AV878" s="7" t="str">
        <f>IFERROR(VLOOKUP(Table1[[#This Row],[Stock]],[2]CUS030!$A$5:$BO$10000,53,0)/Table1[[#This Row],[Rate
(L/S)]],"")</f>
        <v/>
      </c>
      <c r="AW878" s="7" t="str">
        <f>IFERROR(VLOOKUP(Table1[[#This Row],[Stock]],[2]CUS030!$A$5:$BO$10000,54,0)/Table1[[#This Row],[Rate
(L/S)]],"")</f>
        <v/>
      </c>
      <c r="AX878" s="7" t="str">
        <f>IFERROR(VLOOKUP(Table1[[#This Row],[Stock]],[2]CUS030!$A$5:$BO$10000,55,0)/Table1[[#This Row],[Rate
(L/S)]],"")</f>
        <v/>
      </c>
      <c r="AY878" s="7" t="str">
        <f>IFERROR(VLOOKUP(Table1[[#This Row],[Stock]],[2]CUS030!$A$5:$BO$10000,56,0)/Table1[[#This Row],[Rate
(L/S)]],"")</f>
        <v/>
      </c>
      <c r="AZ878" s="7" t="str">
        <f>IFERROR(VLOOKUP(Table1[[#This Row],[Stock]],[2]CUS030!$A$5:$BO$10000,57,0)/Table1[[#This Row],[Rate
(L/S)]],"")</f>
        <v/>
      </c>
      <c r="BA878" s="7" t="str">
        <f>IFERROR(VLOOKUP(Table1[[#This Row],[Stock]],[2]CUS030!$A$5:$BO$10000,58,0)/Table1[[#This Row],[Rate
(L/S)]],"")</f>
        <v/>
      </c>
      <c r="BB878" s="7" t="str">
        <f>IFERROR(VLOOKUP(Table1[[#This Row],[Stock]],[2]CUS030!$A$5:$BO$10000,59,0)/Table1[[#This Row],[Rate
(L/S)]],"")</f>
        <v/>
      </c>
      <c r="BC878" s="7" t="str">
        <f>IFERROR(VLOOKUP(Table1[[#This Row],[Stock]],[2]CUS030!$A$5:$BO$10000,60,0)/Table1[[#This Row],[Rate
(L/S)]],"")</f>
        <v/>
      </c>
      <c r="BD878" s="7" t="str">
        <f>IFERROR(VLOOKUP(Table1[[#This Row],[Stock]],[2]CUS030!$A$5:$BO$10000,61,0)/Table1[[#This Row],[Rate
(L/S)]],"")</f>
        <v/>
      </c>
      <c r="BE878" s="7" t="str">
        <f>IFERROR(VLOOKUP(Table1[[#This Row],[Stock]],[2]CUS030!$A$5:$BO$10000,62,0)/Table1[[#This Row],[Rate
(L/S)]],"")</f>
        <v/>
      </c>
      <c r="BF878" s="7" t="str">
        <f>IFERROR(VLOOKUP(Table1[[#This Row],[Stock]],[2]CUS030!$A$5:$BO$10000,63,0)/Table1[[#This Row],[Rate
(L/S)]],"")</f>
        <v/>
      </c>
      <c r="BG878" s="7" t="str">
        <f>IFERROR(VLOOKUP(Table1[[#This Row],[Stock]],[2]CUS030!$A$5:$BO$10000,64,0)/Table1[[#This Row],[Rate
(L/S)]],"")</f>
        <v/>
      </c>
      <c r="BH878" s="7" t="str">
        <f>IFERROR(VLOOKUP(Table1[[#This Row],[Stock]],[2]CUS030!$A$5:$BO$10000,65,0)/Table1[[#This Row],[Rate
(L/S)]],"")</f>
        <v/>
      </c>
      <c r="BI878" s="7"/>
      <c r="BJ878" s="15">
        <f>IFERROR(IF(Table1[[#This Row],[S.Material]]="S",(Table1[[#This Row],[Total Qty]]+Table1[[#This Row],[N+1]]+Table1[[#This Row],[N+2]]),Table1[[#This Row],[Total Qty]]+Table1[[#This Row],[N+1]]),)</f>
        <v>0</v>
      </c>
      <c r="BK878" s="7" t="str">
        <f>IFERROR(IF(((AVERAGE((Table1[[#This Row],[N+1]],Table1[[#This Row],[N+2]]),Table1[[#This Row],[N+3]])-(Table1[[#This Row],[Total Qty]])))&gt;500,"Fixed&gt;500pcs",""),"")</f>
        <v/>
      </c>
      <c r="BL878" s="7" t="str">
        <f>IF(AND(Table1[[#This Row],[Last Forcast]]=0,Table1[[#This Row],[Total Qty]]&gt;0,Table1[[#This Row],[N+1]]&gt;0),"Check PO again","")</f>
        <v/>
      </c>
    </row>
    <row r="879" spans="2:64" x14ac:dyDescent="0.3">
      <c r="B879">
        <v>878</v>
      </c>
      <c r="C879" t="s">
        <v>2256</v>
      </c>
      <c r="D879">
        <f>IFERROR(ROUND((MID(Table1[[#This Row],[Production]],35,(LEN(Table1[[#This Row],[Production]]))-37)/(MID(Table1[[#This Row],[Stock]],35,(LEN(Table1[[#This Row],[Stock]]))-37))),0),"")</f>
        <v>2</v>
      </c>
      <c r="E879" t="s">
        <v>416</v>
      </c>
      <c r="F879" s="16">
        <f>VLOOKUP(LEFT(Table1[[#This Row],[Production]],LEN(Table1[[#This Row],[Production]])-7),Item!$A$5:$Z$1000,26,0)</f>
        <v>1.752</v>
      </c>
      <c r="H879" s="8" t="str">
        <f>IFERROR(VLOOKUP(MID(Table1[[#This Row],[Production]],10,2),Special!$B$2:$D$26,3,0),"")</f>
        <v>-</v>
      </c>
      <c r="J879" t="b">
        <f>EXACT(LEFT(Table1[[#This Row],[Stock]],12),LEFT(Table1[[#This Row],[Production]],12))</f>
        <v>1</v>
      </c>
      <c r="K879" t="b">
        <f>EXACT((RIGHT(Table1[[#This Row],[Stock]],3)),((RIGHT(Table1[[#This Row],[Production]],3))))</f>
        <v>1</v>
      </c>
      <c r="L879" s="14">
        <f>IFERROR(VLOOKUP(Table1[[#This Row],[Stock]],[1]Sheet1!$A$7:$N$10000,14,0),"")</f>
        <v>3</v>
      </c>
      <c r="M879" s="14">
        <f>IFERROR(ROUND((Table1[[#This Row],[Stock
(S&amp;L)]]/Table1[[#This Row],[Rate
(L/S)]]),0),"")</f>
        <v>2</v>
      </c>
      <c r="O879" t="str">
        <f>IF(Table1[[#This Row],[Rate
(L/S)]]=1,"P/E","C")</f>
        <v>C</v>
      </c>
      <c r="P879" s="7" t="str">
        <f>IFERROR(VLOOKUP(Table1[[#This Row],[Stock]],[2]CUS030!$A$5:$BO$10000,21,0)/Table1[[#This Row],[Rate
(L/S)]],"")</f>
        <v/>
      </c>
      <c r="Q879" s="7" t="str">
        <f>IFERROR(VLOOKUP(Table1[[#This Row],[Stock]],[2]CUS030!$A$5:$BO$10000,22,0)/Table1[[#This Row],[Rate
(L/S)]],"")</f>
        <v/>
      </c>
      <c r="R879" s="7" t="str">
        <f>IFERROR(VLOOKUP(Table1[[#This Row],[Stock]],[2]CUS030!$A$5:$BO$10000,23,0)/Table1[[#This Row],[Rate
(L/S)]],"")</f>
        <v/>
      </c>
      <c r="S879" s="7" t="str">
        <f>IFERROR(VLOOKUP(Table1[[#This Row],[Stock]],[2]CUS030!$A$5:$BO$10000,24,0)/Table1[[#This Row],[Rate
(L/S)]],"")</f>
        <v/>
      </c>
      <c r="T879" s="7" t="str">
        <f>IFERROR(VLOOKUP(Table1[[#This Row],[Stock]],[2]CUS030!$A$5:$BO$10000,25,0)/Table1[[#This Row],[Rate
(L/S)]],"")</f>
        <v/>
      </c>
      <c r="U879" s="7" t="str">
        <f>IFERROR(VLOOKUP(Table1[[#This Row],[Stock]],[2]CUS030!$A$5:$BO$10000,26,0)/Table1[[#This Row],[Rate
(L/S)]],"")</f>
        <v/>
      </c>
      <c r="V879" s="7" t="str">
        <f>IFERROR(VLOOKUP(Table1[[#This Row],[Stock]],[2]CUS030!$A$5:$BO$10000,27,0)/Table1[[#This Row],[Rate
(L/S)]],"")</f>
        <v/>
      </c>
      <c r="W879" s="7" t="str">
        <f>IFERROR(VLOOKUP(Table1[[#This Row],[Stock]],[2]CUS030!$A$5:$BO$10000,28,0)/Table1[[#This Row],[Rate
(L/S)]],"")</f>
        <v/>
      </c>
      <c r="X879" s="7" t="str">
        <f>IFERROR(VLOOKUP(Table1[[#This Row],[Stock]],[2]CUS030!$A$5:$BO$10000,29,0)/Table1[[#This Row],[Rate
(L/S)]],"")</f>
        <v/>
      </c>
      <c r="Y879" s="7" t="str">
        <f>IFERROR(VLOOKUP(Table1[[#This Row],[Stock]],[2]CUS030!$A$5:$BO$10000,30,0)/Table1[[#This Row],[Rate
(L/S)]],"")</f>
        <v/>
      </c>
      <c r="Z879" s="7" t="str">
        <f>IFERROR(VLOOKUP(Table1[[#This Row],[Stock]],[2]CUS030!$A$5:$BO$10000,31,0)/Table1[[#This Row],[Rate
(L/S)]],"")</f>
        <v/>
      </c>
      <c r="AA879" s="7" t="str">
        <f>IFERROR(VLOOKUP(Table1[[#This Row],[Stock]],[2]CUS030!$A$5:$BO$10000,32,0)/Table1[[#This Row],[Rate
(L/S)]],"")</f>
        <v/>
      </c>
      <c r="AB879" s="7" t="str">
        <f>IFERROR(VLOOKUP(Table1[[#This Row],[Stock]],[2]CUS030!$A$5:$BO$10000,33,0)/Table1[[#This Row],[Rate
(L/S)]],"")</f>
        <v/>
      </c>
      <c r="AC879" s="7" t="str">
        <f>IFERROR(VLOOKUP(Table1[[#This Row],[Stock]],[2]CUS030!$A$5:$BO$10000,34,0)/Table1[[#This Row],[Rate
(L/S)]],"")</f>
        <v/>
      </c>
      <c r="AD879" s="7" t="str">
        <f>IFERROR(VLOOKUP(Table1[[#This Row],[Stock]],[2]CUS030!$A$5:$BO$10000,35,0)/Table1[[#This Row],[Rate
(L/S)]],"")</f>
        <v/>
      </c>
      <c r="AE879" s="7" t="str">
        <f>IFERROR(VLOOKUP(Table1[[#This Row],[Stock]],[2]CUS030!$A$5:$BO$10000,36,0)/Table1[[#This Row],[Rate
(L/S)]],"")</f>
        <v/>
      </c>
      <c r="AF879" s="7" t="str">
        <f>IFERROR(VLOOKUP(Table1[[#This Row],[Stock]],[2]CUS030!$A$5:$BO$10000,37,0)/Table1[[#This Row],[Rate
(L/S)]],"")</f>
        <v/>
      </c>
      <c r="AG879" s="7" t="str">
        <f>IFERROR(VLOOKUP(Table1[[#This Row],[Stock]],[2]CUS030!$A$5:$BO$10000,38,0)/Table1[[#This Row],[Rate
(L/S)]],"")</f>
        <v/>
      </c>
      <c r="AH879" s="7" t="str">
        <f>IFERROR(VLOOKUP(Table1[[#This Row],[Stock]],[2]CUS030!$A$5:$BO$10000,39,0)/Table1[[#This Row],[Rate
(L/S)]],"")</f>
        <v/>
      </c>
      <c r="AI879" s="7" t="str">
        <f>IFERROR(VLOOKUP(Table1[[#This Row],[Stock]],[2]CUS030!$A$5:$BO$10000,40,0)/Table1[[#This Row],[Rate
(L/S)]],"")</f>
        <v/>
      </c>
      <c r="AJ879" s="7" t="str">
        <f>IFERROR(VLOOKUP(Table1[[#This Row],[Stock]],[2]CUS030!$A$5:$BO$10000,41,0)/Table1[[#This Row],[Rate
(L/S)]],"")</f>
        <v/>
      </c>
      <c r="AK879" s="7" t="str">
        <f>IFERROR(VLOOKUP(Table1[[#This Row],[Stock]],[2]CUS030!$A$5:$BO$10000,42,0)/Table1[[#This Row],[Rate
(L/S)]],"")</f>
        <v/>
      </c>
      <c r="AL879" s="7" t="str">
        <f>IFERROR(VLOOKUP(Table1[[#This Row],[Stock]],[2]CUS030!$A$5:$BO$10000,43,0)/Table1[[#This Row],[Rate
(L/S)]],"")</f>
        <v/>
      </c>
      <c r="AM879" s="7" t="str">
        <f>IFERROR(VLOOKUP(Table1[[#This Row],[Stock]],[2]CUS030!$A$5:$BO$10000,44,0)/Table1[[#This Row],[Rate
(L/S)]],"")</f>
        <v/>
      </c>
      <c r="AN879" s="7" t="str">
        <f>IFERROR(VLOOKUP(Table1[[#This Row],[Stock]],[2]CUS030!$A$5:$BO$10000,45,0)/Table1[[#This Row],[Rate
(L/S)]],"")</f>
        <v/>
      </c>
      <c r="AO879" s="7" t="str">
        <f>IFERROR(VLOOKUP(Table1[[#This Row],[Stock]],[2]CUS030!$A$5:$BO$10000,46,0)/Table1[[#This Row],[Rate
(L/S)]],"")</f>
        <v/>
      </c>
      <c r="AP879" s="7" t="str">
        <f>IFERROR(VLOOKUP(Table1[[#This Row],[Stock]],[2]CUS030!$A$5:$BO$10000,47,0)/Table1[[#This Row],[Rate
(L/S)]],"")</f>
        <v/>
      </c>
      <c r="AQ879" s="7" t="str">
        <f>IFERROR(VLOOKUP(Table1[[#This Row],[Stock]],[2]CUS030!$A$5:$BO$10000,48,0)/Table1[[#This Row],[Rate
(L/S)]],"")</f>
        <v/>
      </c>
      <c r="AR879" s="7" t="str">
        <f>IFERROR(VLOOKUP(Table1[[#This Row],[Stock]],[2]CUS030!$A$5:$BO$10000,49,0)/Table1[[#This Row],[Rate
(L/S)]],"")</f>
        <v/>
      </c>
      <c r="AS879" s="7" t="str">
        <f>IFERROR(VLOOKUP(Table1[[#This Row],[Stock]],[2]CUS030!$A$5:$BO$10000,50,0)/Table1[[#This Row],[Rate
(L/S)]],"")</f>
        <v/>
      </c>
      <c r="AT879" s="7" t="str">
        <f>IFERROR(VLOOKUP(Table1[[#This Row],[Stock]],[2]CUS030!$A$5:$BO$10000,51,0)/Table1[[#This Row],[Rate
(L/S)]],"")</f>
        <v/>
      </c>
      <c r="AU879" s="7" t="str">
        <f>IFERROR(VLOOKUP(Table1[[#This Row],[Stock]],[2]CUS030!$A$5:$BO$10000,52,0)/Table1[[#This Row],[Rate
(L/S)]],"")</f>
        <v/>
      </c>
      <c r="AV879" s="7" t="str">
        <f>IFERROR(VLOOKUP(Table1[[#This Row],[Stock]],[2]CUS030!$A$5:$BO$10000,53,0)/Table1[[#This Row],[Rate
(L/S)]],"")</f>
        <v/>
      </c>
      <c r="AW879" s="7" t="str">
        <f>IFERROR(VLOOKUP(Table1[[#This Row],[Stock]],[2]CUS030!$A$5:$BO$10000,54,0)/Table1[[#This Row],[Rate
(L/S)]],"")</f>
        <v/>
      </c>
      <c r="AX879" s="7" t="str">
        <f>IFERROR(VLOOKUP(Table1[[#This Row],[Stock]],[2]CUS030!$A$5:$BO$10000,55,0)/Table1[[#This Row],[Rate
(L/S)]],"")</f>
        <v/>
      </c>
      <c r="AY879" s="7" t="str">
        <f>IFERROR(VLOOKUP(Table1[[#This Row],[Stock]],[2]CUS030!$A$5:$BO$10000,56,0)/Table1[[#This Row],[Rate
(L/S)]],"")</f>
        <v/>
      </c>
      <c r="AZ879" s="7" t="str">
        <f>IFERROR(VLOOKUP(Table1[[#This Row],[Stock]],[2]CUS030!$A$5:$BO$10000,57,0)/Table1[[#This Row],[Rate
(L/S)]],"")</f>
        <v/>
      </c>
      <c r="BA879" s="7" t="str">
        <f>IFERROR(VLOOKUP(Table1[[#This Row],[Stock]],[2]CUS030!$A$5:$BO$10000,58,0)/Table1[[#This Row],[Rate
(L/S)]],"")</f>
        <v/>
      </c>
      <c r="BB879" s="7" t="str">
        <f>IFERROR(VLOOKUP(Table1[[#This Row],[Stock]],[2]CUS030!$A$5:$BO$10000,59,0)/Table1[[#This Row],[Rate
(L/S)]],"")</f>
        <v/>
      </c>
      <c r="BC879" s="7" t="str">
        <f>IFERROR(VLOOKUP(Table1[[#This Row],[Stock]],[2]CUS030!$A$5:$BO$10000,60,0)/Table1[[#This Row],[Rate
(L/S)]],"")</f>
        <v/>
      </c>
      <c r="BD879" s="7" t="str">
        <f>IFERROR(VLOOKUP(Table1[[#This Row],[Stock]],[2]CUS030!$A$5:$BO$10000,61,0)/Table1[[#This Row],[Rate
(L/S)]],"")</f>
        <v/>
      </c>
      <c r="BE879" s="7" t="str">
        <f>IFERROR(VLOOKUP(Table1[[#This Row],[Stock]],[2]CUS030!$A$5:$BO$10000,62,0)/Table1[[#This Row],[Rate
(L/S)]],"")</f>
        <v/>
      </c>
      <c r="BF879" s="7" t="str">
        <f>IFERROR(VLOOKUP(Table1[[#This Row],[Stock]],[2]CUS030!$A$5:$BO$10000,63,0)/Table1[[#This Row],[Rate
(L/S)]],"")</f>
        <v/>
      </c>
      <c r="BG879" s="7" t="str">
        <f>IFERROR(VLOOKUP(Table1[[#This Row],[Stock]],[2]CUS030!$A$5:$BO$10000,64,0)/Table1[[#This Row],[Rate
(L/S)]],"")</f>
        <v/>
      </c>
      <c r="BH879" s="7" t="str">
        <f>IFERROR(VLOOKUP(Table1[[#This Row],[Stock]],[2]CUS030!$A$5:$BO$10000,65,0)/Table1[[#This Row],[Rate
(L/S)]],"")</f>
        <v/>
      </c>
      <c r="BI879" s="7"/>
      <c r="BJ879" s="15">
        <f>IFERROR(IF(Table1[[#This Row],[S.Material]]="S",(Table1[[#This Row],[Total Qty]]+Table1[[#This Row],[N+1]]+Table1[[#This Row],[N+2]]),Table1[[#This Row],[Total Qty]]+Table1[[#This Row],[N+1]]),)</f>
        <v>0</v>
      </c>
      <c r="BK879" s="7" t="str">
        <f>IFERROR(IF(((AVERAGE((Table1[[#This Row],[N+1]],Table1[[#This Row],[N+2]]),Table1[[#This Row],[N+3]])-(Table1[[#This Row],[Total Qty]])))&gt;500,"Fixed&gt;500pcs",""),"")</f>
        <v/>
      </c>
      <c r="BL879" s="7" t="str">
        <f>IF(AND(Table1[[#This Row],[Last Forcast]]=0,Table1[[#This Row],[Total Qty]]&gt;0,Table1[[#This Row],[N+1]]&gt;0),"Check PO again","")</f>
        <v/>
      </c>
    </row>
    <row r="880" spans="2:64" x14ac:dyDescent="0.3">
      <c r="B880">
        <v>879</v>
      </c>
      <c r="C880" t="s">
        <v>2257</v>
      </c>
      <c r="D880">
        <f>IFERROR(ROUND((MID(Table1[[#This Row],[Production]],35,(LEN(Table1[[#This Row],[Production]]))-37)/(MID(Table1[[#This Row],[Stock]],35,(LEN(Table1[[#This Row],[Stock]]))-37))),0),"")</f>
        <v>1</v>
      </c>
      <c r="E880" t="s">
        <v>2257</v>
      </c>
      <c r="F880" s="16">
        <f>VLOOKUP(LEFT(Table1[[#This Row],[Production]],LEN(Table1[[#This Row],[Production]])-7),Item!$A$5:$Z$1000,26,0)</f>
        <v>1.0649999999999999</v>
      </c>
      <c r="H880" s="8" t="str">
        <f>IFERROR(VLOOKUP(MID(Table1[[#This Row],[Production]],10,2),Special!$B$2:$D$26,3,0),"")</f>
        <v>-</v>
      </c>
      <c r="J880" t="b">
        <f>EXACT(LEFT(Table1[[#This Row],[Stock]],12),LEFT(Table1[[#This Row],[Production]],12))</f>
        <v>1</v>
      </c>
      <c r="K880" t="b">
        <f>EXACT((RIGHT(Table1[[#This Row],[Stock]],3)),((RIGHT(Table1[[#This Row],[Production]],3))))</f>
        <v>1</v>
      </c>
      <c r="L880" s="14">
        <f>IFERROR(VLOOKUP(Table1[[#This Row],[Stock]],[1]Sheet1!$A$7:$N$10000,14,0),"")</f>
        <v>0</v>
      </c>
      <c r="M880" s="14">
        <f>IFERROR(ROUND((Table1[[#This Row],[Stock
(S&amp;L)]]/Table1[[#This Row],[Rate
(L/S)]]),0),"")</f>
        <v>0</v>
      </c>
      <c r="O880" t="str">
        <f>IF(Table1[[#This Row],[Rate
(L/S)]]=1,"P/E","C")</f>
        <v>P/E</v>
      </c>
      <c r="P880" s="7">
        <f>IFERROR(VLOOKUP(Table1[[#This Row],[Stock]],[2]CUS030!$A$5:$BO$10000,21,0)/Table1[[#This Row],[Rate
(L/S)]],"")</f>
        <v>0</v>
      </c>
      <c r="Q880" s="7">
        <f>IFERROR(VLOOKUP(Table1[[#This Row],[Stock]],[2]CUS030!$A$5:$BO$10000,22,0)/Table1[[#This Row],[Rate
(L/S)]],"")</f>
        <v>0</v>
      </c>
      <c r="R880" s="7">
        <f>IFERROR(VLOOKUP(Table1[[#This Row],[Stock]],[2]CUS030!$A$5:$BO$10000,23,0)/Table1[[#This Row],[Rate
(L/S)]],"")</f>
        <v>0</v>
      </c>
      <c r="S880" s="7">
        <f>IFERROR(VLOOKUP(Table1[[#This Row],[Stock]],[2]CUS030!$A$5:$BO$10000,24,0)/Table1[[#This Row],[Rate
(L/S)]],"")</f>
        <v>0</v>
      </c>
      <c r="T880" s="7">
        <f>IFERROR(VLOOKUP(Table1[[#This Row],[Stock]],[2]CUS030!$A$5:$BO$10000,25,0)/Table1[[#This Row],[Rate
(L/S)]],"")</f>
        <v>0</v>
      </c>
      <c r="U880" s="7">
        <f>IFERROR(VLOOKUP(Table1[[#This Row],[Stock]],[2]CUS030!$A$5:$BO$10000,26,0)/Table1[[#This Row],[Rate
(L/S)]],"")</f>
        <v>0</v>
      </c>
      <c r="V880" s="7">
        <f>IFERROR(VLOOKUP(Table1[[#This Row],[Stock]],[2]CUS030!$A$5:$BO$10000,27,0)/Table1[[#This Row],[Rate
(L/S)]],"")</f>
        <v>0</v>
      </c>
      <c r="W880" s="7">
        <f>IFERROR(VLOOKUP(Table1[[#This Row],[Stock]],[2]CUS030!$A$5:$BO$10000,28,0)/Table1[[#This Row],[Rate
(L/S)]],"")</f>
        <v>0</v>
      </c>
      <c r="X880" s="7">
        <f>IFERROR(VLOOKUP(Table1[[#This Row],[Stock]],[2]CUS030!$A$5:$BO$10000,29,0)/Table1[[#This Row],[Rate
(L/S)]],"")</f>
        <v>0</v>
      </c>
      <c r="Y880" s="7">
        <f>IFERROR(VLOOKUP(Table1[[#This Row],[Stock]],[2]CUS030!$A$5:$BO$10000,30,0)/Table1[[#This Row],[Rate
(L/S)]],"")</f>
        <v>0</v>
      </c>
      <c r="Z880" s="7">
        <f>IFERROR(VLOOKUP(Table1[[#This Row],[Stock]],[2]CUS030!$A$5:$BO$10000,31,0)/Table1[[#This Row],[Rate
(L/S)]],"")</f>
        <v>0</v>
      </c>
      <c r="AA880" s="7">
        <f>IFERROR(VLOOKUP(Table1[[#This Row],[Stock]],[2]CUS030!$A$5:$BO$10000,32,0)/Table1[[#This Row],[Rate
(L/S)]],"")</f>
        <v>0</v>
      </c>
      <c r="AB880" s="7">
        <f>IFERROR(VLOOKUP(Table1[[#This Row],[Stock]],[2]CUS030!$A$5:$BO$10000,33,0)/Table1[[#This Row],[Rate
(L/S)]],"")</f>
        <v>0</v>
      </c>
      <c r="AC880" s="7">
        <f>IFERROR(VLOOKUP(Table1[[#This Row],[Stock]],[2]CUS030!$A$5:$BO$10000,34,0)/Table1[[#This Row],[Rate
(L/S)]],"")</f>
        <v>0</v>
      </c>
      <c r="AD880" s="7">
        <f>IFERROR(VLOOKUP(Table1[[#This Row],[Stock]],[2]CUS030!$A$5:$BO$10000,35,0)/Table1[[#This Row],[Rate
(L/S)]],"")</f>
        <v>0</v>
      </c>
      <c r="AE880" s="7">
        <f>IFERROR(VLOOKUP(Table1[[#This Row],[Stock]],[2]CUS030!$A$5:$BO$10000,36,0)/Table1[[#This Row],[Rate
(L/S)]],"")</f>
        <v>0</v>
      </c>
      <c r="AF880" s="7">
        <f>IFERROR(VLOOKUP(Table1[[#This Row],[Stock]],[2]CUS030!$A$5:$BO$10000,37,0)/Table1[[#This Row],[Rate
(L/S)]],"")</f>
        <v>0</v>
      </c>
      <c r="AG880" s="7">
        <f>IFERROR(VLOOKUP(Table1[[#This Row],[Stock]],[2]CUS030!$A$5:$BO$10000,38,0)/Table1[[#This Row],[Rate
(L/S)]],"")</f>
        <v>0</v>
      </c>
      <c r="AH880" s="7">
        <f>IFERROR(VLOOKUP(Table1[[#This Row],[Stock]],[2]CUS030!$A$5:$BO$10000,39,0)/Table1[[#This Row],[Rate
(L/S)]],"")</f>
        <v>0</v>
      </c>
      <c r="AI880" s="7">
        <f>IFERROR(VLOOKUP(Table1[[#This Row],[Stock]],[2]CUS030!$A$5:$BO$10000,40,0)/Table1[[#This Row],[Rate
(L/S)]],"")</f>
        <v>0</v>
      </c>
      <c r="AJ880" s="7">
        <f>IFERROR(VLOOKUP(Table1[[#This Row],[Stock]],[2]CUS030!$A$5:$BO$10000,41,0)/Table1[[#This Row],[Rate
(L/S)]],"")</f>
        <v>0</v>
      </c>
      <c r="AK880" s="7">
        <f>IFERROR(VLOOKUP(Table1[[#This Row],[Stock]],[2]CUS030!$A$5:$BO$10000,42,0)/Table1[[#This Row],[Rate
(L/S)]],"")</f>
        <v>0</v>
      </c>
      <c r="AL880" s="7">
        <f>IFERROR(VLOOKUP(Table1[[#This Row],[Stock]],[2]CUS030!$A$5:$BO$10000,43,0)/Table1[[#This Row],[Rate
(L/S)]],"")</f>
        <v>0</v>
      </c>
      <c r="AM880" s="7">
        <f>IFERROR(VLOOKUP(Table1[[#This Row],[Stock]],[2]CUS030!$A$5:$BO$10000,44,0)/Table1[[#This Row],[Rate
(L/S)]],"")</f>
        <v>0</v>
      </c>
      <c r="AN880" s="7">
        <f>IFERROR(VLOOKUP(Table1[[#This Row],[Stock]],[2]CUS030!$A$5:$BO$10000,45,0)/Table1[[#This Row],[Rate
(L/S)]],"")</f>
        <v>0</v>
      </c>
      <c r="AO880" s="7">
        <f>IFERROR(VLOOKUP(Table1[[#This Row],[Stock]],[2]CUS030!$A$5:$BO$10000,46,0)/Table1[[#This Row],[Rate
(L/S)]],"")</f>
        <v>0</v>
      </c>
      <c r="AP880" s="7">
        <f>IFERROR(VLOOKUP(Table1[[#This Row],[Stock]],[2]CUS030!$A$5:$BO$10000,47,0)/Table1[[#This Row],[Rate
(L/S)]],"")</f>
        <v>0</v>
      </c>
      <c r="AQ880" s="7">
        <f>IFERROR(VLOOKUP(Table1[[#This Row],[Stock]],[2]CUS030!$A$5:$BO$10000,48,0)/Table1[[#This Row],[Rate
(L/S)]],"")</f>
        <v>0</v>
      </c>
      <c r="AR880" s="7">
        <f>IFERROR(VLOOKUP(Table1[[#This Row],[Stock]],[2]CUS030!$A$5:$BO$10000,49,0)/Table1[[#This Row],[Rate
(L/S)]],"")</f>
        <v>0</v>
      </c>
      <c r="AS880" s="7">
        <f>IFERROR(VLOOKUP(Table1[[#This Row],[Stock]],[2]CUS030!$A$5:$BO$10000,50,0)/Table1[[#This Row],[Rate
(L/S)]],"")</f>
        <v>0</v>
      </c>
      <c r="AT880" s="7">
        <f>IFERROR(VLOOKUP(Table1[[#This Row],[Stock]],[2]CUS030!$A$5:$BO$10000,51,0)/Table1[[#This Row],[Rate
(L/S)]],"")</f>
        <v>0</v>
      </c>
      <c r="AU880" s="7">
        <f>IFERROR(VLOOKUP(Table1[[#This Row],[Stock]],[2]CUS030!$A$5:$BO$10000,52,0)/Table1[[#This Row],[Rate
(L/S)]],"")</f>
        <v>0</v>
      </c>
      <c r="AV880" s="7">
        <f>IFERROR(VLOOKUP(Table1[[#This Row],[Stock]],[2]CUS030!$A$5:$BO$10000,53,0)/Table1[[#This Row],[Rate
(L/S)]],"")</f>
        <v>0</v>
      </c>
      <c r="AW880" s="7">
        <f>IFERROR(VLOOKUP(Table1[[#This Row],[Stock]],[2]CUS030!$A$5:$BO$10000,54,0)/Table1[[#This Row],[Rate
(L/S)]],"")</f>
        <v>0</v>
      </c>
      <c r="AX880" s="7">
        <f>IFERROR(VLOOKUP(Table1[[#This Row],[Stock]],[2]CUS030!$A$5:$BO$10000,55,0)/Table1[[#This Row],[Rate
(L/S)]],"")</f>
        <v>0</v>
      </c>
      <c r="AY880" s="7">
        <f>IFERROR(VLOOKUP(Table1[[#This Row],[Stock]],[2]CUS030!$A$5:$BO$10000,56,0)/Table1[[#This Row],[Rate
(L/S)]],"")</f>
        <v>0</v>
      </c>
      <c r="AZ880" s="7">
        <f>IFERROR(VLOOKUP(Table1[[#This Row],[Stock]],[2]CUS030!$A$5:$BO$10000,57,0)/Table1[[#This Row],[Rate
(L/S)]],"")</f>
        <v>0</v>
      </c>
      <c r="BA880" s="7">
        <f>IFERROR(VLOOKUP(Table1[[#This Row],[Stock]],[2]CUS030!$A$5:$BO$10000,58,0)/Table1[[#This Row],[Rate
(L/S)]],"")</f>
        <v>0</v>
      </c>
      <c r="BB880" s="7">
        <f>IFERROR(VLOOKUP(Table1[[#This Row],[Stock]],[2]CUS030!$A$5:$BO$10000,59,0)/Table1[[#This Row],[Rate
(L/S)]],"")</f>
        <v>0</v>
      </c>
      <c r="BC880" s="7">
        <f>IFERROR(VLOOKUP(Table1[[#This Row],[Stock]],[2]CUS030!$A$5:$BO$10000,60,0)/Table1[[#This Row],[Rate
(L/S)]],"")</f>
        <v>0</v>
      </c>
      <c r="BD880" s="7">
        <f>IFERROR(VLOOKUP(Table1[[#This Row],[Stock]],[2]CUS030!$A$5:$BO$10000,61,0)/Table1[[#This Row],[Rate
(L/S)]],"")</f>
        <v>0</v>
      </c>
      <c r="BE880" s="7">
        <f>IFERROR(VLOOKUP(Table1[[#This Row],[Stock]],[2]CUS030!$A$5:$BO$10000,62,0)/Table1[[#This Row],[Rate
(L/S)]],"")</f>
        <v>0</v>
      </c>
      <c r="BF880" s="7">
        <f>IFERROR(VLOOKUP(Table1[[#This Row],[Stock]],[2]CUS030!$A$5:$BO$10000,63,0)/Table1[[#This Row],[Rate
(L/S)]],"")</f>
        <v>0</v>
      </c>
      <c r="BG880" s="7">
        <f>IFERROR(VLOOKUP(Table1[[#This Row],[Stock]],[2]CUS030!$A$5:$BO$10000,64,0)/Table1[[#This Row],[Rate
(L/S)]],"")</f>
        <v>0</v>
      </c>
      <c r="BH880" s="7">
        <f>IFERROR(VLOOKUP(Table1[[#This Row],[Stock]],[2]CUS030!$A$5:$BO$10000,65,0)/Table1[[#This Row],[Rate
(L/S)]],"")</f>
        <v>0</v>
      </c>
      <c r="BI880" s="7"/>
      <c r="BJ880" s="15">
        <f>IFERROR(IF(Table1[[#This Row],[S.Material]]="S",(Table1[[#This Row],[Total Qty]]+Table1[[#This Row],[N+1]]+Table1[[#This Row],[N+2]]),Table1[[#This Row],[Total Qty]]+Table1[[#This Row],[N+1]]),)</f>
        <v>0</v>
      </c>
      <c r="BK880" s="7" t="str">
        <f>IFERROR(IF(((AVERAGE((Table1[[#This Row],[N+1]],Table1[[#This Row],[N+2]]),Table1[[#This Row],[N+3]])-(Table1[[#This Row],[Total Qty]])))&gt;500,"Fixed&gt;500pcs",""),"")</f>
        <v/>
      </c>
      <c r="BL880" s="7" t="str">
        <f>IF(AND(Table1[[#This Row],[Last Forcast]]=0,Table1[[#This Row],[Total Qty]]&gt;0,Table1[[#This Row],[N+1]]&gt;0),"Check PO again","")</f>
        <v/>
      </c>
    </row>
    <row r="881" spans="2:64" x14ac:dyDescent="0.3">
      <c r="B881">
        <v>880</v>
      </c>
      <c r="C881" t="s">
        <v>2258</v>
      </c>
      <c r="D881">
        <f>IFERROR(ROUND((MID(Table1[[#This Row],[Production]],35,(LEN(Table1[[#This Row],[Production]]))-37)/(MID(Table1[[#This Row],[Stock]],35,(LEN(Table1[[#This Row],[Stock]]))-37))),0),"")</f>
        <v>10</v>
      </c>
      <c r="E881" t="s">
        <v>479</v>
      </c>
      <c r="F881" s="16">
        <f>VLOOKUP(LEFT(Table1[[#This Row],[Production]],LEN(Table1[[#This Row],[Production]])-7),Item!$A$5:$Z$1000,26,0)</f>
        <v>0.84299999999999997</v>
      </c>
      <c r="H881" s="8" t="str">
        <f>IFERROR(VLOOKUP(MID(Table1[[#This Row],[Production]],10,2),Special!$B$2:$D$26,3,0),"")</f>
        <v>S</v>
      </c>
      <c r="J881" t="b">
        <f>EXACT(LEFT(Table1[[#This Row],[Stock]],12),LEFT(Table1[[#This Row],[Production]],12))</f>
        <v>1</v>
      </c>
      <c r="K881" t="b">
        <f>EXACT((RIGHT(Table1[[#This Row],[Stock]],3)),((RIGHT(Table1[[#This Row],[Production]],3))))</f>
        <v>1</v>
      </c>
      <c r="L881" s="14">
        <f>IFERROR(VLOOKUP(Table1[[#This Row],[Stock]],[1]Sheet1!$A$7:$N$10000,14,0),"")</f>
        <v>110</v>
      </c>
      <c r="M881" s="14">
        <f>IFERROR(ROUND((Table1[[#This Row],[Stock
(S&amp;L)]]/Table1[[#This Row],[Rate
(L/S)]]),0),"")</f>
        <v>11</v>
      </c>
      <c r="O881" t="str">
        <f>IF(Table1[[#This Row],[Rate
(L/S)]]=1,"P/E","C")</f>
        <v>C</v>
      </c>
      <c r="P881" s="7" t="str">
        <f>IFERROR(VLOOKUP(Table1[[#This Row],[Stock]],[2]CUS030!$A$5:$BO$10000,21,0)/Table1[[#This Row],[Rate
(L/S)]],"")</f>
        <v/>
      </c>
      <c r="Q881" s="7" t="str">
        <f>IFERROR(VLOOKUP(Table1[[#This Row],[Stock]],[2]CUS030!$A$5:$BO$10000,22,0)/Table1[[#This Row],[Rate
(L/S)]],"")</f>
        <v/>
      </c>
      <c r="R881" s="7" t="str">
        <f>IFERROR(VLOOKUP(Table1[[#This Row],[Stock]],[2]CUS030!$A$5:$BO$10000,23,0)/Table1[[#This Row],[Rate
(L/S)]],"")</f>
        <v/>
      </c>
      <c r="S881" s="7" t="str">
        <f>IFERROR(VLOOKUP(Table1[[#This Row],[Stock]],[2]CUS030!$A$5:$BO$10000,24,0)/Table1[[#This Row],[Rate
(L/S)]],"")</f>
        <v/>
      </c>
      <c r="T881" s="7" t="str">
        <f>IFERROR(VLOOKUP(Table1[[#This Row],[Stock]],[2]CUS030!$A$5:$BO$10000,25,0)/Table1[[#This Row],[Rate
(L/S)]],"")</f>
        <v/>
      </c>
      <c r="U881" s="7" t="str">
        <f>IFERROR(VLOOKUP(Table1[[#This Row],[Stock]],[2]CUS030!$A$5:$BO$10000,26,0)/Table1[[#This Row],[Rate
(L/S)]],"")</f>
        <v/>
      </c>
      <c r="V881" s="7" t="str">
        <f>IFERROR(VLOOKUP(Table1[[#This Row],[Stock]],[2]CUS030!$A$5:$BO$10000,27,0)/Table1[[#This Row],[Rate
(L/S)]],"")</f>
        <v/>
      </c>
      <c r="W881" s="7" t="str">
        <f>IFERROR(VLOOKUP(Table1[[#This Row],[Stock]],[2]CUS030!$A$5:$BO$10000,28,0)/Table1[[#This Row],[Rate
(L/S)]],"")</f>
        <v/>
      </c>
      <c r="X881" s="7" t="str">
        <f>IFERROR(VLOOKUP(Table1[[#This Row],[Stock]],[2]CUS030!$A$5:$BO$10000,29,0)/Table1[[#This Row],[Rate
(L/S)]],"")</f>
        <v/>
      </c>
      <c r="Y881" s="7" t="str">
        <f>IFERROR(VLOOKUP(Table1[[#This Row],[Stock]],[2]CUS030!$A$5:$BO$10000,30,0)/Table1[[#This Row],[Rate
(L/S)]],"")</f>
        <v/>
      </c>
      <c r="Z881" s="7" t="str">
        <f>IFERROR(VLOOKUP(Table1[[#This Row],[Stock]],[2]CUS030!$A$5:$BO$10000,31,0)/Table1[[#This Row],[Rate
(L/S)]],"")</f>
        <v/>
      </c>
      <c r="AA881" s="7" t="str">
        <f>IFERROR(VLOOKUP(Table1[[#This Row],[Stock]],[2]CUS030!$A$5:$BO$10000,32,0)/Table1[[#This Row],[Rate
(L/S)]],"")</f>
        <v/>
      </c>
      <c r="AB881" s="7" t="str">
        <f>IFERROR(VLOOKUP(Table1[[#This Row],[Stock]],[2]CUS030!$A$5:$BO$10000,33,0)/Table1[[#This Row],[Rate
(L/S)]],"")</f>
        <v/>
      </c>
      <c r="AC881" s="7" t="str">
        <f>IFERROR(VLOOKUP(Table1[[#This Row],[Stock]],[2]CUS030!$A$5:$BO$10000,34,0)/Table1[[#This Row],[Rate
(L/S)]],"")</f>
        <v/>
      </c>
      <c r="AD881" s="7" t="str">
        <f>IFERROR(VLOOKUP(Table1[[#This Row],[Stock]],[2]CUS030!$A$5:$BO$10000,35,0)/Table1[[#This Row],[Rate
(L/S)]],"")</f>
        <v/>
      </c>
      <c r="AE881" s="7" t="str">
        <f>IFERROR(VLOOKUP(Table1[[#This Row],[Stock]],[2]CUS030!$A$5:$BO$10000,36,0)/Table1[[#This Row],[Rate
(L/S)]],"")</f>
        <v/>
      </c>
      <c r="AF881" s="7" t="str">
        <f>IFERROR(VLOOKUP(Table1[[#This Row],[Stock]],[2]CUS030!$A$5:$BO$10000,37,0)/Table1[[#This Row],[Rate
(L/S)]],"")</f>
        <v/>
      </c>
      <c r="AG881" s="7" t="str">
        <f>IFERROR(VLOOKUP(Table1[[#This Row],[Stock]],[2]CUS030!$A$5:$BO$10000,38,0)/Table1[[#This Row],[Rate
(L/S)]],"")</f>
        <v/>
      </c>
      <c r="AH881" s="7" t="str">
        <f>IFERROR(VLOOKUP(Table1[[#This Row],[Stock]],[2]CUS030!$A$5:$BO$10000,39,0)/Table1[[#This Row],[Rate
(L/S)]],"")</f>
        <v/>
      </c>
      <c r="AI881" s="7" t="str">
        <f>IFERROR(VLOOKUP(Table1[[#This Row],[Stock]],[2]CUS030!$A$5:$BO$10000,40,0)/Table1[[#This Row],[Rate
(L/S)]],"")</f>
        <v/>
      </c>
      <c r="AJ881" s="7" t="str">
        <f>IFERROR(VLOOKUP(Table1[[#This Row],[Stock]],[2]CUS030!$A$5:$BO$10000,41,0)/Table1[[#This Row],[Rate
(L/S)]],"")</f>
        <v/>
      </c>
      <c r="AK881" s="7" t="str">
        <f>IFERROR(VLOOKUP(Table1[[#This Row],[Stock]],[2]CUS030!$A$5:$BO$10000,42,0)/Table1[[#This Row],[Rate
(L/S)]],"")</f>
        <v/>
      </c>
      <c r="AL881" s="7" t="str">
        <f>IFERROR(VLOOKUP(Table1[[#This Row],[Stock]],[2]CUS030!$A$5:$BO$10000,43,0)/Table1[[#This Row],[Rate
(L/S)]],"")</f>
        <v/>
      </c>
      <c r="AM881" s="7" t="str">
        <f>IFERROR(VLOOKUP(Table1[[#This Row],[Stock]],[2]CUS030!$A$5:$BO$10000,44,0)/Table1[[#This Row],[Rate
(L/S)]],"")</f>
        <v/>
      </c>
      <c r="AN881" s="7" t="str">
        <f>IFERROR(VLOOKUP(Table1[[#This Row],[Stock]],[2]CUS030!$A$5:$BO$10000,45,0)/Table1[[#This Row],[Rate
(L/S)]],"")</f>
        <v/>
      </c>
      <c r="AO881" s="7" t="str">
        <f>IFERROR(VLOOKUP(Table1[[#This Row],[Stock]],[2]CUS030!$A$5:$BO$10000,46,0)/Table1[[#This Row],[Rate
(L/S)]],"")</f>
        <v/>
      </c>
      <c r="AP881" s="7" t="str">
        <f>IFERROR(VLOOKUP(Table1[[#This Row],[Stock]],[2]CUS030!$A$5:$BO$10000,47,0)/Table1[[#This Row],[Rate
(L/S)]],"")</f>
        <v/>
      </c>
      <c r="AQ881" s="7" t="str">
        <f>IFERROR(VLOOKUP(Table1[[#This Row],[Stock]],[2]CUS030!$A$5:$BO$10000,48,0)/Table1[[#This Row],[Rate
(L/S)]],"")</f>
        <v/>
      </c>
      <c r="AR881" s="7" t="str">
        <f>IFERROR(VLOOKUP(Table1[[#This Row],[Stock]],[2]CUS030!$A$5:$BO$10000,49,0)/Table1[[#This Row],[Rate
(L/S)]],"")</f>
        <v/>
      </c>
      <c r="AS881" s="7" t="str">
        <f>IFERROR(VLOOKUP(Table1[[#This Row],[Stock]],[2]CUS030!$A$5:$BO$10000,50,0)/Table1[[#This Row],[Rate
(L/S)]],"")</f>
        <v/>
      </c>
      <c r="AT881" s="7" t="str">
        <f>IFERROR(VLOOKUP(Table1[[#This Row],[Stock]],[2]CUS030!$A$5:$BO$10000,51,0)/Table1[[#This Row],[Rate
(L/S)]],"")</f>
        <v/>
      </c>
      <c r="AU881" s="7" t="str">
        <f>IFERROR(VLOOKUP(Table1[[#This Row],[Stock]],[2]CUS030!$A$5:$BO$10000,52,0)/Table1[[#This Row],[Rate
(L/S)]],"")</f>
        <v/>
      </c>
      <c r="AV881" s="7" t="str">
        <f>IFERROR(VLOOKUP(Table1[[#This Row],[Stock]],[2]CUS030!$A$5:$BO$10000,53,0)/Table1[[#This Row],[Rate
(L/S)]],"")</f>
        <v/>
      </c>
      <c r="AW881" s="7" t="str">
        <f>IFERROR(VLOOKUP(Table1[[#This Row],[Stock]],[2]CUS030!$A$5:$BO$10000,54,0)/Table1[[#This Row],[Rate
(L/S)]],"")</f>
        <v/>
      </c>
      <c r="AX881" s="7" t="str">
        <f>IFERROR(VLOOKUP(Table1[[#This Row],[Stock]],[2]CUS030!$A$5:$BO$10000,55,0)/Table1[[#This Row],[Rate
(L/S)]],"")</f>
        <v/>
      </c>
      <c r="AY881" s="7" t="str">
        <f>IFERROR(VLOOKUP(Table1[[#This Row],[Stock]],[2]CUS030!$A$5:$BO$10000,56,0)/Table1[[#This Row],[Rate
(L/S)]],"")</f>
        <v/>
      </c>
      <c r="AZ881" s="7" t="str">
        <f>IFERROR(VLOOKUP(Table1[[#This Row],[Stock]],[2]CUS030!$A$5:$BO$10000,57,0)/Table1[[#This Row],[Rate
(L/S)]],"")</f>
        <v/>
      </c>
      <c r="BA881" s="7" t="str">
        <f>IFERROR(VLOOKUP(Table1[[#This Row],[Stock]],[2]CUS030!$A$5:$BO$10000,58,0)/Table1[[#This Row],[Rate
(L/S)]],"")</f>
        <v/>
      </c>
      <c r="BB881" s="7" t="str">
        <f>IFERROR(VLOOKUP(Table1[[#This Row],[Stock]],[2]CUS030!$A$5:$BO$10000,59,0)/Table1[[#This Row],[Rate
(L/S)]],"")</f>
        <v/>
      </c>
      <c r="BC881" s="7" t="str">
        <f>IFERROR(VLOOKUP(Table1[[#This Row],[Stock]],[2]CUS030!$A$5:$BO$10000,60,0)/Table1[[#This Row],[Rate
(L/S)]],"")</f>
        <v/>
      </c>
      <c r="BD881" s="7" t="str">
        <f>IFERROR(VLOOKUP(Table1[[#This Row],[Stock]],[2]CUS030!$A$5:$BO$10000,61,0)/Table1[[#This Row],[Rate
(L/S)]],"")</f>
        <v/>
      </c>
      <c r="BE881" s="7" t="str">
        <f>IFERROR(VLOOKUP(Table1[[#This Row],[Stock]],[2]CUS030!$A$5:$BO$10000,62,0)/Table1[[#This Row],[Rate
(L/S)]],"")</f>
        <v/>
      </c>
      <c r="BF881" s="7" t="str">
        <f>IFERROR(VLOOKUP(Table1[[#This Row],[Stock]],[2]CUS030!$A$5:$BO$10000,63,0)/Table1[[#This Row],[Rate
(L/S)]],"")</f>
        <v/>
      </c>
      <c r="BG881" s="7" t="str">
        <f>IFERROR(VLOOKUP(Table1[[#This Row],[Stock]],[2]CUS030!$A$5:$BO$10000,64,0)/Table1[[#This Row],[Rate
(L/S)]],"")</f>
        <v/>
      </c>
      <c r="BH881" s="7" t="str">
        <f>IFERROR(VLOOKUP(Table1[[#This Row],[Stock]],[2]CUS030!$A$5:$BO$10000,65,0)/Table1[[#This Row],[Rate
(L/S)]],"")</f>
        <v/>
      </c>
      <c r="BI881" s="7"/>
      <c r="BJ881" s="15">
        <f>IFERROR(IF(Table1[[#This Row],[S.Material]]="S",(Table1[[#This Row],[Total Qty]]+Table1[[#This Row],[N+1]]+Table1[[#This Row],[N+2]]),Table1[[#This Row],[Total Qty]]+Table1[[#This Row],[N+1]]),)</f>
        <v>0</v>
      </c>
      <c r="BK881" s="7" t="str">
        <f>IFERROR(IF(((AVERAGE((Table1[[#This Row],[N+1]],Table1[[#This Row],[N+2]]),Table1[[#This Row],[N+3]])-(Table1[[#This Row],[Total Qty]])))&gt;500,"Fixed&gt;500pcs",""),"")</f>
        <v/>
      </c>
      <c r="BL881" s="7" t="str">
        <f>IF(AND(Table1[[#This Row],[Last Forcast]]=0,Table1[[#This Row],[Total Qty]]&gt;0,Table1[[#This Row],[N+1]]&gt;0),"Check PO again","")</f>
        <v/>
      </c>
    </row>
    <row r="882" spans="2:64" x14ac:dyDescent="0.3">
      <c r="B882">
        <v>881</v>
      </c>
      <c r="C882" t="s">
        <v>2259</v>
      </c>
      <c r="D882">
        <f>IFERROR(ROUND((MID(Table1[[#This Row],[Production]],35,(LEN(Table1[[#This Row],[Production]]))-37)/(MID(Table1[[#This Row],[Stock]],35,(LEN(Table1[[#This Row],[Stock]]))-37))),0),"")</f>
        <v>9</v>
      </c>
      <c r="E882" t="s">
        <v>479</v>
      </c>
      <c r="F882" s="16">
        <f>VLOOKUP(LEFT(Table1[[#This Row],[Production]],LEN(Table1[[#This Row],[Production]])-7),Item!$A$5:$Z$1000,26,0)</f>
        <v>0.84299999999999997</v>
      </c>
      <c r="H882" s="8" t="str">
        <f>IFERROR(VLOOKUP(MID(Table1[[#This Row],[Production]],10,2),Special!$B$2:$D$26,3,0),"")</f>
        <v>S</v>
      </c>
      <c r="J882" t="b">
        <f>EXACT(LEFT(Table1[[#This Row],[Stock]],12),LEFT(Table1[[#This Row],[Production]],12))</f>
        <v>1</v>
      </c>
      <c r="K882" t="b">
        <f>EXACT((RIGHT(Table1[[#This Row],[Stock]],3)),((RIGHT(Table1[[#This Row],[Production]],3))))</f>
        <v>1</v>
      </c>
      <c r="L882" s="14">
        <f>IFERROR(VLOOKUP(Table1[[#This Row],[Stock]],[1]Sheet1!$A$7:$N$10000,14,0),"")</f>
        <v>120</v>
      </c>
      <c r="M882" s="14">
        <f>IFERROR(ROUND((Table1[[#This Row],[Stock
(S&amp;L)]]/Table1[[#This Row],[Rate
(L/S)]]),0),"")</f>
        <v>13</v>
      </c>
      <c r="O882" t="str">
        <f>IF(Table1[[#This Row],[Rate
(L/S)]]=1,"P/E","C")</f>
        <v>C</v>
      </c>
      <c r="P882" s="7" t="str">
        <f>IFERROR(VLOOKUP(Table1[[#This Row],[Stock]],[2]CUS030!$A$5:$BO$10000,21,0)/Table1[[#This Row],[Rate
(L/S)]],"")</f>
        <v/>
      </c>
      <c r="Q882" s="7" t="str">
        <f>IFERROR(VLOOKUP(Table1[[#This Row],[Stock]],[2]CUS030!$A$5:$BO$10000,22,0)/Table1[[#This Row],[Rate
(L/S)]],"")</f>
        <v/>
      </c>
      <c r="R882" s="7" t="str">
        <f>IFERROR(VLOOKUP(Table1[[#This Row],[Stock]],[2]CUS030!$A$5:$BO$10000,23,0)/Table1[[#This Row],[Rate
(L/S)]],"")</f>
        <v/>
      </c>
      <c r="S882" s="7" t="str">
        <f>IFERROR(VLOOKUP(Table1[[#This Row],[Stock]],[2]CUS030!$A$5:$BO$10000,24,0)/Table1[[#This Row],[Rate
(L/S)]],"")</f>
        <v/>
      </c>
      <c r="T882" s="7" t="str">
        <f>IFERROR(VLOOKUP(Table1[[#This Row],[Stock]],[2]CUS030!$A$5:$BO$10000,25,0)/Table1[[#This Row],[Rate
(L/S)]],"")</f>
        <v/>
      </c>
      <c r="U882" s="7" t="str">
        <f>IFERROR(VLOOKUP(Table1[[#This Row],[Stock]],[2]CUS030!$A$5:$BO$10000,26,0)/Table1[[#This Row],[Rate
(L/S)]],"")</f>
        <v/>
      </c>
      <c r="V882" s="7" t="str">
        <f>IFERROR(VLOOKUP(Table1[[#This Row],[Stock]],[2]CUS030!$A$5:$BO$10000,27,0)/Table1[[#This Row],[Rate
(L/S)]],"")</f>
        <v/>
      </c>
      <c r="W882" s="7" t="str">
        <f>IFERROR(VLOOKUP(Table1[[#This Row],[Stock]],[2]CUS030!$A$5:$BO$10000,28,0)/Table1[[#This Row],[Rate
(L/S)]],"")</f>
        <v/>
      </c>
      <c r="X882" s="7" t="str">
        <f>IFERROR(VLOOKUP(Table1[[#This Row],[Stock]],[2]CUS030!$A$5:$BO$10000,29,0)/Table1[[#This Row],[Rate
(L/S)]],"")</f>
        <v/>
      </c>
      <c r="Y882" s="7" t="str">
        <f>IFERROR(VLOOKUP(Table1[[#This Row],[Stock]],[2]CUS030!$A$5:$BO$10000,30,0)/Table1[[#This Row],[Rate
(L/S)]],"")</f>
        <v/>
      </c>
      <c r="Z882" s="7" t="str">
        <f>IFERROR(VLOOKUP(Table1[[#This Row],[Stock]],[2]CUS030!$A$5:$BO$10000,31,0)/Table1[[#This Row],[Rate
(L/S)]],"")</f>
        <v/>
      </c>
      <c r="AA882" s="7" t="str">
        <f>IFERROR(VLOOKUP(Table1[[#This Row],[Stock]],[2]CUS030!$A$5:$BO$10000,32,0)/Table1[[#This Row],[Rate
(L/S)]],"")</f>
        <v/>
      </c>
      <c r="AB882" s="7" t="str">
        <f>IFERROR(VLOOKUP(Table1[[#This Row],[Stock]],[2]CUS030!$A$5:$BO$10000,33,0)/Table1[[#This Row],[Rate
(L/S)]],"")</f>
        <v/>
      </c>
      <c r="AC882" s="7" t="str">
        <f>IFERROR(VLOOKUP(Table1[[#This Row],[Stock]],[2]CUS030!$A$5:$BO$10000,34,0)/Table1[[#This Row],[Rate
(L/S)]],"")</f>
        <v/>
      </c>
      <c r="AD882" s="7" t="str">
        <f>IFERROR(VLOOKUP(Table1[[#This Row],[Stock]],[2]CUS030!$A$5:$BO$10000,35,0)/Table1[[#This Row],[Rate
(L/S)]],"")</f>
        <v/>
      </c>
      <c r="AE882" s="7" t="str">
        <f>IFERROR(VLOOKUP(Table1[[#This Row],[Stock]],[2]CUS030!$A$5:$BO$10000,36,0)/Table1[[#This Row],[Rate
(L/S)]],"")</f>
        <v/>
      </c>
      <c r="AF882" s="7" t="str">
        <f>IFERROR(VLOOKUP(Table1[[#This Row],[Stock]],[2]CUS030!$A$5:$BO$10000,37,0)/Table1[[#This Row],[Rate
(L/S)]],"")</f>
        <v/>
      </c>
      <c r="AG882" s="7" t="str">
        <f>IFERROR(VLOOKUP(Table1[[#This Row],[Stock]],[2]CUS030!$A$5:$BO$10000,38,0)/Table1[[#This Row],[Rate
(L/S)]],"")</f>
        <v/>
      </c>
      <c r="AH882" s="7" t="str">
        <f>IFERROR(VLOOKUP(Table1[[#This Row],[Stock]],[2]CUS030!$A$5:$BO$10000,39,0)/Table1[[#This Row],[Rate
(L/S)]],"")</f>
        <v/>
      </c>
      <c r="AI882" s="7" t="str">
        <f>IFERROR(VLOOKUP(Table1[[#This Row],[Stock]],[2]CUS030!$A$5:$BO$10000,40,0)/Table1[[#This Row],[Rate
(L/S)]],"")</f>
        <v/>
      </c>
      <c r="AJ882" s="7" t="str">
        <f>IFERROR(VLOOKUP(Table1[[#This Row],[Stock]],[2]CUS030!$A$5:$BO$10000,41,0)/Table1[[#This Row],[Rate
(L/S)]],"")</f>
        <v/>
      </c>
      <c r="AK882" s="7" t="str">
        <f>IFERROR(VLOOKUP(Table1[[#This Row],[Stock]],[2]CUS030!$A$5:$BO$10000,42,0)/Table1[[#This Row],[Rate
(L/S)]],"")</f>
        <v/>
      </c>
      <c r="AL882" s="7" t="str">
        <f>IFERROR(VLOOKUP(Table1[[#This Row],[Stock]],[2]CUS030!$A$5:$BO$10000,43,0)/Table1[[#This Row],[Rate
(L/S)]],"")</f>
        <v/>
      </c>
      <c r="AM882" s="7" t="str">
        <f>IFERROR(VLOOKUP(Table1[[#This Row],[Stock]],[2]CUS030!$A$5:$BO$10000,44,0)/Table1[[#This Row],[Rate
(L/S)]],"")</f>
        <v/>
      </c>
      <c r="AN882" s="7" t="str">
        <f>IFERROR(VLOOKUP(Table1[[#This Row],[Stock]],[2]CUS030!$A$5:$BO$10000,45,0)/Table1[[#This Row],[Rate
(L/S)]],"")</f>
        <v/>
      </c>
      <c r="AO882" s="7" t="str">
        <f>IFERROR(VLOOKUP(Table1[[#This Row],[Stock]],[2]CUS030!$A$5:$BO$10000,46,0)/Table1[[#This Row],[Rate
(L/S)]],"")</f>
        <v/>
      </c>
      <c r="AP882" s="7" t="str">
        <f>IFERROR(VLOOKUP(Table1[[#This Row],[Stock]],[2]CUS030!$A$5:$BO$10000,47,0)/Table1[[#This Row],[Rate
(L/S)]],"")</f>
        <v/>
      </c>
      <c r="AQ882" s="7" t="str">
        <f>IFERROR(VLOOKUP(Table1[[#This Row],[Stock]],[2]CUS030!$A$5:$BO$10000,48,0)/Table1[[#This Row],[Rate
(L/S)]],"")</f>
        <v/>
      </c>
      <c r="AR882" s="7" t="str">
        <f>IFERROR(VLOOKUP(Table1[[#This Row],[Stock]],[2]CUS030!$A$5:$BO$10000,49,0)/Table1[[#This Row],[Rate
(L/S)]],"")</f>
        <v/>
      </c>
      <c r="AS882" s="7" t="str">
        <f>IFERROR(VLOOKUP(Table1[[#This Row],[Stock]],[2]CUS030!$A$5:$BO$10000,50,0)/Table1[[#This Row],[Rate
(L/S)]],"")</f>
        <v/>
      </c>
      <c r="AT882" s="7" t="str">
        <f>IFERROR(VLOOKUP(Table1[[#This Row],[Stock]],[2]CUS030!$A$5:$BO$10000,51,0)/Table1[[#This Row],[Rate
(L/S)]],"")</f>
        <v/>
      </c>
      <c r="AU882" s="7" t="str">
        <f>IFERROR(VLOOKUP(Table1[[#This Row],[Stock]],[2]CUS030!$A$5:$BO$10000,52,0)/Table1[[#This Row],[Rate
(L/S)]],"")</f>
        <v/>
      </c>
      <c r="AV882" s="7" t="str">
        <f>IFERROR(VLOOKUP(Table1[[#This Row],[Stock]],[2]CUS030!$A$5:$BO$10000,53,0)/Table1[[#This Row],[Rate
(L/S)]],"")</f>
        <v/>
      </c>
      <c r="AW882" s="7" t="str">
        <f>IFERROR(VLOOKUP(Table1[[#This Row],[Stock]],[2]CUS030!$A$5:$BO$10000,54,0)/Table1[[#This Row],[Rate
(L/S)]],"")</f>
        <v/>
      </c>
      <c r="AX882" s="7" t="str">
        <f>IFERROR(VLOOKUP(Table1[[#This Row],[Stock]],[2]CUS030!$A$5:$BO$10000,55,0)/Table1[[#This Row],[Rate
(L/S)]],"")</f>
        <v/>
      </c>
      <c r="AY882" s="7" t="str">
        <f>IFERROR(VLOOKUP(Table1[[#This Row],[Stock]],[2]CUS030!$A$5:$BO$10000,56,0)/Table1[[#This Row],[Rate
(L/S)]],"")</f>
        <v/>
      </c>
      <c r="AZ882" s="7" t="str">
        <f>IFERROR(VLOOKUP(Table1[[#This Row],[Stock]],[2]CUS030!$A$5:$BO$10000,57,0)/Table1[[#This Row],[Rate
(L/S)]],"")</f>
        <v/>
      </c>
      <c r="BA882" s="7" t="str">
        <f>IFERROR(VLOOKUP(Table1[[#This Row],[Stock]],[2]CUS030!$A$5:$BO$10000,58,0)/Table1[[#This Row],[Rate
(L/S)]],"")</f>
        <v/>
      </c>
      <c r="BB882" s="7" t="str">
        <f>IFERROR(VLOOKUP(Table1[[#This Row],[Stock]],[2]CUS030!$A$5:$BO$10000,59,0)/Table1[[#This Row],[Rate
(L/S)]],"")</f>
        <v/>
      </c>
      <c r="BC882" s="7" t="str">
        <f>IFERROR(VLOOKUP(Table1[[#This Row],[Stock]],[2]CUS030!$A$5:$BO$10000,60,0)/Table1[[#This Row],[Rate
(L/S)]],"")</f>
        <v/>
      </c>
      <c r="BD882" s="7" t="str">
        <f>IFERROR(VLOOKUP(Table1[[#This Row],[Stock]],[2]CUS030!$A$5:$BO$10000,61,0)/Table1[[#This Row],[Rate
(L/S)]],"")</f>
        <v/>
      </c>
      <c r="BE882" s="7" t="str">
        <f>IFERROR(VLOOKUP(Table1[[#This Row],[Stock]],[2]CUS030!$A$5:$BO$10000,62,0)/Table1[[#This Row],[Rate
(L/S)]],"")</f>
        <v/>
      </c>
      <c r="BF882" s="7" t="str">
        <f>IFERROR(VLOOKUP(Table1[[#This Row],[Stock]],[2]CUS030!$A$5:$BO$10000,63,0)/Table1[[#This Row],[Rate
(L/S)]],"")</f>
        <v/>
      </c>
      <c r="BG882" s="7" t="str">
        <f>IFERROR(VLOOKUP(Table1[[#This Row],[Stock]],[2]CUS030!$A$5:$BO$10000,64,0)/Table1[[#This Row],[Rate
(L/S)]],"")</f>
        <v/>
      </c>
      <c r="BH882" s="7" t="str">
        <f>IFERROR(VLOOKUP(Table1[[#This Row],[Stock]],[2]CUS030!$A$5:$BO$10000,65,0)/Table1[[#This Row],[Rate
(L/S)]],"")</f>
        <v/>
      </c>
      <c r="BI882" s="7"/>
      <c r="BJ882" s="15">
        <f>IFERROR(IF(Table1[[#This Row],[S.Material]]="S",(Table1[[#This Row],[Total Qty]]+Table1[[#This Row],[N+1]]+Table1[[#This Row],[N+2]]),Table1[[#This Row],[Total Qty]]+Table1[[#This Row],[N+1]]),)</f>
        <v>0</v>
      </c>
      <c r="BK882" s="7" t="str">
        <f>IFERROR(IF(((AVERAGE((Table1[[#This Row],[N+1]],Table1[[#This Row],[N+2]]),Table1[[#This Row],[N+3]])-(Table1[[#This Row],[Total Qty]])))&gt;500,"Fixed&gt;500pcs",""),"")</f>
        <v/>
      </c>
      <c r="BL882" s="7" t="str">
        <f>IF(AND(Table1[[#This Row],[Last Forcast]]=0,Table1[[#This Row],[Total Qty]]&gt;0,Table1[[#This Row],[N+1]]&gt;0),"Check PO again","")</f>
        <v/>
      </c>
    </row>
    <row r="883" spans="2:64" x14ac:dyDescent="0.3">
      <c r="B883">
        <v>882</v>
      </c>
      <c r="C883" t="s">
        <v>2260</v>
      </c>
      <c r="D883">
        <f>IFERROR(ROUND((MID(Table1[[#This Row],[Production]],35,(LEN(Table1[[#This Row],[Production]]))-37)/(MID(Table1[[#This Row],[Stock]],35,(LEN(Table1[[#This Row],[Stock]]))-37))),0),"")</f>
        <v>5</v>
      </c>
      <c r="E883" t="s">
        <v>2350</v>
      </c>
      <c r="F883" s="16">
        <f>VLOOKUP(LEFT(Table1[[#This Row],[Production]],LEN(Table1[[#This Row],[Production]])-7),Item!$A$5:$Z$1000,26,0)</f>
        <v>0.81299999999999994</v>
      </c>
      <c r="H883" s="8" t="str">
        <f>IFERROR(VLOOKUP(MID(Table1[[#This Row],[Production]],10,2),Special!$B$2:$D$26,3,0),"")</f>
        <v>S</v>
      </c>
      <c r="J883" t="b">
        <f>EXACT(LEFT(Table1[[#This Row],[Stock]],12),LEFT(Table1[[#This Row],[Production]],12))</f>
        <v>1</v>
      </c>
      <c r="K883" t="b">
        <f>EXACT((RIGHT(Table1[[#This Row],[Stock]],3)),((RIGHT(Table1[[#This Row],[Production]],3))))</f>
        <v>1</v>
      </c>
      <c r="L883" s="14">
        <f>IFERROR(VLOOKUP(Table1[[#This Row],[Stock]],[1]Sheet1!$A$7:$N$10000,14,0),"")</f>
        <v>80</v>
      </c>
      <c r="M883" s="14">
        <f>IFERROR(ROUND((Table1[[#This Row],[Stock
(S&amp;L)]]/Table1[[#This Row],[Rate
(L/S)]]),0),"")</f>
        <v>16</v>
      </c>
      <c r="O883" t="str">
        <f>IF(Table1[[#This Row],[Rate
(L/S)]]=1,"P/E","C")</f>
        <v>C</v>
      </c>
      <c r="P883" s="7" t="str">
        <f>IFERROR(VLOOKUP(Table1[[#This Row],[Stock]],[2]CUS030!$A$5:$BO$10000,21,0)/Table1[[#This Row],[Rate
(L/S)]],"")</f>
        <v/>
      </c>
      <c r="Q883" s="7" t="str">
        <f>IFERROR(VLOOKUP(Table1[[#This Row],[Stock]],[2]CUS030!$A$5:$BO$10000,22,0)/Table1[[#This Row],[Rate
(L/S)]],"")</f>
        <v/>
      </c>
      <c r="R883" s="7" t="str">
        <f>IFERROR(VLOOKUP(Table1[[#This Row],[Stock]],[2]CUS030!$A$5:$BO$10000,23,0)/Table1[[#This Row],[Rate
(L/S)]],"")</f>
        <v/>
      </c>
      <c r="S883" s="7" t="str">
        <f>IFERROR(VLOOKUP(Table1[[#This Row],[Stock]],[2]CUS030!$A$5:$BO$10000,24,0)/Table1[[#This Row],[Rate
(L/S)]],"")</f>
        <v/>
      </c>
      <c r="T883" s="7" t="str">
        <f>IFERROR(VLOOKUP(Table1[[#This Row],[Stock]],[2]CUS030!$A$5:$BO$10000,25,0)/Table1[[#This Row],[Rate
(L/S)]],"")</f>
        <v/>
      </c>
      <c r="U883" s="7" t="str">
        <f>IFERROR(VLOOKUP(Table1[[#This Row],[Stock]],[2]CUS030!$A$5:$BO$10000,26,0)/Table1[[#This Row],[Rate
(L/S)]],"")</f>
        <v/>
      </c>
      <c r="V883" s="7" t="str">
        <f>IFERROR(VLOOKUP(Table1[[#This Row],[Stock]],[2]CUS030!$A$5:$BO$10000,27,0)/Table1[[#This Row],[Rate
(L/S)]],"")</f>
        <v/>
      </c>
      <c r="W883" s="7" t="str">
        <f>IFERROR(VLOOKUP(Table1[[#This Row],[Stock]],[2]CUS030!$A$5:$BO$10000,28,0)/Table1[[#This Row],[Rate
(L/S)]],"")</f>
        <v/>
      </c>
      <c r="X883" s="7" t="str">
        <f>IFERROR(VLOOKUP(Table1[[#This Row],[Stock]],[2]CUS030!$A$5:$BO$10000,29,0)/Table1[[#This Row],[Rate
(L/S)]],"")</f>
        <v/>
      </c>
      <c r="Y883" s="7" t="str">
        <f>IFERROR(VLOOKUP(Table1[[#This Row],[Stock]],[2]CUS030!$A$5:$BO$10000,30,0)/Table1[[#This Row],[Rate
(L/S)]],"")</f>
        <v/>
      </c>
      <c r="Z883" s="7" t="str">
        <f>IFERROR(VLOOKUP(Table1[[#This Row],[Stock]],[2]CUS030!$A$5:$BO$10000,31,0)/Table1[[#This Row],[Rate
(L/S)]],"")</f>
        <v/>
      </c>
      <c r="AA883" s="7" t="str">
        <f>IFERROR(VLOOKUP(Table1[[#This Row],[Stock]],[2]CUS030!$A$5:$BO$10000,32,0)/Table1[[#This Row],[Rate
(L/S)]],"")</f>
        <v/>
      </c>
      <c r="AB883" s="7" t="str">
        <f>IFERROR(VLOOKUP(Table1[[#This Row],[Stock]],[2]CUS030!$A$5:$BO$10000,33,0)/Table1[[#This Row],[Rate
(L/S)]],"")</f>
        <v/>
      </c>
      <c r="AC883" s="7" t="str">
        <f>IFERROR(VLOOKUP(Table1[[#This Row],[Stock]],[2]CUS030!$A$5:$BO$10000,34,0)/Table1[[#This Row],[Rate
(L/S)]],"")</f>
        <v/>
      </c>
      <c r="AD883" s="7" t="str">
        <f>IFERROR(VLOOKUP(Table1[[#This Row],[Stock]],[2]CUS030!$A$5:$BO$10000,35,0)/Table1[[#This Row],[Rate
(L/S)]],"")</f>
        <v/>
      </c>
      <c r="AE883" s="7" t="str">
        <f>IFERROR(VLOOKUP(Table1[[#This Row],[Stock]],[2]CUS030!$A$5:$BO$10000,36,0)/Table1[[#This Row],[Rate
(L/S)]],"")</f>
        <v/>
      </c>
      <c r="AF883" s="7" t="str">
        <f>IFERROR(VLOOKUP(Table1[[#This Row],[Stock]],[2]CUS030!$A$5:$BO$10000,37,0)/Table1[[#This Row],[Rate
(L/S)]],"")</f>
        <v/>
      </c>
      <c r="AG883" s="7" t="str">
        <f>IFERROR(VLOOKUP(Table1[[#This Row],[Stock]],[2]CUS030!$A$5:$BO$10000,38,0)/Table1[[#This Row],[Rate
(L/S)]],"")</f>
        <v/>
      </c>
      <c r="AH883" s="7" t="str">
        <f>IFERROR(VLOOKUP(Table1[[#This Row],[Stock]],[2]CUS030!$A$5:$BO$10000,39,0)/Table1[[#This Row],[Rate
(L/S)]],"")</f>
        <v/>
      </c>
      <c r="AI883" s="7" t="str">
        <f>IFERROR(VLOOKUP(Table1[[#This Row],[Stock]],[2]CUS030!$A$5:$BO$10000,40,0)/Table1[[#This Row],[Rate
(L/S)]],"")</f>
        <v/>
      </c>
      <c r="AJ883" s="7" t="str">
        <f>IFERROR(VLOOKUP(Table1[[#This Row],[Stock]],[2]CUS030!$A$5:$BO$10000,41,0)/Table1[[#This Row],[Rate
(L/S)]],"")</f>
        <v/>
      </c>
      <c r="AK883" s="7" t="str">
        <f>IFERROR(VLOOKUP(Table1[[#This Row],[Stock]],[2]CUS030!$A$5:$BO$10000,42,0)/Table1[[#This Row],[Rate
(L/S)]],"")</f>
        <v/>
      </c>
      <c r="AL883" s="7" t="str">
        <f>IFERROR(VLOOKUP(Table1[[#This Row],[Stock]],[2]CUS030!$A$5:$BO$10000,43,0)/Table1[[#This Row],[Rate
(L/S)]],"")</f>
        <v/>
      </c>
      <c r="AM883" s="7" t="str">
        <f>IFERROR(VLOOKUP(Table1[[#This Row],[Stock]],[2]CUS030!$A$5:$BO$10000,44,0)/Table1[[#This Row],[Rate
(L/S)]],"")</f>
        <v/>
      </c>
      <c r="AN883" s="7" t="str">
        <f>IFERROR(VLOOKUP(Table1[[#This Row],[Stock]],[2]CUS030!$A$5:$BO$10000,45,0)/Table1[[#This Row],[Rate
(L/S)]],"")</f>
        <v/>
      </c>
      <c r="AO883" s="7" t="str">
        <f>IFERROR(VLOOKUP(Table1[[#This Row],[Stock]],[2]CUS030!$A$5:$BO$10000,46,0)/Table1[[#This Row],[Rate
(L/S)]],"")</f>
        <v/>
      </c>
      <c r="AP883" s="7" t="str">
        <f>IFERROR(VLOOKUP(Table1[[#This Row],[Stock]],[2]CUS030!$A$5:$BO$10000,47,0)/Table1[[#This Row],[Rate
(L/S)]],"")</f>
        <v/>
      </c>
      <c r="AQ883" s="7" t="str">
        <f>IFERROR(VLOOKUP(Table1[[#This Row],[Stock]],[2]CUS030!$A$5:$BO$10000,48,0)/Table1[[#This Row],[Rate
(L/S)]],"")</f>
        <v/>
      </c>
      <c r="AR883" s="7" t="str">
        <f>IFERROR(VLOOKUP(Table1[[#This Row],[Stock]],[2]CUS030!$A$5:$BO$10000,49,0)/Table1[[#This Row],[Rate
(L/S)]],"")</f>
        <v/>
      </c>
      <c r="AS883" s="7" t="str">
        <f>IFERROR(VLOOKUP(Table1[[#This Row],[Stock]],[2]CUS030!$A$5:$BO$10000,50,0)/Table1[[#This Row],[Rate
(L/S)]],"")</f>
        <v/>
      </c>
      <c r="AT883" s="7" t="str">
        <f>IFERROR(VLOOKUP(Table1[[#This Row],[Stock]],[2]CUS030!$A$5:$BO$10000,51,0)/Table1[[#This Row],[Rate
(L/S)]],"")</f>
        <v/>
      </c>
      <c r="AU883" s="7" t="str">
        <f>IFERROR(VLOOKUP(Table1[[#This Row],[Stock]],[2]CUS030!$A$5:$BO$10000,52,0)/Table1[[#This Row],[Rate
(L/S)]],"")</f>
        <v/>
      </c>
      <c r="AV883" s="7" t="str">
        <f>IFERROR(VLOOKUP(Table1[[#This Row],[Stock]],[2]CUS030!$A$5:$BO$10000,53,0)/Table1[[#This Row],[Rate
(L/S)]],"")</f>
        <v/>
      </c>
      <c r="AW883" s="7" t="str">
        <f>IFERROR(VLOOKUP(Table1[[#This Row],[Stock]],[2]CUS030!$A$5:$BO$10000,54,0)/Table1[[#This Row],[Rate
(L/S)]],"")</f>
        <v/>
      </c>
      <c r="AX883" s="7" t="str">
        <f>IFERROR(VLOOKUP(Table1[[#This Row],[Stock]],[2]CUS030!$A$5:$BO$10000,55,0)/Table1[[#This Row],[Rate
(L/S)]],"")</f>
        <v/>
      </c>
      <c r="AY883" s="7" t="str">
        <f>IFERROR(VLOOKUP(Table1[[#This Row],[Stock]],[2]CUS030!$A$5:$BO$10000,56,0)/Table1[[#This Row],[Rate
(L/S)]],"")</f>
        <v/>
      </c>
      <c r="AZ883" s="7" t="str">
        <f>IFERROR(VLOOKUP(Table1[[#This Row],[Stock]],[2]CUS030!$A$5:$BO$10000,57,0)/Table1[[#This Row],[Rate
(L/S)]],"")</f>
        <v/>
      </c>
      <c r="BA883" s="7" t="str">
        <f>IFERROR(VLOOKUP(Table1[[#This Row],[Stock]],[2]CUS030!$A$5:$BO$10000,58,0)/Table1[[#This Row],[Rate
(L/S)]],"")</f>
        <v/>
      </c>
      <c r="BB883" s="7" t="str">
        <f>IFERROR(VLOOKUP(Table1[[#This Row],[Stock]],[2]CUS030!$A$5:$BO$10000,59,0)/Table1[[#This Row],[Rate
(L/S)]],"")</f>
        <v/>
      </c>
      <c r="BC883" s="7" t="str">
        <f>IFERROR(VLOOKUP(Table1[[#This Row],[Stock]],[2]CUS030!$A$5:$BO$10000,60,0)/Table1[[#This Row],[Rate
(L/S)]],"")</f>
        <v/>
      </c>
      <c r="BD883" s="7" t="str">
        <f>IFERROR(VLOOKUP(Table1[[#This Row],[Stock]],[2]CUS030!$A$5:$BO$10000,61,0)/Table1[[#This Row],[Rate
(L/S)]],"")</f>
        <v/>
      </c>
      <c r="BE883" s="7" t="str">
        <f>IFERROR(VLOOKUP(Table1[[#This Row],[Stock]],[2]CUS030!$A$5:$BO$10000,62,0)/Table1[[#This Row],[Rate
(L/S)]],"")</f>
        <v/>
      </c>
      <c r="BF883" s="7" t="str">
        <f>IFERROR(VLOOKUP(Table1[[#This Row],[Stock]],[2]CUS030!$A$5:$BO$10000,63,0)/Table1[[#This Row],[Rate
(L/S)]],"")</f>
        <v/>
      </c>
      <c r="BG883" s="7" t="str">
        <f>IFERROR(VLOOKUP(Table1[[#This Row],[Stock]],[2]CUS030!$A$5:$BO$10000,64,0)/Table1[[#This Row],[Rate
(L/S)]],"")</f>
        <v/>
      </c>
      <c r="BH883" s="7" t="str">
        <f>IFERROR(VLOOKUP(Table1[[#This Row],[Stock]],[2]CUS030!$A$5:$BO$10000,65,0)/Table1[[#This Row],[Rate
(L/S)]],"")</f>
        <v/>
      </c>
      <c r="BI883" s="7"/>
      <c r="BJ883" s="15">
        <f>IFERROR(IF(Table1[[#This Row],[S.Material]]="S",(Table1[[#This Row],[Total Qty]]+Table1[[#This Row],[N+1]]+Table1[[#This Row],[N+2]]),Table1[[#This Row],[Total Qty]]+Table1[[#This Row],[N+1]]),)</f>
        <v>0</v>
      </c>
      <c r="BK883" s="7" t="str">
        <f>IFERROR(IF(((AVERAGE((Table1[[#This Row],[N+1]],Table1[[#This Row],[N+2]]),Table1[[#This Row],[N+3]])-(Table1[[#This Row],[Total Qty]])))&gt;500,"Fixed&gt;500pcs",""),"")</f>
        <v/>
      </c>
      <c r="BL883" s="7" t="str">
        <f>IF(AND(Table1[[#This Row],[Last Forcast]]=0,Table1[[#This Row],[Total Qty]]&gt;0,Table1[[#This Row],[N+1]]&gt;0),"Check PO again","")</f>
        <v/>
      </c>
    </row>
    <row r="884" spans="2:64" x14ac:dyDescent="0.3">
      <c r="B884">
        <v>883</v>
      </c>
      <c r="C884" t="s">
        <v>2261</v>
      </c>
      <c r="D884">
        <f>IFERROR(ROUND((MID(Table1[[#This Row],[Production]],35,(LEN(Table1[[#This Row],[Production]]))-37)/(MID(Table1[[#This Row],[Stock]],35,(LEN(Table1[[#This Row],[Stock]]))-37))),0),"")</f>
        <v>1</v>
      </c>
      <c r="E884" t="s">
        <v>2261</v>
      </c>
      <c r="F884" s="16">
        <f>VLOOKUP(LEFT(Table1[[#This Row],[Production]],LEN(Table1[[#This Row],[Production]])-7),Item!$A$5:$Z$1000,26,0)</f>
        <v>0.81299999999999994</v>
      </c>
      <c r="H884" s="8" t="str">
        <f>IFERROR(VLOOKUP(MID(Table1[[#This Row],[Production]],10,2),Special!$B$2:$D$26,3,0),"")</f>
        <v>S</v>
      </c>
      <c r="J884" t="b">
        <f>EXACT(LEFT(Table1[[#This Row],[Stock]],12),LEFT(Table1[[#This Row],[Production]],12))</f>
        <v>1</v>
      </c>
      <c r="K884" t="b">
        <f>EXACT((RIGHT(Table1[[#This Row],[Stock]],3)),((RIGHT(Table1[[#This Row],[Production]],3))))</f>
        <v>1</v>
      </c>
      <c r="L884" s="14">
        <f>IFERROR(VLOOKUP(Table1[[#This Row],[Stock]],[1]Sheet1!$A$7:$N$10000,14,0),"")</f>
        <v>0</v>
      </c>
      <c r="M884" s="14">
        <f>IFERROR(ROUND((Table1[[#This Row],[Stock
(S&amp;L)]]/Table1[[#This Row],[Rate
(L/S)]]),0),"")</f>
        <v>0</v>
      </c>
      <c r="O884" t="str">
        <f>IF(Table1[[#This Row],[Rate
(L/S)]]=1,"P/E","C")</f>
        <v>P/E</v>
      </c>
      <c r="P884" s="7" t="str">
        <f>IFERROR(VLOOKUP(Table1[[#This Row],[Stock]],[2]CUS030!$A$5:$BO$10000,21,0)/Table1[[#This Row],[Rate
(L/S)]],"")</f>
        <v/>
      </c>
      <c r="Q884" s="7" t="str">
        <f>IFERROR(VLOOKUP(Table1[[#This Row],[Stock]],[2]CUS030!$A$5:$BO$10000,22,0)/Table1[[#This Row],[Rate
(L/S)]],"")</f>
        <v/>
      </c>
      <c r="R884" s="7" t="str">
        <f>IFERROR(VLOOKUP(Table1[[#This Row],[Stock]],[2]CUS030!$A$5:$BO$10000,23,0)/Table1[[#This Row],[Rate
(L/S)]],"")</f>
        <v/>
      </c>
      <c r="S884" s="7" t="str">
        <f>IFERROR(VLOOKUP(Table1[[#This Row],[Stock]],[2]CUS030!$A$5:$BO$10000,24,0)/Table1[[#This Row],[Rate
(L/S)]],"")</f>
        <v/>
      </c>
      <c r="T884" s="7" t="str">
        <f>IFERROR(VLOOKUP(Table1[[#This Row],[Stock]],[2]CUS030!$A$5:$BO$10000,25,0)/Table1[[#This Row],[Rate
(L/S)]],"")</f>
        <v/>
      </c>
      <c r="U884" s="7" t="str">
        <f>IFERROR(VLOOKUP(Table1[[#This Row],[Stock]],[2]CUS030!$A$5:$BO$10000,26,0)/Table1[[#This Row],[Rate
(L/S)]],"")</f>
        <v/>
      </c>
      <c r="V884" s="7" t="str">
        <f>IFERROR(VLOOKUP(Table1[[#This Row],[Stock]],[2]CUS030!$A$5:$BO$10000,27,0)/Table1[[#This Row],[Rate
(L/S)]],"")</f>
        <v/>
      </c>
      <c r="W884" s="7" t="str">
        <f>IFERROR(VLOOKUP(Table1[[#This Row],[Stock]],[2]CUS030!$A$5:$BO$10000,28,0)/Table1[[#This Row],[Rate
(L/S)]],"")</f>
        <v/>
      </c>
      <c r="X884" s="7" t="str">
        <f>IFERROR(VLOOKUP(Table1[[#This Row],[Stock]],[2]CUS030!$A$5:$BO$10000,29,0)/Table1[[#This Row],[Rate
(L/S)]],"")</f>
        <v/>
      </c>
      <c r="Y884" s="7" t="str">
        <f>IFERROR(VLOOKUP(Table1[[#This Row],[Stock]],[2]CUS030!$A$5:$BO$10000,30,0)/Table1[[#This Row],[Rate
(L/S)]],"")</f>
        <v/>
      </c>
      <c r="Z884" s="7" t="str">
        <f>IFERROR(VLOOKUP(Table1[[#This Row],[Stock]],[2]CUS030!$A$5:$BO$10000,31,0)/Table1[[#This Row],[Rate
(L/S)]],"")</f>
        <v/>
      </c>
      <c r="AA884" s="7" t="str">
        <f>IFERROR(VLOOKUP(Table1[[#This Row],[Stock]],[2]CUS030!$A$5:$BO$10000,32,0)/Table1[[#This Row],[Rate
(L/S)]],"")</f>
        <v/>
      </c>
      <c r="AB884" s="7" t="str">
        <f>IFERROR(VLOOKUP(Table1[[#This Row],[Stock]],[2]CUS030!$A$5:$BO$10000,33,0)/Table1[[#This Row],[Rate
(L/S)]],"")</f>
        <v/>
      </c>
      <c r="AC884" s="7" t="str">
        <f>IFERROR(VLOOKUP(Table1[[#This Row],[Stock]],[2]CUS030!$A$5:$BO$10000,34,0)/Table1[[#This Row],[Rate
(L/S)]],"")</f>
        <v/>
      </c>
      <c r="AD884" s="7" t="str">
        <f>IFERROR(VLOOKUP(Table1[[#This Row],[Stock]],[2]CUS030!$A$5:$BO$10000,35,0)/Table1[[#This Row],[Rate
(L/S)]],"")</f>
        <v/>
      </c>
      <c r="AE884" s="7" t="str">
        <f>IFERROR(VLOOKUP(Table1[[#This Row],[Stock]],[2]CUS030!$A$5:$BO$10000,36,0)/Table1[[#This Row],[Rate
(L/S)]],"")</f>
        <v/>
      </c>
      <c r="AF884" s="7" t="str">
        <f>IFERROR(VLOOKUP(Table1[[#This Row],[Stock]],[2]CUS030!$A$5:$BO$10000,37,0)/Table1[[#This Row],[Rate
(L/S)]],"")</f>
        <v/>
      </c>
      <c r="AG884" s="7" t="str">
        <f>IFERROR(VLOOKUP(Table1[[#This Row],[Stock]],[2]CUS030!$A$5:$BO$10000,38,0)/Table1[[#This Row],[Rate
(L/S)]],"")</f>
        <v/>
      </c>
      <c r="AH884" s="7" t="str">
        <f>IFERROR(VLOOKUP(Table1[[#This Row],[Stock]],[2]CUS030!$A$5:$BO$10000,39,0)/Table1[[#This Row],[Rate
(L/S)]],"")</f>
        <v/>
      </c>
      <c r="AI884" s="7" t="str">
        <f>IFERROR(VLOOKUP(Table1[[#This Row],[Stock]],[2]CUS030!$A$5:$BO$10000,40,0)/Table1[[#This Row],[Rate
(L/S)]],"")</f>
        <v/>
      </c>
      <c r="AJ884" s="7" t="str">
        <f>IFERROR(VLOOKUP(Table1[[#This Row],[Stock]],[2]CUS030!$A$5:$BO$10000,41,0)/Table1[[#This Row],[Rate
(L/S)]],"")</f>
        <v/>
      </c>
      <c r="AK884" s="7" t="str">
        <f>IFERROR(VLOOKUP(Table1[[#This Row],[Stock]],[2]CUS030!$A$5:$BO$10000,42,0)/Table1[[#This Row],[Rate
(L/S)]],"")</f>
        <v/>
      </c>
      <c r="AL884" s="7" t="str">
        <f>IFERROR(VLOOKUP(Table1[[#This Row],[Stock]],[2]CUS030!$A$5:$BO$10000,43,0)/Table1[[#This Row],[Rate
(L/S)]],"")</f>
        <v/>
      </c>
      <c r="AM884" s="7" t="str">
        <f>IFERROR(VLOOKUP(Table1[[#This Row],[Stock]],[2]CUS030!$A$5:$BO$10000,44,0)/Table1[[#This Row],[Rate
(L/S)]],"")</f>
        <v/>
      </c>
      <c r="AN884" s="7" t="str">
        <f>IFERROR(VLOOKUP(Table1[[#This Row],[Stock]],[2]CUS030!$A$5:$BO$10000,45,0)/Table1[[#This Row],[Rate
(L/S)]],"")</f>
        <v/>
      </c>
      <c r="AO884" s="7" t="str">
        <f>IFERROR(VLOOKUP(Table1[[#This Row],[Stock]],[2]CUS030!$A$5:$BO$10000,46,0)/Table1[[#This Row],[Rate
(L/S)]],"")</f>
        <v/>
      </c>
      <c r="AP884" s="7" t="str">
        <f>IFERROR(VLOOKUP(Table1[[#This Row],[Stock]],[2]CUS030!$A$5:$BO$10000,47,0)/Table1[[#This Row],[Rate
(L/S)]],"")</f>
        <v/>
      </c>
      <c r="AQ884" s="7" t="str">
        <f>IFERROR(VLOOKUP(Table1[[#This Row],[Stock]],[2]CUS030!$A$5:$BO$10000,48,0)/Table1[[#This Row],[Rate
(L/S)]],"")</f>
        <v/>
      </c>
      <c r="AR884" s="7" t="str">
        <f>IFERROR(VLOOKUP(Table1[[#This Row],[Stock]],[2]CUS030!$A$5:$BO$10000,49,0)/Table1[[#This Row],[Rate
(L/S)]],"")</f>
        <v/>
      </c>
      <c r="AS884" s="7" t="str">
        <f>IFERROR(VLOOKUP(Table1[[#This Row],[Stock]],[2]CUS030!$A$5:$BO$10000,50,0)/Table1[[#This Row],[Rate
(L/S)]],"")</f>
        <v/>
      </c>
      <c r="AT884" s="7" t="str">
        <f>IFERROR(VLOOKUP(Table1[[#This Row],[Stock]],[2]CUS030!$A$5:$BO$10000,51,0)/Table1[[#This Row],[Rate
(L/S)]],"")</f>
        <v/>
      </c>
      <c r="AU884" s="7" t="str">
        <f>IFERROR(VLOOKUP(Table1[[#This Row],[Stock]],[2]CUS030!$A$5:$BO$10000,52,0)/Table1[[#This Row],[Rate
(L/S)]],"")</f>
        <v/>
      </c>
      <c r="AV884" s="7" t="str">
        <f>IFERROR(VLOOKUP(Table1[[#This Row],[Stock]],[2]CUS030!$A$5:$BO$10000,53,0)/Table1[[#This Row],[Rate
(L/S)]],"")</f>
        <v/>
      </c>
      <c r="AW884" s="7" t="str">
        <f>IFERROR(VLOOKUP(Table1[[#This Row],[Stock]],[2]CUS030!$A$5:$BO$10000,54,0)/Table1[[#This Row],[Rate
(L/S)]],"")</f>
        <v/>
      </c>
      <c r="AX884" s="7" t="str">
        <f>IFERROR(VLOOKUP(Table1[[#This Row],[Stock]],[2]CUS030!$A$5:$BO$10000,55,0)/Table1[[#This Row],[Rate
(L/S)]],"")</f>
        <v/>
      </c>
      <c r="AY884" s="7" t="str">
        <f>IFERROR(VLOOKUP(Table1[[#This Row],[Stock]],[2]CUS030!$A$5:$BO$10000,56,0)/Table1[[#This Row],[Rate
(L/S)]],"")</f>
        <v/>
      </c>
      <c r="AZ884" s="7" t="str">
        <f>IFERROR(VLOOKUP(Table1[[#This Row],[Stock]],[2]CUS030!$A$5:$BO$10000,57,0)/Table1[[#This Row],[Rate
(L/S)]],"")</f>
        <v/>
      </c>
      <c r="BA884" s="7" t="str">
        <f>IFERROR(VLOOKUP(Table1[[#This Row],[Stock]],[2]CUS030!$A$5:$BO$10000,58,0)/Table1[[#This Row],[Rate
(L/S)]],"")</f>
        <v/>
      </c>
      <c r="BB884" s="7" t="str">
        <f>IFERROR(VLOOKUP(Table1[[#This Row],[Stock]],[2]CUS030!$A$5:$BO$10000,59,0)/Table1[[#This Row],[Rate
(L/S)]],"")</f>
        <v/>
      </c>
      <c r="BC884" s="7" t="str">
        <f>IFERROR(VLOOKUP(Table1[[#This Row],[Stock]],[2]CUS030!$A$5:$BO$10000,60,0)/Table1[[#This Row],[Rate
(L/S)]],"")</f>
        <v/>
      </c>
      <c r="BD884" s="7" t="str">
        <f>IFERROR(VLOOKUP(Table1[[#This Row],[Stock]],[2]CUS030!$A$5:$BO$10000,61,0)/Table1[[#This Row],[Rate
(L/S)]],"")</f>
        <v/>
      </c>
      <c r="BE884" s="7" t="str">
        <f>IFERROR(VLOOKUP(Table1[[#This Row],[Stock]],[2]CUS030!$A$5:$BO$10000,62,0)/Table1[[#This Row],[Rate
(L/S)]],"")</f>
        <v/>
      </c>
      <c r="BF884" s="7" t="str">
        <f>IFERROR(VLOOKUP(Table1[[#This Row],[Stock]],[2]CUS030!$A$5:$BO$10000,63,0)/Table1[[#This Row],[Rate
(L/S)]],"")</f>
        <v/>
      </c>
      <c r="BG884" s="7" t="str">
        <f>IFERROR(VLOOKUP(Table1[[#This Row],[Stock]],[2]CUS030!$A$5:$BO$10000,64,0)/Table1[[#This Row],[Rate
(L/S)]],"")</f>
        <v/>
      </c>
      <c r="BH884" s="7" t="str">
        <f>IFERROR(VLOOKUP(Table1[[#This Row],[Stock]],[2]CUS030!$A$5:$BO$10000,65,0)/Table1[[#This Row],[Rate
(L/S)]],"")</f>
        <v/>
      </c>
      <c r="BI884" s="7"/>
      <c r="BJ884" s="15">
        <f>IFERROR(IF(Table1[[#This Row],[S.Material]]="S",(Table1[[#This Row],[Total Qty]]+Table1[[#This Row],[N+1]]+Table1[[#This Row],[N+2]]),Table1[[#This Row],[Total Qty]]+Table1[[#This Row],[N+1]]),)</f>
        <v>0</v>
      </c>
      <c r="BK884" s="7" t="str">
        <f>IFERROR(IF(((AVERAGE((Table1[[#This Row],[N+1]],Table1[[#This Row],[N+2]]),Table1[[#This Row],[N+3]])-(Table1[[#This Row],[Total Qty]])))&gt;500,"Fixed&gt;500pcs",""),"")</f>
        <v/>
      </c>
      <c r="BL884" s="7" t="str">
        <f>IF(AND(Table1[[#This Row],[Last Forcast]]=0,Table1[[#This Row],[Total Qty]]&gt;0,Table1[[#This Row],[N+1]]&gt;0),"Check PO again","")</f>
        <v/>
      </c>
    </row>
    <row r="885" spans="2:64" x14ac:dyDescent="0.3">
      <c r="B885">
        <v>884</v>
      </c>
      <c r="C885" t="s">
        <v>2262</v>
      </c>
      <c r="D885">
        <f>IFERROR(ROUND((MID(Table1[[#This Row],[Production]],35,(LEN(Table1[[#This Row],[Production]]))-37)/(MID(Table1[[#This Row],[Stock]],35,(LEN(Table1[[#This Row],[Stock]]))-37))),0),"")</f>
        <v>1</v>
      </c>
      <c r="E885" t="s">
        <v>2262</v>
      </c>
      <c r="F885" s="16">
        <f>VLOOKUP(LEFT(Table1[[#This Row],[Production]],LEN(Table1[[#This Row],[Production]])-7),Item!$A$5:$Z$1000,26,0)</f>
        <v>0.996</v>
      </c>
      <c r="H885" s="8" t="str">
        <f>IFERROR(VLOOKUP(MID(Table1[[#This Row],[Production]],10,2),Special!$B$2:$D$26,3,0),"")</f>
        <v>S</v>
      </c>
      <c r="J885" t="b">
        <f>EXACT(LEFT(Table1[[#This Row],[Stock]],12),LEFT(Table1[[#This Row],[Production]],12))</f>
        <v>1</v>
      </c>
      <c r="K885" t="b">
        <f>EXACT((RIGHT(Table1[[#This Row],[Stock]],3)),((RIGHT(Table1[[#This Row],[Production]],3))))</f>
        <v>1</v>
      </c>
      <c r="L885" s="14">
        <f>IFERROR(VLOOKUP(Table1[[#This Row],[Stock]],[1]Sheet1!$A$7:$N$10000,14,0),"")</f>
        <v>0</v>
      </c>
      <c r="M885" s="14">
        <f>IFERROR(ROUND((Table1[[#This Row],[Stock
(S&amp;L)]]/Table1[[#This Row],[Rate
(L/S)]]),0),"")</f>
        <v>0</v>
      </c>
      <c r="O885" t="str">
        <f>IF(Table1[[#This Row],[Rate
(L/S)]]=1,"P/E","C")</f>
        <v>P/E</v>
      </c>
      <c r="P885" s="7" t="str">
        <f>IFERROR(VLOOKUP(Table1[[#This Row],[Stock]],[2]CUS030!$A$5:$BO$10000,21,0)/Table1[[#This Row],[Rate
(L/S)]],"")</f>
        <v/>
      </c>
      <c r="Q885" s="7" t="str">
        <f>IFERROR(VLOOKUP(Table1[[#This Row],[Stock]],[2]CUS030!$A$5:$BO$10000,22,0)/Table1[[#This Row],[Rate
(L/S)]],"")</f>
        <v/>
      </c>
      <c r="R885" s="7" t="str">
        <f>IFERROR(VLOOKUP(Table1[[#This Row],[Stock]],[2]CUS030!$A$5:$BO$10000,23,0)/Table1[[#This Row],[Rate
(L/S)]],"")</f>
        <v/>
      </c>
      <c r="S885" s="7" t="str">
        <f>IFERROR(VLOOKUP(Table1[[#This Row],[Stock]],[2]CUS030!$A$5:$BO$10000,24,0)/Table1[[#This Row],[Rate
(L/S)]],"")</f>
        <v/>
      </c>
      <c r="T885" s="7" t="str">
        <f>IFERROR(VLOOKUP(Table1[[#This Row],[Stock]],[2]CUS030!$A$5:$BO$10000,25,0)/Table1[[#This Row],[Rate
(L/S)]],"")</f>
        <v/>
      </c>
      <c r="U885" s="7" t="str">
        <f>IFERROR(VLOOKUP(Table1[[#This Row],[Stock]],[2]CUS030!$A$5:$BO$10000,26,0)/Table1[[#This Row],[Rate
(L/S)]],"")</f>
        <v/>
      </c>
      <c r="V885" s="7" t="str">
        <f>IFERROR(VLOOKUP(Table1[[#This Row],[Stock]],[2]CUS030!$A$5:$BO$10000,27,0)/Table1[[#This Row],[Rate
(L/S)]],"")</f>
        <v/>
      </c>
      <c r="W885" s="7" t="str">
        <f>IFERROR(VLOOKUP(Table1[[#This Row],[Stock]],[2]CUS030!$A$5:$BO$10000,28,0)/Table1[[#This Row],[Rate
(L/S)]],"")</f>
        <v/>
      </c>
      <c r="X885" s="7" t="str">
        <f>IFERROR(VLOOKUP(Table1[[#This Row],[Stock]],[2]CUS030!$A$5:$BO$10000,29,0)/Table1[[#This Row],[Rate
(L/S)]],"")</f>
        <v/>
      </c>
      <c r="Y885" s="7" t="str">
        <f>IFERROR(VLOOKUP(Table1[[#This Row],[Stock]],[2]CUS030!$A$5:$BO$10000,30,0)/Table1[[#This Row],[Rate
(L/S)]],"")</f>
        <v/>
      </c>
      <c r="Z885" s="7" t="str">
        <f>IFERROR(VLOOKUP(Table1[[#This Row],[Stock]],[2]CUS030!$A$5:$BO$10000,31,0)/Table1[[#This Row],[Rate
(L/S)]],"")</f>
        <v/>
      </c>
      <c r="AA885" s="7" t="str">
        <f>IFERROR(VLOOKUP(Table1[[#This Row],[Stock]],[2]CUS030!$A$5:$BO$10000,32,0)/Table1[[#This Row],[Rate
(L/S)]],"")</f>
        <v/>
      </c>
      <c r="AB885" s="7" t="str">
        <f>IFERROR(VLOOKUP(Table1[[#This Row],[Stock]],[2]CUS030!$A$5:$BO$10000,33,0)/Table1[[#This Row],[Rate
(L/S)]],"")</f>
        <v/>
      </c>
      <c r="AC885" s="7" t="str">
        <f>IFERROR(VLOOKUP(Table1[[#This Row],[Stock]],[2]CUS030!$A$5:$BO$10000,34,0)/Table1[[#This Row],[Rate
(L/S)]],"")</f>
        <v/>
      </c>
      <c r="AD885" s="7" t="str">
        <f>IFERROR(VLOOKUP(Table1[[#This Row],[Stock]],[2]CUS030!$A$5:$BO$10000,35,0)/Table1[[#This Row],[Rate
(L/S)]],"")</f>
        <v/>
      </c>
      <c r="AE885" s="7" t="str">
        <f>IFERROR(VLOOKUP(Table1[[#This Row],[Stock]],[2]CUS030!$A$5:$BO$10000,36,0)/Table1[[#This Row],[Rate
(L/S)]],"")</f>
        <v/>
      </c>
      <c r="AF885" s="7" t="str">
        <f>IFERROR(VLOOKUP(Table1[[#This Row],[Stock]],[2]CUS030!$A$5:$BO$10000,37,0)/Table1[[#This Row],[Rate
(L/S)]],"")</f>
        <v/>
      </c>
      <c r="AG885" s="7" t="str">
        <f>IFERROR(VLOOKUP(Table1[[#This Row],[Stock]],[2]CUS030!$A$5:$BO$10000,38,0)/Table1[[#This Row],[Rate
(L/S)]],"")</f>
        <v/>
      </c>
      <c r="AH885" s="7" t="str">
        <f>IFERROR(VLOOKUP(Table1[[#This Row],[Stock]],[2]CUS030!$A$5:$BO$10000,39,0)/Table1[[#This Row],[Rate
(L/S)]],"")</f>
        <v/>
      </c>
      <c r="AI885" s="7" t="str">
        <f>IFERROR(VLOOKUP(Table1[[#This Row],[Stock]],[2]CUS030!$A$5:$BO$10000,40,0)/Table1[[#This Row],[Rate
(L/S)]],"")</f>
        <v/>
      </c>
      <c r="AJ885" s="7" t="str">
        <f>IFERROR(VLOOKUP(Table1[[#This Row],[Stock]],[2]CUS030!$A$5:$BO$10000,41,0)/Table1[[#This Row],[Rate
(L/S)]],"")</f>
        <v/>
      </c>
      <c r="AK885" s="7" t="str">
        <f>IFERROR(VLOOKUP(Table1[[#This Row],[Stock]],[2]CUS030!$A$5:$BO$10000,42,0)/Table1[[#This Row],[Rate
(L/S)]],"")</f>
        <v/>
      </c>
      <c r="AL885" s="7" t="str">
        <f>IFERROR(VLOOKUP(Table1[[#This Row],[Stock]],[2]CUS030!$A$5:$BO$10000,43,0)/Table1[[#This Row],[Rate
(L/S)]],"")</f>
        <v/>
      </c>
      <c r="AM885" s="7" t="str">
        <f>IFERROR(VLOOKUP(Table1[[#This Row],[Stock]],[2]CUS030!$A$5:$BO$10000,44,0)/Table1[[#This Row],[Rate
(L/S)]],"")</f>
        <v/>
      </c>
      <c r="AN885" s="7" t="str">
        <f>IFERROR(VLOOKUP(Table1[[#This Row],[Stock]],[2]CUS030!$A$5:$BO$10000,45,0)/Table1[[#This Row],[Rate
(L/S)]],"")</f>
        <v/>
      </c>
      <c r="AO885" s="7" t="str">
        <f>IFERROR(VLOOKUP(Table1[[#This Row],[Stock]],[2]CUS030!$A$5:$BO$10000,46,0)/Table1[[#This Row],[Rate
(L/S)]],"")</f>
        <v/>
      </c>
      <c r="AP885" s="7" t="str">
        <f>IFERROR(VLOOKUP(Table1[[#This Row],[Stock]],[2]CUS030!$A$5:$BO$10000,47,0)/Table1[[#This Row],[Rate
(L/S)]],"")</f>
        <v/>
      </c>
      <c r="AQ885" s="7" t="str">
        <f>IFERROR(VLOOKUP(Table1[[#This Row],[Stock]],[2]CUS030!$A$5:$BO$10000,48,0)/Table1[[#This Row],[Rate
(L/S)]],"")</f>
        <v/>
      </c>
      <c r="AR885" s="7" t="str">
        <f>IFERROR(VLOOKUP(Table1[[#This Row],[Stock]],[2]CUS030!$A$5:$BO$10000,49,0)/Table1[[#This Row],[Rate
(L/S)]],"")</f>
        <v/>
      </c>
      <c r="AS885" s="7" t="str">
        <f>IFERROR(VLOOKUP(Table1[[#This Row],[Stock]],[2]CUS030!$A$5:$BO$10000,50,0)/Table1[[#This Row],[Rate
(L/S)]],"")</f>
        <v/>
      </c>
      <c r="AT885" s="7" t="str">
        <f>IFERROR(VLOOKUP(Table1[[#This Row],[Stock]],[2]CUS030!$A$5:$BO$10000,51,0)/Table1[[#This Row],[Rate
(L/S)]],"")</f>
        <v/>
      </c>
      <c r="AU885" s="7" t="str">
        <f>IFERROR(VLOOKUP(Table1[[#This Row],[Stock]],[2]CUS030!$A$5:$BO$10000,52,0)/Table1[[#This Row],[Rate
(L/S)]],"")</f>
        <v/>
      </c>
      <c r="AV885" s="7" t="str">
        <f>IFERROR(VLOOKUP(Table1[[#This Row],[Stock]],[2]CUS030!$A$5:$BO$10000,53,0)/Table1[[#This Row],[Rate
(L/S)]],"")</f>
        <v/>
      </c>
      <c r="AW885" s="7" t="str">
        <f>IFERROR(VLOOKUP(Table1[[#This Row],[Stock]],[2]CUS030!$A$5:$BO$10000,54,0)/Table1[[#This Row],[Rate
(L/S)]],"")</f>
        <v/>
      </c>
      <c r="AX885" s="7" t="str">
        <f>IFERROR(VLOOKUP(Table1[[#This Row],[Stock]],[2]CUS030!$A$5:$BO$10000,55,0)/Table1[[#This Row],[Rate
(L/S)]],"")</f>
        <v/>
      </c>
      <c r="AY885" s="7" t="str">
        <f>IFERROR(VLOOKUP(Table1[[#This Row],[Stock]],[2]CUS030!$A$5:$BO$10000,56,0)/Table1[[#This Row],[Rate
(L/S)]],"")</f>
        <v/>
      </c>
      <c r="AZ885" s="7" t="str">
        <f>IFERROR(VLOOKUP(Table1[[#This Row],[Stock]],[2]CUS030!$A$5:$BO$10000,57,0)/Table1[[#This Row],[Rate
(L/S)]],"")</f>
        <v/>
      </c>
      <c r="BA885" s="7" t="str">
        <f>IFERROR(VLOOKUP(Table1[[#This Row],[Stock]],[2]CUS030!$A$5:$BO$10000,58,0)/Table1[[#This Row],[Rate
(L/S)]],"")</f>
        <v/>
      </c>
      <c r="BB885" s="7" t="str">
        <f>IFERROR(VLOOKUP(Table1[[#This Row],[Stock]],[2]CUS030!$A$5:$BO$10000,59,0)/Table1[[#This Row],[Rate
(L/S)]],"")</f>
        <v/>
      </c>
      <c r="BC885" s="7" t="str">
        <f>IFERROR(VLOOKUP(Table1[[#This Row],[Stock]],[2]CUS030!$A$5:$BO$10000,60,0)/Table1[[#This Row],[Rate
(L/S)]],"")</f>
        <v/>
      </c>
      <c r="BD885" s="7" t="str">
        <f>IFERROR(VLOOKUP(Table1[[#This Row],[Stock]],[2]CUS030!$A$5:$BO$10000,61,0)/Table1[[#This Row],[Rate
(L/S)]],"")</f>
        <v/>
      </c>
      <c r="BE885" s="7" t="str">
        <f>IFERROR(VLOOKUP(Table1[[#This Row],[Stock]],[2]CUS030!$A$5:$BO$10000,62,0)/Table1[[#This Row],[Rate
(L/S)]],"")</f>
        <v/>
      </c>
      <c r="BF885" s="7" t="str">
        <f>IFERROR(VLOOKUP(Table1[[#This Row],[Stock]],[2]CUS030!$A$5:$BO$10000,63,0)/Table1[[#This Row],[Rate
(L/S)]],"")</f>
        <v/>
      </c>
      <c r="BG885" s="7" t="str">
        <f>IFERROR(VLOOKUP(Table1[[#This Row],[Stock]],[2]CUS030!$A$5:$BO$10000,64,0)/Table1[[#This Row],[Rate
(L/S)]],"")</f>
        <v/>
      </c>
      <c r="BH885" s="7" t="str">
        <f>IFERROR(VLOOKUP(Table1[[#This Row],[Stock]],[2]CUS030!$A$5:$BO$10000,65,0)/Table1[[#This Row],[Rate
(L/S)]],"")</f>
        <v/>
      </c>
      <c r="BI885" s="7"/>
      <c r="BJ885" s="15">
        <f>IFERROR(IF(Table1[[#This Row],[S.Material]]="S",(Table1[[#This Row],[Total Qty]]+Table1[[#This Row],[N+1]]+Table1[[#This Row],[N+2]]),Table1[[#This Row],[Total Qty]]+Table1[[#This Row],[N+1]]),)</f>
        <v>0</v>
      </c>
      <c r="BK885" s="7" t="str">
        <f>IFERROR(IF(((AVERAGE((Table1[[#This Row],[N+1]],Table1[[#This Row],[N+2]]),Table1[[#This Row],[N+3]])-(Table1[[#This Row],[Total Qty]])))&gt;500,"Fixed&gt;500pcs",""),"")</f>
        <v/>
      </c>
      <c r="BL885" s="7" t="str">
        <f>IF(AND(Table1[[#This Row],[Last Forcast]]=0,Table1[[#This Row],[Total Qty]]&gt;0,Table1[[#This Row],[N+1]]&gt;0),"Check PO again","")</f>
        <v/>
      </c>
    </row>
    <row r="886" spans="2:64" x14ac:dyDescent="0.3">
      <c r="B886">
        <v>885</v>
      </c>
      <c r="C886" t="s">
        <v>2263</v>
      </c>
      <c r="D886">
        <f>IFERROR(ROUND((MID(Table1[[#This Row],[Production]],35,(LEN(Table1[[#This Row],[Production]]))-37)/(MID(Table1[[#This Row],[Stock]],35,(LEN(Table1[[#This Row],[Stock]]))-37))),0),"")</f>
        <v>1</v>
      </c>
      <c r="E886" t="s">
        <v>2263</v>
      </c>
      <c r="F886" s="16">
        <f>VLOOKUP(LEFT(Table1[[#This Row],[Production]],LEN(Table1[[#This Row],[Production]])-7),Item!$A$5:$Z$1000,26,0)</f>
        <v>0.996</v>
      </c>
      <c r="H886" s="8" t="str">
        <f>IFERROR(VLOOKUP(MID(Table1[[#This Row],[Production]],10,2),Special!$B$2:$D$26,3,0),"")</f>
        <v>S</v>
      </c>
      <c r="J886" t="b">
        <f>EXACT(LEFT(Table1[[#This Row],[Stock]],12),LEFT(Table1[[#This Row],[Production]],12))</f>
        <v>1</v>
      </c>
      <c r="K886" t="b">
        <f>EXACT((RIGHT(Table1[[#This Row],[Stock]],3)),((RIGHT(Table1[[#This Row],[Production]],3))))</f>
        <v>1</v>
      </c>
      <c r="L886" s="14">
        <f>IFERROR(VLOOKUP(Table1[[#This Row],[Stock]],[1]Sheet1!$A$7:$N$10000,14,0),"")</f>
        <v>70</v>
      </c>
      <c r="M886" s="14">
        <f>IFERROR(ROUND((Table1[[#This Row],[Stock
(S&amp;L)]]/Table1[[#This Row],[Rate
(L/S)]]),0),"")</f>
        <v>70</v>
      </c>
      <c r="O886" t="str">
        <f>IF(Table1[[#This Row],[Rate
(L/S)]]=1,"P/E","C")</f>
        <v>P/E</v>
      </c>
      <c r="P886" s="7" t="str">
        <f>IFERROR(VLOOKUP(Table1[[#This Row],[Stock]],[2]CUS030!$A$5:$BO$10000,21,0)/Table1[[#This Row],[Rate
(L/S)]],"")</f>
        <v/>
      </c>
      <c r="Q886" s="7" t="str">
        <f>IFERROR(VLOOKUP(Table1[[#This Row],[Stock]],[2]CUS030!$A$5:$BO$10000,22,0)/Table1[[#This Row],[Rate
(L/S)]],"")</f>
        <v/>
      </c>
      <c r="R886" s="7" t="str">
        <f>IFERROR(VLOOKUP(Table1[[#This Row],[Stock]],[2]CUS030!$A$5:$BO$10000,23,0)/Table1[[#This Row],[Rate
(L/S)]],"")</f>
        <v/>
      </c>
      <c r="S886" s="7" t="str">
        <f>IFERROR(VLOOKUP(Table1[[#This Row],[Stock]],[2]CUS030!$A$5:$BO$10000,24,0)/Table1[[#This Row],[Rate
(L/S)]],"")</f>
        <v/>
      </c>
      <c r="T886" s="7" t="str">
        <f>IFERROR(VLOOKUP(Table1[[#This Row],[Stock]],[2]CUS030!$A$5:$BO$10000,25,0)/Table1[[#This Row],[Rate
(L/S)]],"")</f>
        <v/>
      </c>
      <c r="U886" s="7" t="str">
        <f>IFERROR(VLOOKUP(Table1[[#This Row],[Stock]],[2]CUS030!$A$5:$BO$10000,26,0)/Table1[[#This Row],[Rate
(L/S)]],"")</f>
        <v/>
      </c>
      <c r="V886" s="7" t="str">
        <f>IFERROR(VLOOKUP(Table1[[#This Row],[Stock]],[2]CUS030!$A$5:$BO$10000,27,0)/Table1[[#This Row],[Rate
(L/S)]],"")</f>
        <v/>
      </c>
      <c r="W886" s="7" t="str">
        <f>IFERROR(VLOOKUP(Table1[[#This Row],[Stock]],[2]CUS030!$A$5:$BO$10000,28,0)/Table1[[#This Row],[Rate
(L/S)]],"")</f>
        <v/>
      </c>
      <c r="X886" s="7" t="str">
        <f>IFERROR(VLOOKUP(Table1[[#This Row],[Stock]],[2]CUS030!$A$5:$BO$10000,29,0)/Table1[[#This Row],[Rate
(L/S)]],"")</f>
        <v/>
      </c>
      <c r="Y886" s="7" t="str">
        <f>IFERROR(VLOOKUP(Table1[[#This Row],[Stock]],[2]CUS030!$A$5:$BO$10000,30,0)/Table1[[#This Row],[Rate
(L/S)]],"")</f>
        <v/>
      </c>
      <c r="Z886" s="7" t="str">
        <f>IFERROR(VLOOKUP(Table1[[#This Row],[Stock]],[2]CUS030!$A$5:$BO$10000,31,0)/Table1[[#This Row],[Rate
(L/S)]],"")</f>
        <v/>
      </c>
      <c r="AA886" s="7" t="str">
        <f>IFERROR(VLOOKUP(Table1[[#This Row],[Stock]],[2]CUS030!$A$5:$BO$10000,32,0)/Table1[[#This Row],[Rate
(L/S)]],"")</f>
        <v/>
      </c>
      <c r="AB886" s="7" t="str">
        <f>IFERROR(VLOOKUP(Table1[[#This Row],[Stock]],[2]CUS030!$A$5:$BO$10000,33,0)/Table1[[#This Row],[Rate
(L/S)]],"")</f>
        <v/>
      </c>
      <c r="AC886" s="7" t="str">
        <f>IFERROR(VLOOKUP(Table1[[#This Row],[Stock]],[2]CUS030!$A$5:$BO$10000,34,0)/Table1[[#This Row],[Rate
(L/S)]],"")</f>
        <v/>
      </c>
      <c r="AD886" s="7" t="str">
        <f>IFERROR(VLOOKUP(Table1[[#This Row],[Stock]],[2]CUS030!$A$5:$BO$10000,35,0)/Table1[[#This Row],[Rate
(L/S)]],"")</f>
        <v/>
      </c>
      <c r="AE886" s="7" t="str">
        <f>IFERROR(VLOOKUP(Table1[[#This Row],[Stock]],[2]CUS030!$A$5:$BO$10000,36,0)/Table1[[#This Row],[Rate
(L/S)]],"")</f>
        <v/>
      </c>
      <c r="AF886" s="7" t="str">
        <f>IFERROR(VLOOKUP(Table1[[#This Row],[Stock]],[2]CUS030!$A$5:$BO$10000,37,0)/Table1[[#This Row],[Rate
(L/S)]],"")</f>
        <v/>
      </c>
      <c r="AG886" s="7" t="str">
        <f>IFERROR(VLOOKUP(Table1[[#This Row],[Stock]],[2]CUS030!$A$5:$BO$10000,38,0)/Table1[[#This Row],[Rate
(L/S)]],"")</f>
        <v/>
      </c>
      <c r="AH886" s="7" t="str">
        <f>IFERROR(VLOOKUP(Table1[[#This Row],[Stock]],[2]CUS030!$A$5:$BO$10000,39,0)/Table1[[#This Row],[Rate
(L/S)]],"")</f>
        <v/>
      </c>
      <c r="AI886" s="7" t="str">
        <f>IFERROR(VLOOKUP(Table1[[#This Row],[Stock]],[2]CUS030!$A$5:$BO$10000,40,0)/Table1[[#This Row],[Rate
(L/S)]],"")</f>
        <v/>
      </c>
      <c r="AJ886" s="7" t="str">
        <f>IFERROR(VLOOKUP(Table1[[#This Row],[Stock]],[2]CUS030!$A$5:$BO$10000,41,0)/Table1[[#This Row],[Rate
(L/S)]],"")</f>
        <v/>
      </c>
      <c r="AK886" s="7" t="str">
        <f>IFERROR(VLOOKUP(Table1[[#This Row],[Stock]],[2]CUS030!$A$5:$BO$10000,42,0)/Table1[[#This Row],[Rate
(L/S)]],"")</f>
        <v/>
      </c>
      <c r="AL886" s="7" t="str">
        <f>IFERROR(VLOOKUP(Table1[[#This Row],[Stock]],[2]CUS030!$A$5:$BO$10000,43,0)/Table1[[#This Row],[Rate
(L/S)]],"")</f>
        <v/>
      </c>
      <c r="AM886" s="7" t="str">
        <f>IFERROR(VLOOKUP(Table1[[#This Row],[Stock]],[2]CUS030!$A$5:$BO$10000,44,0)/Table1[[#This Row],[Rate
(L/S)]],"")</f>
        <v/>
      </c>
      <c r="AN886" s="7" t="str">
        <f>IFERROR(VLOOKUP(Table1[[#This Row],[Stock]],[2]CUS030!$A$5:$BO$10000,45,0)/Table1[[#This Row],[Rate
(L/S)]],"")</f>
        <v/>
      </c>
      <c r="AO886" s="7" t="str">
        <f>IFERROR(VLOOKUP(Table1[[#This Row],[Stock]],[2]CUS030!$A$5:$BO$10000,46,0)/Table1[[#This Row],[Rate
(L/S)]],"")</f>
        <v/>
      </c>
      <c r="AP886" s="7" t="str">
        <f>IFERROR(VLOOKUP(Table1[[#This Row],[Stock]],[2]CUS030!$A$5:$BO$10000,47,0)/Table1[[#This Row],[Rate
(L/S)]],"")</f>
        <v/>
      </c>
      <c r="AQ886" s="7" t="str">
        <f>IFERROR(VLOOKUP(Table1[[#This Row],[Stock]],[2]CUS030!$A$5:$BO$10000,48,0)/Table1[[#This Row],[Rate
(L/S)]],"")</f>
        <v/>
      </c>
      <c r="AR886" s="7" t="str">
        <f>IFERROR(VLOOKUP(Table1[[#This Row],[Stock]],[2]CUS030!$A$5:$BO$10000,49,0)/Table1[[#This Row],[Rate
(L/S)]],"")</f>
        <v/>
      </c>
      <c r="AS886" s="7" t="str">
        <f>IFERROR(VLOOKUP(Table1[[#This Row],[Stock]],[2]CUS030!$A$5:$BO$10000,50,0)/Table1[[#This Row],[Rate
(L/S)]],"")</f>
        <v/>
      </c>
      <c r="AT886" s="7" t="str">
        <f>IFERROR(VLOOKUP(Table1[[#This Row],[Stock]],[2]CUS030!$A$5:$BO$10000,51,0)/Table1[[#This Row],[Rate
(L/S)]],"")</f>
        <v/>
      </c>
      <c r="AU886" s="7" t="str">
        <f>IFERROR(VLOOKUP(Table1[[#This Row],[Stock]],[2]CUS030!$A$5:$BO$10000,52,0)/Table1[[#This Row],[Rate
(L/S)]],"")</f>
        <v/>
      </c>
      <c r="AV886" s="7" t="str">
        <f>IFERROR(VLOOKUP(Table1[[#This Row],[Stock]],[2]CUS030!$A$5:$BO$10000,53,0)/Table1[[#This Row],[Rate
(L/S)]],"")</f>
        <v/>
      </c>
      <c r="AW886" s="7" t="str">
        <f>IFERROR(VLOOKUP(Table1[[#This Row],[Stock]],[2]CUS030!$A$5:$BO$10000,54,0)/Table1[[#This Row],[Rate
(L/S)]],"")</f>
        <v/>
      </c>
      <c r="AX886" s="7" t="str">
        <f>IFERROR(VLOOKUP(Table1[[#This Row],[Stock]],[2]CUS030!$A$5:$BO$10000,55,0)/Table1[[#This Row],[Rate
(L/S)]],"")</f>
        <v/>
      </c>
      <c r="AY886" s="7" t="str">
        <f>IFERROR(VLOOKUP(Table1[[#This Row],[Stock]],[2]CUS030!$A$5:$BO$10000,56,0)/Table1[[#This Row],[Rate
(L/S)]],"")</f>
        <v/>
      </c>
      <c r="AZ886" s="7" t="str">
        <f>IFERROR(VLOOKUP(Table1[[#This Row],[Stock]],[2]CUS030!$A$5:$BO$10000,57,0)/Table1[[#This Row],[Rate
(L/S)]],"")</f>
        <v/>
      </c>
      <c r="BA886" s="7" t="str">
        <f>IFERROR(VLOOKUP(Table1[[#This Row],[Stock]],[2]CUS030!$A$5:$BO$10000,58,0)/Table1[[#This Row],[Rate
(L/S)]],"")</f>
        <v/>
      </c>
      <c r="BB886" s="7" t="str">
        <f>IFERROR(VLOOKUP(Table1[[#This Row],[Stock]],[2]CUS030!$A$5:$BO$10000,59,0)/Table1[[#This Row],[Rate
(L/S)]],"")</f>
        <v/>
      </c>
      <c r="BC886" s="7" t="str">
        <f>IFERROR(VLOOKUP(Table1[[#This Row],[Stock]],[2]CUS030!$A$5:$BO$10000,60,0)/Table1[[#This Row],[Rate
(L/S)]],"")</f>
        <v/>
      </c>
      <c r="BD886" s="7" t="str">
        <f>IFERROR(VLOOKUP(Table1[[#This Row],[Stock]],[2]CUS030!$A$5:$BO$10000,61,0)/Table1[[#This Row],[Rate
(L/S)]],"")</f>
        <v/>
      </c>
      <c r="BE886" s="7" t="str">
        <f>IFERROR(VLOOKUP(Table1[[#This Row],[Stock]],[2]CUS030!$A$5:$BO$10000,62,0)/Table1[[#This Row],[Rate
(L/S)]],"")</f>
        <v/>
      </c>
      <c r="BF886" s="7" t="str">
        <f>IFERROR(VLOOKUP(Table1[[#This Row],[Stock]],[2]CUS030!$A$5:$BO$10000,63,0)/Table1[[#This Row],[Rate
(L/S)]],"")</f>
        <v/>
      </c>
      <c r="BG886" s="7" t="str">
        <f>IFERROR(VLOOKUP(Table1[[#This Row],[Stock]],[2]CUS030!$A$5:$BO$10000,64,0)/Table1[[#This Row],[Rate
(L/S)]],"")</f>
        <v/>
      </c>
      <c r="BH886" s="7" t="str">
        <f>IFERROR(VLOOKUP(Table1[[#This Row],[Stock]],[2]CUS030!$A$5:$BO$10000,65,0)/Table1[[#This Row],[Rate
(L/S)]],"")</f>
        <v/>
      </c>
      <c r="BI886" s="7"/>
      <c r="BJ886" s="15">
        <f>IFERROR(IF(Table1[[#This Row],[S.Material]]="S",(Table1[[#This Row],[Total Qty]]+Table1[[#This Row],[N+1]]+Table1[[#This Row],[N+2]]),Table1[[#This Row],[Total Qty]]+Table1[[#This Row],[N+1]]),)</f>
        <v>0</v>
      </c>
      <c r="BK886" s="7" t="str">
        <f>IFERROR(IF(((AVERAGE((Table1[[#This Row],[N+1]],Table1[[#This Row],[N+2]]),Table1[[#This Row],[N+3]])-(Table1[[#This Row],[Total Qty]])))&gt;500,"Fixed&gt;500pcs",""),"")</f>
        <v/>
      </c>
      <c r="BL886" s="7" t="str">
        <f>IF(AND(Table1[[#This Row],[Last Forcast]]=0,Table1[[#This Row],[Total Qty]]&gt;0,Table1[[#This Row],[N+1]]&gt;0),"Check PO again","")</f>
        <v/>
      </c>
    </row>
    <row r="887" spans="2:64" x14ac:dyDescent="0.3">
      <c r="B887">
        <v>886</v>
      </c>
      <c r="C887" t="s">
        <v>2264</v>
      </c>
      <c r="D887">
        <f>IFERROR(ROUND((MID(Table1[[#This Row],[Production]],35,(LEN(Table1[[#This Row],[Production]]))-37)/(MID(Table1[[#This Row],[Stock]],35,(LEN(Table1[[#This Row],[Stock]]))-37))),0),"")</f>
        <v>1</v>
      </c>
      <c r="E887" t="s">
        <v>2264</v>
      </c>
      <c r="F887" s="16">
        <f>VLOOKUP(LEFT(Table1[[#This Row],[Production]],LEN(Table1[[#This Row],[Production]])-7),Item!$A$5:$Z$1000,26,0)</f>
        <v>1.367</v>
      </c>
      <c r="H887" s="8" t="str">
        <f>IFERROR(VLOOKUP(MID(Table1[[#This Row],[Production]],10,2),Special!$B$2:$D$26,3,0),"")</f>
        <v>S</v>
      </c>
      <c r="J887" t="b">
        <f>EXACT(LEFT(Table1[[#This Row],[Stock]],12),LEFT(Table1[[#This Row],[Production]],12))</f>
        <v>1</v>
      </c>
      <c r="K887" t="b">
        <f>EXACT((RIGHT(Table1[[#This Row],[Stock]],3)),((RIGHT(Table1[[#This Row],[Production]],3))))</f>
        <v>1</v>
      </c>
      <c r="L887" s="14">
        <f>IFERROR(VLOOKUP(Table1[[#This Row],[Stock]],[1]Sheet1!$A$7:$N$10000,14,0),"")</f>
        <v>208</v>
      </c>
      <c r="M887" s="14">
        <f>IFERROR(ROUND((Table1[[#This Row],[Stock
(S&amp;L)]]/Table1[[#This Row],[Rate
(L/S)]]),0),"")</f>
        <v>208</v>
      </c>
      <c r="O887" t="str">
        <f>IF(Table1[[#This Row],[Rate
(L/S)]]=1,"P/E","C")</f>
        <v>P/E</v>
      </c>
      <c r="P887" s="7" t="str">
        <f>IFERROR(VLOOKUP(Table1[[#This Row],[Stock]],[2]CUS030!$A$5:$BO$10000,21,0)/Table1[[#This Row],[Rate
(L/S)]],"")</f>
        <v/>
      </c>
      <c r="Q887" s="7" t="str">
        <f>IFERROR(VLOOKUP(Table1[[#This Row],[Stock]],[2]CUS030!$A$5:$BO$10000,22,0)/Table1[[#This Row],[Rate
(L/S)]],"")</f>
        <v/>
      </c>
      <c r="R887" s="7" t="str">
        <f>IFERROR(VLOOKUP(Table1[[#This Row],[Stock]],[2]CUS030!$A$5:$BO$10000,23,0)/Table1[[#This Row],[Rate
(L/S)]],"")</f>
        <v/>
      </c>
      <c r="S887" s="7" t="str">
        <f>IFERROR(VLOOKUP(Table1[[#This Row],[Stock]],[2]CUS030!$A$5:$BO$10000,24,0)/Table1[[#This Row],[Rate
(L/S)]],"")</f>
        <v/>
      </c>
      <c r="T887" s="7" t="str">
        <f>IFERROR(VLOOKUP(Table1[[#This Row],[Stock]],[2]CUS030!$A$5:$BO$10000,25,0)/Table1[[#This Row],[Rate
(L/S)]],"")</f>
        <v/>
      </c>
      <c r="U887" s="7" t="str">
        <f>IFERROR(VLOOKUP(Table1[[#This Row],[Stock]],[2]CUS030!$A$5:$BO$10000,26,0)/Table1[[#This Row],[Rate
(L/S)]],"")</f>
        <v/>
      </c>
      <c r="V887" s="7" t="str">
        <f>IFERROR(VLOOKUP(Table1[[#This Row],[Stock]],[2]CUS030!$A$5:$BO$10000,27,0)/Table1[[#This Row],[Rate
(L/S)]],"")</f>
        <v/>
      </c>
      <c r="W887" s="7" t="str">
        <f>IFERROR(VLOOKUP(Table1[[#This Row],[Stock]],[2]CUS030!$A$5:$BO$10000,28,0)/Table1[[#This Row],[Rate
(L/S)]],"")</f>
        <v/>
      </c>
      <c r="X887" s="7" t="str">
        <f>IFERROR(VLOOKUP(Table1[[#This Row],[Stock]],[2]CUS030!$A$5:$BO$10000,29,0)/Table1[[#This Row],[Rate
(L/S)]],"")</f>
        <v/>
      </c>
      <c r="Y887" s="7" t="str">
        <f>IFERROR(VLOOKUP(Table1[[#This Row],[Stock]],[2]CUS030!$A$5:$BO$10000,30,0)/Table1[[#This Row],[Rate
(L/S)]],"")</f>
        <v/>
      </c>
      <c r="Z887" s="7" t="str">
        <f>IFERROR(VLOOKUP(Table1[[#This Row],[Stock]],[2]CUS030!$A$5:$BO$10000,31,0)/Table1[[#This Row],[Rate
(L/S)]],"")</f>
        <v/>
      </c>
      <c r="AA887" s="7" t="str">
        <f>IFERROR(VLOOKUP(Table1[[#This Row],[Stock]],[2]CUS030!$A$5:$BO$10000,32,0)/Table1[[#This Row],[Rate
(L/S)]],"")</f>
        <v/>
      </c>
      <c r="AB887" s="7" t="str">
        <f>IFERROR(VLOOKUP(Table1[[#This Row],[Stock]],[2]CUS030!$A$5:$BO$10000,33,0)/Table1[[#This Row],[Rate
(L/S)]],"")</f>
        <v/>
      </c>
      <c r="AC887" s="7" t="str">
        <f>IFERROR(VLOOKUP(Table1[[#This Row],[Stock]],[2]CUS030!$A$5:$BO$10000,34,0)/Table1[[#This Row],[Rate
(L/S)]],"")</f>
        <v/>
      </c>
      <c r="AD887" s="7" t="str">
        <f>IFERROR(VLOOKUP(Table1[[#This Row],[Stock]],[2]CUS030!$A$5:$BO$10000,35,0)/Table1[[#This Row],[Rate
(L/S)]],"")</f>
        <v/>
      </c>
      <c r="AE887" s="7" t="str">
        <f>IFERROR(VLOOKUP(Table1[[#This Row],[Stock]],[2]CUS030!$A$5:$BO$10000,36,0)/Table1[[#This Row],[Rate
(L/S)]],"")</f>
        <v/>
      </c>
      <c r="AF887" s="7" t="str">
        <f>IFERROR(VLOOKUP(Table1[[#This Row],[Stock]],[2]CUS030!$A$5:$BO$10000,37,0)/Table1[[#This Row],[Rate
(L/S)]],"")</f>
        <v/>
      </c>
      <c r="AG887" s="7" t="str">
        <f>IFERROR(VLOOKUP(Table1[[#This Row],[Stock]],[2]CUS030!$A$5:$BO$10000,38,0)/Table1[[#This Row],[Rate
(L/S)]],"")</f>
        <v/>
      </c>
      <c r="AH887" s="7" t="str">
        <f>IFERROR(VLOOKUP(Table1[[#This Row],[Stock]],[2]CUS030!$A$5:$BO$10000,39,0)/Table1[[#This Row],[Rate
(L/S)]],"")</f>
        <v/>
      </c>
      <c r="AI887" s="7" t="str">
        <f>IFERROR(VLOOKUP(Table1[[#This Row],[Stock]],[2]CUS030!$A$5:$BO$10000,40,0)/Table1[[#This Row],[Rate
(L/S)]],"")</f>
        <v/>
      </c>
      <c r="AJ887" s="7" t="str">
        <f>IFERROR(VLOOKUP(Table1[[#This Row],[Stock]],[2]CUS030!$A$5:$BO$10000,41,0)/Table1[[#This Row],[Rate
(L/S)]],"")</f>
        <v/>
      </c>
      <c r="AK887" s="7" t="str">
        <f>IFERROR(VLOOKUP(Table1[[#This Row],[Stock]],[2]CUS030!$A$5:$BO$10000,42,0)/Table1[[#This Row],[Rate
(L/S)]],"")</f>
        <v/>
      </c>
      <c r="AL887" s="7" t="str">
        <f>IFERROR(VLOOKUP(Table1[[#This Row],[Stock]],[2]CUS030!$A$5:$BO$10000,43,0)/Table1[[#This Row],[Rate
(L/S)]],"")</f>
        <v/>
      </c>
      <c r="AM887" s="7" t="str">
        <f>IFERROR(VLOOKUP(Table1[[#This Row],[Stock]],[2]CUS030!$A$5:$BO$10000,44,0)/Table1[[#This Row],[Rate
(L/S)]],"")</f>
        <v/>
      </c>
      <c r="AN887" s="7" t="str">
        <f>IFERROR(VLOOKUP(Table1[[#This Row],[Stock]],[2]CUS030!$A$5:$BO$10000,45,0)/Table1[[#This Row],[Rate
(L/S)]],"")</f>
        <v/>
      </c>
      <c r="AO887" s="7" t="str">
        <f>IFERROR(VLOOKUP(Table1[[#This Row],[Stock]],[2]CUS030!$A$5:$BO$10000,46,0)/Table1[[#This Row],[Rate
(L/S)]],"")</f>
        <v/>
      </c>
      <c r="AP887" s="7" t="str">
        <f>IFERROR(VLOOKUP(Table1[[#This Row],[Stock]],[2]CUS030!$A$5:$BO$10000,47,0)/Table1[[#This Row],[Rate
(L/S)]],"")</f>
        <v/>
      </c>
      <c r="AQ887" s="7" t="str">
        <f>IFERROR(VLOOKUP(Table1[[#This Row],[Stock]],[2]CUS030!$A$5:$BO$10000,48,0)/Table1[[#This Row],[Rate
(L/S)]],"")</f>
        <v/>
      </c>
      <c r="AR887" s="7" t="str">
        <f>IFERROR(VLOOKUP(Table1[[#This Row],[Stock]],[2]CUS030!$A$5:$BO$10000,49,0)/Table1[[#This Row],[Rate
(L/S)]],"")</f>
        <v/>
      </c>
      <c r="AS887" s="7" t="str">
        <f>IFERROR(VLOOKUP(Table1[[#This Row],[Stock]],[2]CUS030!$A$5:$BO$10000,50,0)/Table1[[#This Row],[Rate
(L/S)]],"")</f>
        <v/>
      </c>
      <c r="AT887" s="7" t="str">
        <f>IFERROR(VLOOKUP(Table1[[#This Row],[Stock]],[2]CUS030!$A$5:$BO$10000,51,0)/Table1[[#This Row],[Rate
(L/S)]],"")</f>
        <v/>
      </c>
      <c r="AU887" s="7" t="str">
        <f>IFERROR(VLOOKUP(Table1[[#This Row],[Stock]],[2]CUS030!$A$5:$BO$10000,52,0)/Table1[[#This Row],[Rate
(L/S)]],"")</f>
        <v/>
      </c>
      <c r="AV887" s="7" t="str">
        <f>IFERROR(VLOOKUP(Table1[[#This Row],[Stock]],[2]CUS030!$A$5:$BO$10000,53,0)/Table1[[#This Row],[Rate
(L/S)]],"")</f>
        <v/>
      </c>
      <c r="AW887" s="7" t="str">
        <f>IFERROR(VLOOKUP(Table1[[#This Row],[Stock]],[2]CUS030!$A$5:$BO$10000,54,0)/Table1[[#This Row],[Rate
(L/S)]],"")</f>
        <v/>
      </c>
      <c r="AX887" s="7" t="str">
        <f>IFERROR(VLOOKUP(Table1[[#This Row],[Stock]],[2]CUS030!$A$5:$BO$10000,55,0)/Table1[[#This Row],[Rate
(L/S)]],"")</f>
        <v/>
      </c>
      <c r="AY887" s="7" t="str">
        <f>IFERROR(VLOOKUP(Table1[[#This Row],[Stock]],[2]CUS030!$A$5:$BO$10000,56,0)/Table1[[#This Row],[Rate
(L/S)]],"")</f>
        <v/>
      </c>
      <c r="AZ887" s="7" t="str">
        <f>IFERROR(VLOOKUP(Table1[[#This Row],[Stock]],[2]CUS030!$A$5:$BO$10000,57,0)/Table1[[#This Row],[Rate
(L/S)]],"")</f>
        <v/>
      </c>
      <c r="BA887" s="7" t="str">
        <f>IFERROR(VLOOKUP(Table1[[#This Row],[Stock]],[2]CUS030!$A$5:$BO$10000,58,0)/Table1[[#This Row],[Rate
(L/S)]],"")</f>
        <v/>
      </c>
      <c r="BB887" s="7" t="str">
        <f>IFERROR(VLOOKUP(Table1[[#This Row],[Stock]],[2]CUS030!$A$5:$BO$10000,59,0)/Table1[[#This Row],[Rate
(L/S)]],"")</f>
        <v/>
      </c>
      <c r="BC887" s="7" t="str">
        <f>IFERROR(VLOOKUP(Table1[[#This Row],[Stock]],[2]CUS030!$A$5:$BO$10000,60,0)/Table1[[#This Row],[Rate
(L/S)]],"")</f>
        <v/>
      </c>
      <c r="BD887" s="7" t="str">
        <f>IFERROR(VLOOKUP(Table1[[#This Row],[Stock]],[2]CUS030!$A$5:$BO$10000,61,0)/Table1[[#This Row],[Rate
(L/S)]],"")</f>
        <v/>
      </c>
      <c r="BE887" s="7" t="str">
        <f>IFERROR(VLOOKUP(Table1[[#This Row],[Stock]],[2]CUS030!$A$5:$BO$10000,62,0)/Table1[[#This Row],[Rate
(L/S)]],"")</f>
        <v/>
      </c>
      <c r="BF887" s="7" t="str">
        <f>IFERROR(VLOOKUP(Table1[[#This Row],[Stock]],[2]CUS030!$A$5:$BO$10000,63,0)/Table1[[#This Row],[Rate
(L/S)]],"")</f>
        <v/>
      </c>
      <c r="BG887" s="7" t="str">
        <f>IFERROR(VLOOKUP(Table1[[#This Row],[Stock]],[2]CUS030!$A$5:$BO$10000,64,0)/Table1[[#This Row],[Rate
(L/S)]],"")</f>
        <v/>
      </c>
      <c r="BH887" s="7" t="str">
        <f>IFERROR(VLOOKUP(Table1[[#This Row],[Stock]],[2]CUS030!$A$5:$BO$10000,65,0)/Table1[[#This Row],[Rate
(L/S)]],"")</f>
        <v/>
      </c>
      <c r="BI887" s="7"/>
      <c r="BJ887" s="15">
        <f>IFERROR(IF(Table1[[#This Row],[S.Material]]="S",(Table1[[#This Row],[Total Qty]]+Table1[[#This Row],[N+1]]+Table1[[#This Row],[N+2]]),Table1[[#This Row],[Total Qty]]+Table1[[#This Row],[N+1]]),)</f>
        <v>0</v>
      </c>
      <c r="BK887" s="7" t="str">
        <f>IFERROR(IF(((AVERAGE((Table1[[#This Row],[N+1]],Table1[[#This Row],[N+2]]),Table1[[#This Row],[N+3]])-(Table1[[#This Row],[Total Qty]])))&gt;500,"Fixed&gt;500pcs",""),"")</f>
        <v/>
      </c>
      <c r="BL887" s="7" t="str">
        <f>IF(AND(Table1[[#This Row],[Last Forcast]]=0,Table1[[#This Row],[Total Qty]]&gt;0,Table1[[#This Row],[N+1]]&gt;0),"Check PO again","")</f>
        <v/>
      </c>
    </row>
    <row r="888" spans="2:64" x14ac:dyDescent="0.3">
      <c r="B888">
        <v>887</v>
      </c>
      <c r="C888" t="s">
        <v>2265</v>
      </c>
      <c r="D888">
        <f>IFERROR(ROUND((MID(Table1[[#This Row],[Production]],35,(LEN(Table1[[#This Row],[Production]]))-37)/(MID(Table1[[#This Row],[Stock]],35,(LEN(Table1[[#This Row],[Stock]]))-37))),0),"")</f>
        <v>1</v>
      </c>
      <c r="E888" t="s">
        <v>2265</v>
      </c>
      <c r="F888" s="16">
        <f>VLOOKUP(LEFT(Table1[[#This Row],[Production]],LEN(Table1[[#This Row],[Production]])-7),Item!$A$5:$Z$1000,26,0)</f>
        <v>1.9039999999999999</v>
      </c>
      <c r="H888" s="8" t="str">
        <f>IFERROR(VLOOKUP(MID(Table1[[#This Row],[Production]],10,2),Special!$B$2:$D$26,3,0),"")</f>
        <v>-</v>
      </c>
      <c r="J888" t="b">
        <f>EXACT(LEFT(Table1[[#This Row],[Stock]],12),LEFT(Table1[[#This Row],[Production]],12))</f>
        <v>1</v>
      </c>
      <c r="K888" t="b">
        <f>EXACT((RIGHT(Table1[[#This Row],[Stock]],3)),((RIGHT(Table1[[#This Row],[Production]],3))))</f>
        <v>1</v>
      </c>
      <c r="L888" s="14">
        <f>IFERROR(VLOOKUP(Table1[[#This Row],[Stock]],[1]Sheet1!$A$7:$N$10000,14,0),"")</f>
        <v>110</v>
      </c>
      <c r="M888" s="14">
        <f>IFERROR(ROUND((Table1[[#This Row],[Stock
(S&amp;L)]]/Table1[[#This Row],[Rate
(L/S)]]),0),"")</f>
        <v>110</v>
      </c>
      <c r="O888" t="str">
        <f>IF(Table1[[#This Row],[Rate
(L/S)]]=1,"P/E","C")</f>
        <v>P/E</v>
      </c>
      <c r="P888" s="7" t="str">
        <f>IFERROR(VLOOKUP(Table1[[#This Row],[Stock]],[2]CUS030!$A$5:$BO$10000,21,0)/Table1[[#This Row],[Rate
(L/S)]],"")</f>
        <v/>
      </c>
      <c r="Q888" s="7" t="str">
        <f>IFERROR(VLOOKUP(Table1[[#This Row],[Stock]],[2]CUS030!$A$5:$BO$10000,22,0)/Table1[[#This Row],[Rate
(L/S)]],"")</f>
        <v/>
      </c>
      <c r="R888" s="7" t="str">
        <f>IFERROR(VLOOKUP(Table1[[#This Row],[Stock]],[2]CUS030!$A$5:$BO$10000,23,0)/Table1[[#This Row],[Rate
(L/S)]],"")</f>
        <v/>
      </c>
      <c r="S888" s="7" t="str">
        <f>IFERROR(VLOOKUP(Table1[[#This Row],[Stock]],[2]CUS030!$A$5:$BO$10000,24,0)/Table1[[#This Row],[Rate
(L/S)]],"")</f>
        <v/>
      </c>
      <c r="T888" s="7" t="str">
        <f>IFERROR(VLOOKUP(Table1[[#This Row],[Stock]],[2]CUS030!$A$5:$BO$10000,25,0)/Table1[[#This Row],[Rate
(L/S)]],"")</f>
        <v/>
      </c>
      <c r="U888" s="7" t="str">
        <f>IFERROR(VLOOKUP(Table1[[#This Row],[Stock]],[2]CUS030!$A$5:$BO$10000,26,0)/Table1[[#This Row],[Rate
(L/S)]],"")</f>
        <v/>
      </c>
      <c r="V888" s="7" t="str">
        <f>IFERROR(VLOOKUP(Table1[[#This Row],[Stock]],[2]CUS030!$A$5:$BO$10000,27,0)/Table1[[#This Row],[Rate
(L/S)]],"")</f>
        <v/>
      </c>
      <c r="W888" s="7" t="str">
        <f>IFERROR(VLOOKUP(Table1[[#This Row],[Stock]],[2]CUS030!$A$5:$BO$10000,28,0)/Table1[[#This Row],[Rate
(L/S)]],"")</f>
        <v/>
      </c>
      <c r="X888" s="7" t="str">
        <f>IFERROR(VLOOKUP(Table1[[#This Row],[Stock]],[2]CUS030!$A$5:$BO$10000,29,0)/Table1[[#This Row],[Rate
(L/S)]],"")</f>
        <v/>
      </c>
      <c r="Y888" s="7" t="str">
        <f>IFERROR(VLOOKUP(Table1[[#This Row],[Stock]],[2]CUS030!$A$5:$BO$10000,30,0)/Table1[[#This Row],[Rate
(L/S)]],"")</f>
        <v/>
      </c>
      <c r="Z888" s="7" t="str">
        <f>IFERROR(VLOOKUP(Table1[[#This Row],[Stock]],[2]CUS030!$A$5:$BO$10000,31,0)/Table1[[#This Row],[Rate
(L/S)]],"")</f>
        <v/>
      </c>
      <c r="AA888" s="7" t="str">
        <f>IFERROR(VLOOKUP(Table1[[#This Row],[Stock]],[2]CUS030!$A$5:$BO$10000,32,0)/Table1[[#This Row],[Rate
(L/S)]],"")</f>
        <v/>
      </c>
      <c r="AB888" s="7" t="str">
        <f>IFERROR(VLOOKUP(Table1[[#This Row],[Stock]],[2]CUS030!$A$5:$BO$10000,33,0)/Table1[[#This Row],[Rate
(L/S)]],"")</f>
        <v/>
      </c>
      <c r="AC888" s="7" t="str">
        <f>IFERROR(VLOOKUP(Table1[[#This Row],[Stock]],[2]CUS030!$A$5:$BO$10000,34,0)/Table1[[#This Row],[Rate
(L/S)]],"")</f>
        <v/>
      </c>
      <c r="AD888" s="7" t="str">
        <f>IFERROR(VLOOKUP(Table1[[#This Row],[Stock]],[2]CUS030!$A$5:$BO$10000,35,0)/Table1[[#This Row],[Rate
(L/S)]],"")</f>
        <v/>
      </c>
      <c r="AE888" s="7" t="str">
        <f>IFERROR(VLOOKUP(Table1[[#This Row],[Stock]],[2]CUS030!$A$5:$BO$10000,36,0)/Table1[[#This Row],[Rate
(L/S)]],"")</f>
        <v/>
      </c>
      <c r="AF888" s="7" t="str">
        <f>IFERROR(VLOOKUP(Table1[[#This Row],[Stock]],[2]CUS030!$A$5:$BO$10000,37,0)/Table1[[#This Row],[Rate
(L/S)]],"")</f>
        <v/>
      </c>
      <c r="AG888" s="7" t="str">
        <f>IFERROR(VLOOKUP(Table1[[#This Row],[Stock]],[2]CUS030!$A$5:$BO$10000,38,0)/Table1[[#This Row],[Rate
(L/S)]],"")</f>
        <v/>
      </c>
      <c r="AH888" s="7" t="str">
        <f>IFERROR(VLOOKUP(Table1[[#This Row],[Stock]],[2]CUS030!$A$5:$BO$10000,39,0)/Table1[[#This Row],[Rate
(L/S)]],"")</f>
        <v/>
      </c>
      <c r="AI888" s="7" t="str">
        <f>IFERROR(VLOOKUP(Table1[[#This Row],[Stock]],[2]CUS030!$A$5:$BO$10000,40,0)/Table1[[#This Row],[Rate
(L/S)]],"")</f>
        <v/>
      </c>
      <c r="AJ888" s="7" t="str">
        <f>IFERROR(VLOOKUP(Table1[[#This Row],[Stock]],[2]CUS030!$A$5:$BO$10000,41,0)/Table1[[#This Row],[Rate
(L/S)]],"")</f>
        <v/>
      </c>
      <c r="AK888" s="7" t="str">
        <f>IFERROR(VLOOKUP(Table1[[#This Row],[Stock]],[2]CUS030!$A$5:$BO$10000,42,0)/Table1[[#This Row],[Rate
(L/S)]],"")</f>
        <v/>
      </c>
      <c r="AL888" s="7" t="str">
        <f>IFERROR(VLOOKUP(Table1[[#This Row],[Stock]],[2]CUS030!$A$5:$BO$10000,43,0)/Table1[[#This Row],[Rate
(L/S)]],"")</f>
        <v/>
      </c>
      <c r="AM888" s="7" t="str">
        <f>IFERROR(VLOOKUP(Table1[[#This Row],[Stock]],[2]CUS030!$A$5:$BO$10000,44,0)/Table1[[#This Row],[Rate
(L/S)]],"")</f>
        <v/>
      </c>
      <c r="AN888" s="7" t="str">
        <f>IFERROR(VLOOKUP(Table1[[#This Row],[Stock]],[2]CUS030!$A$5:$BO$10000,45,0)/Table1[[#This Row],[Rate
(L/S)]],"")</f>
        <v/>
      </c>
      <c r="AO888" s="7" t="str">
        <f>IFERROR(VLOOKUP(Table1[[#This Row],[Stock]],[2]CUS030!$A$5:$BO$10000,46,0)/Table1[[#This Row],[Rate
(L/S)]],"")</f>
        <v/>
      </c>
      <c r="AP888" s="7" t="str">
        <f>IFERROR(VLOOKUP(Table1[[#This Row],[Stock]],[2]CUS030!$A$5:$BO$10000,47,0)/Table1[[#This Row],[Rate
(L/S)]],"")</f>
        <v/>
      </c>
      <c r="AQ888" s="7" t="str">
        <f>IFERROR(VLOOKUP(Table1[[#This Row],[Stock]],[2]CUS030!$A$5:$BO$10000,48,0)/Table1[[#This Row],[Rate
(L/S)]],"")</f>
        <v/>
      </c>
      <c r="AR888" s="7" t="str">
        <f>IFERROR(VLOOKUP(Table1[[#This Row],[Stock]],[2]CUS030!$A$5:$BO$10000,49,0)/Table1[[#This Row],[Rate
(L/S)]],"")</f>
        <v/>
      </c>
      <c r="AS888" s="7" t="str">
        <f>IFERROR(VLOOKUP(Table1[[#This Row],[Stock]],[2]CUS030!$A$5:$BO$10000,50,0)/Table1[[#This Row],[Rate
(L/S)]],"")</f>
        <v/>
      </c>
      <c r="AT888" s="7" t="str">
        <f>IFERROR(VLOOKUP(Table1[[#This Row],[Stock]],[2]CUS030!$A$5:$BO$10000,51,0)/Table1[[#This Row],[Rate
(L/S)]],"")</f>
        <v/>
      </c>
      <c r="AU888" s="7" t="str">
        <f>IFERROR(VLOOKUP(Table1[[#This Row],[Stock]],[2]CUS030!$A$5:$BO$10000,52,0)/Table1[[#This Row],[Rate
(L/S)]],"")</f>
        <v/>
      </c>
      <c r="AV888" s="7" t="str">
        <f>IFERROR(VLOOKUP(Table1[[#This Row],[Stock]],[2]CUS030!$A$5:$BO$10000,53,0)/Table1[[#This Row],[Rate
(L/S)]],"")</f>
        <v/>
      </c>
      <c r="AW888" s="7" t="str">
        <f>IFERROR(VLOOKUP(Table1[[#This Row],[Stock]],[2]CUS030!$A$5:$BO$10000,54,0)/Table1[[#This Row],[Rate
(L/S)]],"")</f>
        <v/>
      </c>
      <c r="AX888" s="7" t="str">
        <f>IFERROR(VLOOKUP(Table1[[#This Row],[Stock]],[2]CUS030!$A$5:$BO$10000,55,0)/Table1[[#This Row],[Rate
(L/S)]],"")</f>
        <v/>
      </c>
      <c r="AY888" s="7" t="str">
        <f>IFERROR(VLOOKUP(Table1[[#This Row],[Stock]],[2]CUS030!$A$5:$BO$10000,56,0)/Table1[[#This Row],[Rate
(L/S)]],"")</f>
        <v/>
      </c>
      <c r="AZ888" s="7" t="str">
        <f>IFERROR(VLOOKUP(Table1[[#This Row],[Stock]],[2]CUS030!$A$5:$BO$10000,57,0)/Table1[[#This Row],[Rate
(L/S)]],"")</f>
        <v/>
      </c>
      <c r="BA888" s="7" t="str">
        <f>IFERROR(VLOOKUP(Table1[[#This Row],[Stock]],[2]CUS030!$A$5:$BO$10000,58,0)/Table1[[#This Row],[Rate
(L/S)]],"")</f>
        <v/>
      </c>
      <c r="BB888" s="7" t="str">
        <f>IFERROR(VLOOKUP(Table1[[#This Row],[Stock]],[2]CUS030!$A$5:$BO$10000,59,0)/Table1[[#This Row],[Rate
(L/S)]],"")</f>
        <v/>
      </c>
      <c r="BC888" s="7" t="str">
        <f>IFERROR(VLOOKUP(Table1[[#This Row],[Stock]],[2]CUS030!$A$5:$BO$10000,60,0)/Table1[[#This Row],[Rate
(L/S)]],"")</f>
        <v/>
      </c>
      <c r="BD888" s="7" t="str">
        <f>IFERROR(VLOOKUP(Table1[[#This Row],[Stock]],[2]CUS030!$A$5:$BO$10000,61,0)/Table1[[#This Row],[Rate
(L/S)]],"")</f>
        <v/>
      </c>
      <c r="BE888" s="7" t="str">
        <f>IFERROR(VLOOKUP(Table1[[#This Row],[Stock]],[2]CUS030!$A$5:$BO$10000,62,0)/Table1[[#This Row],[Rate
(L/S)]],"")</f>
        <v/>
      </c>
      <c r="BF888" s="7" t="str">
        <f>IFERROR(VLOOKUP(Table1[[#This Row],[Stock]],[2]CUS030!$A$5:$BO$10000,63,0)/Table1[[#This Row],[Rate
(L/S)]],"")</f>
        <v/>
      </c>
      <c r="BG888" s="7" t="str">
        <f>IFERROR(VLOOKUP(Table1[[#This Row],[Stock]],[2]CUS030!$A$5:$BO$10000,64,0)/Table1[[#This Row],[Rate
(L/S)]],"")</f>
        <v/>
      </c>
      <c r="BH888" s="7" t="str">
        <f>IFERROR(VLOOKUP(Table1[[#This Row],[Stock]],[2]CUS030!$A$5:$BO$10000,65,0)/Table1[[#This Row],[Rate
(L/S)]],"")</f>
        <v/>
      </c>
      <c r="BI888" s="7"/>
      <c r="BJ888" s="15">
        <f>IFERROR(IF(Table1[[#This Row],[S.Material]]="S",(Table1[[#This Row],[Total Qty]]+Table1[[#This Row],[N+1]]+Table1[[#This Row],[N+2]]),Table1[[#This Row],[Total Qty]]+Table1[[#This Row],[N+1]]),)</f>
        <v>0</v>
      </c>
      <c r="BK888" s="7" t="str">
        <f>IFERROR(IF(((AVERAGE((Table1[[#This Row],[N+1]],Table1[[#This Row],[N+2]]),Table1[[#This Row],[N+3]])-(Table1[[#This Row],[Total Qty]])))&gt;500,"Fixed&gt;500pcs",""),"")</f>
        <v/>
      </c>
      <c r="BL888" s="7" t="str">
        <f>IF(AND(Table1[[#This Row],[Last Forcast]]=0,Table1[[#This Row],[Total Qty]]&gt;0,Table1[[#This Row],[N+1]]&gt;0),"Check PO again","")</f>
        <v/>
      </c>
    </row>
    <row r="889" spans="2:64" x14ac:dyDescent="0.3"/>
    <row r="890" spans="2:64" x14ac:dyDescent="0.3"/>
    <row r="891" spans="2:64" x14ac:dyDescent="0.3"/>
    <row r="892" spans="2:64" x14ac:dyDescent="0.3"/>
    <row r="893" spans="2:64" x14ac:dyDescent="0.3"/>
    <row r="894" spans="2:64" x14ac:dyDescent="0.3"/>
    <row r="895" spans="2:64" x14ac:dyDescent="0.3"/>
    <row r="896" spans="2:64" x14ac:dyDescent="0.3"/>
    <row r="897" x14ac:dyDescent="0.3"/>
    <row r="898" x14ac:dyDescent="0.3"/>
    <row r="899" x14ac:dyDescent="0.3"/>
    <row r="905" x14ac:dyDescent="0.3"/>
  </sheetData>
  <sheetProtection sort="0" autoFilter="0"/>
  <phoneticPr fontId="1" type="noConversion"/>
  <conditionalFormatting sqref="J2:J888">
    <cfRule type="cellIs" dxfId="1" priority="10" operator="equal">
      <formula>FALSE</formula>
    </cfRule>
  </conditionalFormatting>
  <conditionalFormatting sqref="K2:K888">
    <cfRule type="cellIs" dxfId="0" priority="1" operator="equal">
      <formula>FALSE</formula>
    </cfRule>
  </conditionalFormatting>
  <pageMargins left="0.25" right="0.25" top="0.75" bottom="0.75" header="0.3" footer="0.3"/>
  <pageSetup paperSize="9" scale="50" fitToHeight="0" orientation="landscape" r:id="rId1"/>
  <ignoredErrors>
    <ignoredError sqref="BI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244-2D4F-4AC9-B559-E3086C96B5D5}">
  <dimension ref="A1:AN690"/>
  <sheetViews>
    <sheetView topLeftCell="A663" zoomScale="70" zoomScaleNormal="70" workbookViewId="0">
      <selection activeCell="A4" sqref="A4:XFD4"/>
    </sheetView>
  </sheetViews>
  <sheetFormatPr defaultRowHeight="18" customHeight="1" x14ac:dyDescent="0.25"/>
  <cols>
    <col min="1" max="1" width="9.44140625" style="19" bestFit="1" customWidth="1"/>
    <col min="2" max="2" width="9.44140625" style="19" customWidth="1"/>
    <col min="3" max="4" width="12.88671875" style="19" bestFit="1" customWidth="1"/>
    <col min="5" max="5" width="13.109375" style="19" bestFit="1" customWidth="1"/>
    <col min="6" max="6" width="8.44140625" style="19" bestFit="1" customWidth="1"/>
    <col min="7" max="8" width="11.6640625" style="19" bestFit="1" customWidth="1"/>
    <col min="9" max="9" width="11.109375" style="19" bestFit="1" customWidth="1"/>
    <col min="10" max="11" width="11.6640625" style="19" bestFit="1" customWidth="1"/>
    <col min="12" max="13" width="12.44140625" style="19" bestFit="1" customWidth="1"/>
    <col min="14" max="14" width="9.44140625" style="19" bestFit="1" customWidth="1"/>
    <col min="15" max="15" width="7.44140625" style="19" bestFit="1" customWidth="1"/>
    <col min="16" max="16" width="7.5546875" style="19" bestFit="1" customWidth="1"/>
    <col min="17" max="17" width="14.33203125" style="19" bestFit="1" customWidth="1"/>
    <col min="18" max="18" width="17.6640625" style="19" customWidth="1"/>
    <col min="19" max="19" width="14.44140625" style="19" customWidth="1"/>
    <col min="20" max="20" width="16.88671875" style="19" customWidth="1"/>
    <col min="21" max="21" width="17.44140625" style="19" customWidth="1"/>
    <col min="22" max="22" width="18.44140625" style="19" customWidth="1"/>
    <col min="23" max="24" width="18.5546875" style="19" customWidth="1"/>
    <col min="25" max="25" width="17.6640625" style="19" customWidth="1"/>
    <col min="26" max="26" width="11.109375" style="39" bestFit="1" customWidth="1"/>
    <col min="27" max="27" width="6.33203125" style="19" customWidth="1"/>
    <col min="28" max="28" width="7.44140625" style="19" bestFit="1" customWidth="1"/>
    <col min="29" max="32" width="7.44140625" style="19" customWidth="1"/>
    <col min="33" max="33" width="16.44140625" style="19" bestFit="1" customWidth="1"/>
    <col min="34" max="34" width="15.33203125" style="19" bestFit="1" customWidth="1"/>
    <col min="35" max="35" width="14" style="19" bestFit="1" customWidth="1"/>
    <col min="36" max="36" width="7.33203125" style="19" bestFit="1" customWidth="1"/>
    <col min="37" max="37" width="9.88671875" style="19" bestFit="1" customWidth="1"/>
    <col min="38" max="38" width="13.88671875" style="19" bestFit="1" customWidth="1"/>
    <col min="39" max="39" width="14.33203125" style="19" bestFit="1" customWidth="1"/>
    <col min="40" max="40" width="18.33203125" style="19" bestFit="1" customWidth="1"/>
    <col min="41" max="256" width="8.88671875" style="19"/>
    <col min="257" max="257" width="9.44140625" style="19" bestFit="1" customWidth="1"/>
    <col min="258" max="258" width="9.44140625" style="19" customWidth="1"/>
    <col min="259" max="260" width="12.88671875" style="19" bestFit="1" customWidth="1"/>
    <col min="261" max="261" width="13.109375" style="19" bestFit="1" customWidth="1"/>
    <col min="262" max="262" width="8.44140625" style="19" bestFit="1" customWidth="1"/>
    <col min="263" max="264" width="11.6640625" style="19" bestFit="1" customWidth="1"/>
    <col min="265" max="265" width="11.109375" style="19" bestFit="1" customWidth="1"/>
    <col min="266" max="267" width="11.6640625" style="19" bestFit="1" customWidth="1"/>
    <col min="268" max="269" width="12.44140625" style="19" bestFit="1" customWidth="1"/>
    <col min="270" max="270" width="9.44140625" style="19" bestFit="1" customWidth="1"/>
    <col min="271" max="271" width="7.44140625" style="19" bestFit="1" customWidth="1"/>
    <col min="272" max="272" width="7.5546875" style="19" bestFit="1" customWidth="1"/>
    <col min="273" max="273" width="14.33203125" style="19" bestFit="1" customWidth="1"/>
    <col min="274" max="274" width="17.6640625" style="19" customWidth="1"/>
    <col min="275" max="275" width="14.44140625" style="19" customWidth="1"/>
    <col min="276" max="276" width="16.88671875" style="19" customWidth="1"/>
    <col min="277" max="277" width="17.44140625" style="19" customWidth="1"/>
    <col min="278" max="278" width="18.44140625" style="19" customWidth="1"/>
    <col min="279" max="280" width="18.5546875" style="19" customWidth="1"/>
    <col min="281" max="281" width="17.6640625" style="19" customWidth="1"/>
    <col min="282" max="282" width="11.109375" style="19" bestFit="1" customWidth="1"/>
    <col min="283" max="283" width="6.33203125" style="19" customWidth="1"/>
    <col min="284" max="284" width="7.44140625" style="19" bestFit="1" customWidth="1"/>
    <col min="285" max="288" width="7.44140625" style="19" customWidth="1"/>
    <col min="289" max="289" width="16.44140625" style="19" bestFit="1" customWidth="1"/>
    <col min="290" max="290" width="15.33203125" style="19" bestFit="1" customWidth="1"/>
    <col min="291" max="291" width="14" style="19" bestFit="1" customWidth="1"/>
    <col min="292" max="292" width="7.33203125" style="19" bestFit="1" customWidth="1"/>
    <col min="293" max="293" width="9.88671875" style="19" bestFit="1" customWidth="1"/>
    <col min="294" max="294" width="13.88671875" style="19" bestFit="1" customWidth="1"/>
    <col min="295" max="295" width="14.33203125" style="19" bestFit="1" customWidth="1"/>
    <col min="296" max="296" width="18.33203125" style="19" bestFit="1" customWidth="1"/>
    <col min="297" max="512" width="8.88671875" style="19"/>
    <col min="513" max="513" width="9.44140625" style="19" bestFit="1" customWidth="1"/>
    <col min="514" max="514" width="9.44140625" style="19" customWidth="1"/>
    <col min="515" max="516" width="12.88671875" style="19" bestFit="1" customWidth="1"/>
    <col min="517" max="517" width="13.109375" style="19" bestFit="1" customWidth="1"/>
    <col min="518" max="518" width="8.44140625" style="19" bestFit="1" customWidth="1"/>
    <col min="519" max="520" width="11.6640625" style="19" bestFit="1" customWidth="1"/>
    <col min="521" max="521" width="11.109375" style="19" bestFit="1" customWidth="1"/>
    <col min="522" max="523" width="11.6640625" style="19" bestFit="1" customWidth="1"/>
    <col min="524" max="525" width="12.44140625" style="19" bestFit="1" customWidth="1"/>
    <col min="526" max="526" width="9.44140625" style="19" bestFit="1" customWidth="1"/>
    <col min="527" max="527" width="7.44140625" style="19" bestFit="1" customWidth="1"/>
    <col min="528" max="528" width="7.5546875" style="19" bestFit="1" customWidth="1"/>
    <col min="529" max="529" width="14.33203125" style="19" bestFit="1" customWidth="1"/>
    <col min="530" max="530" width="17.6640625" style="19" customWidth="1"/>
    <col min="531" max="531" width="14.44140625" style="19" customWidth="1"/>
    <col min="532" max="532" width="16.88671875" style="19" customWidth="1"/>
    <col min="533" max="533" width="17.44140625" style="19" customWidth="1"/>
    <col min="534" max="534" width="18.44140625" style="19" customWidth="1"/>
    <col min="535" max="536" width="18.5546875" style="19" customWidth="1"/>
    <col min="537" max="537" width="17.6640625" style="19" customWidth="1"/>
    <col min="538" max="538" width="11.109375" style="19" bestFit="1" customWidth="1"/>
    <col min="539" max="539" width="6.33203125" style="19" customWidth="1"/>
    <col min="540" max="540" width="7.44140625" style="19" bestFit="1" customWidth="1"/>
    <col min="541" max="544" width="7.44140625" style="19" customWidth="1"/>
    <col min="545" max="545" width="16.44140625" style="19" bestFit="1" customWidth="1"/>
    <col min="546" max="546" width="15.33203125" style="19" bestFit="1" customWidth="1"/>
    <col min="547" max="547" width="14" style="19" bestFit="1" customWidth="1"/>
    <col min="548" max="548" width="7.33203125" style="19" bestFit="1" customWidth="1"/>
    <col min="549" max="549" width="9.88671875" style="19" bestFit="1" customWidth="1"/>
    <col min="550" max="550" width="13.88671875" style="19" bestFit="1" customWidth="1"/>
    <col min="551" max="551" width="14.33203125" style="19" bestFit="1" customWidth="1"/>
    <col min="552" max="552" width="18.33203125" style="19" bestFit="1" customWidth="1"/>
    <col min="553" max="768" width="8.88671875" style="19"/>
    <col min="769" max="769" width="9.44140625" style="19" bestFit="1" customWidth="1"/>
    <col min="770" max="770" width="9.44140625" style="19" customWidth="1"/>
    <col min="771" max="772" width="12.88671875" style="19" bestFit="1" customWidth="1"/>
    <col min="773" max="773" width="13.109375" style="19" bestFit="1" customWidth="1"/>
    <col min="774" max="774" width="8.44140625" style="19" bestFit="1" customWidth="1"/>
    <col min="775" max="776" width="11.6640625" style="19" bestFit="1" customWidth="1"/>
    <col min="777" max="777" width="11.109375" style="19" bestFit="1" customWidth="1"/>
    <col min="778" max="779" width="11.6640625" style="19" bestFit="1" customWidth="1"/>
    <col min="780" max="781" width="12.44140625" style="19" bestFit="1" customWidth="1"/>
    <col min="782" max="782" width="9.44140625" style="19" bestFit="1" customWidth="1"/>
    <col min="783" max="783" width="7.44140625" style="19" bestFit="1" customWidth="1"/>
    <col min="784" max="784" width="7.5546875" style="19" bestFit="1" customWidth="1"/>
    <col min="785" max="785" width="14.33203125" style="19" bestFit="1" customWidth="1"/>
    <col min="786" max="786" width="17.6640625" style="19" customWidth="1"/>
    <col min="787" max="787" width="14.44140625" style="19" customWidth="1"/>
    <col min="788" max="788" width="16.88671875" style="19" customWidth="1"/>
    <col min="789" max="789" width="17.44140625" style="19" customWidth="1"/>
    <col min="790" max="790" width="18.44140625" style="19" customWidth="1"/>
    <col min="791" max="792" width="18.5546875" style="19" customWidth="1"/>
    <col min="793" max="793" width="17.6640625" style="19" customWidth="1"/>
    <col min="794" max="794" width="11.109375" style="19" bestFit="1" customWidth="1"/>
    <col min="795" max="795" width="6.33203125" style="19" customWidth="1"/>
    <col min="796" max="796" width="7.44140625" style="19" bestFit="1" customWidth="1"/>
    <col min="797" max="800" width="7.44140625" style="19" customWidth="1"/>
    <col min="801" max="801" width="16.44140625" style="19" bestFit="1" customWidth="1"/>
    <col min="802" max="802" width="15.33203125" style="19" bestFit="1" customWidth="1"/>
    <col min="803" max="803" width="14" style="19" bestFit="1" customWidth="1"/>
    <col min="804" max="804" width="7.33203125" style="19" bestFit="1" customWidth="1"/>
    <col min="805" max="805" width="9.88671875" style="19" bestFit="1" customWidth="1"/>
    <col min="806" max="806" width="13.88671875" style="19" bestFit="1" customWidth="1"/>
    <col min="807" max="807" width="14.33203125" style="19" bestFit="1" customWidth="1"/>
    <col min="808" max="808" width="18.33203125" style="19" bestFit="1" customWidth="1"/>
    <col min="809" max="1024" width="8.88671875" style="19"/>
    <col min="1025" max="1025" width="9.44140625" style="19" bestFit="1" customWidth="1"/>
    <col min="1026" max="1026" width="9.44140625" style="19" customWidth="1"/>
    <col min="1027" max="1028" width="12.88671875" style="19" bestFit="1" customWidth="1"/>
    <col min="1029" max="1029" width="13.109375" style="19" bestFit="1" customWidth="1"/>
    <col min="1030" max="1030" width="8.44140625" style="19" bestFit="1" customWidth="1"/>
    <col min="1031" max="1032" width="11.6640625" style="19" bestFit="1" customWidth="1"/>
    <col min="1033" max="1033" width="11.109375" style="19" bestFit="1" customWidth="1"/>
    <col min="1034" max="1035" width="11.6640625" style="19" bestFit="1" customWidth="1"/>
    <col min="1036" max="1037" width="12.44140625" style="19" bestFit="1" customWidth="1"/>
    <col min="1038" max="1038" width="9.44140625" style="19" bestFit="1" customWidth="1"/>
    <col min="1039" max="1039" width="7.44140625" style="19" bestFit="1" customWidth="1"/>
    <col min="1040" max="1040" width="7.5546875" style="19" bestFit="1" customWidth="1"/>
    <col min="1041" max="1041" width="14.33203125" style="19" bestFit="1" customWidth="1"/>
    <col min="1042" max="1042" width="17.6640625" style="19" customWidth="1"/>
    <col min="1043" max="1043" width="14.44140625" style="19" customWidth="1"/>
    <col min="1044" max="1044" width="16.88671875" style="19" customWidth="1"/>
    <col min="1045" max="1045" width="17.44140625" style="19" customWidth="1"/>
    <col min="1046" max="1046" width="18.44140625" style="19" customWidth="1"/>
    <col min="1047" max="1048" width="18.5546875" style="19" customWidth="1"/>
    <col min="1049" max="1049" width="17.6640625" style="19" customWidth="1"/>
    <col min="1050" max="1050" width="11.109375" style="19" bestFit="1" customWidth="1"/>
    <col min="1051" max="1051" width="6.33203125" style="19" customWidth="1"/>
    <col min="1052" max="1052" width="7.44140625" style="19" bestFit="1" customWidth="1"/>
    <col min="1053" max="1056" width="7.44140625" style="19" customWidth="1"/>
    <col min="1057" max="1057" width="16.44140625" style="19" bestFit="1" customWidth="1"/>
    <col min="1058" max="1058" width="15.33203125" style="19" bestFit="1" customWidth="1"/>
    <col min="1059" max="1059" width="14" style="19" bestFit="1" customWidth="1"/>
    <col min="1060" max="1060" width="7.33203125" style="19" bestFit="1" customWidth="1"/>
    <col min="1061" max="1061" width="9.88671875" style="19" bestFit="1" customWidth="1"/>
    <col min="1062" max="1062" width="13.88671875" style="19" bestFit="1" customWidth="1"/>
    <col min="1063" max="1063" width="14.33203125" style="19" bestFit="1" customWidth="1"/>
    <col min="1064" max="1064" width="18.33203125" style="19" bestFit="1" customWidth="1"/>
    <col min="1065" max="1280" width="8.88671875" style="19"/>
    <col min="1281" max="1281" width="9.44140625" style="19" bestFit="1" customWidth="1"/>
    <col min="1282" max="1282" width="9.44140625" style="19" customWidth="1"/>
    <col min="1283" max="1284" width="12.88671875" style="19" bestFit="1" customWidth="1"/>
    <col min="1285" max="1285" width="13.109375" style="19" bestFit="1" customWidth="1"/>
    <col min="1286" max="1286" width="8.44140625" style="19" bestFit="1" customWidth="1"/>
    <col min="1287" max="1288" width="11.6640625" style="19" bestFit="1" customWidth="1"/>
    <col min="1289" max="1289" width="11.109375" style="19" bestFit="1" customWidth="1"/>
    <col min="1290" max="1291" width="11.6640625" style="19" bestFit="1" customWidth="1"/>
    <col min="1292" max="1293" width="12.44140625" style="19" bestFit="1" customWidth="1"/>
    <col min="1294" max="1294" width="9.44140625" style="19" bestFit="1" customWidth="1"/>
    <col min="1295" max="1295" width="7.44140625" style="19" bestFit="1" customWidth="1"/>
    <col min="1296" max="1296" width="7.5546875" style="19" bestFit="1" customWidth="1"/>
    <col min="1297" max="1297" width="14.33203125" style="19" bestFit="1" customWidth="1"/>
    <col min="1298" max="1298" width="17.6640625" style="19" customWidth="1"/>
    <col min="1299" max="1299" width="14.44140625" style="19" customWidth="1"/>
    <col min="1300" max="1300" width="16.88671875" style="19" customWidth="1"/>
    <col min="1301" max="1301" width="17.44140625" style="19" customWidth="1"/>
    <col min="1302" max="1302" width="18.44140625" style="19" customWidth="1"/>
    <col min="1303" max="1304" width="18.5546875" style="19" customWidth="1"/>
    <col min="1305" max="1305" width="17.6640625" style="19" customWidth="1"/>
    <col min="1306" max="1306" width="11.109375" style="19" bestFit="1" customWidth="1"/>
    <col min="1307" max="1307" width="6.33203125" style="19" customWidth="1"/>
    <col min="1308" max="1308" width="7.44140625" style="19" bestFit="1" customWidth="1"/>
    <col min="1309" max="1312" width="7.44140625" style="19" customWidth="1"/>
    <col min="1313" max="1313" width="16.44140625" style="19" bestFit="1" customWidth="1"/>
    <col min="1314" max="1314" width="15.33203125" style="19" bestFit="1" customWidth="1"/>
    <col min="1315" max="1315" width="14" style="19" bestFit="1" customWidth="1"/>
    <col min="1316" max="1316" width="7.33203125" style="19" bestFit="1" customWidth="1"/>
    <col min="1317" max="1317" width="9.88671875" style="19" bestFit="1" customWidth="1"/>
    <col min="1318" max="1318" width="13.88671875" style="19" bestFit="1" customWidth="1"/>
    <col min="1319" max="1319" width="14.33203125" style="19" bestFit="1" customWidth="1"/>
    <col min="1320" max="1320" width="18.33203125" style="19" bestFit="1" customWidth="1"/>
    <col min="1321" max="1536" width="8.88671875" style="19"/>
    <col min="1537" max="1537" width="9.44140625" style="19" bestFit="1" customWidth="1"/>
    <col min="1538" max="1538" width="9.44140625" style="19" customWidth="1"/>
    <col min="1539" max="1540" width="12.88671875" style="19" bestFit="1" customWidth="1"/>
    <col min="1541" max="1541" width="13.109375" style="19" bestFit="1" customWidth="1"/>
    <col min="1542" max="1542" width="8.44140625" style="19" bestFit="1" customWidth="1"/>
    <col min="1543" max="1544" width="11.6640625" style="19" bestFit="1" customWidth="1"/>
    <col min="1545" max="1545" width="11.109375" style="19" bestFit="1" customWidth="1"/>
    <col min="1546" max="1547" width="11.6640625" style="19" bestFit="1" customWidth="1"/>
    <col min="1548" max="1549" width="12.44140625" style="19" bestFit="1" customWidth="1"/>
    <col min="1550" max="1550" width="9.44140625" style="19" bestFit="1" customWidth="1"/>
    <col min="1551" max="1551" width="7.44140625" style="19" bestFit="1" customWidth="1"/>
    <col min="1552" max="1552" width="7.5546875" style="19" bestFit="1" customWidth="1"/>
    <col min="1553" max="1553" width="14.33203125" style="19" bestFit="1" customWidth="1"/>
    <col min="1554" max="1554" width="17.6640625" style="19" customWidth="1"/>
    <col min="1555" max="1555" width="14.44140625" style="19" customWidth="1"/>
    <col min="1556" max="1556" width="16.88671875" style="19" customWidth="1"/>
    <col min="1557" max="1557" width="17.44140625" style="19" customWidth="1"/>
    <col min="1558" max="1558" width="18.44140625" style="19" customWidth="1"/>
    <col min="1559" max="1560" width="18.5546875" style="19" customWidth="1"/>
    <col min="1561" max="1561" width="17.6640625" style="19" customWidth="1"/>
    <col min="1562" max="1562" width="11.109375" style="19" bestFit="1" customWidth="1"/>
    <col min="1563" max="1563" width="6.33203125" style="19" customWidth="1"/>
    <col min="1564" max="1564" width="7.44140625" style="19" bestFit="1" customWidth="1"/>
    <col min="1565" max="1568" width="7.44140625" style="19" customWidth="1"/>
    <col min="1569" max="1569" width="16.44140625" style="19" bestFit="1" customWidth="1"/>
    <col min="1570" max="1570" width="15.33203125" style="19" bestFit="1" customWidth="1"/>
    <col min="1571" max="1571" width="14" style="19" bestFit="1" customWidth="1"/>
    <col min="1572" max="1572" width="7.33203125" style="19" bestFit="1" customWidth="1"/>
    <col min="1573" max="1573" width="9.88671875" style="19" bestFit="1" customWidth="1"/>
    <col min="1574" max="1574" width="13.88671875" style="19" bestFit="1" customWidth="1"/>
    <col min="1575" max="1575" width="14.33203125" style="19" bestFit="1" customWidth="1"/>
    <col min="1576" max="1576" width="18.33203125" style="19" bestFit="1" customWidth="1"/>
    <col min="1577" max="1792" width="8.88671875" style="19"/>
    <col min="1793" max="1793" width="9.44140625" style="19" bestFit="1" customWidth="1"/>
    <col min="1794" max="1794" width="9.44140625" style="19" customWidth="1"/>
    <col min="1795" max="1796" width="12.88671875" style="19" bestFit="1" customWidth="1"/>
    <col min="1797" max="1797" width="13.109375" style="19" bestFit="1" customWidth="1"/>
    <col min="1798" max="1798" width="8.44140625" style="19" bestFit="1" customWidth="1"/>
    <col min="1799" max="1800" width="11.6640625" style="19" bestFit="1" customWidth="1"/>
    <col min="1801" max="1801" width="11.109375" style="19" bestFit="1" customWidth="1"/>
    <col min="1802" max="1803" width="11.6640625" style="19" bestFit="1" customWidth="1"/>
    <col min="1804" max="1805" width="12.44140625" style="19" bestFit="1" customWidth="1"/>
    <col min="1806" max="1806" width="9.44140625" style="19" bestFit="1" customWidth="1"/>
    <col min="1807" max="1807" width="7.44140625" style="19" bestFit="1" customWidth="1"/>
    <col min="1808" max="1808" width="7.5546875" style="19" bestFit="1" customWidth="1"/>
    <col min="1809" max="1809" width="14.33203125" style="19" bestFit="1" customWidth="1"/>
    <col min="1810" max="1810" width="17.6640625" style="19" customWidth="1"/>
    <col min="1811" max="1811" width="14.44140625" style="19" customWidth="1"/>
    <col min="1812" max="1812" width="16.88671875" style="19" customWidth="1"/>
    <col min="1813" max="1813" width="17.44140625" style="19" customWidth="1"/>
    <col min="1814" max="1814" width="18.44140625" style="19" customWidth="1"/>
    <col min="1815" max="1816" width="18.5546875" style="19" customWidth="1"/>
    <col min="1817" max="1817" width="17.6640625" style="19" customWidth="1"/>
    <col min="1818" max="1818" width="11.109375" style="19" bestFit="1" customWidth="1"/>
    <col min="1819" max="1819" width="6.33203125" style="19" customWidth="1"/>
    <col min="1820" max="1820" width="7.44140625" style="19" bestFit="1" customWidth="1"/>
    <col min="1821" max="1824" width="7.44140625" style="19" customWidth="1"/>
    <col min="1825" max="1825" width="16.44140625" style="19" bestFit="1" customWidth="1"/>
    <col min="1826" max="1826" width="15.33203125" style="19" bestFit="1" customWidth="1"/>
    <col min="1827" max="1827" width="14" style="19" bestFit="1" customWidth="1"/>
    <col min="1828" max="1828" width="7.33203125" style="19" bestFit="1" customWidth="1"/>
    <col min="1829" max="1829" width="9.88671875" style="19" bestFit="1" customWidth="1"/>
    <col min="1830" max="1830" width="13.88671875" style="19" bestFit="1" customWidth="1"/>
    <col min="1831" max="1831" width="14.33203125" style="19" bestFit="1" customWidth="1"/>
    <col min="1832" max="1832" width="18.33203125" style="19" bestFit="1" customWidth="1"/>
    <col min="1833" max="2048" width="8.88671875" style="19"/>
    <col min="2049" max="2049" width="9.44140625" style="19" bestFit="1" customWidth="1"/>
    <col min="2050" max="2050" width="9.44140625" style="19" customWidth="1"/>
    <col min="2051" max="2052" width="12.88671875" style="19" bestFit="1" customWidth="1"/>
    <col min="2053" max="2053" width="13.109375" style="19" bestFit="1" customWidth="1"/>
    <col min="2054" max="2054" width="8.44140625" style="19" bestFit="1" customWidth="1"/>
    <col min="2055" max="2056" width="11.6640625" style="19" bestFit="1" customWidth="1"/>
    <col min="2057" max="2057" width="11.109375" style="19" bestFit="1" customWidth="1"/>
    <col min="2058" max="2059" width="11.6640625" style="19" bestFit="1" customWidth="1"/>
    <col min="2060" max="2061" width="12.44140625" style="19" bestFit="1" customWidth="1"/>
    <col min="2062" max="2062" width="9.44140625" style="19" bestFit="1" customWidth="1"/>
    <col min="2063" max="2063" width="7.44140625" style="19" bestFit="1" customWidth="1"/>
    <col min="2064" max="2064" width="7.5546875" style="19" bestFit="1" customWidth="1"/>
    <col min="2065" max="2065" width="14.33203125" style="19" bestFit="1" customWidth="1"/>
    <col min="2066" max="2066" width="17.6640625" style="19" customWidth="1"/>
    <col min="2067" max="2067" width="14.44140625" style="19" customWidth="1"/>
    <col min="2068" max="2068" width="16.88671875" style="19" customWidth="1"/>
    <col min="2069" max="2069" width="17.44140625" style="19" customWidth="1"/>
    <col min="2070" max="2070" width="18.44140625" style="19" customWidth="1"/>
    <col min="2071" max="2072" width="18.5546875" style="19" customWidth="1"/>
    <col min="2073" max="2073" width="17.6640625" style="19" customWidth="1"/>
    <col min="2074" max="2074" width="11.109375" style="19" bestFit="1" customWidth="1"/>
    <col min="2075" max="2075" width="6.33203125" style="19" customWidth="1"/>
    <col min="2076" max="2076" width="7.44140625" style="19" bestFit="1" customWidth="1"/>
    <col min="2077" max="2080" width="7.44140625" style="19" customWidth="1"/>
    <col min="2081" max="2081" width="16.44140625" style="19" bestFit="1" customWidth="1"/>
    <col min="2082" max="2082" width="15.33203125" style="19" bestFit="1" customWidth="1"/>
    <col min="2083" max="2083" width="14" style="19" bestFit="1" customWidth="1"/>
    <col min="2084" max="2084" width="7.33203125" style="19" bestFit="1" customWidth="1"/>
    <col min="2085" max="2085" width="9.88671875" style="19" bestFit="1" customWidth="1"/>
    <col min="2086" max="2086" width="13.88671875" style="19" bestFit="1" customWidth="1"/>
    <col min="2087" max="2087" width="14.33203125" style="19" bestFit="1" customWidth="1"/>
    <col min="2088" max="2088" width="18.33203125" style="19" bestFit="1" customWidth="1"/>
    <col min="2089" max="2304" width="8.88671875" style="19"/>
    <col min="2305" max="2305" width="9.44140625" style="19" bestFit="1" customWidth="1"/>
    <col min="2306" max="2306" width="9.44140625" style="19" customWidth="1"/>
    <col min="2307" max="2308" width="12.88671875" style="19" bestFit="1" customWidth="1"/>
    <col min="2309" max="2309" width="13.109375" style="19" bestFit="1" customWidth="1"/>
    <col min="2310" max="2310" width="8.44140625" style="19" bestFit="1" customWidth="1"/>
    <col min="2311" max="2312" width="11.6640625" style="19" bestFit="1" customWidth="1"/>
    <col min="2313" max="2313" width="11.109375" style="19" bestFit="1" customWidth="1"/>
    <col min="2314" max="2315" width="11.6640625" style="19" bestFit="1" customWidth="1"/>
    <col min="2316" max="2317" width="12.44140625" style="19" bestFit="1" customWidth="1"/>
    <col min="2318" max="2318" width="9.44140625" style="19" bestFit="1" customWidth="1"/>
    <col min="2319" max="2319" width="7.44140625" style="19" bestFit="1" customWidth="1"/>
    <col min="2320" max="2320" width="7.5546875" style="19" bestFit="1" customWidth="1"/>
    <col min="2321" max="2321" width="14.33203125" style="19" bestFit="1" customWidth="1"/>
    <col min="2322" max="2322" width="17.6640625" style="19" customWidth="1"/>
    <col min="2323" max="2323" width="14.44140625" style="19" customWidth="1"/>
    <col min="2324" max="2324" width="16.88671875" style="19" customWidth="1"/>
    <col min="2325" max="2325" width="17.44140625" style="19" customWidth="1"/>
    <col min="2326" max="2326" width="18.44140625" style="19" customWidth="1"/>
    <col min="2327" max="2328" width="18.5546875" style="19" customWidth="1"/>
    <col min="2329" max="2329" width="17.6640625" style="19" customWidth="1"/>
    <col min="2330" max="2330" width="11.109375" style="19" bestFit="1" customWidth="1"/>
    <col min="2331" max="2331" width="6.33203125" style="19" customWidth="1"/>
    <col min="2332" max="2332" width="7.44140625" style="19" bestFit="1" customWidth="1"/>
    <col min="2333" max="2336" width="7.44140625" style="19" customWidth="1"/>
    <col min="2337" max="2337" width="16.44140625" style="19" bestFit="1" customWidth="1"/>
    <col min="2338" max="2338" width="15.33203125" style="19" bestFit="1" customWidth="1"/>
    <col min="2339" max="2339" width="14" style="19" bestFit="1" customWidth="1"/>
    <col min="2340" max="2340" width="7.33203125" style="19" bestFit="1" customWidth="1"/>
    <col min="2341" max="2341" width="9.88671875" style="19" bestFit="1" customWidth="1"/>
    <col min="2342" max="2342" width="13.88671875" style="19" bestFit="1" customWidth="1"/>
    <col min="2343" max="2343" width="14.33203125" style="19" bestFit="1" customWidth="1"/>
    <col min="2344" max="2344" width="18.33203125" style="19" bestFit="1" customWidth="1"/>
    <col min="2345" max="2560" width="8.88671875" style="19"/>
    <col min="2561" max="2561" width="9.44140625" style="19" bestFit="1" customWidth="1"/>
    <col min="2562" max="2562" width="9.44140625" style="19" customWidth="1"/>
    <col min="2563" max="2564" width="12.88671875" style="19" bestFit="1" customWidth="1"/>
    <col min="2565" max="2565" width="13.109375" style="19" bestFit="1" customWidth="1"/>
    <col min="2566" max="2566" width="8.44140625" style="19" bestFit="1" customWidth="1"/>
    <col min="2567" max="2568" width="11.6640625" style="19" bestFit="1" customWidth="1"/>
    <col min="2569" max="2569" width="11.109375" style="19" bestFit="1" customWidth="1"/>
    <col min="2570" max="2571" width="11.6640625" style="19" bestFit="1" customWidth="1"/>
    <col min="2572" max="2573" width="12.44140625" style="19" bestFit="1" customWidth="1"/>
    <col min="2574" max="2574" width="9.44140625" style="19" bestFit="1" customWidth="1"/>
    <col min="2575" max="2575" width="7.44140625" style="19" bestFit="1" customWidth="1"/>
    <col min="2576" max="2576" width="7.5546875" style="19" bestFit="1" customWidth="1"/>
    <col min="2577" max="2577" width="14.33203125" style="19" bestFit="1" customWidth="1"/>
    <col min="2578" max="2578" width="17.6640625" style="19" customWidth="1"/>
    <col min="2579" max="2579" width="14.44140625" style="19" customWidth="1"/>
    <col min="2580" max="2580" width="16.88671875" style="19" customWidth="1"/>
    <col min="2581" max="2581" width="17.44140625" style="19" customWidth="1"/>
    <col min="2582" max="2582" width="18.44140625" style="19" customWidth="1"/>
    <col min="2583" max="2584" width="18.5546875" style="19" customWidth="1"/>
    <col min="2585" max="2585" width="17.6640625" style="19" customWidth="1"/>
    <col min="2586" max="2586" width="11.109375" style="19" bestFit="1" customWidth="1"/>
    <col min="2587" max="2587" width="6.33203125" style="19" customWidth="1"/>
    <col min="2588" max="2588" width="7.44140625" style="19" bestFit="1" customWidth="1"/>
    <col min="2589" max="2592" width="7.44140625" style="19" customWidth="1"/>
    <col min="2593" max="2593" width="16.44140625" style="19" bestFit="1" customWidth="1"/>
    <col min="2594" max="2594" width="15.33203125" style="19" bestFit="1" customWidth="1"/>
    <col min="2595" max="2595" width="14" style="19" bestFit="1" customWidth="1"/>
    <col min="2596" max="2596" width="7.33203125" style="19" bestFit="1" customWidth="1"/>
    <col min="2597" max="2597" width="9.88671875" style="19" bestFit="1" customWidth="1"/>
    <col min="2598" max="2598" width="13.88671875" style="19" bestFit="1" customWidth="1"/>
    <col min="2599" max="2599" width="14.33203125" style="19" bestFit="1" customWidth="1"/>
    <col min="2600" max="2600" width="18.33203125" style="19" bestFit="1" customWidth="1"/>
    <col min="2601" max="2816" width="8.88671875" style="19"/>
    <col min="2817" max="2817" width="9.44140625" style="19" bestFit="1" customWidth="1"/>
    <col min="2818" max="2818" width="9.44140625" style="19" customWidth="1"/>
    <col min="2819" max="2820" width="12.88671875" style="19" bestFit="1" customWidth="1"/>
    <col min="2821" max="2821" width="13.109375" style="19" bestFit="1" customWidth="1"/>
    <col min="2822" max="2822" width="8.44140625" style="19" bestFit="1" customWidth="1"/>
    <col min="2823" max="2824" width="11.6640625" style="19" bestFit="1" customWidth="1"/>
    <col min="2825" max="2825" width="11.109375" style="19" bestFit="1" customWidth="1"/>
    <col min="2826" max="2827" width="11.6640625" style="19" bestFit="1" customWidth="1"/>
    <col min="2828" max="2829" width="12.44140625" style="19" bestFit="1" customWidth="1"/>
    <col min="2830" max="2830" width="9.44140625" style="19" bestFit="1" customWidth="1"/>
    <col min="2831" max="2831" width="7.44140625" style="19" bestFit="1" customWidth="1"/>
    <col min="2832" max="2832" width="7.5546875" style="19" bestFit="1" customWidth="1"/>
    <col min="2833" max="2833" width="14.33203125" style="19" bestFit="1" customWidth="1"/>
    <col min="2834" max="2834" width="17.6640625" style="19" customWidth="1"/>
    <col min="2835" max="2835" width="14.44140625" style="19" customWidth="1"/>
    <col min="2836" max="2836" width="16.88671875" style="19" customWidth="1"/>
    <col min="2837" max="2837" width="17.44140625" style="19" customWidth="1"/>
    <col min="2838" max="2838" width="18.44140625" style="19" customWidth="1"/>
    <col min="2839" max="2840" width="18.5546875" style="19" customWidth="1"/>
    <col min="2841" max="2841" width="17.6640625" style="19" customWidth="1"/>
    <col min="2842" max="2842" width="11.109375" style="19" bestFit="1" customWidth="1"/>
    <col min="2843" max="2843" width="6.33203125" style="19" customWidth="1"/>
    <col min="2844" max="2844" width="7.44140625" style="19" bestFit="1" customWidth="1"/>
    <col min="2845" max="2848" width="7.44140625" style="19" customWidth="1"/>
    <col min="2849" max="2849" width="16.44140625" style="19" bestFit="1" customWidth="1"/>
    <col min="2850" max="2850" width="15.33203125" style="19" bestFit="1" customWidth="1"/>
    <col min="2851" max="2851" width="14" style="19" bestFit="1" customWidth="1"/>
    <col min="2852" max="2852" width="7.33203125" style="19" bestFit="1" customWidth="1"/>
    <col min="2853" max="2853" width="9.88671875" style="19" bestFit="1" customWidth="1"/>
    <col min="2854" max="2854" width="13.88671875" style="19" bestFit="1" customWidth="1"/>
    <col min="2855" max="2855" width="14.33203125" style="19" bestFit="1" customWidth="1"/>
    <col min="2856" max="2856" width="18.33203125" style="19" bestFit="1" customWidth="1"/>
    <col min="2857" max="3072" width="8.88671875" style="19"/>
    <col min="3073" max="3073" width="9.44140625" style="19" bestFit="1" customWidth="1"/>
    <col min="3074" max="3074" width="9.44140625" style="19" customWidth="1"/>
    <col min="3075" max="3076" width="12.88671875" style="19" bestFit="1" customWidth="1"/>
    <col min="3077" max="3077" width="13.109375" style="19" bestFit="1" customWidth="1"/>
    <col min="3078" max="3078" width="8.44140625" style="19" bestFit="1" customWidth="1"/>
    <col min="3079" max="3080" width="11.6640625" style="19" bestFit="1" customWidth="1"/>
    <col min="3081" max="3081" width="11.109375" style="19" bestFit="1" customWidth="1"/>
    <col min="3082" max="3083" width="11.6640625" style="19" bestFit="1" customWidth="1"/>
    <col min="3084" max="3085" width="12.44140625" style="19" bestFit="1" customWidth="1"/>
    <col min="3086" max="3086" width="9.44140625" style="19" bestFit="1" customWidth="1"/>
    <col min="3087" max="3087" width="7.44140625" style="19" bestFit="1" customWidth="1"/>
    <col min="3088" max="3088" width="7.5546875" style="19" bestFit="1" customWidth="1"/>
    <col min="3089" max="3089" width="14.33203125" style="19" bestFit="1" customWidth="1"/>
    <col min="3090" max="3090" width="17.6640625" style="19" customWidth="1"/>
    <col min="3091" max="3091" width="14.44140625" style="19" customWidth="1"/>
    <col min="3092" max="3092" width="16.88671875" style="19" customWidth="1"/>
    <col min="3093" max="3093" width="17.44140625" style="19" customWidth="1"/>
    <col min="3094" max="3094" width="18.44140625" style="19" customWidth="1"/>
    <col min="3095" max="3096" width="18.5546875" style="19" customWidth="1"/>
    <col min="3097" max="3097" width="17.6640625" style="19" customWidth="1"/>
    <col min="3098" max="3098" width="11.109375" style="19" bestFit="1" customWidth="1"/>
    <col min="3099" max="3099" width="6.33203125" style="19" customWidth="1"/>
    <col min="3100" max="3100" width="7.44140625" style="19" bestFit="1" customWidth="1"/>
    <col min="3101" max="3104" width="7.44140625" style="19" customWidth="1"/>
    <col min="3105" max="3105" width="16.44140625" style="19" bestFit="1" customWidth="1"/>
    <col min="3106" max="3106" width="15.33203125" style="19" bestFit="1" customWidth="1"/>
    <col min="3107" max="3107" width="14" style="19" bestFit="1" customWidth="1"/>
    <col min="3108" max="3108" width="7.33203125" style="19" bestFit="1" customWidth="1"/>
    <col min="3109" max="3109" width="9.88671875" style="19" bestFit="1" customWidth="1"/>
    <col min="3110" max="3110" width="13.88671875" style="19" bestFit="1" customWidth="1"/>
    <col min="3111" max="3111" width="14.33203125" style="19" bestFit="1" customWidth="1"/>
    <col min="3112" max="3112" width="18.33203125" style="19" bestFit="1" customWidth="1"/>
    <col min="3113" max="3328" width="8.88671875" style="19"/>
    <col min="3329" max="3329" width="9.44140625" style="19" bestFit="1" customWidth="1"/>
    <col min="3330" max="3330" width="9.44140625" style="19" customWidth="1"/>
    <col min="3331" max="3332" width="12.88671875" style="19" bestFit="1" customWidth="1"/>
    <col min="3333" max="3333" width="13.109375" style="19" bestFit="1" customWidth="1"/>
    <col min="3334" max="3334" width="8.44140625" style="19" bestFit="1" customWidth="1"/>
    <col min="3335" max="3336" width="11.6640625" style="19" bestFit="1" customWidth="1"/>
    <col min="3337" max="3337" width="11.109375" style="19" bestFit="1" customWidth="1"/>
    <col min="3338" max="3339" width="11.6640625" style="19" bestFit="1" customWidth="1"/>
    <col min="3340" max="3341" width="12.44140625" style="19" bestFit="1" customWidth="1"/>
    <col min="3342" max="3342" width="9.44140625" style="19" bestFit="1" customWidth="1"/>
    <col min="3343" max="3343" width="7.44140625" style="19" bestFit="1" customWidth="1"/>
    <col min="3344" max="3344" width="7.5546875" style="19" bestFit="1" customWidth="1"/>
    <col min="3345" max="3345" width="14.33203125" style="19" bestFit="1" customWidth="1"/>
    <col min="3346" max="3346" width="17.6640625" style="19" customWidth="1"/>
    <col min="3347" max="3347" width="14.44140625" style="19" customWidth="1"/>
    <col min="3348" max="3348" width="16.88671875" style="19" customWidth="1"/>
    <col min="3349" max="3349" width="17.44140625" style="19" customWidth="1"/>
    <col min="3350" max="3350" width="18.44140625" style="19" customWidth="1"/>
    <col min="3351" max="3352" width="18.5546875" style="19" customWidth="1"/>
    <col min="3353" max="3353" width="17.6640625" style="19" customWidth="1"/>
    <col min="3354" max="3354" width="11.109375" style="19" bestFit="1" customWidth="1"/>
    <col min="3355" max="3355" width="6.33203125" style="19" customWidth="1"/>
    <col min="3356" max="3356" width="7.44140625" style="19" bestFit="1" customWidth="1"/>
    <col min="3357" max="3360" width="7.44140625" style="19" customWidth="1"/>
    <col min="3361" max="3361" width="16.44140625" style="19" bestFit="1" customWidth="1"/>
    <col min="3362" max="3362" width="15.33203125" style="19" bestFit="1" customWidth="1"/>
    <col min="3363" max="3363" width="14" style="19" bestFit="1" customWidth="1"/>
    <col min="3364" max="3364" width="7.33203125" style="19" bestFit="1" customWidth="1"/>
    <col min="3365" max="3365" width="9.88671875" style="19" bestFit="1" customWidth="1"/>
    <col min="3366" max="3366" width="13.88671875" style="19" bestFit="1" customWidth="1"/>
    <col min="3367" max="3367" width="14.33203125" style="19" bestFit="1" customWidth="1"/>
    <col min="3368" max="3368" width="18.33203125" style="19" bestFit="1" customWidth="1"/>
    <col min="3369" max="3584" width="8.88671875" style="19"/>
    <col min="3585" max="3585" width="9.44140625" style="19" bestFit="1" customWidth="1"/>
    <col min="3586" max="3586" width="9.44140625" style="19" customWidth="1"/>
    <col min="3587" max="3588" width="12.88671875" style="19" bestFit="1" customWidth="1"/>
    <col min="3589" max="3589" width="13.109375" style="19" bestFit="1" customWidth="1"/>
    <col min="3590" max="3590" width="8.44140625" style="19" bestFit="1" customWidth="1"/>
    <col min="3591" max="3592" width="11.6640625" style="19" bestFit="1" customWidth="1"/>
    <col min="3593" max="3593" width="11.109375" style="19" bestFit="1" customWidth="1"/>
    <col min="3594" max="3595" width="11.6640625" style="19" bestFit="1" customWidth="1"/>
    <col min="3596" max="3597" width="12.44140625" style="19" bestFit="1" customWidth="1"/>
    <col min="3598" max="3598" width="9.44140625" style="19" bestFit="1" customWidth="1"/>
    <col min="3599" max="3599" width="7.44140625" style="19" bestFit="1" customWidth="1"/>
    <col min="3600" max="3600" width="7.5546875" style="19" bestFit="1" customWidth="1"/>
    <col min="3601" max="3601" width="14.33203125" style="19" bestFit="1" customWidth="1"/>
    <col min="3602" max="3602" width="17.6640625" style="19" customWidth="1"/>
    <col min="3603" max="3603" width="14.44140625" style="19" customWidth="1"/>
    <col min="3604" max="3604" width="16.88671875" style="19" customWidth="1"/>
    <col min="3605" max="3605" width="17.44140625" style="19" customWidth="1"/>
    <col min="3606" max="3606" width="18.44140625" style="19" customWidth="1"/>
    <col min="3607" max="3608" width="18.5546875" style="19" customWidth="1"/>
    <col min="3609" max="3609" width="17.6640625" style="19" customWidth="1"/>
    <col min="3610" max="3610" width="11.109375" style="19" bestFit="1" customWidth="1"/>
    <col min="3611" max="3611" width="6.33203125" style="19" customWidth="1"/>
    <col min="3612" max="3612" width="7.44140625" style="19" bestFit="1" customWidth="1"/>
    <col min="3613" max="3616" width="7.44140625" style="19" customWidth="1"/>
    <col min="3617" max="3617" width="16.44140625" style="19" bestFit="1" customWidth="1"/>
    <col min="3618" max="3618" width="15.33203125" style="19" bestFit="1" customWidth="1"/>
    <col min="3619" max="3619" width="14" style="19" bestFit="1" customWidth="1"/>
    <col min="3620" max="3620" width="7.33203125" style="19" bestFit="1" customWidth="1"/>
    <col min="3621" max="3621" width="9.88671875" style="19" bestFit="1" customWidth="1"/>
    <col min="3622" max="3622" width="13.88671875" style="19" bestFit="1" customWidth="1"/>
    <col min="3623" max="3623" width="14.33203125" style="19" bestFit="1" customWidth="1"/>
    <col min="3624" max="3624" width="18.33203125" style="19" bestFit="1" customWidth="1"/>
    <col min="3625" max="3840" width="8.88671875" style="19"/>
    <col min="3841" max="3841" width="9.44140625" style="19" bestFit="1" customWidth="1"/>
    <col min="3842" max="3842" width="9.44140625" style="19" customWidth="1"/>
    <col min="3843" max="3844" width="12.88671875" style="19" bestFit="1" customWidth="1"/>
    <col min="3845" max="3845" width="13.109375" style="19" bestFit="1" customWidth="1"/>
    <col min="3846" max="3846" width="8.44140625" style="19" bestFit="1" customWidth="1"/>
    <col min="3847" max="3848" width="11.6640625" style="19" bestFit="1" customWidth="1"/>
    <col min="3849" max="3849" width="11.109375" style="19" bestFit="1" customWidth="1"/>
    <col min="3850" max="3851" width="11.6640625" style="19" bestFit="1" customWidth="1"/>
    <col min="3852" max="3853" width="12.44140625" style="19" bestFit="1" customWidth="1"/>
    <col min="3854" max="3854" width="9.44140625" style="19" bestFit="1" customWidth="1"/>
    <col min="3855" max="3855" width="7.44140625" style="19" bestFit="1" customWidth="1"/>
    <col min="3856" max="3856" width="7.5546875" style="19" bestFit="1" customWidth="1"/>
    <col min="3857" max="3857" width="14.33203125" style="19" bestFit="1" customWidth="1"/>
    <col min="3858" max="3858" width="17.6640625" style="19" customWidth="1"/>
    <col min="3859" max="3859" width="14.44140625" style="19" customWidth="1"/>
    <col min="3860" max="3860" width="16.88671875" style="19" customWidth="1"/>
    <col min="3861" max="3861" width="17.44140625" style="19" customWidth="1"/>
    <col min="3862" max="3862" width="18.44140625" style="19" customWidth="1"/>
    <col min="3863" max="3864" width="18.5546875" style="19" customWidth="1"/>
    <col min="3865" max="3865" width="17.6640625" style="19" customWidth="1"/>
    <col min="3866" max="3866" width="11.109375" style="19" bestFit="1" customWidth="1"/>
    <col min="3867" max="3867" width="6.33203125" style="19" customWidth="1"/>
    <col min="3868" max="3868" width="7.44140625" style="19" bestFit="1" customWidth="1"/>
    <col min="3869" max="3872" width="7.44140625" style="19" customWidth="1"/>
    <col min="3873" max="3873" width="16.44140625" style="19" bestFit="1" customWidth="1"/>
    <col min="3874" max="3874" width="15.33203125" style="19" bestFit="1" customWidth="1"/>
    <col min="3875" max="3875" width="14" style="19" bestFit="1" customWidth="1"/>
    <col min="3876" max="3876" width="7.33203125" style="19" bestFit="1" customWidth="1"/>
    <col min="3877" max="3877" width="9.88671875" style="19" bestFit="1" customWidth="1"/>
    <col min="3878" max="3878" width="13.88671875" style="19" bestFit="1" customWidth="1"/>
    <col min="3879" max="3879" width="14.33203125" style="19" bestFit="1" customWidth="1"/>
    <col min="3880" max="3880" width="18.33203125" style="19" bestFit="1" customWidth="1"/>
    <col min="3881" max="4096" width="8.88671875" style="19"/>
    <col min="4097" max="4097" width="9.44140625" style="19" bestFit="1" customWidth="1"/>
    <col min="4098" max="4098" width="9.44140625" style="19" customWidth="1"/>
    <col min="4099" max="4100" width="12.88671875" style="19" bestFit="1" customWidth="1"/>
    <col min="4101" max="4101" width="13.109375" style="19" bestFit="1" customWidth="1"/>
    <col min="4102" max="4102" width="8.44140625" style="19" bestFit="1" customWidth="1"/>
    <col min="4103" max="4104" width="11.6640625" style="19" bestFit="1" customWidth="1"/>
    <col min="4105" max="4105" width="11.109375" style="19" bestFit="1" customWidth="1"/>
    <col min="4106" max="4107" width="11.6640625" style="19" bestFit="1" customWidth="1"/>
    <col min="4108" max="4109" width="12.44140625" style="19" bestFit="1" customWidth="1"/>
    <col min="4110" max="4110" width="9.44140625" style="19" bestFit="1" customWidth="1"/>
    <col min="4111" max="4111" width="7.44140625" style="19" bestFit="1" customWidth="1"/>
    <col min="4112" max="4112" width="7.5546875" style="19" bestFit="1" customWidth="1"/>
    <col min="4113" max="4113" width="14.33203125" style="19" bestFit="1" customWidth="1"/>
    <col min="4114" max="4114" width="17.6640625" style="19" customWidth="1"/>
    <col min="4115" max="4115" width="14.44140625" style="19" customWidth="1"/>
    <col min="4116" max="4116" width="16.88671875" style="19" customWidth="1"/>
    <col min="4117" max="4117" width="17.44140625" style="19" customWidth="1"/>
    <col min="4118" max="4118" width="18.44140625" style="19" customWidth="1"/>
    <col min="4119" max="4120" width="18.5546875" style="19" customWidth="1"/>
    <col min="4121" max="4121" width="17.6640625" style="19" customWidth="1"/>
    <col min="4122" max="4122" width="11.109375" style="19" bestFit="1" customWidth="1"/>
    <col min="4123" max="4123" width="6.33203125" style="19" customWidth="1"/>
    <col min="4124" max="4124" width="7.44140625" style="19" bestFit="1" customWidth="1"/>
    <col min="4125" max="4128" width="7.44140625" style="19" customWidth="1"/>
    <col min="4129" max="4129" width="16.44140625" style="19" bestFit="1" customWidth="1"/>
    <col min="4130" max="4130" width="15.33203125" style="19" bestFit="1" customWidth="1"/>
    <col min="4131" max="4131" width="14" style="19" bestFit="1" customWidth="1"/>
    <col min="4132" max="4132" width="7.33203125" style="19" bestFit="1" customWidth="1"/>
    <col min="4133" max="4133" width="9.88671875" style="19" bestFit="1" customWidth="1"/>
    <col min="4134" max="4134" width="13.88671875" style="19" bestFit="1" customWidth="1"/>
    <col min="4135" max="4135" width="14.33203125" style="19" bestFit="1" customWidth="1"/>
    <col min="4136" max="4136" width="18.33203125" style="19" bestFit="1" customWidth="1"/>
    <col min="4137" max="4352" width="8.88671875" style="19"/>
    <col min="4353" max="4353" width="9.44140625" style="19" bestFit="1" customWidth="1"/>
    <col min="4354" max="4354" width="9.44140625" style="19" customWidth="1"/>
    <col min="4355" max="4356" width="12.88671875" style="19" bestFit="1" customWidth="1"/>
    <col min="4357" max="4357" width="13.109375" style="19" bestFit="1" customWidth="1"/>
    <col min="4358" max="4358" width="8.44140625" style="19" bestFit="1" customWidth="1"/>
    <col min="4359" max="4360" width="11.6640625" style="19" bestFit="1" customWidth="1"/>
    <col min="4361" max="4361" width="11.109375" style="19" bestFit="1" customWidth="1"/>
    <col min="4362" max="4363" width="11.6640625" style="19" bestFit="1" customWidth="1"/>
    <col min="4364" max="4365" width="12.44140625" style="19" bestFit="1" customWidth="1"/>
    <col min="4366" max="4366" width="9.44140625" style="19" bestFit="1" customWidth="1"/>
    <col min="4367" max="4367" width="7.44140625" style="19" bestFit="1" customWidth="1"/>
    <col min="4368" max="4368" width="7.5546875" style="19" bestFit="1" customWidth="1"/>
    <col min="4369" max="4369" width="14.33203125" style="19" bestFit="1" customWidth="1"/>
    <col min="4370" max="4370" width="17.6640625" style="19" customWidth="1"/>
    <col min="4371" max="4371" width="14.44140625" style="19" customWidth="1"/>
    <col min="4372" max="4372" width="16.88671875" style="19" customWidth="1"/>
    <col min="4373" max="4373" width="17.44140625" style="19" customWidth="1"/>
    <col min="4374" max="4374" width="18.44140625" style="19" customWidth="1"/>
    <col min="4375" max="4376" width="18.5546875" style="19" customWidth="1"/>
    <col min="4377" max="4377" width="17.6640625" style="19" customWidth="1"/>
    <col min="4378" max="4378" width="11.109375" style="19" bestFit="1" customWidth="1"/>
    <col min="4379" max="4379" width="6.33203125" style="19" customWidth="1"/>
    <col min="4380" max="4380" width="7.44140625" style="19" bestFit="1" customWidth="1"/>
    <col min="4381" max="4384" width="7.44140625" style="19" customWidth="1"/>
    <col min="4385" max="4385" width="16.44140625" style="19" bestFit="1" customWidth="1"/>
    <col min="4386" max="4386" width="15.33203125" style="19" bestFit="1" customWidth="1"/>
    <col min="4387" max="4387" width="14" style="19" bestFit="1" customWidth="1"/>
    <col min="4388" max="4388" width="7.33203125" style="19" bestFit="1" customWidth="1"/>
    <col min="4389" max="4389" width="9.88671875" style="19" bestFit="1" customWidth="1"/>
    <col min="4390" max="4390" width="13.88671875" style="19" bestFit="1" customWidth="1"/>
    <col min="4391" max="4391" width="14.33203125" style="19" bestFit="1" customWidth="1"/>
    <col min="4392" max="4392" width="18.33203125" style="19" bestFit="1" customWidth="1"/>
    <col min="4393" max="4608" width="8.88671875" style="19"/>
    <col min="4609" max="4609" width="9.44140625" style="19" bestFit="1" customWidth="1"/>
    <col min="4610" max="4610" width="9.44140625" style="19" customWidth="1"/>
    <col min="4611" max="4612" width="12.88671875" style="19" bestFit="1" customWidth="1"/>
    <col min="4613" max="4613" width="13.109375" style="19" bestFit="1" customWidth="1"/>
    <col min="4614" max="4614" width="8.44140625" style="19" bestFit="1" customWidth="1"/>
    <col min="4615" max="4616" width="11.6640625" style="19" bestFit="1" customWidth="1"/>
    <col min="4617" max="4617" width="11.109375" style="19" bestFit="1" customWidth="1"/>
    <col min="4618" max="4619" width="11.6640625" style="19" bestFit="1" customWidth="1"/>
    <col min="4620" max="4621" width="12.44140625" style="19" bestFit="1" customWidth="1"/>
    <col min="4622" max="4622" width="9.44140625" style="19" bestFit="1" customWidth="1"/>
    <col min="4623" max="4623" width="7.44140625" style="19" bestFit="1" customWidth="1"/>
    <col min="4624" max="4624" width="7.5546875" style="19" bestFit="1" customWidth="1"/>
    <col min="4625" max="4625" width="14.33203125" style="19" bestFit="1" customWidth="1"/>
    <col min="4626" max="4626" width="17.6640625" style="19" customWidth="1"/>
    <col min="4627" max="4627" width="14.44140625" style="19" customWidth="1"/>
    <col min="4628" max="4628" width="16.88671875" style="19" customWidth="1"/>
    <col min="4629" max="4629" width="17.44140625" style="19" customWidth="1"/>
    <col min="4630" max="4630" width="18.44140625" style="19" customWidth="1"/>
    <col min="4631" max="4632" width="18.5546875" style="19" customWidth="1"/>
    <col min="4633" max="4633" width="17.6640625" style="19" customWidth="1"/>
    <col min="4634" max="4634" width="11.109375" style="19" bestFit="1" customWidth="1"/>
    <col min="4635" max="4635" width="6.33203125" style="19" customWidth="1"/>
    <col min="4636" max="4636" width="7.44140625" style="19" bestFit="1" customWidth="1"/>
    <col min="4637" max="4640" width="7.44140625" style="19" customWidth="1"/>
    <col min="4641" max="4641" width="16.44140625" style="19" bestFit="1" customWidth="1"/>
    <col min="4642" max="4642" width="15.33203125" style="19" bestFit="1" customWidth="1"/>
    <col min="4643" max="4643" width="14" style="19" bestFit="1" customWidth="1"/>
    <col min="4644" max="4644" width="7.33203125" style="19" bestFit="1" customWidth="1"/>
    <col min="4645" max="4645" width="9.88671875" style="19" bestFit="1" customWidth="1"/>
    <col min="4646" max="4646" width="13.88671875" style="19" bestFit="1" customWidth="1"/>
    <col min="4647" max="4647" width="14.33203125" style="19" bestFit="1" customWidth="1"/>
    <col min="4648" max="4648" width="18.33203125" style="19" bestFit="1" customWidth="1"/>
    <col min="4649" max="4864" width="8.88671875" style="19"/>
    <col min="4865" max="4865" width="9.44140625" style="19" bestFit="1" customWidth="1"/>
    <col min="4866" max="4866" width="9.44140625" style="19" customWidth="1"/>
    <col min="4867" max="4868" width="12.88671875" style="19" bestFit="1" customWidth="1"/>
    <col min="4869" max="4869" width="13.109375" style="19" bestFit="1" customWidth="1"/>
    <col min="4870" max="4870" width="8.44140625" style="19" bestFit="1" customWidth="1"/>
    <col min="4871" max="4872" width="11.6640625" style="19" bestFit="1" customWidth="1"/>
    <col min="4873" max="4873" width="11.109375" style="19" bestFit="1" customWidth="1"/>
    <col min="4874" max="4875" width="11.6640625" style="19" bestFit="1" customWidth="1"/>
    <col min="4876" max="4877" width="12.44140625" style="19" bestFit="1" customWidth="1"/>
    <col min="4878" max="4878" width="9.44140625" style="19" bestFit="1" customWidth="1"/>
    <col min="4879" max="4879" width="7.44140625" style="19" bestFit="1" customWidth="1"/>
    <col min="4880" max="4880" width="7.5546875" style="19" bestFit="1" customWidth="1"/>
    <col min="4881" max="4881" width="14.33203125" style="19" bestFit="1" customWidth="1"/>
    <col min="4882" max="4882" width="17.6640625" style="19" customWidth="1"/>
    <col min="4883" max="4883" width="14.44140625" style="19" customWidth="1"/>
    <col min="4884" max="4884" width="16.88671875" style="19" customWidth="1"/>
    <col min="4885" max="4885" width="17.44140625" style="19" customWidth="1"/>
    <col min="4886" max="4886" width="18.44140625" style="19" customWidth="1"/>
    <col min="4887" max="4888" width="18.5546875" style="19" customWidth="1"/>
    <col min="4889" max="4889" width="17.6640625" style="19" customWidth="1"/>
    <col min="4890" max="4890" width="11.109375" style="19" bestFit="1" customWidth="1"/>
    <col min="4891" max="4891" width="6.33203125" style="19" customWidth="1"/>
    <col min="4892" max="4892" width="7.44140625" style="19" bestFit="1" customWidth="1"/>
    <col min="4893" max="4896" width="7.44140625" style="19" customWidth="1"/>
    <col min="4897" max="4897" width="16.44140625" style="19" bestFit="1" customWidth="1"/>
    <col min="4898" max="4898" width="15.33203125" style="19" bestFit="1" customWidth="1"/>
    <col min="4899" max="4899" width="14" style="19" bestFit="1" customWidth="1"/>
    <col min="4900" max="4900" width="7.33203125" style="19" bestFit="1" customWidth="1"/>
    <col min="4901" max="4901" width="9.88671875" style="19" bestFit="1" customWidth="1"/>
    <col min="4902" max="4902" width="13.88671875" style="19" bestFit="1" customWidth="1"/>
    <col min="4903" max="4903" width="14.33203125" style="19" bestFit="1" customWidth="1"/>
    <col min="4904" max="4904" width="18.33203125" style="19" bestFit="1" customWidth="1"/>
    <col min="4905" max="5120" width="8.88671875" style="19"/>
    <col min="5121" max="5121" width="9.44140625" style="19" bestFit="1" customWidth="1"/>
    <col min="5122" max="5122" width="9.44140625" style="19" customWidth="1"/>
    <col min="5123" max="5124" width="12.88671875" style="19" bestFit="1" customWidth="1"/>
    <col min="5125" max="5125" width="13.109375" style="19" bestFit="1" customWidth="1"/>
    <col min="5126" max="5126" width="8.44140625" style="19" bestFit="1" customWidth="1"/>
    <col min="5127" max="5128" width="11.6640625" style="19" bestFit="1" customWidth="1"/>
    <col min="5129" max="5129" width="11.109375" style="19" bestFit="1" customWidth="1"/>
    <col min="5130" max="5131" width="11.6640625" style="19" bestFit="1" customWidth="1"/>
    <col min="5132" max="5133" width="12.44140625" style="19" bestFit="1" customWidth="1"/>
    <col min="5134" max="5134" width="9.44140625" style="19" bestFit="1" customWidth="1"/>
    <col min="5135" max="5135" width="7.44140625" style="19" bestFit="1" customWidth="1"/>
    <col min="5136" max="5136" width="7.5546875" style="19" bestFit="1" customWidth="1"/>
    <col min="5137" max="5137" width="14.33203125" style="19" bestFit="1" customWidth="1"/>
    <col min="5138" max="5138" width="17.6640625" style="19" customWidth="1"/>
    <col min="5139" max="5139" width="14.44140625" style="19" customWidth="1"/>
    <col min="5140" max="5140" width="16.88671875" style="19" customWidth="1"/>
    <col min="5141" max="5141" width="17.44140625" style="19" customWidth="1"/>
    <col min="5142" max="5142" width="18.44140625" style="19" customWidth="1"/>
    <col min="5143" max="5144" width="18.5546875" style="19" customWidth="1"/>
    <col min="5145" max="5145" width="17.6640625" style="19" customWidth="1"/>
    <col min="5146" max="5146" width="11.109375" style="19" bestFit="1" customWidth="1"/>
    <col min="5147" max="5147" width="6.33203125" style="19" customWidth="1"/>
    <col min="5148" max="5148" width="7.44140625" style="19" bestFit="1" customWidth="1"/>
    <col min="5149" max="5152" width="7.44140625" style="19" customWidth="1"/>
    <col min="5153" max="5153" width="16.44140625" style="19" bestFit="1" customWidth="1"/>
    <col min="5154" max="5154" width="15.33203125" style="19" bestFit="1" customWidth="1"/>
    <col min="5155" max="5155" width="14" style="19" bestFit="1" customWidth="1"/>
    <col min="5156" max="5156" width="7.33203125" style="19" bestFit="1" customWidth="1"/>
    <col min="5157" max="5157" width="9.88671875" style="19" bestFit="1" customWidth="1"/>
    <col min="5158" max="5158" width="13.88671875" style="19" bestFit="1" customWidth="1"/>
    <col min="5159" max="5159" width="14.33203125" style="19" bestFit="1" customWidth="1"/>
    <col min="5160" max="5160" width="18.33203125" style="19" bestFit="1" customWidth="1"/>
    <col min="5161" max="5376" width="8.88671875" style="19"/>
    <col min="5377" max="5377" width="9.44140625" style="19" bestFit="1" customWidth="1"/>
    <col min="5378" max="5378" width="9.44140625" style="19" customWidth="1"/>
    <col min="5379" max="5380" width="12.88671875" style="19" bestFit="1" customWidth="1"/>
    <col min="5381" max="5381" width="13.109375" style="19" bestFit="1" customWidth="1"/>
    <col min="5382" max="5382" width="8.44140625" style="19" bestFit="1" customWidth="1"/>
    <col min="5383" max="5384" width="11.6640625" style="19" bestFit="1" customWidth="1"/>
    <col min="5385" max="5385" width="11.109375" style="19" bestFit="1" customWidth="1"/>
    <col min="5386" max="5387" width="11.6640625" style="19" bestFit="1" customWidth="1"/>
    <col min="5388" max="5389" width="12.44140625" style="19" bestFit="1" customWidth="1"/>
    <col min="5390" max="5390" width="9.44140625" style="19" bestFit="1" customWidth="1"/>
    <col min="5391" max="5391" width="7.44140625" style="19" bestFit="1" customWidth="1"/>
    <col min="5392" max="5392" width="7.5546875" style="19" bestFit="1" customWidth="1"/>
    <col min="5393" max="5393" width="14.33203125" style="19" bestFit="1" customWidth="1"/>
    <col min="5394" max="5394" width="17.6640625" style="19" customWidth="1"/>
    <col min="5395" max="5395" width="14.44140625" style="19" customWidth="1"/>
    <col min="5396" max="5396" width="16.88671875" style="19" customWidth="1"/>
    <col min="5397" max="5397" width="17.44140625" style="19" customWidth="1"/>
    <col min="5398" max="5398" width="18.44140625" style="19" customWidth="1"/>
    <col min="5399" max="5400" width="18.5546875" style="19" customWidth="1"/>
    <col min="5401" max="5401" width="17.6640625" style="19" customWidth="1"/>
    <col min="5402" max="5402" width="11.109375" style="19" bestFit="1" customWidth="1"/>
    <col min="5403" max="5403" width="6.33203125" style="19" customWidth="1"/>
    <col min="5404" max="5404" width="7.44140625" style="19" bestFit="1" customWidth="1"/>
    <col min="5405" max="5408" width="7.44140625" style="19" customWidth="1"/>
    <col min="5409" max="5409" width="16.44140625" style="19" bestFit="1" customWidth="1"/>
    <col min="5410" max="5410" width="15.33203125" style="19" bestFit="1" customWidth="1"/>
    <col min="5411" max="5411" width="14" style="19" bestFit="1" customWidth="1"/>
    <col min="5412" max="5412" width="7.33203125" style="19" bestFit="1" customWidth="1"/>
    <col min="5413" max="5413" width="9.88671875" style="19" bestFit="1" customWidth="1"/>
    <col min="5414" max="5414" width="13.88671875" style="19" bestFit="1" customWidth="1"/>
    <col min="5415" max="5415" width="14.33203125" style="19" bestFit="1" customWidth="1"/>
    <col min="5416" max="5416" width="18.33203125" style="19" bestFit="1" customWidth="1"/>
    <col min="5417" max="5632" width="8.88671875" style="19"/>
    <col min="5633" max="5633" width="9.44140625" style="19" bestFit="1" customWidth="1"/>
    <col min="5634" max="5634" width="9.44140625" style="19" customWidth="1"/>
    <col min="5635" max="5636" width="12.88671875" style="19" bestFit="1" customWidth="1"/>
    <col min="5637" max="5637" width="13.109375" style="19" bestFit="1" customWidth="1"/>
    <col min="5638" max="5638" width="8.44140625" style="19" bestFit="1" customWidth="1"/>
    <col min="5639" max="5640" width="11.6640625" style="19" bestFit="1" customWidth="1"/>
    <col min="5641" max="5641" width="11.109375" style="19" bestFit="1" customWidth="1"/>
    <col min="5642" max="5643" width="11.6640625" style="19" bestFit="1" customWidth="1"/>
    <col min="5644" max="5645" width="12.44140625" style="19" bestFit="1" customWidth="1"/>
    <col min="5646" max="5646" width="9.44140625" style="19" bestFit="1" customWidth="1"/>
    <col min="5647" max="5647" width="7.44140625" style="19" bestFit="1" customWidth="1"/>
    <col min="5648" max="5648" width="7.5546875" style="19" bestFit="1" customWidth="1"/>
    <col min="5649" max="5649" width="14.33203125" style="19" bestFit="1" customWidth="1"/>
    <col min="5650" max="5650" width="17.6640625" style="19" customWidth="1"/>
    <col min="5651" max="5651" width="14.44140625" style="19" customWidth="1"/>
    <col min="5652" max="5652" width="16.88671875" style="19" customWidth="1"/>
    <col min="5653" max="5653" width="17.44140625" style="19" customWidth="1"/>
    <col min="5654" max="5654" width="18.44140625" style="19" customWidth="1"/>
    <col min="5655" max="5656" width="18.5546875" style="19" customWidth="1"/>
    <col min="5657" max="5657" width="17.6640625" style="19" customWidth="1"/>
    <col min="5658" max="5658" width="11.109375" style="19" bestFit="1" customWidth="1"/>
    <col min="5659" max="5659" width="6.33203125" style="19" customWidth="1"/>
    <col min="5660" max="5660" width="7.44140625" style="19" bestFit="1" customWidth="1"/>
    <col min="5661" max="5664" width="7.44140625" style="19" customWidth="1"/>
    <col min="5665" max="5665" width="16.44140625" style="19" bestFit="1" customWidth="1"/>
    <col min="5666" max="5666" width="15.33203125" style="19" bestFit="1" customWidth="1"/>
    <col min="5667" max="5667" width="14" style="19" bestFit="1" customWidth="1"/>
    <col min="5668" max="5668" width="7.33203125" style="19" bestFit="1" customWidth="1"/>
    <col min="5669" max="5669" width="9.88671875" style="19" bestFit="1" customWidth="1"/>
    <col min="5670" max="5670" width="13.88671875" style="19" bestFit="1" customWidth="1"/>
    <col min="5671" max="5671" width="14.33203125" style="19" bestFit="1" customWidth="1"/>
    <col min="5672" max="5672" width="18.33203125" style="19" bestFit="1" customWidth="1"/>
    <col min="5673" max="5888" width="8.88671875" style="19"/>
    <col min="5889" max="5889" width="9.44140625" style="19" bestFit="1" customWidth="1"/>
    <col min="5890" max="5890" width="9.44140625" style="19" customWidth="1"/>
    <col min="5891" max="5892" width="12.88671875" style="19" bestFit="1" customWidth="1"/>
    <col min="5893" max="5893" width="13.109375" style="19" bestFit="1" customWidth="1"/>
    <col min="5894" max="5894" width="8.44140625" style="19" bestFit="1" customWidth="1"/>
    <col min="5895" max="5896" width="11.6640625" style="19" bestFit="1" customWidth="1"/>
    <col min="5897" max="5897" width="11.109375" style="19" bestFit="1" customWidth="1"/>
    <col min="5898" max="5899" width="11.6640625" style="19" bestFit="1" customWidth="1"/>
    <col min="5900" max="5901" width="12.44140625" style="19" bestFit="1" customWidth="1"/>
    <col min="5902" max="5902" width="9.44140625" style="19" bestFit="1" customWidth="1"/>
    <col min="5903" max="5903" width="7.44140625" style="19" bestFit="1" customWidth="1"/>
    <col min="5904" max="5904" width="7.5546875" style="19" bestFit="1" customWidth="1"/>
    <col min="5905" max="5905" width="14.33203125" style="19" bestFit="1" customWidth="1"/>
    <col min="5906" max="5906" width="17.6640625" style="19" customWidth="1"/>
    <col min="5907" max="5907" width="14.44140625" style="19" customWidth="1"/>
    <col min="5908" max="5908" width="16.88671875" style="19" customWidth="1"/>
    <col min="5909" max="5909" width="17.44140625" style="19" customWidth="1"/>
    <col min="5910" max="5910" width="18.44140625" style="19" customWidth="1"/>
    <col min="5911" max="5912" width="18.5546875" style="19" customWidth="1"/>
    <col min="5913" max="5913" width="17.6640625" style="19" customWidth="1"/>
    <col min="5914" max="5914" width="11.109375" style="19" bestFit="1" customWidth="1"/>
    <col min="5915" max="5915" width="6.33203125" style="19" customWidth="1"/>
    <col min="5916" max="5916" width="7.44140625" style="19" bestFit="1" customWidth="1"/>
    <col min="5917" max="5920" width="7.44140625" style="19" customWidth="1"/>
    <col min="5921" max="5921" width="16.44140625" style="19" bestFit="1" customWidth="1"/>
    <col min="5922" max="5922" width="15.33203125" style="19" bestFit="1" customWidth="1"/>
    <col min="5923" max="5923" width="14" style="19" bestFit="1" customWidth="1"/>
    <col min="5924" max="5924" width="7.33203125" style="19" bestFit="1" customWidth="1"/>
    <col min="5925" max="5925" width="9.88671875" style="19" bestFit="1" customWidth="1"/>
    <col min="5926" max="5926" width="13.88671875" style="19" bestFit="1" customWidth="1"/>
    <col min="5927" max="5927" width="14.33203125" style="19" bestFit="1" customWidth="1"/>
    <col min="5928" max="5928" width="18.33203125" style="19" bestFit="1" customWidth="1"/>
    <col min="5929" max="6144" width="8.88671875" style="19"/>
    <col min="6145" max="6145" width="9.44140625" style="19" bestFit="1" customWidth="1"/>
    <col min="6146" max="6146" width="9.44140625" style="19" customWidth="1"/>
    <col min="6147" max="6148" width="12.88671875" style="19" bestFit="1" customWidth="1"/>
    <col min="6149" max="6149" width="13.109375" style="19" bestFit="1" customWidth="1"/>
    <col min="6150" max="6150" width="8.44140625" style="19" bestFit="1" customWidth="1"/>
    <col min="6151" max="6152" width="11.6640625" style="19" bestFit="1" customWidth="1"/>
    <col min="6153" max="6153" width="11.109375" style="19" bestFit="1" customWidth="1"/>
    <col min="6154" max="6155" width="11.6640625" style="19" bestFit="1" customWidth="1"/>
    <col min="6156" max="6157" width="12.44140625" style="19" bestFit="1" customWidth="1"/>
    <col min="6158" max="6158" width="9.44140625" style="19" bestFit="1" customWidth="1"/>
    <col min="6159" max="6159" width="7.44140625" style="19" bestFit="1" customWidth="1"/>
    <col min="6160" max="6160" width="7.5546875" style="19" bestFit="1" customWidth="1"/>
    <col min="6161" max="6161" width="14.33203125" style="19" bestFit="1" customWidth="1"/>
    <col min="6162" max="6162" width="17.6640625" style="19" customWidth="1"/>
    <col min="6163" max="6163" width="14.44140625" style="19" customWidth="1"/>
    <col min="6164" max="6164" width="16.88671875" style="19" customWidth="1"/>
    <col min="6165" max="6165" width="17.44140625" style="19" customWidth="1"/>
    <col min="6166" max="6166" width="18.44140625" style="19" customWidth="1"/>
    <col min="6167" max="6168" width="18.5546875" style="19" customWidth="1"/>
    <col min="6169" max="6169" width="17.6640625" style="19" customWidth="1"/>
    <col min="6170" max="6170" width="11.109375" style="19" bestFit="1" customWidth="1"/>
    <col min="6171" max="6171" width="6.33203125" style="19" customWidth="1"/>
    <col min="6172" max="6172" width="7.44140625" style="19" bestFit="1" customWidth="1"/>
    <col min="6173" max="6176" width="7.44140625" style="19" customWidth="1"/>
    <col min="6177" max="6177" width="16.44140625" style="19" bestFit="1" customWidth="1"/>
    <col min="6178" max="6178" width="15.33203125" style="19" bestFit="1" customWidth="1"/>
    <col min="6179" max="6179" width="14" style="19" bestFit="1" customWidth="1"/>
    <col min="6180" max="6180" width="7.33203125" style="19" bestFit="1" customWidth="1"/>
    <col min="6181" max="6181" width="9.88671875" style="19" bestFit="1" customWidth="1"/>
    <col min="6182" max="6182" width="13.88671875" style="19" bestFit="1" customWidth="1"/>
    <col min="6183" max="6183" width="14.33203125" style="19" bestFit="1" customWidth="1"/>
    <col min="6184" max="6184" width="18.33203125" style="19" bestFit="1" customWidth="1"/>
    <col min="6185" max="6400" width="8.88671875" style="19"/>
    <col min="6401" max="6401" width="9.44140625" style="19" bestFit="1" customWidth="1"/>
    <col min="6402" max="6402" width="9.44140625" style="19" customWidth="1"/>
    <col min="6403" max="6404" width="12.88671875" style="19" bestFit="1" customWidth="1"/>
    <col min="6405" max="6405" width="13.109375" style="19" bestFit="1" customWidth="1"/>
    <col min="6406" max="6406" width="8.44140625" style="19" bestFit="1" customWidth="1"/>
    <col min="6407" max="6408" width="11.6640625" style="19" bestFit="1" customWidth="1"/>
    <col min="6409" max="6409" width="11.109375" style="19" bestFit="1" customWidth="1"/>
    <col min="6410" max="6411" width="11.6640625" style="19" bestFit="1" customWidth="1"/>
    <col min="6412" max="6413" width="12.44140625" style="19" bestFit="1" customWidth="1"/>
    <col min="6414" max="6414" width="9.44140625" style="19" bestFit="1" customWidth="1"/>
    <col min="6415" max="6415" width="7.44140625" style="19" bestFit="1" customWidth="1"/>
    <col min="6416" max="6416" width="7.5546875" style="19" bestFit="1" customWidth="1"/>
    <col min="6417" max="6417" width="14.33203125" style="19" bestFit="1" customWidth="1"/>
    <col min="6418" max="6418" width="17.6640625" style="19" customWidth="1"/>
    <col min="6419" max="6419" width="14.44140625" style="19" customWidth="1"/>
    <col min="6420" max="6420" width="16.88671875" style="19" customWidth="1"/>
    <col min="6421" max="6421" width="17.44140625" style="19" customWidth="1"/>
    <col min="6422" max="6422" width="18.44140625" style="19" customWidth="1"/>
    <col min="6423" max="6424" width="18.5546875" style="19" customWidth="1"/>
    <col min="6425" max="6425" width="17.6640625" style="19" customWidth="1"/>
    <col min="6426" max="6426" width="11.109375" style="19" bestFit="1" customWidth="1"/>
    <col min="6427" max="6427" width="6.33203125" style="19" customWidth="1"/>
    <col min="6428" max="6428" width="7.44140625" style="19" bestFit="1" customWidth="1"/>
    <col min="6429" max="6432" width="7.44140625" style="19" customWidth="1"/>
    <col min="6433" max="6433" width="16.44140625" style="19" bestFit="1" customWidth="1"/>
    <col min="6434" max="6434" width="15.33203125" style="19" bestFit="1" customWidth="1"/>
    <col min="6435" max="6435" width="14" style="19" bestFit="1" customWidth="1"/>
    <col min="6436" max="6436" width="7.33203125" style="19" bestFit="1" customWidth="1"/>
    <col min="6437" max="6437" width="9.88671875" style="19" bestFit="1" customWidth="1"/>
    <col min="6438" max="6438" width="13.88671875" style="19" bestFit="1" customWidth="1"/>
    <col min="6439" max="6439" width="14.33203125" style="19" bestFit="1" customWidth="1"/>
    <col min="6440" max="6440" width="18.33203125" style="19" bestFit="1" customWidth="1"/>
    <col min="6441" max="6656" width="8.88671875" style="19"/>
    <col min="6657" max="6657" width="9.44140625" style="19" bestFit="1" customWidth="1"/>
    <col min="6658" max="6658" width="9.44140625" style="19" customWidth="1"/>
    <col min="6659" max="6660" width="12.88671875" style="19" bestFit="1" customWidth="1"/>
    <col min="6661" max="6661" width="13.109375" style="19" bestFit="1" customWidth="1"/>
    <col min="6662" max="6662" width="8.44140625" style="19" bestFit="1" customWidth="1"/>
    <col min="6663" max="6664" width="11.6640625" style="19" bestFit="1" customWidth="1"/>
    <col min="6665" max="6665" width="11.109375" style="19" bestFit="1" customWidth="1"/>
    <col min="6666" max="6667" width="11.6640625" style="19" bestFit="1" customWidth="1"/>
    <col min="6668" max="6669" width="12.44140625" style="19" bestFit="1" customWidth="1"/>
    <col min="6670" max="6670" width="9.44140625" style="19" bestFit="1" customWidth="1"/>
    <col min="6671" max="6671" width="7.44140625" style="19" bestFit="1" customWidth="1"/>
    <col min="6672" max="6672" width="7.5546875" style="19" bestFit="1" customWidth="1"/>
    <col min="6673" max="6673" width="14.33203125" style="19" bestFit="1" customWidth="1"/>
    <col min="6674" max="6674" width="17.6640625" style="19" customWidth="1"/>
    <col min="6675" max="6675" width="14.44140625" style="19" customWidth="1"/>
    <col min="6676" max="6676" width="16.88671875" style="19" customWidth="1"/>
    <col min="6677" max="6677" width="17.44140625" style="19" customWidth="1"/>
    <col min="6678" max="6678" width="18.44140625" style="19" customWidth="1"/>
    <col min="6679" max="6680" width="18.5546875" style="19" customWidth="1"/>
    <col min="6681" max="6681" width="17.6640625" style="19" customWidth="1"/>
    <col min="6682" max="6682" width="11.109375" style="19" bestFit="1" customWidth="1"/>
    <col min="6683" max="6683" width="6.33203125" style="19" customWidth="1"/>
    <col min="6684" max="6684" width="7.44140625" style="19" bestFit="1" customWidth="1"/>
    <col min="6685" max="6688" width="7.44140625" style="19" customWidth="1"/>
    <col min="6689" max="6689" width="16.44140625" style="19" bestFit="1" customWidth="1"/>
    <col min="6690" max="6690" width="15.33203125" style="19" bestFit="1" customWidth="1"/>
    <col min="6691" max="6691" width="14" style="19" bestFit="1" customWidth="1"/>
    <col min="6692" max="6692" width="7.33203125" style="19" bestFit="1" customWidth="1"/>
    <col min="6693" max="6693" width="9.88671875" style="19" bestFit="1" customWidth="1"/>
    <col min="6694" max="6694" width="13.88671875" style="19" bestFit="1" customWidth="1"/>
    <col min="6695" max="6695" width="14.33203125" style="19" bestFit="1" customWidth="1"/>
    <col min="6696" max="6696" width="18.33203125" style="19" bestFit="1" customWidth="1"/>
    <col min="6697" max="6912" width="8.88671875" style="19"/>
    <col min="6913" max="6913" width="9.44140625" style="19" bestFit="1" customWidth="1"/>
    <col min="6914" max="6914" width="9.44140625" style="19" customWidth="1"/>
    <col min="6915" max="6916" width="12.88671875" style="19" bestFit="1" customWidth="1"/>
    <col min="6917" max="6917" width="13.109375" style="19" bestFit="1" customWidth="1"/>
    <col min="6918" max="6918" width="8.44140625" style="19" bestFit="1" customWidth="1"/>
    <col min="6919" max="6920" width="11.6640625" style="19" bestFit="1" customWidth="1"/>
    <col min="6921" max="6921" width="11.109375" style="19" bestFit="1" customWidth="1"/>
    <col min="6922" max="6923" width="11.6640625" style="19" bestFit="1" customWidth="1"/>
    <col min="6924" max="6925" width="12.44140625" style="19" bestFit="1" customWidth="1"/>
    <col min="6926" max="6926" width="9.44140625" style="19" bestFit="1" customWidth="1"/>
    <col min="6927" max="6927" width="7.44140625" style="19" bestFit="1" customWidth="1"/>
    <col min="6928" max="6928" width="7.5546875" style="19" bestFit="1" customWidth="1"/>
    <col min="6929" max="6929" width="14.33203125" style="19" bestFit="1" customWidth="1"/>
    <col min="6930" max="6930" width="17.6640625" style="19" customWidth="1"/>
    <col min="6931" max="6931" width="14.44140625" style="19" customWidth="1"/>
    <col min="6932" max="6932" width="16.88671875" style="19" customWidth="1"/>
    <col min="6933" max="6933" width="17.44140625" style="19" customWidth="1"/>
    <col min="6934" max="6934" width="18.44140625" style="19" customWidth="1"/>
    <col min="6935" max="6936" width="18.5546875" style="19" customWidth="1"/>
    <col min="6937" max="6937" width="17.6640625" style="19" customWidth="1"/>
    <col min="6938" max="6938" width="11.109375" style="19" bestFit="1" customWidth="1"/>
    <col min="6939" max="6939" width="6.33203125" style="19" customWidth="1"/>
    <col min="6940" max="6940" width="7.44140625" style="19" bestFit="1" customWidth="1"/>
    <col min="6941" max="6944" width="7.44140625" style="19" customWidth="1"/>
    <col min="6945" max="6945" width="16.44140625" style="19" bestFit="1" customWidth="1"/>
    <col min="6946" max="6946" width="15.33203125" style="19" bestFit="1" customWidth="1"/>
    <col min="6947" max="6947" width="14" style="19" bestFit="1" customWidth="1"/>
    <col min="6948" max="6948" width="7.33203125" style="19" bestFit="1" customWidth="1"/>
    <col min="6949" max="6949" width="9.88671875" style="19" bestFit="1" customWidth="1"/>
    <col min="6950" max="6950" width="13.88671875" style="19" bestFit="1" customWidth="1"/>
    <col min="6951" max="6951" width="14.33203125" style="19" bestFit="1" customWidth="1"/>
    <col min="6952" max="6952" width="18.33203125" style="19" bestFit="1" customWidth="1"/>
    <col min="6953" max="7168" width="8.88671875" style="19"/>
    <col min="7169" max="7169" width="9.44140625" style="19" bestFit="1" customWidth="1"/>
    <col min="7170" max="7170" width="9.44140625" style="19" customWidth="1"/>
    <col min="7171" max="7172" width="12.88671875" style="19" bestFit="1" customWidth="1"/>
    <col min="7173" max="7173" width="13.109375" style="19" bestFit="1" customWidth="1"/>
    <col min="7174" max="7174" width="8.44140625" style="19" bestFit="1" customWidth="1"/>
    <col min="7175" max="7176" width="11.6640625" style="19" bestFit="1" customWidth="1"/>
    <col min="7177" max="7177" width="11.109375" style="19" bestFit="1" customWidth="1"/>
    <col min="7178" max="7179" width="11.6640625" style="19" bestFit="1" customWidth="1"/>
    <col min="7180" max="7181" width="12.44140625" style="19" bestFit="1" customWidth="1"/>
    <col min="7182" max="7182" width="9.44140625" style="19" bestFit="1" customWidth="1"/>
    <col min="7183" max="7183" width="7.44140625" style="19" bestFit="1" customWidth="1"/>
    <col min="7184" max="7184" width="7.5546875" style="19" bestFit="1" customWidth="1"/>
    <col min="7185" max="7185" width="14.33203125" style="19" bestFit="1" customWidth="1"/>
    <col min="7186" max="7186" width="17.6640625" style="19" customWidth="1"/>
    <col min="7187" max="7187" width="14.44140625" style="19" customWidth="1"/>
    <col min="7188" max="7188" width="16.88671875" style="19" customWidth="1"/>
    <col min="7189" max="7189" width="17.44140625" style="19" customWidth="1"/>
    <col min="7190" max="7190" width="18.44140625" style="19" customWidth="1"/>
    <col min="7191" max="7192" width="18.5546875" style="19" customWidth="1"/>
    <col min="7193" max="7193" width="17.6640625" style="19" customWidth="1"/>
    <col min="7194" max="7194" width="11.109375" style="19" bestFit="1" customWidth="1"/>
    <col min="7195" max="7195" width="6.33203125" style="19" customWidth="1"/>
    <col min="7196" max="7196" width="7.44140625" style="19" bestFit="1" customWidth="1"/>
    <col min="7197" max="7200" width="7.44140625" style="19" customWidth="1"/>
    <col min="7201" max="7201" width="16.44140625" style="19" bestFit="1" customWidth="1"/>
    <col min="7202" max="7202" width="15.33203125" style="19" bestFit="1" customWidth="1"/>
    <col min="7203" max="7203" width="14" style="19" bestFit="1" customWidth="1"/>
    <col min="7204" max="7204" width="7.33203125" style="19" bestFit="1" customWidth="1"/>
    <col min="7205" max="7205" width="9.88671875" style="19" bestFit="1" customWidth="1"/>
    <col min="7206" max="7206" width="13.88671875" style="19" bestFit="1" customWidth="1"/>
    <col min="7207" max="7207" width="14.33203125" style="19" bestFit="1" customWidth="1"/>
    <col min="7208" max="7208" width="18.33203125" style="19" bestFit="1" customWidth="1"/>
    <col min="7209" max="7424" width="8.88671875" style="19"/>
    <col min="7425" max="7425" width="9.44140625" style="19" bestFit="1" customWidth="1"/>
    <col min="7426" max="7426" width="9.44140625" style="19" customWidth="1"/>
    <col min="7427" max="7428" width="12.88671875" style="19" bestFit="1" customWidth="1"/>
    <col min="7429" max="7429" width="13.109375" style="19" bestFit="1" customWidth="1"/>
    <col min="7430" max="7430" width="8.44140625" style="19" bestFit="1" customWidth="1"/>
    <col min="7431" max="7432" width="11.6640625" style="19" bestFit="1" customWidth="1"/>
    <col min="7433" max="7433" width="11.109375" style="19" bestFit="1" customWidth="1"/>
    <col min="7434" max="7435" width="11.6640625" style="19" bestFit="1" customWidth="1"/>
    <col min="7436" max="7437" width="12.44140625" style="19" bestFit="1" customWidth="1"/>
    <col min="7438" max="7438" width="9.44140625" style="19" bestFit="1" customWidth="1"/>
    <col min="7439" max="7439" width="7.44140625" style="19" bestFit="1" customWidth="1"/>
    <col min="7440" max="7440" width="7.5546875" style="19" bestFit="1" customWidth="1"/>
    <col min="7441" max="7441" width="14.33203125" style="19" bestFit="1" customWidth="1"/>
    <col min="7442" max="7442" width="17.6640625" style="19" customWidth="1"/>
    <col min="7443" max="7443" width="14.44140625" style="19" customWidth="1"/>
    <col min="7444" max="7444" width="16.88671875" style="19" customWidth="1"/>
    <col min="7445" max="7445" width="17.44140625" style="19" customWidth="1"/>
    <col min="7446" max="7446" width="18.44140625" style="19" customWidth="1"/>
    <col min="7447" max="7448" width="18.5546875" style="19" customWidth="1"/>
    <col min="7449" max="7449" width="17.6640625" style="19" customWidth="1"/>
    <col min="7450" max="7450" width="11.109375" style="19" bestFit="1" customWidth="1"/>
    <col min="7451" max="7451" width="6.33203125" style="19" customWidth="1"/>
    <col min="7452" max="7452" width="7.44140625" style="19" bestFit="1" customWidth="1"/>
    <col min="7453" max="7456" width="7.44140625" style="19" customWidth="1"/>
    <col min="7457" max="7457" width="16.44140625" style="19" bestFit="1" customWidth="1"/>
    <col min="7458" max="7458" width="15.33203125" style="19" bestFit="1" customWidth="1"/>
    <col min="7459" max="7459" width="14" style="19" bestFit="1" customWidth="1"/>
    <col min="7460" max="7460" width="7.33203125" style="19" bestFit="1" customWidth="1"/>
    <col min="7461" max="7461" width="9.88671875" style="19" bestFit="1" customWidth="1"/>
    <col min="7462" max="7462" width="13.88671875" style="19" bestFit="1" customWidth="1"/>
    <col min="7463" max="7463" width="14.33203125" style="19" bestFit="1" customWidth="1"/>
    <col min="7464" max="7464" width="18.33203125" style="19" bestFit="1" customWidth="1"/>
    <col min="7465" max="7680" width="8.88671875" style="19"/>
    <col min="7681" max="7681" width="9.44140625" style="19" bestFit="1" customWidth="1"/>
    <col min="7682" max="7682" width="9.44140625" style="19" customWidth="1"/>
    <col min="7683" max="7684" width="12.88671875" style="19" bestFit="1" customWidth="1"/>
    <col min="7685" max="7685" width="13.109375" style="19" bestFit="1" customWidth="1"/>
    <col min="7686" max="7686" width="8.44140625" style="19" bestFit="1" customWidth="1"/>
    <col min="7687" max="7688" width="11.6640625" style="19" bestFit="1" customWidth="1"/>
    <col min="7689" max="7689" width="11.109375" style="19" bestFit="1" customWidth="1"/>
    <col min="7690" max="7691" width="11.6640625" style="19" bestFit="1" customWidth="1"/>
    <col min="7692" max="7693" width="12.44140625" style="19" bestFit="1" customWidth="1"/>
    <col min="7694" max="7694" width="9.44140625" style="19" bestFit="1" customWidth="1"/>
    <col min="7695" max="7695" width="7.44140625" style="19" bestFit="1" customWidth="1"/>
    <col min="7696" max="7696" width="7.5546875" style="19" bestFit="1" customWidth="1"/>
    <col min="7697" max="7697" width="14.33203125" style="19" bestFit="1" customWidth="1"/>
    <col min="7698" max="7698" width="17.6640625" style="19" customWidth="1"/>
    <col min="7699" max="7699" width="14.44140625" style="19" customWidth="1"/>
    <col min="7700" max="7700" width="16.88671875" style="19" customWidth="1"/>
    <col min="7701" max="7701" width="17.44140625" style="19" customWidth="1"/>
    <col min="7702" max="7702" width="18.44140625" style="19" customWidth="1"/>
    <col min="7703" max="7704" width="18.5546875" style="19" customWidth="1"/>
    <col min="7705" max="7705" width="17.6640625" style="19" customWidth="1"/>
    <col min="7706" max="7706" width="11.109375" style="19" bestFit="1" customWidth="1"/>
    <col min="7707" max="7707" width="6.33203125" style="19" customWidth="1"/>
    <col min="7708" max="7708" width="7.44140625" style="19" bestFit="1" customWidth="1"/>
    <col min="7709" max="7712" width="7.44140625" style="19" customWidth="1"/>
    <col min="7713" max="7713" width="16.44140625" style="19" bestFit="1" customWidth="1"/>
    <col min="7714" max="7714" width="15.33203125" style="19" bestFit="1" customWidth="1"/>
    <col min="7715" max="7715" width="14" style="19" bestFit="1" customWidth="1"/>
    <col min="7716" max="7716" width="7.33203125" style="19" bestFit="1" customWidth="1"/>
    <col min="7717" max="7717" width="9.88671875" style="19" bestFit="1" customWidth="1"/>
    <col min="7718" max="7718" width="13.88671875" style="19" bestFit="1" customWidth="1"/>
    <col min="7719" max="7719" width="14.33203125" style="19" bestFit="1" customWidth="1"/>
    <col min="7720" max="7720" width="18.33203125" style="19" bestFit="1" customWidth="1"/>
    <col min="7721" max="7936" width="8.88671875" style="19"/>
    <col min="7937" max="7937" width="9.44140625" style="19" bestFit="1" customWidth="1"/>
    <col min="7938" max="7938" width="9.44140625" style="19" customWidth="1"/>
    <col min="7939" max="7940" width="12.88671875" style="19" bestFit="1" customWidth="1"/>
    <col min="7941" max="7941" width="13.109375" style="19" bestFit="1" customWidth="1"/>
    <col min="7942" max="7942" width="8.44140625" style="19" bestFit="1" customWidth="1"/>
    <col min="7943" max="7944" width="11.6640625" style="19" bestFit="1" customWidth="1"/>
    <col min="7945" max="7945" width="11.109375" style="19" bestFit="1" customWidth="1"/>
    <col min="7946" max="7947" width="11.6640625" style="19" bestFit="1" customWidth="1"/>
    <col min="7948" max="7949" width="12.44140625" style="19" bestFit="1" customWidth="1"/>
    <col min="7950" max="7950" width="9.44140625" style="19" bestFit="1" customWidth="1"/>
    <col min="7951" max="7951" width="7.44140625" style="19" bestFit="1" customWidth="1"/>
    <col min="7952" max="7952" width="7.5546875" style="19" bestFit="1" customWidth="1"/>
    <col min="7953" max="7953" width="14.33203125" style="19" bestFit="1" customWidth="1"/>
    <col min="7954" max="7954" width="17.6640625" style="19" customWidth="1"/>
    <col min="7955" max="7955" width="14.44140625" style="19" customWidth="1"/>
    <col min="7956" max="7956" width="16.88671875" style="19" customWidth="1"/>
    <col min="7957" max="7957" width="17.44140625" style="19" customWidth="1"/>
    <col min="7958" max="7958" width="18.44140625" style="19" customWidth="1"/>
    <col min="7959" max="7960" width="18.5546875" style="19" customWidth="1"/>
    <col min="7961" max="7961" width="17.6640625" style="19" customWidth="1"/>
    <col min="7962" max="7962" width="11.109375" style="19" bestFit="1" customWidth="1"/>
    <col min="7963" max="7963" width="6.33203125" style="19" customWidth="1"/>
    <col min="7964" max="7964" width="7.44140625" style="19" bestFit="1" customWidth="1"/>
    <col min="7965" max="7968" width="7.44140625" style="19" customWidth="1"/>
    <col min="7969" max="7969" width="16.44140625" style="19" bestFit="1" customWidth="1"/>
    <col min="7970" max="7970" width="15.33203125" style="19" bestFit="1" customWidth="1"/>
    <col min="7971" max="7971" width="14" style="19" bestFit="1" customWidth="1"/>
    <col min="7972" max="7972" width="7.33203125" style="19" bestFit="1" customWidth="1"/>
    <col min="7973" max="7973" width="9.88671875" style="19" bestFit="1" customWidth="1"/>
    <col min="7974" max="7974" width="13.88671875" style="19" bestFit="1" customWidth="1"/>
    <col min="7975" max="7975" width="14.33203125" style="19" bestFit="1" customWidth="1"/>
    <col min="7976" max="7976" width="18.33203125" style="19" bestFit="1" customWidth="1"/>
    <col min="7977" max="8192" width="8.88671875" style="19"/>
    <col min="8193" max="8193" width="9.44140625" style="19" bestFit="1" customWidth="1"/>
    <col min="8194" max="8194" width="9.44140625" style="19" customWidth="1"/>
    <col min="8195" max="8196" width="12.88671875" style="19" bestFit="1" customWidth="1"/>
    <col min="8197" max="8197" width="13.109375" style="19" bestFit="1" customWidth="1"/>
    <col min="8198" max="8198" width="8.44140625" style="19" bestFit="1" customWidth="1"/>
    <col min="8199" max="8200" width="11.6640625" style="19" bestFit="1" customWidth="1"/>
    <col min="8201" max="8201" width="11.109375" style="19" bestFit="1" customWidth="1"/>
    <col min="8202" max="8203" width="11.6640625" style="19" bestFit="1" customWidth="1"/>
    <col min="8204" max="8205" width="12.44140625" style="19" bestFit="1" customWidth="1"/>
    <col min="8206" max="8206" width="9.44140625" style="19" bestFit="1" customWidth="1"/>
    <col min="8207" max="8207" width="7.44140625" style="19" bestFit="1" customWidth="1"/>
    <col min="8208" max="8208" width="7.5546875" style="19" bestFit="1" customWidth="1"/>
    <col min="8209" max="8209" width="14.33203125" style="19" bestFit="1" customWidth="1"/>
    <col min="8210" max="8210" width="17.6640625" style="19" customWidth="1"/>
    <col min="8211" max="8211" width="14.44140625" style="19" customWidth="1"/>
    <col min="8212" max="8212" width="16.88671875" style="19" customWidth="1"/>
    <col min="8213" max="8213" width="17.44140625" style="19" customWidth="1"/>
    <col min="8214" max="8214" width="18.44140625" style="19" customWidth="1"/>
    <col min="8215" max="8216" width="18.5546875" style="19" customWidth="1"/>
    <col min="8217" max="8217" width="17.6640625" style="19" customWidth="1"/>
    <col min="8218" max="8218" width="11.109375" style="19" bestFit="1" customWidth="1"/>
    <col min="8219" max="8219" width="6.33203125" style="19" customWidth="1"/>
    <col min="8220" max="8220" width="7.44140625" style="19" bestFit="1" customWidth="1"/>
    <col min="8221" max="8224" width="7.44140625" style="19" customWidth="1"/>
    <col min="8225" max="8225" width="16.44140625" style="19" bestFit="1" customWidth="1"/>
    <col min="8226" max="8226" width="15.33203125" style="19" bestFit="1" customWidth="1"/>
    <col min="8227" max="8227" width="14" style="19" bestFit="1" customWidth="1"/>
    <col min="8228" max="8228" width="7.33203125" style="19" bestFit="1" customWidth="1"/>
    <col min="8229" max="8229" width="9.88671875" style="19" bestFit="1" customWidth="1"/>
    <col min="8230" max="8230" width="13.88671875" style="19" bestFit="1" customWidth="1"/>
    <col min="8231" max="8231" width="14.33203125" style="19" bestFit="1" customWidth="1"/>
    <col min="8232" max="8232" width="18.33203125" style="19" bestFit="1" customWidth="1"/>
    <col min="8233" max="8448" width="8.88671875" style="19"/>
    <col min="8449" max="8449" width="9.44140625" style="19" bestFit="1" customWidth="1"/>
    <col min="8450" max="8450" width="9.44140625" style="19" customWidth="1"/>
    <col min="8451" max="8452" width="12.88671875" style="19" bestFit="1" customWidth="1"/>
    <col min="8453" max="8453" width="13.109375" style="19" bestFit="1" customWidth="1"/>
    <col min="8454" max="8454" width="8.44140625" style="19" bestFit="1" customWidth="1"/>
    <col min="8455" max="8456" width="11.6640625" style="19" bestFit="1" customWidth="1"/>
    <col min="8457" max="8457" width="11.109375" style="19" bestFit="1" customWidth="1"/>
    <col min="8458" max="8459" width="11.6640625" style="19" bestFit="1" customWidth="1"/>
    <col min="8460" max="8461" width="12.44140625" style="19" bestFit="1" customWidth="1"/>
    <col min="8462" max="8462" width="9.44140625" style="19" bestFit="1" customWidth="1"/>
    <col min="8463" max="8463" width="7.44140625" style="19" bestFit="1" customWidth="1"/>
    <col min="8464" max="8464" width="7.5546875" style="19" bestFit="1" customWidth="1"/>
    <col min="8465" max="8465" width="14.33203125" style="19" bestFit="1" customWidth="1"/>
    <col min="8466" max="8466" width="17.6640625" style="19" customWidth="1"/>
    <col min="8467" max="8467" width="14.44140625" style="19" customWidth="1"/>
    <col min="8468" max="8468" width="16.88671875" style="19" customWidth="1"/>
    <col min="8469" max="8469" width="17.44140625" style="19" customWidth="1"/>
    <col min="8470" max="8470" width="18.44140625" style="19" customWidth="1"/>
    <col min="8471" max="8472" width="18.5546875" style="19" customWidth="1"/>
    <col min="8473" max="8473" width="17.6640625" style="19" customWidth="1"/>
    <col min="8474" max="8474" width="11.109375" style="19" bestFit="1" customWidth="1"/>
    <col min="8475" max="8475" width="6.33203125" style="19" customWidth="1"/>
    <col min="8476" max="8476" width="7.44140625" style="19" bestFit="1" customWidth="1"/>
    <col min="8477" max="8480" width="7.44140625" style="19" customWidth="1"/>
    <col min="8481" max="8481" width="16.44140625" style="19" bestFit="1" customWidth="1"/>
    <col min="8482" max="8482" width="15.33203125" style="19" bestFit="1" customWidth="1"/>
    <col min="8483" max="8483" width="14" style="19" bestFit="1" customWidth="1"/>
    <col min="8484" max="8484" width="7.33203125" style="19" bestFit="1" customWidth="1"/>
    <col min="8485" max="8485" width="9.88671875" style="19" bestFit="1" customWidth="1"/>
    <col min="8486" max="8486" width="13.88671875" style="19" bestFit="1" customWidth="1"/>
    <col min="8487" max="8487" width="14.33203125" style="19" bestFit="1" customWidth="1"/>
    <col min="8488" max="8488" width="18.33203125" style="19" bestFit="1" customWidth="1"/>
    <col min="8489" max="8704" width="8.88671875" style="19"/>
    <col min="8705" max="8705" width="9.44140625" style="19" bestFit="1" customWidth="1"/>
    <col min="8706" max="8706" width="9.44140625" style="19" customWidth="1"/>
    <col min="8707" max="8708" width="12.88671875" style="19" bestFit="1" customWidth="1"/>
    <col min="8709" max="8709" width="13.109375" style="19" bestFit="1" customWidth="1"/>
    <col min="8710" max="8710" width="8.44140625" style="19" bestFit="1" customWidth="1"/>
    <col min="8711" max="8712" width="11.6640625" style="19" bestFit="1" customWidth="1"/>
    <col min="8713" max="8713" width="11.109375" style="19" bestFit="1" customWidth="1"/>
    <col min="8714" max="8715" width="11.6640625" style="19" bestFit="1" customWidth="1"/>
    <col min="8716" max="8717" width="12.44140625" style="19" bestFit="1" customWidth="1"/>
    <col min="8718" max="8718" width="9.44140625" style="19" bestFit="1" customWidth="1"/>
    <col min="8719" max="8719" width="7.44140625" style="19" bestFit="1" customWidth="1"/>
    <col min="8720" max="8720" width="7.5546875" style="19" bestFit="1" customWidth="1"/>
    <col min="8721" max="8721" width="14.33203125" style="19" bestFit="1" customWidth="1"/>
    <col min="8722" max="8722" width="17.6640625" style="19" customWidth="1"/>
    <col min="8723" max="8723" width="14.44140625" style="19" customWidth="1"/>
    <col min="8724" max="8724" width="16.88671875" style="19" customWidth="1"/>
    <col min="8725" max="8725" width="17.44140625" style="19" customWidth="1"/>
    <col min="8726" max="8726" width="18.44140625" style="19" customWidth="1"/>
    <col min="8727" max="8728" width="18.5546875" style="19" customWidth="1"/>
    <col min="8729" max="8729" width="17.6640625" style="19" customWidth="1"/>
    <col min="8730" max="8730" width="11.109375" style="19" bestFit="1" customWidth="1"/>
    <col min="8731" max="8731" width="6.33203125" style="19" customWidth="1"/>
    <col min="8732" max="8732" width="7.44140625" style="19" bestFit="1" customWidth="1"/>
    <col min="8733" max="8736" width="7.44140625" style="19" customWidth="1"/>
    <col min="8737" max="8737" width="16.44140625" style="19" bestFit="1" customWidth="1"/>
    <col min="8738" max="8738" width="15.33203125" style="19" bestFit="1" customWidth="1"/>
    <col min="8739" max="8739" width="14" style="19" bestFit="1" customWidth="1"/>
    <col min="8740" max="8740" width="7.33203125" style="19" bestFit="1" customWidth="1"/>
    <col min="8741" max="8741" width="9.88671875" style="19" bestFit="1" customWidth="1"/>
    <col min="8742" max="8742" width="13.88671875" style="19" bestFit="1" customWidth="1"/>
    <col min="8743" max="8743" width="14.33203125" style="19" bestFit="1" customWidth="1"/>
    <col min="8744" max="8744" width="18.33203125" style="19" bestFit="1" customWidth="1"/>
    <col min="8745" max="8960" width="8.88671875" style="19"/>
    <col min="8961" max="8961" width="9.44140625" style="19" bestFit="1" customWidth="1"/>
    <col min="8962" max="8962" width="9.44140625" style="19" customWidth="1"/>
    <col min="8963" max="8964" width="12.88671875" style="19" bestFit="1" customWidth="1"/>
    <col min="8965" max="8965" width="13.109375" style="19" bestFit="1" customWidth="1"/>
    <col min="8966" max="8966" width="8.44140625" style="19" bestFit="1" customWidth="1"/>
    <col min="8967" max="8968" width="11.6640625" style="19" bestFit="1" customWidth="1"/>
    <col min="8969" max="8969" width="11.109375" style="19" bestFit="1" customWidth="1"/>
    <col min="8970" max="8971" width="11.6640625" style="19" bestFit="1" customWidth="1"/>
    <col min="8972" max="8973" width="12.44140625" style="19" bestFit="1" customWidth="1"/>
    <col min="8974" max="8974" width="9.44140625" style="19" bestFit="1" customWidth="1"/>
    <col min="8975" max="8975" width="7.44140625" style="19" bestFit="1" customWidth="1"/>
    <col min="8976" max="8976" width="7.5546875" style="19" bestFit="1" customWidth="1"/>
    <col min="8977" max="8977" width="14.33203125" style="19" bestFit="1" customWidth="1"/>
    <col min="8978" max="8978" width="17.6640625" style="19" customWidth="1"/>
    <col min="8979" max="8979" width="14.44140625" style="19" customWidth="1"/>
    <col min="8980" max="8980" width="16.88671875" style="19" customWidth="1"/>
    <col min="8981" max="8981" width="17.44140625" style="19" customWidth="1"/>
    <col min="8982" max="8982" width="18.44140625" style="19" customWidth="1"/>
    <col min="8983" max="8984" width="18.5546875" style="19" customWidth="1"/>
    <col min="8985" max="8985" width="17.6640625" style="19" customWidth="1"/>
    <col min="8986" max="8986" width="11.109375" style="19" bestFit="1" customWidth="1"/>
    <col min="8987" max="8987" width="6.33203125" style="19" customWidth="1"/>
    <col min="8988" max="8988" width="7.44140625" style="19" bestFit="1" customWidth="1"/>
    <col min="8989" max="8992" width="7.44140625" style="19" customWidth="1"/>
    <col min="8993" max="8993" width="16.44140625" style="19" bestFit="1" customWidth="1"/>
    <col min="8994" max="8994" width="15.33203125" style="19" bestFit="1" customWidth="1"/>
    <col min="8995" max="8995" width="14" style="19" bestFit="1" customWidth="1"/>
    <col min="8996" max="8996" width="7.33203125" style="19" bestFit="1" customWidth="1"/>
    <col min="8997" max="8997" width="9.88671875" style="19" bestFit="1" customWidth="1"/>
    <col min="8998" max="8998" width="13.88671875" style="19" bestFit="1" customWidth="1"/>
    <col min="8999" max="8999" width="14.33203125" style="19" bestFit="1" customWidth="1"/>
    <col min="9000" max="9000" width="18.33203125" style="19" bestFit="1" customWidth="1"/>
    <col min="9001" max="9216" width="8.88671875" style="19"/>
    <col min="9217" max="9217" width="9.44140625" style="19" bestFit="1" customWidth="1"/>
    <col min="9218" max="9218" width="9.44140625" style="19" customWidth="1"/>
    <col min="9219" max="9220" width="12.88671875" style="19" bestFit="1" customWidth="1"/>
    <col min="9221" max="9221" width="13.109375" style="19" bestFit="1" customWidth="1"/>
    <col min="9222" max="9222" width="8.44140625" style="19" bestFit="1" customWidth="1"/>
    <col min="9223" max="9224" width="11.6640625" style="19" bestFit="1" customWidth="1"/>
    <col min="9225" max="9225" width="11.109375" style="19" bestFit="1" customWidth="1"/>
    <col min="9226" max="9227" width="11.6640625" style="19" bestFit="1" customWidth="1"/>
    <col min="9228" max="9229" width="12.44140625" style="19" bestFit="1" customWidth="1"/>
    <col min="9230" max="9230" width="9.44140625" style="19" bestFit="1" customWidth="1"/>
    <col min="9231" max="9231" width="7.44140625" style="19" bestFit="1" customWidth="1"/>
    <col min="9232" max="9232" width="7.5546875" style="19" bestFit="1" customWidth="1"/>
    <col min="9233" max="9233" width="14.33203125" style="19" bestFit="1" customWidth="1"/>
    <col min="9234" max="9234" width="17.6640625" style="19" customWidth="1"/>
    <col min="9235" max="9235" width="14.44140625" style="19" customWidth="1"/>
    <col min="9236" max="9236" width="16.88671875" style="19" customWidth="1"/>
    <col min="9237" max="9237" width="17.44140625" style="19" customWidth="1"/>
    <col min="9238" max="9238" width="18.44140625" style="19" customWidth="1"/>
    <col min="9239" max="9240" width="18.5546875" style="19" customWidth="1"/>
    <col min="9241" max="9241" width="17.6640625" style="19" customWidth="1"/>
    <col min="9242" max="9242" width="11.109375" style="19" bestFit="1" customWidth="1"/>
    <col min="9243" max="9243" width="6.33203125" style="19" customWidth="1"/>
    <col min="9244" max="9244" width="7.44140625" style="19" bestFit="1" customWidth="1"/>
    <col min="9245" max="9248" width="7.44140625" style="19" customWidth="1"/>
    <col min="9249" max="9249" width="16.44140625" style="19" bestFit="1" customWidth="1"/>
    <col min="9250" max="9250" width="15.33203125" style="19" bestFit="1" customWidth="1"/>
    <col min="9251" max="9251" width="14" style="19" bestFit="1" customWidth="1"/>
    <col min="9252" max="9252" width="7.33203125" style="19" bestFit="1" customWidth="1"/>
    <col min="9253" max="9253" width="9.88671875" style="19" bestFit="1" customWidth="1"/>
    <col min="9254" max="9254" width="13.88671875" style="19" bestFit="1" customWidth="1"/>
    <col min="9255" max="9255" width="14.33203125" style="19" bestFit="1" customWidth="1"/>
    <col min="9256" max="9256" width="18.33203125" style="19" bestFit="1" customWidth="1"/>
    <col min="9257" max="9472" width="8.88671875" style="19"/>
    <col min="9473" max="9473" width="9.44140625" style="19" bestFit="1" customWidth="1"/>
    <col min="9474" max="9474" width="9.44140625" style="19" customWidth="1"/>
    <col min="9475" max="9476" width="12.88671875" style="19" bestFit="1" customWidth="1"/>
    <col min="9477" max="9477" width="13.109375" style="19" bestFit="1" customWidth="1"/>
    <col min="9478" max="9478" width="8.44140625" style="19" bestFit="1" customWidth="1"/>
    <col min="9479" max="9480" width="11.6640625" style="19" bestFit="1" customWidth="1"/>
    <col min="9481" max="9481" width="11.109375" style="19" bestFit="1" customWidth="1"/>
    <col min="9482" max="9483" width="11.6640625" style="19" bestFit="1" customWidth="1"/>
    <col min="9484" max="9485" width="12.44140625" style="19" bestFit="1" customWidth="1"/>
    <col min="9486" max="9486" width="9.44140625" style="19" bestFit="1" customWidth="1"/>
    <col min="9487" max="9487" width="7.44140625" style="19" bestFit="1" customWidth="1"/>
    <col min="9488" max="9488" width="7.5546875" style="19" bestFit="1" customWidth="1"/>
    <col min="9489" max="9489" width="14.33203125" style="19" bestFit="1" customWidth="1"/>
    <col min="9490" max="9490" width="17.6640625" style="19" customWidth="1"/>
    <col min="9491" max="9491" width="14.44140625" style="19" customWidth="1"/>
    <col min="9492" max="9492" width="16.88671875" style="19" customWidth="1"/>
    <col min="9493" max="9493" width="17.44140625" style="19" customWidth="1"/>
    <col min="9494" max="9494" width="18.44140625" style="19" customWidth="1"/>
    <col min="9495" max="9496" width="18.5546875" style="19" customWidth="1"/>
    <col min="9497" max="9497" width="17.6640625" style="19" customWidth="1"/>
    <col min="9498" max="9498" width="11.109375" style="19" bestFit="1" customWidth="1"/>
    <col min="9499" max="9499" width="6.33203125" style="19" customWidth="1"/>
    <col min="9500" max="9500" width="7.44140625" style="19" bestFit="1" customWidth="1"/>
    <col min="9501" max="9504" width="7.44140625" style="19" customWidth="1"/>
    <col min="9505" max="9505" width="16.44140625" style="19" bestFit="1" customWidth="1"/>
    <col min="9506" max="9506" width="15.33203125" style="19" bestFit="1" customWidth="1"/>
    <col min="9507" max="9507" width="14" style="19" bestFit="1" customWidth="1"/>
    <col min="9508" max="9508" width="7.33203125" style="19" bestFit="1" customWidth="1"/>
    <col min="9509" max="9509" width="9.88671875" style="19" bestFit="1" customWidth="1"/>
    <col min="9510" max="9510" width="13.88671875" style="19" bestFit="1" customWidth="1"/>
    <col min="9511" max="9511" width="14.33203125" style="19" bestFit="1" customWidth="1"/>
    <col min="9512" max="9512" width="18.33203125" style="19" bestFit="1" customWidth="1"/>
    <col min="9513" max="9728" width="8.88671875" style="19"/>
    <col min="9729" max="9729" width="9.44140625" style="19" bestFit="1" customWidth="1"/>
    <col min="9730" max="9730" width="9.44140625" style="19" customWidth="1"/>
    <col min="9731" max="9732" width="12.88671875" style="19" bestFit="1" customWidth="1"/>
    <col min="9733" max="9733" width="13.109375" style="19" bestFit="1" customWidth="1"/>
    <col min="9734" max="9734" width="8.44140625" style="19" bestFit="1" customWidth="1"/>
    <col min="9735" max="9736" width="11.6640625" style="19" bestFit="1" customWidth="1"/>
    <col min="9737" max="9737" width="11.109375" style="19" bestFit="1" customWidth="1"/>
    <col min="9738" max="9739" width="11.6640625" style="19" bestFit="1" customWidth="1"/>
    <col min="9740" max="9741" width="12.44140625" style="19" bestFit="1" customWidth="1"/>
    <col min="9742" max="9742" width="9.44140625" style="19" bestFit="1" customWidth="1"/>
    <col min="9743" max="9743" width="7.44140625" style="19" bestFit="1" customWidth="1"/>
    <col min="9744" max="9744" width="7.5546875" style="19" bestFit="1" customWidth="1"/>
    <col min="9745" max="9745" width="14.33203125" style="19" bestFit="1" customWidth="1"/>
    <col min="9746" max="9746" width="17.6640625" style="19" customWidth="1"/>
    <col min="9747" max="9747" width="14.44140625" style="19" customWidth="1"/>
    <col min="9748" max="9748" width="16.88671875" style="19" customWidth="1"/>
    <col min="9749" max="9749" width="17.44140625" style="19" customWidth="1"/>
    <col min="9750" max="9750" width="18.44140625" style="19" customWidth="1"/>
    <col min="9751" max="9752" width="18.5546875" style="19" customWidth="1"/>
    <col min="9753" max="9753" width="17.6640625" style="19" customWidth="1"/>
    <col min="9754" max="9754" width="11.109375" style="19" bestFit="1" customWidth="1"/>
    <col min="9755" max="9755" width="6.33203125" style="19" customWidth="1"/>
    <col min="9756" max="9756" width="7.44140625" style="19" bestFit="1" customWidth="1"/>
    <col min="9757" max="9760" width="7.44140625" style="19" customWidth="1"/>
    <col min="9761" max="9761" width="16.44140625" style="19" bestFit="1" customWidth="1"/>
    <col min="9762" max="9762" width="15.33203125" style="19" bestFit="1" customWidth="1"/>
    <col min="9763" max="9763" width="14" style="19" bestFit="1" customWidth="1"/>
    <col min="9764" max="9764" width="7.33203125" style="19" bestFit="1" customWidth="1"/>
    <col min="9765" max="9765" width="9.88671875" style="19" bestFit="1" customWidth="1"/>
    <col min="9766" max="9766" width="13.88671875" style="19" bestFit="1" customWidth="1"/>
    <col min="9767" max="9767" width="14.33203125" style="19" bestFit="1" customWidth="1"/>
    <col min="9768" max="9768" width="18.33203125" style="19" bestFit="1" customWidth="1"/>
    <col min="9769" max="9984" width="8.88671875" style="19"/>
    <col min="9985" max="9985" width="9.44140625" style="19" bestFit="1" customWidth="1"/>
    <col min="9986" max="9986" width="9.44140625" style="19" customWidth="1"/>
    <col min="9987" max="9988" width="12.88671875" style="19" bestFit="1" customWidth="1"/>
    <col min="9989" max="9989" width="13.109375" style="19" bestFit="1" customWidth="1"/>
    <col min="9990" max="9990" width="8.44140625" style="19" bestFit="1" customWidth="1"/>
    <col min="9991" max="9992" width="11.6640625" style="19" bestFit="1" customWidth="1"/>
    <col min="9993" max="9993" width="11.109375" style="19" bestFit="1" customWidth="1"/>
    <col min="9994" max="9995" width="11.6640625" style="19" bestFit="1" customWidth="1"/>
    <col min="9996" max="9997" width="12.44140625" style="19" bestFit="1" customWidth="1"/>
    <col min="9998" max="9998" width="9.44140625" style="19" bestFit="1" customWidth="1"/>
    <col min="9999" max="9999" width="7.44140625" style="19" bestFit="1" customWidth="1"/>
    <col min="10000" max="10000" width="7.5546875" style="19" bestFit="1" customWidth="1"/>
    <col min="10001" max="10001" width="14.33203125" style="19" bestFit="1" customWidth="1"/>
    <col min="10002" max="10002" width="17.6640625" style="19" customWidth="1"/>
    <col min="10003" max="10003" width="14.44140625" style="19" customWidth="1"/>
    <col min="10004" max="10004" width="16.88671875" style="19" customWidth="1"/>
    <col min="10005" max="10005" width="17.44140625" style="19" customWidth="1"/>
    <col min="10006" max="10006" width="18.44140625" style="19" customWidth="1"/>
    <col min="10007" max="10008" width="18.5546875" style="19" customWidth="1"/>
    <col min="10009" max="10009" width="17.6640625" style="19" customWidth="1"/>
    <col min="10010" max="10010" width="11.109375" style="19" bestFit="1" customWidth="1"/>
    <col min="10011" max="10011" width="6.33203125" style="19" customWidth="1"/>
    <col min="10012" max="10012" width="7.44140625" style="19" bestFit="1" customWidth="1"/>
    <col min="10013" max="10016" width="7.44140625" style="19" customWidth="1"/>
    <col min="10017" max="10017" width="16.44140625" style="19" bestFit="1" customWidth="1"/>
    <col min="10018" max="10018" width="15.33203125" style="19" bestFit="1" customWidth="1"/>
    <col min="10019" max="10019" width="14" style="19" bestFit="1" customWidth="1"/>
    <col min="10020" max="10020" width="7.33203125" style="19" bestFit="1" customWidth="1"/>
    <col min="10021" max="10021" width="9.88671875" style="19" bestFit="1" customWidth="1"/>
    <col min="10022" max="10022" width="13.88671875" style="19" bestFit="1" customWidth="1"/>
    <col min="10023" max="10023" width="14.33203125" style="19" bestFit="1" customWidth="1"/>
    <col min="10024" max="10024" width="18.33203125" style="19" bestFit="1" customWidth="1"/>
    <col min="10025" max="10240" width="8.88671875" style="19"/>
    <col min="10241" max="10241" width="9.44140625" style="19" bestFit="1" customWidth="1"/>
    <col min="10242" max="10242" width="9.44140625" style="19" customWidth="1"/>
    <col min="10243" max="10244" width="12.88671875" style="19" bestFit="1" customWidth="1"/>
    <col min="10245" max="10245" width="13.109375" style="19" bestFit="1" customWidth="1"/>
    <col min="10246" max="10246" width="8.44140625" style="19" bestFit="1" customWidth="1"/>
    <col min="10247" max="10248" width="11.6640625" style="19" bestFit="1" customWidth="1"/>
    <col min="10249" max="10249" width="11.109375" style="19" bestFit="1" customWidth="1"/>
    <col min="10250" max="10251" width="11.6640625" style="19" bestFit="1" customWidth="1"/>
    <col min="10252" max="10253" width="12.44140625" style="19" bestFit="1" customWidth="1"/>
    <col min="10254" max="10254" width="9.44140625" style="19" bestFit="1" customWidth="1"/>
    <col min="10255" max="10255" width="7.44140625" style="19" bestFit="1" customWidth="1"/>
    <col min="10256" max="10256" width="7.5546875" style="19" bestFit="1" customWidth="1"/>
    <col min="10257" max="10257" width="14.33203125" style="19" bestFit="1" customWidth="1"/>
    <col min="10258" max="10258" width="17.6640625" style="19" customWidth="1"/>
    <col min="10259" max="10259" width="14.44140625" style="19" customWidth="1"/>
    <col min="10260" max="10260" width="16.88671875" style="19" customWidth="1"/>
    <col min="10261" max="10261" width="17.44140625" style="19" customWidth="1"/>
    <col min="10262" max="10262" width="18.44140625" style="19" customWidth="1"/>
    <col min="10263" max="10264" width="18.5546875" style="19" customWidth="1"/>
    <col min="10265" max="10265" width="17.6640625" style="19" customWidth="1"/>
    <col min="10266" max="10266" width="11.109375" style="19" bestFit="1" customWidth="1"/>
    <col min="10267" max="10267" width="6.33203125" style="19" customWidth="1"/>
    <col min="10268" max="10268" width="7.44140625" style="19" bestFit="1" customWidth="1"/>
    <col min="10269" max="10272" width="7.44140625" style="19" customWidth="1"/>
    <col min="10273" max="10273" width="16.44140625" style="19" bestFit="1" customWidth="1"/>
    <col min="10274" max="10274" width="15.33203125" style="19" bestFit="1" customWidth="1"/>
    <col min="10275" max="10275" width="14" style="19" bestFit="1" customWidth="1"/>
    <col min="10276" max="10276" width="7.33203125" style="19" bestFit="1" customWidth="1"/>
    <col min="10277" max="10277" width="9.88671875" style="19" bestFit="1" customWidth="1"/>
    <col min="10278" max="10278" width="13.88671875" style="19" bestFit="1" customWidth="1"/>
    <col min="10279" max="10279" width="14.33203125" style="19" bestFit="1" customWidth="1"/>
    <col min="10280" max="10280" width="18.33203125" style="19" bestFit="1" customWidth="1"/>
    <col min="10281" max="10496" width="8.88671875" style="19"/>
    <col min="10497" max="10497" width="9.44140625" style="19" bestFit="1" customWidth="1"/>
    <col min="10498" max="10498" width="9.44140625" style="19" customWidth="1"/>
    <col min="10499" max="10500" width="12.88671875" style="19" bestFit="1" customWidth="1"/>
    <col min="10501" max="10501" width="13.109375" style="19" bestFit="1" customWidth="1"/>
    <col min="10502" max="10502" width="8.44140625" style="19" bestFit="1" customWidth="1"/>
    <col min="10503" max="10504" width="11.6640625" style="19" bestFit="1" customWidth="1"/>
    <col min="10505" max="10505" width="11.109375" style="19" bestFit="1" customWidth="1"/>
    <col min="10506" max="10507" width="11.6640625" style="19" bestFit="1" customWidth="1"/>
    <col min="10508" max="10509" width="12.44140625" style="19" bestFit="1" customWidth="1"/>
    <col min="10510" max="10510" width="9.44140625" style="19" bestFit="1" customWidth="1"/>
    <col min="10511" max="10511" width="7.44140625" style="19" bestFit="1" customWidth="1"/>
    <col min="10512" max="10512" width="7.5546875" style="19" bestFit="1" customWidth="1"/>
    <col min="10513" max="10513" width="14.33203125" style="19" bestFit="1" customWidth="1"/>
    <col min="10514" max="10514" width="17.6640625" style="19" customWidth="1"/>
    <col min="10515" max="10515" width="14.44140625" style="19" customWidth="1"/>
    <col min="10516" max="10516" width="16.88671875" style="19" customWidth="1"/>
    <col min="10517" max="10517" width="17.44140625" style="19" customWidth="1"/>
    <col min="10518" max="10518" width="18.44140625" style="19" customWidth="1"/>
    <col min="10519" max="10520" width="18.5546875" style="19" customWidth="1"/>
    <col min="10521" max="10521" width="17.6640625" style="19" customWidth="1"/>
    <col min="10522" max="10522" width="11.109375" style="19" bestFit="1" customWidth="1"/>
    <col min="10523" max="10523" width="6.33203125" style="19" customWidth="1"/>
    <col min="10524" max="10524" width="7.44140625" style="19" bestFit="1" customWidth="1"/>
    <col min="10525" max="10528" width="7.44140625" style="19" customWidth="1"/>
    <col min="10529" max="10529" width="16.44140625" style="19" bestFit="1" customWidth="1"/>
    <col min="10530" max="10530" width="15.33203125" style="19" bestFit="1" customWidth="1"/>
    <col min="10531" max="10531" width="14" style="19" bestFit="1" customWidth="1"/>
    <col min="10532" max="10532" width="7.33203125" style="19" bestFit="1" customWidth="1"/>
    <col min="10533" max="10533" width="9.88671875" style="19" bestFit="1" customWidth="1"/>
    <col min="10534" max="10534" width="13.88671875" style="19" bestFit="1" customWidth="1"/>
    <col min="10535" max="10535" width="14.33203125" style="19" bestFit="1" customWidth="1"/>
    <col min="10536" max="10536" width="18.33203125" style="19" bestFit="1" customWidth="1"/>
    <col min="10537" max="10752" width="8.88671875" style="19"/>
    <col min="10753" max="10753" width="9.44140625" style="19" bestFit="1" customWidth="1"/>
    <col min="10754" max="10754" width="9.44140625" style="19" customWidth="1"/>
    <col min="10755" max="10756" width="12.88671875" style="19" bestFit="1" customWidth="1"/>
    <col min="10757" max="10757" width="13.109375" style="19" bestFit="1" customWidth="1"/>
    <col min="10758" max="10758" width="8.44140625" style="19" bestFit="1" customWidth="1"/>
    <col min="10759" max="10760" width="11.6640625" style="19" bestFit="1" customWidth="1"/>
    <col min="10761" max="10761" width="11.109375" style="19" bestFit="1" customWidth="1"/>
    <col min="10762" max="10763" width="11.6640625" style="19" bestFit="1" customWidth="1"/>
    <col min="10764" max="10765" width="12.44140625" style="19" bestFit="1" customWidth="1"/>
    <col min="10766" max="10766" width="9.44140625" style="19" bestFit="1" customWidth="1"/>
    <col min="10767" max="10767" width="7.44140625" style="19" bestFit="1" customWidth="1"/>
    <col min="10768" max="10768" width="7.5546875" style="19" bestFit="1" customWidth="1"/>
    <col min="10769" max="10769" width="14.33203125" style="19" bestFit="1" customWidth="1"/>
    <col min="10770" max="10770" width="17.6640625" style="19" customWidth="1"/>
    <col min="10771" max="10771" width="14.44140625" style="19" customWidth="1"/>
    <col min="10772" max="10772" width="16.88671875" style="19" customWidth="1"/>
    <col min="10773" max="10773" width="17.44140625" style="19" customWidth="1"/>
    <col min="10774" max="10774" width="18.44140625" style="19" customWidth="1"/>
    <col min="10775" max="10776" width="18.5546875" style="19" customWidth="1"/>
    <col min="10777" max="10777" width="17.6640625" style="19" customWidth="1"/>
    <col min="10778" max="10778" width="11.109375" style="19" bestFit="1" customWidth="1"/>
    <col min="10779" max="10779" width="6.33203125" style="19" customWidth="1"/>
    <col min="10780" max="10780" width="7.44140625" style="19" bestFit="1" customWidth="1"/>
    <col min="10781" max="10784" width="7.44140625" style="19" customWidth="1"/>
    <col min="10785" max="10785" width="16.44140625" style="19" bestFit="1" customWidth="1"/>
    <col min="10786" max="10786" width="15.33203125" style="19" bestFit="1" customWidth="1"/>
    <col min="10787" max="10787" width="14" style="19" bestFit="1" customWidth="1"/>
    <col min="10788" max="10788" width="7.33203125" style="19" bestFit="1" customWidth="1"/>
    <col min="10789" max="10789" width="9.88671875" style="19" bestFit="1" customWidth="1"/>
    <col min="10790" max="10790" width="13.88671875" style="19" bestFit="1" customWidth="1"/>
    <col min="10791" max="10791" width="14.33203125" style="19" bestFit="1" customWidth="1"/>
    <col min="10792" max="10792" width="18.33203125" style="19" bestFit="1" customWidth="1"/>
    <col min="10793" max="11008" width="8.88671875" style="19"/>
    <col min="11009" max="11009" width="9.44140625" style="19" bestFit="1" customWidth="1"/>
    <col min="11010" max="11010" width="9.44140625" style="19" customWidth="1"/>
    <col min="11011" max="11012" width="12.88671875" style="19" bestFit="1" customWidth="1"/>
    <col min="11013" max="11013" width="13.109375" style="19" bestFit="1" customWidth="1"/>
    <col min="11014" max="11014" width="8.44140625" style="19" bestFit="1" customWidth="1"/>
    <col min="11015" max="11016" width="11.6640625" style="19" bestFit="1" customWidth="1"/>
    <col min="11017" max="11017" width="11.109375" style="19" bestFit="1" customWidth="1"/>
    <col min="11018" max="11019" width="11.6640625" style="19" bestFit="1" customWidth="1"/>
    <col min="11020" max="11021" width="12.44140625" style="19" bestFit="1" customWidth="1"/>
    <col min="11022" max="11022" width="9.44140625" style="19" bestFit="1" customWidth="1"/>
    <col min="11023" max="11023" width="7.44140625" style="19" bestFit="1" customWidth="1"/>
    <col min="11024" max="11024" width="7.5546875" style="19" bestFit="1" customWidth="1"/>
    <col min="11025" max="11025" width="14.33203125" style="19" bestFit="1" customWidth="1"/>
    <col min="11026" max="11026" width="17.6640625" style="19" customWidth="1"/>
    <col min="11027" max="11027" width="14.44140625" style="19" customWidth="1"/>
    <col min="11028" max="11028" width="16.88671875" style="19" customWidth="1"/>
    <col min="11029" max="11029" width="17.44140625" style="19" customWidth="1"/>
    <col min="11030" max="11030" width="18.44140625" style="19" customWidth="1"/>
    <col min="11031" max="11032" width="18.5546875" style="19" customWidth="1"/>
    <col min="11033" max="11033" width="17.6640625" style="19" customWidth="1"/>
    <col min="11034" max="11034" width="11.109375" style="19" bestFit="1" customWidth="1"/>
    <col min="11035" max="11035" width="6.33203125" style="19" customWidth="1"/>
    <col min="11036" max="11036" width="7.44140625" style="19" bestFit="1" customWidth="1"/>
    <col min="11037" max="11040" width="7.44140625" style="19" customWidth="1"/>
    <col min="11041" max="11041" width="16.44140625" style="19" bestFit="1" customWidth="1"/>
    <col min="11042" max="11042" width="15.33203125" style="19" bestFit="1" customWidth="1"/>
    <col min="11043" max="11043" width="14" style="19" bestFit="1" customWidth="1"/>
    <col min="11044" max="11044" width="7.33203125" style="19" bestFit="1" customWidth="1"/>
    <col min="11045" max="11045" width="9.88671875" style="19" bestFit="1" customWidth="1"/>
    <col min="11046" max="11046" width="13.88671875" style="19" bestFit="1" customWidth="1"/>
    <col min="11047" max="11047" width="14.33203125" style="19" bestFit="1" customWidth="1"/>
    <col min="11048" max="11048" width="18.33203125" style="19" bestFit="1" customWidth="1"/>
    <col min="11049" max="11264" width="8.88671875" style="19"/>
    <col min="11265" max="11265" width="9.44140625" style="19" bestFit="1" customWidth="1"/>
    <col min="11266" max="11266" width="9.44140625" style="19" customWidth="1"/>
    <col min="11267" max="11268" width="12.88671875" style="19" bestFit="1" customWidth="1"/>
    <col min="11269" max="11269" width="13.109375" style="19" bestFit="1" customWidth="1"/>
    <col min="11270" max="11270" width="8.44140625" style="19" bestFit="1" customWidth="1"/>
    <col min="11271" max="11272" width="11.6640625" style="19" bestFit="1" customWidth="1"/>
    <col min="11273" max="11273" width="11.109375" style="19" bestFit="1" customWidth="1"/>
    <col min="11274" max="11275" width="11.6640625" style="19" bestFit="1" customWidth="1"/>
    <col min="11276" max="11277" width="12.44140625" style="19" bestFit="1" customWidth="1"/>
    <col min="11278" max="11278" width="9.44140625" style="19" bestFit="1" customWidth="1"/>
    <col min="11279" max="11279" width="7.44140625" style="19" bestFit="1" customWidth="1"/>
    <col min="11280" max="11280" width="7.5546875" style="19" bestFit="1" customWidth="1"/>
    <col min="11281" max="11281" width="14.33203125" style="19" bestFit="1" customWidth="1"/>
    <col min="11282" max="11282" width="17.6640625" style="19" customWidth="1"/>
    <col min="11283" max="11283" width="14.44140625" style="19" customWidth="1"/>
    <col min="11284" max="11284" width="16.88671875" style="19" customWidth="1"/>
    <col min="11285" max="11285" width="17.44140625" style="19" customWidth="1"/>
    <col min="11286" max="11286" width="18.44140625" style="19" customWidth="1"/>
    <col min="11287" max="11288" width="18.5546875" style="19" customWidth="1"/>
    <col min="11289" max="11289" width="17.6640625" style="19" customWidth="1"/>
    <col min="11290" max="11290" width="11.109375" style="19" bestFit="1" customWidth="1"/>
    <col min="11291" max="11291" width="6.33203125" style="19" customWidth="1"/>
    <col min="11292" max="11292" width="7.44140625" style="19" bestFit="1" customWidth="1"/>
    <col min="11293" max="11296" width="7.44140625" style="19" customWidth="1"/>
    <col min="11297" max="11297" width="16.44140625" style="19" bestFit="1" customWidth="1"/>
    <col min="11298" max="11298" width="15.33203125" style="19" bestFit="1" customWidth="1"/>
    <col min="11299" max="11299" width="14" style="19" bestFit="1" customWidth="1"/>
    <col min="11300" max="11300" width="7.33203125" style="19" bestFit="1" customWidth="1"/>
    <col min="11301" max="11301" width="9.88671875" style="19" bestFit="1" customWidth="1"/>
    <col min="11302" max="11302" width="13.88671875" style="19" bestFit="1" customWidth="1"/>
    <col min="11303" max="11303" width="14.33203125" style="19" bestFit="1" customWidth="1"/>
    <col min="11304" max="11304" width="18.33203125" style="19" bestFit="1" customWidth="1"/>
    <col min="11305" max="11520" width="8.88671875" style="19"/>
    <col min="11521" max="11521" width="9.44140625" style="19" bestFit="1" customWidth="1"/>
    <col min="11522" max="11522" width="9.44140625" style="19" customWidth="1"/>
    <col min="11523" max="11524" width="12.88671875" style="19" bestFit="1" customWidth="1"/>
    <col min="11525" max="11525" width="13.109375" style="19" bestFit="1" customWidth="1"/>
    <col min="11526" max="11526" width="8.44140625" style="19" bestFit="1" customWidth="1"/>
    <col min="11527" max="11528" width="11.6640625" style="19" bestFit="1" customWidth="1"/>
    <col min="11529" max="11529" width="11.109375" style="19" bestFit="1" customWidth="1"/>
    <col min="11530" max="11531" width="11.6640625" style="19" bestFit="1" customWidth="1"/>
    <col min="11532" max="11533" width="12.44140625" style="19" bestFit="1" customWidth="1"/>
    <col min="11534" max="11534" width="9.44140625" style="19" bestFit="1" customWidth="1"/>
    <col min="11535" max="11535" width="7.44140625" style="19" bestFit="1" customWidth="1"/>
    <col min="11536" max="11536" width="7.5546875" style="19" bestFit="1" customWidth="1"/>
    <col min="11537" max="11537" width="14.33203125" style="19" bestFit="1" customWidth="1"/>
    <col min="11538" max="11538" width="17.6640625" style="19" customWidth="1"/>
    <col min="11539" max="11539" width="14.44140625" style="19" customWidth="1"/>
    <col min="11540" max="11540" width="16.88671875" style="19" customWidth="1"/>
    <col min="11541" max="11541" width="17.44140625" style="19" customWidth="1"/>
    <col min="11542" max="11542" width="18.44140625" style="19" customWidth="1"/>
    <col min="11543" max="11544" width="18.5546875" style="19" customWidth="1"/>
    <col min="11545" max="11545" width="17.6640625" style="19" customWidth="1"/>
    <col min="11546" max="11546" width="11.109375" style="19" bestFit="1" customWidth="1"/>
    <col min="11547" max="11547" width="6.33203125" style="19" customWidth="1"/>
    <col min="11548" max="11548" width="7.44140625" style="19" bestFit="1" customWidth="1"/>
    <col min="11549" max="11552" width="7.44140625" style="19" customWidth="1"/>
    <col min="11553" max="11553" width="16.44140625" style="19" bestFit="1" customWidth="1"/>
    <col min="11554" max="11554" width="15.33203125" style="19" bestFit="1" customWidth="1"/>
    <col min="11555" max="11555" width="14" style="19" bestFit="1" customWidth="1"/>
    <col min="11556" max="11556" width="7.33203125" style="19" bestFit="1" customWidth="1"/>
    <col min="11557" max="11557" width="9.88671875" style="19" bestFit="1" customWidth="1"/>
    <col min="11558" max="11558" width="13.88671875" style="19" bestFit="1" customWidth="1"/>
    <col min="11559" max="11559" width="14.33203125" style="19" bestFit="1" customWidth="1"/>
    <col min="11560" max="11560" width="18.33203125" style="19" bestFit="1" customWidth="1"/>
    <col min="11561" max="11776" width="8.88671875" style="19"/>
    <col min="11777" max="11777" width="9.44140625" style="19" bestFit="1" customWidth="1"/>
    <col min="11778" max="11778" width="9.44140625" style="19" customWidth="1"/>
    <col min="11779" max="11780" width="12.88671875" style="19" bestFit="1" customWidth="1"/>
    <col min="11781" max="11781" width="13.109375" style="19" bestFit="1" customWidth="1"/>
    <col min="11782" max="11782" width="8.44140625" style="19" bestFit="1" customWidth="1"/>
    <col min="11783" max="11784" width="11.6640625" style="19" bestFit="1" customWidth="1"/>
    <col min="11785" max="11785" width="11.109375" style="19" bestFit="1" customWidth="1"/>
    <col min="11786" max="11787" width="11.6640625" style="19" bestFit="1" customWidth="1"/>
    <col min="11788" max="11789" width="12.44140625" style="19" bestFit="1" customWidth="1"/>
    <col min="11790" max="11790" width="9.44140625" style="19" bestFit="1" customWidth="1"/>
    <col min="11791" max="11791" width="7.44140625" style="19" bestFit="1" customWidth="1"/>
    <col min="11792" max="11792" width="7.5546875" style="19" bestFit="1" customWidth="1"/>
    <col min="11793" max="11793" width="14.33203125" style="19" bestFit="1" customWidth="1"/>
    <col min="11794" max="11794" width="17.6640625" style="19" customWidth="1"/>
    <col min="11795" max="11795" width="14.44140625" style="19" customWidth="1"/>
    <col min="11796" max="11796" width="16.88671875" style="19" customWidth="1"/>
    <col min="11797" max="11797" width="17.44140625" style="19" customWidth="1"/>
    <col min="11798" max="11798" width="18.44140625" style="19" customWidth="1"/>
    <col min="11799" max="11800" width="18.5546875" style="19" customWidth="1"/>
    <col min="11801" max="11801" width="17.6640625" style="19" customWidth="1"/>
    <col min="11802" max="11802" width="11.109375" style="19" bestFit="1" customWidth="1"/>
    <col min="11803" max="11803" width="6.33203125" style="19" customWidth="1"/>
    <col min="11804" max="11804" width="7.44140625" style="19" bestFit="1" customWidth="1"/>
    <col min="11805" max="11808" width="7.44140625" style="19" customWidth="1"/>
    <col min="11809" max="11809" width="16.44140625" style="19" bestFit="1" customWidth="1"/>
    <col min="11810" max="11810" width="15.33203125" style="19" bestFit="1" customWidth="1"/>
    <col min="11811" max="11811" width="14" style="19" bestFit="1" customWidth="1"/>
    <col min="11812" max="11812" width="7.33203125" style="19" bestFit="1" customWidth="1"/>
    <col min="11813" max="11813" width="9.88671875" style="19" bestFit="1" customWidth="1"/>
    <col min="11814" max="11814" width="13.88671875" style="19" bestFit="1" customWidth="1"/>
    <col min="11815" max="11815" width="14.33203125" style="19" bestFit="1" customWidth="1"/>
    <col min="11816" max="11816" width="18.33203125" style="19" bestFit="1" customWidth="1"/>
    <col min="11817" max="12032" width="8.88671875" style="19"/>
    <col min="12033" max="12033" width="9.44140625" style="19" bestFit="1" customWidth="1"/>
    <col min="12034" max="12034" width="9.44140625" style="19" customWidth="1"/>
    <col min="12035" max="12036" width="12.88671875" style="19" bestFit="1" customWidth="1"/>
    <col min="12037" max="12037" width="13.109375" style="19" bestFit="1" customWidth="1"/>
    <col min="12038" max="12038" width="8.44140625" style="19" bestFit="1" customWidth="1"/>
    <col min="12039" max="12040" width="11.6640625" style="19" bestFit="1" customWidth="1"/>
    <col min="12041" max="12041" width="11.109375" style="19" bestFit="1" customWidth="1"/>
    <col min="12042" max="12043" width="11.6640625" style="19" bestFit="1" customWidth="1"/>
    <col min="12044" max="12045" width="12.44140625" style="19" bestFit="1" customWidth="1"/>
    <col min="12046" max="12046" width="9.44140625" style="19" bestFit="1" customWidth="1"/>
    <col min="12047" max="12047" width="7.44140625" style="19" bestFit="1" customWidth="1"/>
    <col min="12048" max="12048" width="7.5546875" style="19" bestFit="1" customWidth="1"/>
    <col min="12049" max="12049" width="14.33203125" style="19" bestFit="1" customWidth="1"/>
    <col min="12050" max="12050" width="17.6640625" style="19" customWidth="1"/>
    <col min="12051" max="12051" width="14.44140625" style="19" customWidth="1"/>
    <col min="12052" max="12052" width="16.88671875" style="19" customWidth="1"/>
    <col min="12053" max="12053" width="17.44140625" style="19" customWidth="1"/>
    <col min="12054" max="12054" width="18.44140625" style="19" customWidth="1"/>
    <col min="12055" max="12056" width="18.5546875" style="19" customWidth="1"/>
    <col min="12057" max="12057" width="17.6640625" style="19" customWidth="1"/>
    <col min="12058" max="12058" width="11.109375" style="19" bestFit="1" customWidth="1"/>
    <col min="12059" max="12059" width="6.33203125" style="19" customWidth="1"/>
    <col min="12060" max="12060" width="7.44140625" style="19" bestFit="1" customWidth="1"/>
    <col min="12061" max="12064" width="7.44140625" style="19" customWidth="1"/>
    <col min="12065" max="12065" width="16.44140625" style="19" bestFit="1" customWidth="1"/>
    <col min="12066" max="12066" width="15.33203125" style="19" bestFit="1" customWidth="1"/>
    <col min="12067" max="12067" width="14" style="19" bestFit="1" customWidth="1"/>
    <col min="12068" max="12068" width="7.33203125" style="19" bestFit="1" customWidth="1"/>
    <col min="12069" max="12069" width="9.88671875" style="19" bestFit="1" customWidth="1"/>
    <col min="12070" max="12070" width="13.88671875" style="19" bestFit="1" customWidth="1"/>
    <col min="12071" max="12071" width="14.33203125" style="19" bestFit="1" customWidth="1"/>
    <col min="12072" max="12072" width="18.33203125" style="19" bestFit="1" customWidth="1"/>
    <col min="12073" max="12288" width="8.88671875" style="19"/>
    <col min="12289" max="12289" width="9.44140625" style="19" bestFit="1" customWidth="1"/>
    <col min="12290" max="12290" width="9.44140625" style="19" customWidth="1"/>
    <col min="12291" max="12292" width="12.88671875" style="19" bestFit="1" customWidth="1"/>
    <col min="12293" max="12293" width="13.109375" style="19" bestFit="1" customWidth="1"/>
    <col min="12294" max="12294" width="8.44140625" style="19" bestFit="1" customWidth="1"/>
    <col min="12295" max="12296" width="11.6640625" style="19" bestFit="1" customWidth="1"/>
    <col min="12297" max="12297" width="11.109375" style="19" bestFit="1" customWidth="1"/>
    <col min="12298" max="12299" width="11.6640625" style="19" bestFit="1" customWidth="1"/>
    <col min="12300" max="12301" width="12.44140625" style="19" bestFit="1" customWidth="1"/>
    <col min="12302" max="12302" width="9.44140625" style="19" bestFit="1" customWidth="1"/>
    <col min="12303" max="12303" width="7.44140625" style="19" bestFit="1" customWidth="1"/>
    <col min="12304" max="12304" width="7.5546875" style="19" bestFit="1" customWidth="1"/>
    <col min="12305" max="12305" width="14.33203125" style="19" bestFit="1" customWidth="1"/>
    <col min="12306" max="12306" width="17.6640625" style="19" customWidth="1"/>
    <col min="12307" max="12307" width="14.44140625" style="19" customWidth="1"/>
    <col min="12308" max="12308" width="16.88671875" style="19" customWidth="1"/>
    <col min="12309" max="12309" width="17.44140625" style="19" customWidth="1"/>
    <col min="12310" max="12310" width="18.44140625" style="19" customWidth="1"/>
    <col min="12311" max="12312" width="18.5546875" style="19" customWidth="1"/>
    <col min="12313" max="12313" width="17.6640625" style="19" customWidth="1"/>
    <col min="12314" max="12314" width="11.109375" style="19" bestFit="1" customWidth="1"/>
    <col min="12315" max="12315" width="6.33203125" style="19" customWidth="1"/>
    <col min="12316" max="12316" width="7.44140625" style="19" bestFit="1" customWidth="1"/>
    <col min="12317" max="12320" width="7.44140625" style="19" customWidth="1"/>
    <col min="12321" max="12321" width="16.44140625" style="19" bestFit="1" customWidth="1"/>
    <col min="12322" max="12322" width="15.33203125" style="19" bestFit="1" customWidth="1"/>
    <col min="12323" max="12323" width="14" style="19" bestFit="1" customWidth="1"/>
    <col min="12324" max="12324" width="7.33203125" style="19" bestFit="1" customWidth="1"/>
    <col min="12325" max="12325" width="9.88671875" style="19" bestFit="1" customWidth="1"/>
    <col min="12326" max="12326" width="13.88671875" style="19" bestFit="1" customWidth="1"/>
    <col min="12327" max="12327" width="14.33203125" style="19" bestFit="1" customWidth="1"/>
    <col min="12328" max="12328" width="18.33203125" style="19" bestFit="1" customWidth="1"/>
    <col min="12329" max="12544" width="8.88671875" style="19"/>
    <col min="12545" max="12545" width="9.44140625" style="19" bestFit="1" customWidth="1"/>
    <col min="12546" max="12546" width="9.44140625" style="19" customWidth="1"/>
    <col min="12547" max="12548" width="12.88671875" style="19" bestFit="1" customWidth="1"/>
    <col min="12549" max="12549" width="13.109375" style="19" bestFit="1" customWidth="1"/>
    <col min="12550" max="12550" width="8.44140625" style="19" bestFit="1" customWidth="1"/>
    <col min="12551" max="12552" width="11.6640625" style="19" bestFit="1" customWidth="1"/>
    <col min="12553" max="12553" width="11.109375" style="19" bestFit="1" customWidth="1"/>
    <col min="12554" max="12555" width="11.6640625" style="19" bestFit="1" customWidth="1"/>
    <col min="12556" max="12557" width="12.44140625" style="19" bestFit="1" customWidth="1"/>
    <col min="12558" max="12558" width="9.44140625" style="19" bestFit="1" customWidth="1"/>
    <col min="12559" max="12559" width="7.44140625" style="19" bestFit="1" customWidth="1"/>
    <col min="12560" max="12560" width="7.5546875" style="19" bestFit="1" customWidth="1"/>
    <col min="12561" max="12561" width="14.33203125" style="19" bestFit="1" customWidth="1"/>
    <col min="12562" max="12562" width="17.6640625" style="19" customWidth="1"/>
    <col min="12563" max="12563" width="14.44140625" style="19" customWidth="1"/>
    <col min="12564" max="12564" width="16.88671875" style="19" customWidth="1"/>
    <col min="12565" max="12565" width="17.44140625" style="19" customWidth="1"/>
    <col min="12566" max="12566" width="18.44140625" style="19" customWidth="1"/>
    <col min="12567" max="12568" width="18.5546875" style="19" customWidth="1"/>
    <col min="12569" max="12569" width="17.6640625" style="19" customWidth="1"/>
    <col min="12570" max="12570" width="11.109375" style="19" bestFit="1" customWidth="1"/>
    <col min="12571" max="12571" width="6.33203125" style="19" customWidth="1"/>
    <col min="12572" max="12572" width="7.44140625" style="19" bestFit="1" customWidth="1"/>
    <col min="12573" max="12576" width="7.44140625" style="19" customWidth="1"/>
    <col min="12577" max="12577" width="16.44140625" style="19" bestFit="1" customWidth="1"/>
    <col min="12578" max="12578" width="15.33203125" style="19" bestFit="1" customWidth="1"/>
    <col min="12579" max="12579" width="14" style="19" bestFit="1" customWidth="1"/>
    <col min="12580" max="12580" width="7.33203125" style="19" bestFit="1" customWidth="1"/>
    <col min="12581" max="12581" width="9.88671875" style="19" bestFit="1" customWidth="1"/>
    <col min="12582" max="12582" width="13.88671875" style="19" bestFit="1" customWidth="1"/>
    <col min="12583" max="12583" width="14.33203125" style="19" bestFit="1" customWidth="1"/>
    <col min="12584" max="12584" width="18.33203125" style="19" bestFit="1" customWidth="1"/>
    <col min="12585" max="12800" width="8.88671875" style="19"/>
    <col min="12801" max="12801" width="9.44140625" style="19" bestFit="1" customWidth="1"/>
    <col min="12802" max="12802" width="9.44140625" style="19" customWidth="1"/>
    <col min="12803" max="12804" width="12.88671875" style="19" bestFit="1" customWidth="1"/>
    <col min="12805" max="12805" width="13.109375" style="19" bestFit="1" customWidth="1"/>
    <col min="12806" max="12806" width="8.44140625" style="19" bestFit="1" customWidth="1"/>
    <col min="12807" max="12808" width="11.6640625" style="19" bestFit="1" customWidth="1"/>
    <col min="12809" max="12809" width="11.109375" style="19" bestFit="1" customWidth="1"/>
    <col min="12810" max="12811" width="11.6640625" style="19" bestFit="1" customWidth="1"/>
    <col min="12812" max="12813" width="12.44140625" style="19" bestFit="1" customWidth="1"/>
    <col min="12814" max="12814" width="9.44140625" style="19" bestFit="1" customWidth="1"/>
    <col min="12815" max="12815" width="7.44140625" style="19" bestFit="1" customWidth="1"/>
    <col min="12816" max="12816" width="7.5546875" style="19" bestFit="1" customWidth="1"/>
    <col min="12817" max="12817" width="14.33203125" style="19" bestFit="1" customWidth="1"/>
    <col min="12818" max="12818" width="17.6640625" style="19" customWidth="1"/>
    <col min="12819" max="12819" width="14.44140625" style="19" customWidth="1"/>
    <col min="12820" max="12820" width="16.88671875" style="19" customWidth="1"/>
    <col min="12821" max="12821" width="17.44140625" style="19" customWidth="1"/>
    <col min="12822" max="12822" width="18.44140625" style="19" customWidth="1"/>
    <col min="12823" max="12824" width="18.5546875" style="19" customWidth="1"/>
    <col min="12825" max="12825" width="17.6640625" style="19" customWidth="1"/>
    <col min="12826" max="12826" width="11.109375" style="19" bestFit="1" customWidth="1"/>
    <col min="12827" max="12827" width="6.33203125" style="19" customWidth="1"/>
    <col min="12828" max="12828" width="7.44140625" style="19" bestFit="1" customWidth="1"/>
    <col min="12829" max="12832" width="7.44140625" style="19" customWidth="1"/>
    <col min="12833" max="12833" width="16.44140625" style="19" bestFit="1" customWidth="1"/>
    <col min="12834" max="12834" width="15.33203125" style="19" bestFit="1" customWidth="1"/>
    <col min="12835" max="12835" width="14" style="19" bestFit="1" customWidth="1"/>
    <col min="12836" max="12836" width="7.33203125" style="19" bestFit="1" customWidth="1"/>
    <col min="12837" max="12837" width="9.88671875" style="19" bestFit="1" customWidth="1"/>
    <col min="12838" max="12838" width="13.88671875" style="19" bestFit="1" customWidth="1"/>
    <col min="12839" max="12839" width="14.33203125" style="19" bestFit="1" customWidth="1"/>
    <col min="12840" max="12840" width="18.33203125" style="19" bestFit="1" customWidth="1"/>
    <col min="12841" max="13056" width="8.88671875" style="19"/>
    <col min="13057" max="13057" width="9.44140625" style="19" bestFit="1" customWidth="1"/>
    <col min="13058" max="13058" width="9.44140625" style="19" customWidth="1"/>
    <col min="13059" max="13060" width="12.88671875" style="19" bestFit="1" customWidth="1"/>
    <col min="13061" max="13061" width="13.109375" style="19" bestFit="1" customWidth="1"/>
    <col min="13062" max="13062" width="8.44140625" style="19" bestFit="1" customWidth="1"/>
    <col min="13063" max="13064" width="11.6640625" style="19" bestFit="1" customWidth="1"/>
    <col min="13065" max="13065" width="11.109375" style="19" bestFit="1" customWidth="1"/>
    <col min="13066" max="13067" width="11.6640625" style="19" bestFit="1" customWidth="1"/>
    <col min="13068" max="13069" width="12.44140625" style="19" bestFit="1" customWidth="1"/>
    <col min="13070" max="13070" width="9.44140625" style="19" bestFit="1" customWidth="1"/>
    <col min="13071" max="13071" width="7.44140625" style="19" bestFit="1" customWidth="1"/>
    <col min="13072" max="13072" width="7.5546875" style="19" bestFit="1" customWidth="1"/>
    <col min="13073" max="13073" width="14.33203125" style="19" bestFit="1" customWidth="1"/>
    <col min="13074" max="13074" width="17.6640625" style="19" customWidth="1"/>
    <col min="13075" max="13075" width="14.44140625" style="19" customWidth="1"/>
    <col min="13076" max="13076" width="16.88671875" style="19" customWidth="1"/>
    <col min="13077" max="13077" width="17.44140625" style="19" customWidth="1"/>
    <col min="13078" max="13078" width="18.44140625" style="19" customWidth="1"/>
    <col min="13079" max="13080" width="18.5546875" style="19" customWidth="1"/>
    <col min="13081" max="13081" width="17.6640625" style="19" customWidth="1"/>
    <col min="13082" max="13082" width="11.109375" style="19" bestFit="1" customWidth="1"/>
    <col min="13083" max="13083" width="6.33203125" style="19" customWidth="1"/>
    <col min="13084" max="13084" width="7.44140625" style="19" bestFit="1" customWidth="1"/>
    <col min="13085" max="13088" width="7.44140625" style="19" customWidth="1"/>
    <col min="13089" max="13089" width="16.44140625" style="19" bestFit="1" customWidth="1"/>
    <col min="13090" max="13090" width="15.33203125" style="19" bestFit="1" customWidth="1"/>
    <col min="13091" max="13091" width="14" style="19" bestFit="1" customWidth="1"/>
    <col min="13092" max="13092" width="7.33203125" style="19" bestFit="1" customWidth="1"/>
    <col min="13093" max="13093" width="9.88671875" style="19" bestFit="1" customWidth="1"/>
    <col min="13094" max="13094" width="13.88671875" style="19" bestFit="1" customWidth="1"/>
    <col min="13095" max="13095" width="14.33203125" style="19" bestFit="1" customWidth="1"/>
    <col min="13096" max="13096" width="18.33203125" style="19" bestFit="1" customWidth="1"/>
    <col min="13097" max="13312" width="8.88671875" style="19"/>
    <col min="13313" max="13313" width="9.44140625" style="19" bestFit="1" customWidth="1"/>
    <col min="13314" max="13314" width="9.44140625" style="19" customWidth="1"/>
    <col min="13315" max="13316" width="12.88671875" style="19" bestFit="1" customWidth="1"/>
    <col min="13317" max="13317" width="13.109375" style="19" bestFit="1" customWidth="1"/>
    <col min="13318" max="13318" width="8.44140625" style="19" bestFit="1" customWidth="1"/>
    <col min="13319" max="13320" width="11.6640625" style="19" bestFit="1" customWidth="1"/>
    <col min="13321" max="13321" width="11.109375" style="19" bestFit="1" customWidth="1"/>
    <col min="13322" max="13323" width="11.6640625" style="19" bestFit="1" customWidth="1"/>
    <col min="13324" max="13325" width="12.44140625" style="19" bestFit="1" customWidth="1"/>
    <col min="13326" max="13326" width="9.44140625" style="19" bestFit="1" customWidth="1"/>
    <col min="13327" max="13327" width="7.44140625" style="19" bestFit="1" customWidth="1"/>
    <col min="13328" max="13328" width="7.5546875" style="19" bestFit="1" customWidth="1"/>
    <col min="13329" max="13329" width="14.33203125" style="19" bestFit="1" customWidth="1"/>
    <col min="13330" max="13330" width="17.6640625" style="19" customWidth="1"/>
    <col min="13331" max="13331" width="14.44140625" style="19" customWidth="1"/>
    <col min="13332" max="13332" width="16.88671875" style="19" customWidth="1"/>
    <col min="13333" max="13333" width="17.44140625" style="19" customWidth="1"/>
    <col min="13334" max="13334" width="18.44140625" style="19" customWidth="1"/>
    <col min="13335" max="13336" width="18.5546875" style="19" customWidth="1"/>
    <col min="13337" max="13337" width="17.6640625" style="19" customWidth="1"/>
    <col min="13338" max="13338" width="11.109375" style="19" bestFit="1" customWidth="1"/>
    <col min="13339" max="13339" width="6.33203125" style="19" customWidth="1"/>
    <col min="13340" max="13340" width="7.44140625" style="19" bestFit="1" customWidth="1"/>
    <col min="13341" max="13344" width="7.44140625" style="19" customWidth="1"/>
    <col min="13345" max="13345" width="16.44140625" style="19" bestFit="1" customWidth="1"/>
    <col min="13346" max="13346" width="15.33203125" style="19" bestFit="1" customWidth="1"/>
    <col min="13347" max="13347" width="14" style="19" bestFit="1" customWidth="1"/>
    <col min="13348" max="13348" width="7.33203125" style="19" bestFit="1" customWidth="1"/>
    <col min="13349" max="13349" width="9.88671875" style="19" bestFit="1" customWidth="1"/>
    <col min="13350" max="13350" width="13.88671875" style="19" bestFit="1" customWidth="1"/>
    <col min="13351" max="13351" width="14.33203125" style="19" bestFit="1" customWidth="1"/>
    <col min="13352" max="13352" width="18.33203125" style="19" bestFit="1" customWidth="1"/>
    <col min="13353" max="13568" width="8.88671875" style="19"/>
    <col min="13569" max="13569" width="9.44140625" style="19" bestFit="1" customWidth="1"/>
    <col min="13570" max="13570" width="9.44140625" style="19" customWidth="1"/>
    <col min="13571" max="13572" width="12.88671875" style="19" bestFit="1" customWidth="1"/>
    <col min="13573" max="13573" width="13.109375" style="19" bestFit="1" customWidth="1"/>
    <col min="13574" max="13574" width="8.44140625" style="19" bestFit="1" customWidth="1"/>
    <col min="13575" max="13576" width="11.6640625" style="19" bestFit="1" customWidth="1"/>
    <col min="13577" max="13577" width="11.109375" style="19" bestFit="1" customWidth="1"/>
    <col min="13578" max="13579" width="11.6640625" style="19" bestFit="1" customWidth="1"/>
    <col min="13580" max="13581" width="12.44140625" style="19" bestFit="1" customWidth="1"/>
    <col min="13582" max="13582" width="9.44140625" style="19" bestFit="1" customWidth="1"/>
    <col min="13583" max="13583" width="7.44140625" style="19" bestFit="1" customWidth="1"/>
    <col min="13584" max="13584" width="7.5546875" style="19" bestFit="1" customWidth="1"/>
    <col min="13585" max="13585" width="14.33203125" style="19" bestFit="1" customWidth="1"/>
    <col min="13586" max="13586" width="17.6640625" style="19" customWidth="1"/>
    <col min="13587" max="13587" width="14.44140625" style="19" customWidth="1"/>
    <col min="13588" max="13588" width="16.88671875" style="19" customWidth="1"/>
    <col min="13589" max="13589" width="17.44140625" style="19" customWidth="1"/>
    <col min="13590" max="13590" width="18.44140625" style="19" customWidth="1"/>
    <col min="13591" max="13592" width="18.5546875" style="19" customWidth="1"/>
    <col min="13593" max="13593" width="17.6640625" style="19" customWidth="1"/>
    <col min="13594" max="13594" width="11.109375" style="19" bestFit="1" customWidth="1"/>
    <col min="13595" max="13595" width="6.33203125" style="19" customWidth="1"/>
    <col min="13596" max="13596" width="7.44140625" style="19" bestFit="1" customWidth="1"/>
    <col min="13597" max="13600" width="7.44140625" style="19" customWidth="1"/>
    <col min="13601" max="13601" width="16.44140625" style="19" bestFit="1" customWidth="1"/>
    <col min="13602" max="13602" width="15.33203125" style="19" bestFit="1" customWidth="1"/>
    <col min="13603" max="13603" width="14" style="19" bestFit="1" customWidth="1"/>
    <col min="13604" max="13604" width="7.33203125" style="19" bestFit="1" customWidth="1"/>
    <col min="13605" max="13605" width="9.88671875" style="19" bestFit="1" customWidth="1"/>
    <col min="13606" max="13606" width="13.88671875" style="19" bestFit="1" customWidth="1"/>
    <col min="13607" max="13607" width="14.33203125" style="19" bestFit="1" customWidth="1"/>
    <col min="13608" max="13608" width="18.33203125" style="19" bestFit="1" customWidth="1"/>
    <col min="13609" max="13824" width="8.88671875" style="19"/>
    <col min="13825" max="13825" width="9.44140625" style="19" bestFit="1" customWidth="1"/>
    <col min="13826" max="13826" width="9.44140625" style="19" customWidth="1"/>
    <col min="13827" max="13828" width="12.88671875" style="19" bestFit="1" customWidth="1"/>
    <col min="13829" max="13829" width="13.109375" style="19" bestFit="1" customWidth="1"/>
    <col min="13830" max="13830" width="8.44140625" style="19" bestFit="1" customWidth="1"/>
    <col min="13831" max="13832" width="11.6640625" style="19" bestFit="1" customWidth="1"/>
    <col min="13833" max="13833" width="11.109375" style="19" bestFit="1" customWidth="1"/>
    <col min="13834" max="13835" width="11.6640625" style="19" bestFit="1" customWidth="1"/>
    <col min="13836" max="13837" width="12.44140625" style="19" bestFit="1" customWidth="1"/>
    <col min="13838" max="13838" width="9.44140625" style="19" bestFit="1" customWidth="1"/>
    <col min="13839" max="13839" width="7.44140625" style="19" bestFit="1" customWidth="1"/>
    <col min="13840" max="13840" width="7.5546875" style="19" bestFit="1" customWidth="1"/>
    <col min="13841" max="13841" width="14.33203125" style="19" bestFit="1" customWidth="1"/>
    <col min="13842" max="13842" width="17.6640625" style="19" customWidth="1"/>
    <col min="13843" max="13843" width="14.44140625" style="19" customWidth="1"/>
    <col min="13844" max="13844" width="16.88671875" style="19" customWidth="1"/>
    <col min="13845" max="13845" width="17.44140625" style="19" customWidth="1"/>
    <col min="13846" max="13846" width="18.44140625" style="19" customWidth="1"/>
    <col min="13847" max="13848" width="18.5546875" style="19" customWidth="1"/>
    <col min="13849" max="13849" width="17.6640625" style="19" customWidth="1"/>
    <col min="13850" max="13850" width="11.109375" style="19" bestFit="1" customWidth="1"/>
    <col min="13851" max="13851" width="6.33203125" style="19" customWidth="1"/>
    <col min="13852" max="13852" width="7.44140625" style="19" bestFit="1" customWidth="1"/>
    <col min="13853" max="13856" width="7.44140625" style="19" customWidth="1"/>
    <col min="13857" max="13857" width="16.44140625" style="19" bestFit="1" customWidth="1"/>
    <col min="13858" max="13858" width="15.33203125" style="19" bestFit="1" customWidth="1"/>
    <col min="13859" max="13859" width="14" style="19" bestFit="1" customWidth="1"/>
    <col min="13860" max="13860" width="7.33203125" style="19" bestFit="1" customWidth="1"/>
    <col min="13861" max="13861" width="9.88671875" style="19" bestFit="1" customWidth="1"/>
    <col min="13862" max="13862" width="13.88671875" style="19" bestFit="1" customWidth="1"/>
    <col min="13863" max="13863" width="14.33203125" style="19" bestFit="1" customWidth="1"/>
    <col min="13864" max="13864" width="18.33203125" style="19" bestFit="1" customWidth="1"/>
    <col min="13865" max="14080" width="8.88671875" style="19"/>
    <col min="14081" max="14081" width="9.44140625" style="19" bestFit="1" customWidth="1"/>
    <col min="14082" max="14082" width="9.44140625" style="19" customWidth="1"/>
    <col min="14083" max="14084" width="12.88671875" style="19" bestFit="1" customWidth="1"/>
    <col min="14085" max="14085" width="13.109375" style="19" bestFit="1" customWidth="1"/>
    <col min="14086" max="14086" width="8.44140625" style="19" bestFit="1" customWidth="1"/>
    <col min="14087" max="14088" width="11.6640625" style="19" bestFit="1" customWidth="1"/>
    <col min="14089" max="14089" width="11.109375" style="19" bestFit="1" customWidth="1"/>
    <col min="14090" max="14091" width="11.6640625" style="19" bestFit="1" customWidth="1"/>
    <col min="14092" max="14093" width="12.44140625" style="19" bestFit="1" customWidth="1"/>
    <col min="14094" max="14094" width="9.44140625" style="19" bestFit="1" customWidth="1"/>
    <col min="14095" max="14095" width="7.44140625" style="19" bestFit="1" customWidth="1"/>
    <col min="14096" max="14096" width="7.5546875" style="19" bestFit="1" customWidth="1"/>
    <col min="14097" max="14097" width="14.33203125" style="19" bestFit="1" customWidth="1"/>
    <col min="14098" max="14098" width="17.6640625" style="19" customWidth="1"/>
    <col min="14099" max="14099" width="14.44140625" style="19" customWidth="1"/>
    <col min="14100" max="14100" width="16.88671875" style="19" customWidth="1"/>
    <col min="14101" max="14101" width="17.44140625" style="19" customWidth="1"/>
    <col min="14102" max="14102" width="18.44140625" style="19" customWidth="1"/>
    <col min="14103" max="14104" width="18.5546875" style="19" customWidth="1"/>
    <col min="14105" max="14105" width="17.6640625" style="19" customWidth="1"/>
    <col min="14106" max="14106" width="11.109375" style="19" bestFit="1" customWidth="1"/>
    <col min="14107" max="14107" width="6.33203125" style="19" customWidth="1"/>
    <col min="14108" max="14108" width="7.44140625" style="19" bestFit="1" customWidth="1"/>
    <col min="14109" max="14112" width="7.44140625" style="19" customWidth="1"/>
    <col min="14113" max="14113" width="16.44140625" style="19" bestFit="1" customWidth="1"/>
    <col min="14114" max="14114" width="15.33203125" style="19" bestFit="1" customWidth="1"/>
    <col min="14115" max="14115" width="14" style="19" bestFit="1" customWidth="1"/>
    <col min="14116" max="14116" width="7.33203125" style="19" bestFit="1" customWidth="1"/>
    <col min="14117" max="14117" width="9.88671875" style="19" bestFit="1" customWidth="1"/>
    <col min="14118" max="14118" width="13.88671875" style="19" bestFit="1" customWidth="1"/>
    <col min="14119" max="14119" width="14.33203125" style="19" bestFit="1" customWidth="1"/>
    <col min="14120" max="14120" width="18.33203125" style="19" bestFit="1" customWidth="1"/>
    <col min="14121" max="14336" width="8.88671875" style="19"/>
    <col min="14337" max="14337" width="9.44140625" style="19" bestFit="1" customWidth="1"/>
    <col min="14338" max="14338" width="9.44140625" style="19" customWidth="1"/>
    <col min="14339" max="14340" width="12.88671875" style="19" bestFit="1" customWidth="1"/>
    <col min="14341" max="14341" width="13.109375" style="19" bestFit="1" customWidth="1"/>
    <col min="14342" max="14342" width="8.44140625" style="19" bestFit="1" customWidth="1"/>
    <col min="14343" max="14344" width="11.6640625" style="19" bestFit="1" customWidth="1"/>
    <col min="14345" max="14345" width="11.109375" style="19" bestFit="1" customWidth="1"/>
    <col min="14346" max="14347" width="11.6640625" style="19" bestFit="1" customWidth="1"/>
    <col min="14348" max="14349" width="12.44140625" style="19" bestFit="1" customWidth="1"/>
    <col min="14350" max="14350" width="9.44140625" style="19" bestFit="1" customWidth="1"/>
    <col min="14351" max="14351" width="7.44140625" style="19" bestFit="1" customWidth="1"/>
    <col min="14352" max="14352" width="7.5546875" style="19" bestFit="1" customWidth="1"/>
    <col min="14353" max="14353" width="14.33203125" style="19" bestFit="1" customWidth="1"/>
    <col min="14354" max="14354" width="17.6640625" style="19" customWidth="1"/>
    <col min="14355" max="14355" width="14.44140625" style="19" customWidth="1"/>
    <col min="14356" max="14356" width="16.88671875" style="19" customWidth="1"/>
    <col min="14357" max="14357" width="17.44140625" style="19" customWidth="1"/>
    <col min="14358" max="14358" width="18.44140625" style="19" customWidth="1"/>
    <col min="14359" max="14360" width="18.5546875" style="19" customWidth="1"/>
    <col min="14361" max="14361" width="17.6640625" style="19" customWidth="1"/>
    <col min="14362" max="14362" width="11.109375" style="19" bestFit="1" customWidth="1"/>
    <col min="14363" max="14363" width="6.33203125" style="19" customWidth="1"/>
    <col min="14364" max="14364" width="7.44140625" style="19" bestFit="1" customWidth="1"/>
    <col min="14365" max="14368" width="7.44140625" style="19" customWidth="1"/>
    <col min="14369" max="14369" width="16.44140625" style="19" bestFit="1" customWidth="1"/>
    <col min="14370" max="14370" width="15.33203125" style="19" bestFit="1" customWidth="1"/>
    <col min="14371" max="14371" width="14" style="19" bestFit="1" customWidth="1"/>
    <col min="14372" max="14372" width="7.33203125" style="19" bestFit="1" customWidth="1"/>
    <col min="14373" max="14373" width="9.88671875" style="19" bestFit="1" customWidth="1"/>
    <col min="14374" max="14374" width="13.88671875" style="19" bestFit="1" customWidth="1"/>
    <col min="14375" max="14375" width="14.33203125" style="19" bestFit="1" customWidth="1"/>
    <col min="14376" max="14376" width="18.33203125" style="19" bestFit="1" customWidth="1"/>
    <col min="14377" max="14592" width="8.88671875" style="19"/>
    <col min="14593" max="14593" width="9.44140625" style="19" bestFit="1" customWidth="1"/>
    <col min="14594" max="14594" width="9.44140625" style="19" customWidth="1"/>
    <col min="14595" max="14596" width="12.88671875" style="19" bestFit="1" customWidth="1"/>
    <col min="14597" max="14597" width="13.109375" style="19" bestFit="1" customWidth="1"/>
    <col min="14598" max="14598" width="8.44140625" style="19" bestFit="1" customWidth="1"/>
    <col min="14599" max="14600" width="11.6640625" style="19" bestFit="1" customWidth="1"/>
    <col min="14601" max="14601" width="11.109375" style="19" bestFit="1" customWidth="1"/>
    <col min="14602" max="14603" width="11.6640625" style="19" bestFit="1" customWidth="1"/>
    <col min="14604" max="14605" width="12.44140625" style="19" bestFit="1" customWidth="1"/>
    <col min="14606" max="14606" width="9.44140625" style="19" bestFit="1" customWidth="1"/>
    <col min="14607" max="14607" width="7.44140625" style="19" bestFit="1" customWidth="1"/>
    <col min="14608" max="14608" width="7.5546875" style="19" bestFit="1" customWidth="1"/>
    <col min="14609" max="14609" width="14.33203125" style="19" bestFit="1" customWidth="1"/>
    <col min="14610" max="14610" width="17.6640625" style="19" customWidth="1"/>
    <col min="14611" max="14611" width="14.44140625" style="19" customWidth="1"/>
    <col min="14612" max="14612" width="16.88671875" style="19" customWidth="1"/>
    <col min="14613" max="14613" width="17.44140625" style="19" customWidth="1"/>
    <col min="14614" max="14614" width="18.44140625" style="19" customWidth="1"/>
    <col min="14615" max="14616" width="18.5546875" style="19" customWidth="1"/>
    <col min="14617" max="14617" width="17.6640625" style="19" customWidth="1"/>
    <col min="14618" max="14618" width="11.109375" style="19" bestFit="1" customWidth="1"/>
    <col min="14619" max="14619" width="6.33203125" style="19" customWidth="1"/>
    <col min="14620" max="14620" width="7.44140625" style="19" bestFit="1" customWidth="1"/>
    <col min="14621" max="14624" width="7.44140625" style="19" customWidth="1"/>
    <col min="14625" max="14625" width="16.44140625" style="19" bestFit="1" customWidth="1"/>
    <col min="14626" max="14626" width="15.33203125" style="19" bestFit="1" customWidth="1"/>
    <col min="14627" max="14627" width="14" style="19" bestFit="1" customWidth="1"/>
    <col min="14628" max="14628" width="7.33203125" style="19" bestFit="1" customWidth="1"/>
    <col min="14629" max="14629" width="9.88671875" style="19" bestFit="1" customWidth="1"/>
    <col min="14630" max="14630" width="13.88671875" style="19" bestFit="1" customWidth="1"/>
    <col min="14631" max="14631" width="14.33203125" style="19" bestFit="1" customWidth="1"/>
    <col min="14632" max="14632" width="18.33203125" style="19" bestFit="1" customWidth="1"/>
    <col min="14633" max="14848" width="8.88671875" style="19"/>
    <col min="14849" max="14849" width="9.44140625" style="19" bestFit="1" customWidth="1"/>
    <col min="14850" max="14850" width="9.44140625" style="19" customWidth="1"/>
    <col min="14851" max="14852" width="12.88671875" style="19" bestFit="1" customWidth="1"/>
    <col min="14853" max="14853" width="13.109375" style="19" bestFit="1" customWidth="1"/>
    <col min="14854" max="14854" width="8.44140625" style="19" bestFit="1" customWidth="1"/>
    <col min="14855" max="14856" width="11.6640625" style="19" bestFit="1" customWidth="1"/>
    <col min="14857" max="14857" width="11.109375" style="19" bestFit="1" customWidth="1"/>
    <col min="14858" max="14859" width="11.6640625" style="19" bestFit="1" customWidth="1"/>
    <col min="14860" max="14861" width="12.44140625" style="19" bestFit="1" customWidth="1"/>
    <col min="14862" max="14862" width="9.44140625" style="19" bestFit="1" customWidth="1"/>
    <col min="14863" max="14863" width="7.44140625" style="19" bestFit="1" customWidth="1"/>
    <col min="14864" max="14864" width="7.5546875" style="19" bestFit="1" customWidth="1"/>
    <col min="14865" max="14865" width="14.33203125" style="19" bestFit="1" customWidth="1"/>
    <col min="14866" max="14866" width="17.6640625" style="19" customWidth="1"/>
    <col min="14867" max="14867" width="14.44140625" style="19" customWidth="1"/>
    <col min="14868" max="14868" width="16.88671875" style="19" customWidth="1"/>
    <col min="14869" max="14869" width="17.44140625" style="19" customWidth="1"/>
    <col min="14870" max="14870" width="18.44140625" style="19" customWidth="1"/>
    <col min="14871" max="14872" width="18.5546875" style="19" customWidth="1"/>
    <col min="14873" max="14873" width="17.6640625" style="19" customWidth="1"/>
    <col min="14874" max="14874" width="11.109375" style="19" bestFit="1" customWidth="1"/>
    <col min="14875" max="14875" width="6.33203125" style="19" customWidth="1"/>
    <col min="14876" max="14876" width="7.44140625" style="19" bestFit="1" customWidth="1"/>
    <col min="14877" max="14880" width="7.44140625" style="19" customWidth="1"/>
    <col min="14881" max="14881" width="16.44140625" style="19" bestFit="1" customWidth="1"/>
    <col min="14882" max="14882" width="15.33203125" style="19" bestFit="1" customWidth="1"/>
    <col min="14883" max="14883" width="14" style="19" bestFit="1" customWidth="1"/>
    <col min="14884" max="14884" width="7.33203125" style="19" bestFit="1" customWidth="1"/>
    <col min="14885" max="14885" width="9.88671875" style="19" bestFit="1" customWidth="1"/>
    <col min="14886" max="14886" width="13.88671875" style="19" bestFit="1" customWidth="1"/>
    <col min="14887" max="14887" width="14.33203125" style="19" bestFit="1" customWidth="1"/>
    <col min="14888" max="14888" width="18.33203125" style="19" bestFit="1" customWidth="1"/>
    <col min="14889" max="15104" width="8.88671875" style="19"/>
    <col min="15105" max="15105" width="9.44140625" style="19" bestFit="1" customWidth="1"/>
    <col min="15106" max="15106" width="9.44140625" style="19" customWidth="1"/>
    <col min="15107" max="15108" width="12.88671875" style="19" bestFit="1" customWidth="1"/>
    <col min="15109" max="15109" width="13.109375" style="19" bestFit="1" customWidth="1"/>
    <col min="15110" max="15110" width="8.44140625" style="19" bestFit="1" customWidth="1"/>
    <col min="15111" max="15112" width="11.6640625" style="19" bestFit="1" customWidth="1"/>
    <col min="15113" max="15113" width="11.109375" style="19" bestFit="1" customWidth="1"/>
    <col min="15114" max="15115" width="11.6640625" style="19" bestFit="1" customWidth="1"/>
    <col min="15116" max="15117" width="12.44140625" style="19" bestFit="1" customWidth="1"/>
    <col min="15118" max="15118" width="9.44140625" style="19" bestFit="1" customWidth="1"/>
    <col min="15119" max="15119" width="7.44140625" style="19" bestFit="1" customWidth="1"/>
    <col min="15120" max="15120" width="7.5546875" style="19" bestFit="1" customWidth="1"/>
    <col min="15121" max="15121" width="14.33203125" style="19" bestFit="1" customWidth="1"/>
    <col min="15122" max="15122" width="17.6640625" style="19" customWidth="1"/>
    <col min="15123" max="15123" width="14.44140625" style="19" customWidth="1"/>
    <col min="15124" max="15124" width="16.88671875" style="19" customWidth="1"/>
    <col min="15125" max="15125" width="17.44140625" style="19" customWidth="1"/>
    <col min="15126" max="15126" width="18.44140625" style="19" customWidth="1"/>
    <col min="15127" max="15128" width="18.5546875" style="19" customWidth="1"/>
    <col min="15129" max="15129" width="17.6640625" style="19" customWidth="1"/>
    <col min="15130" max="15130" width="11.109375" style="19" bestFit="1" customWidth="1"/>
    <col min="15131" max="15131" width="6.33203125" style="19" customWidth="1"/>
    <col min="15132" max="15132" width="7.44140625" style="19" bestFit="1" customWidth="1"/>
    <col min="15133" max="15136" width="7.44140625" style="19" customWidth="1"/>
    <col min="15137" max="15137" width="16.44140625" style="19" bestFit="1" customWidth="1"/>
    <col min="15138" max="15138" width="15.33203125" style="19" bestFit="1" customWidth="1"/>
    <col min="15139" max="15139" width="14" style="19" bestFit="1" customWidth="1"/>
    <col min="15140" max="15140" width="7.33203125" style="19" bestFit="1" customWidth="1"/>
    <col min="15141" max="15141" width="9.88671875" style="19" bestFit="1" customWidth="1"/>
    <col min="15142" max="15142" width="13.88671875" style="19" bestFit="1" customWidth="1"/>
    <col min="15143" max="15143" width="14.33203125" style="19" bestFit="1" customWidth="1"/>
    <col min="15144" max="15144" width="18.33203125" style="19" bestFit="1" customWidth="1"/>
    <col min="15145" max="15360" width="8.88671875" style="19"/>
    <col min="15361" max="15361" width="9.44140625" style="19" bestFit="1" customWidth="1"/>
    <col min="15362" max="15362" width="9.44140625" style="19" customWidth="1"/>
    <col min="15363" max="15364" width="12.88671875" style="19" bestFit="1" customWidth="1"/>
    <col min="15365" max="15365" width="13.109375" style="19" bestFit="1" customWidth="1"/>
    <col min="15366" max="15366" width="8.44140625" style="19" bestFit="1" customWidth="1"/>
    <col min="15367" max="15368" width="11.6640625" style="19" bestFit="1" customWidth="1"/>
    <col min="15369" max="15369" width="11.109375" style="19" bestFit="1" customWidth="1"/>
    <col min="15370" max="15371" width="11.6640625" style="19" bestFit="1" customWidth="1"/>
    <col min="15372" max="15373" width="12.44140625" style="19" bestFit="1" customWidth="1"/>
    <col min="15374" max="15374" width="9.44140625" style="19" bestFit="1" customWidth="1"/>
    <col min="15375" max="15375" width="7.44140625" style="19" bestFit="1" customWidth="1"/>
    <col min="15376" max="15376" width="7.5546875" style="19" bestFit="1" customWidth="1"/>
    <col min="15377" max="15377" width="14.33203125" style="19" bestFit="1" customWidth="1"/>
    <col min="15378" max="15378" width="17.6640625" style="19" customWidth="1"/>
    <col min="15379" max="15379" width="14.44140625" style="19" customWidth="1"/>
    <col min="15380" max="15380" width="16.88671875" style="19" customWidth="1"/>
    <col min="15381" max="15381" width="17.44140625" style="19" customWidth="1"/>
    <col min="15382" max="15382" width="18.44140625" style="19" customWidth="1"/>
    <col min="15383" max="15384" width="18.5546875" style="19" customWidth="1"/>
    <col min="15385" max="15385" width="17.6640625" style="19" customWidth="1"/>
    <col min="15386" max="15386" width="11.109375" style="19" bestFit="1" customWidth="1"/>
    <col min="15387" max="15387" width="6.33203125" style="19" customWidth="1"/>
    <col min="15388" max="15388" width="7.44140625" style="19" bestFit="1" customWidth="1"/>
    <col min="15389" max="15392" width="7.44140625" style="19" customWidth="1"/>
    <col min="15393" max="15393" width="16.44140625" style="19" bestFit="1" customWidth="1"/>
    <col min="15394" max="15394" width="15.33203125" style="19" bestFit="1" customWidth="1"/>
    <col min="15395" max="15395" width="14" style="19" bestFit="1" customWidth="1"/>
    <col min="15396" max="15396" width="7.33203125" style="19" bestFit="1" customWidth="1"/>
    <col min="15397" max="15397" width="9.88671875" style="19" bestFit="1" customWidth="1"/>
    <col min="15398" max="15398" width="13.88671875" style="19" bestFit="1" customWidth="1"/>
    <col min="15399" max="15399" width="14.33203125" style="19" bestFit="1" customWidth="1"/>
    <col min="15400" max="15400" width="18.33203125" style="19" bestFit="1" customWidth="1"/>
    <col min="15401" max="15616" width="8.88671875" style="19"/>
    <col min="15617" max="15617" width="9.44140625" style="19" bestFit="1" customWidth="1"/>
    <col min="15618" max="15618" width="9.44140625" style="19" customWidth="1"/>
    <col min="15619" max="15620" width="12.88671875" style="19" bestFit="1" customWidth="1"/>
    <col min="15621" max="15621" width="13.109375" style="19" bestFit="1" customWidth="1"/>
    <col min="15622" max="15622" width="8.44140625" style="19" bestFit="1" customWidth="1"/>
    <col min="15623" max="15624" width="11.6640625" style="19" bestFit="1" customWidth="1"/>
    <col min="15625" max="15625" width="11.109375" style="19" bestFit="1" customWidth="1"/>
    <col min="15626" max="15627" width="11.6640625" style="19" bestFit="1" customWidth="1"/>
    <col min="15628" max="15629" width="12.44140625" style="19" bestFit="1" customWidth="1"/>
    <col min="15630" max="15630" width="9.44140625" style="19" bestFit="1" customWidth="1"/>
    <col min="15631" max="15631" width="7.44140625" style="19" bestFit="1" customWidth="1"/>
    <col min="15632" max="15632" width="7.5546875" style="19" bestFit="1" customWidth="1"/>
    <col min="15633" max="15633" width="14.33203125" style="19" bestFit="1" customWidth="1"/>
    <col min="15634" max="15634" width="17.6640625" style="19" customWidth="1"/>
    <col min="15635" max="15635" width="14.44140625" style="19" customWidth="1"/>
    <col min="15636" max="15636" width="16.88671875" style="19" customWidth="1"/>
    <col min="15637" max="15637" width="17.44140625" style="19" customWidth="1"/>
    <col min="15638" max="15638" width="18.44140625" style="19" customWidth="1"/>
    <col min="15639" max="15640" width="18.5546875" style="19" customWidth="1"/>
    <col min="15641" max="15641" width="17.6640625" style="19" customWidth="1"/>
    <col min="15642" max="15642" width="11.109375" style="19" bestFit="1" customWidth="1"/>
    <col min="15643" max="15643" width="6.33203125" style="19" customWidth="1"/>
    <col min="15644" max="15644" width="7.44140625" style="19" bestFit="1" customWidth="1"/>
    <col min="15645" max="15648" width="7.44140625" style="19" customWidth="1"/>
    <col min="15649" max="15649" width="16.44140625" style="19" bestFit="1" customWidth="1"/>
    <col min="15650" max="15650" width="15.33203125" style="19" bestFit="1" customWidth="1"/>
    <col min="15651" max="15651" width="14" style="19" bestFit="1" customWidth="1"/>
    <col min="15652" max="15652" width="7.33203125" style="19" bestFit="1" customWidth="1"/>
    <col min="15653" max="15653" width="9.88671875" style="19" bestFit="1" customWidth="1"/>
    <col min="15654" max="15654" width="13.88671875" style="19" bestFit="1" customWidth="1"/>
    <col min="15655" max="15655" width="14.33203125" style="19" bestFit="1" customWidth="1"/>
    <col min="15656" max="15656" width="18.33203125" style="19" bestFit="1" customWidth="1"/>
    <col min="15657" max="15872" width="8.88671875" style="19"/>
    <col min="15873" max="15873" width="9.44140625" style="19" bestFit="1" customWidth="1"/>
    <col min="15874" max="15874" width="9.44140625" style="19" customWidth="1"/>
    <col min="15875" max="15876" width="12.88671875" style="19" bestFit="1" customWidth="1"/>
    <col min="15877" max="15877" width="13.109375" style="19" bestFit="1" customWidth="1"/>
    <col min="15878" max="15878" width="8.44140625" style="19" bestFit="1" customWidth="1"/>
    <col min="15879" max="15880" width="11.6640625" style="19" bestFit="1" customWidth="1"/>
    <col min="15881" max="15881" width="11.109375" style="19" bestFit="1" customWidth="1"/>
    <col min="15882" max="15883" width="11.6640625" style="19" bestFit="1" customWidth="1"/>
    <col min="15884" max="15885" width="12.44140625" style="19" bestFit="1" customWidth="1"/>
    <col min="15886" max="15886" width="9.44140625" style="19" bestFit="1" customWidth="1"/>
    <col min="15887" max="15887" width="7.44140625" style="19" bestFit="1" customWidth="1"/>
    <col min="15888" max="15888" width="7.5546875" style="19" bestFit="1" customWidth="1"/>
    <col min="15889" max="15889" width="14.33203125" style="19" bestFit="1" customWidth="1"/>
    <col min="15890" max="15890" width="17.6640625" style="19" customWidth="1"/>
    <col min="15891" max="15891" width="14.44140625" style="19" customWidth="1"/>
    <col min="15892" max="15892" width="16.88671875" style="19" customWidth="1"/>
    <col min="15893" max="15893" width="17.44140625" style="19" customWidth="1"/>
    <col min="15894" max="15894" width="18.44140625" style="19" customWidth="1"/>
    <col min="15895" max="15896" width="18.5546875" style="19" customWidth="1"/>
    <col min="15897" max="15897" width="17.6640625" style="19" customWidth="1"/>
    <col min="15898" max="15898" width="11.109375" style="19" bestFit="1" customWidth="1"/>
    <col min="15899" max="15899" width="6.33203125" style="19" customWidth="1"/>
    <col min="15900" max="15900" width="7.44140625" style="19" bestFit="1" customWidth="1"/>
    <col min="15901" max="15904" width="7.44140625" style="19" customWidth="1"/>
    <col min="15905" max="15905" width="16.44140625" style="19" bestFit="1" customWidth="1"/>
    <col min="15906" max="15906" width="15.33203125" style="19" bestFit="1" customWidth="1"/>
    <col min="15907" max="15907" width="14" style="19" bestFit="1" customWidth="1"/>
    <col min="15908" max="15908" width="7.33203125" style="19" bestFit="1" customWidth="1"/>
    <col min="15909" max="15909" width="9.88671875" style="19" bestFit="1" customWidth="1"/>
    <col min="15910" max="15910" width="13.88671875" style="19" bestFit="1" customWidth="1"/>
    <col min="15911" max="15911" width="14.33203125" style="19" bestFit="1" customWidth="1"/>
    <col min="15912" max="15912" width="18.33203125" style="19" bestFit="1" customWidth="1"/>
    <col min="15913" max="16128" width="8.88671875" style="19"/>
    <col min="16129" max="16129" width="9.44140625" style="19" bestFit="1" customWidth="1"/>
    <col min="16130" max="16130" width="9.44140625" style="19" customWidth="1"/>
    <col min="16131" max="16132" width="12.88671875" style="19" bestFit="1" customWidth="1"/>
    <col min="16133" max="16133" width="13.109375" style="19" bestFit="1" customWidth="1"/>
    <col min="16134" max="16134" width="8.44140625" style="19" bestFit="1" customWidth="1"/>
    <col min="16135" max="16136" width="11.6640625" style="19" bestFit="1" customWidth="1"/>
    <col min="16137" max="16137" width="11.109375" style="19" bestFit="1" customWidth="1"/>
    <col min="16138" max="16139" width="11.6640625" style="19" bestFit="1" customWidth="1"/>
    <col min="16140" max="16141" width="12.44140625" style="19" bestFit="1" customWidth="1"/>
    <col min="16142" max="16142" width="9.44140625" style="19" bestFit="1" customWidth="1"/>
    <col min="16143" max="16143" width="7.44140625" style="19" bestFit="1" customWidth="1"/>
    <col min="16144" max="16144" width="7.5546875" style="19" bestFit="1" customWidth="1"/>
    <col min="16145" max="16145" width="14.33203125" style="19" bestFit="1" customWidth="1"/>
    <col min="16146" max="16146" width="17.6640625" style="19" customWidth="1"/>
    <col min="16147" max="16147" width="14.44140625" style="19" customWidth="1"/>
    <col min="16148" max="16148" width="16.88671875" style="19" customWidth="1"/>
    <col min="16149" max="16149" width="17.44140625" style="19" customWidth="1"/>
    <col min="16150" max="16150" width="18.44140625" style="19" customWidth="1"/>
    <col min="16151" max="16152" width="18.5546875" style="19" customWidth="1"/>
    <col min="16153" max="16153" width="17.6640625" style="19" customWidth="1"/>
    <col min="16154" max="16154" width="11.109375" style="19" bestFit="1" customWidth="1"/>
    <col min="16155" max="16155" width="6.33203125" style="19" customWidth="1"/>
    <col min="16156" max="16156" width="7.44140625" style="19" bestFit="1" customWidth="1"/>
    <col min="16157" max="16160" width="7.44140625" style="19" customWidth="1"/>
    <col min="16161" max="16161" width="16.44140625" style="19" bestFit="1" customWidth="1"/>
    <col min="16162" max="16162" width="15.33203125" style="19" bestFit="1" customWidth="1"/>
    <col min="16163" max="16163" width="14" style="19" bestFit="1" customWidth="1"/>
    <col min="16164" max="16164" width="7.33203125" style="19" bestFit="1" customWidth="1"/>
    <col min="16165" max="16165" width="9.88671875" style="19" bestFit="1" customWidth="1"/>
    <col min="16166" max="16166" width="13.88671875" style="19" bestFit="1" customWidth="1"/>
    <col min="16167" max="16167" width="14.33203125" style="19" bestFit="1" customWidth="1"/>
    <col min="16168" max="16168" width="18.33203125" style="19" bestFit="1" customWidth="1"/>
    <col min="16169" max="16384" width="8.88671875" style="19"/>
  </cols>
  <sheetData>
    <row r="1" spans="1:40" ht="22.5" customHeight="1" x14ac:dyDescent="0.4">
      <c r="A1" s="40" t="s">
        <v>1164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</row>
    <row r="2" spans="1:40" ht="18" customHeight="1" x14ac:dyDescent="0.25">
      <c r="A2" s="20" t="s">
        <v>1165</v>
      </c>
      <c r="B2" s="20" t="s">
        <v>2266</v>
      </c>
      <c r="C2" s="20" t="s">
        <v>1166</v>
      </c>
      <c r="D2" s="20" t="s">
        <v>1167</v>
      </c>
      <c r="E2" s="20" t="s">
        <v>1168</v>
      </c>
      <c r="F2" s="20" t="s">
        <v>1169</v>
      </c>
      <c r="G2" s="20" t="s">
        <v>1170</v>
      </c>
      <c r="H2" s="20" t="s">
        <v>1171</v>
      </c>
      <c r="I2" s="20" t="s">
        <v>1172</v>
      </c>
      <c r="J2" s="20" t="s">
        <v>1173</v>
      </c>
      <c r="K2" s="20" t="s">
        <v>1174</v>
      </c>
      <c r="L2" s="20" t="s">
        <v>1175</v>
      </c>
      <c r="M2" s="20" t="s">
        <v>1176</v>
      </c>
      <c r="N2" s="20" t="s">
        <v>1177</v>
      </c>
      <c r="O2" s="20" t="s">
        <v>1178</v>
      </c>
      <c r="P2" s="20" t="s">
        <v>1179</v>
      </c>
      <c r="Q2" s="20" t="s">
        <v>1180</v>
      </c>
      <c r="R2" s="20" t="s">
        <v>1181</v>
      </c>
      <c r="S2" s="20" t="s">
        <v>1182</v>
      </c>
      <c r="T2" s="20" t="s">
        <v>1183</v>
      </c>
      <c r="U2" s="20" t="s">
        <v>1184</v>
      </c>
      <c r="V2" s="20" t="s">
        <v>1185</v>
      </c>
      <c r="W2" s="20" t="s">
        <v>1186</v>
      </c>
      <c r="X2" s="20" t="s">
        <v>1187</v>
      </c>
      <c r="Y2" s="20" t="s">
        <v>1188</v>
      </c>
      <c r="Z2" s="21" t="s">
        <v>1189</v>
      </c>
      <c r="AA2" s="20" t="s">
        <v>1190</v>
      </c>
      <c r="AB2" s="20" t="s">
        <v>1191</v>
      </c>
      <c r="AC2" s="20" t="s">
        <v>1192</v>
      </c>
      <c r="AD2" s="20" t="s">
        <v>1193</v>
      </c>
      <c r="AE2" s="20" t="s">
        <v>1194</v>
      </c>
      <c r="AF2" s="20" t="s">
        <v>1195</v>
      </c>
      <c r="AG2" s="20" t="s">
        <v>2267</v>
      </c>
      <c r="AH2" s="20" t="s">
        <v>2268</v>
      </c>
      <c r="AI2" s="20" t="s">
        <v>2269</v>
      </c>
      <c r="AJ2" s="20" t="s">
        <v>1196</v>
      </c>
      <c r="AK2" s="20" t="s">
        <v>1197</v>
      </c>
      <c r="AL2" s="20" t="s">
        <v>1198</v>
      </c>
      <c r="AM2" s="20" t="s">
        <v>1199</v>
      </c>
      <c r="AN2" s="20" t="s">
        <v>1200</v>
      </c>
    </row>
    <row r="3" spans="1:40" ht="18" customHeight="1" x14ac:dyDescent="0.25">
      <c r="A3" s="20" t="s">
        <v>1201</v>
      </c>
      <c r="B3" s="20" t="s">
        <v>2270</v>
      </c>
      <c r="C3" s="20" t="s">
        <v>1202</v>
      </c>
      <c r="D3" s="20" t="s">
        <v>1203</v>
      </c>
      <c r="E3" s="20" t="s">
        <v>1204</v>
      </c>
      <c r="F3" s="20" t="s">
        <v>1205</v>
      </c>
      <c r="G3" s="20" t="s">
        <v>1206</v>
      </c>
      <c r="H3" s="20" t="s">
        <v>1207</v>
      </c>
      <c r="I3" s="20" t="s">
        <v>1208</v>
      </c>
      <c r="J3" s="20" t="s">
        <v>1209</v>
      </c>
      <c r="K3" s="20" t="s">
        <v>1210</v>
      </c>
      <c r="L3" s="20" t="s">
        <v>1211</v>
      </c>
      <c r="M3" s="20" t="s">
        <v>1212</v>
      </c>
      <c r="N3" s="20" t="s">
        <v>1213</v>
      </c>
      <c r="O3" s="20" t="s">
        <v>1214</v>
      </c>
      <c r="P3" s="20" t="s">
        <v>1215</v>
      </c>
      <c r="Q3" s="20" t="s">
        <v>1216</v>
      </c>
      <c r="R3" s="20" t="s">
        <v>1217</v>
      </c>
      <c r="S3" s="20" t="s">
        <v>1218</v>
      </c>
      <c r="T3" s="20" t="s">
        <v>1219</v>
      </c>
      <c r="U3" s="20" t="s">
        <v>1220</v>
      </c>
      <c r="V3" s="20" t="s">
        <v>1221</v>
      </c>
      <c r="W3" s="20" t="s">
        <v>1222</v>
      </c>
      <c r="X3" s="20" t="s">
        <v>1223</v>
      </c>
      <c r="Y3" s="20" t="s">
        <v>1224</v>
      </c>
      <c r="Z3" s="21" t="s">
        <v>1225</v>
      </c>
      <c r="AA3" s="20" t="s">
        <v>1190</v>
      </c>
      <c r="AB3" s="20" t="s">
        <v>1226</v>
      </c>
      <c r="AC3" s="20" t="s">
        <v>1192</v>
      </c>
      <c r="AD3" s="20" t="s">
        <v>1227</v>
      </c>
      <c r="AE3" s="20" t="s">
        <v>1228</v>
      </c>
      <c r="AF3" s="20" t="s">
        <v>1229</v>
      </c>
      <c r="AG3" s="20" t="s">
        <v>2271</v>
      </c>
      <c r="AH3" s="20" t="s">
        <v>2272</v>
      </c>
      <c r="AI3" s="20" t="s">
        <v>2273</v>
      </c>
      <c r="AJ3" s="20" t="s">
        <v>1230</v>
      </c>
      <c r="AK3" s="20" t="s">
        <v>1231</v>
      </c>
      <c r="AL3" s="20" t="s">
        <v>1232</v>
      </c>
      <c r="AM3" s="20" t="s">
        <v>1233</v>
      </c>
      <c r="AN3" s="20" t="s">
        <v>1234</v>
      </c>
    </row>
    <row r="4" spans="1:40" ht="18" customHeight="1" thickBo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 ht="18" customHeight="1" x14ac:dyDescent="0.25">
      <c r="A5" s="22" t="s">
        <v>1235</v>
      </c>
      <c r="B5" s="23" t="s">
        <v>2274</v>
      </c>
      <c r="C5" s="24" t="s">
        <v>2275</v>
      </c>
      <c r="D5" s="24" t="s">
        <v>2275</v>
      </c>
      <c r="E5" s="24" t="s">
        <v>2275</v>
      </c>
      <c r="F5" s="24" t="s">
        <v>2276</v>
      </c>
      <c r="G5" s="24" t="s">
        <v>1236</v>
      </c>
      <c r="H5" s="24" t="s">
        <v>1236</v>
      </c>
      <c r="I5" s="24" t="s">
        <v>1236</v>
      </c>
      <c r="J5" s="24" t="s">
        <v>1117</v>
      </c>
      <c r="K5" s="24" t="s">
        <v>1237</v>
      </c>
      <c r="L5" s="24">
        <v>0</v>
      </c>
      <c r="M5" s="24">
        <v>0</v>
      </c>
      <c r="N5" s="24">
        <v>0</v>
      </c>
      <c r="O5" s="24">
        <v>100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/>
      <c r="Z5" s="25">
        <v>0</v>
      </c>
      <c r="AA5" s="24" t="b">
        <v>0</v>
      </c>
      <c r="AB5" s="23" t="s">
        <v>705</v>
      </c>
      <c r="AC5" s="24" t="b">
        <v>0</v>
      </c>
      <c r="AD5" s="23" t="s">
        <v>705</v>
      </c>
      <c r="AE5" s="23" t="s">
        <v>705</v>
      </c>
      <c r="AF5" s="23" t="s">
        <v>705</v>
      </c>
      <c r="AG5" s="23" t="s">
        <v>705</v>
      </c>
      <c r="AH5" s="24"/>
      <c r="AI5" s="24"/>
      <c r="AJ5" s="24"/>
      <c r="AK5" s="26">
        <v>41254</v>
      </c>
      <c r="AL5" s="24">
        <v>7777</v>
      </c>
      <c r="AM5" s="26">
        <v>41371</v>
      </c>
      <c r="AN5" s="27"/>
    </row>
    <row r="6" spans="1:40" ht="18" customHeight="1" x14ac:dyDescent="0.25">
      <c r="A6" s="28" t="s">
        <v>1238</v>
      </c>
      <c r="B6" s="29" t="s">
        <v>2274</v>
      </c>
      <c r="C6" s="30" t="s">
        <v>2275</v>
      </c>
      <c r="D6" s="30" t="s">
        <v>2275</v>
      </c>
      <c r="E6" s="30" t="s">
        <v>2275</v>
      </c>
      <c r="F6" s="30" t="s">
        <v>2276</v>
      </c>
      <c r="G6" s="30" t="s">
        <v>1236</v>
      </c>
      <c r="H6" s="30" t="s">
        <v>1236</v>
      </c>
      <c r="I6" s="30" t="s">
        <v>1236</v>
      </c>
      <c r="J6" s="30" t="s">
        <v>1117</v>
      </c>
      <c r="K6" s="30" t="s">
        <v>1237</v>
      </c>
      <c r="L6" s="30">
        <v>0</v>
      </c>
      <c r="M6" s="30">
        <v>0</v>
      </c>
      <c r="N6" s="30">
        <v>0</v>
      </c>
      <c r="O6" s="30">
        <v>184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/>
      <c r="Z6" s="31">
        <v>0</v>
      </c>
      <c r="AA6" s="30" t="b">
        <v>0</v>
      </c>
      <c r="AB6" s="29" t="s">
        <v>705</v>
      </c>
      <c r="AC6" s="30" t="b">
        <v>0</v>
      </c>
      <c r="AD6" s="29" t="s">
        <v>705</v>
      </c>
      <c r="AE6" s="29" t="s">
        <v>705</v>
      </c>
      <c r="AF6" s="29" t="s">
        <v>705</v>
      </c>
      <c r="AG6" s="29" t="s">
        <v>705</v>
      </c>
      <c r="AH6" s="30"/>
      <c r="AI6" s="30"/>
      <c r="AJ6" s="30"/>
      <c r="AK6" s="32">
        <v>41254</v>
      </c>
      <c r="AL6" s="30">
        <v>7777</v>
      </c>
      <c r="AM6" s="32">
        <v>41371</v>
      </c>
      <c r="AN6" s="33"/>
    </row>
    <row r="7" spans="1:40" ht="18" customHeight="1" x14ac:dyDescent="0.25">
      <c r="A7" s="28" t="s">
        <v>1239</v>
      </c>
      <c r="B7" s="29" t="s">
        <v>2274</v>
      </c>
      <c r="C7" s="30" t="s">
        <v>2275</v>
      </c>
      <c r="D7" s="30" t="s">
        <v>2275</v>
      </c>
      <c r="E7" s="30" t="s">
        <v>2275</v>
      </c>
      <c r="F7" s="30" t="s">
        <v>2276</v>
      </c>
      <c r="G7" s="30" t="s">
        <v>1236</v>
      </c>
      <c r="H7" s="30" t="s">
        <v>1236</v>
      </c>
      <c r="I7" s="30" t="s">
        <v>1236</v>
      </c>
      <c r="J7" s="30" t="s">
        <v>1117</v>
      </c>
      <c r="K7" s="30" t="s">
        <v>1237</v>
      </c>
      <c r="L7" s="30">
        <v>0</v>
      </c>
      <c r="M7" s="30">
        <v>0</v>
      </c>
      <c r="N7" s="30">
        <v>0</v>
      </c>
      <c r="O7" s="30">
        <v>232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/>
      <c r="Z7" s="31">
        <v>0</v>
      </c>
      <c r="AA7" s="30" t="b">
        <v>0</v>
      </c>
      <c r="AB7" s="29" t="s">
        <v>705</v>
      </c>
      <c r="AC7" s="30" t="b">
        <v>0</v>
      </c>
      <c r="AD7" s="29" t="s">
        <v>705</v>
      </c>
      <c r="AE7" s="29" t="s">
        <v>705</v>
      </c>
      <c r="AF7" s="29" t="s">
        <v>705</v>
      </c>
      <c r="AG7" s="29" t="s">
        <v>705</v>
      </c>
      <c r="AH7" s="30"/>
      <c r="AI7" s="30"/>
      <c r="AJ7" s="30"/>
      <c r="AK7" s="32">
        <v>41254</v>
      </c>
      <c r="AL7" s="30">
        <v>7777</v>
      </c>
      <c r="AM7" s="32">
        <v>41371</v>
      </c>
      <c r="AN7" s="33"/>
    </row>
    <row r="8" spans="1:40" ht="18" customHeight="1" x14ac:dyDescent="0.25">
      <c r="A8" s="28" t="s">
        <v>1240</v>
      </c>
      <c r="B8" s="29" t="s">
        <v>1103</v>
      </c>
      <c r="C8" s="30" t="s">
        <v>2277</v>
      </c>
      <c r="D8" s="30" t="s">
        <v>2277</v>
      </c>
      <c r="E8" s="30" t="s">
        <v>2277</v>
      </c>
      <c r="F8" s="30" t="s">
        <v>2276</v>
      </c>
      <c r="G8" s="30" t="s">
        <v>1236</v>
      </c>
      <c r="H8" s="30" t="s">
        <v>1236</v>
      </c>
      <c r="I8" s="30" t="s">
        <v>1236</v>
      </c>
      <c r="J8" s="30" t="s">
        <v>1119</v>
      </c>
      <c r="K8" s="30" t="s">
        <v>1237</v>
      </c>
      <c r="L8" s="30">
        <v>0</v>
      </c>
      <c r="M8" s="30">
        <v>0</v>
      </c>
      <c r="N8" s="30">
        <v>0</v>
      </c>
      <c r="O8" s="30">
        <v>1185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/>
      <c r="Z8" s="31">
        <v>0</v>
      </c>
      <c r="AA8" s="30" t="b">
        <v>0</v>
      </c>
      <c r="AB8" s="29" t="s">
        <v>705</v>
      </c>
      <c r="AC8" s="30" t="b">
        <v>0</v>
      </c>
      <c r="AD8" s="29" t="s">
        <v>705</v>
      </c>
      <c r="AE8" s="29" t="s">
        <v>705</v>
      </c>
      <c r="AF8" s="29" t="s">
        <v>705</v>
      </c>
      <c r="AG8" s="29" t="s">
        <v>705</v>
      </c>
      <c r="AH8" s="30"/>
      <c r="AI8" s="30"/>
      <c r="AJ8" s="30"/>
      <c r="AK8" s="32">
        <v>41254</v>
      </c>
      <c r="AL8" s="30">
        <v>7777</v>
      </c>
      <c r="AM8" s="32">
        <v>41371</v>
      </c>
      <c r="AN8" s="33"/>
    </row>
    <row r="9" spans="1:40" ht="18" customHeight="1" x14ac:dyDescent="0.25">
      <c r="A9" s="28" t="s">
        <v>1241</v>
      </c>
      <c r="B9" s="29" t="s">
        <v>2274</v>
      </c>
      <c r="C9" s="30" t="s">
        <v>2278</v>
      </c>
      <c r="D9" s="30" t="s">
        <v>2278</v>
      </c>
      <c r="E9" s="30" t="s">
        <v>2278</v>
      </c>
      <c r="F9" s="30" t="s">
        <v>2276</v>
      </c>
      <c r="G9" s="30" t="s">
        <v>1236</v>
      </c>
      <c r="H9" s="30" t="s">
        <v>1236</v>
      </c>
      <c r="I9" s="30" t="s">
        <v>1236</v>
      </c>
      <c r="J9" s="30" t="s">
        <v>1119</v>
      </c>
      <c r="K9" s="30" t="s">
        <v>1237</v>
      </c>
      <c r="L9" s="30">
        <v>0</v>
      </c>
      <c r="M9" s="30">
        <v>0</v>
      </c>
      <c r="N9" s="30">
        <v>0</v>
      </c>
      <c r="O9" s="30">
        <v>104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/>
      <c r="Z9" s="31">
        <v>0</v>
      </c>
      <c r="AA9" s="30" t="b">
        <v>0</v>
      </c>
      <c r="AB9" s="29" t="s">
        <v>705</v>
      </c>
      <c r="AC9" s="30" t="b">
        <v>0</v>
      </c>
      <c r="AD9" s="29" t="s">
        <v>705</v>
      </c>
      <c r="AE9" s="29" t="s">
        <v>705</v>
      </c>
      <c r="AF9" s="29" t="s">
        <v>705</v>
      </c>
      <c r="AG9" s="29" t="s">
        <v>705</v>
      </c>
      <c r="AH9" s="30"/>
      <c r="AI9" s="30"/>
      <c r="AJ9" s="30"/>
      <c r="AK9" s="32">
        <v>41254</v>
      </c>
      <c r="AL9" s="30">
        <v>7777</v>
      </c>
      <c r="AM9" s="32">
        <v>41371</v>
      </c>
      <c r="AN9" s="33"/>
    </row>
    <row r="10" spans="1:40" ht="18" customHeight="1" x14ac:dyDescent="0.25">
      <c r="A10" s="28" t="s">
        <v>1242</v>
      </c>
      <c r="B10" s="29" t="s">
        <v>2274</v>
      </c>
      <c r="C10" s="30" t="s">
        <v>2278</v>
      </c>
      <c r="D10" s="30" t="s">
        <v>2278</v>
      </c>
      <c r="E10" s="30" t="s">
        <v>2278</v>
      </c>
      <c r="F10" s="30" t="s">
        <v>2276</v>
      </c>
      <c r="G10" s="30" t="s">
        <v>1236</v>
      </c>
      <c r="H10" s="30" t="s">
        <v>1236</v>
      </c>
      <c r="I10" s="30" t="s">
        <v>1236</v>
      </c>
      <c r="J10" s="30" t="s">
        <v>1119</v>
      </c>
      <c r="K10" s="30" t="s">
        <v>1237</v>
      </c>
      <c r="L10" s="30">
        <v>0</v>
      </c>
      <c r="M10" s="30">
        <v>0</v>
      </c>
      <c r="N10" s="30">
        <v>0</v>
      </c>
      <c r="O10" s="30">
        <v>174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/>
      <c r="Z10" s="31">
        <v>0</v>
      </c>
      <c r="AA10" s="30" t="b">
        <v>0</v>
      </c>
      <c r="AB10" s="29" t="s">
        <v>705</v>
      </c>
      <c r="AC10" s="30" t="b">
        <v>0</v>
      </c>
      <c r="AD10" s="29" t="s">
        <v>705</v>
      </c>
      <c r="AE10" s="29" t="s">
        <v>705</v>
      </c>
      <c r="AF10" s="29" t="s">
        <v>705</v>
      </c>
      <c r="AG10" s="29" t="s">
        <v>705</v>
      </c>
      <c r="AH10" s="30"/>
      <c r="AI10" s="30"/>
      <c r="AJ10" s="30"/>
      <c r="AK10" s="32">
        <v>41254</v>
      </c>
      <c r="AL10" s="30">
        <v>7777</v>
      </c>
      <c r="AM10" s="32">
        <v>41371</v>
      </c>
      <c r="AN10" s="33"/>
    </row>
    <row r="11" spans="1:40" ht="18" customHeight="1" x14ac:dyDescent="0.25">
      <c r="A11" s="28" t="s">
        <v>1243</v>
      </c>
      <c r="B11" s="29" t="s">
        <v>2274</v>
      </c>
      <c r="C11" s="30" t="s">
        <v>2278</v>
      </c>
      <c r="D11" s="30" t="s">
        <v>2278</v>
      </c>
      <c r="E11" s="30" t="s">
        <v>2278</v>
      </c>
      <c r="F11" s="30" t="s">
        <v>2276</v>
      </c>
      <c r="G11" s="30" t="s">
        <v>1236</v>
      </c>
      <c r="H11" s="30" t="s">
        <v>1236</v>
      </c>
      <c r="I11" s="30" t="s">
        <v>1236</v>
      </c>
      <c r="J11" s="30" t="s">
        <v>1119</v>
      </c>
      <c r="K11" s="30" t="s">
        <v>1237</v>
      </c>
      <c r="L11" s="30">
        <v>0</v>
      </c>
      <c r="M11" s="30">
        <v>0</v>
      </c>
      <c r="N11" s="30">
        <v>0</v>
      </c>
      <c r="O11" s="30">
        <v>236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/>
      <c r="Z11" s="31">
        <v>0</v>
      </c>
      <c r="AA11" s="30" t="b">
        <v>0</v>
      </c>
      <c r="AB11" s="29" t="s">
        <v>705</v>
      </c>
      <c r="AC11" s="30" t="b">
        <v>0</v>
      </c>
      <c r="AD11" s="29" t="s">
        <v>705</v>
      </c>
      <c r="AE11" s="29" t="s">
        <v>705</v>
      </c>
      <c r="AF11" s="29" t="s">
        <v>705</v>
      </c>
      <c r="AG11" s="29" t="s">
        <v>705</v>
      </c>
      <c r="AH11" s="30"/>
      <c r="AI11" s="30"/>
      <c r="AJ11" s="30"/>
      <c r="AK11" s="32">
        <v>41254</v>
      </c>
      <c r="AL11" s="30">
        <v>7777</v>
      </c>
      <c r="AM11" s="32">
        <v>41371</v>
      </c>
      <c r="AN11" s="33"/>
    </row>
    <row r="12" spans="1:40" ht="18" customHeight="1" x14ac:dyDescent="0.25">
      <c r="A12" s="28" t="s">
        <v>1244</v>
      </c>
      <c r="B12" s="29" t="s">
        <v>2274</v>
      </c>
      <c r="C12" s="30" t="s">
        <v>2278</v>
      </c>
      <c r="D12" s="30" t="s">
        <v>2278</v>
      </c>
      <c r="E12" s="30" t="s">
        <v>2278</v>
      </c>
      <c r="F12" s="30" t="s">
        <v>2276</v>
      </c>
      <c r="G12" s="30" t="s">
        <v>1236</v>
      </c>
      <c r="H12" s="30" t="s">
        <v>1236</v>
      </c>
      <c r="I12" s="30" t="s">
        <v>1236</v>
      </c>
      <c r="J12" s="30" t="s">
        <v>1119</v>
      </c>
      <c r="K12" s="30" t="s">
        <v>1237</v>
      </c>
      <c r="L12" s="30">
        <v>0</v>
      </c>
      <c r="M12" s="30">
        <v>0</v>
      </c>
      <c r="N12" s="30">
        <v>0</v>
      </c>
      <c r="O12" s="30">
        <v>287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/>
      <c r="Z12" s="31">
        <v>0</v>
      </c>
      <c r="AA12" s="30" t="b">
        <v>0</v>
      </c>
      <c r="AB12" s="29" t="s">
        <v>705</v>
      </c>
      <c r="AC12" s="30" t="b">
        <v>0</v>
      </c>
      <c r="AD12" s="29" t="s">
        <v>705</v>
      </c>
      <c r="AE12" s="29" t="s">
        <v>705</v>
      </c>
      <c r="AF12" s="29" t="s">
        <v>705</v>
      </c>
      <c r="AG12" s="29" t="s">
        <v>705</v>
      </c>
      <c r="AH12" s="30"/>
      <c r="AI12" s="30"/>
      <c r="AJ12" s="30"/>
      <c r="AK12" s="32">
        <v>41254</v>
      </c>
      <c r="AL12" s="30">
        <v>7777</v>
      </c>
      <c r="AM12" s="32">
        <v>41371</v>
      </c>
      <c r="AN12" s="33"/>
    </row>
    <row r="13" spans="1:40" ht="18" customHeight="1" x14ac:dyDescent="0.25">
      <c r="A13" s="28" t="s">
        <v>1245</v>
      </c>
      <c r="B13" s="29" t="s">
        <v>2274</v>
      </c>
      <c r="C13" s="30" t="s">
        <v>2278</v>
      </c>
      <c r="D13" s="30" t="s">
        <v>2278</v>
      </c>
      <c r="E13" s="30" t="s">
        <v>2278</v>
      </c>
      <c r="F13" s="30" t="s">
        <v>2276</v>
      </c>
      <c r="G13" s="30" t="s">
        <v>1236</v>
      </c>
      <c r="H13" s="30" t="s">
        <v>1236</v>
      </c>
      <c r="I13" s="30" t="s">
        <v>1236</v>
      </c>
      <c r="J13" s="30" t="s">
        <v>1119</v>
      </c>
      <c r="K13" s="30" t="s">
        <v>1237</v>
      </c>
      <c r="L13" s="30">
        <v>0</v>
      </c>
      <c r="M13" s="30">
        <v>0</v>
      </c>
      <c r="N13" s="30">
        <v>0</v>
      </c>
      <c r="O13" s="30">
        <v>292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/>
      <c r="Z13" s="31">
        <v>0</v>
      </c>
      <c r="AA13" s="30" t="b">
        <v>0</v>
      </c>
      <c r="AB13" s="29" t="s">
        <v>705</v>
      </c>
      <c r="AC13" s="30" t="b">
        <v>0</v>
      </c>
      <c r="AD13" s="29" t="s">
        <v>705</v>
      </c>
      <c r="AE13" s="29" t="s">
        <v>705</v>
      </c>
      <c r="AF13" s="29" t="s">
        <v>705</v>
      </c>
      <c r="AG13" s="29" t="s">
        <v>705</v>
      </c>
      <c r="AH13" s="30"/>
      <c r="AI13" s="30"/>
      <c r="AJ13" s="30"/>
      <c r="AK13" s="32">
        <v>41254</v>
      </c>
      <c r="AL13" s="30">
        <v>7777</v>
      </c>
      <c r="AM13" s="32">
        <v>41371</v>
      </c>
      <c r="AN13" s="33"/>
    </row>
    <row r="14" spans="1:40" ht="18" customHeight="1" x14ac:dyDescent="0.25">
      <c r="A14" s="28" t="s">
        <v>1246</v>
      </c>
      <c r="B14" s="29" t="s">
        <v>2274</v>
      </c>
      <c r="C14" s="30" t="s">
        <v>2279</v>
      </c>
      <c r="D14" s="30" t="s">
        <v>2279</v>
      </c>
      <c r="E14" s="30" t="s">
        <v>2279</v>
      </c>
      <c r="F14" s="30" t="s">
        <v>2276</v>
      </c>
      <c r="G14" s="30" t="s">
        <v>1236</v>
      </c>
      <c r="H14" s="30" t="s">
        <v>1236</v>
      </c>
      <c r="I14" s="30" t="s">
        <v>1236</v>
      </c>
      <c r="J14" s="30" t="s">
        <v>1123</v>
      </c>
      <c r="K14" s="30" t="s">
        <v>1237</v>
      </c>
      <c r="L14" s="30">
        <v>0</v>
      </c>
      <c r="M14" s="30">
        <v>0</v>
      </c>
      <c r="N14" s="30">
        <v>0</v>
      </c>
      <c r="O14" s="30">
        <v>66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/>
      <c r="Z14" s="31">
        <v>0</v>
      </c>
      <c r="AA14" s="30" t="b">
        <v>0</v>
      </c>
      <c r="AB14" s="29" t="s">
        <v>705</v>
      </c>
      <c r="AC14" s="30" t="b">
        <v>0</v>
      </c>
      <c r="AD14" s="29" t="s">
        <v>705</v>
      </c>
      <c r="AE14" s="29" t="s">
        <v>705</v>
      </c>
      <c r="AF14" s="29" t="s">
        <v>705</v>
      </c>
      <c r="AG14" s="29" t="s">
        <v>705</v>
      </c>
      <c r="AH14" s="30"/>
      <c r="AI14" s="30"/>
      <c r="AJ14" s="30"/>
      <c r="AK14" s="32">
        <v>41254</v>
      </c>
      <c r="AL14" s="30">
        <v>7777</v>
      </c>
      <c r="AM14" s="32">
        <v>41371</v>
      </c>
      <c r="AN14" s="33"/>
    </row>
    <row r="15" spans="1:40" ht="18" customHeight="1" x14ac:dyDescent="0.25">
      <c r="A15" s="28" t="s">
        <v>1247</v>
      </c>
      <c r="B15" s="29" t="s">
        <v>1103</v>
      </c>
      <c r="C15" s="30" t="s">
        <v>2280</v>
      </c>
      <c r="D15" s="30" t="s">
        <v>2280</v>
      </c>
      <c r="E15" s="30" t="s">
        <v>2280</v>
      </c>
      <c r="F15" s="30" t="s">
        <v>2276</v>
      </c>
      <c r="G15" s="30" t="s">
        <v>1236</v>
      </c>
      <c r="H15" s="30" t="s">
        <v>1236</v>
      </c>
      <c r="I15" s="30" t="s">
        <v>1236</v>
      </c>
      <c r="J15" s="30" t="s">
        <v>1123</v>
      </c>
      <c r="K15" s="30" t="s">
        <v>1237</v>
      </c>
      <c r="L15" s="30">
        <v>0</v>
      </c>
      <c r="M15" s="30">
        <v>0</v>
      </c>
      <c r="N15" s="30">
        <v>0</v>
      </c>
      <c r="O15" s="30">
        <v>940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/>
      <c r="Z15" s="31">
        <v>0</v>
      </c>
      <c r="AA15" s="30" t="b">
        <v>0</v>
      </c>
      <c r="AB15" s="29" t="s">
        <v>705</v>
      </c>
      <c r="AC15" s="30" t="b">
        <v>0</v>
      </c>
      <c r="AD15" s="29" t="s">
        <v>705</v>
      </c>
      <c r="AE15" s="29" t="s">
        <v>705</v>
      </c>
      <c r="AF15" s="29" t="s">
        <v>705</v>
      </c>
      <c r="AG15" s="29" t="s">
        <v>705</v>
      </c>
      <c r="AH15" s="30"/>
      <c r="AI15" s="30"/>
      <c r="AJ15" s="30"/>
      <c r="AK15" s="32">
        <v>41254</v>
      </c>
      <c r="AL15" s="30">
        <v>7777</v>
      </c>
      <c r="AM15" s="32">
        <v>41371</v>
      </c>
      <c r="AN15" s="33"/>
    </row>
    <row r="16" spans="1:40" ht="18" customHeight="1" x14ac:dyDescent="0.25">
      <c r="A16" s="28" t="s">
        <v>1248</v>
      </c>
      <c r="B16" s="29" t="s">
        <v>1103</v>
      </c>
      <c r="C16" s="30" t="s">
        <v>2281</v>
      </c>
      <c r="D16" s="30" t="s">
        <v>2281</v>
      </c>
      <c r="E16" s="30" t="s">
        <v>2281</v>
      </c>
      <c r="F16" s="30" t="s">
        <v>2276</v>
      </c>
      <c r="G16" s="30" t="s">
        <v>1236</v>
      </c>
      <c r="H16" s="30" t="s">
        <v>1236</v>
      </c>
      <c r="I16" s="30" t="s">
        <v>1249</v>
      </c>
      <c r="J16" s="30" t="s">
        <v>1250</v>
      </c>
      <c r="K16" s="30" t="s">
        <v>1237</v>
      </c>
      <c r="L16" s="30">
        <v>0</v>
      </c>
      <c r="M16" s="30">
        <v>0</v>
      </c>
      <c r="N16" s="30">
        <v>0</v>
      </c>
      <c r="O16" s="30">
        <v>1177</v>
      </c>
      <c r="P16" s="30">
        <v>0</v>
      </c>
      <c r="Q16" s="30">
        <v>0</v>
      </c>
      <c r="R16" s="30">
        <v>0</v>
      </c>
      <c r="S16" s="30">
        <v>0</v>
      </c>
      <c r="T16" s="30">
        <v>1.2</v>
      </c>
      <c r="U16" s="30">
        <v>1.1000000000000001</v>
      </c>
      <c r="V16" s="30">
        <v>1.1000000000000001</v>
      </c>
      <c r="W16" s="30">
        <v>1.1000000000000001</v>
      </c>
      <c r="X16" s="30">
        <v>1.1000000000000001</v>
      </c>
      <c r="Y16" s="30" t="s">
        <v>1251</v>
      </c>
      <c r="Z16" s="31">
        <v>0</v>
      </c>
      <c r="AA16" s="30" t="b">
        <v>0</v>
      </c>
      <c r="AB16" s="29" t="s">
        <v>705</v>
      </c>
      <c r="AC16" s="30" t="b">
        <v>0</v>
      </c>
      <c r="AD16" s="29" t="s">
        <v>705</v>
      </c>
      <c r="AE16" s="29" t="s">
        <v>705</v>
      </c>
      <c r="AF16" s="29" t="s">
        <v>705</v>
      </c>
      <c r="AG16" s="29" t="s">
        <v>705</v>
      </c>
      <c r="AH16" s="30"/>
      <c r="AI16" s="30"/>
      <c r="AJ16" s="30"/>
      <c r="AK16" s="30" t="s">
        <v>1252</v>
      </c>
      <c r="AL16" s="30" t="s">
        <v>1253</v>
      </c>
      <c r="AM16" s="32">
        <v>45053</v>
      </c>
      <c r="AN16" s="33" t="s">
        <v>1254</v>
      </c>
    </row>
    <row r="17" spans="1:40" ht="18" customHeight="1" x14ac:dyDescent="0.25">
      <c r="A17" s="28" t="s">
        <v>1255</v>
      </c>
      <c r="B17" s="29" t="s">
        <v>2274</v>
      </c>
      <c r="C17" s="30" t="s">
        <v>2282</v>
      </c>
      <c r="D17" s="30" t="s">
        <v>2282</v>
      </c>
      <c r="E17" s="30" t="s">
        <v>2282</v>
      </c>
      <c r="F17" s="30" t="s">
        <v>2276</v>
      </c>
      <c r="G17" s="30" t="s">
        <v>1236</v>
      </c>
      <c r="H17" s="30" t="s">
        <v>1236</v>
      </c>
      <c r="I17" s="30" t="s">
        <v>1249</v>
      </c>
      <c r="J17" s="30" t="s">
        <v>1250</v>
      </c>
      <c r="K17" s="30" t="s">
        <v>1237</v>
      </c>
      <c r="L17" s="30">
        <v>0</v>
      </c>
      <c r="M17" s="30">
        <v>0</v>
      </c>
      <c r="N17" s="30">
        <v>0</v>
      </c>
      <c r="O17" s="30">
        <v>103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/>
      <c r="Z17" s="31">
        <v>0</v>
      </c>
      <c r="AA17" s="30" t="b">
        <v>0</v>
      </c>
      <c r="AB17" s="29" t="s">
        <v>705</v>
      </c>
      <c r="AC17" s="30" t="b">
        <v>0</v>
      </c>
      <c r="AD17" s="29" t="s">
        <v>705</v>
      </c>
      <c r="AE17" s="29" t="s">
        <v>705</v>
      </c>
      <c r="AF17" s="29" t="s">
        <v>705</v>
      </c>
      <c r="AG17" s="29" t="s">
        <v>705</v>
      </c>
      <c r="AH17" s="30"/>
      <c r="AI17" s="30"/>
      <c r="AJ17" s="30"/>
      <c r="AK17" s="30" t="s">
        <v>1256</v>
      </c>
      <c r="AL17" s="30" t="s">
        <v>1253</v>
      </c>
      <c r="AM17" s="30"/>
      <c r="AN17" s="33"/>
    </row>
    <row r="18" spans="1:40" ht="18" customHeight="1" x14ac:dyDescent="0.25">
      <c r="A18" s="28" t="s">
        <v>1257</v>
      </c>
      <c r="B18" s="29" t="s">
        <v>2274</v>
      </c>
      <c r="C18" s="30" t="s">
        <v>2282</v>
      </c>
      <c r="D18" s="30" t="s">
        <v>2282</v>
      </c>
      <c r="E18" s="30" t="s">
        <v>2282</v>
      </c>
      <c r="F18" s="30" t="s">
        <v>2276</v>
      </c>
      <c r="G18" s="30" t="s">
        <v>1236</v>
      </c>
      <c r="H18" s="30" t="s">
        <v>1236</v>
      </c>
      <c r="I18" s="30" t="s">
        <v>1249</v>
      </c>
      <c r="J18" s="30" t="s">
        <v>1250</v>
      </c>
      <c r="K18" s="30" t="s">
        <v>1237</v>
      </c>
      <c r="L18" s="30">
        <v>0</v>
      </c>
      <c r="M18" s="30">
        <v>0</v>
      </c>
      <c r="N18" s="30">
        <v>0</v>
      </c>
      <c r="O18" s="30">
        <v>148.5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/>
      <c r="Z18" s="31">
        <v>0</v>
      </c>
      <c r="AA18" s="30" t="b">
        <v>0</v>
      </c>
      <c r="AB18" s="29" t="s">
        <v>705</v>
      </c>
      <c r="AC18" s="30" t="b">
        <v>0</v>
      </c>
      <c r="AD18" s="29" t="s">
        <v>705</v>
      </c>
      <c r="AE18" s="29" t="s">
        <v>705</v>
      </c>
      <c r="AF18" s="29" t="s">
        <v>705</v>
      </c>
      <c r="AG18" s="29" t="s">
        <v>705</v>
      </c>
      <c r="AH18" s="30"/>
      <c r="AI18" s="30"/>
      <c r="AJ18" s="30"/>
      <c r="AK18" s="30" t="s">
        <v>1252</v>
      </c>
      <c r="AL18" s="30" t="s">
        <v>1253</v>
      </c>
      <c r="AM18" s="30"/>
      <c r="AN18" s="33"/>
    </row>
    <row r="19" spans="1:40" ht="18" customHeight="1" x14ac:dyDescent="0.25">
      <c r="A19" s="28" t="s">
        <v>1258</v>
      </c>
      <c r="B19" s="29" t="s">
        <v>2274</v>
      </c>
      <c r="C19" s="30" t="s">
        <v>2283</v>
      </c>
      <c r="D19" s="30" t="s">
        <v>2283</v>
      </c>
      <c r="E19" s="30" t="s">
        <v>2283</v>
      </c>
      <c r="F19" s="30" t="s">
        <v>2276</v>
      </c>
      <c r="G19" s="30" t="s">
        <v>1236</v>
      </c>
      <c r="H19" s="30" t="s">
        <v>1236</v>
      </c>
      <c r="I19" s="30" t="s">
        <v>1249</v>
      </c>
      <c r="J19" s="30" t="s">
        <v>1117</v>
      </c>
      <c r="K19" s="30" t="s">
        <v>1237</v>
      </c>
      <c r="L19" s="30">
        <v>0</v>
      </c>
      <c r="M19" s="30">
        <v>0</v>
      </c>
      <c r="N19" s="30">
        <v>0</v>
      </c>
      <c r="O19" s="30">
        <v>103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/>
      <c r="Z19" s="31">
        <v>0</v>
      </c>
      <c r="AA19" s="30" t="b">
        <v>0</v>
      </c>
      <c r="AB19" s="29" t="s">
        <v>705</v>
      </c>
      <c r="AC19" s="30" t="b">
        <v>0</v>
      </c>
      <c r="AD19" s="29" t="s">
        <v>705</v>
      </c>
      <c r="AE19" s="29" t="s">
        <v>705</v>
      </c>
      <c r="AF19" s="29" t="s">
        <v>705</v>
      </c>
      <c r="AG19" s="29" t="s">
        <v>705</v>
      </c>
      <c r="AH19" s="30"/>
      <c r="AI19" s="30"/>
      <c r="AJ19" s="30"/>
      <c r="AK19" s="30" t="s">
        <v>1259</v>
      </c>
      <c r="AL19" s="30"/>
      <c r="AM19" s="32">
        <v>41529</v>
      </c>
      <c r="AN19" s="33">
        <v>7777</v>
      </c>
    </row>
    <row r="20" spans="1:40" ht="18" customHeight="1" x14ac:dyDescent="0.25">
      <c r="A20" s="28" t="s">
        <v>1260</v>
      </c>
      <c r="B20" s="29" t="s">
        <v>2274</v>
      </c>
      <c r="C20" s="30" t="s">
        <v>2283</v>
      </c>
      <c r="D20" s="30" t="s">
        <v>2283</v>
      </c>
      <c r="E20" s="30" t="s">
        <v>2283</v>
      </c>
      <c r="F20" s="30" t="s">
        <v>2276</v>
      </c>
      <c r="G20" s="30" t="s">
        <v>1236</v>
      </c>
      <c r="H20" s="30" t="s">
        <v>1236</v>
      </c>
      <c r="I20" s="30" t="s">
        <v>1249</v>
      </c>
      <c r="J20" s="30" t="s">
        <v>1117</v>
      </c>
      <c r="K20" s="30" t="s">
        <v>1237</v>
      </c>
      <c r="L20" s="30">
        <v>0</v>
      </c>
      <c r="M20" s="30">
        <v>0</v>
      </c>
      <c r="N20" s="30">
        <v>0</v>
      </c>
      <c r="O20" s="30">
        <v>67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/>
      <c r="Z20" s="31">
        <v>0</v>
      </c>
      <c r="AA20" s="30" t="b">
        <v>0</v>
      </c>
      <c r="AB20" s="29" t="s">
        <v>705</v>
      </c>
      <c r="AC20" s="30" t="b">
        <v>0</v>
      </c>
      <c r="AD20" s="29" t="s">
        <v>705</v>
      </c>
      <c r="AE20" s="29" t="s">
        <v>705</v>
      </c>
      <c r="AF20" s="29" t="s">
        <v>705</v>
      </c>
      <c r="AG20" s="29" t="s">
        <v>705</v>
      </c>
      <c r="AH20" s="30"/>
      <c r="AI20" s="30"/>
      <c r="AJ20" s="30"/>
      <c r="AK20" s="30" t="s">
        <v>1259</v>
      </c>
      <c r="AL20" s="30"/>
      <c r="AM20" s="32">
        <v>42165</v>
      </c>
      <c r="AN20" s="33" t="s">
        <v>1261</v>
      </c>
    </row>
    <row r="21" spans="1:40" ht="18" customHeight="1" x14ac:dyDescent="0.25">
      <c r="A21" s="28" t="s">
        <v>1262</v>
      </c>
      <c r="B21" s="29" t="s">
        <v>1103</v>
      </c>
      <c r="C21" s="30" t="s">
        <v>2284</v>
      </c>
      <c r="D21" s="30" t="s">
        <v>2284</v>
      </c>
      <c r="E21" s="30" t="s">
        <v>2284</v>
      </c>
      <c r="F21" s="30" t="s">
        <v>2276</v>
      </c>
      <c r="G21" s="30" t="s">
        <v>1236</v>
      </c>
      <c r="H21" s="30" t="s">
        <v>1236</v>
      </c>
      <c r="I21" s="30" t="s">
        <v>1249</v>
      </c>
      <c r="J21" s="30" t="s">
        <v>1120</v>
      </c>
      <c r="K21" s="30" t="s">
        <v>1237</v>
      </c>
      <c r="L21" s="30">
        <v>0</v>
      </c>
      <c r="M21" s="30">
        <v>0</v>
      </c>
      <c r="N21" s="30">
        <v>0</v>
      </c>
      <c r="O21" s="30">
        <v>1050</v>
      </c>
      <c r="P21" s="30">
        <v>0</v>
      </c>
      <c r="Q21" s="30">
        <v>0</v>
      </c>
      <c r="R21" s="30">
        <v>0</v>
      </c>
      <c r="S21" s="30">
        <v>2</v>
      </c>
      <c r="T21" s="30">
        <v>1.2</v>
      </c>
      <c r="U21" s="30">
        <v>1.2</v>
      </c>
      <c r="V21" s="30">
        <v>1.2</v>
      </c>
      <c r="W21" s="30">
        <v>1.2</v>
      </c>
      <c r="X21" s="30">
        <v>1.2</v>
      </c>
      <c r="Y21" s="30" t="s">
        <v>1263</v>
      </c>
      <c r="Z21" s="31">
        <v>0</v>
      </c>
      <c r="AA21" s="30" t="b">
        <v>0</v>
      </c>
      <c r="AB21" s="29" t="s">
        <v>705</v>
      </c>
      <c r="AC21" s="30" t="b">
        <v>0</v>
      </c>
      <c r="AD21" s="29" t="s">
        <v>705</v>
      </c>
      <c r="AE21" s="29" t="s">
        <v>705</v>
      </c>
      <c r="AF21" s="29" t="s">
        <v>705</v>
      </c>
      <c r="AG21" s="29" t="s">
        <v>705</v>
      </c>
      <c r="AH21" s="30"/>
      <c r="AI21" s="30"/>
      <c r="AJ21" s="30"/>
      <c r="AK21" s="30" t="s">
        <v>1264</v>
      </c>
      <c r="AL21" s="30"/>
      <c r="AM21" s="32">
        <v>43041</v>
      </c>
      <c r="AN21" s="33" t="s">
        <v>1254</v>
      </c>
    </row>
    <row r="22" spans="1:40" ht="18" customHeight="1" x14ac:dyDescent="0.25">
      <c r="A22" s="28" t="s">
        <v>1265</v>
      </c>
      <c r="B22" s="29" t="s">
        <v>1103</v>
      </c>
      <c r="C22" s="30" t="s">
        <v>2284</v>
      </c>
      <c r="D22" s="30" t="s">
        <v>2284</v>
      </c>
      <c r="E22" s="30" t="s">
        <v>2284</v>
      </c>
      <c r="F22" s="30" t="s">
        <v>2276</v>
      </c>
      <c r="G22" s="30" t="s">
        <v>1236</v>
      </c>
      <c r="H22" s="30" t="s">
        <v>1236</v>
      </c>
      <c r="I22" s="30" t="s">
        <v>1249</v>
      </c>
      <c r="J22" s="30" t="s">
        <v>1120</v>
      </c>
      <c r="K22" s="30" t="s">
        <v>1237</v>
      </c>
      <c r="L22" s="30">
        <v>0</v>
      </c>
      <c r="M22" s="30">
        <v>0</v>
      </c>
      <c r="N22" s="30">
        <v>0</v>
      </c>
      <c r="O22" s="30">
        <v>1051</v>
      </c>
      <c r="P22" s="30">
        <v>0</v>
      </c>
      <c r="Q22" s="30">
        <v>0</v>
      </c>
      <c r="R22" s="30">
        <v>0</v>
      </c>
      <c r="S22" s="30">
        <v>2</v>
      </c>
      <c r="T22" s="30">
        <v>1.2</v>
      </c>
      <c r="U22" s="30">
        <v>1.2</v>
      </c>
      <c r="V22" s="30">
        <v>1.2</v>
      </c>
      <c r="W22" s="30">
        <v>1.2</v>
      </c>
      <c r="X22" s="30">
        <v>1.2</v>
      </c>
      <c r="Y22" s="30" t="s">
        <v>1263</v>
      </c>
      <c r="Z22" s="31">
        <v>0</v>
      </c>
      <c r="AA22" s="30" t="b">
        <v>0</v>
      </c>
      <c r="AB22" s="29" t="s">
        <v>705</v>
      </c>
      <c r="AC22" s="30" t="b">
        <v>0</v>
      </c>
      <c r="AD22" s="29" t="s">
        <v>705</v>
      </c>
      <c r="AE22" s="29" t="s">
        <v>705</v>
      </c>
      <c r="AF22" s="29" t="s">
        <v>705</v>
      </c>
      <c r="AG22" s="29" t="s">
        <v>705</v>
      </c>
      <c r="AH22" s="30"/>
      <c r="AI22" s="30"/>
      <c r="AJ22" s="30"/>
      <c r="AK22" s="32">
        <v>44902</v>
      </c>
      <c r="AL22" s="30" t="s">
        <v>1253</v>
      </c>
      <c r="AM22" s="32">
        <v>45209</v>
      </c>
      <c r="AN22" s="33" t="s">
        <v>1253</v>
      </c>
    </row>
    <row r="23" spans="1:40" ht="18" customHeight="1" x14ac:dyDescent="0.25">
      <c r="A23" s="28" t="s">
        <v>1266</v>
      </c>
      <c r="B23" s="29" t="s">
        <v>2274</v>
      </c>
      <c r="C23" s="30" t="s">
        <v>2285</v>
      </c>
      <c r="D23" s="30" t="s">
        <v>2285</v>
      </c>
      <c r="E23" s="30" t="s">
        <v>2285</v>
      </c>
      <c r="F23" s="30" t="s">
        <v>2276</v>
      </c>
      <c r="G23" s="30" t="s">
        <v>1236</v>
      </c>
      <c r="H23" s="30" t="s">
        <v>1236</v>
      </c>
      <c r="I23" s="30" t="s">
        <v>1249</v>
      </c>
      <c r="J23" s="30" t="s">
        <v>1120</v>
      </c>
      <c r="K23" s="30" t="s">
        <v>1237</v>
      </c>
      <c r="L23" s="30">
        <v>0</v>
      </c>
      <c r="M23" s="30">
        <v>0</v>
      </c>
      <c r="N23" s="30">
        <v>0</v>
      </c>
      <c r="O23" s="30">
        <v>117.5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/>
      <c r="Z23" s="31">
        <v>0</v>
      </c>
      <c r="AA23" s="30" t="b">
        <v>0</v>
      </c>
      <c r="AB23" s="29" t="s">
        <v>705</v>
      </c>
      <c r="AC23" s="30" t="b">
        <v>0</v>
      </c>
      <c r="AD23" s="29" t="s">
        <v>705</v>
      </c>
      <c r="AE23" s="29" t="s">
        <v>705</v>
      </c>
      <c r="AF23" s="29" t="s">
        <v>705</v>
      </c>
      <c r="AG23" s="29" t="s">
        <v>705</v>
      </c>
      <c r="AH23" s="30"/>
      <c r="AI23" s="30"/>
      <c r="AJ23" s="30"/>
      <c r="AK23" s="30" t="s">
        <v>1267</v>
      </c>
      <c r="AL23" s="30" t="s">
        <v>1261</v>
      </c>
      <c r="AM23" s="30"/>
      <c r="AN23" s="33"/>
    </row>
    <row r="24" spans="1:40" ht="18" customHeight="1" x14ac:dyDescent="0.25">
      <c r="A24" s="28" t="s">
        <v>1268</v>
      </c>
      <c r="B24" s="29" t="s">
        <v>2274</v>
      </c>
      <c r="C24" s="30" t="s">
        <v>2285</v>
      </c>
      <c r="D24" s="30" t="s">
        <v>2285</v>
      </c>
      <c r="E24" s="30" t="s">
        <v>2285</v>
      </c>
      <c r="F24" s="30" t="s">
        <v>2276</v>
      </c>
      <c r="G24" s="30" t="s">
        <v>1236</v>
      </c>
      <c r="H24" s="30" t="s">
        <v>1236</v>
      </c>
      <c r="I24" s="30" t="s">
        <v>1249</v>
      </c>
      <c r="J24" s="30" t="s">
        <v>1120</v>
      </c>
      <c r="K24" s="30" t="s">
        <v>1237</v>
      </c>
      <c r="L24" s="30">
        <v>0</v>
      </c>
      <c r="M24" s="30">
        <v>0</v>
      </c>
      <c r="N24" s="30">
        <v>0</v>
      </c>
      <c r="O24" s="30">
        <v>118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/>
      <c r="Z24" s="31">
        <v>0</v>
      </c>
      <c r="AA24" s="30" t="b">
        <v>0</v>
      </c>
      <c r="AB24" s="29" t="s">
        <v>705</v>
      </c>
      <c r="AC24" s="30" t="b">
        <v>0</v>
      </c>
      <c r="AD24" s="29" t="s">
        <v>705</v>
      </c>
      <c r="AE24" s="29" t="s">
        <v>705</v>
      </c>
      <c r="AF24" s="29" t="s">
        <v>705</v>
      </c>
      <c r="AG24" s="29" t="s">
        <v>705</v>
      </c>
      <c r="AH24" s="30"/>
      <c r="AI24" s="30"/>
      <c r="AJ24" s="30"/>
      <c r="AK24" s="32">
        <v>44992</v>
      </c>
      <c r="AL24" s="30" t="s">
        <v>1253</v>
      </c>
      <c r="AM24" s="30"/>
      <c r="AN24" s="33"/>
    </row>
    <row r="25" spans="1:40" ht="18" customHeight="1" x14ac:dyDescent="0.25">
      <c r="A25" s="28" t="s">
        <v>1269</v>
      </c>
      <c r="B25" s="29" t="s">
        <v>2274</v>
      </c>
      <c r="C25" s="30" t="s">
        <v>2285</v>
      </c>
      <c r="D25" s="30" t="s">
        <v>2285</v>
      </c>
      <c r="E25" s="30" t="s">
        <v>2285</v>
      </c>
      <c r="F25" s="30" t="s">
        <v>2276</v>
      </c>
      <c r="G25" s="30" t="s">
        <v>1236</v>
      </c>
      <c r="H25" s="30" t="s">
        <v>1236</v>
      </c>
      <c r="I25" s="30" t="s">
        <v>1249</v>
      </c>
      <c r="J25" s="30" t="s">
        <v>1120</v>
      </c>
      <c r="K25" s="30" t="s">
        <v>1237</v>
      </c>
      <c r="L25" s="30">
        <v>0</v>
      </c>
      <c r="M25" s="30">
        <v>0</v>
      </c>
      <c r="N25" s="30">
        <v>0</v>
      </c>
      <c r="O25" s="30">
        <v>138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/>
      <c r="Z25" s="31">
        <v>0</v>
      </c>
      <c r="AA25" s="30" t="b">
        <v>0</v>
      </c>
      <c r="AB25" s="29" t="s">
        <v>705</v>
      </c>
      <c r="AC25" s="30" t="b">
        <v>0</v>
      </c>
      <c r="AD25" s="29" t="s">
        <v>705</v>
      </c>
      <c r="AE25" s="29" t="s">
        <v>705</v>
      </c>
      <c r="AF25" s="29" t="s">
        <v>705</v>
      </c>
      <c r="AG25" s="29" t="s">
        <v>705</v>
      </c>
      <c r="AH25" s="30"/>
      <c r="AI25" s="30"/>
      <c r="AJ25" s="30"/>
      <c r="AK25" s="30" t="s">
        <v>1270</v>
      </c>
      <c r="AL25" s="30" t="s">
        <v>1261</v>
      </c>
      <c r="AM25" s="30"/>
      <c r="AN25" s="33"/>
    </row>
    <row r="26" spans="1:40" ht="18" customHeight="1" x14ac:dyDescent="0.25">
      <c r="A26" s="28" t="s">
        <v>1271</v>
      </c>
      <c r="B26" s="29" t="s">
        <v>2274</v>
      </c>
      <c r="C26" s="30" t="s">
        <v>2285</v>
      </c>
      <c r="D26" s="30" t="s">
        <v>2285</v>
      </c>
      <c r="E26" s="30" t="s">
        <v>2285</v>
      </c>
      <c r="F26" s="30" t="s">
        <v>2276</v>
      </c>
      <c r="G26" s="30" t="s">
        <v>1236</v>
      </c>
      <c r="H26" s="30" t="s">
        <v>1236</v>
      </c>
      <c r="I26" s="30" t="s">
        <v>1249</v>
      </c>
      <c r="J26" s="30" t="s">
        <v>1120</v>
      </c>
      <c r="K26" s="30" t="s">
        <v>1237</v>
      </c>
      <c r="L26" s="30">
        <v>0</v>
      </c>
      <c r="M26" s="30">
        <v>0</v>
      </c>
      <c r="N26" s="30">
        <v>0</v>
      </c>
      <c r="O26" s="30">
        <v>147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/>
      <c r="Z26" s="31">
        <v>0</v>
      </c>
      <c r="AA26" s="30" t="b">
        <v>0</v>
      </c>
      <c r="AB26" s="29" t="s">
        <v>705</v>
      </c>
      <c r="AC26" s="30" t="b">
        <v>0</v>
      </c>
      <c r="AD26" s="29" t="s">
        <v>705</v>
      </c>
      <c r="AE26" s="29" t="s">
        <v>705</v>
      </c>
      <c r="AF26" s="29" t="s">
        <v>705</v>
      </c>
      <c r="AG26" s="29" t="s">
        <v>705</v>
      </c>
      <c r="AH26" s="30"/>
      <c r="AI26" s="30"/>
      <c r="AJ26" s="30"/>
      <c r="AK26" s="30" t="s">
        <v>1272</v>
      </c>
      <c r="AL26" s="30" t="s">
        <v>1253</v>
      </c>
      <c r="AM26" s="30"/>
      <c r="AN26" s="33"/>
    </row>
    <row r="27" spans="1:40" ht="18" customHeight="1" x14ac:dyDescent="0.25">
      <c r="A27" s="28" t="s">
        <v>1273</v>
      </c>
      <c r="B27" s="29" t="s">
        <v>2274</v>
      </c>
      <c r="C27" s="30" t="s">
        <v>2285</v>
      </c>
      <c r="D27" s="30" t="s">
        <v>2285</v>
      </c>
      <c r="E27" s="30" t="s">
        <v>2285</v>
      </c>
      <c r="F27" s="30" t="s">
        <v>2276</v>
      </c>
      <c r="G27" s="30" t="s">
        <v>1236</v>
      </c>
      <c r="H27" s="30" t="s">
        <v>1236</v>
      </c>
      <c r="I27" s="30" t="s">
        <v>1249</v>
      </c>
      <c r="J27" s="30" t="s">
        <v>1120</v>
      </c>
      <c r="K27" s="30" t="s">
        <v>1237</v>
      </c>
      <c r="L27" s="30">
        <v>0</v>
      </c>
      <c r="M27" s="30">
        <v>0</v>
      </c>
      <c r="N27" s="30">
        <v>0</v>
      </c>
      <c r="O27" s="30">
        <v>48.5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/>
      <c r="Z27" s="31">
        <v>0</v>
      </c>
      <c r="AA27" s="30" t="b">
        <v>0</v>
      </c>
      <c r="AB27" s="29" t="s">
        <v>705</v>
      </c>
      <c r="AC27" s="30" t="b">
        <v>0</v>
      </c>
      <c r="AD27" s="29" t="s">
        <v>705</v>
      </c>
      <c r="AE27" s="29" t="s">
        <v>705</v>
      </c>
      <c r="AF27" s="29" t="s">
        <v>705</v>
      </c>
      <c r="AG27" s="29" t="s">
        <v>705</v>
      </c>
      <c r="AH27" s="30"/>
      <c r="AI27" s="30"/>
      <c r="AJ27" s="30"/>
      <c r="AK27" s="30" t="s">
        <v>1267</v>
      </c>
      <c r="AL27" s="30" t="s">
        <v>1261</v>
      </c>
      <c r="AM27" s="30"/>
      <c r="AN27" s="33"/>
    </row>
    <row r="28" spans="1:40" ht="18" customHeight="1" x14ac:dyDescent="0.25">
      <c r="A28" s="28" t="s">
        <v>1274</v>
      </c>
      <c r="B28" s="29" t="s">
        <v>2274</v>
      </c>
      <c r="C28" s="30" t="s">
        <v>2285</v>
      </c>
      <c r="D28" s="30" t="s">
        <v>2285</v>
      </c>
      <c r="E28" s="30" t="s">
        <v>2285</v>
      </c>
      <c r="F28" s="30" t="s">
        <v>2276</v>
      </c>
      <c r="G28" s="30" t="s">
        <v>1236</v>
      </c>
      <c r="H28" s="30" t="s">
        <v>1236</v>
      </c>
      <c r="I28" s="30" t="s">
        <v>1249</v>
      </c>
      <c r="J28" s="30" t="s">
        <v>1120</v>
      </c>
      <c r="K28" s="30" t="s">
        <v>1237</v>
      </c>
      <c r="L28" s="30">
        <v>0</v>
      </c>
      <c r="M28" s="30">
        <v>0</v>
      </c>
      <c r="N28" s="30">
        <v>0</v>
      </c>
      <c r="O28" s="30">
        <v>57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/>
      <c r="Z28" s="31">
        <v>0</v>
      </c>
      <c r="AA28" s="30" t="b">
        <v>0</v>
      </c>
      <c r="AB28" s="29" t="s">
        <v>705</v>
      </c>
      <c r="AC28" s="30" t="b">
        <v>0</v>
      </c>
      <c r="AD28" s="29" t="s">
        <v>705</v>
      </c>
      <c r="AE28" s="29" t="s">
        <v>705</v>
      </c>
      <c r="AF28" s="29" t="s">
        <v>705</v>
      </c>
      <c r="AG28" s="29" t="s">
        <v>705</v>
      </c>
      <c r="AH28" s="30"/>
      <c r="AI28" s="30"/>
      <c r="AJ28" s="30"/>
      <c r="AK28" s="30" t="s">
        <v>1275</v>
      </c>
      <c r="AL28" s="30" t="s">
        <v>1261</v>
      </c>
      <c r="AM28" s="30"/>
      <c r="AN28" s="33"/>
    </row>
    <row r="29" spans="1:40" ht="18" customHeight="1" x14ac:dyDescent="0.25">
      <c r="A29" s="28" t="s">
        <v>1276</v>
      </c>
      <c r="B29" s="29" t="s">
        <v>2274</v>
      </c>
      <c r="C29" s="30" t="s">
        <v>2285</v>
      </c>
      <c r="D29" s="30" t="s">
        <v>2285</v>
      </c>
      <c r="E29" s="30" t="s">
        <v>2285</v>
      </c>
      <c r="F29" s="30" t="s">
        <v>2276</v>
      </c>
      <c r="G29" s="30" t="s">
        <v>1236</v>
      </c>
      <c r="H29" s="30" t="s">
        <v>1236</v>
      </c>
      <c r="I29" s="30" t="s">
        <v>1249</v>
      </c>
      <c r="J29" s="30" t="s">
        <v>1120</v>
      </c>
      <c r="K29" s="30" t="s">
        <v>1237</v>
      </c>
      <c r="L29" s="30">
        <v>0</v>
      </c>
      <c r="M29" s="30">
        <v>0</v>
      </c>
      <c r="N29" s="30">
        <v>0</v>
      </c>
      <c r="O29" s="30">
        <v>58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/>
      <c r="Z29" s="31">
        <v>0</v>
      </c>
      <c r="AA29" s="30" t="b">
        <v>0</v>
      </c>
      <c r="AB29" s="29" t="s">
        <v>705</v>
      </c>
      <c r="AC29" s="30" t="b">
        <v>0</v>
      </c>
      <c r="AD29" s="29" t="s">
        <v>705</v>
      </c>
      <c r="AE29" s="29" t="s">
        <v>705</v>
      </c>
      <c r="AF29" s="29" t="s">
        <v>705</v>
      </c>
      <c r="AG29" s="29" t="s">
        <v>705</v>
      </c>
      <c r="AH29" s="30"/>
      <c r="AI29" s="30"/>
      <c r="AJ29" s="30"/>
      <c r="AK29" s="30" t="s">
        <v>1267</v>
      </c>
      <c r="AL29" s="30" t="s">
        <v>1261</v>
      </c>
      <c r="AM29" s="30"/>
      <c r="AN29" s="33"/>
    </row>
    <row r="30" spans="1:40" ht="18" customHeight="1" x14ac:dyDescent="0.25">
      <c r="A30" s="28" t="s">
        <v>1277</v>
      </c>
      <c r="B30" s="29" t="s">
        <v>2274</v>
      </c>
      <c r="C30" s="30" t="s">
        <v>2285</v>
      </c>
      <c r="D30" s="30" t="s">
        <v>2285</v>
      </c>
      <c r="E30" s="30" t="s">
        <v>2285</v>
      </c>
      <c r="F30" s="30" t="s">
        <v>2276</v>
      </c>
      <c r="G30" s="30" t="s">
        <v>1236</v>
      </c>
      <c r="H30" s="30" t="s">
        <v>1236</v>
      </c>
      <c r="I30" s="30" t="s">
        <v>1249</v>
      </c>
      <c r="J30" s="30" t="s">
        <v>1120</v>
      </c>
      <c r="K30" s="30" t="s">
        <v>1237</v>
      </c>
      <c r="L30" s="30">
        <v>0</v>
      </c>
      <c r="M30" s="30">
        <v>0</v>
      </c>
      <c r="N30" s="30">
        <v>0</v>
      </c>
      <c r="O30" s="30">
        <v>66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/>
      <c r="Z30" s="31">
        <v>0</v>
      </c>
      <c r="AA30" s="30" t="b">
        <v>0</v>
      </c>
      <c r="AB30" s="29" t="s">
        <v>705</v>
      </c>
      <c r="AC30" s="30" t="b">
        <v>0</v>
      </c>
      <c r="AD30" s="29" t="s">
        <v>705</v>
      </c>
      <c r="AE30" s="29" t="s">
        <v>705</v>
      </c>
      <c r="AF30" s="29" t="s">
        <v>705</v>
      </c>
      <c r="AG30" s="29" t="s">
        <v>705</v>
      </c>
      <c r="AH30" s="30"/>
      <c r="AI30" s="30"/>
      <c r="AJ30" s="30"/>
      <c r="AK30" s="30" t="s">
        <v>1278</v>
      </c>
      <c r="AL30" s="30" t="s">
        <v>1253</v>
      </c>
      <c r="AM30" s="30"/>
      <c r="AN30" s="33"/>
    </row>
    <row r="31" spans="1:40" ht="18" customHeight="1" x14ac:dyDescent="0.25">
      <c r="A31" s="28" t="s">
        <v>1279</v>
      </c>
      <c r="B31" s="29" t="s">
        <v>2274</v>
      </c>
      <c r="C31" s="30" t="s">
        <v>2285</v>
      </c>
      <c r="D31" s="30" t="s">
        <v>2285</v>
      </c>
      <c r="E31" s="30" t="s">
        <v>2285</v>
      </c>
      <c r="F31" s="30" t="s">
        <v>2276</v>
      </c>
      <c r="G31" s="30" t="s">
        <v>1236</v>
      </c>
      <c r="H31" s="30" t="s">
        <v>1236</v>
      </c>
      <c r="I31" s="30" t="s">
        <v>1249</v>
      </c>
      <c r="J31" s="30" t="s">
        <v>1120</v>
      </c>
      <c r="K31" s="30" t="s">
        <v>1237</v>
      </c>
      <c r="L31" s="30">
        <v>0</v>
      </c>
      <c r="M31" s="30">
        <v>0</v>
      </c>
      <c r="N31" s="30">
        <v>0</v>
      </c>
      <c r="O31" s="30">
        <v>67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/>
      <c r="Z31" s="31">
        <v>0</v>
      </c>
      <c r="AA31" s="30" t="b">
        <v>0</v>
      </c>
      <c r="AB31" s="29" t="s">
        <v>705</v>
      </c>
      <c r="AC31" s="30" t="b">
        <v>0</v>
      </c>
      <c r="AD31" s="29" t="s">
        <v>705</v>
      </c>
      <c r="AE31" s="29" t="s">
        <v>705</v>
      </c>
      <c r="AF31" s="29" t="s">
        <v>705</v>
      </c>
      <c r="AG31" s="29" t="s">
        <v>705</v>
      </c>
      <c r="AH31" s="30"/>
      <c r="AI31" s="30"/>
      <c r="AJ31" s="30"/>
      <c r="AK31" s="32">
        <v>45081</v>
      </c>
      <c r="AL31" s="30" t="s">
        <v>1253</v>
      </c>
      <c r="AM31" s="30"/>
      <c r="AN31" s="33"/>
    </row>
    <row r="32" spans="1:40" ht="18" customHeight="1" x14ac:dyDescent="0.25">
      <c r="A32" s="28" t="s">
        <v>1280</v>
      </c>
      <c r="B32" s="29" t="s">
        <v>2274</v>
      </c>
      <c r="C32" s="30" t="s">
        <v>2285</v>
      </c>
      <c r="D32" s="30" t="s">
        <v>2285</v>
      </c>
      <c r="E32" s="30" t="s">
        <v>2285</v>
      </c>
      <c r="F32" s="30" t="s">
        <v>2276</v>
      </c>
      <c r="G32" s="30" t="s">
        <v>1236</v>
      </c>
      <c r="H32" s="30" t="s">
        <v>1236</v>
      </c>
      <c r="I32" s="30" t="s">
        <v>1249</v>
      </c>
      <c r="J32" s="30" t="s">
        <v>1120</v>
      </c>
      <c r="K32" s="30" t="s">
        <v>1237</v>
      </c>
      <c r="L32" s="30">
        <v>0</v>
      </c>
      <c r="M32" s="30">
        <v>0</v>
      </c>
      <c r="N32" s="30">
        <v>0</v>
      </c>
      <c r="O32" s="30">
        <v>67.5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/>
      <c r="Z32" s="31">
        <v>0</v>
      </c>
      <c r="AA32" s="30" t="b">
        <v>0</v>
      </c>
      <c r="AB32" s="29" t="s">
        <v>705</v>
      </c>
      <c r="AC32" s="30" t="b">
        <v>0</v>
      </c>
      <c r="AD32" s="29" t="s">
        <v>705</v>
      </c>
      <c r="AE32" s="29" t="s">
        <v>705</v>
      </c>
      <c r="AF32" s="29" t="s">
        <v>705</v>
      </c>
      <c r="AG32" s="29" t="s">
        <v>705</v>
      </c>
      <c r="AH32" s="30"/>
      <c r="AI32" s="30"/>
      <c r="AJ32" s="30"/>
      <c r="AK32" s="30" t="s">
        <v>1281</v>
      </c>
      <c r="AL32" s="30" t="s">
        <v>1253</v>
      </c>
      <c r="AM32" s="30"/>
      <c r="AN32" s="33"/>
    </row>
    <row r="33" spans="1:40" ht="18" customHeight="1" x14ac:dyDescent="0.25">
      <c r="A33" s="28" t="s">
        <v>1282</v>
      </c>
      <c r="B33" s="29" t="s">
        <v>2274</v>
      </c>
      <c r="C33" s="30" t="s">
        <v>2285</v>
      </c>
      <c r="D33" s="30" t="s">
        <v>2285</v>
      </c>
      <c r="E33" s="30" t="s">
        <v>2285</v>
      </c>
      <c r="F33" s="30" t="s">
        <v>2276</v>
      </c>
      <c r="G33" s="30" t="s">
        <v>1236</v>
      </c>
      <c r="H33" s="30" t="s">
        <v>1236</v>
      </c>
      <c r="I33" s="30" t="s">
        <v>1249</v>
      </c>
      <c r="J33" s="30" t="s">
        <v>1120</v>
      </c>
      <c r="K33" s="30" t="s">
        <v>1237</v>
      </c>
      <c r="L33" s="30">
        <v>0</v>
      </c>
      <c r="M33" s="30">
        <v>0</v>
      </c>
      <c r="N33" s="30">
        <v>0</v>
      </c>
      <c r="O33" s="30">
        <v>699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/>
      <c r="Z33" s="31">
        <v>0</v>
      </c>
      <c r="AA33" s="30" t="b">
        <v>0</v>
      </c>
      <c r="AB33" s="29" t="s">
        <v>705</v>
      </c>
      <c r="AC33" s="30" t="b">
        <v>0</v>
      </c>
      <c r="AD33" s="29" t="s">
        <v>705</v>
      </c>
      <c r="AE33" s="29" t="s">
        <v>705</v>
      </c>
      <c r="AF33" s="29" t="s">
        <v>705</v>
      </c>
      <c r="AG33" s="29" t="s">
        <v>705</v>
      </c>
      <c r="AH33" s="30"/>
      <c r="AI33" s="30"/>
      <c r="AJ33" s="30"/>
      <c r="AK33" s="30" t="s">
        <v>1270</v>
      </c>
      <c r="AL33" s="30" t="s">
        <v>1261</v>
      </c>
      <c r="AM33" s="30"/>
      <c r="AN33" s="33"/>
    </row>
    <row r="34" spans="1:40" ht="18" customHeight="1" x14ac:dyDescent="0.25">
      <c r="A34" s="28" t="s">
        <v>1283</v>
      </c>
      <c r="B34" s="29" t="s">
        <v>2274</v>
      </c>
      <c r="C34" s="30" t="s">
        <v>2285</v>
      </c>
      <c r="D34" s="30" t="s">
        <v>2285</v>
      </c>
      <c r="E34" s="30" t="s">
        <v>2285</v>
      </c>
      <c r="F34" s="30" t="s">
        <v>2276</v>
      </c>
      <c r="G34" s="30" t="s">
        <v>1236</v>
      </c>
      <c r="H34" s="30" t="s">
        <v>1236</v>
      </c>
      <c r="I34" s="30" t="s">
        <v>1249</v>
      </c>
      <c r="J34" s="30" t="s">
        <v>1120</v>
      </c>
      <c r="K34" s="30" t="s">
        <v>1237</v>
      </c>
      <c r="L34" s="30">
        <v>0</v>
      </c>
      <c r="M34" s="30">
        <v>0</v>
      </c>
      <c r="N34" s="30">
        <v>0</v>
      </c>
      <c r="O34" s="30">
        <v>708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/>
      <c r="Z34" s="31">
        <v>0</v>
      </c>
      <c r="AA34" s="30" t="b">
        <v>0</v>
      </c>
      <c r="AB34" s="29" t="s">
        <v>705</v>
      </c>
      <c r="AC34" s="30" t="b">
        <v>0</v>
      </c>
      <c r="AD34" s="29" t="s">
        <v>705</v>
      </c>
      <c r="AE34" s="29" t="s">
        <v>705</v>
      </c>
      <c r="AF34" s="29" t="s">
        <v>705</v>
      </c>
      <c r="AG34" s="29" t="s">
        <v>705</v>
      </c>
      <c r="AH34" s="30"/>
      <c r="AI34" s="30"/>
      <c r="AJ34" s="30"/>
      <c r="AK34" s="30" t="s">
        <v>1284</v>
      </c>
      <c r="AL34" s="30" t="s">
        <v>1253</v>
      </c>
      <c r="AM34" s="30"/>
      <c r="AN34" s="33"/>
    </row>
    <row r="35" spans="1:40" ht="18" customHeight="1" x14ac:dyDescent="0.25">
      <c r="A35" s="28" t="s">
        <v>1285</v>
      </c>
      <c r="B35" s="29" t="s">
        <v>2274</v>
      </c>
      <c r="C35" s="30" t="s">
        <v>2285</v>
      </c>
      <c r="D35" s="30" t="s">
        <v>2285</v>
      </c>
      <c r="E35" s="30" t="s">
        <v>2285</v>
      </c>
      <c r="F35" s="30" t="s">
        <v>2276</v>
      </c>
      <c r="G35" s="30" t="s">
        <v>1236</v>
      </c>
      <c r="H35" s="30" t="s">
        <v>1236</v>
      </c>
      <c r="I35" s="30" t="s">
        <v>1249</v>
      </c>
      <c r="J35" s="30" t="s">
        <v>1120</v>
      </c>
      <c r="K35" s="30" t="s">
        <v>1237</v>
      </c>
      <c r="L35" s="30">
        <v>0</v>
      </c>
      <c r="M35" s="30">
        <v>0</v>
      </c>
      <c r="N35" s="30">
        <v>0</v>
      </c>
      <c r="O35" s="30">
        <v>727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/>
      <c r="Z35" s="31">
        <v>0</v>
      </c>
      <c r="AA35" s="30" t="b">
        <v>0</v>
      </c>
      <c r="AB35" s="29" t="s">
        <v>705</v>
      </c>
      <c r="AC35" s="30" t="b">
        <v>0</v>
      </c>
      <c r="AD35" s="29" t="s">
        <v>705</v>
      </c>
      <c r="AE35" s="29" t="s">
        <v>705</v>
      </c>
      <c r="AF35" s="29" t="s">
        <v>705</v>
      </c>
      <c r="AG35" s="29" t="s">
        <v>705</v>
      </c>
      <c r="AH35" s="30"/>
      <c r="AI35" s="30"/>
      <c r="AJ35" s="30"/>
      <c r="AK35" s="32">
        <v>44626</v>
      </c>
      <c r="AL35" s="30" t="s">
        <v>1253</v>
      </c>
      <c r="AM35" s="30"/>
      <c r="AN35" s="33"/>
    </row>
    <row r="36" spans="1:40" ht="18" customHeight="1" x14ac:dyDescent="0.25">
      <c r="A36" s="28" t="s">
        <v>1286</v>
      </c>
      <c r="B36" s="29" t="s">
        <v>2274</v>
      </c>
      <c r="C36" s="30" t="s">
        <v>2285</v>
      </c>
      <c r="D36" s="30" t="s">
        <v>2285</v>
      </c>
      <c r="E36" s="30" t="s">
        <v>2285</v>
      </c>
      <c r="F36" s="30" t="s">
        <v>2276</v>
      </c>
      <c r="G36" s="30" t="s">
        <v>1236</v>
      </c>
      <c r="H36" s="30" t="s">
        <v>1236</v>
      </c>
      <c r="I36" s="30" t="s">
        <v>1249</v>
      </c>
      <c r="J36" s="30" t="s">
        <v>1120</v>
      </c>
      <c r="K36" s="30" t="s">
        <v>1237</v>
      </c>
      <c r="L36" s="30">
        <v>0</v>
      </c>
      <c r="M36" s="30">
        <v>0</v>
      </c>
      <c r="N36" s="30">
        <v>0</v>
      </c>
      <c r="O36" s="30">
        <v>77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/>
      <c r="Z36" s="31">
        <v>0</v>
      </c>
      <c r="AA36" s="30" t="b">
        <v>0</v>
      </c>
      <c r="AB36" s="29" t="s">
        <v>705</v>
      </c>
      <c r="AC36" s="30" t="b">
        <v>0</v>
      </c>
      <c r="AD36" s="29" t="s">
        <v>705</v>
      </c>
      <c r="AE36" s="29" t="s">
        <v>705</v>
      </c>
      <c r="AF36" s="29" t="s">
        <v>705</v>
      </c>
      <c r="AG36" s="29" t="s">
        <v>705</v>
      </c>
      <c r="AH36" s="30"/>
      <c r="AI36" s="30"/>
      <c r="AJ36" s="30"/>
      <c r="AK36" s="30" t="s">
        <v>1287</v>
      </c>
      <c r="AL36" s="30" t="s">
        <v>1253</v>
      </c>
      <c r="AM36" s="30"/>
      <c r="AN36" s="33"/>
    </row>
    <row r="37" spans="1:40" ht="18" customHeight="1" x14ac:dyDescent="0.25">
      <c r="A37" s="28" t="s">
        <v>1288</v>
      </c>
      <c r="B37" s="29" t="s">
        <v>2274</v>
      </c>
      <c r="C37" s="30" t="s">
        <v>2285</v>
      </c>
      <c r="D37" s="30" t="s">
        <v>2285</v>
      </c>
      <c r="E37" s="30" t="s">
        <v>2285</v>
      </c>
      <c r="F37" s="30" t="s">
        <v>2276</v>
      </c>
      <c r="G37" s="30" t="s">
        <v>1236</v>
      </c>
      <c r="H37" s="30" t="s">
        <v>1236</v>
      </c>
      <c r="I37" s="30" t="s">
        <v>1249</v>
      </c>
      <c r="J37" s="30" t="s">
        <v>1120</v>
      </c>
      <c r="K37" s="30" t="s">
        <v>1237</v>
      </c>
      <c r="L37" s="30">
        <v>0</v>
      </c>
      <c r="M37" s="30">
        <v>0</v>
      </c>
      <c r="N37" s="30">
        <v>0</v>
      </c>
      <c r="O37" s="30">
        <v>78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/>
      <c r="Z37" s="31">
        <v>0</v>
      </c>
      <c r="AA37" s="30" t="b">
        <v>0</v>
      </c>
      <c r="AB37" s="29" t="s">
        <v>705</v>
      </c>
      <c r="AC37" s="30" t="b">
        <v>0</v>
      </c>
      <c r="AD37" s="29" t="s">
        <v>705</v>
      </c>
      <c r="AE37" s="29" t="s">
        <v>705</v>
      </c>
      <c r="AF37" s="29" t="s">
        <v>705</v>
      </c>
      <c r="AG37" s="29" t="s">
        <v>705</v>
      </c>
      <c r="AH37" s="30"/>
      <c r="AI37" s="30"/>
      <c r="AJ37" s="30"/>
      <c r="AK37" s="32">
        <v>41254</v>
      </c>
      <c r="AL37" s="30">
        <v>7777</v>
      </c>
      <c r="AM37" s="32">
        <v>41371</v>
      </c>
      <c r="AN37" s="33"/>
    </row>
    <row r="38" spans="1:40" ht="18" customHeight="1" x14ac:dyDescent="0.25">
      <c r="A38" s="28" t="s">
        <v>1289</v>
      </c>
      <c r="B38" s="29" t="s">
        <v>2274</v>
      </c>
      <c r="C38" s="30" t="s">
        <v>2285</v>
      </c>
      <c r="D38" s="30" t="s">
        <v>2285</v>
      </c>
      <c r="E38" s="30" t="s">
        <v>2285</v>
      </c>
      <c r="F38" s="30" t="s">
        <v>2276</v>
      </c>
      <c r="G38" s="30" t="s">
        <v>1236</v>
      </c>
      <c r="H38" s="30" t="s">
        <v>1236</v>
      </c>
      <c r="I38" s="30" t="s">
        <v>1249</v>
      </c>
      <c r="J38" s="30" t="s">
        <v>1120</v>
      </c>
      <c r="K38" s="30" t="s">
        <v>1237</v>
      </c>
      <c r="L38" s="30">
        <v>0</v>
      </c>
      <c r="M38" s="30">
        <v>0</v>
      </c>
      <c r="N38" s="30">
        <v>0</v>
      </c>
      <c r="O38" s="30">
        <v>833.5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/>
      <c r="Z38" s="31">
        <v>0</v>
      </c>
      <c r="AA38" s="30" t="b">
        <v>0</v>
      </c>
      <c r="AB38" s="29" t="s">
        <v>705</v>
      </c>
      <c r="AC38" s="30" t="b">
        <v>0</v>
      </c>
      <c r="AD38" s="29" t="s">
        <v>705</v>
      </c>
      <c r="AE38" s="29" t="s">
        <v>705</v>
      </c>
      <c r="AF38" s="29" t="s">
        <v>705</v>
      </c>
      <c r="AG38" s="29" t="s">
        <v>705</v>
      </c>
      <c r="AH38" s="30"/>
      <c r="AI38" s="30"/>
      <c r="AJ38" s="30"/>
      <c r="AK38" s="30" t="s">
        <v>1267</v>
      </c>
      <c r="AL38" s="30" t="s">
        <v>1261</v>
      </c>
      <c r="AM38" s="30"/>
      <c r="AN38" s="33"/>
    </row>
    <row r="39" spans="1:40" ht="18" customHeight="1" x14ac:dyDescent="0.25">
      <c r="A39" s="28" t="s">
        <v>1290</v>
      </c>
      <c r="B39" s="29" t="s">
        <v>2274</v>
      </c>
      <c r="C39" s="30" t="s">
        <v>2285</v>
      </c>
      <c r="D39" s="30" t="s">
        <v>2285</v>
      </c>
      <c r="E39" s="30" t="s">
        <v>2285</v>
      </c>
      <c r="F39" s="30" t="s">
        <v>2276</v>
      </c>
      <c r="G39" s="30" t="s">
        <v>1236</v>
      </c>
      <c r="H39" s="30" t="s">
        <v>1236</v>
      </c>
      <c r="I39" s="30" t="s">
        <v>1249</v>
      </c>
      <c r="J39" s="30" t="s">
        <v>1120</v>
      </c>
      <c r="K39" s="30" t="s">
        <v>1237</v>
      </c>
      <c r="L39" s="30">
        <v>0</v>
      </c>
      <c r="M39" s="30">
        <v>0</v>
      </c>
      <c r="N39" s="30">
        <v>0</v>
      </c>
      <c r="O39" s="30">
        <v>87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/>
      <c r="Z39" s="31">
        <v>0</v>
      </c>
      <c r="AA39" s="30" t="b">
        <v>0</v>
      </c>
      <c r="AB39" s="29" t="s">
        <v>705</v>
      </c>
      <c r="AC39" s="30" t="b">
        <v>0</v>
      </c>
      <c r="AD39" s="29" t="s">
        <v>705</v>
      </c>
      <c r="AE39" s="29" t="s">
        <v>705</v>
      </c>
      <c r="AF39" s="29" t="s">
        <v>705</v>
      </c>
      <c r="AG39" s="29" t="s">
        <v>705</v>
      </c>
      <c r="AH39" s="30"/>
      <c r="AI39" s="30"/>
      <c r="AJ39" s="30"/>
      <c r="AK39" s="32">
        <v>41254</v>
      </c>
      <c r="AL39" s="30">
        <v>7777</v>
      </c>
      <c r="AM39" s="32">
        <v>41371</v>
      </c>
      <c r="AN39" s="33"/>
    </row>
    <row r="40" spans="1:40" ht="18" customHeight="1" x14ac:dyDescent="0.25">
      <c r="A40" s="28" t="s">
        <v>1291</v>
      </c>
      <c r="B40" s="29" t="s">
        <v>1103</v>
      </c>
      <c r="C40" s="30" t="s">
        <v>2284</v>
      </c>
      <c r="D40" s="30" t="s">
        <v>2284</v>
      </c>
      <c r="E40" s="30" t="s">
        <v>2284</v>
      </c>
      <c r="F40" s="30" t="s">
        <v>2276</v>
      </c>
      <c r="G40" s="30" t="s">
        <v>1236</v>
      </c>
      <c r="H40" s="30" t="s">
        <v>1236</v>
      </c>
      <c r="I40" s="30" t="s">
        <v>1249</v>
      </c>
      <c r="J40" s="30" t="s">
        <v>1120</v>
      </c>
      <c r="K40" s="30" t="s">
        <v>1237</v>
      </c>
      <c r="L40" s="30">
        <v>0</v>
      </c>
      <c r="M40" s="30">
        <v>0</v>
      </c>
      <c r="N40" s="30">
        <v>0</v>
      </c>
      <c r="O40" s="30">
        <v>940</v>
      </c>
      <c r="P40" s="30">
        <v>0</v>
      </c>
      <c r="Q40" s="30">
        <v>0</v>
      </c>
      <c r="R40" s="30">
        <v>0</v>
      </c>
      <c r="S40" s="30">
        <v>2</v>
      </c>
      <c r="T40" s="30">
        <v>1.2</v>
      </c>
      <c r="U40" s="30">
        <v>1.2</v>
      </c>
      <c r="V40" s="30">
        <v>1.2</v>
      </c>
      <c r="W40" s="30">
        <v>1.2</v>
      </c>
      <c r="X40" s="30">
        <v>1.2</v>
      </c>
      <c r="Y40" s="30" t="s">
        <v>1263</v>
      </c>
      <c r="Z40" s="31">
        <v>0</v>
      </c>
      <c r="AA40" s="30" t="b">
        <v>0</v>
      </c>
      <c r="AB40" s="29" t="s">
        <v>705</v>
      </c>
      <c r="AC40" s="30" t="b">
        <v>0</v>
      </c>
      <c r="AD40" s="29" t="s">
        <v>705</v>
      </c>
      <c r="AE40" s="29" t="s">
        <v>705</v>
      </c>
      <c r="AF40" s="29" t="s">
        <v>705</v>
      </c>
      <c r="AG40" s="29" t="s">
        <v>705</v>
      </c>
      <c r="AH40" s="30"/>
      <c r="AI40" s="30"/>
      <c r="AJ40" s="30"/>
      <c r="AK40" s="32">
        <v>41585</v>
      </c>
      <c r="AL40" s="30"/>
      <c r="AM40" s="32">
        <v>43041</v>
      </c>
      <c r="AN40" s="33" t="s">
        <v>1254</v>
      </c>
    </row>
    <row r="41" spans="1:40" ht="18" customHeight="1" x14ac:dyDescent="0.25">
      <c r="A41" s="28" t="s">
        <v>1292</v>
      </c>
      <c r="B41" s="29" t="s">
        <v>1103</v>
      </c>
      <c r="C41" s="30" t="s">
        <v>2284</v>
      </c>
      <c r="D41" s="30" t="s">
        <v>2284</v>
      </c>
      <c r="E41" s="30" t="s">
        <v>2284</v>
      </c>
      <c r="F41" s="30" t="s">
        <v>2276</v>
      </c>
      <c r="G41" s="30" t="s">
        <v>1236</v>
      </c>
      <c r="H41" s="30" t="s">
        <v>1236</v>
      </c>
      <c r="I41" s="30" t="s">
        <v>1249</v>
      </c>
      <c r="J41" s="30" t="s">
        <v>1120</v>
      </c>
      <c r="K41" s="30" t="s">
        <v>1237</v>
      </c>
      <c r="L41" s="30">
        <v>0</v>
      </c>
      <c r="M41" s="30">
        <v>0</v>
      </c>
      <c r="N41" s="30">
        <v>0</v>
      </c>
      <c r="O41" s="30">
        <v>941</v>
      </c>
      <c r="P41" s="30">
        <v>0</v>
      </c>
      <c r="Q41" s="30">
        <v>0</v>
      </c>
      <c r="R41" s="30">
        <v>0</v>
      </c>
      <c r="S41" s="30">
        <v>2</v>
      </c>
      <c r="T41" s="30">
        <v>1.1000000000000001</v>
      </c>
      <c r="U41" s="30">
        <v>1.1000000000000001</v>
      </c>
      <c r="V41" s="30">
        <v>1.1000000000000001</v>
      </c>
      <c r="W41" s="30">
        <v>1.1000000000000001</v>
      </c>
      <c r="X41" s="30">
        <v>1.2</v>
      </c>
      <c r="Y41" s="30" t="s">
        <v>1263</v>
      </c>
      <c r="Z41" s="31">
        <v>0</v>
      </c>
      <c r="AA41" s="30" t="b">
        <v>0</v>
      </c>
      <c r="AB41" s="29" t="s">
        <v>705</v>
      </c>
      <c r="AC41" s="30" t="b">
        <v>0</v>
      </c>
      <c r="AD41" s="29" t="s">
        <v>705</v>
      </c>
      <c r="AE41" s="29" t="s">
        <v>705</v>
      </c>
      <c r="AF41" s="29" t="s">
        <v>705</v>
      </c>
      <c r="AG41" s="29" t="s">
        <v>705</v>
      </c>
      <c r="AH41" s="30"/>
      <c r="AI41" s="30"/>
      <c r="AJ41" s="30"/>
      <c r="AK41" s="32">
        <v>44873</v>
      </c>
      <c r="AL41" s="30" t="s">
        <v>1253</v>
      </c>
      <c r="AM41" s="32">
        <v>44661</v>
      </c>
      <c r="AN41" s="33" t="s">
        <v>1254</v>
      </c>
    </row>
    <row r="42" spans="1:40" ht="18" customHeight="1" x14ac:dyDescent="0.25">
      <c r="A42" s="28" t="s">
        <v>1293</v>
      </c>
      <c r="B42" s="29" t="s">
        <v>1103</v>
      </c>
      <c r="C42" s="30" t="s">
        <v>2284</v>
      </c>
      <c r="D42" s="30" t="s">
        <v>2284</v>
      </c>
      <c r="E42" s="30" t="s">
        <v>2284</v>
      </c>
      <c r="F42" s="30" t="s">
        <v>2276</v>
      </c>
      <c r="G42" s="30" t="s">
        <v>1236</v>
      </c>
      <c r="H42" s="30" t="s">
        <v>1236</v>
      </c>
      <c r="I42" s="30" t="s">
        <v>1249</v>
      </c>
      <c r="J42" s="30" t="s">
        <v>1120</v>
      </c>
      <c r="K42" s="30" t="s">
        <v>1237</v>
      </c>
      <c r="L42" s="30">
        <v>0</v>
      </c>
      <c r="M42" s="30">
        <v>0</v>
      </c>
      <c r="N42" s="30">
        <v>0</v>
      </c>
      <c r="O42" s="30">
        <v>950</v>
      </c>
      <c r="P42" s="30">
        <v>0</v>
      </c>
      <c r="Q42" s="30">
        <v>0</v>
      </c>
      <c r="R42" s="30">
        <v>0</v>
      </c>
      <c r="S42" s="30">
        <v>2</v>
      </c>
      <c r="T42" s="30">
        <v>1.2</v>
      </c>
      <c r="U42" s="30">
        <v>1.2</v>
      </c>
      <c r="V42" s="30">
        <v>1.2</v>
      </c>
      <c r="W42" s="30">
        <v>1.2</v>
      </c>
      <c r="X42" s="30">
        <v>1.2</v>
      </c>
      <c r="Y42" s="30" t="s">
        <v>1263</v>
      </c>
      <c r="Z42" s="31">
        <v>0</v>
      </c>
      <c r="AA42" s="30" t="b">
        <v>0</v>
      </c>
      <c r="AB42" s="29" t="s">
        <v>705</v>
      </c>
      <c r="AC42" s="30" t="b">
        <v>0</v>
      </c>
      <c r="AD42" s="29" t="s">
        <v>705</v>
      </c>
      <c r="AE42" s="29" t="s">
        <v>705</v>
      </c>
      <c r="AF42" s="29" t="s">
        <v>705</v>
      </c>
      <c r="AG42" s="29" t="s">
        <v>705</v>
      </c>
      <c r="AH42" s="30"/>
      <c r="AI42" s="30"/>
      <c r="AJ42" s="30"/>
      <c r="AK42" s="30" t="s">
        <v>1294</v>
      </c>
      <c r="AL42" s="30" t="s">
        <v>1253</v>
      </c>
      <c r="AM42" s="32">
        <v>43041</v>
      </c>
      <c r="AN42" s="33" t="s">
        <v>1254</v>
      </c>
    </row>
    <row r="43" spans="1:40" ht="18" customHeight="1" x14ac:dyDescent="0.25">
      <c r="A43" s="28" t="s">
        <v>1295</v>
      </c>
      <c r="B43" s="29" t="s">
        <v>2274</v>
      </c>
      <c r="C43" s="30" t="s">
        <v>2285</v>
      </c>
      <c r="D43" s="30" t="s">
        <v>2285</v>
      </c>
      <c r="E43" s="30" t="s">
        <v>2285</v>
      </c>
      <c r="F43" s="30" t="s">
        <v>2276</v>
      </c>
      <c r="G43" s="30" t="s">
        <v>1236</v>
      </c>
      <c r="H43" s="30" t="s">
        <v>1236</v>
      </c>
      <c r="I43" s="30" t="s">
        <v>1249</v>
      </c>
      <c r="J43" s="30" t="s">
        <v>1120</v>
      </c>
      <c r="K43" s="30" t="s">
        <v>1237</v>
      </c>
      <c r="L43" s="30">
        <v>0</v>
      </c>
      <c r="M43" s="30">
        <v>0</v>
      </c>
      <c r="N43" s="30">
        <v>0</v>
      </c>
      <c r="O43" s="30">
        <v>97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/>
      <c r="Z43" s="31">
        <v>0</v>
      </c>
      <c r="AA43" s="30" t="b">
        <v>0</v>
      </c>
      <c r="AB43" s="29" t="s">
        <v>705</v>
      </c>
      <c r="AC43" s="30" t="b">
        <v>0</v>
      </c>
      <c r="AD43" s="29" t="s">
        <v>705</v>
      </c>
      <c r="AE43" s="29" t="s">
        <v>705</v>
      </c>
      <c r="AF43" s="29" t="s">
        <v>705</v>
      </c>
      <c r="AG43" s="29" t="s">
        <v>705</v>
      </c>
      <c r="AH43" s="30"/>
      <c r="AI43" s="30"/>
      <c r="AJ43" s="30"/>
      <c r="AK43" s="30" t="s">
        <v>1296</v>
      </c>
      <c r="AL43" s="30" t="s">
        <v>1253</v>
      </c>
      <c r="AM43" s="30"/>
      <c r="AN43" s="33"/>
    </row>
    <row r="44" spans="1:40" ht="18" customHeight="1" x14ac:dyDescent="0.25">
      <c r="A44" s="28" t="s">
        <v>1297</v>
      </c>
      <c r="B44" s="29" t="s">
        <v>1103</v>
      </c>
      <c r="C44" s="30" t="s">
        <v>2284</v>
      </c>
      <c r="D44" s="30" t="s">
        <v>2284</v>
      </c>
      <c r="E44" s="30" t="s">
        <v>2284</v>
      </c>
      <c r="F44" s="30" t="s">
        <v>2276</v>
      </c>
      <c r="G44" s="30" t="s">
        <v>1236</v>
      </c>
      <c r="H44" s="30" t="s">
        <v>1236</v>
      </c>
      <c r="I44" s="30" t="s">
        <v>1249</v>
      </c>
      <c r="J44" s="30" t="s">
        <v>1120</v>
      </c>
      <c r="K44" s="30" t="s">
        <v>1237</v>
      </c>
      <c r="L44" s="30">
        <v>0</v>
      </c>
      <c r="M44" s="30">
        <v>0</v>
      </c>
      <c r="N44" s="30">
        <v>0</v>
      </c>
      <c r="O44" s="30">
        <v>975</v>
      </c>
      <c r="P44" s="30">
        <v>0</v>
      </c>
      <c r="Q44" s="30">
        <v>0</v>
      </c>
      <c r="R44" s="30">
        <v>0</v>
      </c>
      <c r="S44" s="30">
        <v>2</v>
      </c>
      <c r="T44" s="30">
        <v>1.1000000000000001</v>
      </c>
      <c r="U44" s="30">
        <v>1.1000000000000001</v>
      </c>
      <c r="V44" s="30">
        <v>1.1000000000000001</v>
      </c>
      <c r="W44" s="30">
        <v>1.1000000000000001</v>
      </c>
      <c r="X44" s="30">
        <v>1.2</v>
      </c>
      <c r="Y44" s="30" t="s">
        <v>1263</v>
      </c>
      <c r="Z44" s="31">
        <v>0</v>
      </c>
      <c r="AA44" s="30" t="b">
        <v>0</v>
      </c>
      <c r="AB44" s="29" t="s">
        <v>705</v>
      </c>
      <c r="AC44" s="30" t="b">
        <v>0</v>
      </c>
      <c r="AD44" s="29" t="s">
        <v>705</v>
      </c>
      <c r="AE44" s="29" t="s">
        <v>705</v>
      </c>
      <c r="AF44" s="29" t="s">
        <v>705</v>
      </c>
      <c r="AG44" s="29" t="s">
        <v>705</v>
      </c>
      <c r="AH44" s="30"/>
      <c r="AI44" s="30"/>
      <c r="AJ44" s="30"/>
      <c r="AK44" s="30" t="s">
        <v>1298</v>
      </c>
      <c r="AL44" s="30" t="s">
        <v>1253</v>
      </c>
      <c r="AM44" s="30" t="s">
        <v>1299</v>
      </c>
      <c r="AN44" s="33" t="s">
        <v>1254</v>
      </c>
    </row>
    <row r="45" spans="1:40" ht="18" customHeight="1" x14ac:dyDescent="0.25">
      <c r="A45" s="28" t="s">
        <v>1300</v>
      </c>
      <c r="B45" s="29" t="s">
        <v>1103</v>
      </c>
      <c r="C45" s="30" t="s">
        <v>2284</v>
      </c>
      <c r="D45" s="30" t="s">
        <v>2284</v>
      </c>
      <c r="E45" s="30" t="s">
        <v>2284</v>
      </c>
      <c r="F45" s="30" t="s">
        <v>2276</v>
      </c>
      <c r="G45" s="30" t="s">
        <v>1236</v>
      </c>
      <c r="H45" s="30" t="s">
        <v>1236</v>
      </c>
      <c r="I45" s="30" t="s">
        <v>1249</v>
      </c>
      <c r="J45" s="30" t="s">
        <v>1120</v>
      </c>
      <c r="K45" s="30" t="s">
        <v>1237</v>
      </c>
      <c r="L45" s="30">
        <v>0</v>
      </c>
      <c r="M45" s="30">
        <v>0</v>
      </c>
      <c r="N45" s="30">
        <v>0</v>
      </c>
      <c r="O45" s="30">
        <v>976</v>
      </c>
      <c r="P45" s="30">
        <v>0</v>
      </c>
      <c r="Q45" s="30">
        <v>0</v>
      </c>
      <c r="R45" s="30">
        <v>0</v>
      </c>
      <c r="S45" s="30">
        <v>2</v>
      </c>
      <c r="T45" s="30">
        <v>1.1000000000000001</v>
      </c>
      <c r="U45" s="30">
        <v>1.1000000000000001</v>
      </c>
      <c r="V45" s="30">
        <v>1.1000000000000001</v>
      </c>
      <c r="W45" s="30">
        <v>1.1000000000000001</v>
      </c>
      <c r="X45" s="30">
        <v>1.2</v>
      </c>
      <c r="Y45" s="30" t="s">
        <v>1263</v>
      </c>
      <c r="Z45" s="31">
        <v>0</v>
      </c>
      <c r="AA45" s="30" t="b">
        <v>0</v>
      </c>
      <c r="AB45" s="29" t="s">
        <v>705</v>
      </c>
      <c r="AC45" s="30" t="b">
        <v>0</v>
      </c>
      <c r="AD45" s="29" t="s">
        <v>705</v>
      </c>
      <c r="AE45" s="29" t="s">
        <v>705</v>
      </c>
      <c r="AF45" s="29" t="s">
        <v>705</v>
      </c>
      <c r="AG45" s="29" t="s">
        <v>705</v>
      </c>
      <c r="AH45" s="30"/>
      <c r="AI45" s="30"/>
      <c r="AJ45" s="30"/>
      <c r="AK45" s="32">
        <v>44748</v>
      </c>
      <c r="AL45" s="30" t="s">
        <v>1253</v>
      </c>
      <c r="AM45" s="32">
        <v>44658</v>
      </c>
      <c r="AN45" s="33" t="s">
        <v>1254</v>
      </c>
    </row>
    <row r="46" spans="1:40" ht="18" customHeight="1" x14ac:dyDescent="0.25">
      <c r="A46" s="28" t="s">
        <v>1301</v>
      </c>
      <c r="B46" s="29" t="s">
        <v>1103</v>
      </c>
      <c r="C46" s="30" t="s">
        <v>2286</v>
      </c>
      <c r="D46" s="30" t="s">
        <v>2286</v>
      </c>
      <c r="E46" s="30" t="s">
        <v>2286</v>
      </c>
      <c r="F46" s="30" t="s">
        <v>2276</v>
      </c>
      <c r="G46" s="30" t="s">
        <v>1236</v>
      </c>
      <c r="H46" s="30" t="s">
        <v>1236</v>
      </c>
      <c r="I46" s="30" t="s">
        <v>1249</v>
      </c>
      <c r="J46" s="30" t="s">
        <v>1123</v>
      </c>
      <c r="K46" s="30" t="s">
        <v>1237</v>
      </c>
      <c r="L46" s="30">
        <v>0</v>
      </c>
      <c r="M46" s="30">
        <v>0</v>
      </c>
      <c r="N46" s="30">
        <v>0</v>
      </c>
      <c r="O46" s="30">
        <v>1000</v>
      </c>
      <c r="P46" s="30">
        <v>0</v>
      </c>
      <c r="Q46" s="30">
        <v>0</v>
      </c>
      <c r="R46" s="30">
        <v>0</v>
      </c>
      <c r="S46" s="30">
        <v>2</v>
      </c>
      <c r="T46" s="30">
        <v>1.2</v>
      </c>
      <c r="U46" s="30">
        <v>1.1000000000000001</v>
      </c>
      <c r="V46" s="30">
        <v>1.1000000000000001</v>
      </c>
      <c r="W46" s="30">
        <v>1.1000000000000001</v>
      </c>
      <c r="X46" s="30">
        <v>1.1000000000000001</v>
      </c>
      <c r="Y46" s="30" t="s">
        <v>1263</v>
      </c>
      <c r="Z46" s="31">
        <v>0</v>
      </c>
      <c r="AA46" s="30" t="b">
        <v>0</v>
      </c>
      <c r="AB46" s="29" t="s">
        <v>705</v>
      </c>
      <c r="AC46" s="30" t="b">
        <v>0</v>
      </c>
      <c r="AD46" s="29" t="s">
        <v>705</v>
      </c>
      <c r="AE46" s="29" t="s">
        <v>705</v>
      </c>
      <c r="AF46" s="29" t="s">
        <v>705</v>
      </c>
      <c r="AG46" s="29" t="s">
        <v>705</v>
      </c>
      <c r="AH46" s="30"/>
      <c r="AI46" s="30"/>
      <c r="AJ46" s="30"/>
      <c r="AK46" s="32">
        <v>41254</v>
      </c>
      <c r="AL46" s="30">
        <v>7777</v>
      </c>
      <c r="AM46" s="32">
        <v>43041</v>
      </c>
      <c r="AN46" s="33" t="s">
        <v>1254</v>
      </c>
    </row>
    <row r="47" spans="1:40" ht="18" customHeight="1" x14ac:dyDescent="0.25">
      <c r="A47" s="28" t="s">
        <v>1302</v>
      </c>
      <c r="B47" s="29" t="s">
        <v>1103</v>
      </c>
      <c r="C47" s="30" t="s">
        <v>2286</v>
      </c>
      <c r="D47" s="30" t="s">
        <v>2286</v>
      </c>
      <c r="E47" s="30" t="s">
        <v>2286</v>
      </c>
      <c r="F47" s="30" t="s">
        <v>2276</v>
      </c>
      <c r="G47" s="30" t="s">
        <v>1236</v>
      </c>
      <c r="H47" s="30" t="s">
        <v>1236</v>
      </c>
      <c r="I47" s="30" t="s">
        <v>1249</v>
      </c>
      <c r="J47" s="30" t="s">
        <v>1123</v>
      </c>
      <c r="K47" s="30" t="s">
        <v>1237</v>
      </c>
      <c r="L47" s="30">
        <v>0</v>
      </c>
      <c r="M47" s="30">
        <v>0</v>
      </c>
      <c r="N47" s="30">
        <v>0</v>
      </c>
      <c r="O47" s="30">
        <v>1030</v>
      </c>
      <c r="P47" s="30">
        <v>0</v>
      </c>
      <c r="Q47" s="30">
        <v>0</v>
      </c>
      <c r="R47" s="30">
        <v>0</v>
      </c>
      <c r="S47" s="30">
        <v>2</v>
      </c>
      <c r="T47" s="30">
        <v>1.2</v>
      </c>
      <c r="U47" s="30">
        <v>1.1000000000000001</v>
      </c>
      <c r="V47" s="30">
        <v>1.1000000000000001</v>
      </c>
      <c r="W47" s="30">
        <v>1.1000000000000001</v>
      </c>
      <c r="X47" s="30">
        <v>1.1000000000000001</v>
      </c>
      <c r="Y47" s="30" t="s">
        <v>1263</v>
      </c>
      <c r="Z47" s="31">
        <v>0</v>
      </c>
      <c r="AA47" s="30" t="b">
        <v>0</v>
      </c>
      <c r="AB47" s="29" t="s">
        <v>705</v>
      </c>
      <c r="AC47" s="30" t="b">
        <v>0</v>
      </c>
      <c r="AD47" s="29" t="s">
        <v>705</v>
      </c>
      <c r="AE47" s="29" t="s">
        <v>705</v>
      </c>
      <c r="AF47" s="29" t="s">
        <v>705</v>
      </c>
      <c r="AG47" s="29" t="s">
        <v>705</v>
      </c>
      <c r="AH47" s="30"/>
      <c r="AI47" s="30"/>
      <c r="AJ47" s="30"/>
      <c r="AK47" s="30" t="s">
        <v>1303</v>
      </c>
      <c r="AL47" s="30" t="s">
        <v>1253</v>
      </c>
      <c r="AM47" s="32">
        <v>43041</v>
      </c>
      <c r="AN47" s="33" t="s">
        <v>1254</v>
      </c>
    </row>
    <row r="48" spans="1:40" ht="18" customHeight="1" x14ac:dyDescent="0.25">
      <c r="A48" s="28" t="s">
        <v>1304</v>
      </c>
      <c r="B48" s="29" t="s">
        <v>1103</v>
      </c>
      <c r="C48" s="30" t="s">
        <v>2286</v>
      </c>
      <c r="D48" s="30" t="s">
        <v>2286</v>
      </c>
      <c r="E48" s="30" t="s">
        <v>2286</v>
      </c>
      <c r="F48" s="30" t="s">
        <v>2276</v>
      </c>
      <c r="G48" s="30" t="s">
        <v>1236</v>
      </c>
      <c r="H48" s="30" t="s">
        <v>1236</v>
      </c>
      <c r="I48" s="30" t="s">
        <v>1249</v>
      </c>
      <c r="J48" s="30" t="s">
        <v>1123</v>
      </c>
      <c r="K48" s="30" t="s">
        <v>1237</v>
      </c>
      <c r="L48" s="30">
        <v>0</v>
      </c>
      <c r="M48" s="30">
        <v>0</v>
      </c>
      <c r="N48" s="30">
        <v>0</v>
      </c>
      <c r="O48" s="30">
        <v>1040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/>
      <c r="Z48" s="31">
        <v>0</v>
      </c>
      <c r="AA48" s="30" t="b">
        <v>0</v>
      </c>
      <c r="AB48" s="29" t="s">
        <v>705</v>
      </c>
      <c r="AC48" s="30" t="b">
        <v>0</v>
      </c>
      <c r="AD48" s="29" t="s">
        <v>705</v>
      </c>
      <c r="AE48" s="29" t="s">
        <v>705</v>
      </c>
      <c r="AF48" s="29" t="s">
        <v>705</v>
      </c>
      <c r="AG48" s="29" t="s">
        <v>705</v>
      </c>
      <c r="AH48" s="30"/>
      <c r="AI48" s="30"/>
      <c r="AJ48" s="30"/>
      <c r="AK48" s="32">
        <v>41254</v>
      </c>
      <c r="AL48" s="30">
        <v>7777</v>
      </c>
      <c r="AM48" s="32">
        <v>41371</v>
      </c>
      <c r="AN48" s="33"/>
    </row>
    <row r="49" spans="1:40" ht="18" customHeight="1" x14ac:dyDescent="0.25">
      <c r="A49" s="28" t="s">
        <v>1305</v>
      </c>
      <c r="B49" s="29" t="s">
        <v>1103</v>
      </c>
      <c r="C49" s="30" t="s">
        <v>2286</v>
      </c>
      <c r="D49" s="30" t="s">
        <v>2286</v>
      </c>
      <c r="E49" s="30" t="s">
        <v>2286</v>
      </c>
      <c r="F49" s="30" t="s">
        <v>2276</v>
      </c>
      <c r="G49" s="30" t="s">
        <v>1236</v>
      </c>
      <c r="H49" s="30" t="s">
        <v>1236</v>
      </c>
      <c r="I49" s="30" t="s">
        <v>1249</v>
      </c>
      <c r="J49" s="30" t="s">
        <v>1123</v>
      </c>
      <c r="K49" s="30" t="s">
        <v>1237</v>
      </c>
      <c r="L49" s="30">
        <v>0</v>
      </c>
      <c r="M49" s="30">
        <v>0</v>
      </c>
      <c r="N49" s="30">
        <v>0</v>
      </c>
      <c r="O49" s="30">
        <v>1050</v>
      </c>
      <c r="P49" s="30">
        <v>0</v>
      </c>
      <c r="Q49" s="30">
        <v>0</v>
      </c>
      <c r="R49" s="30">
        <v>0</v>
      </c>
      <c r="S49" s="30">
        <v>2</v>
      </c>
      <c r="T49" s="30">
        <v>1.2</v>
      </c>
      <c r="U49" s="30">
        <v>1.1000000000000001</v>
      </c>
      <c r="V49" s="30">
        <v>1.1000000000000001</v>
      </c>
      <c r="W49" s="30">
        <v>1.1000000000000001</v>
      </c>
      <c r="X49" s="30">
        <v>0</v>
      </c>
      <c r="Y49" s="30" t="s">
        <v>1263</v>
      </c>
      <c r="Z49" s="31">
        <v>0</v>
      </c>
      <c r="AA49" s="30" t="b">
        <v>0</v>
      </c>
      <c r="AB49" s="29" t="s">
        <v>705</v>
      </c>
      <c r="AC49" s="30" t="b">
        <v>0</v>
      </c>
      <c r="AD49" s="29" t="s">
        <v>705</v>
      </c>
      <c r="AE49" s="29" t="s">
        <v>705</v>
      </c>
      <c r="AF49" s="29" t="s">
        <v>705</v>
      </c>
      <c r="AG49" s="29" t="s">
        <v>705</v>
      </c>
      <c r="AH49" s="30"/>
      <c r="AI49" s="30"/>
      <c r="AJ49" s="30"/>
      <c r="AK49" s="32">
        <v>41254</v>
      </c>
      <c r="AL49" s="30">
        <v>7777</v>
      </c>
      <c r="AM49" s="30" t="s">
        <v>1306</v>
      </c>
      <c r="AN49" s="33" t="s">
        <v>1254</v>
      </c>
    </row>
    <row r="50" spans="1:40" ht="18" customHeight="1" x14ac:dyDescent="0.25">
      <c r="A50" s="28" t="s">
        <v>1307</v>
      </c>
      <c r="B50" s="29" t="s">
        <v>1103</v>
      </c>
      <c r="C50" s="30" t="s">
        <v>2286</v>
      </c>
      <c r="D50" s="30" t="s">
        <v>2286</v>
      </c>
      <c r="E50" s="30" t="s">
        <v>2286</v>
      </c>
      <c r="F50" s="30" t="s">
        <v>2276</v>
      </c>
      <c r="G50" s="30" t="s">
        <v>1236</v>
      </c>
      <c r="H50" s="30" t="s">
        <v>1236</v>
      </c>
      <c r="I50" s="30" t="s">
        <v>1249</v>
      </c>
      <c r="J50" s="30" t="s">
        <v>1123</v>
      </c>
      <c r="K50" s="30" t="s">
        <v>1237</v>
      </c>
      <c r="L50" s="30">
        <v>0</v>
      </c>
      <c r="M50" s="30">
        <v>0</v>
      </c>
      <c r="N50" s="30">
        <v>0</v>
      </c>
      <c r="O50" s="30">
        <v>1120</v>
      </c>
      <c r="P50" s="30">
        <v>0</v>
      </c>
      <c r="Q50" s="30">
        <v>0</v>
      </c>
      <c r="R50" s="30">
        <v>0</v>
      </c>
      <c r="S50" s="30">
        <v>2</v>
      </c>
      <c r="T50" s="30">
        <v>1.2</v>
      </c>
      <c r="U50" s="30">
        <v>1.1000000000000001</v>
      </c>
      <c r="V50" s="30">
        <v>1.1000000000000001</v>
      </c>
      <c r="W50" s="30">
        <v>1.1000000000000001</v>
      </c>
      <c r="X50" s="30">
        <v>1.1000000000000001</v>
      </c>
      <c r="Y50" s="30" t="s">
        <v>1263</v>
      </c>
      <c r="Z50" s="31">
        <v>0</v>
      </c>
      <c r="AA50" s="30" t="b">
        <v>0</v>
      </c>
      <c r="AB50" s="29" t="s">
        <v>705</v>
      </c>
      <c r="AC50" s="30" t="b">
        <v>0</v>
      </c>
      <c r="AD50" s="29" t="s">
        <v>705</v>
      </c>
      <c r="AE50" s="29" t="s">
        <v>705</v>
      </c>
      <c r="AF50" s="29" t="s">
        <v>705</v>
      </c>
      <c r="AG50" s="29" t="s">
        <v>705</v>
      </c>
      <c r="AH50" s="30"/>
      <c r="AI50" s="30"/>
      <c r="AJ50" s="30"/>
      <c r="AK50" s="30" t="s">
        <v>1303</v>
      </c>
      <c r="AL50" s="30" t="s">
        <v>1253</v>
      </c>
      <c r="AM50" s="32">
        <v>43041</v>
      </c>
      <c r="AN50" s="33" t="s">
        <v>1254</v>
      </c>
    </row>
    <row r="51" spans="1:40" ht="18" customHeight="1" x14ac:dyDescent="0.25">
      <c r="A51" s="28" t="s">
        <v>1308</v>
      </c>
      <c r="B51" s="29" t="s">
        <v>1103</v>
      </c>
      <c r="C51" s="30" t="s">
        <v>2286</v>
      </c>
      <c r="D51" s="30" t="s">
        <v>2286</v>
      </c>
      <c r="E51" s="30" t="s">
        <v>2286</v>
      </c>
      <c r="F51" s="30" t="s">
        <v>2276</v>
      </c>
      <c r="G51" s="30" t="s">
        <v>1236</v>
      </c>
      <c r="H51" s="30" t="s">
        <v>1236</v>
      </c>
      <c r="I51" s="30" t="s">
        <v>1249</v>
      </c>
      <c r="J51" s="30" t="s">
        <v>1123</v>
      </c>
      <c r="K51" s="30" t="s">
        <v>1237</v>
      </c>
      <c r="L51" s="30">
        <v>0</v>
      </c>
      <c r="M51" s="30">
        <v>0</v>
      </c>
      <c r="N51" s="30">
        <v>0</v>
      </c>
      <c r="O51" s="30">
        <v>1130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/>
      <c r="Z51" s="31">
        <v>0</v>
      </c>
      <c r="AA51" s="30" t="b">
        <v>0</v>
      </c>
      <c r="AB51" s="29" t="s">
        <v>705</v>
      </c>
      <c r="AC51" s="30" t="b">
        <v>0</v>
      </c>
      <c r="AD51" s="29" t="s">
        <v>705</v>
      </c>
      <c r="AE51" s="29" t="s">
        <v>705</v>
      </c>
      <c r="AF51" s="29" t="s">
        <v>705</v>
      </c>
      <c r="AG51" s="29" t="s">
        <v>705</v>
      </c>
      <c r="AH51" s="30"/>
      <c r="AI51" s="30"/>
      <c r="AJ51" s="30"/>
      <c r="AK51" s="32">
        <v>41975</v>
      </c>
      <c r="AL51" s="30" t="s">
        <v>1253</v>
      </c>
      <c r="AM51" s="30"/>
      <c r="AN51" s="33"/>
    </row>
    <row r="52" spans="1:40" ht="18" customHeight="1" x14ac:dyDescent="0.25">
      <c r="A52" s="28" t="s">
        <v>1309</v>
      </c>
      <c r="B52" s="29" t="s">
        <v>1103</v>
      </c>
      <c r="C52" s="30" t="s">
        <v>2286</v>
      </c>
      <c r="D52" s="30" t="s">
        <v>2286</v>
      </c>
      <c r="E52" s="30" t="s">
        <v>2286</v>
      </c>
      <c r="F52" s="30" t="s">
        <v>2276</v>
      </c>
      <c r="G52" s="30" t="s">
        <v>1236</v>
      </c>
      <c r="H52" s="30" t="s">
        <v>1236</v>
      </c>
      <c r="I52" s="30" t="s">
        <v>1249</v>
      </c>
      <c r="J52" s="30" t="s">
        <v>1123</v>
      </c>
      <c r="K52" s="30" t="s">
        <v>1237</v>
      </c>
      <c r="L52" s="30">
        <v>0</v>
      </c>
      <c r="M52" s="30">
        <v>0</v>
      </c>
      <c r="N52" s="30">
        <v>0</v>
      </c>
      <c r="O52" s="30">
        <v>1160</v>
      </c>
      <c r="P52" s="30">
        <v>0</v>
      </c>
      <c r="Q52" s="30">
        <v>0</v>
      </c>
      <c r="R52" s="30">
        <v>0</v>
      </c>
      <c r="S52" s="30">
        <v>2</v>
      </c>
      <c r="T52" s="30">
        <v>1.2</v>
      </c>
      <c r="U52" s="30">
        <v>1.1000000000000001</v>
      </c>
      <c r="V52" s="30">
        <v>1.1000000000000001</v>
      </c>
      <c r="W52" s="30">
        <v>1.1000000000000001</v>
      </c>
      <c r="X52" s="30">
        <v>1.1000000000000001</v>
      </c>
      <c r="Y52" s="30" t="s">
        <v>1263</v>
      </c>
      <c r="Z52" s="31">
        <v>0</v>
      </c>
      <c r="AA52" s="30" t="b">
        <v>0</v>
      </c>
      <c r="AB52" s="29" t="s">
        <v>705</v>
      </c>
      <c r="AC52" s="30" t="b">
        <v>0</v>
      </c>
      <c r="AD52" s="29" t="s">
        <v>705</v>
      </c>
      <c r="AE52" s="29" t="s">
        <v>705</v>
      </c>
      <c r="AF52" s="29" t="s">
        <v>705</v>
      </c>
      <c r="AG52" s="29" t="s">
        <v>705</v>
      </c>
      <c r="AH52" s="30"/>
      <c r="AI52" s="30"/>
      <c r="AJ52" s="30"/>
      <c r="AK52" s="30" t="s">
        <v>1310</v>
      </c>
      <c r="AL52" s="30" t="s">
        <v>1253</v>
      </c>
      <c r="AM52" s="30" t="s">
        <v>1299</v>
      </c>
      <c r="AN52" s="33" t="s">
        <v>1254</v>
      </c>
    </row>
    <row r="53" spans="1:40" ht="18" customHeight="1" x14ac:dyDescent="0.25">
      <c r="A53" s="28" t="s">
        <v>1311</v>
      </c>
      <c r="B53" s="29" t="s">
        <v>1103</v>
      </c>
      <c r="C53" s="30" t="s">
        <v>2286</v>
      </c>
      <c r="D53" s="30" t="s">
        <v>2286</v>
      </c>
      <c r="E53" s="30" t="s">
        <v>2286</v>
      </c>
      <c r="F53" s="30" t="s">
        <v>2276</v>
      </c>
      <c r="G53" s="30" t="s">
        <v>1236</v>
      </c>
      <c r="H53" s="30" t="s">
        <v>1236</v>
      </c>
      <c r="I53" s="30" t="s">
        <v>1249</v>
      </c>
      <c r="J53" s="30" t="s">
        <v>1123</v>
      </c>
      <c r="K53" s="30" t="s">
        <v>1237</v>
      </c>
      <c r="L53" s="30">
        <v>0</v>
      </c>
      <c r="M53" s="30">
        <v>0</v>
      </c>
      <c r="N53" s="30">
        <v>0</v>
      </c>
      <c r="O53" s="30">
        <v>1219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/>
      <c r="Z53" s="31">
        <v>0</v>
      </c>
      <c r="AA53" s="30" t="b">
        <v>0</v>
      </c>
      <c r="AB53" s="29" t="s">
        <v>705</v>
      </c>
      <c r="AC53" s="30" t="b">
        <v>0</v>
      </c>
      <c r="AD53" s="29" t="s">
        <v>705</v>
      </c>
      <c r="AE53" s="29" t="s">
        <v>705</v>
      </c>
      <c r="AF53" s="29" t="s">
        <v>705</v>
      </c>
      <c r="AG53" s="29" t="s">
        <v>705</v>
      </c>
      <c r="AH53" s="30"/>
      <c r="AI53" s="30"/>
      <c r="AJ53" s="30"/>
      <c r="AK53" s="30" t="s">
        <v>1310</v>
      </c>
      <c r="AL53" s="30" t="s">
        <v>1253</v>
      </c>
      <c r="AM53" s="30"/>
      <c r="AN53" s="33"/>
    </row>
    <row r="54" spans="1:40" ht="18" customHeight="1" x14ac:dyDescent="0.25">
      <c r="A54" s="28" t="s">
        <v>1312</v>
      </c>
      <c r="B54" s="29" t="s">
        <v>2274</v>
      </c>
      <c r="C54" s="30" t="s">
        <v>2287</v>
      </c>
      <c r="D54" s="30" t="s">
        <v>2287</v>
      </c>
      <c r="E54" s="30" t="s">
        <v>2287</v>
      </c>
      <c r="F54" s="30" t="s">
        <v>2276</v>
      </c>
      <c r="G54" s="30" t="s">
        <v>1236</v>
      </c>
      <c r="H54" s="30" t="s">
        <v>1236</v>
      </c>
      <c r="I54" s="30" t="s">
        <v>1249</v>
      </c>
      <c r="J54" s="30" t="s">
        <v>1123</v>
      </c>
      <c r="K54" s="30" t="s">
        <v>1237</v>
      </c>
      <c r="L54" s="30">
        <v>0</v>
      </c>
      <c r="M54" s="30">
        <v>0</v>
      </c>
      <c r="N54" s="30">
        <v>0</v>
      </c>
      <c r="O54" s="30">
        <v>101.5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/>
      <c r="Z54" s="31">
        <v>0</v>
      </c>
      <c r="AA54" s="30" t="b">
        <v>0</v>
      </c>
      <c r="AB54" s="29" t="s">
        <v>705</v>
      </c>
      <c r="AC54" s="30" t="b">
        <v>0</v>
      </c>
      <c r="AD54" s="29" t="s">
        <v>705</v>
      </c>
      <c r="AE54" s="29" t="s">
        <v>705</v>
      </c>
      <c r="AF54" s="29" t="s">
        <v>705</v>
      </c>
      <c r="AG54" s="29" t="s">
        <v>705</v>
      </c>
      <c r="AH54" s="30"/>
      <c r="AI54" s="30"/>
      <c r="AJ54" s="30"/>
      <c r="AK54" s="30" t="s">
        <v>1313</v>
      </c>
      <c r="AL54" s="30"/>
      <c r="AM54" s="32">
        <v>43655</v>
      </c>
      <c r="AN54" s="33" t="s">
        <v>1253</v>
      </c>
    </row>
    <row r="55" spans="1:40" ht="18" customHeight="1" x14ac:dyDescent="0.25">
      <c r="A55" s="28" t="s">
        <v>1314</v>
      </c>
      <c r="B55" s="29" t="s">
        <v>2274</v>
      </c>
      <c r="C55" s="30" t="s">
        <v>2287</v>
      </c>
      <c r="D55" s="30" t="s">
        <v>2287</v>
      </c>
      <c r="E55" s="30" t="s">
        <v>2287</v>
      </c>
      <c r="F55" s="30" t="s">
        <v>2276</v>
      </c>
      <c r="G55" s="30" t="s">
        <v>1236</v>
      </c>
      <c r="H55" s="30" t="s">
        <v>1236</v>
      </c>
      <c r="I55" s="30" t="s">
        <v>1249</v>
      </c>
      <c r="J55" s="30" t="s">
        <v>1123</v>
      </c>
      <c r="K55" s="30" t="s">
        <v>1237</v>
      </c>
      <c r="L55" s="30">
        <v>0</v>
      </c>
      <c r="M55" s="30">
        <v>0</v>
      </c>
      <c r="N55" s="30">
        <v>0</v>
      </c>
      <c r="O55" s="30">
        <v>103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/>
      <c r="Z55" s="31">
        <v>0</v>
      </c>
      <c r="AA55" s="30" t="b">
        <v>0</v>
      </c>
      <c r="AB55" s="29" t="s">
        <v>705</v>
      </c>
      <c r="AC55" s="30" t="b">
        <v>0</v>
      </c>
      <c r="AD55" s="29" t="s">
        <v>705</v>
      </c>
      <c r="AE55" s="29" t="s">
        <v>705</v>
      </c>
      <c r="AF55" s="29" t="s">
        <v>705</v>
      </c>
      <c r="AG55" s="29" t="s">
        <v>705</v>
      </c>
      <c r="AH55" s="30"/>
      <c r="AI55" s="30"/>
      <c r="AJ55" s="30"/>
      <c r="AK55" s="30" t="s">
        <v>1315</v>
      </c>
      <c r="AL55" s="30" t="s">
        <v>1253</v>
      </c>
      <c r="AM55" s="30"/>
      <c r="AN55" s="33"/>
    </row>
    <row r="56" spans="1:40" ht="18" customHeight="1" x14ac:dyDescent="0.25">
      <c r="A56" s="28" t="s">
        <v>1316</v>
      </c>
      <c r="B56" s="29" t="s">
        <v>2274</v>
      </c>
      <c r="C56" s="30" t="s">
        <v>2287</v>
      </c>
      <c r="D56" s="30" t="s">
        <v>2287</v>
      </c>
      <c r="E56" s="30" t="s">
        <v>2287</v>
      </c>
      <c r="F56" s="30" t="s">
        <v>2276</v>
      </c>
      <c r="G56" s="30" t="s">
        <v>1236</v>
      </c>
      <c r="H56" s="30" t="s">
        <v>1236</v>
      </c>
      <c r="I56" s="30" t="s">
        <v>1249</v>
      </c>
      <c r="J56" s="30" t="s">
        <v>1123</v>
      </c>
      <c r="K56" s="30" t="s">
        <v>1237</v>
      </c>
      <c r="L56" s="30">
        <v>0</v>
      </c>
      <c r="M56" s="30">
        <v>0</v>
      </c>
      <c r="N56" s="30">
        <v>0</v>
      </c>
      <c r="O56" s="30">
        <v>104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/>
      <c r="Z56" s="31">
        <v>0</v>
      </c>
      <c r="AA56" s="30" t="b">
        <v>0</v>
      </c>
      <c r="AB56" s="29" t="s">
        <v>705</v>
      </c>
      <c r="AC56" s="30" t="b">
        <v>0</v>
      </c>
      <c r="AD56" s="29" t="s">
        <v>705</v>
      </c>
      <c r="AE56" s="29" t="s">
        <v>705</v>
      </c>
      <c r="AF56" s="29" t="s">
        <v>705</v>
      </c>
      <c r="AG56" s="29" t="s">
        <v>705</v>
      </c>
      <c r="AH56" s="30"/>
      <c r="AI56" s="30"/>
      <c r="AJ56" s="30"/>
      <c r="AK56" s="32">
        <v>43836</v>
      </c>
      <c r="AL56" s="30" t="s">
        <v>1253</v>
      </c>
      <c r="AM56" s="30"/>
      <c r="AN56" s="33"/>
    </row>
    <row r="57" spans="1:40" ht="18" customHeight="1" x14ac:dyDescent="0.25">
      <c r="A57" s="28" t="s">
        <v>1317</v>
      </c>
      <c r="B57" s="29" t="s">
        <v>2274</v>
      </c>
      <c r="C57" s="30" t="s">
        <v>2287</v>
      </c>
      <c r="D57" s="30" t="s">
        <v>2287</v>
      </c>
      <c r="E57" s="30" t="s">
        <v>2287</v>
      </c>
      <c r="F57" s="30" t="s">
        <v>2276</v>
      </c>
      <c r="G57" s="30" t="s">
        <v>1236</v>
      </c>
      <c r="H57" s="30" t="s">
        <v>1236</v>
      </c>
      <c r="I57" s="30" t="s">
        <v>1249</v>
      </c>
      <c r="J57" s="30" t="s">
        <v>1123</v>
      </c>
      <c r="K57" s="30" t="s">
        <v>1237</v>
      </c>
      <c r="L57" s="30">
        <v>0</v>
      </c>
      <c r="M57" s="30">
        <v>0</v>
      </c>
      <c r="N57" s="30">
        <v>0</v>
      </c>
      <c r="O57" s="30">
        <v>104.5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/>
      <c r="Z57" s="31">
        <v>0</v>
      </c>
      <c r="AA57" s="30" t="b">
        <v>0</v>
      </c>
      <c r="AB57" s="29" t="s">
        <v>705</v>
      </c>
      <c r="AC57" s="30" t="b">
        <v>0</v>
      </c>
      <c r="AD57" s="29" t="s">
        <v>705</v>
      </c>
      <c r="AE57" s="29" t="s">
        <v>705</v>
      </c>
      <c r="AF57" s="29" t="s">
        <v>705</v>
      </c>
      <c r="AG57" s="29" t="s">
        <v>705</v>
      </c>
      <c r="AH57" s="30"/>
      <c r="AI57" s="30"/>
      <c r="AJ57" s="30"/>
      <c r="AK57" s="32">
        <v>43655</v>
      </c>
      <c r="AL57" s="30" t="s">
        <v>1253</v>
      </c>
      <c r="AM57" s="30"/>
      <c r="AN57" s="33"/>
    </row>
    <row r="58" spans="1:40" ht="18" customHeight="1" x14ac:dyDescent="0.25">
      <c r="A58" s="28" t="s">
        <v>1318</v>
      </c>
      <c r="B58" s="29" t="s">
        <v>2274</v>
      </c>
      <c r="C58" s="30" t="s">
        <v>2287</v>
      </c>
      <c r="D58" s="30" t="s">
        <v>2287</v>
      </c>
      <c r="E58" s="30" t="s">
        <v>2287</v>
      </c>
      <c r="F58" s="30" t="s">
        <v>2276</v>
      </c>
      <c r="G58" s="30" t="s">
        <v>1236</v>
      </c>
      <c r="H58" s="30" t="s">
        <v>1236</v>
      </c>
      <c r="I58" s="30" t="s">
        <v>1249</v>
      </c>
      <c r="J58" s="30" t="s">
        <v>1123</v>
      </c>
      <c r="K58" s="30" t="s">
        <v>1237</v>
      </c>
      <c r="L58" s="30">
        <v>0</v>
      </c>
      <c r="M58" s="30">
        <v>0</v>
      </c>
      <c r="N58" s="30">
        <v>0</v>
      </c>
      <c r="O58" s="30">
        <v>105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/>
      <c r="Z58" s="31">
        <v>0</v>
      </c>
      <c r="AA58" s="30" t="b">
        <v>0</v>
      </c>
      <c r="AB58" s="29" t="s">
        <v>705</v>
      </c>
      <c r="AC58" s="30" t="b">
        <v>0</v>
      </c>
      <c r="AD58" s="29" t="s">
        <v>705</v>
      </c>
      <c r="AE58" s="29" t="s">
        <v>705</v>
      </c>
      <c r="AF58" s="29" t="s">
        <v>705</v>
      </c>
      <c r="AG58" s="29" t="s">
        <v>705</v>
      </c>
      <c r="AH58" s="30"/>
      <c r="AI58" s="30"/>
      <c r="AJ58" s="30"/>
      <c r="AK58" s="32">
        <v>43111</v>
      </c>
      <c r="AL58" s="30" t="s">
        <v>1253</v>
      </c>
      <c r="AM58" s="30"/>
      <c r="AN58" s="33"/>
    </row>
    <row r="59" spans="1:40" ht="18" customHeight="1" x14ac:dyDescent="0.25">
      <c r="A59" s="28" t="s">
        <v>1319</v>
      </c>
      <c r="B59" s="29" t="s">
        <v>2274</v>
      </c>
      <c r="C59" s="30" t="s">
        <v>2287</v>
      </c>
      <c r="D59" s="30" t="s">
        <v>2287</v>
      </c>
      <c r="E59" s="30" t="s">
        <v>2287</v>
      </c>
      <c r="F59" s="30" t="s">
        <v>2276</v>
      </c>
      <c r="G59" s="30" t="s">
        <v>1236</v>
      </c>
      <c r="H59" s="30" t="s">
        <v>1236</v>
      </c>
      <c r="I59" s="30" t="s">
        <v>1249</v>
      </c>
      <c r="J59" s="30" t="s">
        <v>1123</v>
      </c>
      <c r="K59" s="30" t="s">
        <v>1237</v>
      </c>
      <c r="L59" s="30">
        <v>0</v>
      </c>
      <c r="M59" s="30">
        <v>0</v>
      </c>
      <c r="N59" s="30">
        <v>0</v>
      </c>
      <c r="O59" s="30">
        <v>114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/>
      <c r="Z59" s="31">
        <v>0</v>
      </c>
      <c r="AA59" s="30" t="b">
        <v>0</v>
      </c>
      <c r="AB59" s="29" t="s">
        <v>705</v>
      </c>
      <c r="AC59" s="30" t="b">
        <v>0</v>
      </c>
      <c r="AD59" s="29" t="s">
        <v>705</v>
      </c>
      <c r="AE59" s="29" t="s">
        <v>705</v>
      </c>
      <c r="AF59" s="29" t="s">
        <v>705</v>
      </c>
      <c r="AG59" s="29" t="s">
        <v>705</v>
      </c>
      <c r="AH59" s="30"/>
      <c r="AI59" s="30"/>
      <c r="AJ59" s="30"/>
      <c r="AK59" s="32">
        <v>44140</v>
      </c>
      <c r="AL59" s="30" t="s">
        <v>1253</v>
      </c>
      <c r="AM59" s="30"/>
      <c r="AN59" s="33"/>
    </row>
    <row r="60" spans="1:40" ht="18" customHeight="1" x14ac:dyDescent="0.25">
      <c r="A60" s="28" t="s">
        <v>1320</v>
      </c>
      <c r="B60" s="29" t="s">
        <v>2274</v>
      </c>
      <c r="C60" s="30" t="s">
        <v>2287</v>
      </c>
      <c r="D60" s="30" t="s">
        <v>2287</v>
      </c>
      <c r="E60" s="30" t="s">
        <v>2287</v>
      </c>
      <c r="F60" s="30" t="s">
        <v>2276</v>
      </c>
      <c r="G60" s="30" t="s">
        <v>1236</v>
      </c>
      <c r="H60" s="30" t="s">
        <v>1236</v>
      </c>
      <c r="I60" s="30" t="s">
        <v>1249</v>
      </c>
      <c r="J60" s="30" t="s">
        <v>1123</v>
      </c>
      <c r="K60" s="30" t="s">
        <v>1237</v>
      </c>
      <c r="L60" s="30">
        <v>0</v>
      </c>
      <c r="M60" s="30">
        <v>0</v>
      </c>
      <c r="N60" s="30">
        <v>0</v>
      </c>
      <c r="O60" s="30">
        <v>115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/>
      <c r="Z60" s="31">
        <v>0</v>
      </c>
      <c r="AA60" s="30" t="b">
        <v>0</v>
      </c>
      <c r="AB60" s="29" t="s">
        <v>705</v>
      </c>
      <c r="AC60" s="30" t="b">
        <v>0</v>
      </c>
      <c r="AD60" s="29" t="s">
        <v>705</v>
      </c>
      <c r="AE60" s="29" t="s">
        <v>705</v>
      </c>
      <c r="AF60" s="29" t="s">
        <v>705</v>
      </c>
      <c r="AG60" s="29" t="s">
        <v>705</v>
      </c>
      <c r="AH60" s="30"/>
      <c r="AI60" s="30"/>
      <c r="AJ60" s="30"/>
      <c r="AK60" s="32">
        <v>42253</v>
      </c>
      <c r="AL60" s="30" t="s">
        <v>1261</v>
      </c>
      <c r="AM60" s="30"/>
      <c r="AN60" s="33"/>
    </row>
    <row r="61" spans="1:40" ht="18" customHeight="1" x14ac:dyDescent="0.25">
      <c r="A61" s="28" t="s">
        <v>1321</v>
      </c>
      <c r="B61" s="29" t="s">
        <v>2274</v>
      </c>
      <c r="C61" s="30" t="s">
        <v>2287</v>
      </c>
      <c r="D61" s="30" t="s">
        <v>2287</v>
      </c>
      <c r="E61" s="30" t="s">
        <v>2287</v>
      </c>
      <c r="F61" s="30" t="s">
        <v>2276</v>
      </c>
      <c r="G61" s="30" t="s">
        <v>1236</v>
      </c>
      <c r="H61" s="30" t="s">
        <v>1236</v>
      </c>
      <c r="I61" s="30" t="s">
        <v>1249</v>
      </c>
      <c r="J61" s="30" t="s">
        <v>1123</v>
      </c>
      <c r="K61" s="30" t="s">
        <v>1237</v>
      </c>
      <c r="L61" s="30">
        <v>0</v>
      </c>
      <c r="M61" s="30">
        <v>0</v>
      </c>
      <c r="N61" s="30">
        <v>0</v>
      </c>
      <c r="O61" s="30">
        <v>115.5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/>
      <c r="Z61" s="31">
        <v>0</v>
      </c>
      <c r="AA61" s="30" t="b">
        <v>0</v>
      </c>
      <c r="AB61" s="29" t="s">
        <v>705</v>
      </c>
      <c r="AC61" s="30" t="b">
        <v>0</v>
      </c>
      <c r="AD61" s="29" t="s">
        <v>705</v>
      </c>
      <c r="AE61" s="29" t="s">
        <v>705</v>
      </c>
      <c r="AF61" s="29" t="s">
        <v>705</v>
      </c>
      <c r="AG61" s="29" t="s">
        <v>705</v>
      </c>
      <c r="AH61" s="30"/>
      <c r="AI61" s="30"/>
      <c r="AJ61" s="30"/>
      <c r="AK61" s="30" t="s">
        <v>1322</v>
      </c>
      <c r="AL61" s="30" t="s">
        <v>1253</v>
      </c>
      <c r="AM61" s="30"/>
      <c r="AN61" s="33"/>
    </row>
    <row r="62" spans="1:40" ht="18" customHeight="1" x14ac:dyDescent="0.25">
      <c r="A62" s="28" t="s">
        <v>1323</v>
      </c>
      <c r="B62" s="29" t="s">
        <v>2274</v>
      </c>
      <c r="C62" s="30" t="s">
        <v>2287</v>
      </c>
      <c r="D62" s="30" t="s">
        <v>2287</v>
      </c>
      <c r="E62" s="30" t="s">
        <v>2287</v>
      </c>
      <c r="F62" s="30" t="s">
        <v>2276</v>
      </c>
      <c r="G62" s="30" t="s">
        <v>1236</v>
      </c>
      <c r="H62" s="30" t="s">
        <v>1236</v>
      </c>
      <c r="I62" s="30" t="s">
        <v>1249</v>
      </c>
      <c r="J62" s="30" t="s">
        <v>1123</v>
      </c>
      <c r="K62" s="30" t="s">
        <v>1237</v>
      </c>
      <c r="L62" s="30">
        <v>0</v>
      </c>
      <c r="M62" s="30">
        <v>0</v>
      </c>
      <c r="N62" s="30">
        <v>0</v>
      </c>
      <c r="O62" s="30">
        <v>116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/>
      <c r="Z62" s="31">
        <v>0</v>
      </c>
      <c r="AA62" s="30" t="b">
        <v>0</v>
      </c>
      <c r="AB62" s="29" t="s">
        <v>705</v>
      </c>
      <c r="AC62" s="30" t="b">
        <v>0</v>
      </c>
      <c r="AD62" s="29" t="s">
        <v>705</v>
      </c>
      <c r="AE62" s="29" t="s">
        <v>705</v>
      </c>
      <c r="AF62" s="29" t="s">
        <v>705</v>
      </c>
      <c r="AG62" s="29" t="s">
        <v>705</v>
      </c>
      <c r="AH62" s="30"/>
      <c r="AI62" s="30"/>
      <c r="AJ62" s="30"/>
      <c r="AK62" s="30" t="s">
        <v>1259</v>
      </c>
      <c r="AL62" s="30"/>
      <c r="AM62" s="32">
        <v>41345</v>
      </c>
      <c r="AN62" s="33">
        <v>7777</v>
      </c>
    </row>
    <row r="63" spans="1:40" ht="18" customHeight="1" x14ac:dyDescent="0.25">
      <c r="A63" s="28" t="s">
        <v>1324</v>
      </c>
      <c r="B63" s="29" t="s">
        <v>2274</v>
      </c>
      <c r="C63" s="30" t="s">
        <v>2287</v>
      </c>
      <c r="D63" s="30" t="s">
        <v>2287</v>
      </c>
      <c r="E63" s="30" t="s">
        <v>2287</v>
      </c>
      <c r="F63" s="30" t="s">
        <v>2276</v>
      </c>
      <c r="G63" s="30" t="s">
        <v>1236</v>
      </c>
      <c r="H63" s="30" t="s">
        <v>1236</v>
      </c>
      <c r="I63" s="30" t="s">
        <v>1249</v>
      </c>
      <c r="J63" s="30" t="s">
        <v>1123</v>
      </c>
      <c r="K63" s="30" t="s">
        <v>1237</v>
      </c>
      <c r="L63" s="30">
        <v>0</v>
      </c>
      <c r="M63" s="30">
        <v>0</v>
      </c>
      <c r="N63" s="30">
        <v>0</v>
      </c>
      <c r="O63" s="30">
        <v>116.5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/>
      <c r="Z63" s="31">
        <v>0</v>
      </c>
      <c r="AA63" s="30" t="b">
        <v>0</v>
      </c>
      <c r="AB63" s="29" t="s">
        <v>705</v>
      </c>
      <c r="AC63" s="30" t="b">
        <v>0</v>
      </c>
      <c r="AD63" s="29" t="s">
        <v>705</v>
      </c>
      <c r="AE63" s="29" t="s">
        <v>705</v>
      </c>
      <c r="AF63" s="29" t="s">
        <v>705</v>
      </c>
      <c r="AG63" s="29" t="s">
        <v>705</v>
      </c>
      <c r="AH63" s="30"/>
      <c r="AI63" s="30"/>
      <c r="AJ63" s="30"/>
      <c r="AK63" s="32">
        <v>42134</v>
      </c>
      <c r="AL63" s="30" t="s">
        <v>1261</v>
      </c>
      <c r="AM63" s="30"/>
      <c r="AN63" s="33"/>
    </row>
    <row r="64" spans="1:40" ht="18" customHeight="1" x14ac:dyDescent="0.25">
      <c r="A64" s="28" t="s">
        <v>1325</v>
      </c>
      <c r="B64" s="29" t="s">
        <v>2274</v>
      </c>
      <c r="C64" s="30" t="s">
        <v>2287</v>
      </c>
      <c r="D64" s="30" t="s">
        <v>2287</v>
      </c>
      <c r="E64" s="30" t="s">
        <v>2287</v>
      </c>
      <c r="F64" s="30" t="s">
        <v>2276</v>
      </c>
      <c r="G64" s="30" t="s">
        <v>1236</v>
      </c>
      <c r="H64" s="30" t="s">
        <v>1236</v>
      </c>
      <c r="I64" s="30" t="s">
        <v>1249</v>
      </c>
      <c r="J64" s="30" t="s">
        <v>1123</v>
      </c>
      <c r="K64" s="30" t="s">
        <v>1237</v>
      </c>
      <c r="L64" s="30">
        <v>0</v>
      </c>
      <c r="M64" s="30">
        <v>0</v>
      </c>
      <c r="N64" s="30">
        <v>0</v>
      </c>
      <c r="O64" s="30">
        <v>117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/>
      <c r="Z64" s="31">
        <v>0</v>
      </c>
      <c r="AA64" s="30" t="b">
        <v>0</v>
      </c>
      <c r="AB64" s="29" t="s">
        <v>705</v>
      </c>
      <c r="AC64" s="30" t="b">
        <v>0</v>
      </c>
      <c r="AD64" s="29" t="s">
        <v>705</v>
      </c>
      <c r="AE64" s="29" t="s">
        <v>705</v>
      </c>
      <c r="AF64" s="29" t="s">
        <v>705</v>
      </c>
      <c r="AG64" s="29" t="s">
        <v>705</v>
      </c>
      <c r="AH64" s="30"/>
      <c r="AI64" s="30"/>
      <c r="AJ64" s="30"/>
      <c r="AK64" s="32">
        <v>41254</v>
      </c>
      <c r="AL64" s="30">
        <v>7777</v>
      </c>
      <c r="AM64" s="32">
        <v>41371</v>
      </c>
      <c r="AN64" s="33"/>
    </row>
    <row r="65" spans="1:40" ht="18" customHeight="1" x14ac:dyDescent="0.25">
      <c r="A65" s="28" t="s">
        <v>1326</v>
      </c>
      <c r="B65" s="29" t="s">
        <v>2274</v>
      </c>
      <c r="C65" s="30" t="s">
        <v>2287</v>
      </c>
      <c r="D65" s="30" t="s">
        <v>2287</v>
      </c>
      <c r="E65" s="30" t="s">
        <v>2287</v>
      </c>
      <c r="F65" s="30" t="s">
        <v>2276</v>
      </c>
      <c r="G65" s="30" t="s">
        <v>1236</v>
      </c>
      <c r="H65" s="30" t="s">
        <v>1236</v>
      </c>
      <c r="I65" s="30" t="s">
        <v>1249</v>
      </c>
      <c r="J65" s="30" t="s">
        <v>1123</v>
      </c>
      <c r="K65" s="30" t="s">
        <v>1237</v>
      </c>
      <c r="L65" s="30">
        <v>0</v>
      </c>
      <c r="M65" s="30">
        <v>0</v>
      </c>
      <c r="N65" s="30">
        <v>0</v>
      </c>
      <c r="O65" s="30">
        <v>123.5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/>
      <c r="Z65" s="31">
        <v>0</v>
      </c>
      <c r="AA65" s="30" t="b">
        <v>0</v>
      </c>
      <c r="AB65" s="29" t="s">
        <v>705</v>
      </c>
      <c r="AC65" s="30" t="b">
        <v>0</v>
      </c>
      <c r="AD65" s="29" t="s">
        <v>705</v>
      </c>
      <c r="AE65" s="29" t="s">
        <v>705</v>
      </c>
      <c r="AF65" s="29" t="s">
        <v>705</v>
      </c>
      <c r="AG65" s="29" t="s">
        <v>705</v>
      </c>
      <c r="AH65" s="30"/>
      <c r="AI65" s="30"/>
      <c r="AJ65" s="30"/>
      <c r="AK65" s="32">
        <v>44843</v>
      </c>
      <c r="AL65" s="30" t="s">
        <v>1253</v>
      </c>
      <c r="AM65" s="30"/>
      <c r="AN65" s="33"/>
    </row>
    <row r="66" spans="1:40" ht="18" customHeight="1" x14ac:dyDescent="0.25">
      <c r="A66" s="28" t="s">
        <v>1327</v>
      </c>
      <c r="B66" s="29" t="s">
        <v>2274</v>
      </c>
      <c r="C66" s="30" t="s">
        <v>2287</v>
      </c>
      <c r="D66" s="30" t="s">
        <v>2287</v>
      </c>
      <c r="E66" s="30" t="s">
        <v>2287</v>
      </c>
      <c r="F66" s="30" t="s">
        <v>2276</v>
      </c>
      <c r="G66" s="30" t="s">
        <v>1236</v>
      </c>
      <c r="H66" s="30" t="s">
        <v>1236</v>
      </c>
      <c r="I66" s="30" t="s">
        <v>1249</v>
      </c>
      <c r="J66" s="30" t="s">
        <v>1123</v>
      </c>
      <c r="K66" s="30" t="s">
        <v>1237</v>
      </c>
      <c r="L66" s="30">
        <v>0</v>
      </c>
      <c r="M66" s="30">
        <v>0</v>
      </c>
      <c r="N66" s="30">
        <v>0</v>
      </c>
      <c r="O66" s="30">
        <v>124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/>
      <c r="Z66" s="31">
        <v>0</v>
      </c>
      <c r="AA66" s="30" t="b">
        <v>0</v>
      </c>
      <c r="AB66" s="29" t="s">
        <v>705</v>
      </c>
      <c r="AC66" s="30" t="b">
        <v>0</v>
      </c>
      <c r="AD66" s="29" t="s">
        <v>705</v>
      </c>
      <c r="AE66" s="29" t="s">
        <v>705</v>
      </c>
      <c r="AF66" s="29" t="s">
        <v>705</v>
      </c>
      <c r="AG66" s="29" t="s">
        <v>705</v>
      </c>
      <c r="AH66" s="30"/>
      <c r="AI66" s="30"/>
      <c r="AJ66" s="30"/>
      <c r="AK66" s="32">
        <v>41800</v>
      </c>
      <c r="AL66" s="30" t="s">
        <v>1328</v>
      </c>
      <c r="AM66" s="30"/>
      <c r="AN66" s="33"/>
    </row>
    <row r="67" spans="1:40" ht="18" customHeight="1" x14ac:dyDescent="0.25">
      <c r="A67" s="28" t="s">
        <v>1329</v>
      </c>
      <c r="B67" s="29" t="s">
        <v>2274</v>
      </c>
      <c r="C67" s="30" t="s">
        <v>2287</v>
      </c>
      <c r="D67" s="30" t="s">
        <v>2287</v>
      </c>
      <c r="E67" s="30" t="s">
        <v>2287</v>
      </c>
      <c r="F67" s="30" t="s">
        <v>2276</v>
      </c>
      <c r="G67" s="30" t="s">
        <v>1236</v>
      </c>
      <c r="H67" s="30" t="s">
        <v>1236</v>
      </c>
      <c r="I67" s="30" t="s">
        <v>1249</v>
      </c>
      <c r="J67" s="30" t="s">
        <v>1123</v>
      </c>
      <c r="K67" s="30" t="s">
        <v>1237</v>
      </c>
      <c r="L67" s="30">
        <v>0</v>
      </c>
      <c r="M67" s="30">
        <v>0</v>
      </c>
      <c r="N67" s="30">
        <v>0</v>
      </c>
      <c r="O67" s="30">
        <v>125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/>
      <c r="Z67" s="31">
        <v>0</v>
      </c>
      <c r="AA67" s="30" t="b">
        <v>0</v>
      </c>
      <c r="AB67" s="29" t="s">
        <v>705</v>
      </c>
      <c r="AC67" s="30" t="b">
        <v>0</v>
      </c>
      <c r="AD67" s="29" t="s">
        <v>705</v>
      </c>
      <c r="AE67" s="29" t="s">
        <v>705</v>
      </c>
      <c r="AF67" s="29" t="s">
        <v>705</v>
      </c>
      <c r="AG67" s="29" t="s">
        <v>705</v>
      </c>
      <c r="AH67" s="30"/>
      <c r="AI67" s="30"/>
      <c r="AJ67" s="30"/>
      <c r="AK67" s="32">
        <v>41559</v>
      </c>
      <c r="AL67" s="30" t="s">
        <v>1253</v>
      </c>
      <c r="AM67" s="30"/>
      <c r="AN67" s="33"/>
    </row>
    <row r="68" spans="1:40" ht="18" customHeight="1" x14ac:dyDescent="0.25">
      <c r="A68" s="28" t="s">
        <v>1330</v>
      </c>
      <c r="B68" s="29" t="s">
        <v>2274</v>
      </c>
      <c r="C68" s="30" t="s">
        <v>2287</v>
      </c>
      <c r="D68" s="30" t="s">
        <v>2287</v>
      </c>
      <c r="E68" s="30" t="s">
        <v>2287</v>
      </c>
      <c r="F68" s="30" t="s">
        <v>2276</v>
      </c>
      <c r="G68" s="30" t="s">
        <v>1236</v>
      </c>
      <c r="H68" s="30" t="s">
        <v>1236</v>
      </c>
      <c r="I68" s="30" t="s">
        <v>1249</v>
      </c>
      <c r="J68" s="30" t="s">
        <v>1123</v>
      </c>
      <c r="K68" s="30" t="s">
        <v>1237</v>
      </c>
      <c r="L68" s="30">
        <v>0</v>
      </c>
      <c r="M68" s="30">
        <v>0</v>
      </c>
      <c r="N68" s="30">
        <v>0</v>
      </c>
      <c r="O68" s="30">
        <v>127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/>
      <c r="Z68" s="31">
        <v>0</v>
      </c>
      <c r="AA68" s="30" t="b">
        <v>0</v>
      </c>
      <c r="AB68" s="29" t="s">
        <v>705</v>
      </c>
      <c r="AC68" s="30" t="b">
        <v>0</v>
      </c>
      <c r="AD68" s="29" t="s">
        <v>705</v>
      </c>
      <c r="AE68" s="29" t="s">
        <v>705</v>
      </c>
      <c r="AF68" s="29" t="s">
        <v>705</v>
      </c>
      <c r="AG68" s="29" t="s">
        <v>705</v>
      </c>
      <c r="AH68" s="30"/>
      <c r="AI68" s="30"/>
      <c r="AJ68" s="30"/>
      <c r="AK68" s="32">
        <v>44055</v>
      </c>
      <c r="AL68" s="30" t="s">
        <v>1253</v>
      </c>
      <c r="AM68" s="30"/>
      <c r="AN68" s="33"/>
    </row>
    <row r="69" spans="1:40" ht="18" customHeight="1" x14ac:dyDescent="0.25">
      <c r="A69" s="28" t="s">
        <v>1331</v>
      </c>
      <c r="B69" s="29" t="s">
        <v>2274</v>
      </c>
      <c r="C69" s="30" t="s">
        <v>2287</v>
      </c>
      <c r="D69" s="30" t="s">
        <v>2287</v>
      </c>
      <c r="E69" s="30" t="s">
        <v>2287</v>
      </c>
      <c r="F69" s="30" t="s">
        <v>2276</v>
      </c>
      <c r="G69" s="30" t="s">
        <v>1236</v>
      </c>
      <c r="H69" s="30" t="s">
        <v>1236</v>
      </c>
      <c r="I69" s="30" t="s">
        <v>1249</v>
      </c>
      <c r="J69" s="30" t="s">
        <v>1123</v>
      </c>
      <c r="K69" s="30" t="s">
        <v>1237</v>
      </c>
      <c r="L69" s="30">
        <v>0</v>
      </c>
      <c r="M69" s="30">
        <v>0</v>
      </c>
      <c r="N69" s="30">
        <v>0</v>
      </c>
      <c r="O69" s="30">
        <v>129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/>
      <c r="Z69" s="31">
        <v>0</v>
      </c>
      <c r="AA69" s="30" t="b">
        <v>0</v>
      </c>
      <c r="AB69" s="29" t="s">
        <v>705</v>
      </c>
      <c r="AC69" s="30" t="b">
        <v>0</v>
      </c>
      <c r="AD69" s="29" t="s">
        <v>705</v>
      </c>
      <c r="AE69" s="29" t="s">
        <v>705</v>
      </c>
      <c r="AF69" s="29" t="s">
        <v>705</v>
      </c>
      <c r="AG69" s="29" t="s">
        <v>705</v>
      </c>
      <c r="AH69" s="30"/>
      <c r="AI69" s="30"/>
      <c r="AJ69" s="30"/>
      <c r="AK69" s="32">
        <v>43840</v>
      </c>
      <c r="AL69" s="30" t="s">
        <v>1253</v>
      </c>
      <c r="AM69" s="30"/>
      <c r="AN69" s="33"/>
    </row>
    <row r="70" spans="1:40" ht="18" customHeight="1" x14ac:dyDescent="0.25">
      <c r="A70" s="28" t="s">
        <v>1332</v>
      </c>
      <c r="B70" s="29" t="s">
        <v>2274</v>
      </c>
      <c r="C70" s="30" t="s">
        <v>2287</v>
      </c>
      <c r="D70" s="30" t="s">
        <v>2287</v>
      </c>
      <c r="E70" s="30" t="s">
        <v>2287</v>
      </c>
      <c r="F70" s="30" t="s">
        <v>2276</v>
      </c>
      <c r="G70" s="30" t="s">
        <v>1236</v>
      </c>
      <c r="H70" s="30" t="s">
        <v>1236</v>
      </c>
      <c r="I70" s="30" t="s">
        <v>1249</v>
      </c>
      <c r="J70" s="30" t="s">
        <v>1123</v>
      </c>
      <c r="K70" s="30" t="s">
        <v>1237</v>
      </c>
      <c r="L70" s="30">
        <v>0</v>
      </c>
      <c r="M70" s="30">
        <v>0</v>
      </c>
      <c r="N70" s="30">
        <v>0</v>
      </c>
      <c r="O70" s="30">
        <v>130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/>
      <c r="Z70" s="31">
        <v>0</v>
      </c>
      <c r="AA70" s="30" t="b">
        <v>0</v>
      </c>
      <c r="AB70" s="29" t="s">
        <v>705</v>
      </c>
      <c r="AC70" s="30" t="b">
        <v>0</v>
      </c>
      <c r="AD70" s="29" t="s">
        <v>705</v>
      </c>
      <c r="AE70" s="29" t="s">
        <v>705</v>
      </c>
      <c r="AF70" s="29" t="s">
        <v>705</v>
      </c>
      <c r="AG70" s="29" t="s">
        <v>705</v>
      </c>
      <c r="AH70" s="30"/>
      <c r="AI70" s="30"/>
      <c r="AJ70" s="30"/>
      <c r="AK70" s="32">
        <v>42863</v>
      </c>
      <c r="AL70" s="30" t="s">
        <v>1253</v>
      </c>
      <c r="AM70" s="30"/>
      <c r="AN70" s="33"/>
    </row>
    <row r="71" spans="1:40" ht="18" customHeight="1" x14ac:dyDescent="0.25">
      <c r="A71" s="28" t="s">
        <v>1333</v>
      </c>
      <c r="B71" s="29" t="s">
        <v>2274</v>
      </c>
      <c r="C71" s="30" t="s">
        <v>2287</v>
      </c>
      <c r="D71" s="30" t="s">
        <v>2287</v>
      </c>
      <c r="E71" s="30" t="s">
        <v>2287</v>
      </c>
      <c r="F71" s="30" t="s">
        <v>2276</v>
      </c>
      <c r="G71" s="30" t="s">
        <v>1236</v>
      </c>
      <c r="H71" s="30" t="s">
        <v>1236</v>
      </c>
      <c r="I71" s="30" t="s">
        <v>1249</v>
      </c>
      <c r="J71" s="30" t="s">
        <v>1123</v>
      </c>
      <c r="K71" s="30" t="s">
        <v>1237</v>
      </c>
      <c r="L71" s="30">
        <v>0</v>
      </c>
      <c r="M71" s="30">
        <v>0</v>
      </c>
      <c r="N71" s="30">
        <v>0</v>
      </c>
      <c r="O71" s="30">
        <v>131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/>
      <c r="Z71" s="31">
        <v>0</v>
      </c>
      <c r="AA71" s="30" t="b">
        <v>0</v>
      </c>
      <c r="AB71" s="29" t="s">
        <v>705</v>
      </c>
      <c r="AC71" s="30" t="b">
        <v>0</v>
      </c>
      <c r="AD71" s="29" t="s">
        <v>705</v>
      </c>
      <c r="AE71" s="29" t="s">
        <v>705</v>
      </c>
      <c r="AF71" s="29" t="s">
        <v>705</v>
      </c>
      <c r="AG71" s="29" t="s">
        <v>705</v>
      </c>
      <c r="AH71" s="30"/>
      <c r="AI71" s="30"/>
      <c r="AJ71" s="30"/>
      <c r="AK71" s="32">
        <v>41254</v>
      </c>
      <c r="AL71" s="30">
        <v>7777</v>
      </c>
      <c r="AM71" s="32">
        <v>41371</v>
      </c>
      <c r="AN71" s="33"/>
    </row>
    <row r="72" spans="1:40" ht="18" customHeight="1" x14ac:dyDescent="0.25">
      <c r="A72" s="28" t="s">
        <v>1334</v>
      </c>
      <c r="B72" s="29" t="s">
        <v>2274</v>
      </c>
      <c r="C72" s="30" t="s">
        <v>2287</v>
      </c>
      <c r="D72" s="30" t="s">
        <v>2287</v>
      </c>
      <c r="E72" s="30" t="s">
        <v>2287</v>
      </c>
      <c r="F72" s="30" t="s">
        <v>2276</v>
      </c>
      <c r="G72" s="30" t="s">
        <v>1236</v>
      </c>
      <c r="H72" s="30" t="s">
        <v>1236</v>
      </c>
      <c r="I72" s="30" t="s">
        <v>1249</v>
      </c>
      <c r="J72" s="30" t="s">
        <v>1123</v>
      </c>
      <c r="K72" s="30" t="s">
        <v>1237</v>
      </c>
      <c r="L72" s="30">
        <v>0</v>
      </c>
      <c r="M72" s="30">
        <v>0</v>
      </c>
      <c r="N72" s="30">
        <v>0</v>
      </c>
      <c r="O72" s="30">
        <v>132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/>
      <c r="Z72" s="31">
        <v>0</v>
      </c>
      <c r="AA72" s="30" t="b">
        <v>0</v>
      </c>
      <c r="AB72" s="29" t="s">
        <v>705</v>
      </c>
      <c r="AC72" s="30" t="b">
        <v>0</v>
      </c>
      <c r="AD72" s="29" t="s">
        <v>705</v>
      </c>
      <c r="AE72" s="29" t="s">
        <v>705</v>
      </c>
      <c r="AF72" s="29" t="s">
        <v>705</v>
      </c>
      <c r="AG72" s="29" t="s">
        <v>705</v>
      </c>
      <c r="AH72" s="30"/>
      <c r="AI72" s="30"/>
      <c r="AJ72" s="30"/>
      <c r="AK72" s="30" t="s">
        <v>1313</v>
      </c>
      <c r="AL72" s="30"/>
      <c r="AM72" s="30" t="s">
        <v>1313</v>
      </c>
      <c r="AN72" s="33"/>
    </row>
    <row r="73" spans="1:40" ht="18" customHeight="1" x14ac:dyDescent="0.25">
      <c r="A73" s="28" t="s">
        <v>1335</v>
      </c>
      <c r="B73" s="29" t="s">
        <v>2274</v>
      </c>
      <c r="C73" s="30" t="s">
        <v>2287</v>
      </c>
      <c r="D73" s="30" t="s">
        <v>2287</v>
      </c>
      <c r="E73" s="30" t="s">
        <v>2287</v>
      </c>
      <c r="F73" s="30" t="s">
        <v>2276</v>
      </c>
      <c r="G73" s="30" t="s">
        <v>1236</v>
      </c>
      <c r="H73" s="30" t="s">
        <v>1236</v>
      </c>
      <c r="I73" s="30" t="s">
        <v>1249</v>
      </c>
      <c r="J73" s="30" t="s">
        <v>1123</v>
      </c>
      <c r="K73" s="30" t="s">
        <v>1237</v>
      </c>
      <c r="L73" s="30">
        <v>0</v>
      </c>
      <c r="M73" s="30">
        <v>0</v>
      </c>
      <c r="N73" s="30">
        <v>0</v>
      </c>
      <c r="O73" s="30">
        <v>132.5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/>
      <c r="Z73" s="31">
        <v>0</v>
      </c>
      <c r="AA73" s="30" t="b">
        <v>0</v>
      </c>
      <c r="AB73" s="29" t="s">
        <v>705</v>
      </c>
      <c r="AC73" s="30" t="b">
        <v>0</v>
      </c>
      <c r="AD73" s="29" t="s">
        <v>705</v>
      </c>
      <c r="AE73" s="29" t="s">
        <v>705</v>
      </c>
      <c r="AF73" s="29" t="s">
        <v>705</v>
      </c>
      <c r="AG73" s="29" t="s">
        <v>705</v>
      </c>
      <c r="AH73" s="30"/>
      <c r="AI73" s="30"/>
      <c r="AJ73" s="30"/>
      <c r="AK73" s="32">
        <v>43801</v>
      </c>
      <c r="AL73" s="30" t="s">
        <v>1253</v>
      </c>
      <c r="AM73" s="30"/>
      <c r="AN73" s="33"/>
    </row>
    <row r="74" spans="1:40" ht="18" customHeight="1" x14ac:dyDescent="0.25">
      <c r="A74" s="28" t="s">
        <v>1336</v>
      </c>
      <c r="B74" s="29" t="s">
        <v>2274</v>
      </c>
      <c r="C74" s="30" t="s">
        <v>2287</v>
      </c>
      <c r="D74" s="30" t="s">
        <v>2287</v>
      </c>
      <c r="E74" s="30" t="s">
        <v>2287</v>
      </c>
      <c r="F74" s="30" t="s">
        <v>2276</v>
      </c>
      <c r="G74" s="30" t="s">
        <v>1236</v>
      </c>
      <c r="H74" s="30" t="s">
        <v>1236</v>
      </c>
      <c r="I74" s="30" t="s">
        <v>1249</v>
      </c>
      <c r="J74" s="30" t="s">
        <v>1123</v>
      </c>
      <c r="K74" s="30" t="s">
        <v>1237</v>
      </c>
      <c r="L74" s="30">
        <v>0</v>
      </c>
      <c r="M74" s="30">
        <v>0</v>
      </c>
      <c r="N74" s="30">
        <v>0</v>
      </c>
      <c r="O74" s="30">
        <v>135.5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/>
      <c r="Z74" s="31">
        <v>0</v>
      </c>
      <c r="AA74" s="30" t="b">
        <v>0</v>
      </c>
      <c r="AB74" s="29" t="s">
        <v>705</v>
      </c>
      <c r="AC74" s="30" t="b">
        <v>0</v>
      </c>
      <c r="AD74" s="29" t="s">
        <v>705</v>
      </c>
      <c r="AE74" s="29" t="s">
        <v>705</v>
      </c>
      <c r="AF74" s="29" t="s">
        <v>705</v>
      </c>
      <c r="AG74" s="29" t="s">
        <v>705</v>
      </c>
      <c r="AH74" s="30"/>
      <c r="AI74" s="30"/>
      <c r="AJ74" s="30"/>
      <c r="AK74" s="30" t="s">
        <v>1337</v>
      </c>
      <c r="AL74" s="30" t="s">
        <v>1253</v>
      </c>
      <c r="AM74" s="30"/>
      <c r="AN74" s="33"/>
    </row>
    <row r="75" spans="1:40" ht="18" customHeight="1" x14ac:dyDescent="0.25">
      <c r="A75" s="28" t="s">
        <v>1338</v>
      </c>
      <c r="B75" s="29" t="s">
        <v>2274</v>
      </c>
      <c r="C75" s="30" t="s">
        <v>2287</v>
      </c>
      <c r="D75" s="30" t="s">
        <v>2287</v>
      </c>
      <c r="E75" s="30" t="s">
        <v>2287</v>
      </c>
      <c r="F75" s="30" t="s">
        <v>2276</v>
      </c>
      <c r="G75" s="30" t="s">
        <v>1236</v>
      </c>
      <c r="H75" s="30" t="s">
        <v>1236</v>
      </c>
      <c r="I75" s="30" t="s">
        <v>1249</v>
      </c>
      <c r="J75" s="30" t="s">
        <v>1123</v>
      </c>
      <c r="K75" s="30" t="s">
        <v>1237</v>
      </c>
      <c r="L75" s="30">
        <v>0</v>
      </c>
      <c r="M75" s="30">
        <v>0</v>
      </c>
      <c r="N75" s="30">
        <v>0</v>
      </c>
      <c r="O75" s="30">
        <v>136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/>
      <c r="Z75" s="31">
        <v>0</v>
      </c>
      <c r="AA75" s="30" t="b">
        <v>0</v>
      </c>
      <c r="AB75" s="29" t="s">
        <v>705</v>
      </c>
      <c r="AC75" s="30" t="b">
        <v>0</v>
      </c>
      <c r="AD75" s="29" t="s">
        <v>705</v>
      </c>
      <c r="AE75" s="29" t="s">
        <v>705</v>
      </c>
      <c r="AF75" s="29" t="s">
        <v>705</v>
      </c>
      <c r="AG75" s="29" t="s">
        <v>705</v>
      </c>
      <c r="AH75" s="30"/>
      <c r="AI75" s="30"/>
      <c r="AJ75" s="30"/>
      <c r="AK75" s="30" t="s">
        <v>1339</v>
      </c>
      <c r="AL75" s="30" t="s">
        <v>1253</v>
      </c>
      <c r="AM75" s="30"/>
      <c r="AN75" s="33"/>
    </row>
    <row r="76" spans="1:40" ht="18" customHeight="1" x14ac:dyDescent="0.25">
      <c r="A76" s="28" t="s">
        <v>1340</v>
      </c>
      <c r="B76" s="29" t="s">
        <v>2274</v>
      </c>
      <c r="C76" s="30" t="s">
        <v>2287</v>
      </c>
      <c r="D76" s="30" t="s">
        <v>2287</v>
      </c>
      <c r="E76" s="30" t="s">
        <v>2287</v>
      </c>
      <c r="F76" s="30" t="s">
        <v>2276</v>
      </c>
      <c r="G76" s="30" t="s">
        <v>1236</v>
      </c>
      <c r="H76" s="30" t="s">
        <v>1236</v>
      </c>
      <c r="I76" s="30" t="s">
        <v>1249</v>
      </c>
      <c r="J76" s="30" t="s">
        <v>1123</v>
      </c>
      <c r="K76" s="30" t="s">
        <v>1237</v>
      </c>
      <c r="L76" s="30">
        <v>0</v>
      </c>
      <c r="M76" s="30">
        <v>0</v>
      </c>
      <c r="N76" s="30">
        <v>0</v>
      </c>
      <c r="O76" s="30">
        <v>138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/>
      <c r="Z76" s="31">
        <v>0</v>
      </c>
      <c r="AA76" s="30" t="b">
        <v>0</v>
      </c>
      <c r="AB76" s="29" t="s">
        <v>705</v>
      </c>
      <c r="AC76" s="30" t="b">
        <v>0</v>
      </c>
      <c r="AD76" s="29" t="s">
        <v>705</v>
      </c>
      <c r="AE76" s="29" t="s">
        <v>705</v>
      </c>
      <c r="AF76" s="29" t="s">
        <v>705</v>
      </c>
      <c r="AG76" s="29" t="s">
        <v>705</v>
      </c>
      <c r="AH76" s="30"/>
      <c r="AI76" s="30"/>
      <c r="AJ76" s="30"/>
      <c r="AK76" s="32">
        <v>43200</v>
      </c>
      <c r="AL76" s="30" t="s">
        <v>1253</v>
      </c>
      <c r="AM76" s="30"/>
      <c r="AN76" s="33"/>
    </row>
    <row r="77" spans="1:40" ht="18" customHeight="1" x14ac:dyDescent="0.25">
      <c r="A77" s="28" t="s">
        <v>1341</v>
      </c>
      <c r="B77" s="29" t="s">
        <v>2274</v>
      </c>
      <c r="C77" s="30" t="s">
        <v>2287</v>
      </c>
      <c r="D77" s="30" t="s">
        <v>2287</v>
      </c>
      <c r="E77" s="30" t="s">
        <v>2287</v>
      </c>
      <c r="F77" s="30" t="s">
        <v>2276</v>
      </c>
      <c r="G77" s="30" t="s">
        <v>1236</v>
      </c>
      <c r="H77" s="30" t="s">
        <v>1236</v>
      </c>
      <c r="I77" s="30" t="s">
        <v>1249</v>
      </c>
      <c r="J77" s="30" t="s">
        <v>1123</v>
      </c>
      <c r="K77" s="30" t="s">
        <v>1237</v>
      </c>
      <c r="L77" s="30">
        <v>0</v>
      </c>
      <c r="M77" s="30">
        <v>0</v>
      </c>
      <c r="N77" s="30">
        <v>0</v>
      </c>
      <c r="O77" s="30">
        <v>139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/>
      <c r="Z77" s="31">
        <v>0</v>
      </c>
      <c r="AA77" s="30" t="b">
        <v>0</v>
      </c>
      <c r="AB77" s="29" t="s">
        <v>705</v>
      </c>
      <c r="AC77" s="30" t="b">
        <v>0</v>
      </c>
      <c r="AD77" s="29" t="s">
        <v>705</v>
      </c>
      <c r="AE77" s="29" t="s">
        <v>705</v>
      </c>
      <c r="AF77" s="29" t="s">
        <v>705</v>
      </c>
      <c r="AG77" s="29" t="s">
        <v>705</v>
      </c>
      <c r="AH77" s="30"/>
      <c r="AI77" s="30"/>
      <c r="AJ77" s="30"/>
      <c r="AK77" s="30" t="s">
        <v>1342</v>
      </c>
      <c r="AL77" s="30" t="s">
        <v>1261</v>
      </c>
      <c r="AM77" s="30"/>
      <c r="AN77" s="33"/>
    </row>
    <row r="78" spans="1:40" ht="18" customHeight="1" x14ac:dyDescent="0.25">
      <c r="A78" s="28" t="s">
        <v>1343</v>
      </c>
      <c r="B78" s="29" t="s">
        <v>2274</v>
      </c>
      <c r="C78" s="30" t="s">
        <v>2287</v>
      </c>
      <c r="D78" s="30" t="s">
        <v>2287</v>
      </c>
      <c r="E78" s="30" t="s">
        <v>2287</v>
      </c>
      <c r="F78" s="30" t="s">
        <v>2276</v>
      </c>
      <c r="G78" s="30" t="s">
        <v>1236</v>
      </c>
      <c r="H78" s="30" t="s">
        <v>1236</v>
      </c>
      <c r="I78" s="30" t="s">
        <v>1249</v>
      </c>
      <c r="J78" s="30" t="s">
        <v>1123</v>
      </c>
      <c r="K78" s="30" t="s">
        <v>1237</v>
      </c>
      <c r="L78" s="30">
        <v>0</v>
      </c>
      <c r="M78" s="30">
        <v>0</v>
      </c>
      <c r="N78" s="30">
        <v>0</v>
      </c>
      <c r="O78" s="30">
        <v>146.5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/>
      <c r="Z78" s="31">
        <v>0</v>
      </c>
      <c r="AA78" s="30" t="b">
        <v>0</v>
      </c>
      <c r="AB78" s="29" t="s">
        <v>705</v>
      </c>
      <c r="AC78" s="30" t="b">
        <v>0</v>
      </c>
      <c r="AD78" s="29" t="s">
        <v>705</v>
      </c>
      <c r="AE78" s="29" t="s">
        <v>705</v>
      </c>
      <c r="AF78" s="29" t="s">
        <v>705</v>
      </c>
      <c r="AG78" s="29" t="s">
        <v>705</v>
      </c>
      <c r="AH78" s="30"/>
      <c r="AI78" s="30"/>
      <c r="AJ78" s="30"/>
      <c r="AK78" s="30" t="s">
        <v>1344</v>
      </c>
      <c r="AL78" s="30"/>
      <c r="AM78" s="30"/>
      <c r="AN78" s="33"/>
    </row>
    <row r="79" spans="1:40" ht="18" customHeight="1" x14ac:dyDescent="0.25">
      <c r="A79" s="28" t="s">
        <v>1345</v>
      </c>
      <c r="B79" s="29" t="s">
        <v>2274</v>
      </c>
      <c r="C79" s="30" t="s">
        <v>2287</v>
      </c>
      <c r="D79" s="30" t="s">
        <v>2287</v>
      </c>
      <c r="E79" s="30" t="s">
        <v>2287</v>
      </c>
      <c r="F79" s="30" t="s">
        <v>2276</v>
      </c>
      <c r="G79" s="30" t="s">
        <v>1236</v>
      </c>
      <c r="H79" s="30" t="s">
        <v>1236</v>
      </c>
      <c r="I79" s="30" t="s">
        <v>1249</v>
      </c>
      <c r="J79" s="30" t="s">
        <v>1123</v>
      </c>
      <c r="K79" s="30" t="s">
        <v>1237</v>
      </c>
      <c r="L79" s="30">
        <v>0</v>
      </c>
      <c r="M79" s="30">
        <v>0</v>
      </c>
      <c r="N79" s="30">
        <v>0</v>
      </c>
      <c r="O79" s="30">
        <v>147.5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/>
      <c r="Z79" s="31">
        <v>0</v>
      </c>
      <c r="AA79" s="30" t="b">
        <v>0</v>
      </c>
      <c r="AB79" s="29" t="s">
        <v>705</v>
      </c>
      <c r="AC79" s="30" t="b">
        <v>0</v>
      </c>
      <c r="AD79" s="29" t="s">
        <v>705</v>
      </c>
      <c r="AE79" s="29" t="s">
        <v>705</v>
      </c>
      <c r="AF79" s="29" t="s">
        <v>705</v>
      </c>
      <c r="AG79" s="29" t="s">
        <v>705</v>
      </c>
      <c r="AH79" s="30"/>
      <c r="AI79" s="30"/>
      <c r="AJ79" s="30"/>
      <c r="AK79" s="32">
        <v>41254</v>
      </c>
      <c r="AL79" s="30">
        <v>7777</v>
      </c>
      <c r="AM79" s="32">
        <v>41371</v>
      </c>
      <c r="AN79" s="33"/>
    </row>
    <row r="80" spans="1:40" ht="18" customHeight="1" x14ac:dyDescent="0.25">
      <c r="A80" s="28" t="s">
        <v>1346</v>
      </c>
      <c r="B80" s="29" t="s">
        <v>2274</v>
      </c>
      <c r="C80" s="30" t="s">
        <v>2287</v>
      </c>
      <c r="D80" s="30" t="s">
        <v>2287</v>
      </c>
      <c r="E80" s="30" t="s">
        <v>2287</v>
      </c>
      <c r="F80" s="30" t="s">
        <v>2276</v>
      </c>
      <c r="G80" s="30" t="s">
        <v>1236</v>
      </c>
      <c r="H80" s="30" t="s">
        <v>1236</v>
      </c>
      <c r="I80" s="30" t="s">
        <v>1249</v>
      </c>
      <c r="J80" s="30" t="s">
        <v>1123</v>
      </c>
      <c r="K80" s="30" t="s">
        <v>1237</v>
      </c>
      <c r="L80" s="30">
        <v>0</v>
      </c>
      <c r="M80" s="30">
        <v>0</v>
      </c>
      <c r="N80" s="30">
        <v>0</v>
      </c>
      <c r="O80" s="30">
        <v>148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/>
      <c r="Z80" s="31">
        <v>0</v>
      </c>
      <c r="AA80" s="30" t="b">
        <v>0</v>
      </c>
      <c r="AB80" s="29" t="s">
        <v>705</v>
      </c>
      <c r="AC80" s="30" t="b">
        <v>0</v>
      </c>
      <c r="AD80" s="29" t="s">
        <v>705</v>
      </c>
      <c r="AE80" s="29" t="s">
        <v>705</v>
      </c>
      <c r="AF80" s="29" t="s">
        <v>705</v>
      </c>
      <c r="AG80" s="29" t="s">
        <v>705</v>
      </c>
      <c r="AH80" s="30"/>
      <c r="AI80" s="30"/>
      <c r="AJ80" s="30"/>
      <c r="AK80" s="30" t="s">
        <v>1347</v>
      </c>
      <c r="AL80" s="30" t="s">
        <v>1348</v>
      </c>
      <c r="AM80" s="32">
        <v>41371</v>
      </c>
      <c r="AN80" s="33"/>
    </row>
    <row r="81" spans="1:40" ht="18" customHeight="1" x14ac:dyDescent="0.25">
      <c r="A81" s="28" t="s">
        <v>1349</v>
      </c>
      <c r="B81" s="29" t="s">
        <v>2274</v>
      </c>
      <c r="C81" s="30" t="s">
        <v>2287</v>
      </c>
      <c r="D81" s="30" t="s">
        <v>2287</v>
      </c>
      <c r="E81" s="30" t="s">
        <v>2287</v>
      </c>
      <c r="F81" s="30" t="s">
        <v>2276</v>
      </c>
      <c r="G81" s="30" t="s">
        <v>1236</v>
      </c>
      <c r="H81" s="30" t="s">
        <v>1236</v>
      </c>
      <c r="I81" s="30" t="s">
        <v>1249</v>
      </c>
      <c r="J81" s="30" t="s">
        <v>1123</v>
      </c>
      <c r="K81" s="30" t="s">
        <v>1237</v>
      </c>
      <c r="L81" s="30">
        <v>0</v>
      </c>
      <c r="M81" s="30">
        <v>0</v>
      </c>
      <c r="N81" s="30">
        <v>0</v>
      </c>
      <c r="O81" s="30">
        <v>148.5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/>
      <c r="Z81" s="31">
        <v>0</v>
      </c>
      <c r="AA81" s="30" t="b">
        <v>0</v>
      </c>
      <c r="AB81" s="29" t="s">
        <v>705</v>
      </c>
      <c r="AC81" s="30" t="b">
        <v>0</v>
      </c>
      <c r="AD81" s="29" t="s">
        <v>705</v>
      </c>
      <c r="AE81" s="29" t="s">
        <v>705</v>
      </c>
      <c r="AF81" s="29" t="s">
        <v>705</v>
      </c>
      <c r="AG81" s="29" t="s">
        <v>705</v>
      </c>
      <c r="AH81" s="30"/>
      <c r="AI81" s="30"/>
      <c r="AJ81" s="30"/>
      <c r="AK81" s="32">
        <v>43840</v>
      </c>
      <c r="AL81" s="30" t="s">
        <v>1253</v>
      </c>
      <c r="AM81" s="30"/>
      <c r="AN81" s="33"/>
    </row>
    <row r="82" spans="1:40" ht="18" customHeight="1" x14ac:dyDescent="0.25">
      <c r="A82" s="28" t="s">
        <v>1350</v>
      </c>
      <c r="B82" s="29" t="s">
        <v>2274</v>
      </c>
      <c r="C82" s="30" t="s">
        <v>2287</v>
      </c>
      <c r="D82" s="30" t="s">
        <v>2287</v>
      </c>
      <c r="E82" s="30" t="s">
        <v>2287</v>
      </c>
      <c r="F82" s="30" t="s">
        <v>2276</v>
      </c>
      <c r="G82" s="30" t="s">
        <v>1236</v>
      </c>
      <c r="H82" s="30" t="s">
        <v>1236</v>
      </c>
      <c r="I82" s="30" t="s">
        <v>1249</v>
      </c>
      <c r="J82" s="30" t="s">
        <v>1123</v>
      </c>
      <c r="K82" s="30" t="s">
        <v>1237</v>
      </c>
      <c r="L82" s="30">
        <v>0</v>
      </c>
      <c r="M82" s="30">
        <v>0</v>
      </c>
      <c r="N82" s="30">
        <v>0</v>
      </c>
      <c r="O82" s="30">
        <v>150.5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/>
      <c r="Z82" s="31">
        <v>0</v>
      </c>
      <c r="AA82" s="30" t="b">
        <v>0</v>
      </c>
      <c r="AB82" s="29" t="s">
        <v>705</v>
      </c>
      <c r="AC82" s="30" t="b">
        <v>0</v>
      </c>
      <c r="AD82" s="29" t="s">
        <v>705</v>
      </c>
      <c r="AE82" s="29" t="s">
        <v>705</v>
      </c>
      <c r="AF82" s="29" t="s">
        <v>705</v>
      </c>
      <c r="AG82" s="29" t="s">
        <v>705</v>
      </c>
      <c r="AH82" s="30"/>
      <c r="AI82" s="30"/>
      <c r="AJ82" s="30"/>
      <c r="AK82" s="30" t="s">
        <v>1351</v>
      </c>
      <c r="AL82" s="30" t="s">
        <v>1253</v>
      </c>
      <c r="AM82" s="30"/>
      <c r="AN82" s="33"/>
    </row>
    <row r="83" spans="1:40" ht="18" customHeight="1" x14ac:dyDescent="0.25">
      <c r="A83" s="28" t="s">
        <v>1352</v>
      </c>
      <c r="B83" s="29" t="s">
        <v>2274</v>
      </c>
      <c r="C83" s="30" t="s">
        <v>2287</v>
      </c>
      <c r="D83" s="30" t="s">
        <v>2287</v>
      </c>
      <c r="E83" s="30" t="s">
        <v>2287</v>
      </c>
      <c r="F83" s="30" t="s">
        <v>2276</v>
      </c>
      <c r="G83" s="30" t="s">
        <v>1236</v>
      </c>
      <c r="H83" s="30" t="s">
        <v>1236</v>
      </c>
      <c r="I83" s="30" t="s">
        <v>1249</v>
      </c>
      <c r="J83" s="30" t="s">
        <v>1123</v>
      </c>
      <c r="K83" s="30" t="s">
        <v>1237</v>
      </c>
      <c r="L83" s="30">
        <v>0</v>
      </c>
      <c r="M83" s="30">
        <v>0</v>
      </c>
      <c r="N83" s="30">
        <v>0</v>
      </c>
      <c r="O83" s="30">
        <v>155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/>
      <c r="Z83" s="31">
        <v>0</v>
      </c>
      <c r="AA83" s="30" t="b">
        <v>0</v>
      </c>
      <c r="AB83" s="29" t="s">
        <v>705</v>
      </c>
      <c r="AC83" s="30" t="b">
        <v>0</v>
      </c>
      <c r="AD83" s="29" t="s">
        <v>705</v>
      </c>
      <c r="AE83" s="29" t="s">
        <v>705</v>
      </c>
      <c r="AF83" s="29" t="s">
        <v>705</v>
      </c>
      <c r="AG83" s="29" t="s">
        <v>705</v>
      </c>
      <c r="AH83" s="30"/>
      <c r="AI83" s="30"/>
      <c r="AJ83" s="30"/>
      <c r="AK83" s="32">
        <v>43836</v>
      </c>
      <c r="AL83" s="30" t="s">
        <v>1253</v>
      </c>
      <c r="AM83" s="30"/>
      <c r="AN83" s="33"/>
    </row>
    <row r="84" spans="1:40" ht="18" customHeight="1" x14ac:dyDescent="0.25">
      <c r="A84" s="28" t="s">
        <v>1353</v>
      </c>
      <c r="B84" s="29" t="s">
        <v>2274</v>
      </c>
      <c r="C84" s="30" t="s">
        <v>2287</v>
      </c>
      <c r="D84" s="30" t="s">
        <v>2287</v>
      </c>
      <c r="E84" s="30" t="s">
        <v>2287</v>
      </c>
      <c r="F84" s="30" t="s">
        <v>2276</v>
      </c>
      <c r="G84" s="30" t="s">
        <v>1236</v>
      </c>
      <c r="H84" s="30" t="s">
        <v>1236</v>
      </c>
      <c r="I84" s="30" t="s">
        <v>1249</v>
      </c>
      <c r="J84" s="30" t="s">
        <v>1123</v>
      </c>
      <c r="K84" s="30" t="s">
        <v>1237</v>
      </c>
      <c r="L84" s="30">
        <v>0</v>
      </c>
      <c r="M84" s="30">
        <v>0</v>
      </c>
      <c r="N84" s="30">
        <v>0</v>
      </c>
      <c r="O84" s="30">
        <v>164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/>
      <c r="Z84" s="31">
        <v>0</v>
      </c>
      <c r="AA84" s="30" t="b">
        <v>0</v>
      </c>
      <c r="AB84" s="29" t="s">
        <v>705</v>
      </c>
      <c r="AC84" s="30" t="b">
        <v>0</v>
      </c>
      <c r="AD84" s="29" t="s">
        <v>705</v>
      </c>
      <c r="AE84" s="29" t="s">
        <v>705</v>
      </c>
      <c r="AF84" s="29" t="s">
        <v>705</v>
      </c>
      <c r="AG84" s="29" t="s">
        <v>705</v>
      </c>
      <c r="AH84" s="30"/>
      <c r="AI84" s="30"/>
      <c r="AJ84" s="30"/>
      <c r="AK84" s="30" t="s">
        <v>1313</v>
      </c>
      <c r="AL84" s="30"/>
      <c r="AM84" s="30"/>
      <c r="AN84" s="33"/>
    </row>
    <row r="85" spans="1:40" ht="18" customHeight="1" x14ac:dyDescent="0.25">
      <c r="A85" s="28" t="s">
        <v>1354</v>
      </c>
      <c r="B85" s="29" t="s">
        <v>2274</v>
      </c>
      <c r="C85" s="30" t="s">
        <v>2287</v>
      </c>
      <c r="D85" s="30" t="s">
        <v>2287</v>
      </c>
      <c r="E85" s="30" t="s">
        <v>2287</v>
      </c>
      <c r="F85" s="30" t="s">
        <v>2276</v>
      </c>
      <c r="G85" s="30" t="s">
        <v>1236</v>
      </c>
      <c r="H85" s="30" t="s">
        <v>1236</v>
      </c>
      <c r="I85" s="30" t="s">
        <v>1249</v>
      </c>
      <c r="J85" s="30" t="s">
        <v>1123</v>
      </c>
      <c r="K85" s="30" t="s">
        <v>1237</v>
      </c>
      <c r="L85" s="30">
        <v>0</v>
      </c>
      <c r="M85" s="30">
        <v>0</v>
      </c>
      <c r="N85" s="30">
        <v>0</v>
      </c>
      <c r="O85" s="30">
        <v>164.5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/>
      <c r="Z85" s="31">
        <v>0</v>
      </c>
      <c r="AA85" s="30" t="b">
        <v>0</v>
      </c>
      <c r="AB85" s="29" t="s">
        <v>705</v>
      </c>
      <c r="AC85" s="30" t="b">
        <v>0</v>
      </c>
      <c r="AD85" s="29" t="s">
        <v>705</v>
      </c>
      <c r="AE85" s="29" t="s">
        <v>705</v>
      </c>
      <c r="AF85" s="29" t="s">
        <v>705</v>
      </c>
      <c r="AG85" s="29" t="s">
        <v>705</v>
      </c>
      <c r="AH85" s="30"/>
      <c r="AI85" s="30"/>
      <c r="AJ85" s="30"/>
      <c r="AK85" s="32">
        <v>41401</v>
      </c>
      <c r="AL85" s="30"/>
      <c r="AM85" s="32">
        <v>41976</v>
      </c>
      <c r="AN85" s="33" t="s">
        <v>1355</v>
      </c>
    </row>
    <row r="86" spans="1:40" ht="18" customHeight="1" x14ac:dyDescent="0.25">
      <c r="A86" s="28" t="s">
        <v>1356</v>
      </c>
      <c r="B86" s="29" t="s">
        <v>2274</v>
      </c>
      <c r="C86" s="30" t="s">
        <v>2287</v>
      </c>
      <c r="D86" s="30" t="s">
        <v>2287</v>
      </c>
      <c r="E86" s="30" t="s">
        <v>2287</v>
      </c>
      <c r="F86" s="30" t="s">
        <v>2276</v>
      </c>
      <c r="G86" s="30" t="s">
        <v>1236</v>
      </c>
      <c r="H86" s="30" t="s">
        <v>1236</v>
      </c>
      <c r="I86" s="30" t="s">
        <v>1249</v>
      </c>
      <c r="J86" s="30" t="s">
        <v>1123</v>
      </c>
      <c r="K86" s="30" t="s">
        <v>1237</v>
      </c>
      <c r="L86" s="30">
        <v>0</v>
      </c>
      <c r="M86" s="30">
        <v>0</v>
      </c>
      <c r="N86" s="30">
        <v>0</v>
      </c>
      <c r="O86" s="30">
        <v>166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/>
      <c r="Z86" s="31">
        <v>0</v>
      </c>
      <c r="AA86" s="30" t="b">
        <v>0</v>
      </c>
      <c r="AB86" s="29" t="s">
        <v>705</v>
      </c>
      <c r="AC86" s="30" t="b">
        <v>0</v>
      </c>
      <c r="AD86" s="29" t="s">
        <v>705</v>
      </c>
      <c r="AE86" s="29" t="s">
        <v>705</v>
      </c>
      <c r="AF86" s="29" t="s">
        <v>705</v>
      </c>
      <c r="AG86" s="29" t="s">
        <v>705</v>
      </c>
      <c r="AH86" s="30"/>
      <c r="AI86" s="30"/>
      <c r="AJ86" s="30"/>
      <c r="AK86" s="32">
        <v>41401</v>
      </c>
      <c r="AL86" s="30"/>
      <c r="AM86" s="30"/>
      <c r="AN86" s="33"/>
    </row>
    <row r="87" spans="1:40" ht="18" customHeight="1" x14ac:dyDescent="0.25">
      <c r="A87" s="28" t="s">
        <v>1357</v>
      </c>
      <c r="B87" s="29" t="s">
        <v>2274</v>
      </c>
      <c r="C87" s="30" t="s">
        <v>2287</v>
      </c>
      <c r="D87" s="30" t="s">
        <v>2287</v>
      </c>
      <c r="E87" s="30" t="s">
        <v>2287</v>
      </c>
      <c r="F87" s="30" t="s">
        <v>2276</v>
      </c>
      <c r="G87" s="30" t="s">
        <v>1236</v>
      </c>
      <c r="H87" s="30" t="s">
        <v>1236</v>
      </c>
      <c r="I87" s="30" t="s">
        <v>1249</v>
      </c>
      <c r="J87" s="30" t="s">
        <v>1123</v>
      </c>
      <c r="K87" s="30" t="s">
        <v>1237</v>
      </c>
      <c r="L87" s="30">
        <v>0</v>
      </c>
      <c r="M87" s="30">
        <v>0</v>
      </c>
      <c r="N87" s="30">
        <v>0</v>
      </c>
      <c r="O87" s="30">
        <v>186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/>
      <c r="Z87" s="31">
        <v>0</v>
      </c>
      <c r="AA87" s="30" t="b">
        <v>0</v>
      </c>
      <c r="AB87" s="29" t="s">
        <v>705</v>
      </c>
      <c r="AC87" s="30" t="b">
        <v>0</v>
      </c>
      <c r="AD87" s="29" t="s">
        <v>705</v>
      </c>
      <c r="AE87" s="29" t="s">
        <v>705</v>
      </c>
      <c r="AF87" s="29" t="s">
        <v>705</v>
      </c>
      <c r="AG87" s="29" t="s">
        <v>705</v>
      </c>
      <c r="AH87" s="30"/>
      <c r="AI87" s="30"/>
      <c r="AJ87" s="30"/>
      <c r="AK87" s="32">
        <v>43011</v>
      </c>
      <c r="AL87" s="30" t="s">
        <v>1253</v>
      </c>
      <c r="AM87" s="30"/>
      <c r="AN87" s="33"/>
    </row>
    <row r="88" spans="1:40" ht="18" customHeight="1" x14ac:dyDescent="0.25">
      <c r="A88" s="28" t="s">
        <v>1358</v>
      </c>
      <c r="B88" s="29" t="s">
        <v>2274</v>
      </c>
      <c r="C88" s="30" t="s">
        <v>2287</v>
      </c>
      <c r="D88" s="30" t="s">
        <v>2287</v>
      </c>
      <c r="E88" s="30" t="s">
        <v>2287</v>
      </c>
      <c r="F88" s="30" t="s">
        <v>2276</v>
      </c>
      <c r="G88" s="30" t="s">
        <v>1236</v>
      </c>
      <c r="H88" s="30" t="s">
        <v>1236</v>
      </c>
      <c r="I88" s="30" t="s">
        <v>1249</v>
      </c>
      <c r="J88" s="30" t="s">
        <v>1123</v>
      </c>
      <c r="K88" s="30" t="s">
        <v>1237</v>
      </c>
      <c r="L88" s="30">
        <v>0</v>
      </c>
      <c r="M88" s="30">
        <v>0</v>
      </c>
      <c r="N88" s="30">
        <v>0</v>
      </c>
      <c r="O88" s="30">
        <v>187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/>
      <c r="Z88" s="31">
        <v>0</v>
      </c>
      <c r="AA88" s="30" t="b">
        <v>0</v>
      </c>
      <c r="AB88" s="29" t="s">
        <v>705</v>
      </c>
      <c r="AC88" s="30" t="b">
        <v>0</v>
      </c>
      <c r="AD88" s="29" t="s">
        <v>705</v>
      </c>
      <c r="AE88" s="29" t="s">
        <v>705</v>
      </c>
      <c r="AF88" s="29" t="s">
        <v>705</v>
      </c>
      <c r="AG88" s="29" t="s">
        <v>705</v>
      </c>
      <c r="AH88" s="30"/>
      <c r="AI88" s="30"/>
      <c r="AJ88" s="30"/>
      <c r="AK88" s="30" t="s">
        <v>1359</v>
      </c>
      <c r="AL88" s="30" t="s">
        <v>1261</v>
      </c>
      <c r="AM88" s="30"/>
      <c r="AN88" s="33"/>
    </row>
    <row r="89" spans="1:40" ht="18" customHeight="1" x14ac:dyDescent="0.25">
      <c r="A89" s="28" t="s">
        <v>1360</v>
      </c>
      <c r="B89" s="29" t="s">
        <v>2274</v>
      </c>
      <c r="C89" s="30" t="s">
        <v>2287</v>
      </c>
      <c r="D89" s="30" t="s">
        <v>2287</v>
      </c>
      <c r="E89" s="30" t="s">
        <v>2287</v>
      </c>
      <c r="F89" s="30" t="s">
        <v>2276</v>
      </c>
      <c r="G89" s="30" t="s">
        <v>1236</v>
      </c>
      <c r="H89" s="30" t="s">
        <v>1236</v>
      </c>
      <c r="I89" s="30" t="s">
        <v>1249</v>
      </c>
      <c r="J89" s="30" t="s">
        <v>1123</v>
      </c>
      <c r="K89" s="30" t="s">
        <v>1237</v>
      </c>
      <c r="L89" s="30">
        <v>0</v>
      </c>
      <c r="M89" s="30">
        <v>0</v>
      </c>
      <c r="N89" s="30">
        <v>0</v>
      </c>
      <c r="O89" s="30">
        <v>187.5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/>
      <c r="Z89" s="31">
        <v>0</v>
      </c>
      <c r="AA89" s="30" t="b">
        <v>0</v>
      </c>
      <c r="AB89" s="29" t="s">
        <v>705</v>
      </c>
      <c r="AC89" s="30" t="b">
        <v>0</v>
      </c>
      <c r="AD89" s="29" t="s">
        <v>705</v>
      </c>
      <c r="AE89" s="29" t="s">
        <v>705</v>
      </c>
      <c r="AF89" s="29" t="s">
        <v>705</v>
      </c>
      <c r="AG89" s="29" t="s">
        <v>705</v>
      </c>
      <c r="AH89" s="30"/>
      <c r="AI89" s="30"/>
      <c r="AJ89" s="30"/>
      <c r="AK89" s="32">
        <v>44386</v>
      </c>
      <c r="AL89" s="30" t="s">
        <v>1253</v>
      </c>
      <c r="AM89" s="30"/>
      <c r="AN89" s="33"/>
    </row>
    <row r="90" spans="1:40" ht="18" customHeight="1" x14ac:dyDescent="0.25">
      <c r="A90" s="28" t="s">
        <v>1361</v>
      </c>
      <c r="B90" s="29" t="s">
        <v>2274</v>
      </c>
      <c r="C90" s="30" t="s">
        <v>2287</v>
      </c>
      <c r="D90" s="30" t="s">
        <v>2287</v>
      </c>
      <c r="E90" s="30" t="s">
        <v>2287</v>
      </c>
      <c r="F90" s="30" t="s">
        <v>2276</v>
      </c>
      <c r="G90" s="30" t="s">
        <v>1236</v>
      </c>
      <c r="H90" s="30" t="s">
        <v>1236</v>
      </c>
      <c r="I90" s="30" t="s">
        <v>1249</v>
      </c>
      <c r="J90" s="30" t="s">
        <v>1123</v>
      </c>
      <c r="K90" s="30" t="s">
        <v>1237</v>
      </c>
      <c r="L90" s="30">
        <v>0</v>
      </c>
      <c r="M90" s="30">
        <v>0</v>
      </c>
      <c r="N90" s="30">
        <v>0</v>
      </c>
      <c r="O90" s="30">
        <v>188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/>
      <c r="Z90" s="31">
        <v>0</v>
      </c>
      <c r="AA90" s="30" t="b">
        <v>0</v>
      </c>
      <c r="AB90" s="29" t="s">
        <v>705</v>
      </c>
      <c r="AC90" s="30" t="b">
        <v>0</v>
      </c>
      <c r="AD90" s="29" t="s">
        <v>705</v>
      </c>
      <c r="AE90" s="29" t="s">
        <v>705</v>
      </c>
      <c r="AF90" s="29" t="s">
        <v>705</v>
      </c>
      <c r="AG90" s="29" t="s">
        <v>705</v>
      </c>
      <c r="AH90" s="30"/>
      <c r="AI90" s="30"/>
      <c r="AJ90" s="30"/>
      <c r="AK90" s="30" t="s">
        <v>1362</v>
      </c>
      <c r="AL90" s="30" t="s">
        <v>1261</v>
      </c>
      <c r="AM90" s="30"/>
      <c r="AN90" s="33"/>
    </row>
    <row r="91" spans="1:40" ht="18" customHeight="1" x14ac:dyDescent="0.25">
      <c r="A91" s="28" t="s">
        <v>1363</v>
      </c>
      <c r="B91" s="29" t="s">
        <v>2274</v>
      </c>
      <c r="C91" s="30" t="s">
        <v>2287</v>
      </c>
      <c r="D91" s="30" t="s">
        <v>2287</v>
      </c>
      <c r="E91" s="30" t="s">
        <v>2287</v>
      </c>
      <c r="F91" s="30" t="s">
        <v>2276</v>
      </c>
      <c r="G91" s="30" t="s">
        <v>1236</v>
      </c>
      <c r="H91" s="30" t="s">
        <v>1236</v>
      </c>
      <c r="I91" s="30" t="s">
        <v>1249</v>
      </c>
      <c r="J91" s="30" t="s">
        <v>1123</v>
      </c>
      <c r="K91" s="30" t="s">
        <v>1237</v>
      </c>
      <c r="L91" s="30">
        <v>0</v>
      </c>
      <c r="M91" s="30">
        <v>0</v>
      </c>
      <c r="N91" s="30">
        <v>0</v>
      </c>
      <c r="O91" s="30">
        <v>39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/>
      <c r="Z91" s="31">
        <v>0</v>
      </c>
      <c r="AA91" s="30" t="b">
        <v>0</v>
      </c>
      <c r="AB91" s="29" t="s">
        <v>705</v>
      </c>
      <c r="AC91" s="30" t="b">
        <v>0</v>
      </c>
      <c r="AD91" s="29" t="s">
        <v>705</v>
      </c>
      <c r="AE91" s="29" t="s">
        <v>705</v>
      </c>
      <c r="AF91" s="29" t="s">
        <v>705</v>
      </c>
      <c r="AG91" s="29" t="s">
        <v>705</v>
      </c>
      <c r="AH91" s="30"/>
      <c r="AI91" s="30"/>
      <c r="AJ91" s="30"/>
      <c r="AK91" s="30" t="s">
        <v>1364</v>
      </c>
      <c r="AL91" s="30" t="s">
        <v>1253</v>
      </c>
      <c r="AM91" s="30"/>
      <c r="AN91" s="33"/>
    </row>
    <row r="92" spans="1:40" ht="18" customHeight="1" x14ac:dyDescent="0.25">
      <c r="A92" s="28" t="s">
        <v>1365</v>
      </c>
      <c r="B92" s="29" t="s">
        <v>2274</v>
      </c>
      <c r="C92" s="30" t="s">
        <v>2287</v>
      </c>
      <c r="D92" s="30" t="s">
        <v>2287</v>
      </c>
      <c r="E92" s="30" t="s">
        <v>2287</v>
      </c>
      <c r="F92" s="30" t="s">
        <v>2276</v>
      </c>
      <c r="G92" s="30" t="s">
        <v>1236</v>
      </c>
      <c r="H92" s="30" t="s">
        <v>1236</v>
      </c>
      <c r="I92" s="30" t="s">
        <v>1249</v>
      </c>
      <c r="J92" s="30" t="s">
        <v>1123</v>
      </c>
      <c r="K92" s="30" t="s">
        <v>1237</v>
      </c>
      <c r="L92" s="30">
        <v>0</v>
      </c>
      <c r="M92" s="30">
        <v>0</v>
      </c>
      <c r="N92" s="30">
        <v>0</v>
      </c>
      <c r="O92" s="30">
        <v>47.5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/>
      <c r="Z92" s="31">
        <v>0</v>
      </c>
      <c r="AA92" s="30" t="b">
        <v>0</v>
      </c>
      <c r="AB92" s="29" t="s">
        <v>705</v>
      </c>
      <c r="AC92" s="30" t="b">
        <v>0</v>
      </c>
      <c r="AD92" s="29" t="s">
        <v>705</v>
      </c>
      <c r="AE92" s="29" t="s">
        <v>705</v>
      </c>
      <c r="AF92" s="29" t="s">
        <v>705</v>
      </c>
      <c r="AG92" s="29" t="s">
        <v>705</v>
      </c>
      <c r="AH92" s="30"/>
      <c r="AI92" s="30"/>
      <c r="AJ92" s="30"/>
      <c r="AK92" s="32">
        <v>42014</v>
      </c>
      <c r="AL92" s="30" t="s">
        <v>1261</v>
      </c>
      <c r="AM92" s="30"/>
      <c r="AN92" s="33"/>
    </row>
    <row r="93" spans="1:40" ht="18" customHeight="1" x14ac:dyDescent="0.25">
      <c r="A93" s="28" t="s">
        <v>1366</v>
      </c>
      <c r="B93" s="29" t="s">
        <v>2274</v>
      </c>
      <c r="C93" s="30" t="s">
        <v>2287</v>
      </c>
      <c r="D93" s="30" t="s">
        <v>2287</v>
      </c>
      <c r="E93" s="30" t="s">
        <v>2287</v>
      </c>
      <c r="F93" s="30" t="s">
        <v>2276</v>
      </c>
      <c r="G93" s="30" t="s">
        <v>1236</v>
      </c>
      <c r="H93" s="30" t="s">
        <v>1236</v>
      </c>
      <c r="I93" s="30" t="s">
        <v>1249</v>
      </c>
      <c r="J93" s="30" t="s">
        <v>1123</v>
      </c>
      <c r="K93" s="30" t="s">
        <v>1237</v>
      </c>
      <c r="L93" s="30">
        <v>0</v>
      </c>
      <c r="M93" s="30">
        <v>0</v>
      </c>
      <c r="N93" s="30">
        <v>0</v>
      </c>
      <c r="O93" s="30">
        <v>48.5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/>
      <c r="Z93" s="31">
        <v>0</v>
      </c>
      <c r="AA93" s="30" t="b">
        <v>0</v>
      </c>
      <c r="AB93" s="29" t="s">
        <v>705</v>
      </c>
      <c r="AC93" s="30" t="b">
        <v>0</v>
      </c>
      <c r="AD93" s="29" t="s">
        <v>705</v>
      </c>
      <c r="AE93" s="29" t="s">
        <v>705</v>
      </c>
      <c r="AF93" s="29" t="s">
        <v>705</v>
      </c>
      <c r="AG93" s="29" t="s">
        <v>705</v>
      </c>
      <c r="AH93" s="30"/>
      <c r="AI93" s="30"/>
      <c r="AJ93" s="30"/>
      <c r="AK93" s="32">
        <v>44261</v>
      </c>
      <c r="AL93" s="30" t="s">
        <v>1253</v>
      </c>
      <c r="AM93" s="30"/>
      <c r="AN93" s="33"/>
    </row>
    <row r="94" spans="1:40" ht="18" customHeight="1" x14ac:dyDescent="0.25">
      <c r="A94" s="28" t="s">
        <v>1367</v>
      </c>
      <c r="B94" s="29" t="s">
        <v>2274</v>
      </c>
      <c r="C94" s="30" t="s">
        <v>2287</v>
      </c>
      <c r="D94" s="30" t="s">
        <v>2287</v>
      </c>
      <c r="E94" s="30" t="s">
        <v>2287</v>
      </c>
      <c r="F94" s="30" t="s">
        <v>2276</v>
      </c>
      <c r="G94" s="30" t="s">
        <v>1236</v>
      </c>
      <c r="H94" s="30" t="s">
        <v>1236</v>
      </c>
      <c r="I94" s="30" t="s">
        <v>1249</v>
      </c>
      <c r="J94" s="30" t="s">
        <v>1123</v>
      </c>
      <c r="K94" s="30" t="s">
        <v>1237</v>
      </c>
      <c r="L94" s="30">
        <v>0</v>
      </c>
      <c r="M94" s="30">
        <v>0</v>
      </c>
      <c r="N94" s="30">
        <v>0</v>
      </c>
      <c r="O94" s="30">
        <v>52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/>
      <c r="Z94" s="31">
        <v>0</v>
      </c>
      <c r="AA94" s="30" t="b">
        <v>0</v>
      </c>
      <c r="AB94" s="29" t="s">
        <v>705</v>
      </c>
      <c r="AC94" s="30" t="b">
        <v>0</v>
      </c>
      <c r="AD94" s="29" t="s">
        <v>705</v>
      </c>
      <c r="AE94" s="29" t="s">
        <v>705</v>
      </c>
      <c r="AF94" s="29" t="s">
        <v>705</v>
      </c>
      <c r="AG94" s="29" t="s">
        <v>705</v>
      </c>
      <c r="AH94" s="30"/>
      <c r="AI94" s="30"/>
      <c r="AJ94" s="30"/>
      <c r="AK94" s="32">
        <v>41401</v>
      </c>
      <c r="AL94" s="30"/>
      <c r="AM94" s="30"/>
      <c r="AN94" s="33"/>
    </row>
    <row r="95" spans="1:40" ht="18" customHeight="1" x14ac:dyDescent="0.25">
      <c r="A95" s="28" t="s">
        <v>1368</v>
      </c>
      <c r="B95" s="29" t="s">
        <v>2274</v>
      </c>
      <c r="C95" s="30" t="s">
        <v>2287</v>
      </c>
      <c r="D95" s="30" t="s">
        <v>2287</v>
      </c>
      <c r="E95" s="30" t="s">
        <v>2287</v>
      </c>
      <c r="F95" s="30" t="s">
        <v>2276</v>
      </c>
      <c r="G95" s="30" t="s">
        <v>1236</v>
      </c>
      <c r="H95" s="30" t="s">
        <v>1236</v>
      </c>
      <c r="I95" s="30" t="s">
        <v>1249</v>
      </c>
      <c r="J95" s="30" t="s">
        <v>1123</v>
      </c>
      <c r="K95" s="30" t="s">
        <v>1237</v>
      </c>
      <c r="L95" s="30">
        <v>0</v>
      </c>
      <c r="M95" s="30">
        <v>0</v>
      </c>
      <c r="N95" s="30">
        <v>0</v>
      </c>
      <c r="O95" s="30">
        <v>53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/>
      <c r="Z95" s="31">
        <v>0</v>
      </c>
      <c r="AA95" s="30" t="b">
        <v>0</v>
      </c>
      <c r="AB95" s="29" t="s">
        <v>705</v>
      </c>
      <c r="AC95" s="30" t="b">
        <v>0</v>
      </c>
      <c r="AD95" s="29" t="s">
        <v>705</v>
      </c>
      <c r="AE95" s="29" t="s">
        <v>705</v>
      </c>
      <c r="AF95" s="29" t="s">
        <v>705</v>
      </c>
      <c r="AG95" s="29" t="s">
        <v>705</v>
      </c>
      <c r="AH95" s="30"/>
      <c r="AI95" s="30"/>
      <c r="AJ95" s="30"/>
      <c r="AK95" s="32">
        <v>41254</v>
      </c>
      <c r="AL95" s="30">
        <v>7777</v>
      </c>
      <c r="AM95" s="32">
        <v>41371</v>
      </c>
      <c r="AN95" s="33"/>
    </row>
    <row r="96" spans="1:40" ht="18" customHeight="1" x14ac:dyDescent="0.25">
      <c r="A96" s="28" t="s">
        <v>1369</v>
      </c>
      <c r="B96" s="29" t="s">
        <v>2274</v>
      </c>
      <c r="C96" s="30" t="s">
        <v>2287</v>
      </c>
      <c r="D96" s="30" t="s">
        <v>2287</v>
      </c>
      <c r="E96" s="30" t="s">
        <v>2287</v>
      </c>
      <c r="F96" s="30" t="s">
        <v>2276</v>
      </c>
      <c r="G96" s="30" t="s">
        <v>1236</v>
      </c>
      <c r="H96" s="30" t="s">
        <v>1236</v>
      </c>
      <c r="I96" s="30" t="s">
        <v>1249</v>
      </c>
      <c r="J96" s="30" t="s">
        <v>1123</v>
      </c>
      <c r="K96" s="30" t="s">
        <v>1237</v>
      </c>
      <c r="L96" s="30">
        <v>0</v>
      </c>
      <c r="M96" s="30">
        <v>0</v>
      </c>
      <c r="N96" s="30">
        <v>0</v>
      </c>
      <c r="O96" s="30">
        <v>53.5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/>
      <c r="Z96" s="31">
        <v>0</v>
      </c>
      <c r="AA96" s="30" t="b">
        <v>0</v>
      </c>
      <c r="AB96" s="29" t="s">
        <v>705</v>
      </c>
      <c r="AC96" s="30" t="b">
        <v>0</v>
      </c>
      <c r="AD96" s="29" t="s">
        <v>705</v>
      </c>
      <c r="AE96" s="29" t="s">
        <v>705</v>
      </c>
      <c r="AF96" s="29" t="s">
        <v>705</v>
      </c>
      <c r="AG96" s="29" t="s">
        <v>705</v>
      </c>
      <c r="AH96" s="30"/>
      <c r="AI96" s="30"/>
      <c r="AJ96" s="30"/>
      <c r="AK96" s="32">
        <v>43892</v>
      </c>
      <c r="AL96" s="30" t="s">
        <v>1253</v>
      </c>
      <c r="AM96" s="30"/>
      <c r="AN96" s="33"/>
    </row>
    <row r="97" spans="1:40" ht="18" customHeight="1" x14ac:dyDescent="0.25">
      <c r="A97" s="28" t="s">
        <v>1370</v>
      </c>
      <c r="B97" s="29" t="s">
        <v>2274</v>
      </c>
      <c r="C97" s="30" t="s">
        <v>2287</v>
      </c>
      <c r="D97" s="30" t="s">
        <v>2287</v>
      </c>
      <c r="E97" s="30" t="s">
        <v>2287</v>
      </c>
      <c r="F97" s="30" t="s">
        <v>2276</v>
      </c>
      <c r="G97" s="30" t="s">
        <v>1236</v>
      </c>
      <c r="H97" s="30" t="s">
        <v>1236</v>
      </c>
      <c r="I97" s="30" t="s">
        <v>1249</v>
      </c>
      <c r="J97" s="30" t="s">
        <v>1123</v>
      </c>
      <c r="K97" s="30" t="s">
        <v>1237</v>
      </c>
      <c r="L97" s="30">
        <v>0</v>
      </c>
      <c r="M97" s="30">
        <v>0</v>
      </c>
      <c r="N97" s="30">
        <v>0</v>
      </c>
      <c r="O97" s="30">
        <v>56.5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/>
      <c r="Z97" s="31">
        <v>0</v>
      </c>
      <c r="AA97" s="30" t="b">
        <v>0</v>
      </c>
      <c r="AB97" s="29" t="s">
        <v>705</v>
      </c>
      <c r="AC97" s="30" t="b">
        <v>0</v>
      </c>
      <c r="AD97" s="29" t="s">
        <v>705</v>
      </c>
      <c r="AE97" s="29" t="s">
        <v>705</v>
      </c>
      <c r="AF97" s="29" t="s">
        <v>705</v>
      </c>
      <c r="AG97" s="29" t="s">
        <v>705</v>
      </c>
      <c r="AH97" s="30"/>
      <c r="AI97" s="30"/>
      <c r="AJ97" s="30"/>
      <c r="AK97" s="30" t="s">
        <v>1371</v>
      </c>
      <c r="AL97" s="30" t="s">
        <v>1253</v>
      </c>
      <c r="AM97" s="30"/>
      <c r="AN97" s="33"/>
    </row>
    <row r="98" spans="1:40" ht="18" customHeight="1" x14ac:dyDescent="0.25">
      <c r="A98" s="28" t="s">
        <v>1372</v>
      </c>
      <c r="B98" s="29" t="s">
        <v>2274</v>
      </c>
      <c r="C98" s="30" t="s">
        <v>2287</v>
      </c>
      <c r="D98" s="30" t="s">
        <v>2287</v>
      </c>
      <c r="E98" s="30" t="s">
        <v>2287</v>
      </c>
      <c r="F98" s="30" t="s">
        <v>2276</v>
      </c>
      <c r="G98" s="30" t="s">
        <v>1236</v>
      </c>
      <c r="H98" s="30" t="s">
        <v>1236</v>
      </c>
      <c r="I98" s="30" t="s">
        <v>1249</v>
      </c>
      <c r="J98" s="30" t="s">
        <v>1123</v>
      </c>
      <c r="K98" s="30" t="s">
        <v>1237</v>
      </c>
      <c r="L98" s="30">
        <v>0</v>
      </c>
      <c r="M98" s="30">
        <v>0</v>
      </c>
      <c r="N98" s="30">
        <v>0</v>
      </c>
      <c r="O98" s="30">
        <v>57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/>
      <c r="Z98" s="31">
        <v>0</v>
      </c>
      <c r="AA98" s="30" t="b">
        <v>0</v>
      </c>
      <c r="AB98" s="29" t="s">
        <v>705</v>
      </c>
      <c r="AC98" s="30" t="b">
        <v>0</v>
      </c>
      <c r="AD98" s="29" t="s">
        <v>705</v>
      </c>
      <c r="AE98" s="29" t="s">
        <v>705</v>
      </c>
      <c r="AF98" s="29" t="s">
        <v>705</v>
      </c>
      <c r="AG98" s="29" t="s">
        <v>705</v>
      </c>
      <c r="AH98" s="30"/>
      <c r="AI98" s="30"/>
      <c r="AJ98" s="30"/>
      <c r="AK98" s="32">
        <v>41254</v>
      </c>
      <c r="AL98" s="30">
        <v>7777</v>
      </c>
      <c r="AM98" s="32">
        <v>41371</v>
      </c>
      <c r="AN98" s="33"/>
    </row>
    <row r="99" spans="1:40" ht="18" customHeight="1" x14ac:dyDescent="0.25">
      <c r="A99" s="28" t="s">
        <v>1373</v>
      </c>
      <c r="B99" s="29" t="s">
        <v>2274</v>
      </c>
      <c r="C99" s="30" t="s">
        <v>2287</v>
      </c>
      <c r="D99" s="30" t="s">
        <v>2287</v>
      </c>
      <c r="E99" s="30" t="s">
        <v>2287</v>
      </c>
      <c r="F99" s="30" t="s">
        <v>2276</v>
      </c>
      <c r="G99" s="30" t="s">
        <v>1236</v>
      </c>
      <c r="H99" s="30" t="s">
        <v>1236</v>
      </c>
      <c r="I99" s="30" t="s">
        <v>1249</v>
      </c>
      <c r="J99" s="30" t="s">
        <v>1123</v>
      </c>
      <c r="K99" s="30" t="s">
        <v>1237</v>
      </c>
      <c r="L99" s="30">
        <v>0</v>
      </c>
      <c r="M99" s="30">
        <v>0</v>
      </c>
      <c r="N99" s="30">
        <v>0</v>
      </c>
      <c r="O99" s="30">
        <v>58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/>
      <c r="Z99" s="31">
        <v>0</v>
      </c>
      <c r="AA99" s="30" t="b">
        <v>0</v>
      </c>
      <c r="AB99" s="29" t="s">
        <v>705</v>
      </c>
      <c r="AC99" s="30" t="b">
        <v>0</v>
      </c>
      <c r="AD99" s="29" t="s">
        <v>705</v>
      </c>
      <c r="AE99" s="29" t="s">
        <v>705</v>
      </c>
      <c r="AF99" s="29" t="s">
        <v>705</v>
      </c>
      <c r="AG99" s="29" t="s">
        <v>705</v>
      </c>
      <c r="AH99" s="30"/>
      <c r="AI99" s="30"/>
      <c r="AJ99" s="30"/>
      <c r="AK99" s="30" t="s">
        <v>1347</v>
      </c>
      <c r="AL99" s="30" t="s">
        <v>1348</v>
      </c>
      <c r="AM99" s="32">
        <v>41371</v>
      </c>
      <c r="AN99" s="33"/>
    </row>
    <row r="100" spans="1:40" ht="18" customHeight="1" x14ac:dyDescent="0.25">
      <c r="A100" s="28" t="s">
        <v>1374</v>
      </c>
      <c r="B100" s="29" t="s">
        <v>2274</v>
      </c>
      <c r="C100" s="30" t="s">
        <v>2287</v>
      </c>
      <c r="D100" s="30" t="s">
        <v>2287</v>
      </c>
      <c r="E100" s="30" t="s">
        <v>2287</v>
      </c>
      <c r="F100" s="30" t="s">
        <v>2276</v>
      </c>
      <c r="G100" s="30" t="s">
        <v>1236</v>
      </c>
      <c r="H100" s="30" t="s">
        <v>1236</v>
      </c>
      <c r="I100" s="30" t="s">
        <v>1249</v>
      </c>
      <c r="J100" s="30" t="s">
        <v>1123</v>
      </c>
      <c r="K100" s="30" t="s">
        <v>1237</v>
      </c>
      <c r="L100" s="30">
        <v>0</v>
      </c>
      <c r="M100" s="30">
        <v>0</v>
      </c>
      <c r="N100" s="30">
        <v>0</v>
      </c>
      <c r="O100" s="30">
        <v>58.5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/>
      <c r="Z100" s="31">
        <v>0</v>
      </c>
      <c r="AA100" s="30" t="b">
        <v>0</v>
      </c>
      <c r="AB100" s="29" t="s">
        <v>705</v>
      </c>
      <c r="AC100" s="30" t="b">
        <v>0</v>
      </c>
      <c r="AD100" s="29" t="s">
        <v>705</v>
      </c>
      <c r="AE100" s="29" t="s">
        <v>705</v>
      </c>
      <c r="AF100" s="29" t="s">
        <v>705</v>
      </c>
      <c r="AG100" s="29" t="s">
        <v>705</v>
      </c>
      <c r="AH100" s="30"/>
      <c r="AI100" s="30"/>
      <c r="AJ100" s="30"/>
      <c r="AK100" s="30" t="s">
        <v>1347</v>
      </c>
      <c r="AL100" s="30" t="s">
        <v>1348</v>
      </c>
      <c r="AM100" s="32">
        <v>41371</v>
      </c>
      <c r="AN100" s="33"/>
    </row>
    <row r="101" spans="1:40" ht="18" customHeight="1" x14ac:dyDescent="0.25">
      <c r="A101" s="28" t="s">
        <v>1375</v>
      </c>
      <c r="B101" s="29" t="s">
        <v>2274</v>
      </c>
      <c r="C101" s="30" t="s">
        <v>2287</v>
      </c>
      <c r="D101" s="30" t="s">
        <v>2287</v>
      </c>
      <c r="E101" s="30" t="s">
        <v>2287</v>
      </c>
      <c r="F101" s="30" t="s">
        <v>2276</v>
      </c>
      <c r="G101" s="30" t="s">
        <v>1236</v>
      </c>
      <c r="H101" s="30" t="s">
        <v>1236</v>
      </c>
      <c r="I101" s="30" t="s">
        <v>1249</v>
      </c>
      <c r="J101" s="30" t="s">
        <v>1123</v>
      </c>
      <c r="K101" s="30" t="s">
        <v>1237</v>
      </c>
      <c r="L101" s="30">
        <v>0</v>
      </c>
      <c r="M101" s="30">
        <v>0</v>
      </c>
      <c r="N101" s="30">
        <v>0</v>
      </c>
      <c r="O101" s="30">
        <v>607.5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/>
      <c r="Z101" s="31">
        <v>0</v>
      </c>
      <c r="AA101" s="30" t="b">
        <v>0</v>
      </c>
      <c r="AB101" s="29" t="s">
        <v>705</v>
      </c>
      <c r="AC101" s="30" t="b">
        <v>0</v>
      </c>
      <c r="AD101" s="29" t="s">
        <v>705</v>
      </c>
      <c r="AE101" s="29" t="s">
        <v>705</v>
      </c>
      <c r="AF101" s="29" t="s">
        <v>705</v>
      </c>
      <c r="AG101" s="29" t="s">
        <v>705</v>
      </c>
      <c r="AH101" s="30"/>
      <c r="AI101" s="30"/>
      <c r="AJ101" s="30"/>
      <c r="AK101" s="30" t="s">
        <v>1376</v>
      </c>
      <c r="AL101" s="30" t="s">
        <v>1253</v>
      </c>
      <c r="AM101" s="30"/>
      <c r="AN101" s="33"/>
    </row>
    <row r="102" spans="1:40" ht="18" customHeight="1" x14ac:dyDescent="0.25">
      <c r="A102" s="28" t="s">
        <v>1377</v>
      </c>
      <c r="B102" s="29" t="s">
        <v>2274</v>
      </c>
      <c r="C102" s="30" t="s">
        <v>2287</v>
      </c>
      <c r="D102" s="30" t="s">
        <v>2287</v>
      </c>
      <c r="E102" s="30" t="s">
        <v>2287</v>
      </c>
      <c r="F102" s="30" t="s">
        <v>2276</v>
      </c>
      <c r="G102" s="30" t="s">
        <v>1236</v>
      </c>
      <c r="H102" s="30" t="s">
        <v>1236</v>
      </c>
      <c r="I102" s="30" t="s">
        <v>1249</v>
      </c>
      <c r="J102" s="30" t="s">
        <v>1123</v>
      </c>
      <c r="K102" s="30" t="s">
        <v>1237</v>
      </c>
      <c r="L102" s="30">
        <v>0</v>
      </c>
      <c r="M102" s="30">
        <v>0</v>
      </c>
      <c r="N102" s="30">
        <v>0</v>
      </c>
      <c r="O102" s="30">
        <v>622.5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/>
      <c r="Z102" s="31">
        <v>0</v>
      </c>
      <c r="AA102" s="30" t="b">
        <v>0</v>
      </c>
      <c r="AB102" s="29" t="s">
        <v>705</v>
      </c>
      <c r="AC102" s="30" t="b">
        <v>0</v>
      </c>
      <c r="AD102" s="29" t="s">
        <v>705</v>
      </c>
      <c r="AE102" s="29" t="s">
        <v>705</v>
      </c>
      <c r="AF102" s="29" t="s">
        <v>705</v>
      </c>
      <c r="AG102" s="29" t="s">
        <v>705</v>
      </c>
      <c r="AH102" s="30"/>
      <c r="AI102" s="30"/>
      <c r="AJ102" s="30"/>
      <c r="AK102" s="32">
        <v>44989</v>
      </c>
      <c r="AL102" s="30" t="s">
        <v>1253</v>
      </c>
      <c r="AM102" s="30"/>
      <c r="AN102" s="33"/>
    </row>
    <row r="103" spans="1:40" ht="18" customHeight="1" x14ac:dyDescent="0.25">
      <c r="A103" s="28" t="s">
        <v>1378</v>
      </c>
      <c r="B103" s="29" t="s">
        <v>2274</v>
      </c>
      <c r="C103" s="30" t="s">
        <v>2287</v>
      </c>
      <c r="D103" s="30" t="s">
        <v>2287</v>
      </c>
      <c r="E103" s="30" t="s">
        <v>2287</v>
      </c>
      <c r="F103" s="30" t="s">
        <v>2276</v>
      </c>
      <c r="G103" s="30" t="s">
        <v>1236</v>
      </c>
      <c r="H103" s="30" t="s">
        <v>1236</v>
      </c>
      <c r="I103" s="30" t="s">
        <v>1249</v>
      </c>
      <c r="J103" s="30" t="s">
        <v>1123</v>
      </c>
      <c r="K103" s="30" t="s">
        <v>1237</v>
      </c>
      <c r="L103" s="30">
        <v>0</v>
      </c>
      <c r="M103" s="30">
        <v>0</v>
      </c>
      <c r="N103" s="30">
        <v>0</v>
      </c>
      <c r="O103" s="30">
        <v>64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/>
      <c r="Z103" s="31">
        <v>0</v>
      </c>
      <c r="AA103" s="30" t="b">
        <v>0</v>
      </c>
      <c r="AB103" s="29" t="s">
        <v>705</v>
      </c>
      <c r="AC103" s="30" t="b">
        <v>0</v>
      </c>
      <c r="AD103" s="29" t="s">
        <v>705</v>
      </c>
      <c r="AE103" s="29" t="s">
        <v>705</v>
      </c>
      <c r="AF103" s="29" t="s">
        <v>705</v>
      </c>
      <c r="AG103" s="29" t="s">
        <v>705</v>
      </c>
      <c r="AH103" s="30"/>
      <c r="AI103" s="30"/>
      <c r="AJ103" s="30"/>
      <c r="AK103" s="32">
        <v>45234</v>
      </c>
      <c r="AL103" s="30" t="s">
        <v>1253</v>
      </c>
      <c r="AM103" s="30"/>
      <c r="AN103" s="33"/>
    </row>
    <row r="104" spans="1:40" ht="18" customHeight="1" x14ac:dyDescent="0.25">
      <c r="A104" s="28" t="s">
        <v>1379</v>
      </c>
      <c r="B104" s="29" t="s">
        <v>2274</v>
      </c>
      <c r="C104" s="30" t="s">
        <v>2287</v>
      </c>
      <c r="D104" s="30" t="s">
        <v>2287</v>
      </c>
      <c r="E104" s="30" t="s">
        <v>2287</v>
      </c>
      <c r="F104" s="30" t="s">
        <v>2276</v>
      </c>
      <c r="G104" s="30" t="s">
        <v>1236</v>
      </c>
      <c r="H104" s="30" t="s">
        <v>1236</v>
      </c>
      <c r="I104" s="30" t="s">
        <v>1249</v>
      </c>
      <c r="J104" s="30" t="s">
        <v>1123</v>
      </c>
      <c r="K104" s="30" t="s">
        <v>1237</v>
      </c>
      <c r="L104" s="30">
        <v>0</v>
      </c>
      <c r="M104" s="30">
        <v>0</v>
      </c>
      <c r="N104" s="30">
        <v>0</v>
      </c>
      <c r="O104" s="30">
        <v>64.5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/>
      <c r="Z104" s="31">
        <v>0</v>
      </c>
      <c r="AA104" s="30" t="b">
        <v>0</v>
      </c>
      <c r="AB104" s="29" t="s">
        <v>705</v>
      </c>
      <c r="AC104" s="30" t="b">
        <v>0</v>
      </c>
      <c r="AD104" s="29" t="s">
        <v>705</v>
      </c>
      <c r="AE104" s="29" t="s">
        <v>705</v>
      </c>
      <c r="AF104" s="29" t="s">
        <v>705</v>
      </c>
      <c r="AG104" s="29" t="s">
        <v>705</v>
      </c>
      <c r="AH104" s="30"/>
      <c r="AI104" s="30"/>
      <c r="AJ104" s="30"/>
      <c r="AK104" s="32">
        <v>43892</v>
      </c>
      <c r="AL104" s="30" t="s">
        <v>1253</v>
      </c>
      <c r="AM104" s="30"/>
      <c r="AN104" s="33"/>
    </row>
    <row r="105" spans="1:40" ht="18" customHeight="1" x14ac:dyDescent="0.25">
      <c r="A105" s="28" t="s">
        <v>1380</v>
      </c>
      <c r="B105" s="29" t="s">
        <v>2274</v>
      </c>
      <c r="C105" s="30" t="s">
        <v>2287</v>
      </c>
      <c r="D105" s="30" t="s">
        <v>2287</v>
      </c>
      <c r="E105" s="30" t="s">
        <v>2287</v>
      </c>
      <c r="F105" s="30" t="s">
        <v>2276</v>
      </c>
      <c r="G105" s="30" t="s">
        <v>1236</v>
      </c>
      <c r="H105" s="30" t="s">
        <v>1236</v>
      </c>
      <c r="I105" s="30" t="s">
        <v>1249</v>
      </c>
      <c r="J105" s="30" t="s">
        <v>1123</v>
      </c>
      <c r="K105" s="30" t="s">
        <v>1237</v>
      </c>
      <c r="L105" s="30">
        <v>0</v>
      </c>
      <c r="M105" s="30">
        <v>0</v>
      </c>
      <c r="N105" s="30">
        <v>0</v>
      </c>
      <c r="O105" s="30">
        <v>65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/>
      <c r="Z105" s="31">
        <v>0</v>
      </c>
      <c r="AA105" s="30" t="b">
        <v>0</v>
      </c>
      <c r="AB105" s="29" t="s">
        <v>705</v>
      </c>
      <c r="AC105" s="30" t="b">
        <v>0</v>
      </c>
      <c r="AD105" s="29" t="s">
        <v>705</v>
      </c>
      <c r="AE105" s="29" t="s">
        <v>705</v>
      </c>
      <c r="AF105" s="29" t="s">
        <v>705</v>
      </c>
      <c r="AG105" s="29" t="s">
        <v>705</v>
      </c>
      <c r="AH105" s="30"/>
      <c r="AI105" s="30"/>
      <c r="AJ105" s="30"/>
      <c r="AK105" s="32">
        <v>43892</v>
      </c>
      <c r="AL105" s="30" t="s">
        <v>1253</v>
      </c>
      <c r="AM105" s="30"/>
      <c r="AN105" s="33"/>
    </row>
    <row r="106" spans="1:40" ht="18" customHeight="1" x14ac:dyDescent="0.25">
      <c r="A106" s="28" t="s">
        <v>1381</v>
      </c>
      <c r="B106" s="29" t="s">
        <v>2274</v>
      </c>
      <c r="C106" s="30" t="s">
        <v>2287</v>
      </c>
      <c r="D106" s="30" t="s">
        <v>2287</v>
      </c>
      <c r="E106" s="30" t="s">
        <v>2287</v>
      </c>
      <c r="F106" s="30" t="s">
        <v>2276</v>
      </c>
      <c r="G106" s="30" t="s">
        <v>1236</v>
      </c>
      <c r="H106" s="30" t="s">
        <v>1236</v>
      </c>
      <c r="I106" s="30" t="s">
        <v>1249</v>
      </c>
      <c r="J106" s="30" t="s">
        <v>1123</v>
      </c>
      <c r="K106" s="30" t="s">
        <v>1237</v>
      </c>
      <c r="L106" s="30">
        <v>0</v>
      </c>
      <c r="M106" s="30">
        <v>0</v>
      </c>
      <c r="N106" s="30">
        <v>0</v>
      </c>
      <c r="O106" s="30">
        <v>65.5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/>
      <c r="Z106" s="31">
        <v>0</v>
      </c>
      <c r="AA106" s="30" t="b">
        <v>0</v>
      </c>
      <c r="AB106" s="29" t="s">
        <v>705</v>
      </c>
      <c r="AC106" s="30" t="b">
        <v>0</v>
      </c>
      <c r="AD106" s="29" t="s">
        <v>705</v>
      </c>
      <c r="AE106" s="29" t="s">
        <v>705</v>
      </c>
      <c r="AF106" s="29" t="s">
        <v>705</v>
      </c>
      <c r="AG106" s="29" t="s">
        <v>705</v>
      </c>
      <c r="AH106" s="30"/>
      <c r="AI106" s="30"/>
      <c r="AJ106" s="30"/>
      <c r="AK106" s="30" t="s">
        <v>1382</v>
      </c>
      <c r="AL106" s="30" t="s">
        <v>1253</v>
      </c>
      <c r="AM106" s="30"/>
      <c r="AN106" s="33"/>
    </row>
    <row r="107" spans="1:40" ht="18" customHeight="1" x14ac:dyDescent="0.25">
      <c r="A107" s="28" t="s">
        <v>1383</v>
      </c>
      <c r="B107" s="29" t="s">
        <v>2274</v>
      </c>
      <c r="C107" s="30" t="s">
        <v>2287</v>
      </c>
      <c r="D107" s="30" t="s">
        <v>2287</v>
      </c>
      <c r="E107" s="30" t="s">
        <v>2287</v>
      </c>
      <c r="F107" s="30" t="s">
        <v>2276</v>
      </c>
      <c r="G107" s="30" t="s">
        <v>1236</v>
      </c>
      <c r="H107" s="30" t="s">
        <v>1236</v>
      </c>
      <c r="I107" s="30" t="s">
        <v>1249</v>
      </c>
      <c r="J107" s="30" t="s">
        <v>1123</v>
      </c>
      <c r="K107" s="30" t="s">
        <v>1237</v>
      </c>
      <c r="L107" s="30">
        <v>0</v>
      </c>
      <c r="M107" s="30">
        <v>0</v>
      </c>
      <c r="N107" s="30">
        <v>0</v>
      </c>
      <c r="O107" s="30">
        <v>66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/>
      <c r="Z107" s="31">
        <v>0</v>
      </c>
      <c r="AA107" s="30" t="b">
        <v>0</v>
      </c>
      <c r="AB107" s="29" t="s">
        <v>705</v>
      </c>
      <c r="AC107" s="30" t="b">
        <v>0</v>
      </c>
      <c r="AD107" s="29" t="s">
        <v>705</v>
      </c>
      <c r="AE107" s="29" t="s">
        <v>705</v>
      </c>
      <c r="AF107" s="29" t="s">
        <v>705</v>
      </c>
      <c r="AG107" s="29" t="s">
        <v>705</v>
      </c>
      <c r="AH107" s="30"/>
      <c r="AI107" s="30"/>
      <c r="AJ107" s="30"/>
      <c r="AK107" s="30" t="s">
        <v>1344</v>
      </c>
      <c r="AL107" s="30"/>
      <c r="AM107" s="30"/>
      <c r="AN107" s="33"/>
    </row>
    <row r="108" spans="1:40" ht="18" customHeight="1" x14ac:dyDescent="0.25">
      <c r="A108" s="28" t="s">
        <v>1384</v>
      </c>
      <c r="B108" s="29" t="s">
        <v>2274</v>
      </c>
      <c r="C108" s="30" t="s">
        <v>2287</v>
      </c>
      <c r="D108" s="30" t="s">
        <v>2287</v>
      </c>
      <c r="E108" s="30" t="s">
        <v>2287</v>
      </c>
      <c r="F108" s="30" t="s">
        <v>2276</v>
      </c>
      <c r="G108" s="30" t="s">
        <v>1236</v>
      </c>
      <c r="H108" s="30" t="s">
        <v>1236</v>
      </c>
      <c r="I108" s="30" t="s">
        <v>1249</v>
      </c>
      <c r="J108" s="30" t="s">
        <v>1123</v>
      </c>
      <c r="K108" s="30" t="s">
        <v>1237</v>
      </c>
      <c r="L108" s="30">
        <v>0</v>
      </c>
      <c r="M108" s="30">
        <v>0</v>
      </c>
      <c r="N108" s="30">
        <v>0</v>
      </c>
      <c r="O108" s="30">
        <v>66.5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/>
      <c r="Z108" s="31">
        <v>0</v>
      </c>
      <c r="AA108" s="30" t="b">
        <v>0</v>
      </c>
      <c r="AB108" s="29" t="s">
        <v>705</v>
      </c>
      <c r="AC108" s="30" t="b">
        <v>0</v>
      </c>
      <c r="AD108" s="29" t="s">
        <v>705</v>
      </c>
      <c r="AE108" s="29" t="s">
        <v>705</v>
      </c>
      <c r="AF108" s="29" t="s">
        <v>705</v>
      </c>
      <c r="AG108" s="29" t="s">
        <v>705</v>
      </c>
      <c r="AH108" s="30"/>
      <c r="AI108" s="30"/>
      <c r="AJ108" s="30"/>
      <c r="AK108" s="32">
        <v>41254</v>
      </c>
      <c r="AL108" s="30">
        <v>7777</v>
      </c>
      <c r="AM108" s="32">
        <v>41371</v>
      </c>
      <c r="AN108" s="33"/>
    </row>
    <row r="109" spans="1:40" ht="18" customHeight="1" x14ac:dyDescent="0.25">
      <c r="A109" s="28" t="s">
        <v>1385</v>
      </c>
      <c r="B109" s="29" t="s">
        <v>2274</v>
      </c>
      <c r="C109" s="30" t="s">
        <v>2287</v>
      </c>
      <c r="D109" s="30" t="s">
        <v>2287</v>
      </c>
      <c r="E109" s="30" t="s">
        <v>2287</v>
      </c>
      <c r="F109" s="30" t="s">
        <v>2276</v>
      </c>
      <c r="G109" s="30" t="s">
        <v>1236</v>
      </c>
      <c r="H109" s="30" t="s">
        <v>1236</v>
      </c>
      <c r="I109" s="30" t="s">
        <v>1249</v>
      </c>
      <c r="J109" s="30" t="s">
        <v>1123</v>
      </c>
      <c r="K109" s="30" t="s">
        <v>1237</v>
      </c>
      <c r="L109" s="30">
        <v>0</v>
      </c>
      <c r="M109" s="30">
        <v>0</v>
      </c>
      <c r="N109" s="30">
        <v>0</v>
      </c>
      <c r="O109" s="30">
        <v>67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/>
      <c r="Z109" s="31">
        <v>0</v>
      </c>
      <c r="AA109" s="30" t="b">
        <v>0</v>
      </c>
      <c r="AB109" s="29" t="s">
        <v>705</v>
      </c>
      <c r="AC109" s="30" t="b">
        <v>0</v>
      </c>
      <c r="AD109" s="29" t="s">
        <v>705</v>
      </c>
      <c r="AE109" s="29" t="s">
        <v>705</v>
      </c>
      <c r="AF109" s="29" t="s">
        <v>705</v>
      </c>
      <c r="AG109" s="29" t="s">
        <v>705</v>
      </c>
      <c r="AH109" s="30"/>
      <c r="AI109" s="30"/>
      <c r="AJ109" s="30"/>
      <c r="AK109" s="30" t="s">
        <v>1386</v>
      </c>
      <c r="AL109" s="30" t="s">
        <v>1261</v>
      </c>
      <c r="AM109" s="30"/>
      <c r="AN109" s="33"/>
    </row>
    <row r="110" spans="1:40" ht="18" customHeight="1" x14ac:dyDescent="0.25">
      <c r="A110" s="28" t="s">
        <v>1387</v>
      </c>
      <c r="B110" s="29" t="s">
        <v>2274</v>
      </c>
      <c r="C110" s="30" t="s">
        <v>2287</v>
      </c>
      <c r="D110" s="30" t="s">
        <v>2287</v>
      </c>
      <c r="E110" s="30" t="s">
        <v>2287</v>
      </c>
      <c r="F110" s="30" t="s">
        <v>2276</v>
      </c>
      <c r="G110" s="30" t="s">
        <v>1236</v>
      </c>
      <c r="H110" s="30" t="s">
        <v>1236</v>
      </c>
      <c r="I110" s="30" t="s">
        <v>1249</v>
      </c>
      <c r="J110" s="30" t="s">
        <v>1123</v>
      </c>
      <c r="K110" s="30" t="s">
        <v>1237</v>
      </c>
      <c r="L110" s="30">
        <v>0</v>
      </c>
      <c r="M110" s="30">
        <v>0</v>
      </c>
      <c r="N110" s="30">
        <v>0</v>
      </c>
      <c r="O110" s="30">
        <v>67.5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/>
      <c r="Z110" s="31">
        <v>0</v>
      </c>
      <c r="AA110" s="30" t="b">
        <v>0</v>
      </c>
      <c r="AB110" s="29" t="s">
        <v>705</v>
      </c>
      <c r="AC110" s="30" t="b">
        <v>0</v>
      </c>
      <c r="AD110" s="29" t="s">
        <v>705</v>
      </c>
      <c r="AE110" s="29" t="s">
        <v>705</v>
      </c>
      <c r="AF110" s="29" t="s">
        <v>705</v>
      </c>
      <c r="AG110" s="29" t="s">
        <v>705</v>
      </c>
      <c r="AH110" s="30"/>
      <c r="AI110" s="30"/>
      <c r="AJ110" s="30"/>
      <c r="AK110" s="32">
        <v>41254</v>
      </c>
      <c r="AL110" s="30">
        <v>7777</v>
      </c>
      <c r="AM110" s="32">
        <v>41371</v>
      </c>
      <c r="AN110" s="33"/>
    </row>
    <row r="111" spans="1:40" ht="18" customHeight="1" x14ac:dyDescent="0.25">
      <c r="A111" s="28" t="s">
        <v>1388</v>
      </c>
      <c r="B111" s="29" t="s">
        <v>2274</v>
      </c>
      <c r="C111" s="30" t="s">
        <v>2287</v>
      </c>
      <c r="D111" s="30" t="s">
        <v>2287</v>
      </c>
      <c r="E111" s="30" t="s">
        <v>2287</v>
      </c>
      <c r="F111" s="30" t="s">
        <v>2276</v>
      </c>
      <c r="G111" s="30" t="s">
        <v>1236</v>
      </c>
      <c r="H111" s="30" t="s">
        <v>1236</v>
      </c>
      <c r="I111" s="30" t="s">
        <v>1249</v>
      </c>
      <c r="J111" s="30" t="s">
        <v>1123</v>
      </c>
      <c r="K111" s="30" t="s">
        <v>1237</v>
      </c>
      <c r="L111" s="30">
        <v>0</v>
      </c>
      <c r="M111" s="30">
        <v>0</v>
      </c>
      <c r="N111" s="30">
        <v>0</v>
      </c>
      <c r="O111" s="30">
        <v>670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/>
      <c r="Z111" s="31">
        <v>0</v>
      </c>
      <c r="AA111" s="30" t="b">
        <v>0</v>
      </c>
      <c r="AB111" s="29" t="s">
        <v>705</v>
      </c>
      <c r="AC111" s="30" t="b">
        <v>0</v>
      </c>
      <c r="AD111" s="29" t="s">
        <v>705</v>
      </c>
      <c r="AE111" s="29" t="s">
        <v>705</v>
      </c>
      <c r="AF111" s="29" t="s">
        <v>705</v>
      </c>
      <c r="AG111" s="29" t="s">
        <v>705</v>
      </c>
      <c r="AH111" s="30"/>
      <c r="AI111" s="30"/>
      <c r="AJ111" s="30"/>
      <c r="AK111" s="32">
        <v>41254</v>
      </c>
      <c r="AL111" s="30">
        <v>7777</v>
      </c>
      <c r="AM111" s="32">
        <v>41371</v>
      </c>
      <c r="AN111" s="33"/>
    </row>
    <row r="112" spans="1:40" ht="18" customHeight="1" x14ac:dyDescent="0.25">
      <c r="A112" s="28" t="s">
        <v>1389</v>
      </c>
      <c r="B112" s="29" t="s">
        <v>2274</v>
      </c>
      <c r="C112" s="30" t="s">
        <v>2287</v>
      </c>
      <c r="D112" s="30" t="s">
        <v>2287</v>
      </c>
      <c r="E112" s="30" t="s">
        <v>2287</v>
      </c>
      <c r="F112" s="30" t="s">
        <v>2276</v>
      </c>
      <c r="G112" s="30" t="s">
        <v>1236</v>
      </c>
      <c r="H112" s="30" t="s">
        <v>1236</v>
      </c>
      <c r="I112" s="30" t="s">
        <v>1249</v>
      </c>
      <c r="J112" s="30" t="s">
        <v>1123</v>
      </c>
      <c r="K112" s="30" t="s">
        <v>1237</v>
      </c>
      <c r="L112" s="30">
        <v>0</v>
      </c>
      <c r="M112" s="30">
        <v>0</v>
      </c>
      <c r="N112" s="30">
        <v>0</v>
      </c>
      <c r="O112" s="30">
        <v>68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/>
      <c r="Z112" s="31">
        <v>0</v>
      </c>
      <c r="AA112" s="30" t="b">
        <v>0</v>
      </c>
      <c r="AB112" s="29" t="s">
        <v>705</v>
      </c>
      <c r="AC112" s="30" t="b">
        <v>0</v>
      </c>
      <c r="AD112" s="29" t="s">
        <v>705</v>
      </c>
      <c r="AE112" s="29" t="s">
        <v>705</v>
      </c>
      <c r="AF112" s="29" t="s">
        <v>705</v>
      </c>
      <c r="AG112" s="29" t="s">
        <v>705</v>
      </c>
      <c r="AH112" s="30"/>
      <c r="AI112" s="30"/>
      <c r="AJ112" s="30"/>
      <c r="AK112" s="32">
        <v>43900</v>
      </c>
      <c r="AL112" s="30" t="s">
        <v>1254</v>
      </c>
      <c r="AM112" s="30"/>
      <c r="AN112" s="33"/>
    </row>
    <row r="113" spans="1:40" ht="18" customHeight="1" x14ac:dyDescent="0.25">
      <c r="A113" s="28" t="s">
        <v>1390</v>
      </c>
      <c r="B113" s="29" t="s">
        <v>2274</v>
      </c>
      <c r="C113" s="30" t="s">
        <v>2287</v>
      </c>
      <c r="D113" s="30" t="s">
        <v>2287</v>
      </c>
      <c r="E113" s="30" t="s">
        <v>2287</v>
      </c>
      <c r="F113" s="30" t="s">
        <v>2276</v>
      </c>
      <c r="G113" s="30" t="s">
        <v>1236</v>
      </c>
      <c r="H113" s="30" t="s">
        <v>1236</v>
      </c>
      <c r="I113" s="30" t="s">
        <v>1249</v>
      </c>
      <c r="J113" s="30" t="s">
        <v>1123</v>
      </c>
      <c r="K113" s="30" t="s">
        <v>1237</v>
      </c>
      <c r="L113" s="30">
        <v>0</v>
      </c>
      <c r="M113" s="30">
        <v>0</v>
      </c>
      <c r="N113" s="30">
        <v>0</v>
      </c>
      <c r="O113" s="30">
        <v>718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/>
      <c r="Z113" s="31">
        <v>0</v>
      </c>
      <c r="AA113" s="30" t="b">
        <v>0</v>
      </c>
      <c r="AB113" s="29" t="s">
        <v>705</v>
      </c>
      <c r="AC113" s="30" t="b">
        <v>0</v>
      </c>
      <c r="AD113" s="29" t="s">
        <v>705</v>
      </c>
      <c r="AE113" s="29" t="s">
        <v>705</v>
      </c>
      <c r="AF113" s="29" t="s">
        <v>705</v>
      </c>
      <c r="AG113" s="29" t="s">
        <v>705</v>
      </c>
      <c r="AH113" s="30"/>
      <c r="AI113" s="30"/>
      <c r="AJ113" s="30"/>
      <c r="AK113" s="32">
        <v>41254</v>
      </c>
      <c r="AL113" s="30">
        <v>7777</v>
      </c>
      <c r="AM113" s="32">
        <v>41371</v>
      </c>
      <c r="AN113" s="33"/>
    </row>
    <row r="114" spans="1:40" ht="18" customHeight="1" x14ac:dyDescent="0.25">
      <c r="A114" s="28" t="s">
        <v>1391</v>
      </c>
      <c r="B114" s="29" t="s">
        <v>2274</v>
      </c>
      <c r="C114" s="30" t="s">
        <v>2287</v>
      </c>
      <c r="D114" s="30" t="s">
        <v>2287</v>
      </c>
      <c r="E114" s="30" t="s">
        <v>2287</v>
      </c>
      <c r="F114" s="30" t="s">
        <v>2276</v>
      </c>
      <c r="G114" s="30" t="s">
        <v>1236</v>
      </c>
      <c r="H114" s="30" t="s">
        <v>1236</v>
      </c>
      <c r="I114" s="30" t="s">
        <v>1249</v>
      </c>
      <c r="J114" s="30" t="s">
        <v>1123</v>
      </c>
      <c r="K114" s="30" t="s">
        <v>1237</v>
      </c>
      <c r="L114" s="30">
        <v>0</v>
      </c>
      <c r="M114" s="30">
        <v>0</v>
      </c>
      <c r="N114" s="30">
        <v>0</v>
      </c>
      <c r="O114" s="30">
        <v>722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/>
      <c r="Z114" s="31">
        <v>0</v>
      </c>
      <c r="AA114" s="30" t="b">
        <v>0</v>
      </c>
      <c r="AB114" s="29" t="s">
        <v>705</v>
      </c>
      <c r="AC114" s="30" t="b">
        <v>0</v>
      </c>
      <c r="AD114" s="29" t="s">
        <v>705</v>
      </c>
      <c r="AE114" s="29" t="s">
        <v>705</v>
      </c>
      <c r="AF114" s="29" t="s">
        <v>705</v>
      </c>
      <c r="AG114" s="29" t="s">
        <v>705</v>
      </c>
      <c r="AH114" s="30"/>
      <c r="AI114" s="30"/>
      <c r="AJ114" s="30"/>
      <c r="AK114" s="32">
        <v>41254</v>
      </c>
      <c r="AL114" s="30">
        <v>7777</v>
      </c>
      <c r="AM114" s="32">
        <v>41371</v>
      </c>
      <c r="AN114" s="33"/>
    </row>
    <row r="115" spans="1:40" ht="18" customHeight="1" x14ac:dyDescent="0.25">
      <c r="A115" s="28" t="s">
        <v>1392</v>
      </c>
      <c r="B115" s="29" t="s">
        <v>2274</v>
      </c>
      <c r="C115" s="30" t="s">
        <v>2287</v>
      </c>
      <c r="D115" s="30" t="s">
        <v>2287</v>
      </c>
      <c r="E115" s="30" t="s">
        <v>2287</v>
      </c>
      <c r="F115" s="30" t="s">
        <v>2276</v>
      </c>
      <c r="G115" s="30" t="s">
        <v>1236</v>
      </c>
      <c r="H115" s="30" t="s">
        <v>1236</v>
      </c>
      <c r="I115" s="30" t="s">
        <v>1249</v>
      </c>
      <c r="J115" s="30" t="s">
        <v>1123</v>
      </c>
      <c r="K115" s="30" t="s">
        <v>1237</v>
      </c>
      <c r="L115" s="30">
        <v>0</v>
      </c>
      <c r="M115" s="30">
        <v>0</v>
      </c>
      <c r="N115" s="30">
        <v>0</v>
      </c>
      <c r="O115" s="30">
        <v>75.5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/>
      <c r="Z115" s="31">
        <v>0</v>
      </c>
      <c r="AA115" s="30" t="b">
        <v>0</v>
      </c>
      <c r="AB115" s="29" t="s">
        <v>705</v>
      </c>
      <c r="AC115" s="30" t="b">
        <v>0</v>
      </c>
      <c r="AD115" s="29" t="s">
        <v>705</v>
      </c>
      <c r="AE115" s="29" t="s">
        <v>705</v>
      </c>
      <c r="AF115" s="29" t="s">
        <v>705</v>
      </c>
      <c r="AG115" s="29" t="s">
        <v>705</v>
      </c>
      <c r="AH115" s="30"/>
      <c r="AI115" s="30"/>
      <c r="AJ115" s="30"/>
      <c r="AK115" s="30" t="s">
        <v>1393</v>
      </c>
      <c r="AL115" s="30" t="s">
        <v>1253</v>
      </c>
      <c r="AM115" s="30"/>
      <c r="AN115" s="33"/>
    </row>
    <row r="116" spans="1:40" ht="18" customHeight="1" x14ac:dyDescent="0.25">
      <c r="A116" s="28" t="s">
        <v>1394</v>
      </c>
      <c r="B116" s="29" t="s">
        <v>2274</v>
      </c>
      <c r="C116" s="30" t="s">
        <v>2287</v>
      </c>
      <c r="D116" s="30" t="s">
        <v>2287</v>
      </c>
      <c r="E116" s="30" t="s">
        <v>2287</v>
      </c>
      <c r="F116" s="30" t="s">
        <v>2276</v>
      </c>
      <c r="G116" s="30" t="s">
        <v>1236</v>
      </c>
      <c r="H116" s="30" t="s">
        <v>1236</v>
      </c>
      <c r="I116" s="30" t="s">
        <v>1249</v>
      </c>
      <c r="J116" s="30" t="s">
        <v>1123</v>
      </c>
      <c r="K116" s="30" t="s">
        <v>1237</v>
      </c>
      <c r="L116" s="30">
        <v>0</v>
      </c>
      <c r="M116" s="30">
        <v>0</v>
      </c>
      <c r="N116" s="30">
        <v>0</v>
      </c>
      <c r="O116" s="30">
        <v>77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/>
      <c r="Z116" s="31">
        <v>0</v>
      </c>
      <c r="AA116" s="30" t="b">
        <v>0</v>
      </c>
      <c r="AB116" s="29" t="s">
        <v>705</v>
      </c>
      <c r="AC116" s="30" t="b">
        <v>0</v>
      </c>
      <c r="AD116" s="29" t="s">
        <v>705</v>
      </c>
      <c r="AE116" s="29" t="s">
        <v>705</v>
      </c>
      <c r="AF116" s="29" t="s">
        <v>705</v>
      </c>
      <c r="AG116" s="29" t="s">
        <v>705</v>
      </c>
      <c r="AH116" s="30"/>
      <c r="AI116" s="30"/>
      <c r="AJ116" s="30"/>
      <c r="AK116" s="32">
        <v>41916</v>
      </c>
      <c r="AL116" s="30" t="s">
        <v>1253</v>
      </c>
      <c r="AM116" s="30"/>
      <c r="AN116" s="33"/>
    </row>
    <row r="117" spans="1:40" ht="18" customHeight="1" x14ac:dyDescent="0.25">
      <c r="A117" s="28" t="s">
        <v>1395</v>
      </c>
      <c r="B117" s="29" t="s">
        <v>2274</v>
      </c>
      <c r="C117" s="30" t="s">
        <v>2287</v>
      </c>
      <c r="D117" s="30" t="s">
        <v>2287</v>
      </c>
      <c r="E117" s="30" t="s">
        <v>2287</v>
      </c>
      <c r="F117" s="30" t="s">
        <v>2276</v>
      </c>
      <c r="G117" s="30" t="s">
        <v>1236</v>
      </c>
      <c r="H117" s="30" t="s">
        <v>1236</v>
      </c>
      <c r="I117" s="30" t="s">
        <v>1249</v>
      </c>
      <c r="J117" s="30" t="s">
        <v>1123</v>
      </c>
      <c r="K117" s="30" t="s">
        <v>1237</v>
      </c>
      <c r="L117" s="30">
        <v>0</v>
      </c>
      <c r="M117" s="30">
        <v>0</v>
      </c>
      <c r="N117" s="30">
        <v>0</v>
      </c>
      <c r="O117" s="30">
        <v>773.5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/>
      <c r="Z117" s="31">
        <v>0</v>
      </c>
      <c r="AA117" s="30" t="b">
        <v>0</v>
      </c>
      <c r="AB117" s="29" t="s">
        <v>705</v>
      </c>
      <c r="AC117" s="30" t="b">
        <v>0</v>
      </c>
      <c r="AD117" s="29" t="s">
        <v>705</v>
      </c>
      <c r="AE117" s="29" t="s">
        <v>705</v>
      </c>
      <c r="AF117" s="29" t="s">
        <v>705</v>
      </c>
      <c r="AG117" s="29" t="s">
        <v>705</v>
      </c>
      <c r="AH117" s="30"/>
      <c r="AI117" s="30"/>
      <c r="AJ117" s="30"/>
      <c r="AK117" s="32">
        <v>45147</v>
      </c>
      <c r="AL117" s="30" t="s">
        <v>1253</v>
      </c>
      <c r="AM117" s="30"/>
      <c r="AN117" s="33"/>
    </row>
    <row r="118" spans="1:40" ht="18" customHeight="1" x14ac:dyDescent="0.25">
      <c r="A118" s="28" t="s">
        <v>1396</v>
      </c>
      <c r="B118" s="29" t="s">
        <v>2274</v>
      </c>
      <c r="C118" s="30" t="s">
        <v>2287</v>
      </c>
      <c r="D118" s="30" t="s">
        <v>2287</v>
      </c>
      <c r="E118" s="30" t="s">
        <v>2287</v>
      </c>
      <c r="F118" s="30" t="s">
        <v>2276</v>
      </c>
      <c r="G118" s="30" t="s">
        <v>1236</v>
      </c>
      <c r="H118" s="30" t="s">
        <v>1236</v>
      </c>
      <c r="I118" s="30" t="s">
        <v>1249</v>
      </c>
      <c r="J118" s="30" t="s">
        <v>1123</v>
      </c>
      <c r="K118" s="30" t="s">
        <v>1237</v>
      </c>
      <c r="L118" s="30">
        <v>0</v>
      </c>
      <c r="M118" s="30">
        <v>0</v>
      </c>
      <c r="N118" s="30">
        <v>0</v>
      </c>
      <c r="O118" s="30">
        <v>78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/>
      <c r="Z118" s="31">
        <v>0</v>
      </c>
      <c r="AA118" s="30" t="b">
        <v>0</v>
      </c>
      <c r="AB118" s="29" t="s">
        <v>705</v>
      </c>
      <c r="AC118" s="30" t="b">
        <v>0</v>
      </c>
      <c r="AD118" s="29" t="s">
        <v>705</v>
      </c>
      <c r="AE118" s="29" t="s">
        <v>705</v>
      </c>
      <c r="AF118" s="29" t="s">
        <v>705</v>
      </c>
      <c r="AG118" s="29" t="s">
        <v>705</v>
      </c>
      <c r="AH118" s="30"/>
      <c r="AI118" s="30"/>
      <c r="AJ118" s="30"/>
      <c r="AK118" s="32">
        <v>41254</v>
      </c>
      <c r="AL118" s="30">
        <v>7777</v>
      </c>
      <c r="AM118" s="32">
        <v>41371</v>
      </c>
      <c r="AN118" s="33"/>
    </row>
    <row r="119" spans="1:40" ht="18" customHeight="1" x14ac:dyDescent="0.25">
      <c r="A119" s="28" t="s">
        <v>1397</v>
      </c>
      <c r="B119" s="29" t="s">
        <v>2274</v>
      </c>
      <c r="C119" s="30" t="s">
        <v>2287</v>
      </c>
      <c r="D119" s="30" t="s">
        <v>2287</v>
      </c>
      <c r="E119" s="30" t="s">
        <v>2287</v>
      </c>
      <c r="F119" s="30" t="s">
        <v>2276</v>
      </c>
      <c r="G119" s="30" t="s">
        <v>1236</v>
      </c>
      <c r="H119" s="30" t="s">
        <v>1236</v>
      </c>
      <c r="I119" s="30" t="s">
        <v>1249</v>
      </c>
      <c r="J119" s="30" t="s">
        <v>1123</v>
      </c>
      <c r="K119" s="30" t="s">
        <v>1237</v>
      </c>
      <c r="L119" s="30">
        <v>0</v>
      </c>
      <c r="M119" s="30">
        <v>0</v>
      </c>
      <c r="N119" s="30">
        <v>0</v>
      </c>
      <c r="O119" s="30">
        <v>78.5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/>
      <c r="Z119" s="31">
        <v>0</v>
      </c>
      <c r="AA119" s="30" t="b">
        <v>0</v>
      </c>
      <c r="AB119" s="29" t="s">
        <v>705</v>
      </c>
      <c r="AC119" s="30" t="b">
        <v>0</v>
      </c>
      <c r="AD119" s="29" t="s">
        <v>705</v>
      </c>
      <c r="AE119" s="29" t="s">
        <v>705</v>
      </c>
      <c r="AF119" s="29" t="s">
        <v>705</v>
      </c>
      <c r="AG119" s="29" t="s">
        <v>705</v>
      </c>
      <c r="AH119" s="30"/>
      <c r="AI119" s="30"/>
      <c r="AJ119" s="30"/>
      <c r="AK119" s="32">
        <v>41281</v>
      </c>
      <c r="AL119" s="30">
        <v>7777</v>
      </c>
      <c r="AM119" s="32">
        <v>41281</v>
      </c>
      <c r="AN119" s="33">
        <v>7777</v>
      </c>
    </row>
    <row r="120" spans="1:40" ht="18" customHeight="1" x14ac:dyDescent="0.25">
      <c r="A120" s="28" t="s">
        <v>1398</v>
      </c>
      <c r="B120" s="29" t="s">
        <v>2274</v>
      </c>
      <c r="C120" s="30" t="s">
        <v>2287</v>
      </c>
      <c r="D120" s="30" t="s">
        <v>2287</v>
      </c>
      <c r="E120" s="30" t="s">
        <v>2287</v>
      </c>
      <c r="F120" s="30" t="s">
        <v>2276</v>
      </c>
      <c r="G120" s="30" t="s">
        <v>1236</v>
      </c>
      <c r="H120" s="30" t="s">
        <v>1236</v>
      </c>
      <c r="I120" s="30" t="s">
        <v>1249</v>
      </c>
      <c r="J120" s="30" t="s">
        <v>1123</v>
      </c>
      <c r="K120" s="30" t="s">
        <v>1237</v>
      </c>
      <c r="L120" s="30">
        <v>0</v>
      </c>
      <c r="M120" s="30">
        <v>0</v>
      </c>
      <c r="N120" s="30">
        <v>0</v>
      </c>
      <c r="O120" s="30">
        <v>800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/>
      <c r="Z120" s="31">
        <v>0</v>
      </c>
      <c r="AA120" s="30" t="b">
        <v>0</v>
      </c>
      <c r="AB120" s="29" t="s">
        <v>705</v>
      </c>
      <c r="AC120" s="30" t="b">
        <v>0</v>
      </c>
      <c r="AD120" s="29" t="s">
        <v>705</v>
      </c>
      <c r="AE120" s="29" t="s">
        <v>705</v>
      </c>
      <c r="AF120" s="29" t="s">
        <v>705</v>
      </c>
      <c r="AG120" s="29" t="s">
        <v>705</v>
      </c>
      <c r="AH120" s="30"/>
      <c r="AI120" s="30"/>
      <c r="AJ120" s="30"/>
      <c r="AK120" s="32">
        <v>41254</v>
      </c>
      <c r="AL120" s="30">
        <v>7777</v>
      </c>
      <c r="AM120" s="32">
        <v>41371</v>
      </c>
      <c r="AN120" s="33"/>
    </row>
    <row r="121" spans="1:40" ht="18" customHeight="1" x14ac:dyDescent="0.25">
      <c r="A121" s="28" t="s">
        <v>1399</v>
      </c>
      <c r="B121" s="29" t="s">
        <v>2274</v>
      </c>
      <c r="C121" s="30" t="s">
        <v>2287</v>
      </c>
      <c r="D121" s="30" t="s">
        <v>2287</v>
      </c>
      <c r="E121" s="30" t="s">
        <v>2287</v>
      </c>
      <c r="F121" s="30" t="s">
        <v>2276</v>
      </c>
      <c r="G121" s="30" t="s">
        <v>1236</v>
      </c>
      <c r="H121" s="30" t="s">
        <v>1236</v>
      </c>
      <c r="I121" s="30" t="s">
        <v>1249</v>
      </c>
      <c r="J121" s="30" t="s">
        <v>1123</v>
      </c>
      <c r="K121" s="30" t="s">
        <v>1237</v>
      </c>
      <c r="L121" s="30">
        <v>0</v>
      </c>
      <c r="M121" s="30">
        <v>0</v>
      </c>
      <c r="N121" s="30">
        <v>0</v>
      </c>
      <c r="O121" s="30">
        <v>84.5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 t="s">
        <v>1400</v>
      </c>
      <c r="Z121" s="31">
        <v>0</v>
      </c>
      <c r="AA121" s="30" t="b">
        <v>0</v>
      </c>
      <c r="AB121" s="29" t="s">
        <v>705</v>
      </c>
      <c r="AC121" s="30" t="b">
        <v>0</v>
      </c>
      <c r="AD121" s="29" t="s">
        <v>705</v>
      </c>
      <c r="AE121" s="29" t="s">
        <v>705</v>
      </c>
      <c r="AF121" s="29" t="s">
        <v>705</v>
      </c>
      <c r="AG121" s="29" t="s">
        <v>705</v>
      </c>
      <c r="AH121" s="30"/>
      <c r="AI121" s="30"/>
      <c r="AJ121" s="30"/>
      <c r="AK121" s="30" t="s">
        <v>1401</v>
      </c>
      <c r="AL121" s="30" t="s">
        <v>1261</v>
      </c>
      <c r="AM121" s="30" t="s">
        <v>1393</v>
      </c>
      <c r="AN121" s="33" t="s">
        <v>1254</v>
      </c>
    </row>
    <row r="122" spans="1:40" ht="18" customHeight="1" x14ac:dyDescent="0.25">
      <c r="A122" s="28" t="s">
        <v>1402</v>
      </c>
      <c r="B122" s="29" t="s">
        <v>2274</v>
      </c>
      <c r="C122" s="30" t="s">
        <v>2287</v>
      </c>
      <c r="D122" s="30" t="s">
        <v>2287</v>
      </c>
      <c r="E122" s="30" t="s">
        <v>2287</v>
      </c>
      <c r="F122" s="30" t="s">
        <v>2276</v>
      </c>
      <c r="G122" s="30" t="s">
        <v>1236</v>
      </c>
      <c r="H122" s="30" t="s">
        <v>1236</v>
      </c>
      <c r="I122" s="30" t="s">
        <v>1249</v>
      </c>
      <c r="J122" s="30" t="s">
        <v>1123</v>
      </c>
      <c r="K122" s="30" t="s">
        <v>1237</v>
      </c>
      <c r="L122" s="30">
        <v>0</v>
      </c>
      <c r="M122" s="30">
        <v>0</v>
      </c>
      <c r="N122" s="30">
        <v>0</v>
      </c>
      <c r="O122" s="30">
        <v>85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/>
      <c r="Z122" s="31">
        <v>0</v>
      </c>
      <c r="AA122" s="30" t="b">
        <v>0</v>
      </c>
      <c r="AB122" s="29" t="s">
        <v>705</v>
      </c>
      <c r="AC122" s="30" t="b">
        <v>0</v>
      </c>
      <c r="AD122" s="29" t="s">
        <v>705</v>
      </c>
      <c r="AE122" s="29" t="s">
        <v>705</v>
      </c>
      <c r="AF122" s="29" t="s">
        <v>705</v>
      </c>
      <c r="AG122" s="29" t="s">
        <v>705</v>
      </c>
      <c r="AH122" s="30"/>
      <c r="AI122" s="30"/>
      <c r="AJ122" s="30"/>
      <c r="AK122" s="30" t="s">
        <v>1403</v>
      </c>
      <c r="AL122" s="30" t="s">
        <v>1261</v>
      </c>
      <c r="AM122" s="30"/>
      <c r="AN122" s="33"/>
    </row>
    <row r="123" spans="1:40" ht="18" customHeight="1" x14ac:dyDescent="0.25">
      <c r="A123" s="28" t="s">
        <v>1404</v>
      </c>
      <c r="B123" s="29" t="s">
        <v>2274</v>
      </c>
      <c r="C123" s="30" t="s">
        <v>2287</v>
      </c>
      <c r="D123" s="30" t="s">
        <v>2287</v>
      </c>
      <c r="E123" s="30" t="s">
        <v>2287</v>
      </c>
      <c r="F123" s="30" t="s">
        <v>2276</v>
      </c>
      <c r="G123" s="30" t="s">
        <v>1236</v>
      </c>
      <c r="H123" s="30" t="s">
        <v>1236</v>
      </c>
      <c r="I123" s="30" t="s">
        <v>1249</v>
      </c>
      <c r="J123" s="30" t="s">
        <v>1123</v>
      </c>
      <c r="K123" s="30" t="s">
        <v>1237</v>
      </c>
      <c r="L123" s="30">
        <v>0</v>
      </c>
      <c r="M123" s="30">
        <v>0</v>
      </c>
      <c r="N123" s="30">
        <v>0</v>
      </c>
      <c r="O123" s="30">
        <v>859.5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/>
      <c r="Z123" s="31">
        <v>0</v>
      </c>
      <c r="AA123" s="30" t="b">
        <v>0</v>
      </c>
      <c r="AB123" s="29" t="s">
        <v>705</v>
      </c>
      <c r="AC123" s="30" t="b">
        <v>0</v>
      </c>
      <c r="AD123" s="29" t="s">
        <v>705</v>
      </c>
      <c r="AE123" s="29" t="s">
        <v>705</v>
      </c>
      <c r="AF123" s="29" t="s">
        <v>705</v>
      </c>
      <c r="AG123" s="29" t="s">
        <v>705</v>
      </c>
      <c r="AH123" s="30"/>
      <c r="AI123" s="30"/>
      <c r="AJ123" s="30"/>
      <c r="AK123" s="30" t="s">
        <v>1405</v>
      </c>
      <c r="AL123" s="30" t="s">
        <v>1253</v>
      </c>
      <c r="AM123" s="30"/>
      <c r="AN123" s="33"/>
    </row>
    <row r="124" spans="1:40" ht="18" customHeight="1" x14ac:dyDescent="0.25">
      <c r="A124" s="28" t="s">
        <v>1406</v>
      </c>
      <c r="B124" s="29" t="s">
        <v>2274</v>
      </c>
      <c r="C124" s="30" t="s">
        <v>2287</v>
      </c>
      <c r="D124" s="30" t="s">
        <v>2287</v>
      </c>
      <c r="E124" s="30" t="s">
        <v>2287</v>
      </c>
      <c r="F124" s="30" t="s">
        <v>2276</v>
      </c>
      <c r="G124" s="30" t="s">
        <v>1236</v>
      </c>
      <c r="H124" s="30" t="s">
        <v>1236</v>
      </c>
      <c r="I124" s="30" t="s">
        <v>1249</v>
      </c>
      <c r="J124" s="30" t="s">
        <v>1123</v>
      </c>
      <c r="K124" s="30" t="s">
        <v>1237</v>
      </c>
      <c r="L124" s="30">
        <v>0</v>
      </c>
      <c r="M124" s="30">
        <v>0</v>
      </c>
      <c r="N124" s="30">
        <v>0</v>
      </c>
      <c r="O124" s="30">
        <v>87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/>
      <c r="Z124" s="31">
        <v>0</v>
      </c>
      <c r="AA124" s="30" t="b">
        <v>0</v>
      </c>
      <c r="AB124" s="29" t="s">
        <v>705</v>
      </c>
      <c r="AC124" s="30" t="b">
        <v>0</v>
      </c>
      <c r="AD124" s="29" t="s">
        <v>705</v>
      </c>
      <c r="AE124" s="29" t="s">
        <v>705</v>
      </c>
      <c r="AF124" s="29" t="s">
        <v>705</v>
      </c>
      <c r="AG124" s="29" t="s">
        <v>705</v>
      </c>
      <c r="AH124" s="30"/>
      <c r="AI124" s="30"/>
      <c r="AJ124" s="30"/>
      <c r="AK124" s="32">
        <v>44354</v>
      </c>
      <c r="AL124" s="30" t="s">
        <v>1253</v>
      </c>
      <c r="AM124" s="30"/>
      <c r="AN124" s="33"/>
    </row>
    <row r="125" spans="1:40" ht="18" customHeight="1" x14ac:dyDescent="0.25">
      <c r="A125" s="28" t="s">
        <v>1407</v>
      </c>
      <c r="B125" s="29" t="s">
        <v>2274</v>
      </c>
      <c r="C125" s="30" t="s">
        <v>2287</v>
      </c>
      <c r="D125" s="30" t="s">
        <v>2287</v>
      </c>
      <c r="E125" s="30" t="s">
        <v>2287</v>
      </c>
      <c r="F125" s="30" t="s">
        <v>2276</v>
      </c>
      <c r="G125" s="30" t="s">
        <v>1236</v>
      </c>
      <c r="H125" s="30" t="s">
        <v>1236</v>
      </c>
      <c r="I125" s="30" t="s">
        <v>1249</v>
      </c>
      <c r="J125" s="30" t="s">
        <v>1123</v>
      </c>
      <c r="K125" s="30" t="s">
        <v>1237</v>
      </c>
      <c r="L125" s="30">
        <v>0</v>
      </c>
      <c r="M125" s="30">
        <v>0</v>
      </c>
      <c r="N125" s="30">
        <v>0</v>
      </c>
      <c r="O125" s="30">
        <v>87.5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/>
      <c r="Z125" s="31">
        <v>0</v>
      </c>
      <c r="AA125" s="30" t="b">
        <v>0</v>
      </c>
      <c r="AB125" s="29" t="s">
        <v>705</v>
      </c>
      <c r="AC125" s="30" t="b">
        <v>0</v>
      </c>
      <c r="AD125" s="29" t="s">
        <v>705</v>
      </c>
      <c r="AE125" s="29" t="s">
        <v>705</v>
      </c>
      <c r="AF125" s="29" t="s">
        <v>705</v>
      </c>
      <c r="AG125" s="29" t="s">
        <v>705</v>
      </c>
      <c r="AH125" s="30"/>
      <c r="AI125" s="30"/>
      <c r="AJ125" s="30"/>
      <c r="AK125" s="32">
        <v>44053</v>
      </c>
      <c r="AL125" s="30" t="s">
        <v>1253</v>
      </c>
      <c r="AM125" s="30"/>
      <c r="AN125" s="33"/>
    </row>
    <row r="126" spans="1:40" ht="18" customHeight="1" x14ac:dyDescent="0.25">
      <c r="A126" s="28" t="s">
        <v>1408</v>
      </c>
      <c r="B126" s="29" t="s">
        <v>1103</v>
      </c>
      <c r="C126" s="30" t="s">
        <v>2286</v>
      </c>
      <c r="D126" s="30" t="s">
        <v>2286</v>
      </c>
      <c r="E126" s="30" t="s">
        <v>2286</v>
      </c>
      <c r="F126" s="30" t="s">
        <v>2276</v>
      </c>
      <c r="G126" s="30" t="s">
        <v>1236</v>
      </c>
      <c r="H126" s="30" t="s">
        <v>1236</v>
      </c>
      <c r="I126" s="30" t="s">
        <v>1249</v>
      </c>
      <c r="J126" s="30" t="s">
        <v>1123</v>
      </c>
      <c r="K126" s="30" t="s">
        <v>1237</v>
      </c>
      <c r="L126" s="30">
        <v>0</v>
      </c>
      <c r="M126" s="30">
        <v>0</v>
      </c>
      <c r="N126" s="30">
        <v>0</v>
      </c>
      <c r="O126" s="30">
        <v>870</v>
      </c>
      <c r="P126" s="30">
        <v>0</v>
      </c>
      <c r="Q126" s="30">
        <v>0</v>
      </c>
      <c r="R126" s="30">
        <v>0</v>
      </c>
      <c r="S126" s="30">
        <v>2</v>
      </c>
      <c r="T126" s="30">
        <v>1.2</v>
      </c>
      <c r="U126" s="30">
        <v>1.1000000000000001</v>
      </c>
      <c r="V126" s="30">
        <v>1.1000000000000001</v>
      </c>
      <c r="W126" s="30">
        <v>1.1000000000000001</v>
      </c>
      <c r="X126" s="30">
        <v>1.1000000000000001</v>
      </c>
      <c r="Y126" s="30" t="s">
        <v>1263</v>
      </c>
      <c r="Z126" s="31">
        <v>0</v>
      </c>
      <c r="AA126" s="30" t="b">
        <v>0</v>
      </c>
      <c r="AB126" s="29" t="s">
        <v>705</v>
      </c>
      <c r="AC126" s="30" t="b">
        <v>0</v>
      </c>
      <c r="AD126" s="29" t="s">
        <v>705</v>
      </c>
      <c r="AE126" s="29" t="s">
        <v>705</v>
      </c>
      <c r="AF126" s="29" t="s">
        <v>705</v>
      </c>
      <c r="AG126" s="29" t="s">
        <v>705</v>
      </c>
      <c r="AH126" s="30"/>
      <c r="AI126" s="30"/>
      <c r="AJ126" s="30"/>
      <c r="AK126" s="32">
        <v>41975</v>
      </c>
      <c r="AL126" s="30" t="s">
        <v>1253</v>
      </c>
      <c r="AM126" s="32">
        <v>43041</v>
      </c>
      <c r="AN126" s="33" t="s">
        <v>1254</v>
      </c>
    </row>
    <row r="127" spans="1:40" ht="18" customHeight="1" x14ac:dyDescent="0.25">
      <c r="A127" s="28" t="s">
        <v>1409</v>
      </c>
      <c r="B127" s="29" t="s">
        <v>2274</v>
      </c>
      <c r="C127" s="30" t="s">
        <v>2287</v>
      </c>
      <c r="D127" s="30" t="s">
        <v>2287</v>
      </c>
      <c r="E127" s="30" t="s">
        <v>2287</v>
      </c>
      <c r="F127" s="30" t="s">
        <v>2276</v>
      </c>
      <c r="G127" s="30" t="s">
        <v>1236</v>
      </c>
      <c r="H127" s="30" t="s">
        <v>1236</v>
      </c>
      <c r="I127" s="30" t="s">
        <v>1249</v>
      </c>
      <c r="J127" s="30" t="s">
        <v>1123</v>
      </c>
      <c r="K127" s="30" t="s">
        <v>1237</v>
      </c>
      <c r="L127" s="30">
        <v>0</v>
      </c>
      <c r="M127" s="30">
        <v>0</v>
      </c>
      <c r="N127" s="30">
        <v>0</v>
      </c>
      <c r="O127" s="30">
        <v>88.5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/>
      <c r="Z127" s="31">
        <v>0</v>
      </c>
      <c r="AA127" s="30" t="b">
        <v>0</v>
      </c>
      <c r="AB127" s="29" t="s">
        <v>705</v>
      </c>
      <c r="AC127" s="30" t="b">
        <v>0</v>
      </c>
      <c r="AD127" s="29" t="s">
        <v>705</v>
      </c>
      <c r="AE127" s="29" t="s">
        <v>705</v>
      </c>
      <c r="AF127" s="29" t="s">
        <v>705</v>
      </c>
      <c r="AG127" s="29" t="s">
        <v>705</v>
      </c>
      <c r="AH127" s="30"/>
      <c r="AI127" s="30"/>
      <c r="AJ127" s="30"/>
      <c r="AK127" s="30" t="s">
        <v>1410</v>
      </c>
      <c r="AL127" s="30" t="s">
        <v>1253</v>
      </c>
      <c r="AM127" s="30"/>
      <c r="AN127" s="33"/>
    </row>
    <row r="128" spans="1:40" ht="18" customHeight="1" x14ac:dyDescent="0.25">
      <c r="A128" s="28" t="s">
        <v>1411</v>
      </c>
      <c r="B128" s="29" t="s">
        <v>1103</v>
      </c>
      <c r="C128" s="30" t="s">
        <v>2286</v>
      </c>
      <c r="D128" s="30" t="s">
        <v>2286</v>
      </c>
      <c r="E128" s="30" t="s">
        <v>2286</v>
      </c>
      <c r="F128" s="30" t="s">
        <v>2276</v>
      </c>
      <c r="G128" s="30" t="s">
        <v>1236</v>
      </c>
      <c r="H128" s="30" t="s">
        <v>1236</v>
      </c>
      <c r="I128" s="30" t="s">
        <v>1249</v>
      </c>
      <c r="J128" s="30" t="s">
        <v>1123</v>
      </c>
      <c r="K128" s="30" t="s">
        <v>1237</v>
      </c>
      <c r="L128" s="30">
        <v>0</v>
      </c>
      <c r="M128" s="30">
        <v>0</v>
      </c>
      <c r="N128" s="30">
        <v>0</v>
      </c>
      <c r="O128" s="30">
        <v>900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/>
      <c r="Z128" s="31">
        <v>0</v>
      </c>
      <c r="AA128" s="30" t="b">
        <v>0</v>
      </c>
      <c r="AB128" s="29" t="s">
        <v>705</v>
      </c>
      <c r="AC128" s="30" t="b">
        <v>0</v>
      </c>
      <c r="AD128" s="29" t="s">
        <v>705</v>
      </c>
      <c r="AE128" s="29" t="s">
        <v>705</v>
      </c>
      <c r="AF128" s="29" t="s">
        <v>705</v>
      </c>
      <c r="AG128" s="29" t="s">
        <v>705</v>
      </c>
      <c r="AH128" s="30"/>
      <c r="AI128" s="30"/>
      <c r="AJ128" s="30"/>
      <c r="AK128" s="32">
        <v>41254</v>
      </c>
      <c r="AL128" s="30">
        <v>7777</v>
      </c>
      <c r="AM128" s="32">
        <v>41371</v>
      </c>
      <c r="AN128" s="33"/>
    </row>
    <row r="129" spans="1:40" ht="18" customHeight="1" x14ac:dyDescent="0.25">
      <c r="A129" s="28" t="s">
        <v>1412</v>
      </c>
      <c r="B129" s="29" t="s">
        <v>1103</v>
      </c>
      <c r="C129" s="30" t="s">
        <v>2286</v>
      </c>
      <c r="D129" s="30" t="s">
        <v>2286</v>
      </c>
      <c r="E129" s="30" t="s">
        <v>2286</v>
      </c>
      <c r="F129" s="30" t="s">
        <v>2276</v>
      </c>
      <c r="G129" s="30" t="s">
        <v>1236</v>
      </c>
      <c r="H129" s="30" t="s">
        <v>1236</v>
      </c>
      <c r="I129" s="30" t="s">
        <v>1249</v>
      </c>
      <c r="J129" s="30" t="s">
        <v>1123</v>
      </c>
      <c r="K129" s="30" t="s">
        <v>1237</v>
      </c>
      <c r="L129" s="30">
        <v>0</v>
      </c>
      <c r="M129" s="30">
        <v>0</v>
      </c>
      <c r="N129" s="30">
        <v>0</v>
      </c>
      <c r="O129" s="30">
        <v>920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/>
      <c r="Z129" s="31">
        <v>0</v>
      </c>
      <c r="AA129" s="30" t="b">
        <v>0</v>
      </c>
      <c r="AB129" s="29" t="s">
        <v>705</v>
      </c>
      <c r="AC129" s="30" t="b">
        <v>0</v>
      </c>
      <c r="AD129" s="29" t="s">
        <v>705</v>
      </c>
      <c r="AE129" s="29" t="s">
        <v>705</v>
      </c>
      <c r="AF129" s="29" t="s">
        <v>705</v>
      </c>
      <c r="AG129" s="29" t="s">
        <v>705</v>
      </c>
      <c r="AH129" s="30"/>
      <c r="AI129" s="30"/>
      <c r="AJ129" s="30"/>
      <c r="AK129" s="32">
        <v>41254</v>
      </c>
      <c r="AL129" s="30">
        <v>7777</v>
      </c>
      <c r="AM129" s="32">
        <v>41371</v>
      </c>
      <c r="AN129" s="33"/>
    </row>
    <row r="130" spans="1:40" ht="18" customHeight="1" x14ac:dyDescent="0.25">
      <c r="A130" s="28" t="s">
        <v>1413</v>
      </c>
      <c r="B130" s="29" t="s">
        <v>1103</v>
      </c>
      <c r="C130" s="30" t="s">
        <v>2286</v>
      </c>
      <c r="D130" s="30" t="s">
        <v>2286</v>
      </c>
      <c r="E130" s="30" t="s">
        <v>2286</v>
      </c>
      <c r="F130" s="30" t="s">
        <v>2276</v>
      </c>
      <c r="G130" s="30" t="s">
        <v>1236</v>
      </c>
      <c r="H130" s="30" t="s">
        <v>1236</v>
      </c>
      <c r="I130" s="30" t="s">
        <v>1249</v>
      </c>
      <c r="J130" s="30" t="s">
        <v>1123</v>
      </c>
      <c r="K130" s="30" t="s">
        <v>1237</v>
      </c>
      <c r="L130" s="30">
        <v>0</v>
      </c>
      <c r="M130" s="30">
        <v>0</v>
      </c>
      <c r="N130" s="30">
        <v>0</v>
      </c>
      <c r="O130" s="30">
        <v>925</v>
      </c>
      <c r="P130" s="30">
        <v>0</v>
      </c>
      <c r="Q130" s="30">
        <v>0</v>
      </c>
      <c r="R130" s="30">
        <v>0</v>
      </c>
      <c r="S130" s="30">
        <v>2</v>
      </c>
      <c r="T130" s="30">
        <v>1.2</v>
      </c>
      <c r="U130" s="30">
        <v>1.1000000000000001</v>
      </c>
      <c r="V130" s="30">
        <v>1.1000000000000001</v>
      </c>
      <c r="W130" s="30">
        <v>1.1000000000000001</v>
      </c>
      <c r="X130" s="30">
        <v>1.1000000000000001</v>
      </c>
      <c r="Y130" s="30" t="s">
        <v>1263</v>
      </c>
      <c r="Z130" s="31">
        <v>0</v>
      </c>
      <c r="AA130" s="30" t="b">
        <v>0</v>
      </c>
      <c r="AB130" s="29" t="s">
        <v>705</v>
      </c>
      <c r="AC130" s="30" t="b">
        <v>0</v>
      </c>
      <c r="AD130" s="29" t="s">
        <v>705</v>
      </c>
      <c r="AE130" s="29" t="s">
        <v>705</v>
      </c>
      <c r="AF130" s="29" t="s">
        <v>705</v>
      </c>
      <c r="AG130" s="29" t="s">
        <v>705</v>
      </c>
      <c r="AH130" s="30"/>
      <c r="AI130" s="30"/>
      <c r="AJ130" s="30"/>
      <c r="AK130" s="32">
        <v>42129</v>
      </c>
      <c r="AL130" s="30" t="s">
        <v>1253</v>
      </c>
      <c r="AM130" s="32">
        <v>43041</v>
      </c>
      <c r="AN130" s="33" t="s">
        <v>1254</v>
      </c>
    </row>
    <row r="131" spans="1:40" ht="18" customHeight="1" x14ac:dyDescent="0.25">
      <c r="A131" s="28" t="s">
        <v>1414</v>
      </c>
      <c r="B131" s="29" t="s">
        <v>1103</v>
      </c>
      <c r="C131" s="30" t="s">
        <v>2286</v>
      </c>
      <c r="D131" s="30" t="s">
        <v>2286</v>
      </c>
      <c r="E131" s="30" t="s">
        <v>2286</v>
      </c>
      <c r="F131" s="30" t="s">
        <v>2276</v>
      </c>
      <c r="G131" s="30" t="s">
        <v>1236</v>
      </c>
      <c r="H131" s="30" t="s">
        <v>1236</v>
      </c>
      <c r="I131" s="30" t="s">
        <v>1249</v>
      </c>
      <c r="J131" s="30" t="s">
        <v>1123</v>
      </c>
      <c r="K131" s="30" t="s">
        <v>1237</v>
      </c>
      <c r="L131" s="30">
        <v>0</v>
      </c>
      <c r="M131" s="30">
        <v>0</v>
      </c>
      <c r="N131" s="30">
        <v>0</v>
      </c>
      <c r="O131" s="30">
        <v>930</v>
      </c>
      <c r="P131" s="30">
        <v>0</v>
      </c>
      <c r="Q131" s="30">
        <v>0</v>
      </c>
      <c r="R131" s="30">
        <v>0</v>
      </c>
      <c r="S131" s="30">
        <v>2</v>
      </c>
      <c r="T131" s="30">
        <v>1.2</v>
      </c>
      <c r="U131" s="30">
        <v>1.1000000000000001</v>
      </c>
      <c r="V131" s="30">
        <v>1.1000000000000001</v>
      </c>
      <c r="W131" s="30">
        <v>1.1000000000000001</v>
      </c>
      <c r="X131" s="30">
        <v>1.1000000000000001</v>
      </c>
      <c r="Y131" s="30" t="s">
        <v>1263</v>
      </c>
      <c r="Z131" s="31">
        <v>0</v>
      </c>
      <c r="AA131" s="30" t="b">
        <v>0</v>
      </c>
      <c r="AB131" s="29" t="s">
        <v>705</v>
      </c>
      <c r="AC131" s="30" t="b">
        <v>0</v>
      </c>
      <c r="AD131" s="29" t="s">
        <v>705</v>
      </c>
      <c r="AE131" s="29" t="s">
        <v>705</v>
      </c>
      <c r="AF131" s="29" t="s">
        <v>705</v>
      </c>
      <c r="AG131" s="29" t="s">
        <v>705</v>
      </c>
      <c r="AH131" s="30"/>
      <c r="AI131" s="30"/>
      <c r="AJ131" s="30"/>
      <c r="AK131" s="32">
        <v>41254</v>
      </c>
      <c r="AL131" s="30">
        <v>7777</v>
      </c>
      <c r="AM131" s="32">
        <v>44231</v>
      </c>
      <c r="AN131" s="33" t="s">
        <v>1254</v>
      </c>
    </row>
    <row r="132" spans="1:40" ht="18" customHeight="1" x14ac:dyDescent="0.25">
      <c r="A132" s="28" t="s">
        <v>1415</v>
      </c>
      <c r="B132" s="29" t="s">
        <v>1103</v>
      </c>
      <c r="C132" s="30" t="s">
        <v>2286</v>
      </c>
      <c r="D132" s="30" t="s">
        <v>2286</v>
      </c>
      <c r="E132" s="30" t="s">
        <v>2286</v>
      </c>
      <c r="F132" s="30" t="s">
        <v>2276</v>
      </c>
      <c r="G132" s="30" t="s">
        <v>1236</v>
      </c>
      <c r="H132" s="30" t="s">
        <v>1236</v>
      </c>
      <c r="I132" s="30" t="s">
        <v>1249</v>
      </c>
      <c r="J132" s="30" t="s">
        <v>1123</v>
      </c>
      <c r="K132" s="30" t="s">
        <v>1237</v>
      </c>
      <c r="L132" s="30">
        <v>0</v>
      </c>
      <c r="M132" s="30">
        <v>0</v>
      </c>
      <c r="N132" s="30">
        <v>0</v>
      </c>
      <c r="O132" s="30">
        <v>935</v>
      </c>
      <c r="P132" s="30">
        <v>0</v>
      </c>
      <c r="Q132" s="30">
        <v>0</v>
      </c>
      <c r="R132" s="30">
        <v>0</v>
      </c>
      <c r="S132" s="30">
        <v>2</v>
      </c>
      <c r="T132" s="30">
        <v>1.2</v>
      </c>
      <c r="U132" s="30">
        <v>1.1000000000000001</v>
      </c>
      <c r="V132" s="30">
        <v>1.1000000000000001</v>
      </c>
      <c r="W132" s="30">
        <v>1.1000000000000001</v>
      </c>
      <c r="X132" s="30">
        <v>1.1000000000000001</v>
      </c>
      <c r="Y132" s="30" t="s">
        <v>1263</v>
      </c>
      <c r="Z132" s="31">
        <v>0</v>
      </c>
      <c r="AA132" s="30" t="b">
        <v>0</v>
      </c>
      <c r="AB132" s="29" t="s">
        <v>705</v>
      </c>
      <c r="AC132" s="30" t="b">
        <v>0</v>
      </c>
      <c r="AD132" s="29" t="s">
        <v>705</v>
      </c>
      <c r="AE132" s="29" t="s">
        <v>705</v>
      </c>
      <c r="AF132" s="29" t="s">
        <v>705</v>
      </c>
      <c r="AG132" s="29" t="s">
        <v>705</v>
      </c>
      <c r="AH132" s="30"/>
      <c r="AI132" s="30"/>
      <c r="AJ132" s="30"/>
      <c r="AK132" s="30" t="s">
        <v>1416</v>
      </c>
      <c r="AL132" s="30" t="s">
        <v>1253</v>
      </c>
      <c r="AM132" s="32">
        <v>43041</v>
      </c>
      <c r="AN132" s="33" t="s">
        <v>1254</v>
      </c>
    </row>
    <row r="133" spans="1:40" ht="18" customHeight="1" x14ac:dyDescent="0.25">
      <c r="A133" s="28" t="s">
        <v>1417</v>
      </c>
      <c r="B133" s="29" t="s">
        <v>1103</v>
      </c>
      <c r="C133" s="30" t="s">
        <v>2286</v>
      </c>
      <c r="D133" s="30" t="s">
        <v>2286</v>
      </c>
      <c r="E133" s="30" t="s">
        <v>2286</v>
      </c>
      <c r="F133" s="30" t="s">
        <v>2276</v>
      </c>
      <c r="G133" s="30" t="s">
        <v>1236</v>
      </c>
      <c r="H133" s="30" t="s">
        <v>1236</v>
      </c>
      <c r="I133" s="30" t="s">
        <v>1249</v>
      </c>
      <c r="J133" s="30" t="s">
        <v>1123</v>
      </c>
      <c r="K133" s="30" t="s">
        <v>1237</v>
      </c>
      <c r="L133" s="30">
        <v>0</v>
      </c>
      <c r="M133" s="30">
        <v>0</v>
      </c>
      <c r="N133" s="30">
        <v>0</v>
      </c>
      <c r="O133" s="30">
        <v>940</v>
      </c>
      <c r="P133" s="30">
        <v>0</v>
      </c>
      <c r="Q133" s="30">
        <v>0</v>
      </c>
      <c r="R133" s="30">
        <v>0</v>
      </c>
      <c r="S133" s="30">
        <v>2</v>
      </c>
      <c r="T133" s="30">
        <v>1.2</v>
      </c>
      <c r="U133" s="30">
        <v>1.1000000000000001</v>
      </c>
      <c r="V133" s="30">
        <v>1.1000000000000001</v>
      </c>
      <c r="W133" s="30">
        <v>1.1000000000000001</v>
      </c>
      <c r="X133" s="30">
        <v>1.1000000000000001</v>
      </c>
      <c r="Y133" s="30" t="s">
        <v>1263</v>
      </c>
      <c r="Z133" s="31">
        <v>0</v>
      </c>
      <c r="AA133" s="30" t="b">
        <v>0</v>
      </c>
      <c r="AB133" s="29" t="s">
        <v>705</v>
      </c>
      <c r="AC133" s="30" t="b">
        <v>0</v>
      </c>
      <c r="AD133" s="29" t="s">
        <v>705</v>
      </c>
      <c r="AE133" s="29" t="s">
        <v>705</v>
      </c>
      <c r="AF133" s="29" t="s">
        <v>705</v>
      </c>
      <c r="AG133" s="29" t="s">
        <v>705</v>
      </c>
      <c r="AH133" s="30"/>
      <c r="AI133" s="30"/>
      <c r="AJ133" s="30"/>
      <c r="AK133" s="32">
        <v>41254</v>
      </c>
      <c r="AL133" s="30">
        <v>7777</v>
      </c>
      <c r="AM133" s="32">
        <v>43041</v>
      </c>
      <c r="AN133" s="33" t="s">
        <v>1254</v>
      </c>
    </row>
    <row r="134" spans="1:40" ht="18" customHeight="1" x14ac:dyDescent="0.25">
      <c r="A134" s="28" t="s">
        <v>1418</v>
      </c>
      <c r="B134" s="29" t="s">
        <v>1103</v>
      </c>
      <c r="C134" s="30" t="s">
        <v>2286</v>
      </c>
      <c r="D134" s="30" t="s">
        <v>2286</v>
      </c>
      <c r="E134" s="30" t="s">
        <v>2286</v>
      </c>
      <c r="F134" s="30" t="s">
        <v>2276</v>
      </c>
      <c r="G134" s="30" t="s">
        <v>1236</v>
      </c>
      <c r="H134" s="30" t="s">
        <v>1236</v>
      </c>
      <c r="I134" s="30" t="s">
        <v>1249</v>
      </c>
      <c r="J134" s="30" t="s">
        <v>1123</v>
      </c>
      <c r="K134" s="30" t="s">
        <v>1237</v>
      </c>
      <c r="L134" s="30">
        <v>0</v>
      </c>
      <c r="M134" s="30">
        <v>0</v>
      </c>
      <c r="N134" s="30">
        <v>0</v>
      </c>
      <c r="O134" s="30">
        <v>945</v>
      </c>
      <c r="P134" s="30">
        <v>0</v>
      </c>
      <c r="Q134" s="30">
        <v>0</v>
      </c>
      <c r="R134" s="30">
        <v>0</v>
      </c>
      <c r="S134" s="30">
        <v>2</v>
      </c>
      <c r="T134" s="30">
        <v>1.2</v>
      </c>
      <c r="U134" s="30">
        <v>1.1000000000000001</v>
      </c>
      <c r="V134" s="30">
        <v>1.1000000000000001</v>
      </c>
      <c r="W134" s="30">
        <v>1.1000000000000001</v>
      </c>
      <c r="X134" s="30">
        <v>1.1000000000000001</v>
      </c>
      <c r="Y134" s="30" t="s">
        <v>1263</v>
      </c>
      <c r="Z134" s="31">
        <v>0</v>
      </c>
      <c r="AA134" s="30" t="b">
        <v>0</v>
      </c>
      <c r="AB134" s="29" t="s">
        <v>705</v>
      </c>
      <c r="AC134" s="30" t="b">
        <v>0</v>
      </c>
      <c r="AD134" s="29" t="s">
        <v>705</v>
      </c>
      <c r="AE134" s="29" t="s">
        <v>705</v>
      </c>
      <c r="AF134" s="29" t="s">
        <v>705</v>
      </c>
      <c r="AG134" s="29" t="s">
        <v>705</v>
      </c>
      <c r="AH134" s="30"/>
      <c r="AI134" s="30"/>
      <c r="AJ134" s="30"/>
      <c r="AK134" s="30" t="s">
        <v>1419</v>
      </c>
      <c r="AL134" s="30" t="s">
        <v>1253</v>
      </c>
      <c r="AM134" s="32">
        <v>43011</v>
      </c>
      <c r="AN134" s="33" t="s">
        <v>1254</v>
      </c>
    </row>
    <row r="135" spans="1:40" ht="18" customHeight="1" x14ac:dyDescent="0.25">
      <c r="A135" s="28" t="s">
        <v>1420</v>
      </c>
      <c r="B135" s="29" t="s">
        <v>1103</v>
      </c>
      <c r="C135" s="30" t="s">
        <v>2286</v>
      </c>
      <c r="D135" s="30" t="s">
        <v>2286</v>
      </c>
      <c r="E135" s="30" t="s">
        <v>2286</v>
      </c>
      <c r="F135" s="30" t="s">
        <v>2276</v>
      </c>
      <c r="G135" s="30" t="s">
        <v>1236</v>
      </c>
      <c r="H135" s="30" t="s">
        <v>1236</v>
      </c>
      <c r="I135" s="30" t="s">
        <v>1249</v>
      </c>
      <c r="J135" s="30" t="s">
        <v>1123</v>
      </c>
      <c r="K135" s="30" t="s">
        <v>1237</v>
      </c>
      <c r="L135" s="30">
        <v>0</v>
      </c>
      <c r="M135" s="30">
        <v>0</v>
      </c>
      <c r="N135" s="30">
        <v>0</v>
      </c>
      <c r="O135" s="30">
        <v>950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/>
      <c r="Z135" s="31">
        <v>0</v>
      </c>
      <c r="AA135" s="30" t="b">
        <v>0</v>
      </c>
      <c r="AB135" s="29" t="s">
        <v>705</v>
      </c>
      <c r="AC135" s="30" t="b">
        <v>0</v>
      </c>
      <c r="AD135" s="29" t="s">
        <v>705</v>
      </c>
      <c r="AE135" s="29" t="s">
        <v>705</v>
      </c>
      <c r="AF135" s="29" t="s">
        <v>705</v>
      </c>
      <c r="AG135" s="29" t="s">
        <v>705</v>
      </c>
      <c r="AH135" s="30"/>
      <c r="AI135" s="30"/>
      <c r="AJ135" s="30"/>
      <c r="AK135" s="32">
        <v>41254</v>
      </c>
      <c r="AL135" s="30">
        <v>7777</v>
      </c>
      <c r="AM135" s="32">
        <v>41371</v>
      </c>
      <c r="AN135" s="33"/>
    </row>
    <row r="136" spans="1:40" ht="18" customHeight="1" x14ac:dyDescent="0.25">
      <c r="A136" s="28" t="s">
        <v>1421</v>
      </c>
      <c r="B136" s="29" t="s">
        <v>2274</v>
      </c>
      <c r="C136" s="30" t="s">
        <v>2287</v>
      </c>
      <c r="D136" s="30" t="s">
        <v>2287</v>
      </c>
      <c r="E136" s="30" t="s">
        <v>2287</v>
      </c>
      <c r="F136" s="30" t="s">
        <v>2276</v>
      </c>
      <c r="G136" s="30" t="s">
        <v>1236</v>
      </c>
      <c r="H136" s="30" t="s">
        <v>1236</v>
      </c>
      <c r="I136" s="30" t="s">
        <v>1249</v>
      </c>
      <c r="J136" s="30" t="s">
        <v>1123</v>
      </c>
      <c r="K136" s="30" t="s">
        <v>1237</v>
      </c>
      <c r="L136" s="30">
        <v>0</v>
      </c>
      <c r="M136" s="30">
        <v>0</v>
      </c>
      <c r="N136" s="30">
        <v>0</v>
      </c>
      <c r="O136" s="30">
        <v>96.5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/>
      <c r="Z136" s="31">
        <v>0</v>
      </c>
      <c r="AA136" s="30" t="b">
        <v>0</v>
      </c>
      <c r="AB136" s="29" t="s">
        <v>705</v>
      </c>
      <c r="AC136" s="30" t="b">
        <v>0</v>
      </c>
      <c r="AD136" s="29" t="s">
        <v>705</v>
      </c>
      <c r="AE136" s="29" t="s">
        <v>705</v>
      </c>
      <c r="AF136" s="29" t="s">
        <v>705</v>
      </c>
      <c r="AG136" s="29" t="s">
        <v>705</v>
      </c>
      <c r="AH136" s="30"/>
      <c r="AI136" s="30"/>
      <c r="AJ136" s="30"/>
      <c r="AK136" s="32">
        <v>42494</v>
      </c>
      <c r="AL136" s="30" t="s">
        <v>1261</v>
      </c>
      <c r="AM136" s="30"/>
      <c r="AN136" s="33"/>
    </row>
    <row r="137" spans="1:40" ht="18" customHeight="1" x14ac:dyDescent="0.25">
      <c r="A137" s="28" t="s">
        <v>1422</v>
      </c>
      <c r="B137" s="29" t="s">
        <v>1103</v>
      </c>
      <c r="C137" s="30" t="s">
        <v>2286</v>
      </c>
      <c r="D137" s="30" t="s">
        <v>2286</v>
      </c>
      <c r="E137" s="30" t="s">
        <v>2286</v>
      </c>
      <c r="F137" s="30" t="s">
        <v>2276</v>
      </c>
      <c r="G137" s="30" t="s">
        <v>1236</v>
      </c>
      <c r="H137" s="30" t="s">
        <v>1236</v>
      </c>
      <c r="I137" s="30" t="s">
        <v>1249</v>
      </c>
      <c r="J137" s="30" t="s">
        <v>1123</v>
      </c>
      <c r="K137" s="30" t="s">
        <v>1237</v>
      </c>
      <c r="L137" s="30">
        <v>0</v>
      </c>
      <c r="M137" s="30">
        <v>0</v>
      </c>
      <c r="N137" s="30">
        <v>0</v>
      </c>
      <c r="O137" s="30">
        <v>960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/>
      <c r="Z137" s="31">
        <v>0</v>
      </c>
      <c r="AA137" s="30" t="b">
        <v>0</v>
      </c>
      <c r="AB137" s="29" t="s">
        <v>705</v>
      </c>
      <c r="AC137" s="30" t="b">
        <v>0</v>
      </c>
      <c r="AD137" s="29" t="s">
        <v>705</v>
      </c>
      <c r="AE137" s="29" t="s">
        <v>705</v>
      </c>
      <c r="AF137" s="29" t="s">
        <v>705</v>
      </c>
      <c r="AG137" s="29" t="s">
        <v>705</v>
      </c>
      <c r="AH137" s="30"/>
      <c r="AI137" s="30"/>
      <c r="AJ137" s="30"/>
      <c r="AK137" s="32">
        <v>42705</v>
      </c>
      <c r="AL137" s="30" t="s">
        <v>1253</v>
      </c>
      <c r="AM137" s="32">
        <v>42705</v>
      </c>
      <c r="AN137" s="33" t="s">
        <v>1253</v>
      </c>
    </row>
    <row r="138" spans="1:40" ht="18" customHeight="1" x14ac:dyDescent="0.25">
      <c r="A138" s="28" t="s">
        <v>1423</v>
      </c>
      <c r="B138" s="29" t="s">
        <v>2274</v>
      </c>
      <c r="C138" s="30" t="s">
        <v>2287</v>
      </c>
      <c r="D138" s="30" t="s">
        <v>2287</v>
      </c>
      <c r="E138" s="30" t="s">
        <v>2287</v>
      </c>
      <c r="F138" s="30" t="s">
        <v>2276</v>
      </c>
      <c r="G138" s="30" t="s">
        <v>1236</v>
      </c>
      <c r="H138" s="30" t="s">
        <v>1236</v>
      </c>
      <c r="I138" s="30" t="s">
        <v>1249</v>
      </c>
      <c r="J138" s="30" t="s">
        <v>1123</v>
      </c>
      <c r="K138" s="30" t="s">
        <v>1237</v>
      </c>
      <c r="L138" s="30">
        <v>0</v>
      </c>
      <c r="M138" s="30">
        <v>0</v>
      </c>
      <c r="N138" s="30">
        <v>0</v>
      </c>
      <c r="O138" s="30">
        <v>97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/>
      <c r="Z138" s="31">
        <v>0</v>
      </c>
      <c r="AA138" s="30" t="b">
        <v>0</v>
      </c>
      <c r="AB138" s="29" t="s">
        <v>705</v>
      </c>
      <c r="AC138" s="30" t="b">
        <v>0</v>
      </c>
      <c r="AD138" s="29" t="s">
        <v>705</v>
      </c>
      <c r="AE138" s="29" t="s">
        <v>705</v>
      </c>
      <c r="AF138" s="29" t="s">
        <v>705</v>
      </c>
      <c r="AG138" s="29" t="s">
        <v>705</v>
      </c>
      <c r="AH138" s="30"/>
      <c r="AI138" s="30"/>
      <c r="AJ138" s="30"/>
      <c r="AK138" s="32">
        <v>41401</v>
      </c>
      <c r="AL138" s="30"/>
      <c r="AM138" s="30"/>
      <c r="AN138" s="33"/>
    </row>
    <row r="139" spans="1:40" ht="18" customHeight="1" x14ac:dyDescent="0.25">
      <c r="A139" s="28" t="s">
        <v>1424</v>
      </c>
      <c r="B139" s="29" t="s">
        <v>2274</v>
      </c>
      <c r="C139" s="30" t="s">
        <v>2287</v>
      </c>
      <c r="D139" s="30" t="s">
        <v>2287</v>
      </c>
      <c r="E139" s="30" t="s">
        <v>2287</v>
      </c>
      <c r="F139" s="30" t="s">
        <v>2276</v>
      </c>
      <c r="G139" s="30" t="s">
        <v>1236</v>
      </c>
      <c r="H139" s="30" t="s">
        <v>1236</v>
      </c>
      <c r="I139" s="30" t="s">
        <v>1249</v>
      </c>
      <c r="J139" s="30" t="s">
        <v>1123</v>
      </c>
      <c r="K139" s="30" t="s">
        <v>1237</v>
      </c>
      <c r="L139" s="30">
        <v>0</v>
      </c>
      <c r="M139" s="30">
        <v>0</v>
      </c>
      <c r="N139" s="30">
        <v>0</v>
      </c>
      <c r="O139" s="30">
        <v>97.5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/>
      <c r="Z139" s="31">
        <v>0</v>
      </c>
      <c r="AA139" s="30" t="b">
        <v>0</v>
      </c>
      <c r="AB139" s="29" t="s">
        <v>705</v>
      </c>
      <c r="AC139" s="30" t="b">
        <v>0</v>
      </c>
      <c r="AD139" s="29" t="s">
        <v>705</v>
      </c>
      <c r="AE139" s="29" t="s">
        <v>705</v>
      </c>
      <c r="AF139" s="29" t="s">
        <v>705</v>
      </c>
      <c r="AG139" s="29" t="s">
        <v>705</v>
      </c>
      <c r="AH139" s="30"/>
      <c r="AI139" s="30"/>
      <c r="AJ139" s="30"/>
      <c r="AK139" s="30" t="s">
        <v>1425</v>
      </c>
      <c r="AL139" s="30" t="s">
        <v>1253</v>
      </c>
      <c r="AM139" s="30"/>
      <c r="AN139" s="33"/>
    </row>
    <row r="140" spans="1:40" ht="18" customHeight="1" x14ac:dyDescent="0.25">
      <c r="A140" s="28" t="s">
        <v>1426</v>
      </c>
      <c r="B140" s="29" t="s">
        <v>1103</v>
      </c>
      <c r="C140" s="30" t="s">
        <v>2286</v>
      </c>
      <c r="D140" s="30" t="s">
        <v>2286</v>
      </c>
      <c r="E140" s="30" t="s">
        <v>2286</v>
      </c>
      <c r="F140" s="30" t="s">
        <v>2276</v>
      </c>
      <c r="G140" s="30" t="s">
        <v>1236</v>
      </c>
      <c r="H140" s="30" t="s">
        <v>1236</v>
      </c>
      <c r="I140" s="30" t="s">
        <v>1249</v>
      </c>
      <c r="J140" s="30" t="s">
        <v>1123</v>
      </c>
      <c r="K140" s="30" t="s">
        <v>1237</v>
      </c>
      <c r="L140" s="30">
        <v>0</v>
      </c>
      <c r="M140" s="30">
        <v>0</v>
      </c>
      <c r="N140" s="30">
        <v>0</v>
      </c>
      <c r="O140" s="30">
        <v>970</v>
      </c>
      <c r="P140" s="30">
        <v>0</v>
      </c>
      <c r="Q140" s="30">
        <v>0</v>
      </c>
      <c r="R140" s="30">
        <v>0</v>
      </c>
      <c r="S140" s="30">
        <v>2</v>
      </c>
      <c r="T140" s="30">
        <v>1.2</v>
      </c>
      <c r="U140" s="30">
        <v>1.1000000000000001</v>
      </c>
      <c r="V140" s="30">
        <v>1.1000000000000001</v>
      </c>
      <c r="W140" s="30">
        <v>1.1000000000000001</v>
      </c>
      <c r="X140" s="30">
        <v>0</v>
      </c>
      <c r="Y140" s="30" t="s">
        <v>1263</v>
      </c>
      <c r="Z140" s="31">
        <v>0</v>
      </c>
      <c r="AA140" s="30" t="b">
        <v>0</v>
      </c>
      <c r="AB140" s="29" t="s">
        <v>705</v>
      </c>
      <c r="AC140" s="30" t="b">
        <v>0</v>
      </c>
      <c r="AD140" s="29" t="s">
        <v>705</v>
      </c>
      <c r="AE140" s="29" t="s">
        <v>705</v>
      </c>
      <c r="AF140" s="29" t="s">
        <v>705</v>
      </c>
      <c r="AG140" s="29" t="s">
        <v>705</v>
      </c>
      <c r="AH140" s="30"/>
      <c r="AI140" s="30"/>
      <c r="AJ140" s="30"/>
      <c r="AK140" s="30" t="s">
        <v>1427</v>
      </c>
      <c r="AL140" s="30">
        <v>7777</v>
      </c>
      <c r="AM140" s="30" t="s">
        <v>1428</v>
      </c>
      <c r="AN140" s="33" t="s">
        <v>1254</v>
      </c>
    </row>
    <row r="141" spans="1:40" ht="18" customHeight="1" x14ac:dyDescent="0.25">
      <c r="A141" s="28" t="s">
        <v>1429</v>
      </c>
      <c r="B141" s="29" t="s">
        <v>2274</v>
      </c>
      <c r="C141" s="30" t="s">
        <v>2287</v>
      </c>
      <c r="D141" s="30" t="s">
        <v>2287</v>
      </c>
      <c r="E141" s="30" t="s">
        <v>2287</v>
      </c>
      <c r="F141" s="30" t="s">
        <v>2276</v>
      </c>
      <c r="G141" s="30" t="s">
        <v>1236</v>
      </c>
      <c r="H141" s="30" t="s">
        <v>1236</v>
      </c>
      <c r="I141" s="30" t="s">
        <v>1249</v>
      </c>
      <c r="J141" s="30" t="s">
        <v>1123</v>
      </c>
      <c r="K141" s="30" t="s">
        <v>1237</v>
      </c>
      <c r="L141" s="30">
        <v>0</v>
      </c>
      <c r="M141" s="30">
        <v>0</v>
      </c>
      <c r="N141" s="30">
        <v>0</v>
      </c>
      <c r="O141" s="30">
        <v>98.5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/>
      <c r="Z141" s="31">
        <v>0</v>
      </c>
      <c r="AA141" s="30" t="b">
        <v>0</v>
      </c>
      <c r="AB141" s="29" t="s">
        <v>705</v>
      </c>
      <c r="AC141" s="30" t="b">
        <v>0</v>
      </c>
      <c r="AD141" s="29" t="s">
        <v>705</v>
      </c>
      <c r="AE141" s="29" t="s">
        <v>705</v>
      </c>
      <c r="AF141" s="29" t="s">
        <v>705</v>
      </c>
      <c r="AG141" s="29" t="s">
        <v>705</v>
      </c>
      <c r="AH141" s="30"/>
      <c r="AI141" s="30"/>
      <c r="AJ141" s="30"/>
      <c r="AK141" s="32">
        <v>41254</v>
      </c>
      <c r="AL141" s="30">
        <v>7777</v>
      </c>
      <c r="AM141" s="32">
        <v>41371</v>
      </c>
      <c r="AN141" s="33"/>
    </row>
    <row r="142" spans="1:40" ht="18" customHeight="1" x14ac:dyDescent="0.25">
      <c r="A142" s="28" t="s">
        <v>1430</v>
      </c>
      <c r="B142" s="29" t="s">
        <v>1103</v>
      </c>
      <c r="C142" s="30" t="s">
        <v>2286</v>
      </c>
      <c r="D142" s="30" t="s">
        <v>2286</v>
      </c>
      <c r="E142" s="30" t="s">
        <v>2286</v>
      </c>
      <c r="F142" s="30" t="s">
        <v>2276</v>
      </c>
      <c r="G142" s="30" t="s">
        <v>1236</v>
      </c>
      <c r="H142" s="30" t="s">
        <v>1236</v>
      </c>
      <c r="I142" s="30" t="s">
        <v>1249</v>
      </c>
      <c r="J142" s="30" t="s">
        <v>1123</v>
      </c>
      <c r="K142" s="30" t="s">
        <v>1237</v>
      </c>
      <c r="L142" s="30">
        <v>0</v>
      </c>
      <c r="M142" s="30">
        <v>0</v>
      </c>
      <c r="N142" s="30">
        <v>0</v>
      </c>
      <c r="O142" s="30">
        <v>980</v>
      </c>
      <c r="P142" s="30">
        <v>0</v>
      </c>
      <c r="Q142" s="30">
        <v>0</v>
      </c>
      <c r="R142" s="30">
        <v>0</v>
      </c>
      <c r="S142" s="30">
        <v>2</v>
      </c>
      <c r="T142" s="30">
        <v>1.2</v>
      </c>
      <c r="U142" s="30">
        <v>1.1000000000000001</v>
      </c>
      <c r="V142" s="30">
        <v>1.1000000000000001</v>
      </c>
      <c r="W142" s="30">
        <v>1.1000000000000001</v>
      </c>
      <c r="X142" s="30">
        <v>1.1000000000000001</v>
      </c>
      <c r="Y142" s="30" t="s">
        <v>1263</v>
      </c>
      <c r="Z142" s="31">
        <v>0</v>
      </c>
      <c r="AA142" s="30" t="b">
        <v>0</v>
      </c>
      <c r="AB142" s="29" t="s">
        <v>705</v>
      </c>
      <c r="AC142" s="30" t="b">
        <v>0</v>
      </c>
      <c r="AD142" s="29" t="s">
        <v>705</v>
      </c>
      <c r="AE142" s="29" t="s">
        <v>705</v>
      </c>
      <c r="AF142" s="29" t="s">
        <v>705</v>
      </c>
      <c r="AG142" s="29" t="s">
        <v>705</v>
      </c>
      <c r="AH142" s="30"/>
      <c r="AI142" s="30"/>
      <c r="AJ142" s="30"/>
      <c r="AK142" s="32">
        <v>43410</v>
      </c>
      <c r="AL142" s="30" t="s">
        <v>1253</v>
      </c>
      <c r="AM142" s="30" t="s">
        <v>1299</v>
      </c>
      <c r="AN142" s="33" t="s">
        <v>1254</v>
      </c>
    </row>
    <row r="143" spans="1:40" ht="18" customHeight="1" x14ac:dyDescent="0.25">
      <c r="A143" s="28" t="s">
        <v>1431</v>
      </c>
      <c r="B143" s="29" t="s">
        <v>2274</v>
      </c>
      <c r="C143" s="30" t="s">
        <v>2287</v>
      </c>
      <c r="D143" s="30" t="s">
        <v>2287</v>
      </c>
      <c r="E143" s="30" t="s">
        <v>2287</v>
      </c>
      <c r="F143" s="30" t="s">
        <v>2276</v>
      </c>
      <c r="G143" s="30" t="s">
        <v>1236</v>
      </c>
      <c r="H143" s="30" t="s">
        <v>1236</v>
      </c>
      <c r="I143" s="30" t="s">
        <v>1249</v>
      </c>
      <c r="J143" s="30" t="s">
        <v>1123</v>
      </c>
      <c r="K143" s="30" t="s">
        <v>1237</v>
      </c>
      <c r="L143" s="30">
        <v>0</v>
      </c>
      <c r="M143" s="30">
        <v>0</v>
      </c>
      <c r="N143" s="30">
        <v>0</v>
      </c>
      <c r="O143" s="30">
        <v>99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/>
      <c r="Z143" s="31">
        <v>0</v>
      </c>
      <c r="AA143" s="30" t="b">
        <v>0</v>
      </c>
      <c r="AB143" s="29" t="s">
        <v>705</v>
      </c>
      <c r="AC143" s="30" t="b">
        <v>0</v>
      </c>
      <c r="AD143" s="29" t="s">
        <v>705</v>
      </c>
      <c r="AE143" s="29" t="s">
        <v>705</v>
      </c>
      <c r="AF143" s="29" t="s">
        <v>705</v>
      </c>
      <c r="AG143" s="29" t="s">
        <v>705</v>
      </c>
      <c r="AH143" s="30"/>
      <c r="AI143" s="30"/>
      <c r="AJ143" s="30"/>
      <c r="AK143" s="30" t="s">
        <v>1432</v>
      </c>
      <c r="AL143" s="30" t="s">
        <v>1253</v>
      </c>
      <c r="AM143" s="30"/>
      <c r="AN143" s="33"/>
    </row>
    <row r="144" spans="1:40" ht="18" customHeight="1" x14ac:dyDescent="0.25">
      <c r="A144" s="28" t="s">
        <v>1433</v>
      </c>
      <c r="B144" s="29" t="s">
        <v>1103</v>
      </c>
      <c r="C144" s="30" t="s">
        <v>2286</v>
      </c>
      <c r="D144" s="30" t="s">
        <v>2286</v>
      </c>
      <c r="E144" s="30" t="s">
        <v>2286</v>
      </c>
      <c r="F144" s="30" t="s">
        <v>2276</v>
      </c>
      <c r="G144" s="30" t="s">
        <v>1236</v>
      </c>
      <c r="H144" s="30" t="s">
        <v>1236</v>
      </c>
      <c r="I144" s="30" t="s">
        <v>1249</v>
      </c>
      <c r="J144" s="30" t="s">
        <v>1123</v>
      </c>
      <c r="K144" s="30" t="s">
        <v>1237</v>
      </c>
      <c r="L144" s="30">
        <v>0</v>
      </c>
      <c r="M144" s="30">
        <v>0</v>
      </c>
      <c r="N144" s="30">
        <v>0</v>
      </c>
      <c r="O144" s="30">
        <v>990</v>
      </c>
      <c r="P144" s="30">
        <v>0</v>
      </c>
      <c r="Q144" s="30">
        <v>0</v>
      </c>
      <c r="R144" s="30">
        <v>0</v>
      </c>
      <c r="S144" s="30">
        <v>2</v>
      </c>
      <c r="T144" s="30">
        <v>1.2</v>
      </c>
      <c r="U144" s="30">
        <v>1.1000000000000001</v>
      </c>
      <c r="V144" s="30">
        <v>1.1000000000000001</v>
      </c>
      <c r="W144" s="30">
        <v>1.1000000000000001</v>
      </c>
      <c r="X144" s="30">
        <v>1.1000000000000001</v>
      </c>
      <c r="Y144" s="30" t="s">
        <v>1263</v>
      </c>
      <c r="Z144" s="31">
        <v>0</v>
      </c>
      <c r="AA144" s="30" t="b">
        <v>0</v>
      </c>
      <c r="AB144" s="29" t="s">
        <v>705</v>
      </c>
      <c r="AC144" s="30" t="b">
        <v>0</v>
      </c>
      <c r="AD144" s="29" t="s">
        <v>705</v>
      </c>
      <c r="AE144" s="29" t="s">
        <v>705</v>
      </c>
      <c r="AF144" s="29" t="s">
        <v>705</v>
      </c>
      <c r="AG144" s="29" t="s">
        <v>705</v>
      </c>
      <c r="AH144" s="30"/>
      <c r="AI144" s="30"/>
      <c r="AJ144" s="30"/>
      <c r="AK144" s="32">
        <v>41254</v>
      </c>
      <c r="AL144" s="30">
        <v>7777</v>
      </c>
      <c r="AM144" s="32">
        <v>43041</v>
      </c>
      <c r="AN144" s="33" t="s">
        <v>1254</v>
      </c>
    </row>
    <row r="145" spans="1:40" ht="18" customHeight="1" x14ac:dyDescent="0.25">
      <c r="A145" s="28" t="s">
        <v>1434</v>
      </c>
      <c r="B145" s="29" t="s">
        <v>1103</v>
      </c>
      <c r="C145" s="30" t="s">
        <v>2286</v>
      </c>
      <c r="D145" s="30" t="s">
        <v>2286</v>
      </c>
      <c r="E145" s="30" t="s">
        <v>2286</v>
      </c>
      <c r="F145" s="30" t="s">
        <v>2276</v>
      </c>
      <c r="G145" s="30" t="s">
        <v>1236</v>
      </c>
      <c r="H145" s="30" t="s">
        <v>1236</v>
      </c>
      <c r="I145" s="30" t="s">
        <v>1249</v>
      </c>
      <c r="J145" s="30" t="s">
        <v>1123</v>
      </c>
      <c r="K145" s="30" t="s">
        <v>1237</v>
      </c>
      <c r="L145" s="30">
        <v>0</v>
      </c>
      <c r="M145" s="30">
        <v>0</v>
      </c>
      <c r="N145" s="30">
        <v>0</v>
      </c>
      <c r="O145" s="30">
        <v>995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/>
      <c r="Z145" s="31">
        <v>0</v>
      </c>
      <c r="AA145" s="30" t="b">
        <v>0</v>
      </c>
      <c r="AB145" s="29" t="s">
        <v>705</v>
      </c>
      <c r="AC145" s="30" t="b">
        <v>0</v>
      </c>
      <c r="AD145" s="29" t="s">
        <v>705</v>
      </c>
      <c r="AE145" s="29" t="s">
        <v>705</v>
      </c>
      <c r="AF145" s="29" t="s">
        <v>705</v>
      </c>
      <c r="AG145" s="29" t="s">
        <v>705</v>
      </c>
      <c r="AH145" s="30"/>
      <c r="AI145" s="30"/>
      <c r="AJ145" s="30"/>
      <c r="AK145" s="32">
        <v>42129</v>
      </c>
      <c r="AL145" s="30" t="s">
        <v>1253</v>
      </c>
      <c r="AM145" s="30"/>
      <c r="AN145" s="33"/>
    </row>
    <row r="146" spans="1:40" ht="18" customHeight="1" x14ac:dyDescent="0.25">
      <c r="A146" s="28" t="s">
        <v>1435</v>
      </c>
      <c r="B146" s="29" t="s">
        <v>1103</v>
      </c>
      <c r="C146" s="30" t="s">
        <v>2288</v>
      </c>
      <c r="D146" s="30" t="s">
        <v>2288</v>
      </c>
      <c r="E146" s="30" t="s">
        <v>2288</v>
      </c>
      <c r="F146" s="30" t="s">
        <v>2276</v>
      </c>
      <c r="G146" s="30" t="s">
        <v>1236</v>
      </c>
      <c r="H146" s="30" t="s">
        <v>1236</v>
      </c>
      <c r="I146" s="30" t="s">
        <v>1249</v>
      </c>
      <c r="J146" s="30" t="s">
        <v>1124</v>
      </c>
      <c r="K146" s="30" t="s">
        <v>1237</v>
      </c>
      <c r="L146" s="30">
        <v>0</v>
      </c>
      <c r="M146" s="30">
        <v>0</v>
      </c>
      <c r="N146" s="30">
        <v>0</v>
      </c>
      <c r="O146" s="30">
        <v>1030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/>
      <c r="Z146" s="31">
        <v>0</v>
      </c>
      <c r="AA146" s="30" t="b">
        <v>0</v>
      </c>
      <c r="AB146" s="29" t="s">
        <v>705</v>
      </c>
      <c r="AC146" s="30" t="b">
        <v>0</v>
      </c>
      <c r="AD146" s="29" t="s">
        <v>705</v>
      </c>
      <c r="AE146" s="29" t="s">
        <v>705</v>
      </c>
      <c r="AF146" s="29" t="s">
        <v>705</v>
      </c>
      <c r="AG146" s="29" t="s">
        <v>705</v>
      </c>
      <c r="AH146" s="30"/>
      <c r="AI146" s="30"/>
      <c r="AJ146" s="30"/>
      <c r="AK146" s="32">
        <v>41254</v>
      </c>
      <c r="AL146" s="30">
        <v>7777</v>
      </c>
      <c r="AM146" s="32">
        <v>41371</v>
      </c>
      <c r="AN146" s="33"/>
    </row>
    <row r="147" spans="1:40" ht="18" customHeight="1" x14ac:dyDescent="0.25">
      <c r="A147" s="28" t="s">
        <v>1436</v>
      </c>
      <c r="B147" s="29" t="s">
        <v>1103</v>
      </c>
      <c r="C147" s="30" t="s">
        <v>2288</v>
      </c>
      <c r="D147" s="30" t="s">
        <v>2288</v>
      </c>
      <c r="E147" s="30" t="s">
        <v>2288</v>
      </c>
      <c r="F147" s="30" t="s">
        <v>2276</v>
      </c>
      <c r="G147" s="30" t="s">
        <v>1236</v>
      </c>
      <c r="H147" s="30" t="s">
        <v>1236</v>
      </c>
      <c r="I147" s="30" t="s">
        <v>1249</v>
      </c>
      <c r="J147" s="30" t="s">
        <v>1124</v>
      </c>
      <c r="K147" s="30" t="s">
        <v>1237</v>
      </c>
      <c r="L147" s="30">
        <v>0</v>
      </c>
      <c r="M147" s="30">
        <v>0</v>
      </c>
      <c r="N147" s="30">
        <v>0</v>
      </c>
      <c r="O147" s="30">
        <v>1180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/>
      <c r="Z147" s="31">
        <v>0</v>
      </c>
      <c r="AA147" s="30" t="b">
        <v>0</v>
      </c>
      <c r="AB147" s="29" t="s">
        <v>705</v>
      </c>
      <c r="AC147" s="30" t="b">
        <v>0</v>
      </c>
      <c r="AD147" s="29" t="s">
        <v>705</v>
      </c>
      <c r="AE147" s="29" t="s">
        <v>705</v>
      </c>
      <c r="AF147" s="29" t="s">
        <v>705</v>
      </c>
      <c r="AG147" s="29" t="s">
        <v>705</v>
      </c>
      <c r="AH147" s="30"/>
      <c r="AI147" s="30"/>
      <c r="AJ147" s="30"/>
      <c r="AK147" s="32">
        <v>41254</v>
      </c>
      <c r="AL147" s="30">
        <v>7777</v>
      </c>
      <c r="AM147" s="32">
        <v>41371</v>
      </c>
      <c r="AN147" s="33"/>
    </row>
    <row r="148" spans="1:40" ht="18" customHeight="1" x14ac:dyDescent="0.25">
      <c r="A148" s="28" t="s">
        <v>1437</v>
      </c>
      <c r="B148" s="29" t="s">
        <v>1103</v>
      </c>
      <c r="C148" s="30" t="s">
        <v>2289</v>
      </c>
      <c r="D148" s="30" t="s">
        <v>2289</v>
      </c>
      <c r="E148" s="30" t="s">
        <v>2289</v>
      </c>
      <c r="F148" s="30" t="s">
        <v>2276</v>
      </c>
      <c r="G148" s="30" t="s">
        <v>1236</v>
      </c>
      <c r="H148" s="30" t="s">
        <v>1236</v>
      </c>
      <c r="I148" s="30" t="s">
        <v>1249</v>
      </c>
      <c r="J148" s="30" t="s">
        <v>1125</v>
      </c>
      <c r="K148" s="30" t="s">
        <v>1237</v>
      </c>
      <c r="L148" s="30">
        <v>0</v>
      </c>
      <c r="M148" s="30">
        <v>0</v>
      </c>
      <c r="N148" s="30">
        <v>0</v>
      </c>
      <c r="O148" s="30">
        <v>1000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 t="s">
        <v>1263</v>
      </c>
      <c r="Z148" s="31">
        <v>0</v>
      </c>
      <c r="AA148" s="30" t="b">
        <v>0</v>
      </c>
      <c r="AB148" s="29" t="s">
        <v>705</v>
      </c>
      <c r="AC148" s="30" t="b">
        <v>0</v>
      </c>
      <c r="AD148" s="29" t="s">
        <v>705</v>
      </c>
      <c r="AE148" s="29" t="s">
        <v>705</v>
      </c>
      <c r="AF148" s="29" t="s">
        <v>705</v>
      </c>
      <c r="AG148" s="29" t="s">
        <v>705</v>
      </c>
      <c r="AH148" s="30"/>
      <c r="AI148" s="30"/>
      <c r="AJ148" s="30"/>
      <c r="AK148" s="30" t="s">
        <v>1438</v>
      </c>
      <c r="AL148" s="30" t="s">
        <v>1253</v>
      </c>
      <c r="AM148" s="30" t="s">
        <v>1428</v>
      </c>
      <c r="AN148" s="33" t="s">
        <v>1254</v>
      </c>
    </row>
    <row r="149" spans="1:40" ht="18" customHeight="1" x14ac:dyDescent="0.25">
      <c r="A149" s="28" t="s">
        <v>1439</v>
      </c>
      <c r="B149" s="29" t="s">
        <v>1103</v>
      </c>
      <c r="C149" s="30" t="s">
        <v>2289</v>
      </c>
      <c r="D149" s="30" t="s">
        <v>2289</v>
      </c>
      <c r="E149" s="30" t="s">
        <v>2289</v>
      </c>
      <c r="F149" s="30" t="s">
        <v>2276</v>
      </c>
      <c r="G149" s="30" t="s">
        <v>1236</v>
      </c>
      <c r="H149" s="30" t="s">
        <v>1236</v>
      </c>
      <c r="I149" s="30" t="s">
        <v>1249</v>
      </c>
      <c r="J149" s="30" t="s">
        <v>1125</v>
      </c>
      <c r="K149" s="30" t="s">
        <v>1237</v>
      </c>
      <c r="L149" s="30">
        <v>0</v>
      </c>
      <c r="M149" s="30">
        <v>0</v>
      </c>
      <c r="N149" s="30">
        <v>0</v>
      </c>
      <c r="O149" s="30">
        <v>1025</v>
      </c>
      <c r="P149" s="30">
        <v>0</v>
      </c>
      <c r="Q149" s="30">
        <v>0</v>
      </c>
      <c r="R149" s="30">
        <v>0</v>
      </c>
      <c r="S149" s="30">
        <v>2</v>
      </c>
      <c r="T149" s="30">
        <v>1.2</v>
      </c>
      <c r="U149" s="30">
        <v>1.1000000000000001</v>
      </c>
      <c r="V149" s="30">
        <v>1.1000000000000001</v>
      </c>
      <c r="W149" s="30">
        <v>1.1000000000000001</v>
      </c>
      <c r="X149" s="30">
        <v>1.1000000000000001</v>
      </c>
      <c r="Y149" s="30" t="s">
        <v>1263</v>
      </c>
      <c r="Z149" s="31">
        <v>0</v>
      </c>
      <c r="AA149" s="30" t="b">
        <v>0</v>
      </c>
      <c r="AB149" s="29" t="s">
        <v>705</v>
      </c>
      <c r="AC149" s="30" t="b">
        <v>0</v>
      </c>
      <c r="AD149" s="29" t="s">
        <v>705</v>
      </c>
      <c r="AE149" s="29" t="s">
        <v>705</v>
      </c>
      <c r="AF149" s="29" t="s">
        <v>705</v>
      </c>
      <c r="AG149" s="29" t="s">
        <v>705</v>
      </c>
      <c r="AH149" s="30"/>
      <c r="AI149" s="30"/>
      <c r="AJ149" s="30"/>
      <c r="AK149" s="32">
        <v>41588</v>
      </c>
      <c r="AL149" s="30"/>
      <c r="AM149" s="32">
        <v>43041</v>
      </c>
      <c r="AN149" s="33" t="s">
        <v>1254</v>
      </c>
    </row>
    <row r="150" spans="1:40" ht="18" customHeight="1" x14ac:dyDescent="0.25">
      <c r="A150" s="28" t="s">
        <v>1440</v>
      </c>
      <c r="B150" s="29" t="s">
        <v>1103</v>
      </c>
      <c r="C150" s="30" t="s">
        <v>2289</v>
      </c>
      <c r="D150" s="30" t="s">
        <v>2289</v>
      </c>
      <c r="E150" s="30" t="s">
        <v>2289</v>
      </c>
      <c r="F150" s="30" t="s">
        <v>2276</v>
      </c>
      <c r="G150" s="30" t="s">
        <v>1236</v>
      </c>
      <c r="H150" s="30" t="s">
        <v>1236</v>
      </c>
      <c r="I150" s="30" t="s">
        <v>1249</v>
      </c>
      <c r="J150" s="30" t="s">
        <v>1125</v>
      </c>
      <c r="K150" s="30" t="s">
        <v>1237</v>
      </c>
      <c r="L150" s="30">
        <v>0</v>
      </c>
      <c r="M150" s="30">
        <v>0</v>
      </c>
      <c r="N150" s="30">
        <v>0</v>
      </c>
      <c r="O150" s="30">
        <v>1030</v>
      </c>
      <c r="P150" s="30">
        <v>0</v>
      </c>
      <c r="Q150" s="30">
        <v>0</v>
      </c>
      <c r="R150" s="30">
        <v>0</v>
      </c>
      <c r="S150" s="30">
        <v>2</v>
      </c>
      <c r="T150" s="30">
        <v>1.2</v>
      </c>
      <c r="U150" s="30">
        <v>1.1000000000000001</v>
      </c>
      <c r="V150" s="30">
        <v>1.1000000000000001</v>
      </c>
      <c r="W150" s="30">
        <v>1.1000000000000001</v>
      </c>
      <c r="X150" s="30">
        <v>1.1000000000000001</v>
      </c>
      <c r="Y150" s="30" t="s">
        <v>1263</v>
      </c>
      <c r="Z150" s="31">
        <v>0</v>
      </c>
      <c r="AA150" s="30" t="b">
        <v>0</v>
      </c>
      <c r="AB150" s="29" t="s">
        <v>705</v>
      </c>
      <c r="AC150" s="30" t="b">
        <v>0</v>
      </c>
      <c r="AD150" s="29" t="s">
        <v>705</v>
      </c>
      <c r="AE150" s="29" t="s">
        <v>705</v>
      </c>
      <c r="AF150" s="29" t="s">
        <v>705</v>
      </c>
      <c r="AG150" s="29" t="s">
        <v>705</v>
      </c>
      <c r="AH150" s="30"/>
      <c r="AI150" s="30"/>
      <c r="AJ150" s="30"/>
      <c r="AK150" s="32">
        <v>42705</v>
      </c>
      <c r="AL150" s="30" t="s">
        <v>1253</v>
      </c>
      <c r="AM150" s="30" t="s">
        <v>1428</v>
      </c>
      <c r="AN150" s="33" t="s">
        <v>1254</v>
      </c>
    </row>
    <row r="151" spans="1:40" ht="18" customHeight="1" x14ac:dyDescent="0.25">
      <c r="A151" s="28" t="s">
        <v>1441</v>
      </c>
      <c r="B151" s="29" t="s">
        <v>2274</v>
      </c>
      <c r="C151" s="30" t="s">
        <v>2290</v>
      </c>
      <c r="D151" s="30" t="s">
        <v>2290</v>
      </c>
      <c r="E151" s="30" t="s">
        <v>2290</v>
      </c>
      <c r="F151" s="30" t="s">
        <v>2276</v>
      </c>
      <c r="G151" s="30" t="s">
        <v>1236</v>
      </c>
      <c r="H151" s="30" t="s">
        <v>1236</v>
      </c>
      <c r="I151" s="30" t="s">
        <v>1249</v>
      </c>
      <c r="J151" s="30" t="s">
        <v>1125</v>
      </c>
      <c r="K151" s="30" t="s">
        <v>1237</v>
      </c>
      <c r="L151" s="30">
        <v>0</v>
      </c>
      <c r="M151" s="30">
        <v>0</v>
      </c>
      <c r="N151" s="30">
        <v>0</v>
      </c>
      <c r="O151" s="30">
        <v>101.5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/>
      <c r="Z151" s="31">
        <v>0</v>
      </c>
      <c r="AA151" s="30" t="b">
        <v>0</v>
      </c>
      <c r="AB151" s="29" t="s">
        <v>705</v>
      </c>
      <c r="AC151" s="30" t="b">
        <v>0</v>
      </c>
      <c r="AD151" s="29" t="s">
        <v>705</v>
      </c>
      <c r="AE151" s="29" t="s">
        <v>705</v>
      </c>
      <c r="AF151" s="29" t="s">
        <v>705</v>
      </c>
      <c r="AG151" s="29" t="s">
        <v>705</v>
      </c>
      <c r="AH151" s="30"/>
      <c r="AI151" s="30"/>
      <c r="AJ151" s="30"/>
      <c r="AK151" s="30" t="s">
        <v>1442</v>
      </c>
      <c r="AL151" s="30" t="s">
        <v>1253</v>
      </c>
      <c r="AM151" s="30"/>
      <c r="AN151" s="33"/>
    </row>
    <row r="152" spans="1:40" ht="18" customHeight="1" x14ac:dyDescent="0.25">
      <c r="A152" s="28" t="s">
        <v>1443</v>
      </c>
      <c r="B152" s="29" t="s">
        <v>2274</v>
      </c>
      <c r="C152" s="30" t="s">
        <v>2290</v>
      </c>
      <c r="D152" s="30" t="s">
        <v>2290</v>
      </c>
      <c r="E152" s="30" t="s">
        <v>2290</v>
      </c>
      <c r="F152" s="30" t="s">
        <v>2276</v>
      </c>
      <c r="G152" s="30" t="s">
        <v>1236</v>
      </c>
      <c r="H152" s="30" t="s">
        <v>1236</v>
      </c>
      <c r="I152" s="30" t="s">
        <v>1249</v>
      </c>
      <c r="J152" s="30" t="s">
        <v>1125</v>
      </c>
      <c r="K152" s="30" t="s">
        <v>1237</v>
      </c>
      <c r="L152" s="30">
        <v>0</v>
      </c>
      <c r="M152" s="30">
        <v>0</v>
      </c>
      <c r="N152" s="30">
        <v>0</v>
      </c>
      <c r="O152" s="30">
        <v>127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/>
      <c r="Z152" s="31">
        <v>0</v>
      </c>
      <c r="AA152" s="30" t="b">
        <v>0</v>
      </c>
      <c r="AB152" s="29" t="s">
        <v>705</v>
      </c>
      <c r="AC152" s="30" t="b">
        <v>0</v>
      </c>
      <c r="AD152" s="29" t="s">
        <v>705</v>
      </c>
      <c r="AE152" s="29" t="s">
        <v>705</v>
      </c>
      <c r="AF152" s="29" t="s">
        <v>705</v>
      </c>
      <c r="AG152" s="29" t="s">
        <v>705</v>
      </c>
      <c r="AH152" s="30"/>
      <c r="AI152" s="30"/>
      <c r="AJ152" s="30"/>
      <c r="AK152" s="30" t="s">
        <v>1444</v>
      </c>
      <c r="AL152" s="30" t="s">
        <v>1253</v>
      </c>
      <c r="AM152" s="30"/>
      <c r="AN152" s="33"/>
    </row>
    <row r="153" spans="1:40" ht="18" customHeight="1" x14ac:dyDescent="0.25">
      <c r="A153" s="28" t="s">
        <v>1445</v>
      </c>
      <c r="B153" s="29" t="s">
        <v>2274</v>
      </c>
      <c r="C153" s="30" t="s">
        <v>2290</v>
      </c>
      <c r="D153" s="30" t="s">
        <v>2290</v>
      </c>
      <c r="E153" s="30" t="s">
        <v>2290</v>
      </c>
      <c r="F153" s="30" t="s">
        <v>2276</v>
      </c>
      <c r="G153" s="30" t="s">
        <v>1236</v>
      </c>
      <c r="H153" s="30" t="s">
        <v>1236</v>
      </c>
      <c r="I153" s="30" t="s">
        <v>1249</v>
      </c>
      <c r="J153" s="30" t="s">
        <v>1125</v>
      </c>
      <c r="K153" s="30" t="s">
        <v>1237</v>
      </c>
      <c r="L153" s="30">
        <v>0</v>
      </c>
      <c r="M153" s="30">
        <v>0</v>
      </c>
      <c r="N153" s="30">
        <v>0</v>
      </c>
      <c r="O153" s="30">
        <v>146.5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/>
      <c r="Z153" s="31">
        <v>0</v>
      </c>
      <c r="AA153" s="30" t="b">
        <v>0</v>
      </c>
      <c r="AB153" s="29" t="s">
        <v>705</v>
      </c>
      <c r="AC153" s="30" t="b">
        <v>0</v>
      </c>
      <c r="AD153" s="29" t="s">
        <v>705</v>
      </c>
      <c r="AE153" s="29" t="s">
        <v>705</v>
      </c>
      <c r="AF153" s="29" t="s">
        <v>705</v>
      </c>
      <c r="AG153" s="29" t="s">
        <v>705</v>
      </c>
      <c r="AH153" s="30"/>
      <c r="AI153" s="30"/>
      <c r="AJ153" s="30"/>
      <c r="AK153" s="32">
        <v>42348</v>
      </c>
      <c r="AL153" s="30" t="s">
        <v>1261</v>
      </c>
      <c r="AM153" s="30"/>
      <c r="AN153" s="33"/>
    </row>
    <row r="154" spans="1:40" ht="18" customHeight="1" x14ac:dyDescent="0.25">
      <c r="A154" s="28" t="s">
        <v>1446</v>
      </c>
      <c r="B154" s="29" t="s">
        <v>1103</v>
      </c>
      <c r="C154" s="30" t="s">
        <v>2291</v>
      </c>
      <c r="D154" s="30" t="s">
        <v>2291</v>
      </c>
      <c r="E154" s="30" t="s">
        <v>2291</v>
      </c>
      <c r="F154" s="30" t="s">
        <v>2276</v>
      </c>
      <c r="G154" s="30" t="s">
        <v>1236</v>
      </c>
      <c r="H154" s="30" t="s">
        <v>1236</v>
      </c>
      <c r="I154" s="30" t="s">
        <v>1249</v>
      </c>
      <c r="J154" s="30" t="s">
        <v>1126</v>
      </c>
      <c r="K154" s="30" t="s">
        <v>1237</v>
      </c>
      <c r="L154" s="30">
        <v>0</v>
      </c>
      <c r="M154" s="30">
        <v>0</v>
      </c>
      <c r="N154" s="30">
        <v>0</v>
      </c>
      <c r="O154" s="30">
        <v>1020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/>
      <c r="Z154" s="31">
        <v>0</v>
      </c>
      <c r="AA154" s="30" t="b">
        <v>0</v>
      </c>
      <c r="AB154" s="29" t="s">
        <v>705</v>
      </c>
      <c r="AC154" s="30" t="b">
        <v>0</v>
      </c>
      <c r="AD154" s="29" t="s">
        <v>705</v>
      </c>
      <c r="AE154" s="29" t="s">
        <v>705</v>
      </c>
      <c r="AF154" s="29" t="s">
        <v>705</v>
      </c>
      <c r="AG154" s="29" t="s">
        <v>705</v>
      </c>
      <c r="AH154" s="30"/>
      <c r="AI154" s="30"/>
      <c r="AJ154" s="30"/>
      <c r="AK154" s="30" t="s">
        <v>1447</v>
      </c>
      <c r="AL154" s="30" t="s">
        <v>1348</v>
      </c>
      <c r="AM154" s="32">
        <v>41371</v>
      </c>
      <c r="AN154" s="33"/>
    </row>
    <row r="155" spans="1:40" ht="18" customHeight="1" x14ac:dyDescent="0.25">
      <c r="A155" s="28" t="s">
        <v>1448</v>
      </c>
      <c r="B155" s="29" t="s">
        <v>1103</v>
      </c>
      <c r="C155" s="30" t="s">
        <v>2291</v>
      </c>
      <c r="D155" s="30" t="s">
        <v>2291</v>
      </c>
      <c r="E155" s="30" t="s">
        <v>2291</v>
      </c>
      <c r="F155" s="30" t="s">
        <v>2276</v>
      </c>
      <c r="G155" s="30" t="s">
        <v>1236</v>
      </c>
      <c r="H155" s="30" t="s">
        <v>1236</v>
      </c>
      <c r="I155" s="30" t="s">
        <v>1249</v>
      </c>
      <c r="J155" s="30" t="s">
        <v>1126</v>
      </c>
      <c r="K155" s="30" t="s">
        <v>1237</v>
      </c>
      <c r="L155" s="30">
        <v>0</v>
      </c>
      <c r="M155" s="30">
        <v>0</v>
      </c>
      <c r="N155" s="30">
        <v>0</v>
      </c>
      <c r="O155" s="30">
        <v>1030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/>
      <c r="Z155" s="31">
        <v>0</v>
      </c>
      <c r="AA155" s="30" t="b">
        <v>0</v>
      </c>
      <c r="AB155" s="29" t="s">
        <v>705</v>
      </c>
      <c r="AC155" s="30" t="b">
        <v>0</v>
      </c>
      <c r="AD155" s="29" t="s">
        <v>705</v>
      </c>
      <c r="AE155" s="29" t="s">
        <v>705</v>
      </c>
      <c r="AF155" s="29" t="s">
        <v>705</v>
      </c>
      <c r="AG155" s="29" t="s">
        <v>705</v>
      </c>
      <c r="AH155" s="30"/>
      <c r="AI155" s="30"/>
      <c r="AJ155" s="30"/>
      <c r="AK155" s="30" t="s">
        <v>1449</v>
      </c>
      <c r="AL155" s="30" t="s">
        <v>1253</v>
      </c>
      <c r="AM155" s="30"/>
      <c r="AN155" s="33"/>
    </row>
    <row r="156" spans="1:40" ht="18" customHeight="1" x14ac:dyDescent="0.25">
      <c r="A156" s="28" t="s">
        <v>1450</v>
      </c>
      <c r="B156" s="29" t="s">
        <v>1103</v>
      </c>
      <c r="C156" s="30" t="s">
        <v>2291</v>
      </c>
      <c r="D156" s="30" t="s">
        <v>2291</v>
      </c>
      <c r="E156" s="30" t="s">
        <v>2291</v>
      </c>
      <c r="F156" s="30" t="s">
        <v>2276</v>
      </c>
      <c r="G156" s="30" t="s">
        <v>1236</v>
      </c>
      <c r="H156" s="30" t="s">
        <v>1236</v>
      </c>
      <c r="I156" s="30" t="s">
        <v>1249</v>
      </c>
      <c r="J156" s="30" t="s">
        <v>1126</v>
      </c>
      <c r="K156" s="30" t="s">
        <v>1237</v>
      </c>
      <c r="L156" s="30">
        <v>0</v>
      </c>
      <c r="M156" s="30">
        <v>0</v>
      </c>
      <c r="N156" s="30">
        <v>0</v>
      </c>
      <c r="O156" s="30">
        <v>1035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/>
      <c r="Z156" s="31">
        <v>0</v>
      </c>
      <c r="AA156" s="30" t="b">
        <v>0</v>
      </c>
      <c r="AB156" s="29" t="s">
        <v>705</v>
      </c>
      <c r="AC156" s="30" t="b">
        <v>0</v>
      </c>
      <c r="AD156" s="29" t="s">
        <v>705</v>
      </c>
      <c r="AE156" s="29" t="s">
        <v>705</v>
      </c>
      <c r="AF156" s="29" t="s">
        <v>705</v>
      </c>
      <c r="AG156" s="29" t="s">
        <v>705</v>
      </c>
      <c r="AH156" s="30"/>
      <c r="AI156" s="30"/>
      <c r="AJ156" s="30"/>
      <c r="AK156" s="30" t="s">
        <v>1447</v>
      </c>
      <c r="AL156" s="30" t="s">
        <v>1348</v>
      </c>
      <c r="AM156" s="32">
        <v>41371</v>
      </c>
      <c r="AN156" s="33"/>
    </row>
    <row r="157" spans="1:40" ht="18" customHeight="1" x14ac:dyDescent="0.25">
      <c r="A157" s="28" t="s">
        <v>1451</v>
      </c>
      <c r="B157" s="29" t="s">
        <v>1103</v>
      </c>
      <c r="C157" s="30" t="s">
        <v>2291</v>
      </c>
      <c r="D157" s="30" t="s">
        <v>2291</v>
      </c>
      <c r="E157" s="30" t="s">
        <v>2291</v>
      </c>
      <c r="F157" s="30" t="s">
        <v>2276</v>
      </c>
      <c r="G157" s="30" t="s">
        <v>1236</v>
      </c>
      <c r="H157" s="30" t="s">
        <v>1236</v>
      </c>
      <c r="I157" s="30" t="s">
        <v>1249</v>
      </c>
      <c r="J157" s="30" t="s">
        <v>1126</v>
      </c>
      <c r="K157" s="30" t="s">
        <v>1237</v>
      </c>
      <c r="L157" s="30">
        <v>0</v>
      </c>
      <c r="M157" s="30">
        <v>0</v>
      </c>
      <c r="N157" s="30">
        <v>0</v>
      </c>
      <c r="O157" s="30">
        <v>1040</v>
      </c>
      <c r="P157" s="30">
        <v>0</v>
      </c>
      <c r="Q157" s="30">
        <v>0</v>
      </c>
      <c r="R157" s="30">
        <v>0</v>
      </c>
      <c r="S157" s="30">
        <v>2</v>
      </c>
      <c r="T157" s="30">
        <v>1.2</v>
      </c>
      <c r="U157" s="30">
        <v>1.1000000000000001</v>
      </c>
      <c r="V157" s="30">
        <v>1.1000000000000001</v>
      </c>
      <c r="W157" s="30">
        <v>1.1000000000000001</v>
      </c>
      <c r="X157" s="30">
        <v>0</v>
      </c>
      <c r="Y157" s="30" t="s">
        <v>1263</v>
      </c>
      <c r="Z157" s="31">
        <v>0</v>
      </c>
      <c r="AA157" s="30" t="b">
        <v>0</v>
      </c>
      <c r="AB157" s="29" t="s">
        <v>705</v>
      </c>
      <c r="AC157" s="30" t="b">
        <v>0</v>
      </c>
      <c r="AD157" s="29" t="s">
        <v>705</v>
      </c>
      <c r="AE157" s="29" t="s">
        <v>705</v>
      </c>
      <c r="AF157" s="29" t="s">
        <v>705</v>
      </c>
      <c r="AG157" s="29" t="s">
        <v>705</v>
      </c>
      <c r="AH157" s="30"/>
      <c r="AI157" s="30"/>
      <c r="AJ157" s="30"/>
      <c r="AK157" s="30" t="s">
        <v>1452</v>
      </c>
      <c r="AL157" s="30" t="s">
        <v>1253</v>
      </c>
      <c r="AM157" s="32">
        <v>43834</v>
      </c>
      <c r="AN157" s="33" t="s">
        <v>1254</v>
      </c>
    </row>
    <row r="158" spans="1:40" ht="18" customHeight="1" x14ac:dyDescent="0.25">
      <c r="A158" s="28" t="s">
        <v>1453</v>
      </c>
      <c r="B158" s="29" t="s">
        <v>1103</v>
      </c>
      <c r="C158" s="30" t="s">
        <v>2291</v>
      </c>
      <c r="D158" s="30" t="s">
        <v>2291</v>
      </c>
      <c r="E158" s="30" t="s">
        <v>2291</v>
      </c>
      <c r="F158" s="30" t="s">
        <v>2276</v>
      </c>
      <c r="G158" s="30" t="s">
        <v>1236</v>
      </c>
      <c r="H158" s="30" t="s">
        <v>1236</v>
      </c>
      <c r="I158" s="30" t="s">
        <v>1249</v>
      </c>
      <c r="J158" s="30" t="s">
        <v>1126</v>
      </c>
      <c r="K158" s="30" t="s">
        <v>1237</v>
      </c>
      <c r="L158" s="30">
        <v>0</v>
      </c>
      <c r="M158" s="30">
        <v>0</v>
      </c>
      <c r="N158" s="30">
        <v>0</v>
      </c>
      <c r="O158" s="30">
        <v>1050</v>
      </c>
      <c r="P158" s="30">
        <v>0</v>
      </c>
      <c r="Q158" s="30">
        <v>0</v>
      </c>
      <c r="R158" s="30">
        <v>0</v>
      </c>
      <c r="S158" s="30">
        <v>2</v>
      </c>
      <c r="T158" s="30">
        <v>1.2</v>
      </c>
      <c r="U158" s="30">
        <v>1.1000000000000001</v>
      </c>
      <c r="V158" s="30">
        <v>1.1000000000000001</v>
      </c>
      <c r="W158" s="30">
        <v>1.1000000000000001</v>
      </c>
      <c r="X158" s="30">
        <v>1.1000000000000001</v>
      </c>
      <c r="Y158" s="30" t="s">
        <v>1263</v>
      </c>
      <c r="Z158" s="31">
        <v>0</v>
      </c>
      <c r="AA158" s="30" t="b">
        <v>0</v>
      </c>
      <c r="AB158" s="29" t="s">
        <v>705</v>
      </c>
      <c r="AC158" s="30" t="b">
        <v>0</v>
      </c>
      <c r="AD158" s="29" t="s">
        <v>705</v>
      </c>
      <c r="AE158" s="29" t="s">
        <v>705</v>
      </c>
      <c r="AF158" s="29" t="s">
        <v>705</v>
      </c>
      <c r="AG158" s="29" t="s">
        <v>705</v>
      </c>
      <c r="AH158" s="30"/>
      <c r="AI158" s="30"/>
      <c r="AJ158" s="30"/>
      <c r="AK158" s="32">
        <v>41254</v>
      </c>
      <c r="AL158" s="30">
        <v>7777</v>
      </c>
      <c r="AM158" s="32">
        <v>43041</v>
      </c>
      <c r="AN158" s="33" t="s">
        <v>1254</v>
      </c>
    </row>
    <row r="159" spans="1:40" ht="18" customHeight="1" x14ac:dyDescent="0.25">
      <c r="A159" s="28" t="s">
        <v>1454</v>
      </c>
      <c r="B159" s="29" t="s">
        <v>1103</v>
      </c>
      <c r="C159" s="30" t="s">
        <v>2291</v>
      </c>
      <c r="D159" s="30" t="s">
        <v>2291</v>
      </c>
      <c r="E159" s="30" t="s">
        <v>2291</v>
      </c>
      <c r="F159" s="30" t="s">
        <v>2276</v>
      </c>
      <c r="G159" s="30" t="s">
        <v>1236</v>
      </c>
      <c r="H159" s="30" t="s">
        <v>1236</v>
      </c>
      <c r="I159" s="30" t="s">
        <v>1249</v>
      </c>
      <c r="J159" s="30" t="s">
        <v>1126</v>
      </c>
      <c r="K159" s="30" t="s">
        <v>1237</v>
      </c>
      <c r="L159" s="30">
        <v>0</v>
      </c>
      <c r="M159" s="30">
        <v>0</v>
      </c>
      <c r="N159" s="30">
        <v>0</v>
      </c>
      <c r="O159" s="30">
        <v>1070</v>
      </c>
      <c r="P159" s="30">
        <v>0</v>
      </c>
      <c r="Q159" s="30">
        <v>0</v>
      </c>
      <c r="R159" s="30">
        <v>0</v>
      </c>
      <c r="S159" s="30">
        <v>2</v>
      </c>
      <c r="T159" s="30">
        <v>1.2</v>
      </c>
      <c r="U159" s="30">
        <v>1.1000000000000001</v>
      </c>
      <c r="V159" s="30">
        <v>1.1000000000000001</v>
      </c>
      <c r="W159" s="30">
        <v>1.1000000000000001</v>
      </c>
      <c r="X159" s="30">
        <v>0</v>
      </c>
      <c r="Y159" s="30" t="s">
        <v>1263</v>
      </c>
      <c r="Z159" s="31">
        <v>0</v>
      </c>
      <c r="AA159" s="30" t="b">
        <v>0</v>
      </c>
      <c r="AB159" s="29" t="s">
        <v>705</v>
      </c>
      <c r="AC159" s="30" t="b">
        <v>0</v>
      </c>
      <c r="AD159" s="29" t="s">
        <v>705</v>
      </c>
      <c r="AE159" s="29" t="s">
        <v>705</v>
      </c>
      <c r="AF159" s="29" t="s">
        <v>705</v>
      </c>
      <c r="AG159" s="29" t="s">
        <v>705</v>
      </c>
      <c r="AH159" s="30"/>
      <c r="AI159" s="30"/>
      <c r="AJ159" s="30"/>
      <c r="AK159" s="30" t="s">
        <v>1455</v>
      </c>
      <c r="AL159" s="30" t="s">
        <v>1253</v>
      </c>
      <c r="AM159" s="30" t="s">
        <v>1456</v>
      </c>
      <c r="AN159" s="33" t="s">
        <v>1254</v>
      </c>
    </row>
    <row r="160" spans="1:40" ht="18" customHeight="1" x14ac:dyDescent="0.25">
      <c r="A160" s="28" t="s">
        <v>1457</v>
      </c>
      <c r="B160" s="29" t="s">
        <v>1103</v>
      </c>
      <c r="C160" s="30" t="s">
        <v>2291</v>
      </c>
      <c r="D160" s="30" t="s">
        <v>2291</v>
      </c>
      <c r="E160" s="30" t="s">
        <v>2291</v>
      </c>
      <c r="F160" s="30" t="s">
        <v>2276</v>
      </c>
      <c r="G160" s="30" t="s">
        <v>1236</v>
      </c>
      <c r="H160" s="30" t="s">
        <v>1236</v>
      </c>
      <c r="I160" s="30" t="s">
        <v>1249</v>
      </c>
      <c r="J160" s="30" t="s">
        <v>1126</v>
      </c>
      <c r="K160" s="30" t="s">
        <v>1237</v>
      </c>
      <c r="L160" s="30">
        <v>0</v>
      </c>
      <c r="M160" s="30">
        <v>0</v>
      </c>
      <c r="N160" s="30">
        <v>0</v>
      </c>
      <c r="O160" s="30">
        <v>1075</v>
      </c>
      <c r="P160" s="30">
        <v>0</v>
      </c>
      <c r="Q160" s="30">
        <v>0</v>
      </c>
      <c r="R160" s="30">
        <v>0</v>
      </c>
      <c r="S160" s="30">
        <v>2</v>
      </c>
      <c r="T160" s="30">
        <v>1.2</v>
      </c>
      <c r="U160" s="30">
        <v>1.1000000000000001</v>
      </c>
      <c r="V160" s="30">
        <v>1.1000000000000001</v>
      </c>
      <c r="W160" s="30">
        <v>1.1000000000000001</v>
      </c>
      <c r="X160" s="30">
        <v>1.1000000000000001</v>
      </c>
      <c r="Y160" s="30" t="s">
        <v>1263</v>
      </c>
      <c r="Z160" s="31">
        <v>0</v>
      </c>
      <c r="AA160" s="30" t="b">
        <v>0</v>
      </c>
      <c r="AB160" s="29" t="s">
        <v>705</v>
      </c>
      <c r="AC160" s="30" t="b">
        <v>0</v>
      </c>
      <c r="AD160" s="29" t="s">
        <v>705</v>
      </c>
      <c r="AE160" s="29" t="s">
        <v>705</v>
      </c>
      <c r="AF160" s="29" t="s">
        <v>705</v>
      </c>
      <c r="AG160" s="29" t="s">
        <v>705</v>
      </c>
      <c r="AH160" s="30"/>
      <c r="AI160" s="30"/>
      <c r="AJ160" s="30"/>
      <c r="AK160" s="30" t="s">
        <v>1458</v>
      </c>
      <c r="AL160" s="30" t="s">
        <v>1253</v>
      </c>
      <c r="AM160" s="30" t="s">
        <v>1459</v>
      </c>
      <c r="AN160" s="33" t="s">
        <v>1254</v>
      </c>
    </row>
    <row r="161" spans="1:40" ht="18" customHeight="1" x14ac:dyDescent="0.25">
      <c r="A161" s="28" t="s">
        <v>1460</v>
      </c>
      <c r="B161" s="29" t="s">
        <v>1103</v>
      </c>
      <c r="C161" s="30" t="s">
        <v>2291</v>
      </c>
      <c r="D161" s="30" t="s">
        <v>2291</v>
      </c>
      <c r="E161" s="30" t="s">
        <v>2291</v>
      </c>
      <c r="F161" s="30" t="s">
        <v>2276</v>
      </c>
      <c r="G161" s="30" t="s">
        <v>1236</v>
      </c>
      <c r="H161" s="30" t="s">
        <v>1236</v>
      </c>
      <c r="I161" s="30" t="s">
        <v>1249</v>
      </c>
      <c r="J161" s="30" t="s">
        <v>1126</v>
      </c>
      <c r="K161" s="30" t="s">
        <v>1237</v>
      </c>
      <c r="L161" s="30">
        <v>0</v>
      </c>
      <c r="M161" s="30">
        <v>0</v>
      </c>
      <c r="N161" s="30">
        <v>0</v>
      </c>
      <c r="O161" s="30">
        <v>1120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/>
      <c r="Z161" s="31">
        <v>0</v>
      </c>
      <c r="AA161" s="30" t="b">
        <v>0</v>
      </c>
      <c r="AB161" s="29" t="s">
        <v>705</v>
      </c>
      <c r="AC161" s="30" t="b">
        <v>0</v>
      </c>
      <c r="AD161" s="29" t="s">
        <v>705</v>
      </c>
      <c r="AE161" s="29" t="s">
        <v>705</v>
      </c>
      <c r="AF161" s="29" t="s">
        <v>705</v>
      </c>
      <c r="AG161" s="29" t="s">
        <v>705</v>
      </c>
      <c r="AH161" s="30"/>
      <c r="AI161" s="30"/>
      <c r="AJ161" s="30"/>
      <c r="AK161" s="32">
        <v>41254</v>
      </c>
      <c r="AL161" s="30">
        <v>7777</v>
      </c>
      <c r="AM161" s="32">
        <v>41371</v>
      </c>
      <c r="AN161" s="33"/>
    </row>
    <row r="162" spans="1:40" ht="18" customHeight="1" x14ac:dyDescent="0.25">
      <c r="A162" s="28" t="s">
        <v>1461</v>
      </c>
      <c r="B162" s="29" t="s">
        <v>1103</v>
      </c>
      <c r="C162" s="30" t="s">
        <v>2291</v>
      </c>
      <c r="D162" s="30" t="s">
        <v>2291</v>
      </c>
      <c r="E162" s="30" t="s">
        <v>2291</v>
      </c>
      <c r="F162" s="30" t="s">
        <v>2276</v>
      </c>
      <c r="G162" s="30" t="s">
        <v>1236</v>
      </c>
      <c r="H162" s="30" t="s">
        <v>1236</v>
      </c>
      <c r="I162" s="30" t="s">
        <v>1249</v>
      </c>
      <c r="J162" s="30" t="s">
        <v>1126</v>
      </c>
      <c r="K162" s="30" t="s">
        <v>1237</v>
      </c>
      <c r="L162" s="30">
        <v>0</v>
      </c>
      <c r="M162" s="30">
        <v>0</v>
      </c>
      <c r="N162" s="30">
        <v>0</v>
      </c>
      <c r="O162" s="30">
        <v>1150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/>
      <c r="Z162" s="31">
        <v>0</v>
      </c>
      <c r="AA162" s="30" t="b">
        <v>0</v>
      </c>
      <c r="AB162" s="29" t="s">
        <v>705</v>
      </c>
      <c r="AC162" s="30" t="b">
        <v>0</v>
      </c>
      <c r="AD162" s="29" t="s">
        <v>705</v>
      </c>
      <c r="AE162" s="29" t="s">
        <v>705</v>
      </c>
      <c r="AF162" s="29" t="s">
        <v>705</v>
      </c>
      <c r="AG162" s="29" t="s">
        <v>705</v>
      </c>
      <c r="AH162" s="30"/>
      <c r="AI162" s="30"/>
      <c r="AJ162" s="30"/>
      <c r="AK162" s="30" t="s">
        <v>1303</v>
      </c>
      <c r="AL162" s="30" t="s">
        <v>1253</v>
      </c>
      <c r="AM162" s="30"/>
      <c r="AN162" s="33"/>
    </row>
    <row r="163" spans="1:40" ht="18" customHeight="1" x14ac:dyDescent="0.25">
      <c r="A163" s="28" t="s">
        <v>1462</v>
      </c>
      <c r="B163" s="29" t="s">
        <v>1103</v>
      </c>
      <c r="C163" s="30" t="s">
        <v>2291</v>
      </c>
      <c r="D163" s="30" t="s">
        <v>2291</v>
      </c>
      <c r="E163" s="30" t="s">
        <v>2291</v>
      </c>
      <c r="F163" s="30" t="s">
        <v>2276</v>
      </c>
      <c r="G163" s="30" t="s">
        <v>1236</v>
      </c>
      <c r="H163" s="30" t="s">
        <v>1236</v>
      </c>
      <c r="I163" s="30" t="s">
        <v>1249</v>
      </c>
      <c r="J163" s="30" t="s">
        <v>1126</v>
      </c>
      <c r="K163" s="30" t="s">
        <v>1237</v>
      </c>
      <c r="L163" s="30">
        <v>0</v>
      </c>
      <c r="M163" s="30">
        <v>0</v>
      </c>
      <c r="N163" s="30">
        <v>0</v>
      </c>
      <c r="O163" s="30">
        <v>1214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/>
      <c r="Z163" s="31">
        <v>0</v>
      </c>
      <c r="AA163" s="30" t="b">
        <v>0</v>
      </c>
      <c r="AB163" s="29" t="s">
        <v>705</v>
      </c>
      <c r="AC163" s="30" t="b">
        <v>0</v>
      </c>
      <c r="AD163" s="29" t="s">
        <v>705</v>
      </c>
      <c r="AE163" s="29" t="s">
        <v>705</v>
      </c>
      <c r="AF163" s="29" t="s">
        <v>705</v>
      </c>
      <c r="AG163" s="29" t="s">
        <v>705</v>
      </c>
      <c r="AH163" s="30"/>
      <c r="AI163" s="30"/>
      <c r="AJ163" s="30"/>
      <c r="AK163" s="30" t="s">
        <v>1427</v>
      </c>
      <c r="AL163" s="30">
        <v>7777</v>
      </c>
      <c r="AM163" s="32">
        <v>41371</v>
      </c>
      <c r="AN163" s="33"/>
    </row>
    <row r="164" spans="1:40" ht="18" customHeight="1" x14ac:dyDescent="0.25">
      <c r="A164" s="28" t="s">
        <v>1463</v>
      </c>
      <c r="B164" s="29" t="s">
        <v>1103</v>
      </c>
      <c r="C164" s="30" t="s">
        <v>2291</v>
      </c>
      <c r="D164" s="30" t="s">
        <v>2291</v>
      </c>
      <c r="E164" s="30" t="s">
        <v>2291</v>
      </c>
      <c r="F164" s="30" t="s">
        <v>2276</v>
      </c>
      <c r="G164" s="30" t="s">
        <v>1236</v>
      </c>
      <c r="H164" s="30" t="s">
        <v>1236</v>
      </c>
      <c r="I164" s="30" t="s">
        <v>1249</v>
      </c>
      <c r="J164" s="30" t="s">
        <v>1126</v>
      </c>
      <c r="K164" s="30" t="s">
        <v>1237</v>
      </c>
      <c r="L164" s="30">
        <v>0</v>
      </c>
      <c r="M164" s="30">
        <v>0</v>
      </c>
      <c r="N164" s="30">
        <v>0</v>
      </c>
      <c r="O164" s="30">
        <v>1219</v>
      </c>
      <c r="P164" s="30">
        <v>0</v>
      </c>
      <c r="Q164" s="30">
        <v>0</v>
      </c>
      <c r="R164" s="30">
        <v>0</v>
      </c>
      <c r="S164" s="30">
        <v>2</v>
      </c>
      <c r="T164" s="30">
        <v>1.2</v>
      </c>
      <c r="U164" s="30">
        <v>1.1000000000000001</v>
      </c>
      <c r="V164" s="30">
        <v>1.1000000000000001</v>
      </c>
      <c r="W164" s="30">
        <v>1.1000000000000001</v>
      </c>
      <c r="X164" s="30">
        <v>0</v>
      </c>
      <c r="Y164" s="30" t="s">
        <v>1263</v>
      </c>
      <c r="Z164" s="31">
        <v>0</v>
      </c>
      <c r="AA164" s="30" t="b">
        <v>0</v>
      </c>
      <c r="AB164" s="29" t="s">
        <v>705</v>
      </c>
      <c r="AC164" s="30" t="b">
        <v>0</v>
      </c>
      <c r="AD164" s="29" t="s">
        <v>705</v>
      </c>
      <c r="AE164" s="29" t="s">
        <v>705</v>
      </c>
      <c r="AF164" s="29" t="s">
        <v>705</v>
      </c>
      <c r="AG164" s="29" t="s">
        <v>705</v>
      </c>
      <c r="AH164" s="30"/>
      <c r="AI164" s="30"/>
      <c r="AJ164" s="30"/>
      <c r="AK164" s="32">
        <v>41254</v>
      </c>
      <c r="AL164" s="30">
        <v>7777</v>
      </c>
      <c r="AM164" s="30" t="s">
        <v>1428</v>
      </c>
      <c r="AN164" s="33" t="s">
        <v>1254</v>
      </c>
    </row>
    <row r="165" spans="1:40" ht="18" customHeight="1" x14ac:dyDescent="0.25">
      <c r="A165" s="28" t="s">
        <v>1464</v>
      </c>
      <c r="B165" s="29" t="s">
        <v>2274</v>
      </c>
      <c r="C165" s="30" t="s">
        <v>2292</v>
      </c>
      <c r="D165" s="30" t="s">
        <v>2292</v>
      </c>
      <c r="E165" s="30" t="s">
        <v>2292</v>
      </c>
      <c r="F165" s="30" t="s">
        <v>2276</v>
      </c>
      <c r="G165" s="30" t="s">
        <v>1236</v>
      </c>
      <c r="H165" s="30" t="s">
        <v>1236</v>
      </c>
      <c r="I165" s="30" t="s">
        <v>1249</v>
      </c>
      <c r="J165" s="30" t="s">
        <v>1126</v>
      </c>
      <c r="K165" s="30" t="s">
        <v>1237</v>
      </c>
      <c r="L165" s="30">
        <v>0</v>
      </c>
      <c r="M165" s="30">
        <v>0</v>
      </c>
      <c r="N165" s="30">
        <v>0</v>
      </c>
      <c r="O165" s="30">
        <v>103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/>
      <c r="Z165" s="31">
        <v>0</v>
      </c>
      <c r="AA165" s="30" t="b">
        <v>0</v>
      </c>
      <c r="AB165" s="29" t="s">
        <v>705</v>
      </c>
      <c r="AC165" s="30" t="b">
        <v>0</v>
      </c>
      <c r="AD165" s="29" t="s">
        <v>705</v>
      </c>
      <c r="AE165" s="29" t="s">
        <v>705</v>
      </c>
      <c r="AF165" s="29" t="s">
        <v>705</v>
      </c>
      <c r="AG165" s="29" t="s">
        <v>705</v>
      </c>
      <c r="AH165" s="30"/>
      <c r="AI165" s="30"/>
      <c r="AJ165" s="30"/>
      <c r="AK165" s="32">
        <v>42012</v>
      </c>
      <c r="AL165" s="30" t="s">
        <v>1261</v>
      </c>
      <c r="AM165" s="30"/>
      <c r="AN165" s="33"/>
    </row>
    <row r="166" spans="1:40" ht="18" customHeight="1" x14ac:dyDescent="0.25">
      <c r="A166" s="28" t="s">
        <v>1465</v>
      </c>
      <c r="B166" s="29" t="s">
        <v>2274</v>
      </c>
      <c r="C166" s="30" t="s">
        <v>2292</v>
      </c>
      <c r="D166" s="30" t="s">
        <v>2292</v>
      </c>
      <c r="E166" s="30" t="s">
        <v>2292</v>
      </c>
      <c r="F166" s="30" t="s">
        <v>2276</v>
      </c>
      <c r="G166" s="30" t="s">
        <v>1236</v>
      </c>
      <c r="H166" s="30" t="s">
        <v>1236</v>
      </c>
      <c r="I166" s="30" t="s">
        <v>1249</v>
      </c>
      <c r="J166" s="30" t="s">
        <v>1126</v>
      </c>
      <c r="K166" s="30" t="s">
        <v>1237</v>
      </c>
      <c r="L166" s="30">
        <v>0</v>
      </c>
      <c r="M166" s="30">
        <v>0</v>
      </c>
      <c r="N166" s="30">
        <v>0</v>
      </c>
      <c r="O166" s="30">
        <v>108.5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/>
      <c r="Z166" s="31">
        <v>0</v>
      </c>
      <c r="AA166" s="30" t="b">
        <v>0</v>
      </c>
      <c r="AB166" s="29" t="s">
        <v>705</v>
      </c>
      <c r="AC166" s="30" t="b">
        <v>0</v>
      </c>
      <c r="AD166" s="29" t="s">
        <v>705</v>
      </c>
      <c r="AE166" s="29" t="s">
        <v>705</v>
      </c>
      <c r="AF166" s="29" t="s">
        <v>705</v>
      </c>
      <c r="AG166" s="29" t="s">
        <v>705</v>
      </c>
      <c r="AH166" s="30"/>
      <c r="AI166" s="30"/>
      <c r="AJ166" s="30"/>
      <c r="AK166" s="32">
        <v>43620</v>
      </c>
      <c r="AL166" s="30" t="s">
        <v>1253</v>
      </c>
      <c r="AM166" s="30"/>
      <c r="AN166" s="33"/>
    </row>
    <row r="167" spans="1:40" ht="18" customHeight="1" x14ac:dyDescent="0.25">
      <c r="A167" s="28" t="s">
        <v>1466</v>
      </c>
      <c r="B167" s="29" t="s">
        <v>2274</v>
      </c>
      <c r="C167" s="30" t="s">
        <v>2292</v>
      </c>
      <c r="D167" s="30" t="s">
        <v>2292</v>
      </c>
      <c r="E167" s="30" t="s">
        <v>2292</v>
      </c>
      <c r="F167" s="30" t="s">
        <v>2276</v>
      </c>
      <c r="G167" s="30" t="s">
        <v>1236</v>
      </c>
      <c r="H167" s="30" t="s">
        <v>1236</v>
      </c>
      <c r="I167" s="30" t="s">
        <v>1249</v>
      </c>
      <c r="J167" s="30" t="s">
        <v>1126</v>
      </c>
      <c r="K167" s="30" t="s">
        <v>1237</v>
      </c>
      <c r="L167" s="30">
        <v>0</v>
      </c>
      <c r="M167" s="30">
        <v>0</v>
      </c>
      <c r="N167" s="30">
        <v>0</v>
      </c>
      <c r="O167" s="30">
        <v>115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/>
      <c r="Z167" s="31">
        <v>0</v>
      </c>
      <c r="AA167" s="30" t="b">
        <v>0</v>
      </c>
      <c r="AB167" s="29" t="s">
        <v>705</v>
      </c>
      <c r="AC167" s="30" t="b">
        <v>0</v>
      </c>
      <c r="AD167" s="29" t="s">
        <v>705</v>
      </c>
      <c r="AE167" s="29" t="s">
        <v>705</v>
      </c>
      <c r="AF167" s="29" t="s">
        <v>705</v>
      </c>
      <c r="AG167" s="29" t="s">
        <v>705</v>
      </c>
      <c r="AH167" s="30"/>
      <c r="AI167" s="30"/>
      <c r="AJ167" s="30"/>
      <c r="AK167" s="32">
        <v>44140</v>
      </c>
      <c r="AL167" s="30" t="s">
        <v>1253</v>
      </c>
      <c r="AM167" s="30"/>
      <c r="AN167" s="33"/>
    </row>
    <row r="168" spans="1:40" ht="18" customHeight="1" x14ac:dyDescent="0.25">
      <c r="A168" s="28" t="s">
        <v>1467</v>
      </c>
      <c r="B168" s="29" t="s">
        <v>2274</v>
      </c>
      <c r="C168" s="30" t="s">
        <v>2292</v>
      </c>
      <c r="D168" s="30" t="s">
        <v>2292</v>
      </c>
      <c r="E168" s="30" t="s">
        <v>2292</v>
      </c>
      <c r="F168" s="30" t="s">
        <v>2276</v>
      </c>
      <c r="G168" s="30" t="s">
        <v>1236</v>
      </c>
      <c r="H168" s="30" t="s">
        <v>1236</v>
      </c>
      <c r="I168" s="30" t="s">
        <v>1249</v>
      </c>
      <c r="J168" s="30" t="s">
        <v>1126</v>
      </c>
      <c r="K168" s="30" t="s">
        <v>1237</v>
      </c>
      <c r="L168" s="30">
        <v>0</v>
      </c>
      <c r="M168" s="30">
        <v>0</v>
      </c>
      <c r="N168" s="30">
        <v>0</v>
      </c>
      <c r="O168" s="30">
        <v>115.5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/>
      <c r="Z168" s="31">
        <v>0</v>
      </c>
      <c r="AA168" s="30" t="b">
        <v>0</v>
      </c>
      <c r="AB168" s="29" t="s">
        <v>705</v>
      </c>
      <c r="AC168" s="30" t="b">
        <v>0</v>
      </c>
      <c r="AD168" s="29" t="s">
        <v>705</v>
      </c>
      <c r="AE168" s="29" t="s">
        <v>705</v>
      </c>
      <c r="AF168" s="29" t="s">
        <v>705</v>
      </c>
      <c r="AG168" s="29" t="s">
        <v>705</v>
      </c>
      <c r="AH168" s="30"/>
      <c r="AI168" s="30"/>
      <c r="AJ168" s="30"/>
      <c r="AK168" s="30" t="s">
        <v>1468</v>
      </c>
      <c r="AL168" s="30" t="s">
        <v>1261</v>
      </c>
      <c r="AM168" s="30"/>
      <c r="AN168" s="33"/>
    </row>
    <row r="169" spans="1:40" ht="18" customHeight="1" x14ac:dyDescent="0.25">
      <c r="A169" s="28" t="s">
        <v>1469</v>
      </c>
      <c r="B169" s="29" t="s">
        <v>2274</v>
      </c>
      <c r="C169" s="30" t="s">
        <v>2292</v>
      </c>
      <c r="D169" s="30" t="s">
        <v>2292</v>
      </c>
      <c r="E169" s="30" t="s">
        <v>2292</v>
      </c>
      <c r="F169" s="30" t="s">
        <v>2276</v>
      </c>
      <c r="G169" s="30" t="s">
        <v>1236</v>
      </c>
      <c r="H169" s="30" t="s">
        <v>1236</v>
      </c>
      <c r="I169" s="30" t="s">
        <v>1249</v>
      </c>
      <c r="J169" s="30" t="s">
        <v>1126</v>
      </c>
      <c r="K169" s="30" t="s">
        <v>1237</v>
      </c>
      <c r="L169" s="30">
        <v>0</v>
      </c>
      <c r="M169" s="30">
        <v>0</v>
      </c>
      <c r="N169" s="30">
        <v>0</v>
      </c>
      <c r="O169" s="30">
        <v>116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/>
      <c r="Z169" s="31">
        <v>0</v>
      </c>
      <c r="AA169" s="30" t="b">
        <v>0</v>
      </c>
      <c r="AB169" s="29" t="s">
        <v>705</v>
      </c>
      <c r="AC169" s="30" t="b">
        <v>0</v>
      </c>
      <c r="AD169" s="29" t="s">
        <v>705</v>
      </c>
      <c r="AE169" s="29" t="s">
        <v>705</v>
      </c>
      <c r="AF169" s="29" t="s">
        <v>705</v>
      </c>
      <c r="AG169" s="29" t="s">
        <v>705</v>
      </c>
      <c r="AH169" s="30"/>
      <c r="AI169" s="30"/>
      <c r="AJ169" s="30"/>
      <c r="AK169" s="32">
        <v>41254</v>
      </c>
      <c r="AL169" s="30">
        <v>7777</v>
      </c>
      <c r="AM169" s="32">
        <v>41371</v>
      </c>
      <c r="AN169" s="33"/>
    </row>
    <row r="170" spans="1:40" ht="18" customHeight="1" x14ac:dyDescent="0.25">
      <c r="A170" s="28" t="s">
        <v>1470</v>
      </c>
      <c r="B170" s="29" t="s">
        <v>2274</v>
      </c>
      <c r="C170" s="30" t="s">
        <v>2292</v>
      </c>
      <c r="D170" s="30" t="s">
        <v>2292</v>
      </c>
      <c r="E170" s="30" t="s">
        <v>2292</v>
      </c>
      <c r="F170" s="30" t="s">
        <v>2276</v>
      </c>
      <c r="G170" s="30" t="s">
        <v>1236</v>
      </c>
      <c r="H170" s="30" t="s">
        <v>1236</v>
      </c>
      <c r="I170" s="30" t="s">
        <v>1249</v>
      </c>
      <c r="J170" s="30" t="s">
        <v>1126</v>
      </c>
      <c r="K170" s="30" t="s">
        <v>1237</v>
      </c>
      <c r="L170" s="30">
        <v>0</v>
      </c>
      <c r="M170" s="30">
        <v>0</v>
      </c>
      <c r="N170" s="30">
        <v>0</v>
      </c>
      <c r="O170" s="30">
        <v>116.5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/>
      <c r="Z170" s="31">
        <v>0</v>
      </c>
      <c r="AA170" s="30" t="b">
        <v>0</v>
      </c>
      <c r="AB170" s="29" t="s">
        <v>705</v>
      </c>
      <c r="AC170" s="30" t="b">
        <v>0</v>
      </c>
      <c r="AD170" s="29" t="s">
        <v>705</v>
      </c>
      <c r="AE170" s="29" t="s">
        <v>705</v>
      </c>
      <c r="AF170" s="29" t="s">
        <v>705</v>
      </c>
      <c r="AG170" s="29" t="s">
        <v>705</v>
      </c>
      <c r="AH170" s="30"/>
      <c r="AI170" s="30"/>
      <c r="AJ170" s="30"/>
      <c r="AK170" s="32">
        <v>41978</v>
      </c>
      <c r="AL170" s="30" t="s">
        <v>1253</v>
      </c>
      <c r="AM170" s="30"/>
      <c r="AN170" s="33"/>
    </row>
    <row r="171" spans="1:40" ht="18" customHeight="1" x14ac:dyDescent="0.25">
      <c r="A171" s="28" t="s">
        <v>1471</v>
      </c>
      <c r="B171" s="29" t="s">
        <v>2274</v>
      </c>
      <c r="C171" s="30" t="s">
        <v>2292</v>
      </c>
      <c r="D171" s="30" t="s">
        <v>2292</v>
      </c>
      <c r="E171" s="30" t="s">
        <v>2292</v>
      </c>
      <c r="F171" s="30" t="s">
        <v>2276</v>
      </c>
      <c r="G171" s="30" t="s">
        <v>1236</v>
      </c>
      <c r="H171" s="30" t="s">
        <v>1236</v>
      </c>
      <c r="I171" s="30" t="s">
        <v>1249</v>
      </c>
      <c r="J171" s="30" t="s">
        <v>1126</v>
      </c>
      <c r="K171" s="30" t="s">
        <v>1237</v>
      </c>
      <c r="L171" s="30">
        <v>0</v>
      </c>
      <c r="M171" s="30">
        <v>0</v>
      </c>
      <c r="N171" s="30">
        <v>0</v>
      </c>
      <c r="O171" s="30">
        <v>117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/>
      <c r="Z171" s="31">
        <v>0</v>
      </c>
      <c r="AA171" s="30" t="b">
        <v>0</v>
      </c>
      <c r="AB171" s="29" t="s">
        <v>705</v>
      </c>
      <c r="AC171" s="30" t="b">
        <v>0</v>
      </c>
      <c r="AD171" s="29" t="s">
        <v>705</v>
      </c>
      <c r="AE171" s="29" t="s">
        <v>705</v>
      </c>
      <c r="AF171" s="29" t="s">
        <v>705</v>
      </c>
      <c r="AG171" s="29" t="s">
        <v>705</v>
      </c>
      <c r="AH171" s="30"/>
      <c r="AI171" s="30"/>
      <c r="AJ171" s="30"/>
      <c r="AK171" s="32">
        <v>41254</v>
      </c>
      <c r="AL171" s="30">
        <v>7777</v>
      </c>
      <c r="AM171" s="32">
        <v>41371</v>
      </c>
      <c r="AN171" s="33"/>
    </row>
    <row r="172" spans="1:40" ht="18" customHeight="1" x14ac:dyDescent="0.25">
      <c r="A172" s="28" t="s">
        <v>1472</v>
      </c>
      <c r="B172" s="29" t="s">
        <v>2274</v>
      </c>
      <c r="C172" s="30" t="s">
        <v>2292</v>
      </c>
      <c r="D172" s="30" t="s">
        <v>2292</v>
      </c>
      <c r="E172" s="30" t="s">
        <v>2292</v>
      </c>
      <c r="F172" s="30" t="s">
        <v>2276</v>
      </c>
      <c r="G172" s="30" t="s">
        <v>1236</v>
      </c>
      <c r="H172" s="30" t="s">
        <v>1236</v>
      </c>
      <c r="I172" s="30" t="s">
        <v>1249</v>
      </c>
      <c r="J172" s="30" t="s">
        <v>1126</v>
      </c>
      <c r="K172" s="30" t="s">
        <v>1237</v>
      </c>
      <c r="L172" s="30">
        <v>0</v>
      </c>
      <c r="M172" s="30">
        <v>0</v>
      </c>
      <c r="N172" s="30">
        <v>0</v>
      </c>
      <c r="O172" s="30">
        <v>128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/>
      <c r="Z172" s="31">
        <v>0</v>
      </c>
      <c r="AA172" s="30" t="b">
        <v>0</v>
      </c>
      <c r="AB172" s="29" t="s">
        <v>705</v>
      </c>
      <c r="AC172" s="30" t="b">
        <v>0</v>
      </c>
      <c r="AD172" s="29" t="s">
        <v>705</v>
      </c>
      <c r="AE172" s="29" t="s">
        <v>705</v>
      </c>
      <c r="AF172" s="29" t="s">
        <v>705</v>
      </c>
      <c r="AG172" s="29" t="s">
        <v>705</v>
      </c>
      <c r="AH172" s="30"/>
      <c r="AI172" s="30"/>
      <c r="AJ172" s="30"/>
      <c r="AK172" s="30" t="s">
        <v>1473</v>
      </c>
      <c r="AL172" s="30" t="s">
        <v>1328</v>
      </c>
      <c r="AM172" s="30"/>
      <c r="AN172" s="33"/>
    </row>
    <row r="173" spans="1:40" ht="18" customHeight="1" x14ac:dyDescent="0.25">
      <c r="A173" s="28" t="s">
        <v>1474</v>
      </c>
      <c r="B173" s="29" t="s">
        <v>2274</v>
      </c>
      <c r="C173" s="30" t="s">
        <v>2292</v>
      </c>
      <c r="D173" s="30" t="s">
        <v>2292</v>
      </c>
      <c r="E173" s="30" t="s">
        <v>2292</v>
      </c>
      <c r="F173" s="30" t="s">
        <v>2276</v>
      </c>
      <c r="G173" s="30" t="s">
        <v>1236</v>
      </c>
      <c r="H173" s="30" t="s">
        <v>1236</v>
      </c>
      <c r="I173" s="30" t="s">
        <v>1249</v>
      </c>
      <c r="J173" s="30" t="s">
        <v>1126</v>
      </c>
      <c r="K173" s="30" t="s">
        <v>1237</v>
      </c>
      <c r="L173" s="30">
        <v>0</v>
      </c>
      <c r="M173" s="30">
        <v>0</v>
      </c>
      <c r="N173" s="30">
        <v>0</v>
      </c>
      <c r="O173" s="30">
        <v>128.5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/>
      <c r="Z173" s="31">
        <v>0</v>
      </c>
      <c r="AA173" s="30" t="b">
        <v>0</v>
      </c>
      <c r="AB173" s="29" t="s">
        <v>705</v>
      </c>
      <c r="AC173" s="30" t="b">
        <v>0</v>
      </c>
      <c r="AD173" s="29" t="s">
        <v>705</v>
      </c>
      <c r="AE173" s="29" t="s">
        <v>705</v>
      </c>
      <c r="AF173" s="29" t="s">
        <v>705</v>
      </c>
      <c r="AG173" s="29" t="s">
        <v>705</v>
      </c>
      <c r="AH173" s="30"/>
      <c r="AI173" s="30"/>
      <c r="AJ173" s="30"/>
      <c r="AK173" s="32">
        <v>41254</v>
      </c>
      <c r="AL173" s="30">
        <v>7777</v>
      </c>
      <c r="AM173" s="32">
        <v>41371</v>
      </c>
      <c r="AN173" s="33"/>
    </row>
    <row r="174" spans="1:40" ht="18" customHeight="1" x14ac:dyDescent="0.25">
      <c r="A174" s="28" t="s">
        <v>1475</v>
      </c>
      <c r="B174" s="29" t="s">
        <v>2274</v>
      </c>
      <c r="C174" s="30" t="s">
        <v>2292</v>
      </c>
      <c r="D174" s="30" t="s">
        <v>2292</v>
      </c>
      <c r="E174" s="30" t="s">
        <v>2292</v>
      </c>
      <c r="F174" s="30" t="s">
        <v>2276</v>
      </c>
      <c r="G174" s="30" t="s">
        <v>1236</v>
      </c>
      <c r="H174" s="30" t="s">
        <v>1236</v>
      </c>
      <c r="I174" s="30" t="s">
        <v>1249</v>
      </c>
      <c r="J174" s="30" t="s">
        <v>1126</v>
      </c>
      <c r="K174" s="30" t="s">
        <v>1237</v>
      </c>
      <c r="L174" s="30">
        <v>0</v>
      </c>
      <c r="M174" s="30">
        <v>0</v>
      </c>
      <c r="N174" s="30">
        <v>0</v>
      </c>
      <c r="O174" s="30">
        <v>131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/>
      <c r="Z174" s="31">
        <v>0</v>
      </c>
      <c r="AA174" s="30" t="b">
        <v>0</v>
      </c>
      <c r="AB174" s="29" t="s">
        <v>705</v>
      </c>
      <c r="AC174" s="30" t="b">
        <v>0</v>
      </c>
      <c r="AD174" s="29" t="s">
        <v>705</v>
      </c>
      <c r="AE174" s="29" t="s">
        <v>705</v>
      </c>
      <c r="AF174" s="29" t="s">
        <v>705</v>
      </c>
      <c r="AG174" s="29" t="s">
        <v>705</v>
      </c>
      <c r="AH174" s="30"/>
      <c r="AI174" s="30"/>
      <c r="AJ174" s="30"/>
      <c r="AK174" s="32">
        <v>41254</v>
      </c>
      <c r="AL174" s="30">
        <v>7777</v>
      </c>
      <c r="AM174" s="30"/>
      <c r="AN174" s="33"/>
    </row>
    <row r="175" spans="1:40" ht="18" customHeight="1" x14ac:dyDescent="0.25">
      <c r="A175" s="28" t="s">
        <v>1476</v>
      </c>
      <c r="B175" s="29" t="s">
        <v>2274</v>
      </c>
      <c r="C175" s="30" t="s">
        <v>2292</v>
      </c>
      <c r="D175" s="30" t="s">
        <v>2292</v>
      </c>
      <c r="E175" s="30" t="s">
        <v>2292</v>
      </c>
      <c r="F175" s="30" t="s">
        <v>2276</v>
      </c>
      <c r="G175" s="30" t="s">
        <v>1236</v>
      </c>
      <c r="H175" s="30" t="s">
        <v>1236</v>
      </c>
      <c r="I175" s="30" t="s">
        <v>1249</v>
      </c>
      <c r="J175" s="30" t="s">
        <v>1126</v>
      </c>
      <c r="K175" s="30" t="s">
        <v>1237</v>
      </c>
      <c r="L175" s="30">
        <v>0</v>
      </c>
      <c r="M175" s="30">
        <v>0</v>
      </c>
      <c r="N175" s="30">
        <v>0</v>
      </c>
      <c r="O175" s="30">
        <v>132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/>
      <c r="Z175" s="31">
        <v>0</v>
      </c>
      <c r="AA175" s="30" t="b">
        <v>0</v>
      </c>
      <c r="AB175" s="29" t="s">
        <v>705</v>
      </c>
      <c r="AC175" s="30" t="b">
        <v>0</v>
      </c>
      <c r="AD175" s="29" t="s">
        <v>705</v>
      </c>
      <c r="AE175" s="29" t="s">
        <v>705</v>
      </c>
      <c r="AF175" s="29" t="s">
        <v>705</v>
      </c>
      <c r="AG175" s="29" t="s">
        <v>705</v>
      </c>
      <c r="AH175" s="30"/>
      <c r="AI175" s="30"/>
      <c r="AJ175" s="30"/>
      <c r="AK175" s="30" t="s">
        <v>1477</v>
      </c>
      <c r="AL175" s="30" t="s">
        <v>1253</v>
      </c>
      <c r="AM175" s="30"/>
      <c r="AN175" s="33"/>
    </row>
    <row r="176" spans="1:40" ht="18" customHeight="1" x14ac:dyDescent="0.25">
      <c r="A176" s="28" t="s">
        <v>1478</v>
      </c>
      <c r="B176" s="29" t="s">
        <v>2274</v>
      </c>
      <c r="C176" s="30" t="s">
        <v>2292</v>
      </c>
      <c r="D176" s="30" t="s">
        <v>2292</v>
      </c>
      <c r="E176" s="30" t="s">
        <v>2292</v>
      </c>
      <c r="F176" s="30" t="s">
        <v>2276</v>
      </c>
      <c r="G176" s="30" t="s">
        <v>1236</v>
      </c>
      <c r="H176" s="30" t="s">
        <v>1236</v>
      </c>
      <c r="I176" s="30" t="s">
        <v>1249</v>
      </c>
      <c r="J176" s="30" t="s">
        <v>1126</v>
      </c>
      <c r="K176" s="30" t="s">
        <v>1237</v>
      </c>
      <c r="L176" s="30">
        <v>0</v>
      </c>
      <c r="M176" s="30">
        <v>0</v>
      </c>
      <c r="N176" s="30">
        <v>0</v>
      </c>
      <c r="O176" s="30">
        <v>136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/>
      <c r="Z176" s="31">
        <v>0</v>
      </c>
      <c r="AA176" s="30" t="b">
        <v>0</v>
      </c>
      <c r="AB176" s="29" t="s">
        <v>705</v>
      </c>
      <c r="AC176" s="30" t="b">
        <v>0</v>
      </c>
      <c r="AD176" s="29" t="s">
        <v>705</v>
      </c>
      <c r="AE176" s="29" t="s">
        <v>705</v>
      </c>
      <c r="AF176" s="29" t="s">
        <v>705</v>
      </c>
      <c r="AG176" s="29" t="s">
        <v>705</v>
      </c>
      <c r="AH176" s="30"/>
      <c r="AI176" s="30"/>
      <c r="AJ176" s="30"/>
      <c r="AK176" s="30" t="s">
        <v>1479</v>
      </c>
      <c r="AL176" s="30" t="s">
        <v>1253</v>
      </c>
      <c r="AM176" s="30"/>
      <c r="AN176" s="33"/>
    </row>
    <row r="177" spans="1:40" ht="18" customHeight="1" x14ac:dyDescent="0.25">
      <c r="A177" s="28" t="s">
        <v>1480</v>
      </c>
      <c r="B177" s="29" t="s">
        <v>2274</v>
      </c>
      <c r="C177" s="30" t="s">
        <v>2292</v>
      </c>
      <c r="D177" s="30" t="s">
        <v>2292</v>
      </c>
      <c r="E177" s="30" t="s">
        <v>2292</v>
      </c>
      <c r="F177" s="30" t="s">
        <v>2276</v>
      </c>
      <c r="G177" s="30" t="s">
        <v>1236</v>
      </c>
      <c r="H177" s="30" t="s">
        <v>1236</v>
      </c>
      <c r="I177" s="30" t="s">
        <v>1249</v>
      </c>
      <c r="J177" s="30" t="s">
        <v>1126</v>
      </c>
      <c r="K177" s="30" t="s">
        <v>1237</v>
      </c>
      <c r="L177" s="30">
        <v>0</v>
      </c>
      <c r="M177" s="30">
        <v>0</v>
      </c>
      <c r="N177" s="30">
        <v>0</v>
      </c>
      <c r="O177" s="30">
        <v>139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/>
      <c r="Z177" s="31">
        <v>0</v>
      </c>
      <c r="AA177" s="30" t="b">
        <v>0</v>
      </c>
      <c r="AB177" s="29" t="s">
        <v>705</v>
      </c>
      <c r="AC177" s="30" t="b">
        <v>0</v>
      </c>
      <c r="AD177" s="29" t="s">
        <v>705</v>
      </c>
      <c r="AE177" s="29" t="s">
        <v>705</v>
      </c>
      <c r="AF177" s="29" t="s">
        <v>705</v>
      </c>
      <c r="AG177" s="29" t="s">
        <v>705</v>
      </c>
      <c r="AH177" s="30"/>
      <c r="AI177" s="30"/>
      <c r="AJ177" s="30"/>
      <c r="AK177" s="30" t="s">
        <v>1481</v>
      </c>
      <c r="AL177" s="30" t="s">
        <v>1253</v>
      </c>
      <c r="AM177" s="30"/>
      <c r="AN177" s="33"/>
    </row>
    <row r="178" spans="1:40" ht="18" customHeight="1" x14ac:dyDescent="0.25">
      <c r="A178" s="28" t="s">
        <v>1482</v>
      </c>
      <c r="B178" s="29" t="s">
        <v>2274</v>
      </c>
      <c r="C178" s="30" t="s">
        <v>2292</v>
      </c>
      <c r="D178" s="30" t="s">
        <v>2292</v>
      </c>
      <c r="E178" s="30" t="s">
        <v>2292</v>
      </c>
      <c r="F178" s="30" t="s">
        <v>2276</v>
      </c>
      <c r="G178" s="30" t="s">
        <v>1236</v>
      </c>
      <c r="H178" s="30" t="s">
        <v>1236</v>
      </c>
      <c r="I178" s="30" t="s">
        <v>1249</v>
      </c>
      <c r="J178" s="30" t="s">
        <v>1126</v>
      </c>
      <c r="K178" s="30" t="s">
        <v>1237</v>
      </c>
      <c r="L178" s="30">
        <v>0</v>
      </c>
      <c r="M178" s="30">
        <v>0</v>
      </c>
      <c r="N178" s="30">
        <v>0</v>
      </c>
      <c r="O178" s="30">
        <v>146.5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/>
      <c r="Z178" s="31">
        <v>0</v>
      </c>
      <c r="AA178" s="30" t="b">
        <v>0</v>
      </c>
      <c r="AB178" s="29" t="s">
        <v>705</v>
      </c>
      <c r="AC178" s="30" t="b">
        <v>0</v>
      </c>
      <c r="AD178" s="29" t="s">
        <v>705</v>
      </c>
      <c r="AE178" s="29" t="s">
        <v>705</v>
      </c>
      <c r="AF178" s="29" t="s">
        <v>705</v>
      </c>
      <c r="AG178" s="29" t="s">
        <v>705</v>
      </c>
      <c r="AH178" s="30"/>
      <c r="AI178" s="30"/>
      <c r="AJ178" s="30"/>
      <c r="AK178" s="30" t="s">
        <v>1483</v>
      </c>
      <c r="AL178" s="30" t="s">
        <v>1253</v>
      </c>
      <c r="AM178" s="30" t="s">
        <v>1483</v>
      </c>
      <c r="AN178" s="33" t="s">
        <v>1253</v>
      </c>
    </row>
    <row r="179" spans="1:40" ht="18" customHeight="1" x14ac:dyDescent="0.25">
      <c r="A179" s="28" t="s">
        <v>1484</v>
      </c>
      <c r="B179" s="29" t="s">
        <v>2274</v>
      </c>
      <c r="C179" s="30" t="s">
        <v>2292</v>
      </c>
      <c r="D179" s="30" t="s">
        <v>2292</v>
      </c>
      <c r="E179" s="30" t="s">
        <v>2292</v>
      </c>
      <c r="F179" s="30" t="s">
        <v>2276</v>
      </c>
      <c r="G179" s="30" t="s">
        <v>1236</v>
      </c>
      <c r="H179" s="30" t="s">
        <v>1236</v>
      </c>
      <c r="I179" s="30" t="s">
        <v>1249</v>
      </c>
      <c r="J179" s="30" t="s">
        <v>1126</v>
      </c>
      <c r="K179" s="30" t="s">
        <v>1237</v>
      </c>
      <c r="L179" s="30">
        <v>0</v>
      </c>
      <c r="M179" s="30">
        <v>0</v>
      </c>
      <c r="N179" s="30">
        <v>0</v>
      </c>
      <c r="O179" s="30">
        <v>147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/>
      <c r="Z179" s="31">
        <v>0</v>
      </c>
      <c r="AA179" s="30" t="b">
        <v>0</v>
      </c>
      <c r="AB179" s="29" t="s">
        <v>705</v>
      </c>
      <c r="AC179" s="30" t="b">
        <v>0</v>
      </c>
      <c r="AD179" s="29" t="s">
        <v>705</v>
      </c>
      <c r="AE179" s="29" t="s">
        <v>705</v>
      </c>
      <c r="AF179" s="29" t="s">
        <v>705</v>
      </c>
      <c r="AG179" s="29" t="s">
        <v>705</v>
      </c>
      <c r="AH179" s="30"/>
      <c r="AI179" s="30"/>
      <c r="AJ179" s="30"/>
      <c r="AK179" s="32">
        <v>44963</v>
      </c>
      <c r="AL179" s="30" t="s">
        <v>1253</v>
      </c>
      <c r="AM179" s="30"/>
      <c r="AN179" s="33"/>
    </row>
    <row r="180" spans="1:40" ht="18" customHeight="1" x14ac:dyDescent="0.25">
      <c r="A180" s="28" t="s">
        <v>1485</v>
      </c>
      <c r="B180" s="29" t="s">
        <v>2274</v>
      </c>
      <c r="C180" s="30" t="s">
        <v>2292</v>
      </c>
      <c r="D180" s="30" t="s">
        <v>2292</v>
      </c>
      <c r="E180" s="30" t="s">
        <v>2292</v>
      </c>
      <c r="F180" s="30" t="s">
        <v>2276</v>
      </c>
      <c r="G180" s="30" t="s">
        <v>1236</v>
      </c>
      <c r="H180" s="30" t="s">
        <v>1236</v>
      </c>
      <c r="I180" s="30" t="s">
        <v>1249</v>
      </c>
      <c r="J180" s="30" t="s">
        <v>1126</v>
      </c>
      <c r="K180" s="30" t="s">
        <v>1237</v>
      </c>
      <c r="L180" s="30">
        <v>0</v>
      </c>
      <c r="M180" s="30">
        <v>0</v>
      </c>
      <c r="N180" s="30">
        <v>0</v>
      </c>
      <c r="O180" s="30">
        <v>147.5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/>
      <c r="Z180" s="31">
        <v>0</v>
      </c>
      <c r="AA180" s="30" t="b">
        <v>0</v>
      </c>
      <c r="AB180" s="29" t="s">
        <v>705</v>
      </c>
      <c r="AC180" s="30" t="b">
        <v>0</v>
      </c>
      <c r="AD180" s="29" t="s">
        <v>705</v>
      </c>
      <c r="AE180" s="29" t="s">
        <v>705</v>
      </c>
      <c r="AF180" s="29" t="s">
        <v>705</v>
      </c>
      <c r="AG180" s="29" t="s">
        <v>705</v>
      </c>
      <c r="AH180" s="30"/>
      <c r="AI180" s="30"/>
      <c r="AJ180" s="30"/>
      <c r="AK180" s="32">
        <v>44844</v>
      </c>
      <c r="AL180" s="30" t="s">
        <v>1253</v>
      </c>
      <c r="AM180" s="30"/>
      <c r="AN180" s="33"/>
    </row>
    <row r="181" spans="1:40" ht="18" customHeight="1" x14ac:dyDescent="0.25">
      <c r="A181" s="28" t="s">
        <v>1486</v>
      </c>
      <c r="B181" s="29" t="s">
        <v>2274</v>
      </c>
      <c r="C181" s="30" t="s">
        <v>2292</v>
      </c>
      <c r="D181" s="30" t="s">
        <v>2292</v>
      </c>
      <c r="E181" s="30" t="s">
        <v>2292</v>
      </c>
      <c r="F181" s="30" t="s">
        <v>2276</v>
      </c>
      <c r="G181" s="30" t="s">
        <v>1236</v>
      </c>
      <c r="H181" s="30" t="s">
        <v>1236</v>
      </c>
      <c r="I181" s="30" t="s">
        <v>1249</v>
      </c>
      <c r="J181" s="30" t="s">
        <v>1126</v>
      </c>
      <c r="K181" s="30" t="s">
        <v>1237</v>
      </c>
      <c r="L181" s="30">
        <v>0</v>
      </c>
      <c r="M181" s="30">
        <v>0</v>
      </c>
      <c r="N181" s="30">
        <v>0</v>
      </c>
      <c r="O181" s="30">
        <v>148.5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/>
      <c r="Z181" s="31">
        <v>0</v>
      </c>
      <c r="AA181" s="30" t="b">
        <v>0</v>
      </c>
      <c r="AB181" s="29" t="s">
        <v>705</v>
      </c>
      <c r="AC181" s="30" t="b">
        <v>0</v>
      </c>
      <c r="AD181" s="29" t="s">
        <v>705</v>
      </c>
      <c r="AE181" s="29" t="s">
        <v>705</v>
      </c>
      <c r="AF181" s="29" t="s">
        <v>705</v>
      </c>
      <c r="AG181" s="29" t="s">
        <v>705</v>
      </c>
      <c r="AH181" s="30"/>
      <c r="AI181" s="30"/>
      <c r="AJ181" s="30"/>
      <c r="AK181" s="32">
        <v>44748</v>
      </c>
      <c r="AL181" s="30" t="s">
        <v>1253</v>
      </c>
      <c r="AM181" s="30"/>
      <c r="AN181" s="33"/>
    </row>
    <row r="182" spans="1:40" ht="18" customHeight="1" x14ac:dyDescent="0.25">
      <c r="A182" s="28" t="s">
        <v>1487</v>
      </c>
      <c r="B182" s="29" t="s">
        <v>2274</v>
      </c>
      <c r="C182" s="30" t="s">
        <v>2292</v>
      </c>
      <c r="D182" s="30" t="s">
        <v>2292</v>
      </c>
      <c r="E182" s="30" t="s">
        <v>2292</v>
      </c>
      <c r="F182" s="30" t="s">
        <v>2276</v>
      </c>
      <c r="G182" s="30" t="s">
        <v>1236</v>
      </c>
      <c r="H182" s="30" t="s">
        <v>1236</v>
      </c>
      <c r="I182" s="30" t="s">
        <v>1249</v>
      </c>
      <c r="J182" s="30" t="s">
        <v>1126</v>
      </c>
      <c r="K182" s="30" t="s">
        <v>1237</v>
      </c>
      <c r="L182" s="30">
        <v>0</v>
      </c>
      <c r="M182" s="30">
        <v>0</v>
      </c>
      <c r="N182" s="30">
        <v>0</v>
      </c>
      <c r="O182" s="30">
        <v>150.5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/>
      <c r="Z182" s="31">
        <v>0</v>
      </c>
      <c r="AA182" s="30" t="b">
        <v>0</v>
      </c>
      <c r="AB182" s="29" t="s">
        <v>705</v>
      </c>
      <c r="AC182" s="30" t="b">
        <v>0</v>
      </c>
      <c r="AD182" s="29" t="s">
        <v>705</v>
      </c>
      <c r="AE182" s="29" t="s">
        <v>705</v>
      </c>
      <c r="AF182" s="29" t="s">
        <v>705</v>
      </c>
      <c r="AG182" s="29" t="s">
        <v>705</v>
      </c>
      <c r="AH182" s="30"/>
      <c r="AI182" s="30"/>
      <c r="AJ182" s="30"/>
      <c r="AK182" s="30" t="s">
        <v>1488</v>
      </c>
      <c r="AL182" s="30" t="s">
        <v>1253</v>
      </c>
      <c r="AM182" s="30"/>
      <c r="AN182" s="33"/>
    </row>
    <row r="183" spans="1:40" ht="18" customHeight="1" x14ac:dyDescent="0.25">
      <c r="A183" s="28" t="s">
        <v>1489</v>
      </c>
      <c r="B183" s="29" t="s">
        <v>2274</v>
      </c>
      <c r="C183" s="30" t="s">
        <v>2292</v>
      </c>
      <c r="D183" s="30" t="s">
        <v>2292</v>
      </c>
      <c r="E183" s="30" t="s">
        <v>2292</v>
      </c>
      <c r="F183" s="30" t="s">
        <v>2276</v>
      </c>
      <c r="G183" s="30" t="s">
        <v>1236</v>
      </c>
      <c r="H183" s="30" t="s">
        <v>1236</v>
      </c>
      <c r="I183" s="30" t="s">
        <v>1249</v>
      </c>
      <c r="J183" s="30" t="s">
        <v>1126</v>
      </c>
      <c r="K183" s="30" t="s">
        <v>1237</v>
      </c>
      <c r="L183" s="30">
        <v>0</v>
      </c>
      <c r="M183" s="30">
        <v>0</v>
      </c>
      <c r="N183" s="30">
        <v>0</v>
      </c>
      <c r="O183" s="30">
        <v>154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/>
      <c r="Z183" s="31">
        <v>0</v>
      </c>
      <c r="AA183" s="30" t="b">
        <v>0</v>
      </c>
      <c r="AB183" s="29" t="s">
        <v>705</v>
      </c>
      <c r="AC183" s="30" t="b">
        <v>0</v>
      </c>
      <c r="AD183" s="29" t="s">
        <v>705</v>
      </c>
      <c r="AE183" s="29" t="s">
        <v>705</v>
      </c>
      <c r="AF183" s="29" t="s">
        <v>705</v>
      </c>
      <c r="AG183" s="29" t="s">
        <v>705</v>
      </c>
      <c r="AH183" s="30"/>
      <c r="AI183" s="30"/>
      <c r="AJ183" s="30"/>
      <c r="AK183" s="32">
        <v>41254</v>
      </c>
      <c r="AL183" s="30">
        <v>7777</v>
      </c>
      <c r="AM183" s="32">
        <v>41371</v>
      </c>
      <c r="AN183" s="33"/>
    </row>
    <row r="184" spans="1:40" ht="18" customHeight="1" x14ac:dyDescent="0.25">
      <c r="A184" s="28" t="s">
        <v>1490</v>
      </c>
      <c r="B184" s="29" t="s">
        <v>2274</v>
      </c>
      <c r="C184" s="30" t="s">
        <v>2292</v>
      </c>
      <c r="D184" s="30" t="s">
        <v>2292</v>
      </c>
      <c r="E184" s="30" t="s">
        <v>2292</v>
      </c>
      <c r="F184" s="30" t="s">
        <v>2276</v>
      </c>
      <c r="G184" s="30" t="s">
        <v>1236</v>
      </c>
      <c r="H184" s="30" t="s">
        <v>1236</v>
      </c>
      <c r="I184" s="30" t="s">
        <v>1249</v>
      </c>
      <c r="J184" s="30" t="s">
        <v>1126</v>
      </c>
      <c r="K184" s="30" t="s">
        <v>1237</v>
      </c>
      <c r="L184" s="30">
        <v>0</v>
      </c>
      <c r="M184" s="30">
        <v>0</v>
      </c>
      <c r="N184" s="30">
        <v>0</v>
      </c>
      <c r="O184" s="30">
        <v>156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/>
      <c r="Z184" s="31">
        <v>0</v>
      </c>
      <c r="AA184" s="30" t="b">
        <v>0</v>
      </c>
      <c r="AB184" s="29" t="s">
        <v>705</v>
      </c>
      <c r="AC184" s="30" t="b">
        <v>0</v>
      </c>
      <c r="AD184" s="29" t="s">
        <v>705</v>
      </c>
      <c r="AE184" s="29" t="s">
        <v>705</v>
      </c>
      <c r="AF184" s="29" t="s">
        <v>705</v>
      </c>
      <c r="AG184" s="29" t="s">
        <v>705</v>
      </c>
      <c r="AH184" s="30"/>
      <c r="AI184" s="30"/>
      <c r="AJ184" s="30"/>
      <c r="AK184" s="30" t="s">
        <v>1491</v>
      </c>
      <c r="AL184" s="30" t="s">
        <v>1253</v>
      </c>
      <c r="AM184" s="30"/>
      <c r="AN184" s="33"/>
    </row>
    <row r="185" spans="1:40" ht="18" customHeight="1" x14ac:dyDescent="0.25">
      <c r="A185" s="28" t="s">
        <v>1492</v>
      </c>
      <c r="B185" s="29" t="s">
        <v>2274</v>
      </c>
      <c r="C185" s="30" t="s">
        <v>2292</v>
      </c>
      <c r="D185" s="30" t="s">
        <v>2292</v>
      </c>
      <c r="E185" s="30" t="s">
        <v>2292</v>
      </c>
      <c r="F185" s="30" t="s">
        <v>2276</v>
      </c>
      <c r="G185" s="30" t="s">
        <v>1236</v>
      </c>
      <c r="H185" s="30" t="s">
        <v>1236</v>
      </c>
      <c r="I185" s="30" t="s">
        <v>1249</v>
      </c>
      <c r="J185" s="30" t="s">
        <v>1126</v>
      </c>
      <c r="K185" s="30" t="s">
        <v>1237</v>
      </c>
      <c r="L185" s="30">
        <v>0</v>
      </c>
      <c r="M185" s="30">
        <v>0</v>
      </c>
      <c r="N185" s="30">
        <v>0</v>
      </c>
      <c r="O185" s="30">
        <v>157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/>
      <c r="Z185" s="31">
        <v>0</v>
      </c>
      <c r="AA185" s="30" t="b">
        <v>0</v>
      </c>
      <c r="AB185" s="29" t="s">
        <v>705</v>
      </c>
      <c r="AC185" s="30" t="b">
        <v>0</v>
      </c>
      <c r="AD185" s="29" t="s">
        <v>705</v>
      </c>
      <c r="AE185" s="29" t="s">
        <v>705</v>
      </c>
      <c r="AF185" s="29" t="s">
        <v>705</v>
      </c>
      <c r="AG185" s="29" t="s">
        <v>705</v>
      </c>
      <c r="AH185" s="30"/>
      <c r="AI185" s="30"/>
      <c r="AJ185" s="30"/>
      <c r="AK185" s="30" t="s">
        <v>1493</v>
      </c>
      <c r="AL185" s="30" t="s">
        <v>1253</v>
      </c>
      <c r="AM185" s="30"/>
      <c r="AN185" s="33"/>
    </row>
    <row r="186" spans="1:40" ht="18" customHeight="1" x14ac:dyDescent="0.25">
      <c r="A186" s="28" t="s">
        <v>1494</v>
      </c>
      <c r="B186" s="29" t="s">
        <v>2274</v>
      </c>
      <c r="C186" s="30" t="s">
        <v>2292</v>
      </c>
      <c r="D186" s="30" t="s">
        <v>2292</v>
      </c>
      <c r="E186" s="30" t="s">
        <v>2292</v>
      </c>
      <c r="F186" s="30" t="s">
        <v>2276</v>
      </c>
      <c r="G186" s="30" t="s">
        <v>1236</v>
      </c>
      <c r="H186" s="30" t="s">
        <v>1236</v>
      </c>
      <c r="I186" s="30" t="s">
        <v>1249</v>
      </c>
      <c r="J186" s="30" t="s">
        <v>1126</v>
      </c>
      <c r="K186" s="30" t="s">
        <v>1237</v>
      </c>
      <c r="L186" s="30">
        <v>0</v>
      </c>
      <c r="M186" s="30">
        <v>0</v>
      </c>
      <c r="N186" s="30">
        <v>0</v>
      </c>
      <c r="O186" s="30">
        <v>184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/>
      <c r="Z186" s="31">
        <v>0</v>
      </c>
      <c r="AA186" s="30" t="b">
        <v>0</v>
      </c>
      <c r="AB186" s="29" t="s">
        <v>705</v>
      </c>
      <c r="AC186" s="30" t="b">
        <v>0</v>
      </c>
      <c r="AD186" s="29" t="s">
        <v>705</v>
      </c>
      <c r="AE186" s="29" t="s">
        <v>705</v>
      </c>
      <c r="AF186" s="29" t="s">
        <v>705</v>
      </c>
      <c r="AG186" s="29" t="s">
        <v>705</v>
      </c>
      <c r="AH186" s="30"/>
      <c r="AI186" s="30"/>
      <c r="AJ186" s="30"/>
      <c r="AK186" s="32">
        <v>41254</v>
      </c>
      <c r="AL186" s="30">
        <v>7777</v>
      </c>
      <c r="AM186" s="32">
        <v>41371</v>
      </c>
      <c r="AN186" s="33"/>
    </row>
    <row r="187" spans="1:40" ht="18" customHeight="1" x14ac:dyDescent="0.25">
      <c r="A187" s="28" t="s">
        <v>1495</v>
      </c>
      <c r="B187" s="29" t="s">
        <v>2274</v>
      </c>
      <c r="C187" s="30" t="s">
        <v>2292</v>
      </c>
      <c r="D187" s="30" t="s">
        <v>2292</v>
      </c>
      <c r="E187" s="30" t="s">
        <v>2292</v>
      </c>
      <c r="F187" s="30" t="s">
        <v>2276</v>
      </c>
      <c r="G187" s="30" t="s">
        <v>1236</v>
      </c>
      <c r="H187" s="30" t="s">
        <v>1236</v>
      </c>
      <c r="I187" s="30" t="s">
        <v>1249</v>
      </c>
      <c r="J187" s="30" t="s">
        <v>1126</v>
      </c>
      <c r="K187" s="30" t="s">
        <v>1237</v>
      </c>
      <c r="L187" s="30">
        <v>0</v>
      </c>
      <c r="M187" s="30">
        <v>0</v>
      </c>
      <c r="N187" s="30">
        <v>0</v>
      </c>
      <c r="O187" s="30">
        <v>185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/>
      <c r="Z187" s="31">
        <v>0</v>
      </c>
      <c r="AA187" s="30" t="b">
        <v>0</v>
      </c>
      <c r="AB187" s="29" t="s">
        <v>705</v>
      </c>
      <c r="AC187" s="30" t="b">
        <v>0</v>
      </c>
      <c r="AD187" s="29" t="s">
        <v>705</v>
      </c>
      <c r="AE187" s="29" t="s">
        <v>705</v>
      </c>
      <c r="AF187" s="29" t="s">
        <v>705</v>
      </c>
      <c r="AG187" s="29" t="s">
        <v>705</v>
      </c>
      <c r="AH187" s="30"/>
      <c r="AI187" s="30"/>
      <c r="AJ187" s="30"/>
      <c r="AK187" s="32">
        <v>41254</v>
      </c>
      <c r="AL187" s="30">
        <v>7777</v>
      </c>
      <c r="AM187" s="32">
        <v>41371</v>
      </c>
      <c r="AN187" s="33"/>
    </row>
    <row r="188" spans="1:40" ht="18" customHeight="1" x14ac:dyDescent="0.25">
      <c r="A188" s="28" t="s">
        <v>1496</v>
      </c>
      <c r="B188" s="29" t="s">
        <v>2274</v>
      </c>
      <c r="C188" s="30" t="s">
        <v>2292</v>
      </c>
      <c r="D188" s="30" t="s">
        <v>2292</v>
      </c>
      <c r="E188" s="30" t="s">
        <v>2292</v>
      </c>
      <c r="F188" s="30" t="s">
        <v>2276</v>
      </c>
      <c r="G188" s="30" t="s">
        <v>1236</v>
      </c>
      <c r="H188" s="30" t="s">
        <v>1236</v>
      </c>
      <c r="I188" s="30" t="s">
        <v>1249</v>
      </c>
      <c r="J188" s="30" t="s">
        <v>1126</v>
      </c>
      <c r="K188" s="30" t="s">
        <v>1237</v>
      </c>
      <c r="L188" s="30">
        <v>0</v>
      </c>
      <c r="M188" s="30">
        <v>0</v>
      </c>
      <c r="N188" s="30">
        <v>0</v>
      </c>
      <c r="O188" s="30">
        <v>188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/>
      <c r="Z188" s="31">
        <v>0</v>
      </c>
      <c r="AA188" s="30" t="b">
        <v>0</v>
      </c>
      <c r="AB188" s="29" t="s">
        <v>705</v>
      </c>
      <c r="AC188" s="30" t="b">
        <v>0</v>
      </c>
      <c r="AD188" s="29" t="s">
        <v>705</v>
      </c>
      <c r="AE188" s="29" t="s">
        <v>705</v>
      </c>
      <c r="AF188" s="29" t="s">
        <v>705</v>
      </c>
      <c r="AG188" s="29" t="s">
        <v>705</v>
      </c>
      <c r="AH188" s="30"/>
      <c r="AI188" s="30"/>
      <c r="AJ188" s="30"/>
      <c r="AK188" s="32">
        <v>41401</v>
      </c>
      <c r="AL188" s="30"/>
      <c r="AM188" s="30"/>
      <c r="AN188" s="33"/>
    </row>
    <row r="189" spans="1:40" ht="18" customHeight="1" x14ac:dyDescent="0.25">
      <c r="A189" s="28" t="s">
        <v>1497</v>
      </c>
      <c r="B189" s="29" t="s">
        <v>2274</v>
      </c>
      <c r="C189" s="30" t="s">
        <v>2292</v>
      </c>
      <c r="D189" s="30" t="s">
        <v>2292</v>
      </c>
      <c r="E189" s="30" t="s">
        <v>2292</v>
      </c>
      <c r="F189" s="30" t="s">
        <v>2276</v>
      </c>
      <c r="G189" s="30" t="s">
        <v>1236</v>
      </c>
      <c r="H189" s="30" t="s">
        <v>1236</v>
      </c>
      <c r="I189" s="30" t="s">
        <v>1249</v>
      </c>
      <c r="J189" s="30" t="s">
        <v>1126</v>
      </c>
      <c r="K189" s="30" t="s">
        <v>1237</v>
      </c>
      <c r="L189" s="30">
        <v>0</v>
      </c>
      <c r="M189" s="30">
        <v>0</v>
      </c>
      <c r="N189" s="30">
        <v>0</v>
      </c>
      <c r="O189" s="30">
        <v>198.5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/>
      <c r="Z189" s="31">
        <v>0</v>
      </c>
      <c r="AA189" s="30" t="b">
        <v>0</v>
      </c>
      <c r="AB189" s="29" t="s">
        <v>705</v>
      </c>
      <c r="AC189" s="30" t="b">
        <v>0</v>
      </c>
      <c r="AD189" s="29" t="s">
        <v>705</v>
      </c>
      <c r="AE189" s="29" t="s">
        <v>705</v>
      </c>
      <c r="AF189" s="29" t="s">
        <v>705</v>
      </c>
      <c r="AG189" s="29" t="s">
        <v>705</v>
      </c>
      <c r="AH189" s="30"/>
      <c r="AI189" s="30"/>
      <c r="AJ189" s="30"/>
      <c r="AK189" s="32">
        <v>41254</v>
      </c>
      <c r="AL189" s="30">
        <v>7777</v>
      </c>
      <c r="AM189" s="32">
        <v>41371</v>
      </c>
      <c r="AN189" s="33"/>
    </row>
    <row r="190" spans="1:40" ht="18" customHeight="1" x14ac:dyDescent="0.25">
      <c r="A190" s="28" t="s">
        <v>1498</v>
      </c>
      <c r="B190" s="29" t="s">
        <v>2274</v>
      </c>
      <c r="C190" s="30" t="s">
        <v>2292</v>
      </c>
      <c r="D190" s="30" t="s">
        <v>2292</v>
      </c>
      <c r="E190" s="30" t="s">
        <v>2292</v>
      </c>
      <c r="F190" s="30" t="s">
        <v>2276</v>
      </c>
      <c r="G190" s="30" t="s">
        <v>1236</v>
      </c>
      <c r="H190" s="30" t="s">
        <v>1236</v>
      </c>
      <c r="I190" s="30" t="s">
        <v>1249</v>
      </c>
      <c r="J190" s="30" t="s">
        <v>1126</v>
      </c>
      <c r="K190" s="30" t="s">
        <v>1237</v>
      </c>
      <c r="L190" s="30">
        <v>0</v>
      </c>
      <c r="M190" s="30">
        <v>0</v>
      </c>
      <c r="N190" s="30">
        <v>0</v>
      </c>
      <c r="O190" s="30">
        <v>237.5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/>
      <c r="Z190" s="31">
        <v>0</v>
      </c>
      <c r="AA190" s="30" t="b">
        <v>0</v>
      </c>
      <c r="AB190" s="29" t="s">
        <v>705</v>
      </c>
      <c r="AC190" s="30" t="b">
        <v>0</v>
      </c>
      <c r="AD190" s="29" t="s">
        <v>705</v>
      </c>
      <c r="AE190" s="29" t="s">
        <v>705</v>
      </c>
      <c r="AF190" s="29" t="s">
        <v>705</v>
      </c>
      <c r="AG190" s="29" t="s">
        <v>705</v>
      </c>
      <c r="AH190" s="30"/>
      <c r="AI190" s="30"/>
      <c r="AJ190" s="30"/>
      <c r="AK190" s="30" t="s">
        <v>1499</v>
      </c>
      <c r="AL190" s="30" t="s">
        <v>1253</v>
      </c>
      <c r="AM190" s="30"/>
      <c r="AN190" s="33"/>
    </row>
    <row r="191" spans="1:40" ht="18" customHeight="1" x14ac:dyDescent="0.25">
      <c r="A191" s="28" t="s">
        <v>1500</v>
      </c>
      <c r="B191" s="29" t="s">
        <v>2274</v>
      </c>
      <c r="C191" s="30" t="s">
        <v>2292</v>
      </c>
      <c r="D191" s="30" t="s">
        <v>2292</v>
      </c>
      <c r="E191" s="30" t="s">
        <v>2292</v>
      </c>
      <c r="F191" s="30" t="s">
        <v>2276</v>
      </c>
      <c r="G191" s="30" t="s">
        <v>1236</v>
      </c>
      <c r="H191" s="30" t="s">
        <v>1236</v>
      </c>
      <c r="I191" s="30" t="s">
        <v>1249</v>
      </c>
      <c r="J191" s="30" t="s">
        <v>1126</v>
      </c>
      <c r="K191" s="30" t="s">
        <v>1237</v>
      </c>
      <c r="L191" s="30">
        <v>0</v>
      </c>
      <c r="M191" s="30">
        <v>0</v>
      </c>
      <c r="N191" s="30">
        <v>0</v>
      </c>
      <c r="O191" s="30">
        <v>350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/>
      <c r="Z191" s="31">
        <v>0</v>
      </c>
      <c r="AA191" s="30" t="b">
        <v>0</v>
      </c>
      <c r="AB191" s="29" t="s">
        <v>705</v>
      </c>
      <c r="AC191" s="30" t="b">
        <v>0</v>
      </c>
      <c r="AD191" s="29" t="s">
        <v>705</v>
      </c>
      <c r="AE191" s="29" t="s">
        <v>705</v>
      </c>
      <c r="AF191" s="29" t="s">
        <v>705</v>
      </c>
      <c r="AG191" s="29" t="s">
        <v>705</v>
      </c>
      <c r="AH191" s="30"/>
      <c r="AI191" s="30"/>
      <c r="AJ191" s="30"/>
      <c r="AK191" s="32">
        <v>45141</v>
      </c>
      <c r="AL191" s="30" t="s">
        <v>1253</v>
      </c>
      <c r="AM191" s="30"/>
      <c r="AN191" s="33"/>
    </row>
    <row r="192" spans="1:40" ht="18" customHeight="1" x14ac:dyDescent="0.25">
      <c r="A192" s="28" t="s">
        <v>1501</v>
      </c>
      <c r="B192" s="29" t="s">
        <v>2274</v>
      </c>
      <c r="C192" s="30" t="s">
        <v>2292</v>
      </c>
      <c r="D192" s="30" t="s">
        <v>2292</v>
      </c>
      <c r="E192" s="30" t="s">
        <v>2292</v>
      </c>
      <c r="F192" s="30" t="s">
        <v>2276</v>
      </c>
      <c r="G192" s="30" t="s">
        <v>1236</v>
      </c>
      <c r="H192" s="30" t="s">
        <v>1236</v>
      </c>
      <c r="I192" s="30" t="s">
        <v>1249</v>
      </c>
      <c r="J192" s="30" t="s">
        <v>1126</v>
      </c>
      <c r="K192" s="30" t="s">
        <v>1237</v>
      </c>
      <c r="L192" s="30">
        <v>0</v>
      </c>
      <c r="M192" s="30">
        <v>0</v>
      </c>
      <c r="N192" s="30">
        <v>0</v>
      </c>
      <c r="O192" s="30">
        <v>37.5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/>
      <c r="Z192" s="31">
        <v>0</v>
      </c>
      <c r="AA192" s="30" t="b">
        <v>0</v>
      </c>
      <c r="AB192" s="29" t="s">
        <v>705</v>
      </c>
      <c r="AC192" s="30" t="b">
        <v>0</v>
      </c>
      <c r="AD192" s="29" t="s">
        <v>705</v>
      </c>
      <c r="AE192" s="29" t="s">
        <v>705</v>
      </c>
      <c r="AF192" s="29" t="s">
        <v>705</v>
      </c>
      <c r="AG192" s="29" t="s">
        <v>705</v>
      </c>
      <c r="AH192" s="30"/>
      <c r="AI192" s="30"/>
      <c r="AJ192" s="30"/>
      <c r="AK192" s="32">
        <v>42648</v>
      </c>
      <c r="AL192" s="30" t="s">
        <v>1261</v>
      </c>
      <c r="AM192" s="30"/>
      <c r="AN192" s="33"/>
    </row>
    <row r="193" spans="1:40" ht="18" customHeight="1" x14ac:dyDescent="0.25">
      <c r="A193" s="28" t="s">
        <v>1502</v>
      </c>
      <c r="B193" s="29" t="s">
        <v>2274</v>
      </c>
      <c r="C193" s="30" t="s">
        <v>2292</v>
      </c>
      <c r="D193" s="30" t="s">
        <v>2292</v>
      </c>
      <c r="E193" s="30" t="s">
        <v>2292</v>
      </c>
      <c r="F193" s="30" t="s">
        <v>2276</v>
      </c>
      <c r="G193" s="30" t="s">
        <v>1236</v>
      </c>
      <c r="H193" s="30" t="s">
        <v>1236</v>
      </c>
      <c r="I193" s="30" t="s">
        <v>1249</v>
      </c>
      <c r="J193" s="30" t="s">
        <v>1126</v>
      </c>
      <c r="K193" s="30" t="s">
        <v>1237</v>
      </c>
      <c r="L193" s="30">
        <v>0</v>
      </c>
      <c r="M193" s="30">
        <v>0</v>
      </c>
      <c r="N193" s="30">
        <v>0</v>
      </c>
      <c r="O193" s="30">
        <v>39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/>
      <c r="Z193" s="31">
        <v>0</v>
      </c>
      <c r="AA193" s="30" t="b">
        <v>0</v>
      </c>
      <c r="AB193" s="29" t="s">
        <v>705</v>
      </c>
      <c r="AC193" s="30" t="b">
        <v>0</v>
      </c>
      <c r="AD193" s="29" t="s">
        <v>705</v>
      </c>
      <c r="AE193" s="29" t="s">
        <v>705</v>
      </c>
      <c r="AF193" s="29" t="s">
        <v>705</v>
      </c>
      <c r="AG193" s="29" t="s">
        <v>705</v>
      </c>
      <c r="AH193" s="30"/>
      <c r="AI193" s="30"/>
      <c r="AJ193" s="30"/>
      <c r="AK193" s="30" t="s">
        <v>1491</v>
      </c>
      <c r="AL193" s="30" t="s">
        <v>1253</v>
      </c>
      <c r="AM193" s="30"/>
      <c r="AN193" s="33"/>
    </row>
    <row r="194" spans="1:40" ht="18" customHeight="1" x14ac:dyDescent="0.25">
      <c r="A194" s="28" t="s">
        <v>1503</v>
      </c>
      <c r="B194" s="29" t="s">
        <v>2274</v>
      </c>
      <c r="C194" s="30" t="s">
        <v>2292</v>
      </c>
      <c r="D194" s="30" t="s">
        <v>2292</v>
      </c>
      <c r="E194" s="30" t="s">
        <v>2292</v>
      </c>
      <c r="F194" s="30" t="s">
        <v>2276</v>
      </c>
      <c r="G194" s="30" t="s">
        <v>1236</v>
      </c>
      <c r="H194" s="30" t="s">
        <v>1236</v>
      </c>
      <c r="I194" s="30" t="s">
        <v>1249</v>
      </c>
      <c r="J194" s="30" t="s">
        <v>1126</v>
      </c>
      <c r="K194" s="30" t="s">
        <v>1237</v>
      </c>
      <c r="L194" s="30">
        <v>0</v>
      </c>
      <c r="M194" s="30">
        <v>0</v>
      </c>
      <c r="N194" s="30">
        <v>0</v>
      </c>
      <c r="O194" s="30">
        <v>42.5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/>
      <c r="Z194" s="31">
        <v>0</v>
      </c>
      <c r="AA194" s="30" t="b">
        <v>0</v>
      </c>
      <c r="AB194" s="29" t="s">
        <v>705</v>
      </c>
      <c r="AC194" s="30" t="b">
        <v>0</v>
      </c>
      <c r="AD194" s="29" t="s">
        <v>705</v>
      </c>
      <c r="AE194" s="29" t="s">
        <v>705</v>
      </c>
      <c r="AF194" s="29" t="s">
        <v>705</v>
      </c>
      <c r="AG194" s="29" t="s">
        <v>705</v>
      </c>
      <c r="AH194" s="30"/>
      <c r="AI194" s="30"/>
      <c r="AJ194" s="30"/>
      <c r="AK194" s="32">
        <v>41650</v>
      </c>
      <c r="AL194" s="30" t="s">
        <v>1253</v>
      </c>
      <c r="AM194" s="30"/>
      <c r="AN194" s="33"/>
    </row>
    <row r="195" spans="1:40" ht="18" customHeight="1" x14ac:dyDescent="0.25">
      <c r="A195" s="28" t="s">
        <v>1504</v>
      </c>
      <c r="B195" s="29" t="s">
        <v>2274</v>
      </c>
      <c r="C195" s="30" t="s">
        <v>2292</v>
      </c>
      <c r="D195" s="30" t="s">
        <v>2292</v>
      </c>
      <c r="E195" s="30" t="s">
        <v>2292</v>
      </c>
      <c r="F195" s="30" t="s">
        <v>2276</v>
      </c>
      <c r="G195" s="30" t="s">
        <v>1236</v>
      </c>
      <c r="H195" s="30" t="s">
        <v>1236</v>
      </c>
      <c r="I195" s="30" t="s">
        <v>1249</v>
      </c>
      <c r="J195" s="30" t="s">
        <v>1126</v>
      </c>
      <c r="K195" s="30" t="s">
        <v>1237</v>
      </c>
      <c r="L195" s="30">
        <v>0</v>
      </c>
      <c r="M195" s="30">
        <v>0</v>
      </c>
      <c r="N195" s="30">
        <v>0</v>
      </c>
      <c r="O195" s="30">
        <v>46.5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/>
      <c r="Z195" s="31">
        <v>0</v>
      </c>
      <c r="AA195" s="30" t="b">
        <v>0</v>
      </c>
      <c r="AB195" s="29" t="s">
        <v>705</v>
      </c>
      <c r="AC195" s="30" t="b">
        <v>0</v>
      </c>
      <c r="AD195" s="29" t="s">
        <v>705</v>
      </c>
      <c r="AE195" s="29" t="s">
        <v>705</v>
      </c>
      <c r="AF195" s="29" t="s">
        <v>705</v>
      </c>
      <c r="AG195" s="29" t="s">
        <v>705</v>
      </c>
      <c r="AH195" s="30"/>
      <c r="AI195" s="30"/>
      <c r="AJ195" s="30"/>
      <c r="AK195" s="32">
        <v>41254</v>
      </c>
      <c r="AL195" s="30">
        <v>7777</v>
      </c>
      <c r="AM195" s="32">
        <v>41371</v>
      </c>
      <c r="AN195" s="33"/>
    </row>
    <row r="196" spans="1:40" ht="18" customHeight="1" x14ac:dyDescent="0.25">
      <c r="A196" s="28" t="s">
        <v>1505</v>
      </c>
      <c r="B196" s="29" t="s">
        <v>2274</v>
      </c>
      <c r="C196" s="30" t="s">
        <v>2292</v>
      </c>
      <c r="D196" s="30" t="s">
        <v>2292</v>
      </c>
      <c r="E196" s="30" t="s">
        <v>2292</v>
      </c>
      <c r="F196" s="30" t="s">
        <v>2276</v>
      </c>
      <c r="G196" s="30" t="s">
        <v>1236</v>
      </c>
      <c r="H196" s="30" t="s">
        <v>1236</v>
      </c>
      <c r="I196" s="30" t="s">
        <v>1249</v>
      </c>
      <c r="J196" s="30" t="s">
        <v>1126</v>
      </c>
      <c r="K196" s="30" t="s">
        <v>1237</v>
      </c>
      <c r="L196" s="30">
        <v>0</v>
      </c>
      <c r="M196" s="30">
        <v>0</v>
      </c>
      <c r="N196" s="30">
        <v>0</v>
      </c>
      <c r="O196" s="30">
        <v>47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/>
      <c r="Z196" s="31">
        <v>0</v>
      </c>
      <c r="AA196" s="30" t="b">
        <v>0</v>
      </c>
      <c r="AB196" s="29" t="s">
        <v>705</v>
      </c>
      <c r="AC196" s="30" t="b">
        <v>0</v>
      </c>
      <c r="AD196" s="29" t="s">
        <v>705</v>
      </c>
      <c r="AE196" s="29" t="s">
        <v>705</v>
      </c>
      <c r="AF196" s="29" t="s">
        <v>705</v>
      </c>
      <c r="AG196" s="29" t="s">
        <v>705</v>
      </c>
      <c r="AH196" s="30"/>
      <c r="AI196" s="30"/>
      <c r="AJ196" s="30"/>
      <c r="AK196" s="32">
        <v>44533</v>
      </c>
      <c r="AL196" s="30" t="s">
        <v>1253</v>
      </c>
      <c r="AM196" s="30"/>
      <c r="AN196" s="33"/>
    </row>
    <row r="197" spans="1:40" ht="18" customHeight="1" x14ac:dyDescent="0.25">
      <c r="A197" s="28" t="s">
        <v>1506</v>
      </c>
      <c r="B197" s="29" t="s">
        <v>2274</v>
      </c>
      <c r="C197" s="30" t="s">
        <v>2292</v>
      </c>
      <c r="D197" s="30" t="s">
        <v>2292</v>
      </c>
      <c r="E197" s="30" t="s">
        <v>2292</v>
      </c>
      <c r="F197" s="30" t="s">
        <v>2276</v>
      </c>
      <c r="G197" s="30" t="s">
        <v>1236</v>
      </c>
      <c r="H197" s="30" t="s">
        <v>1236</v>
      </c>
      <c r="I197" s="30" t="s">
        <v>1249</v>
      </c>
      <c r="J197" s="30" t="s">
        <v>1126</v>
      </c>
      <c r="K197" s="30" t="s">
        <v>1237</v>
      </c>
      <c r="L197" s="30">
        <v>0</v>
      </c>
      <c r="M197" s="30">
        <v>0</v>
      </c>
      <c r="N197" s="30">
        <v>0</v>
      </c>
      <c r="O197" s="30">
        <v>47.5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/>
      <c r="Z197" s="31">
        <v>0</v>
      </c>
      <c r="AA197" s="30" t="b">
        <v>0</v>
      </c>
      <c r="AB197" s="29" t="s">
        <v>705</v>
      </c>
      <c r="AC197" s="30" t="b">
        <v>0</v>
      </c>
      <c r="AD197" s="29" t="s">
        <v>705</v>
      </c>
      <c r="AE197" s="29" t="s">
        <v>705</v>
      </c>
      <c r="AF197" s="29" t="s">
        <v>705</v>
      </c>
      <c r="AG197" s="29" t="s">
        <v>705</v>
      </c>
      <c r="AH197" s="30"/>
      <c r="AI197" s="30"/>
      <c r="AJ197" s="30"/>
      <c r="AK197" s="32">
        <v>41254</v>
      </c>
      <c r="AL197" s="30">
        <v>7777</v>
      </c>
      <c r="AM197" s="32">
        <v>41371</v>
      </c>
      <c r="AN197" s="33"/>
    </row>
    <row r="198" spans="1:40" ht="18" customHeight="1" x14ac:dyDescent="0.25">
      <c r="A198" s="28" t="s">
        <v>1507</v>
      </c>
      <c r="B198" s="29" t="s">
        <v>2274</v>
      </c>
      <c r="C198" s="30" t="s">
        <v>2292</v>
      </c>
      <c r="D198" s="30" t="s">
        <v>2292</v>
      </c>
      <c r="E198" s="30" t="s">
        <v>2292</v>
      </c>
      <c r="F198" s="30" t="s">
        <v>2276</v>
      </c>
      <c r="G198" s="30" t="s">
        <v>1236</v>
      </c>
      <c r="H198" s="30" t="s">
        <v>1236</v>
      </c>
      <c r="I198" s="30" t="s">
        <v>1249</v>
      </c>
      <c r="J198" s="30" t="s">
        <v>1126</v>
      </c>
      <c r="K198" s="30" t="s">
        <v>1237</v>
      </c>
      <c r="L198" s="30">
        <v>0</v>
      </c>
      <c r="M198" s="30">
        <v>0</v>
      </c>
      <c r="N198" s="30">
        <v>0</v>
      </c>
      <c r="O198" s="30">
        <v>48.5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/>
      <c r="Z198" s="31">
        <v>0</v>
      </c>
      <c r="AA198" s="30" t="b">
        <v>0</v>
      </c>
      <c r="AB198" s="29" t="s">
        <v>705</v>
      </c>
      <c r="AC198" s="30" t="b">
        <v>0</v>
      </c>
      <c r="AD198" s="29" t="s">
        <v>705</v>
      </c>
      <c r="AE198" s="29" t="s">
        <v>705</v>
      </c>
      <c r="AF198" s="29" t="s">
        <v>705</v>
      </c>
      <c r="AG198" s="29" t="s">
        <v>705</v>
      </c>
      <c r="AH198" s="30"/>
      <c r="AI198" s="30"/>
      <c r="AJ198" s="30"/>
      <c r="AK198" s="32">
        <v>41254</v>
      </c>
      <c r="AL198" s="30">
        <v>7777</v>
      </c>
      <c r="AM198" s="32">
        <v>41371</v>
      </c>
      <c r="AN198" s="33"/>
    </row>
    <row r="199" spans="1:40" ht="18" customHeight="1" x14ac:dyDescent="0.25">
      <c r="A199" s="28" t="s">
        <v>1508</v>
      </c>
      <c r="B199" s="29" t="s">
        <v>2274</v>
      </c>
      <c r="C199" s="30" t="s">
        <v>2292</v>
      </c>
      <c r="D199" s="30" t="s">
        <v>2292</v>
      </c>
      <c r="E199" s="30" t="s">
        <v>2292</v>
      </c>
      <c r="F199" s="30" t="s">
        <v>2276</v>
      </c>
      <c r="G199" s="30" t="s">
        <v>1236</v>
      </c>
      <c r="H199" s="30" t="s">
        <v>1236</v>
      </c>
      <c r="I199" s="30" t="s">
        <v>1249</v>
      </c>
      <c r="J199" s="30" t="s">
        <v>1126</v>
      </c>
      <c r="K199" s="30" t="s">
        <v>1237</v>
      </c>
      <c r="L199" s="30">
        <v>0</v>
      </c>
      <c r="M199" s="30">
        <v>0</v>
      </c>
      <c r="N199" s="30">
        <v>0</v>
      </c>
      <c r="O199" s="30">
        <v>51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/>
      <c r="Z199" s="31">
        <v>0</v>
      </c>
      <c r="AA199" s="30" t="b">
        <v>0</v>
      </c>
      <c r="AB199" s="29" t="s">
        <v>705</v>
      </c>
      <c r="AC199" s="30" t="b">
        <v>0</v>
      </c>
      <c r="AD199" s="29" t="s">
        <v>705</v>
      </c>
      <c r="AE199" s="29" t="s">
        <v>705</v>
      </c>
      <c r="AF199" s="29" t="s">
        <v>705</v>
      </c>
      <c r="AG199" s="29" t="s">
        <v>705</v>
      </c>
      <c r="AH199" s="30"/>
      <c r="AI199" s="30"/>
      <c r="AJ199" s="30"/>
      <c r="AK199" s="32">
        <v>44989</v>
      </c>
      <c r="AL199" s="30" t="s">
        <v>1253</v>
      </c>
      <c r="AM199" s="30"/>
      <c r="AN199" s="33"/>
    </row>
    <row r="200" spans="1:40" ht="18" customHeight="1" x14ac:dyDescent="0.25">
      <c r="A200" s="28" t="s">
        <v>1509</v>
      </c>
      <c r="B200" s="29" t="s">
        <v>2274</v>
      </c>
      <c r="C200" s="30" t="s">
        <v>2292</v>
      </c>
      <c r="D200" s="30" t="s">
        <v>2292</v>
      </c>
      <c r="E200" s="30" t="s">
        <v>2292</v>
      </c>
      <c r="F200" s="30" t="s">
        <v>2276</v>
      </c>
      <c r="G200" s="30" t="s">
        <v>1236</v>
      </c>
      <c r="H200" s="30" t="s">
        <v>1236</v>
      </c>
      <c r="I200" s="30" t="s">
        <v>1249</v>
      </c>
      <c r="J200" s="30" t="s">
        <v>1126</v>
      </c>
      <c r="K200" s="30" t="s">
        <v>1237</v>
      </c>
      <c r="L200" s="30">
        <v>0</v>
      </c>
      <c r="M200" s="30">
        <v>0</v>
      </c>
      <c r="N200" s="30">
        <v>0</v>
      </c>
      <c r="O200" s="30">
        <v>55.5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/>
      <c r="Z200" s="31">
        <v>0</v>
      </c>
      <c r="AA200" s="30" t="b">
        <v>0</v>
      </c>
      <c r="AB200" s="29" t="s">
        <v>705</v>
      </c>
      <c r="AC200" s="30" t="b">
        <v>0</v>
      </c>
      <c r="AD200" s="29" t="s">
        <v>705</v>
      </c>
      <c r="AE200" s="29" t="s">
        <v>705</v>
      </c>
      <c r="AF200" s="29" t="s">
        <v>705</v>
      </c>
      <c r="AG200" s="29" t="s">
        <v>705</v>
      </c>
      <c r="AH200" s="30"/>
      <c r="AI200" s="30"/>
      <c r="AJ200" s="30"/>
      <c r="AK200" s="30" t="s">
        <v>1510</v>
      </c>
      <c r="AL200" s="30" t="s">
        <v>1261</v>
      </c>
      <c r="AM200" s="30"/>
      <c r="AN200" s="33"/>
    </row>
    <row r="201" spans="1:40" ht="18" customHeight="1" x14ac:dyDescent="0.25">
      <c r="A201" s="28" t="s">
        <v>1511</v>
      </c>
      <c r="B201" s="29" t="s">
        <v>2274</v>
      </c>
      <c r="C201" s="30" t="s">
        <v>2292</v>
      </c>
      <c r="D201" s="30" t="s">
        <v>2292</v>
      </c>
      <c r="E201" s="30" t="s">
        <v>2292</v>
      </c>
      <c r="F201" s="30" t="s">
        <v>2276</v>
      </c>
      <c r="G201" s="30" t="s">
        <v>1236</v>
      </c>
      <c r="H201" s="30" t="s">
        <v>1236</v>
      </c>
      <c r="I201" s="30" t="s">
        <v>1249</v>
      </c>
      <c r="J201" s="30" t="s">
        <v>1126</v>
      </c>
      <c r="K201" s="30" t="s">
        <v>1237</v>
      </c>
      <c r="L201" s="30">
        <v>0</v>
      </c>
      <c r="M201" s="30">
        <v>0</v>
      </c>
      <c r="N201" s="30">
        <v>0</v>
      </c>
      <c r="O201" s="30">
        <v>56.5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/>
      <c r="Z201" s="31">
        <v>0</v>
      </c>
      <c r="AA201" s="30" t="b">
        <v>0</v>
      </c>
      <c r="AB201" s="29" t="s">
        <v>705</v>
      </c>
      <c r="AC201" s="30" t="b">
        <v>0</v>
      </c>
      <c r="AD201" s="29" t="s">
        <v>705</v>
      </c>
      <c r="AE201" s="29" t="s">
        <v>705</v>
      </c>
      <c r="AF201" s="29" t="s">
        <v>705</v>
      </c>
      <c r="AG201" s="29" t="s">
        <v>705</v>
      </c>
      <c r="AH201" s="30"/>
      <c r="AI201" s="30"/>
      <c r="AJ201" s="30"/>
      <c r="AK201" s="32">
        <v>41401</v>
      </c>
      <c r="AL201" s="30"/>
      <c r="AM201" s="32">
        <v>41345</v>
      </c>
      <c r="AN201" s="33">
        <v>7777</v>
      </c>
    </row>
    <row r="202" spans="1:40" ht="18" customHeight="1" x14ac:dyDescent="0.25">
      <c r="A202" s="28" t="s">
        <v>1512</v>
      </c>
      <c r="B202" s="29" t="s">
        <v>2274</v>
      </c>
      <c r="C202" s="30" t="s">
        <v>2292</v>
      </c>
      <c r="D202" s="30" t="s">
        <v>2292</v>
      </c>
      <c r="E202" s="30" t="s">
        <v>2292</v>
      </c>
      <c r="F202" s="30" t="s">
        <v>2276</v>
      </c>
      <c r="G202" s="30" t="s">
        <v>1236</v>
      </c>
      <c r="H202" s="30" t="s">
        <v>1236</v>
      </c>
      <c r="I202" s="30" t="s">
        <v>1249</v>
      </c>
      <c r="J202" s="30" t="s">
        <v>1126</v>
      </c>
      <c r="K202" s="30" t="s">
        <v>1237</v>
      </c>
      <c r="L202" s="30">
        <v>0</v>
      </c>
      <c r="M202" s="30">
        <v>0</v>
      </c>
      <c r="N202" s="30">
        <v>0</v>
      </c>
      <c r="O202" s="30">
        <v>57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/>
      <c r="Z202" s="31">
        <v>0</v>
      </c>
      <c r="AA202" s="30" t="b">
        <v>0</v>
      </c>
      <c r="AB202" s="29" t="s">
        <v>705</v>
      </c>
      <c r="AC202" s="30" t="b">
        <v>0</v>
      </c>
      <c r="AD202" s="29" t="s">
        <v>705</v>
      </c>
      <c r="AE202" s="29" t="s">
        <v>705</v>
      </c>
      <c r="AF202" s="29" t="s">
        <v>705</v>
      </c>
      <c r="AG202" s="29" t="s">
        <v>705</v>
      </c>
      <c r="AH202" s="30"/>
      <c r="AI202" s="30"/>
      <c r="AJ202" s="30"/>
      <c r="AK202" s="32">
        <v>41254</v>
      </c>
      <c r="AL202" s="30">
        <v>7777</v>
      </c>
      <c r="AM202" s="32">
        <v>41371</v>
      </c>
      <c r="AN202" s="33"/>
    </row>
    <row r="203" spans="1:40" ht="18" customHeight="1" x14ac:dyDescent="0.25">
      <c r="A203" s="28" t="s">
        <v>1513</v>
      </c>
      <c r="B203" s="29" t="s">
        <v>2274</v>
      </c>
      <c r="C203" s="30" t="s">
        <v>2292</v>
      </c>
      <c r="D203" s="30" t="s">
        <v>2292</v>
      </c>
      <c r="E203" s="30" t="s">
        <v>2292</v>
      </c>
      <c r="F203" s="30" t="s">
        <v>2276</v>
      </c>
      <c r="G203" s="30" t="s">
        <v>1236</v>
      </c>
      <c r="H203" s="30" t="s">
        <v>1236</v>
      </c>
      <c r="I203" s="30" t="s">
        <v>1249</v>
      </c>
      <c r="J203" s="30" t="s">
        <v>1126</v>
      </c>
      <c r="K203" s="30" t="s">
        <v>1237</v>
      </c>
      <c r="L203" s="30">
        <v>0</v>
      </c>
      <c r="M203" s="30">
        <v>0</v>
      </c>
      <c r="N203" s="30">
        <v>0</v>
      </c>
      <c r="O203" s="30">
        <v>576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/>
      <c r="Z203" s="31">
        <v>0</v>
      </c>
      <c r="AA203" s="30" t="b">
        <v>0</v>
      </c>
      <c r="AB203" s="29" t="s">
        <v>705</v>
      </c>
      <c r="AC203" s="30" t="b">
        <v>0</v>
      </c>
      <c r="AD203" s="29" t="s">
        <v>705</v>
      </c>
      <c r="AE203" s="29" t="s">
        <v>705</v>
      </c>
      <c r="AF203" s="29" t="s">
        <v>705</v>
      </c>
      <c r="AG203" s="29" t="s">
        <v>705</v>
      </c>
      <c r="AH203" s="30"/>
      <c r="AI203" s="30"/>
      <c r="AJ203" s="30"/>
      <c r="AK203" s="30" t="s">
        <v>1514</v>
      </c>
      <c r="AL203" s="30" t="s">
        <v>1253</v>
      </c>
      <c r="AM203" s="30"/>
      <c r="AN203" s="33"/>
    </row>
    <row r="204" spans="1:40" ht="18" customHeight="1" x14ac:dyDescent="0.25">
      <c r="A204" s="28" t="s">
        <v>1515</v>
      </c>
      <c r="B204" s="29" t="s">
        <v>2274</v>
      </c>
      <c r="C204" s="30" t="s">
        <v>2292</v>
      </c>
      <c r="D204" s="30" t="s">
        <v>2292</v>
      </c>
      <c r="E204" s="30" t="s">
        <v>2292</v>
      </c>
      <c r="F204" s="30" t="s">
        <v>2276</v>
      </c>
      <c r="G204" s="30" t="s">
        <v>1236</v>
      </c>
      <c r="H204" s="30" t="s">
        <v>1236</v>
      </c>
      <c r="I204" s="30" t="s">
        <v>1249</v>
      </c>
      <c r="J204" s="30" t="s">
        <v>1126</v>
      </c>
      <c r="K204" s="30" t="s">
        <v>1237</v>
      </c>
      <c r="L204" s="30">
        <v>0</v>
      </c>
      <c r="M204" s="30">
        <v>0</v>
      </c>
      <c r="N204" s="30">
        <v>0</v>
      </c>
      <c r="O204" s="30">
        <v>58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/>
      <c r="Z204" s="31">
        <v>0</v>
      </c>
      <c r="AA204" s="30" t="b">
        <v>0</v>
      </c>
      <c r="AB204" s="29" t="s">
        <v>705</v>
      </c>
      <c r="AC204" s="30" t="b">
        <v>0</v>
      </c>
      <c r="AD204" s="29" t="s">
        <v>705</v>
      </c>
      <c r="AE204" s="29" t="s">
        <v>705</v>
      </c>
      <c r="AF204" s="29" t="s">
        <v>705</v>
      </c>
      <c r="AG204" s="29" t="s">
        <v>705</v>
      </c>
      <c r="AH204" s="30"/>
      <c r="AI204" s="30"/>
      <c r="AJ204" s="30"/>
      <c r="AK204" s="32">
        <v>41254</v>
      </c>
      <c r="AL204" s="30">
        <v>7777</v>
      </c>
      <c r="AM204" s="32">
        <v>41371</v>
      </c>
      <c r="AN204" s="33"/>
    </row>
    <row r="205" spans="1:40" ht="18" customHeight="1" x14ac:dyDescent="0.25">
      <c r="A205" s="28" t="s">
        <v>1516</v>
      </c>
      <c r="B205" s="29" t="s">
        <v>2274</v>
      </c>
      <c r="C205" s="30" t="s">
        <v>2292</v>
      </c>
      <c r="D205" s="30" t="s">
        <v>2292</v>
      </c>
      <c r="E205" s="30" t="s">
        <v>2292</v>
      </c>
      <c r="F205" s="30" t="s">
        <v>2276</v>
      </c>
      <c r="G205" s="30" t="s">
        <v>1236</v>
      </c>
      <c r="H205" s="30" t="s">
        <v>1236</v>
      </c>
      <c r="I205" s="30" t="s">
        <v>1249</v>
      </c>
      <c r="J205" s="30" t="s">
        <v>1126</v>
      </c>
      <c r="K205" s="30" t="s">
        <v>1237</v>
      </c>
      <c r="L205" s="30">
        <v>0</v>
      </c>
      <c r="M205" s="30">
        <v>0</v>
      </c>
      <c r="N205" s="30">
        <v>0</v>
      </c>
      <c r="O205" s="30">
        <v>58.5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/>
      <c r="Z205" s="31">
        <v>0</v>
      </c>
      <c r="AA205" s="30" t="b">
        <v>0</v>
      </c>
      <c r="AB205" s="29" t="s">
        <v>705</v>
      </c>
      <c r="AC205" s="30" t="b">
        <v>0</v>
      </c>
      <c r="AD205" s="29" t="s">
        <v>705</v>
      </c>
      <c r="AE205" s="29" t="s">
        <v>705</v>
      </c>
      <c r="AF205" s="29" t="s">
        <v>705</v>
      </c>
      <c r="AG205" s="29" t="s">
        <v>705</v>
      </c>
      <c r="AH205" s="30"/>
      <c r="AI205" s="30"/>
      <c r="AJ205" s="30"/>
      <c r="AK205" s="30" t="s">
        <v>1362</v>
      </c>
      <c r="AL205" s="30" t="s">
        <v>1261</v>
      </c>
      <c r="AM205" s="30"/>
      <c r="AN205" s="33"/>
    </row>
    <row r="206" spans="1:40" ht="18" customHeight="1" x14ac:dyDescent="0.25">
      <c r="A206" s="28" t="s">
        <v>1517</v>
      </c>
      <c r="B206" s="29" t="s">
        <v>2274</v>
      </c>
      <c r="C206" s="30" t="s">
        <v>2292</v>
      </c>
      <c r="D206" s="30" t="s">
        <v>2292</v>
      </c>
      <c r="E206" s="30" t="s">
        <v>2292</v>
      </c>
      <c r="F206" s="30" t="s">
        <v>2276</v>
      </c>
      <c r="G206" s="30" t="s">
        <v>1236</v>
      </c>
      <c r="H206" s="30" t="s">
        <v>1236</v>
      </c>
      <c r="I206" s="30" t="s">
        <v>1249</v>
      </c>
      <c r="J206" s="30" t="s">
        <v>1126</v>
      </c>
      <c r="K206" s="30" t="s">
        <v>1237</v>
      </c>
      <c r="L206" s="30">
        <v>0</v>
      </c>
      <c r="M206" s="30">
        <v>0</v>
      </c>
      <c r="N206" s="30">
        <v>0</v>
      </c>
      <c r="O206" s="30">
        <v>652.5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/>
      <c r="Z206" s="31">
        <v>0</v>
      </c>
      <c r="AA206" s="30" t="b">
        <v>0</v>
      </c>
      <c r="AB206" s="29" t="s">
        <v>705</v>
      </c>
      <c r="AC206" s="30" t="b">
        <v>0</v>
      </c>
      <c r="AD206" s="29" t="s">
        <v>705</v>
      </c>
      <c r="AE206" s="29" t="s">
        <v>705</v>
      </c>
      <c r="AF206" s="29" t="s">
        <v>705</v>
      </c>
      <c r="AG206" s="29" t="s">
        <v>705</v>
      </c>
      <c r="AH206" s="30"/>
      <c r="AI206" s="30"/>
      <c r="AJ206" s="30"/>
      <c r="AK206" s="30" t="s">
        <v>1298</v>
      </c>
      <c r="AL206" s="30" t="s">
        <v>1261</v>
      </c>
      <c r="AM206" s="30"/>
      <c r="AN206" s="33"/>
    </row>
    <row r="207" spans="1:40" ht="18" customHeight="1" x14ac:dyDescent="0.25">
      <c r="A207" s="28" t="s">
        <v>1518</v>
      </c>
      <c r="B207" s="29" t="s">
        <v>2274</v>
      </c>
      <c r="C207" s="30" t="s">
        <v>2292</v>
      </c>
      <c r="D207" s="30" t="s">
        <v>2292</v>
      </c>
      <c r="E207" s="30" t="s">
        <v>2292</v>
      </c>
      <c r="F207" s="30" t="s">
        <v>2276</v>
      </c>
      <c r="G207" s="30" t="s">
        <v>1236</v>
      </c>
      <c r="H207" s="30" t="s">
        <v>1236</v>
      </c>
      <c r="I207" s="30" t="s">
        <v>1249</v>
      </c>
      <c r="J207" s="30" t="s">
        <v>1126</v>
      </c>
      <c r="K207" s="30" t="s">
        <v>1237</v>
      </c>
      <c r="L207" s="30">
        <v>0</v>
      </c>
      <c r="M207" s="30">
        <v>0</v>
      </c>
      <c r="N207" s="30">
        <v>0</v>
      </c>
      <c r="O207" s="30">
        <v>655</v>
      </c>
      <c r="P207" s="30">
        <v>0</v>
      </c>
      <c r="Q207" s="30">
        <v>0</v>
      </c>
      <c r="R207" s="30">
        <v>0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/>
      <c r="Z207" s="31">
        <v>0</v>
      </c>
      <c r="AA207" s="30" t="b">
        <v>0</v>
      </c>
      <c r="AB207" s="29" t="s">
        <v>705</v>
      </c>
      <c r="AC207" s="30" t="b">
        <v>0</v>
      </c>
      <c r="AD207" s="29" t="s">
        <v>705</v>
      </c>
      <c r="AE207" s="29" t="s">
        <v>705</v>
      </c>
      <c r="AF207" s="29" t="s">
        <v>705</v>
      </c>
      <c r="AG207" s="29" t="s">
        <v>705</v>
      </c>
      <c r="AH207" s="30"/>
      <c r="AI207" s="30"/>
      <c r="AJ207" s="30"/>
      <c r="AK207" s="32">
        <v>41401</v>
      </c>
      <c r="AL207" s="30"/>
      <c r="AM207" s="30"/>
      <c r="AN207" s="33"/>
    </row>
    <row r="208" spans="1:40" ht="18" customHeight="1" x14ac:dyDescent="0.25">
      <c r="A208" s="28" t="s">
        <v>1519</v>
      </c>
      <c r="B208" s="29" t="s">
        <v>2274</v>
      </c>
      <c r="C208" s="30" t="s">
        <v>2292</v>
      </c>
      <c r="D208" s="30" t="s">
        <v>2292</v>
      </c>
      <c r="E208" s="30" t="s">
        <v>2292</v>
      </c>
      <c r="F208" s="30" t="s">
        <v>2276</v>
      </c>
      <c r="G208" s="30" t="s">
        <v>1236</v>
      </c>
      <c r="H208" s="30" t="s">
        <v>1236</v>
      </c>
      <c r="I208" s="30" t="s">
        <v>1249</v>
      </c>
      <c r="J208" s="30" t="s">
        <v>1126</v>
      </c>
      <c r="K208" s="30" t="s">
        <v>1237</v>
      </c>
      <c r="L208" s="30">
        <v>0</v>
      </c>
      <c r="M208" s="30">
        <v>0</v>
      </c>
      <c r="N208" s="30">
        <v>0</v>
      </c>
      <c r="O208" s="30">
        <v>66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/>
      <c r="Z208" s="31">
        <v>0</v>
      </c>
      <c r="AA208" s="30" t="b">
        <v>0</v>
      </c>
      <c r="AB208" s="29" t="s">
        <v>705</v>
      </c>
      <c r="AC208" s="30" t="b">
        <v>0</v>
      </c>
      <c r="AD208" s="29" t="s">
        <v>705</v>
      </c>
      <c r="AE208" s="29" t="s">
        <v>705</v>
      </c>
      <c r="AF208" s="29" t="s">
        <v>705</v>
      </c>
      <c r="AG208" s="29" t="s">
        <v>705</v>
      </c>
      <c r="AH208" s="30"/>
      <c r="AI208" s="30"/>
      <c r="AJ208" s="30"/>
      <c r="AK208" s="32">
        <v>41254</v>
      </c>
      <c r="AL208" s="30">
        <v>7777</v>
      </c>
      <c r="AM208" s="30" t="s">
        <v>1520</v>
      </c>
      <c r="AN208" s="33" t="s">
        <v>1355</v>
      </c>
    </row>
    <row r="209" spans="1:40" ht="18" customHeight="1" x14ac:dyDescent="0.25">
      <c r="A209" s="28" t="s">
        <v>1521</v>
      </c>
      <c r="B209" s="29" t="s">
        <v>2274</v>
      </c>
      <c r="C209" s="30" t="s">
        <v>2292</v>
      </c>
      <c r="D209" s="30" t="s">
        <v>2292</v>
      </c>
      <c r="E209" s="30" t="s">
        <v>2292</v>
      </c>
      <c r="F209" s="30" t="s">
        <v>2276</v>
      </c>
      <c r="G209" s="30" t="s">
        <v>1236</v>
      </c>
      <c r="H209" s="30" t="s">
        <v>1236</v>
      </c>
      <c r="I209" s="30" t="s">
        <v>1249</v>
      </c>
      <c r="J209" s="30" t="s">
        <v>1126</v>
      </c>
      <c r="K209" s="30" t="s">
        <v>1237</v>
      </c>
      <c r="L209" s="30">
        <v>0</v>
      </c>
      <c r="M209" s="30">
        <v>0</v>
      </c>
      <c r="N209" s="30">
        <v>0</v>
      </c>
      <c r="O209" s="30">
        <v>66.5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/>
      <c r="Z209" s="31">
        <v>0</v>
      </c>
      <c r="AA209" s="30" t="b">
        <v>0</v>
      </c>
      <c r="AB209" s="29" t="s">
        <v>705</v>
      </c>
      <c r="AC209" s="30" t="b">
        <v>0</v>
      </c>
      <c r="AD209" s="29" t="s">
        <v>705</v>
      </c>
      <c r="AE209" s="29" t="s">
        <v>705</v>
      </c>
      <c r="AF209" s="29" t="s">
        <v>705</v>
      </c>
      <c r="AG209" s="29" t="s">
        <v>705</v>
      </c>
      <c r="AH209" s="30"/>
      <c r="AI209" s="30"/>
      <c r="AJ209" s="30"/>
      <c r="AK209" s="32">
        <v>41254</v>
      </c>
      <c r="AL209" s="30">
        <v>7777</v>
      </c>
      <c r="AM209" s="32">
        <v>41371</v>
      </c>
      <c r="AN209" s="33"/>
    </row>
    <row r="210" spans="1:40" ht="18" customHeight="1" x14ac:dyDescent="0.25">
      <c r="A210" s="28" t="s">
        <v>1522</v>
      </c>
      <c r="B210" s="29" t="s">
        <v>2274</v>
      </c>
      <c r="C210" s="30" t="s">
        <v>2292</v>
      </c>
      <c r="D210" s="30" t="s">
        <v>2292</v>
      </c>
      <c r="E210" s="30" t="s">
        <v>2292</v>
      </c>
      <c r="F210" s="30" t="s">
        <v>2276</v>
      </c>
      <c r="G210" s="30" t="s">
        <v>1236</v>
      </c>
      <c r="H210" s="30" t="s">
        <v>1236</v>
      </c>
      <c r="I210" s="30" t="s">
        <v>1249</v>
      </c>
      <c r="J210" s="30" t="s">
        <v>1126</v>
      </c>
      <c r="K210" s="30" t="s">
        <v>1237</v>
      </c>
      <c r="L210" s="30">
        <v>0</v>
      </c>
      <c r="M210" s="30">
        <v>0</v>
      </c>
      <c r="N210" s="30">
        <v>0</v>
      </c>
      <c r="O210" s="30">
        <v>67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/>
      <c r="Z210" s="31">
        <v>0</v>
      </c>
      <c r="AA210" s="30" t="b">
        <v>0</v>
      </c>
      <c r="AB210" s="29" t="s">
        <v>705</v>
      </c>
      <c r="AC210" s="30" t="b">
        <v>0</v>
      </c>
      <c r="AD210" s="29" t="s">
        <v>705</v>
      </c>
      <c r="AE210" s="29" t="s">
        <v>705</v>
      </c>
      <c r="AF210" s="29" t="s">
        <v>705</v>
      </c>
      <c r="AG210" s="29" t="s">
        <v>705</v>
      </c>
      <c r="AH210" s="30"/>
      <c r="AI210" s="30"/>
      <c r="AJ210" s="30"/>
      <c r="AK210" s="32">
        <v>42402</v>
      </c>
      <c r="AL210" s="30" t="s">
        <v>1261</v>
      </c>
      <c r="AM210" s="30"/>
      <c r="AN210" s="33"/>
    </row>
    <row r="211" spans="1:40" ht="18" customHeight="1" x14ac:dyDescent="0.25">
      <c r="A211" s="28" t="s">
        <v>1523</v>
      </c>
      <c r="B211" s="29" t="s">
        <v>2274</v>
      </c>
      <c r="C211" s="30" t="s">
        <v>2292</v>
      </c>
      <c r="D211" s="30" t="s">
        <v>2292</v>
      </c>
      <c r="E211" s="30" t="s">
        <v>2292</v>
      </c>
      <c r="F211" s="30" t="s">
        <v>2276</v>
      </c>
      <c r="G211" s="30" t="s">
        <v>1236</v>
      </c>
      <c r="H211" s="30" t="s">
        <v>1236</v>
      </c>
      <c r="I211" s="30" t="s">
        <v>1249</v>
      </c>
      <c r="J211" s="30" t="s">
        <v>1126</v>
      </c>
      <c r="K211" s="30" t="s">
        <v>1237</v>
      </c>
      <c r="L211" s="30">
        <v>0</v>
      </c>
      <c r="M211" s="30">
        <v>0</v>
      </c>
      <c r="N211" s="30">
        <v>0</v>
      </c>
      <c r="O211" s="30">
        <v>67.5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/>
      <c r="Z211" s="31">
        <v>0</v>
      </c>
      <c r="AA211" s="30" t="b">
        <v>0</v>
      </c>
      <c r="AB211" s="29" t="s">
        <v>705</v>
      </c>
      <c r="AC211" s="30" t="b">
        <v>0</v>
      </c>
      <c r="AD211" s="29" t="s">
        <v>705</v>
      </c>
      <c r="AE211" s="29" t="s">
        <v>705</v>
      </c>
      <c r="AF211" s="29" t="s">
        <v>705</v>
      </c>
      <c r="AG211" s="29" t="s">
        <v>705</v>
      </c>
      <c r="AH211" s="30"/>
      <c r="AI211" s="30"/>
      <c r="AJ211" s="30"/>
      <c r="AK211" s="32">
        <v>41254</v>
      </c>
      <c r="AL211" s="30">
        <v>7777</v>
      </c>
      <c r="AM211" s="32">
        <v>41371</v>
      </c>
      <c r="AN211" s="33"/>
    </row>
    <row r="212" spans="1:40" ht="18" customHeight="1" x14ac:dyDescent="0.25">
      <c r="A212" s="28" t="s">
        <v>1524</v>
      </c>
      <c r="B212" s="29" t="s">
        <v>2274</v>
      </c>
      <c r="C212" s="30" t="s">
        <v>2292</v>
      </c>
      <c r="D212" s="30" t="s">
        <v>2292</v>
      </c>
      <c r="E212" s="30" t="s">
        <v>2292</v>
      </c>
      <c r="F212" s="30" t="s">
        <v>2276</v>
      </c>
      <c r="G212" s="30" t="s">
        <v>1236</v>
      </c>
      <c r="H212" s="30" t="s">
        <v>1236</v>
      </c>
      <c r="I212" s="30" t="s">
        <v>1249</v>
      </c>
      <c r="J212" s="30" t="s">
        <v>1126</v>
      </c>
      <c r="K212" s="30" t="s">
        <v>1237</v>
      </c>
      <c r="L212" s="30">
        <v>0</v>
      </c>
      <c r="M212" s="30">
        <v>0</v>
      </c>
      <c r="N212" s="30">
        <v>0</v>
      </c>
      <c r="O212" s="30">
        <v>68</v>
      </c>
      <c r="P212" s="30">
        <v>0</v>
      </c>
      <c r="Q212" s="30">
        <v>0</v>
      </c>
      <c r="R212" s="30">
        <v>0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/>
      <c r="Z212" s="31">
        <v>0</v>
      </c>
      <c r="AA212" s="30" t="b">
        <v>0</v>
      </c>
      <c r="AB212" s="29" t="s">
        <v>705</v>
      </c>
      <c r="AC212" s="30" t="b">
        <v>0</v>
      </c>
      <c r="AD212" s="29" t="s">
        <v>705</v>
      </c>
      <c r="AE212" s="29" t="s">
        <v>705</v>
      </c>
      <c r="AF212" s="29" t="s">
        <v>705</v>
      </c>
      <c r="AG212" s="29" t="s">
        <v>705</v>
      </c>
      <c r="AH212" s="30"/>
      <c r="AI212" s="30"/>
      <c r="AJ212" s="30"/>
      <c r="AK212" s="32">
        <v>44084</v>
      </c>
      <c r="AL212" s="30" t="s">
        <v>1253</v>
      </c>
      <c r="AM212" s="30"/>
      <c r="AN212" s="33"/>
    </row>
    <row r="213" spans="1:40" ht="18" customHeight="1" x14ac:dyDescent="0.25">
      <c r="A213" s="28" t="s">
        <v>1525</v>
      </c>
      <c r="B213" s="29" t="s">
        <v>2274</v>
      </c>
      <c r="C213" s="30" t="s">
        <v>2292</v>
      </c>
      <c r="D213" s="30" t="s">
        <v>2292</v>
      </c>
      <c r="E213" s="30" t="s">
        <v>2292</v>
      </c>
      <c r="F213" s="30" t="s">
        <v>2276</v>
      </c>
      <c r="G213" s="30" t="s">
        <v>1236</v>
      </c>
      <c r="H213" s="30" t="s">
        <v>1236</v>
      </c>
      <c r="I213" s="30" t="s">
        <v>1249</v>
      </c>
      <c r="J213" s="30" t="s">
        <v>1126</v>
      </c>
      <c r="K213" s="30" t="s">
        <v>1237</v>
      </c>
      <c r="L213" s="30">
        <v>0</v>
      </c>
      <c r="M213" s="30">
        <v>0</v>
      </c>
      <c r="N213" s="30">
        <v>0</v>
      </c>
      <c r="O213" s="30">
        <v>730</v>
      </c>
      <c r="P213" s="30">
        <v>0</v>
      </c>
      <c r="Q213" s="30">
        <v>0</v>
      </c>
      <c r="R213" s="30">
        <v>0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/>
      <c r="Z213" s="31">
        <v>0</v>
      </c>
      <c r="AA213" s="30" t="b">
        <v>0</v>
      </c>
      <c r="AB213" s="29" t="s">
        <v>705</v>
      </c>
      <c r="AC213" s="30" t="b">
        <v>0</v>
      </c>
      <c r="AD213" s="29" t="s">
        <v>705</v>
      </c>
      <c r="AE213" s="29" t="s">
        <v>705</v>
      </c>
      <c r="AF213" s="29" t="s">
        <v>705</v>
      </c>
      <c r="AG213" s="29" t="s">
        <v>705</v>
      </c>
      <c r="AH213" s="30"/>
      <c r="AI213" s="30"/>
      <c r="AJ213" s="30"/>
      <c r="AK213" s="32">
        <v>44967</v>
      </c>
      <c r="AL213" s="30" t="s">
        <v>1253</v>
      </c>
      <c r="AM213" s="30"/>
      <c r="AN213" s="33"/>
    </row>
    <row r="214" spans="1:40" ht="18" customHeight="1" x14ac:dyDescent="0.25">
      <c r="A214" s="28" t="s">
        <v>1526</v>
      </c>
      <c r="B214" s="29" t="s">
        <v>2274</v>
      </c>
      <c r="C214" s="30" t="s">
        <v>2292</v>
      </c>
      <c r="D214" s="30" t="s">
        <v>2292</v>
      </c>
      <c r="E214" s="30" t="s">
        <v>2292</v>
      </c>
      <c r="F214" s="30" t="s">
        <v>2276</v>
      </c>
      <c r="G214" s="30" t="s">
        <v>1236</v>
      </c>
      <c r="H214" s="30" t="s">
        <v>1236</v>
      </c>
      <c r="I214" s="30" t="s">
        <v>1249</v>
      </c>
      <c r="J214" s="30" t="s">
        <v>1126</v>
      </c>
      <c r="K214" s="30" t="s">
        <v>1237</v>
      </c>
      <c r="L214" s="30">
        <v>0</v>
      </c>
      <c r="M214" s="30">
        <v>0</v>
      </c>
      <c r="N214" s="30">
        <v>0</v>
      </c>
      <c r="O214" s="30">
        <v>74</v>
      </c>
      <c r="P214" s="30">
        <v>0</v>
      </c>
      <c r="Q214" s="30">
        <v>0</v>
      </c>
      <c r="R214" s="30">
        <v>0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/>
      <c r="Z214" s="31">
        <v>0</v>
      </c>
      <c r="AA214" s="30" t="b">
        <v>0</v>
      </c>
      <c r="AB214" s="29" t="s">
        <v>705</v>
      </c>
      <c r="AC214" s="30" t="b">
        <v>0</v>
      </c>
      <c r="AD214" s="29" t="s">
        <v>705</v>
      </c>
      <c r="AE214" s="29" t="s">
        <v>705</v>
      </c>
      <c r="AF214" s="29" t="s">
        <v>705</v>
      </c>
      <c r="AG214" s="29" t="s">
        <v>705</v>
      </c>
      <c r="AH214" s="30"/>
      <c r="AI214" s="30"/>
      <c r="AJ214" s="30"/>
      <c r="AK214" s="32">
        <v>41254</v>
      </c>
      <c r="AL214" s="30">
        <v>7777</v>
      </c>
      <c r="AM214" s="32">
        <v>41371</v>
      </c>
      <c r="AN214" s="33"/>
    </row>
    <row r="215" spans="1:40" ht="18" customHeight="1" x14ac:dyDescent="0.25">
      <c r="A215" s="28" t="s">
        <v>1527</v>
      </c>
      <c r="B215" s="29" t="s">
        <v>2274</v>
      </c>
      <c r="C215" s="30" t="s">
        <v>2292</v>
      </c>
      <c r="D215" s="30" t="s">
        <v>2292</v>
      </c>
      <c r="E215" s="30" t="s">
        <v>2292</v>
      </c>
      <c r="F215" s="30" t="s">
        <v>2276</v>
      </c>
      <c r="G215" s="30" t="s">
        <v>1236</v>
      </c>
      <c r="H215" s="30" t="s">
        <v>1236</v>
      </c>
      <c r="I215" s="30" t="s">
        <v>1249</v>
      </c>
      <c r="J215" s="30" t="s">
        <v>1126</v>
      </c>
      <c r="K215" s="30" t="s">
        <v>1237</v>
      </c>
      <c r="L215" s="30">
        <v>0</v>
      </c>
      <c r="M215" s="30">
        <v>0</v>
      </c>
      <c r="N215" s="30">
        <v>0</v>
      </c>
      <c r="O215" s="30">
        <v>747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30">
        <v>0</v>
      </c>
      <c r="X215" s="30">
        <v>0</v>
      </c>
      <c r="Y215" s="30"/>
      <c r="Z215" s="31">
        <v>0</v>
      </c>
      <c r="AA215" s="30" t="b">
        <v>0</v>
      </c>
      <c r="AB215" s="29" t="s">
        <v>705</v>
      </c>
      <c r="AC215" s="30" t="b">
        <v>0</v>
      </c>
      <c r="AD215" s="29" t="s">
        <v>705</v>
      </c>
      <c r="AE215" s="29" t="s">
        <v>705</v>
      </c>
      <c r="AF215" s="29" t="s">
        <v>705</v>
      </c>
      <c r="AG215" s="29" t="s">
        <v>705</v>
      </c>
      <c r="AH215" s="30"/>
      <c r="AI215" s="30"/>
      <c r="AJ215" s="30"/>
      <c r="AK215" s="32">
        <v>42835</v>
      </c>
      <c r="AL215" s="30" t="s">
        <v>1253</v>
      </c>
      <c r="AM215" s="30"/>
      <c r="AN215" s="33"/>
    </row>
    <row r="216" spans="1:40" ht="18" customHeight="1" x14ac:dyDescent="0.25">
      <c r="A216" s="28" t="s">
        <v>1528</v>
      </c>
      <c r="B216" s="29" t="s">
        <v>2274</v>
      </c>
      <c r="C216" s="30" t="s">
        <v>2292</v>
      </c>
      <c r="D216" s="30" t="s">
        <v>2292</v>
      </c>
      <c r="E216" s="30" t="s">
        <v>2292</v>
      </c>
      <c r="F216" s="30" t="s">
        <v>2276</v>
      </c>
      <c r="G216" s="30" t="s">
        <v>1236</v>
      </c>
      <c r="H216" s="30" t="s">
        <v>1236</v>
      </c>
      <c r="I216" s="30" t="s">
        <v>1249</v>
      </c>
      <c r="J216" s="30" t="s">
        <v>1126</v>
      </c>
      <c r="K216" s="30" t="s">
        <v>1237</v>
      </c>
      <c r="L216" s="30">
        <v>0</v>
      </c>
      <c r="M216" s="30">
        <v>0</v>
      </c>
      <c r="N216" s="30">
        <v>0</v>
      </c>
      <c r="O216" s="30">
        <v>75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30">
        <v>0</v>
      </c>
      <c r="V216" s="30">
        <v>0</v>
      </c>
      <c r="W216" s="30">
        <v>0</v>
      </c>
      <c r="X216" s="30">
        <v>0</v>
      </c>
      <c r="Y216" s="30"/>
      <c r="Z216" s="31">
        <v>0</v>
      </c>
      <c r="AA216" s="30" t="b">
        <v>0</v>
      </c>
      <c r="AB216" s="29" t="s">
        <v>705</v>
      </c>
      <c r="AC216" s="30" t="b">
        <v>0</v>
      </c>
      <c r="AD216" s="29" t="s">
        <v>705</v>
      </c>
      <c r="AE216" s="29" t="s">
        <v>705</v>
      </c>
      <c r="AF216" s="29" t="s">
        <v>705</v>
      </c>
      <c r="AG216" s="29" t="s">
        <v>705</v>
      </c>
      <c r="AH216" s="30"/>
      <c r="AI216" s="30"/>
      <c r="AJ216" s="30"/>
      <c r="AK216" s="32">
        <v>41254</v>
      </c>
      <c r="AL216" s="30">
        <v>7777</v>
      </c>
      <c r="AM216" s="32">
        <v>41371</v>
      </c>
      <c r="AN216" s="33"/>
    </row>
    <row r="217" spans="1:40" ht="18" customHeight="1" x14ac:dyDescent="0.25">
      <c r="A217" s="28" t="s">
        <v>1529</v>
      </c>
      <c r="B217" s="29" t="s">
        <v>2274</v>
      </c>
      <c r="C217" s="30" t="s">
        <v>2292</v>
      </c>
      <c r="D217" s="30" t="s">
        <v>2292</v>
      </c>
      <c r="E217" s="30" t="s">
        <v>2292</v>
      </c>
      <c r="F217" s="30" t="s">
        <v>2276</v>
      </c>
      <c r="G217" s="30" t="s">
        <v>1236</v>
      </c>
      <c r="H217" s="30" t="s">
        <v>1236</v>
      </c>
      <c r="I217" s="30" t="s">
        <v>1249</v>
      </c>
      <c r="J217" s="30" t="s">
        <v>1126</v>
      </c>
      <c r="K217" s="30" t="s">
        <v>1237</v>
      </c>
      <c r="L217" s="30">
        <v>0</v>
      </c>
      <c r="M217" s="30">
        <v>0</v>
      </c>
      <c r="N217" s="30">
        <v>0</v>
      </c>
      <c r="O217" s="30">
        <v>75.5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0</v>
      </c>
      <c r="V217" s="30">
        <v>0</v>
      </c>
      <c r="W217" s="30">
        <v>0</v>
      </c>
      <c r="X217" s="30">
        <v>0</v>
      </c>
      <c r="Y217" s="30"/>
      <c r="Z217" s="31">
        <v>0</v>
      </c>
      <c r="AA217" s="30" t="b">
        <v>0</v>
      </c>
      <c r="AB217" s="29" t="s">
        <v>705</v>
      </c>
      <c r="AC217" s="30" t="b">
        <v>0</v>
      </c>
      <c r="AD217" s="29" t="s">
        <v>705</v>
      </c>
      <c r="AE217" s="29" t="s">
        <v>705</v>
      </c>
      <c r="AF217" s="29" t="s">
        <v>705</v>
      </c>
      <c r="AG217" s="29" t="s">
        <v>705</v>
      </c>
      <c r="AH217" s="30"/>
      <c r="AI217" s="30"/>
      <c r="AJ217" s="30"/>
      <c r="AK217" s="30" t="s">
        <v>1530</v>
      </c>
      <c r="AL217" s="30" t="s">
        <v>1253</v>
      </c>
      <c r="AM217" s="30"/>
      <c r="AN217" s="33"/>
    </row>
    <row r="218" spans="1:40" ht="18" customHeight="1" x14ac:dyDescent="0.25">
      <c r="A218" s="28" t="s">
        <v>1531</v>
      </c>
      <c r="B218" s="29" t="s">
        <v>2274</v>
      </c>
      <c r="C218" s="30" t="s">
        <v>2292</v>
      </c>
      <c r="D218" s="30" t="s">
        <v>2292</v>
      </c>
      <c r="E218" s="30" t="s">
        <v>2292</v>
      </c>
      <c r="F218" s="30" t="s">
        <v>2276</v>
      </c>
      <c r="G218" s="30" t="s">
        <v>1236</v>
      </c>
      <c r="H218" s="30" t="s">
        <v>1236</v>
      </c>
      <c r="I218" s="30" t="s">
        <v>1249</v>
      </c>
      <c r="J218" s="30" t="s">
        <v>1126</v>
      </c>
      <c r="K218" s="30" t="s">
        <v>1237</v>
      </c>
      <c r="L218" s="30">
        <v>0</v>
      </c>
      <c r="M218" s="30">
        <v>0</v>
      </c>
      <c r="N218" s="30">
        <v>0</v>
      </c>
      <c r="O218" s="30">
        <v>77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  <c r="U218" s="30">
        <v>0</v>
      </c>
      <c r="V218" s="30">
        <v>0</v>
      </c>
      <c r="W218" s="30">
        <v>0</v>
      </c>
      <c r="X218" s="30">
        <v>0</v>
      </c>
      <c r="Y218" s="30"/>
      <c r="Z218" s="31">
        <v>0</v>
      </c>
      <c r="AA218" s="30" t="b">
        <v>0</v>
      </c>
      <c r="AB218" s="29" t="s">
        <v>705</v>
      </c>
      <c r="AC218" s="30" t="b">
        <v>0</v>
      </c>
      <c r="AD218" s="29" t="s">
        <v>705</v>
      </c>
      <c r="AE218" s="29" t="s">
        <v>705</v>
      </c>
      <c r="AF218" s="29" t="s">
        <v>705</v>
      </c>
      <c r="AG218" s="29" t="s">
        <v>705</v>
      </c>
      <c r="AH218" s="30"/>
      <c r="AI218" s="30"/>
      <c r="AJ218" s="30"/>
      <c r="AK218" s="32">
        <v>43719</v>
      </c>
      <c r="AL218" s="30" t="s">
        <v>1253</v>
      </c>
      <c r="AM218" s="30"/>
      <c r="AN218" s="33"/>
    </row>
    <row r="219" spans="1:40" ht="18" customHeight="1" x14ac:dyDescent="0.25">
      <c r="A219" s="28" t="s">
        <v>1532</v>
      </c>
      <c r="B219" s="29" t="s">
        <v>2274</v>
      </c>
      <c r="C219" s="30" t="s">
        <v>2292</v>
      </c>
      <c r="D219" s="30" t="s">
        <v>2292</v>
      </c>
      <c r="E219" s="30" t="s">
        <v>2292</v>
      </c>
      <c r="F219" s="30" t="s">
        <v>2276</v>
      </c>
      <c r="G219" s="30" t="s">
        <v>1236</v>
      </c>
      <c r="H219" s="30" t="s">
        <v>1236</v>
      </c>
      <c r="I219" s="30" t="s">
        <v>1249</v>
      </c>
      <c r="J219" s="30" t="s">
        <v>1126</v>
      </c>
      <c r="K219" s="30" t="s">
        <v>1237</v>
      </c>
      <c r="L219" s="30">
        <v>0</v>
      </c>
      <c r="M219" s="30">
        <v>0</v>
      </c>
      <c r="N219" s="30">
        <v>0</v>
      </c>
      <c r="O219" s="30">
        <v>770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30">
        <v>0</v>
      </c>
      <c r="X219" s="30">
        <v>0</v>
      </c>
      <c r="Y219" s="30"/>
      <c r="Z219" s="31">
        <v>0</v>
      </c>
      <c r="AA219" s="30" t="b">
        <v>0</v>
      </c>
      <c r="AB219" s="29" t="s">
        <v>705</v>
      </c>
      <c r="AC219" s="30" t="b">
        <v>0</v>
      </c>
      <c r="AD219" s="29" t="s">
        <v>705</v>
      </c>
      <c r="AE219" s="29" t="s">
        <v>705</v>
      </c>
      <c r="AF219" s="29" t="s">
        <v>705</v>
      </c>
      <c r="AG219" s="29" t="s">
        <v>705</v>
      </c>
      <c r="AH219" s="30"/>
      <c r="AI219" s="30"/>
      <c r="AJ219" s="30"/>
      <c r="AK219" s="30" t="s">
        <v>1533</v>
      </c>
      <c r="AL219" s="30" t="s">
        <v>1253</v>
      </c>
      <c r="AM219" s="30"/>
      <c r="AN219" s="33"/>
    </row>
    <row r="220" spans="1:40" ht="18" customHeight="1" x14ac:dyDescent="0.25">
      <c r="A220" s="28" t="s">
        <v>1534</v>
      </c>
      <c r="B220" s="29" t="s">
        <v>2274</v>
      </c>
      <c r="C220" s="30" t="s">
        <v>2292</v>
      </c>
      <c r="D220" s="30" t="s">
        <v>2292</v>
      </c>
      <c r="E220" s="30" t="s">
        <v>2292</v>
      </c>
      <c r="F220" s="30" t="s">
        <v>2276</v>
      </c>
      <c r="G220" s="30" t="s">
        <v>1236</v>
      </c>
      <c r="H220" s="30" t="s">
        <v>1236</v>
      </c>
      <c r="I220" s="30" t="s">
        <v>1249</v>
      </c>
      <c r="J220" s="30" t="s">
        <v>1126</v>
      </c>
      <c r="K220" s="30" t="s">
        <v>1237</v>
      </c>
      <c r="L220" s="30">
        <v>0</v>
      </c>
      <c r="M220" s="30">
        <v>0</v>
      </c>
      <c r="N220" s="30">
        <v>0</v>
      </c>
      <c r="O220" s="30">
        <v>78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30">
        <v>0</v>
      </c>
      <c r="X220" s="30">
        <v>0</v>
      </c>
      <c r="Y220" s="30"/>
      <c r="Z220" s="31">
        <v>0</v>
      </c>
      <c r="AA220" s="30" t="b">
        <v>0</v>
      </c>
      <c r="AB220" s="29" t="s">
        <v>705</v>
      </c>
      <c r="AC220" s="30" t="b">
        <v>0</v>
      </c>
      <c r="AD220" s="29" t="s">
        <v>705</v>
      </c>
      <c r="AE220" s="29" t="s">
        <v>705</v>
      </c>
      <c r="AF220" s="29" t="s">
        <v>705</v>
      </c>
      <c r="AG220" s="29" t="s">
        <v>705</v>
      </c>
      <c r="AH220" s="30"/>
      <c r="AI220" s="30"/>
      <c r="AJ220" s="30"/>
      <c r="AK220" s="32">
        <v>41401</v>
      </c>
      <c r="AL220" s="30"/>
      <c r="AM220" s="30"/>
      <c r="AN220" s="33"/>
    </row>
    <row r="221" spans="1:40" ht="18" customHeight="1" x14ac:dyDescent="0.25">
      <c r="A221" s="28" t="s">
        <v>1535</v>
      </c>
      <c r="B221" s="29" t="s">
        <v>2274</v>
      </c>
      <c r="C221" s="30" t="s">
        <v>2292</v>
      </c>
      <c r="D221" s="30" t="s">
        <v>2292</v>
      </c>
      <c r="E221" s="30" t="s">
        <v>2292</v>
      </c>
      <c r="F221" s="30" t="s">
        <v>2276</v>
      </c>
      <c r="G221" s="30" t="s">
        <v>1236</v>
      </c>
      <c r="H221" s="30" t="s">
        <v>1236</v>
      </c>
      <c r="I221" s="30" t="s">
        <v>1249</v>
      </c>
      <c r="J221" s="30" t="s">
        <v>1126</v>
      </c>
      <c r="K221" s="30" t="s">
        <v>1237</v>
      </c>
      <c r="L221" s="30">
        <v>0</v>
      </c>
      <c r="M221" s="30">
        <v>0</v>
      </c>
      <c r="N221" s="30">
        <v>0</v>
      </c>
      <c r="O221" s="30">
        <v>813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30">
        <v>0</v>
      </c>
      <c r="X221" s="30">
        <v>0</v>
      </c>
      <c r="Y221" s="30"/>
      <c r="Z221" s="31">
        <v>0</v>
      </c>
      <c r="AA221" s="30" t="b">
        <v>0</v>
      </c>
      <c r="AB221" s="29" t="s">
        <v>705</v>
      </c>
      <c r="AC221" s="30" t="b">
        <v>0</v>
      </c>
      <c r="AD221" s="29" t="s">
        <v>705</v>
      </c>
      <c r="AE221" s="29" t="s">
        <v>705</v>
      </c>
      <c r="AF221" s="29" t="s">
        <v>705</v>
      </c>
      <c r="AG221" s="29" t="s">
        <v>705</v>
      </c>
      <c r="AH221" s="30"/>
      <c r="AI221" s="30"/>
      <c r="AJ221" s="30"/>
      <c r="AK221" s="30" t="s">
        <v>1362</v>
      </c>
      <c r="AL221" s="30" t="s">
        <v>1261</v>
      </c>
      <c r="AM221" s="30"/>
      <c r="AN221" s="33"/>
    </row>
    <row r="222" spans="1:40" ht="18" customHeight="1" x14ac:dyDescent="0.25">
      <c r="A222" s="28" t="s">
        <v>1536</v>
      </c>
      <c r="B222" s="29" t="s">
        <v>2274</v>
      </c>
      <c r="C222" s="30" t="s">
        <v>2292</v>
      </c>
      <c r="D222" s="30" t="s">
        <v>2292</v>
      </c>
      <c r="E222" s="30" t="s">
        <v>2292</v>
      </c>
      <c r="F222" s="30" t="s">
        <v>2276</v>
      </c>
      <c r="G222" s="30" t="s">
        <v>1236</v>
      </c>
      <c r="H222" s="30" t="s">
        <v>1236</v>
      </c>
      <c r="I222" s="30" t="s">
        <v>1249</v>
      </c>
      <c r="J222" s="30" t="s">
        <v>1126</v>
      </c>
      <c r="K222" s="30" t="s">
        <v>1237</v>
      </c>
      <c r="L222" s="30">
        <v>0</v>
      </c>
      <c r="M222" s="30">
        <v>0</v>
      </c>
      <c r="N222" s="30">
        <v>0</v>
      </c>
      <c r="O222" s="30">
        <v>84.5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  <c r="U222" s="30">
        <v>0</v>
      </c>
      <c r="V222" s="30">
        <v>0</v>
      </c>
      <c r="W222" s="30">
        <v>0</v>
      </c>
      <c r="X222" s="30">
        <v>0</v>
      </c>
      <c r="Y222" s="30"/>
      <c r="Z222" s="31">
        <v>0</v>
      </c>
      <c r="AA222" s="30" t="b">
        <v>0</v>
      </c>
      <c r="AB222" s="29" t="s">
        <v>705</v>
      </c>
      <c r="AC222" s="30" t="b">
        <v>0</v>
      </c>
      <c r="AD222" s="29" t="s">
        <v>705</v>
      </c>
      <c r="AE222" s="29" t="s">
        <v>705</v>
      </c>
      <c r="AF222" s="29" t="s">
        <v>705</v>
      </c>
      <c r="AG222" s="29" t="s">
        <v>705</v>
      </c>
      <c r="AH222" s="30"/>
      <c r="AI222" s="30"/>
      <c r="AJ222" s="30"/>
      <c r="AK222" s="32">
        <v>44321</v>
      </c>
      <c r="AL222" s="30" t="s">
        <v>1253</v>
      </c>
      <c r="AM222" s="30"/>
      <c r="AN222" s="33"/>
    </row>
    <row r="223" spans="1:40" ht="18" customHeight="1" x14ac:dyDescent="0.25">
      <c r="A223" s="28" t="s">
        <v>1537</v>
      </c>
      <c r="B223" s="29" t="s">
        <v>2274</v>
      </c>
      <c r="C223" s="30" t="s">
        <v>2292</v>
      </c>
      <c r="D223" s="30" t="s">
        <v>2292</v>
      </c>
      <c r="E223" s="30" t="s">
        <v>2292</v>
      </c>
      <c r="F223" s="30" t="s">
        <v>2276</v>
      </c>
      <c r="G223" s="30" t="s">
        <v>1236</v>
      </c>
      <c r="H223" s="30" t="s">
        <v>1236</v>
      </c>
      <c r="I223" s="30" t="s">
        <v>1249</v>
      </c>
      <c r="J223" s="30" t="s">
        <v>1126</v>
      </c>
      <c r="K223" s="30" t="s">
        <v>1237</v>
      </c>
      <c r="L223" s="30">
        <v>0</v>
      </c>
      <c r="M223" s="30">
        <v>0</v>
      </c>
      <c r="N223" s="30">
        <v>0</v>
      </c>
      <c r="O223" s="30">
        <v>85</v>
      </c>
      <c r="P223" s="30">
        <v>0</v>
      </c>
      <c r="Q223" s="30">
        <v>0</v>
      </c>
      <c r="R223" s="30">
        <v>0</v>
      </c>
      <c r="S223" s="30">
        <v>0</v>
      </c>
      <c r="T223" s="30">
        <v>0</v>
      </c>
      <c r="U223" s="30">
        <v>0</v>
      </c>
      <c r="V223" s="30">
        <v>0</v>
      </c>
      <c r="W223" s="30">
        <v>0</v>
      </c>
      <c r="X223" s="30">
        <v>0</v>
      </c>
      <c r="Y223" s="30"/>
      <c r="Z223" s="31">
        <v>0</v>
      </c>
      <c r="AA223" s="30" t="b">
        <v>0</v>
      </c>
      <c r="AB223" s="29" t="s">
        <v>705</v>
      </c>
      <c r="AC223" s="30" t="b">
        <v>0</v>
      </c>
      <c r="AD223" s="29" t="s">
        <v>705</v>
      </c>
      <c r="AE223" s="29" t="s">
        <v>705</v>
      </c>
      <c r="AF223" s="29" t="s">
        <v>705</v>
      </c>
      <c r="AG223" s="29" t="s">
        <v>705</v>
      </c>
      <c r="AH223" s="30"/>
      <c r="AI223" s="30"/>
      <c r="AJ223" s="30"/>
      <c r="AK223" s="32">
        <v>41401</v>
      </c>
      <c r="AL223" s="30"/>
      <c r="AM223" s="30"/>
      <c r="AN223" s="33"/>
    </row>
    <row r="224" spans="1:40" ht="18" customHeight="1" x14ac:dyDescent="0.25">
      <c r="A224" s="28" t="s">
        <v>1538</v>
      </c>
      <c r="B224" s="29" t="s">
        <v>2274</v>
      </c>
      <c r="C224" s="30" t="s">
        <v>2292</v>
      </c>
      <c r="D224" s="30" t="s">
        <v>2292</v>
      </c>
      <c r="E224" s="30" t="s">
        <v>2292</v>
      </c>
      <c r="F224" s="30" t="s">
        <v>2276</v>
      </c>
      <c r="G224" s="30" t="s">
        <v>1236</v>
      </c>
      <c r="H224" s="30" t="s">
        <v>1236</v>
      </c>
      <c r="I224" s="30" t="s">
        <v>1249</v>
      </c>
      <c r="J224" s="30" t="s">
        <v>1126</v>
      </c>
      <c r="K224" s="30" t="s">
        <v>1237</v>
      </c>
      <c r="L224" s="30">
        <v>0</v>
      </c>
      <c r="M224" s="30">
        <v>0</v>
      </c>
      <c r="N224" s="30">
        <v>0</v>
      </c>
      <c r="O224" s="30">
        <v>85.5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/>
      <c r="Z224" s="31">
        <v>0</v>
      </c>
      <c r="AA224" s="30" t="b">
        <v>0</v>
      </c>
      <c r="AB224" s="29" t="s">
        <v>705</v>
      </c>
      <c r="AC224" s="30" t="b">
        <v>0</v>
      </c>
      <c r="AD224" s="29" t="s">
        <v>705</v>
      </c>
      <c r="AE224" s="29" t="s">
        <v>705</v>
      </c>
      <c r="AF224" s="29" t="s">
        <v>705</v>
      </c>
      <c r="AG224" s="29" t="s">
        <v>705</v>
      </c>
      <c r="AH224" s="30"/>
      <c r="AI224" s="30"/>
      <c r="AJ224" s="30"/>
      <c r="AK224" s="32">
        <v>41401</v>
      </c>
      <c r="AL224" s="30"/>
      <c r="AM224" s="30"/>
      <c r="AN224" s="33"/>
    </row>
    <row r="225" spans="1:40" ht="18" customHeight="1" x14ac:dyDescent="0.25">
      <c r="A225" s="28" t="s">
        <v>1539</v>
      </c>
      <c r="B225" s="29" t="s">
        <v>2274</v>
      </c>
      <c r="C225" s="30" t="s">
        <v>2292</v>
      </c>
      <c r="D225" s="30" t="s">
        <v>2292</v>
      </c>
      <c r="E225" s="30" t="s">
        <v>2292</v>
      </c>
      <c r="F225" s="30" t="s">
        <v>2276</v>
      </c>
      <c r="G225" s="30" t="s">
        <v>1236</v>
      </c>
      <c r="H225" s="30" t="s">
        <v>1236</v>
      </c>
      <c r="I225" s="30" t="s">
        <v>1249</v>
      </c>
      <c r="J225" s="30" t="s">
        <v>1126</v>
      </c>
      <c r="K225" s="30" t="s">
        <v>1237</v>
      </c>
      <c r="L225" s="30">
        <v>0</v>
      </c>
      <c r="M225" s="30">
        <v>0</v>
      </c>
      <c r="N225" s="30">
        <v>0</v>
      </c>
      <c r="O225" s="30">
        <v>87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/>
      <c r="Z225" s="31">
        <v>0</v>
      </c>
      <c r="AA225" s="30" t="b">
        <v>0</v>
      </c>
      <c r="AB225" s="29" t="s">
        <v>705</v>
      </c>
      <c r="AC225" s="30" t="b">
        <v>0</v>
      </c>
      <c r="AD225" s="29" t="s">
        <v>705</v>
      </c>
      <c r="AE225" s="29" t="s">
        <v>705</v>
      </c>
      <c r="AF225" s="29" t="s">
        <v>705</v>
      </c>
      <c r="AG225" s="29" t="s">
        <v>705</v>
      </c>
      <c r="AH225" s="30"/>
      <c r="AI225" s="30"/>
      <c r="AJ225" s="30"/>
      <c r="AK225" s="32">
        <v>41254</v>
      </c>
      <c r="AL225" s="30">
        <v>7777</v>
      </c>
      <c r="AM225" s="32">
        <v>41371</v>
      </c>
      <c r="AN225" s="33"/>
    </row>
    <row r="226" spans="1:40" ht="18" customHeight="1" x14ac:dyDescent="0.25">
      <c r="A226" s="28" t="s">
        <v>1540</v>
      </c>
      <c r="B226" s="29" t="s">
        <v>2274</v>
      </c>
      <c r="C226" s="30" t="s">
        <v>2292</v>
      </c>
      <c r="D226" s="30" t="s">
        <v>2292</v>
      </c>
      <c r="E226" s="30" t="s">
        <v>2292</v>
      </c>
      <c r="F226" s="30" t="s">
        <v>2276</v>
      </c>
      <c r="G226" s="30" t="s">
        <v>1236</v>
      </c>
      <c r="H226" s="30" t="s">
        <v>1236</v>
      </c>
      <c r="I226" s="30" t="s">
        <v>1249</v>
      </c>
      <c r="J226" s="30" t="s">
        <v>1126</v>
      </c>
      <c r="K226" s="30" t="s">
        <v>1237</v>
      </c>
      <c r="L226" s="30">
        <v>0</v>
      </c>
      <c r="M226" s="30">
        <v>0</v>
      </c>
      <c r="N226" s="30">
        <v>0</v>
      </c>
      <c r="O226" s="30">
        <v>87.5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30">
        <v>0</v>
      </c>
      <c r="V226" s="30">
        <v>0</v>
      </c>
      <c r="W226" s="30">
        <v>0</v>
      </c>
      <c r="X226" s="30">
        <v>0</v>
      </c>
      <c r="Y226" s="30"/>
      <c r="Z226" s="31">
        <v>0</v>
      </c>
      <c r="AA226" s="30" t="b">
        <v>0</v>
      </c>
      <c r="AB226" s="29" t="s">
        <v>705</v>
      </c>
      <c r="AC226" s="30" t="b">
        <v>0</v>
      </c>
      <c r="AD226" s="29" t="s">
        <v>705</v>
      </c>
      <c r="AE226" s="29" t="s">
        <v>705</v>
      </c>
      <c r="AF226" s="29" t="s">
        <v>705</v>
      </c>
      <c r="AG226" s="29" t="s">
        <v>705</v>
      </c>
      <c r="AH226" s="30"/>
      <c r="AI226" s="30"/>
      <c r="AJ226" s="30"/>
      <c r="AK226" s="32">
        <v>41254</v>
      </c>
      <c r="AL226" s="30">
        <v>7777</v>
      </c>
      <c r="AM226" s="32">
        <v>41371</v>
      </c>
      <c r="AN226" s="33"/>
    </row>
    <row r="227" spans="1:40" ht="18" customHeight="1" x14ac:dyDescent="0.25">
      <c r="A227" s="28" t="s">
        <v>1541</v>
      </c>
      <c r="B227" s="29" t="s">
        <v>2274</v>
      </c>
      <c r="C227" s="30" t="s">
        <v>2292</v>
      </c>
      <c r="D227" s="30" t="s">
        <v>2292</v>
      </c>
      <c r="E227" s="30" t="s">
        <v>2292</v>
      </c>
      <c r="F227" s="30" t="s">
        <v>2276</v>
      </c>
      <c r="G227" s="30" t="s">
        <v>1236</v>
      </c>
      <c r="H227" s="30" t="s">
        <v>1236</v>
      </c>
      <c r="I227" s="30" t="s">
        <v>1249</v>
      </c>
      <c r="J227" s="30" t="s">
        <v>1126</v>
      </c>
      <c r="K227" s="30" t="s">
        <v>1237</v>
      </c>
      <c r="L227" s="30">
        <v>0</v>
      </c>
      <c r="M227" s="30">
        <v>0</v>
      </c>
      <c r="N227" s="30">
        <v>0</v>
      </c>
      <c r="O227" s="30">
        <v>881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/>
      <c r="Z227" s="31">
        <v>0</v>
      </c>
      <c r="AA227" s="30" t="b">
        <v>0</v>
      </c>
      <c r="AB227" s="29" t="s">
        <v>705</v>
      </c>
      <c r="AC227" s="30" t="b">
        <v>0</v>
      </c>
      <c r="AD227" s="29" t="s">
        <v>705</v>
      </c>
      <c r="AE227" s="29" t="s">
        <v>705</v>
      </c>
      <c r="AF227" s="29" t="s">
        <v>705</v>
      </c>
      <c r="AG227" s="29" t="s">
        <v>705</v>
      </c>
      <c r="AH227" s="30"/>
      <c r="AI227" s="30"/>
      <c r="AJ227" s="30"/>
      <c r="AK227" s="32">
        <v>44776</v>
      </c>
      <c r="AL227" s="30" t="s">
        <v>1253</v>
      </c>
      <c r="AM227" s="30"/>
      <c r="AN227" s="33"/>
    </row>
    <row r="228" spans="1:40" ht="18" customHeight="1" x14ac:dyDescent="0.25">
      <c r="A228" s="28" t="s">
        <v>1542</v>
      </c>
      <c r="B228" s="29" t="s">
        <v>1103</v>
      </c>
      <c r="C228" s="30" t="s">
        <v>2291</v>
      </c>
      <c r="D228" s="30" t="s">
        <v>2291</v>
      </c>
      <c r="E228" s="30" t="s">
        <v>2291</v>
      </c>
      <c r="F228" s="30" t="s">
        <v>2276</v>
      </c>
      <c r="G228" s="30" t="s">
        <v>1236</v>
      </c>
      <c r="H228" s="30" t="s">
        <v>1236</v>
      </c>
      <c r="I228" s="30" t="s">
        <v>1249</v>
      </c>
      <c r="J228" s="30" t="s">
        <v>1126</v>
      </c>
      <c r="K228" s="30" t="s">
        <v>1237</v>
      </c>
      <c r="L228" s="30">
        <v>0</v>
      </c>
      <c r="M228" s="30">
        <v>0</v>
      </c>
      <c r="N228" s="30">
        <v>0</v>
      </c>
      <c r="O228" s="30">
        <v>925</v>
      </c>
      <c r="P228" s="30">
        <v>0</v>
      </c>
      <c r="Q228" s="30">
        <v>0</v>
      </c>
      <c r="R228" s="30">
        <v>0</v>
      </c>
      <c r="S228" s="30">
        <v>2</v>
      </c>
      <c r="T228" s="30">
        <v>1.2</v>
      </c>
      <c r="U228" s="30">
        <v>1.1000000000000001</v>
      </c>
      <c r="V228" s="30">
        <v>1.1000000000000001</v>
      </c>
      <c r="W228" s="30">
        <v>1.1000000000000001</v>
      </c>
      <c r="X228" s="30">
        <v>1.1000000000000001</v>
      </c>
      <c r="Y228" s="30" t="s">
        <v>1263</v>
      </c>
      <c r="Z228" s="31">
        <v>0</v>
      </c>
      <c r="AA228" s="30" t="b">
        <v>0</v>
      </c>
      <c r="AB228" s="29" t="s">
        <v>705</v>
      </c>
      <c r="AC228" s="30" t="b">
        <v>0</v>
      </c>
      <c r="AD228" s="29" t="s">
        <v>705</v>
      </c>
      <c r="AE228" s="29" t="s">
        <v>705</v>
      </c>
      <c r="AF228" s="29" t="s">
        <v>705</v>
      </c>
      <c r="AG228" s="29" t="s">
        <v>705</v>
      </c>
      <c r="AH228" s="30"/>
      <c r="AI228" s="30"/>
      <c r="AJ228" s="30"/>
      <c r="AK228" s="32">
        <v>41401</v>
      </c>
      <c r="AL228" s="30"/>
      <c r="AM228" s="32">
        <v>43993</v>
      </c>
      <c r="AN228" s="33" t="s">
        <v>1254</v>
      </c>
    </row>
    <row r="229" spans="1:40" ht="18" customHeight="1" x14ac:dyDescent="0.25">
      <c r="A229" s="28" t="s">
        <v>1543</v>
      </c>
      <c r="B229" s="29" t="s">
        <v>2274</v>
      </c>
      <c r="C229" s="30" t="s">
        <v>2292</v>
      </c>
      <c r="D229" s="30" t="s">
        <v>2292</v>
      </c>
      <c r="E229" s="30" t="s">
        <v>2292</v>
      </c>
      <c r="F229" s="30" t="s">
        <v>2276</v>
      </c>
      <c r="G229" s="30" t="s">
        <v>1236</v>
      </c>
      <c r="H229" s="30" t="s">
        <v>1236</v>
      </c>
      <c r="I229" s="30" t="s">
        <v>1249</v>
      </c>
      <c r="J229" s="30" t="s">
        <v>1126</v>
      </c>
      <c r="K229" s="30" t="s">
        <v>1237</v>
      </c>
      <c r="L229" s="30">
        <v>0</v>
      </c>
      <c r="M229" s="30">
        <v>0</v>
      </c>
      <c r="N229" s="30">
        <v>0</v>
      </c>
      <c r="O229" s="30">
        <v>93</v>
      </c>
      <c r="P229" s="30">
        <v>0</v>
      </c>
      <c r="Q229" s="30">
        <v>0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/>
      <c r="Z229" s="31">
        <v>0</v>
      </c>
      <c r="AA229" s="30" t="b">
        <v>0</v>
      </c>
      <c r="AB229" s="29" t="s">
        <v>705</v>
      </c>
      <c r="AC229" s="30" t="b">
        <v>0</v>
      </c>
      <c r="AD229" s="29" t="s">
        <v>705</v>
      </c>
      <c r="AE229" s="29" t="s">
        <v>705</v>
      </c>
      <c r="AF229" s="29" t="s">
        <v>705</v>
      </c>
      <c r="AG229" s="29" t="s">
        <v>705</v>
      </c>
      <c r="AH229" s="30"/>
      <c r="AI229" s="30"/>
      <c r="AJ229" s="30"/>
      <c r="AK229" s="32">
        <v>41981</v>
      </c>
      <c r="AL229" s="30" t="s">
        <v>1253</v>
      </c>
      <c r="AM229" s="30"/>
      <c r="AN229" s="33"/>
    </row>
    <row r="230" spans="1:40" ht="18" customHeight="1" x14ac:dyDescent="0.25">
      <c r="A230" s="28" t="s">
        <v>1544</v>
      </c>
      <c r="B230" s="29" t="s">
        <v>1103</v>
      </c>
      <c r="C230" s="30" t="s">
        <v>2291</v>
      </c>
      <c r="D230" s="30" t="s">
        <v>2291</v>
      </c>
      <c r="E230" s="30" t="s">
        <v>2291</v>
      </c>
      <c r="F230" s="30" t="s">
        <v>2276</v>
      </c>
      <c r="G230" s="30" t="s">
        <v>1236</v>
      </c>
      <c r="H230" s="30" t="s">
        <v>1236</v>
      </c>
      <c r="I230" s="30" t="s">
        <v>1249</v>
      </c>
      <c r="J230" s="30" t="s">
        <v>1126</v>
      </c>
      <c r="K230" s="30" t="s">
        <v>1237</v>
      </c>
      <c r="L230" s="30">
        <v>0</v>
      </c>
      <c r="M230" s="30">
        <v>0</v>
      </c>
      <c r="N230" s="30">
        <v>0</v>
      </c>
      <c r="O230" s="30">
        <v>930</v>
      </c>
      <c r="P230" s="30">
        <v>0</v>
      </c>
      <c r="Q230" s="30">
        <v>0</v>
      </c>
      <c r="R230" s="30">
        <v>0</v>
      </c>
      <c r="S230" s="30">
        <v>2</v>
      </c>
      <c r="T230" s="30">
        <v>1.2</v>
      </c>
      <c r="U230" s="30">
        <v>1.1000000000000001</v>
      </c>
      <c r="V230" s="30">
        <v>1.1000000000000001</v>
      </c>
      <c r="W230" s="30">
        <v>1.1000000000000001</v>
      </c>
      <c r="X230" s="30">
        <v>0</v>
      </c>
      <c r="Y230" s="30" t="s">
        <v>1263</v>
      </c>
      <c r="Z230" s="31">
        <v>0</v>
      </c>
      <c r="AA230" s="30" t="b">
        <v>0</v>
      </c>
      <c r="AB230" s="29" t="s">
        <v>705</v>
      </c>
      <c r="AC230" s="30" t="b">
        <v>0</v>
      </c>
      <c r="AD230" s="29" t="s">
        <v>705</v>
      </c>
      <c r="AE230" s="29" t="s">
        <v>705</v>
      </c>
      <c r="AF230" s="29" t="s">
        <v>705</v>
      </c>
      <c r="AG230" s="29" t="s">
        <v>705</v>
      </c>
      <c r="AH230" s="30"/>
      <c r="AI230" s="30"/>
      <c r="AJ230" s="30"/>
      <c r="AK230" s="32">
        <v>41254</v>
      </c>
      <c r="AL230" s="30">
        <v>7777</v>
      </c>
      <c r="AM230" s="32">
        <v>43011</v>
      </c>
      <c r="AN230" s="33" t="s">
        <v>1254</v>
      </c>
    </row>
    <row r="231" spans="1:40" ht="18" customHeight="1" x14ac:dyDescent="0.25">
      <c r="A231" s="28" t="s">
        <v>1545</v>
      </c>
      <c r="B231" s="29" t="s">
        <v>2274</v>
      </c>
      <c r="C231" s="30" t="s">
        <v>2292</v>
      </c>
      <c r="D231" s="30" t="s">
        <v>2292</v>
      </c>
      <c r="E231" s="30" t="s">
        <v>2292</v>
      </c>
      <c r="F231" s="30" t="s">
        <v>2276</v>
      </c>
      <c r="G231" s="30" t="s">
        <v>1236</v>
      </c>
      <c r="H231" s="30" t="s">
        <v>1236</v>
      </c>
      <c r="I231" s="30" t="s">
        <v>1249</v>
      </c>
      <c r="J231" s="30" t="s">
        <v>1126</v>
      </c>
      <c r="K231" s="30" t="s">
        <v>1237</v>
      </c>
      <c r="L231" s="30">
        <v>0</v>
      </c>
      <c r="M231" s="30">
        <v>0</v>
      </c>
      <c r="N231" s="30">
        <v>0</v>
      </c>
      <c r="O231" s="30">
        <v>937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/>
      <c r="Z231" s="31">
        <v>0</v>
      </c>
      <c r="AA231" s="30" t="b">
        <v>0</v>
      </c>
      <c r="AB231" s="29" t="s">
        <v>705</v>
      </c>
      <c r="AC231" s="30" t="b">
        <v>0</v>
      </c>
      <c r="AD231" s="29" t="s">
        <v>705</v>
      </c>
      <c r="AE231" s="29" t="s">
        <v>705</v>
      </c>
      <c r="AF231" s="29" t="s">
        <v>705</v>
      </c>
      <c r="AG231" s="29" t="s">
        <v>705</v>
      </c>
      <c r="AH231" s="30"/>
      <c r="AI231" s="30"/>
      <c r="AJ231" s="30"/>
      <c r="AK231" s="32">
        <v>44595</v>
      </c>
      <c r="AL231" s="30" t="s">
        <v>1253</v>
      </c>
      <c r="AM231" s="30"/>
      <c r="AN231" s="33"/>
    </row>
    <row r="232" spans="1:40" ht="18" customHeight="1" x14ac:dyDescent="0.25">
      <c r="A232" s="28" t="s">
        <v>1546</v>
      </c>
      <c r="B232" s="29" t="s">
        <v>1103</v>
      </c>
      <c r="C232" s="30" t="s">
        <v>2291</v>
      </c>
      <c r="D232" s="30" t="s">
        <v>2291</v>
      </c>
      <c r="E232" s="30" t="s">
        <v>2291</v>
      </c>
      <c r="F232" s="30" t="s">
        <v>2276</v>
      </c>
      <c r="G232" s="30" t="s">
        <v>1236</v>
      </c>
      <c r="H232" s="30" t="s">
        <v>1236</v>
      </c>
      <c r="I232" s="30" t="s">
        <v>1249</v>
      </c>
      <c r="J232" s="30" t="s">
        <v>1126</v>
      </c>
      <c r="K232" s="30" t="s">
        <v>1237</v>
      </c>
      <c r="L232" s="30">
        <v>0</v>
      </c>
      <c r="M232" s="30">
        <v>0</v>
      </c>
      <c r="N232" s="30">
        <v>0</v>
      </c>
      <c r="O232" s="30">
        <v>940</v>
      </c>
      <c r="P232" s="30">
        <v>0</v>
      </c>
      <c r="Q232" s="30">
        <v>0</v>
      </c>
      <c r="R232" s="30">
        <v>0</v>
      </c>
      <c r="S232" s="30">
        <v>2</v>
      </c>
      <c r="T232" s="30">
        <v>1.2</v>
      </c>
      <c r="U232" s="30">
        <v>1.1000000000000001</v>
      </c>
      <c r="V232" s="30">
        <v>1.1000000000000001</v>
      </c>
      <c r="W232" s="30">
        <v>1.1000000000000001</v>
      </c>
      <c r="X232" s="30">
        <v>1.1000000000000001</v>
      </c>
      <c r="Y232" s="30" t="s">
        <v>1263</v>
      </c>
      <c r="Z232" s="31">
        <v>0</v>
      </c>
      <c r="AA232" s="30" t="b">
        <v>0</v>
      </c>
      <c r="AB232" s="29" t="s">
        <v>705</v>
      </c>
      <c r="AC232" s="30" t="b">
        <v>0</v>
      </c>
      <c r="AD232" s="29" t="s">
        <v>705</v>
      </c>
      <c r="AE232" s="29" t="s">
        <v>705</v>
      </c>
      <c r="AF232" s="29" t="s">
        <v>705</v>
      </c>
      <c r="AG232" s="29" t="s">
        <v>705</v>
      </c>
      <c r="AH232" s="30"/>
      <c r="AI232" s="30"/>
      <c r="AJ232" s="30"/>
      <c r="AK232" s="32">
        <v>41254</v>
      </c>
      <c r="AL232" s="30">
        <v>7777</v>
      </c>
      <c r="AM232" s="32">
        <v>43010</v>
      </c>
      <c r="AN232" s="33" t="s">
        <v>1254</v>
      </c>
    </row>
    <row r="233" spans="1:40" ht="18" customHeight="1" x14ac:dyDescent="0.25">
      <c r="A233" s="28" t="s">
        <v>1547</v>
      </c>
      <c r="B233" s="29" t="s">
        <v>1103</v>
      </c>
      <c r="C233" s="30" t="s">
        <v>2291</v>
      </c>
      <c r="D233" s="30" t="s">
        <v>2291</v>
      </c>
      <c r="E233" s="30" t="s">
        <v>2291</v>
      </c>
      <c r="F233" s="30" t="s">
        <v>2276</v>
      </c>
      <c r="G233" s="30" t="s">
        <v>1236</v>
      </c>
      <c r="H233" s="30" t="s">
        <v>1236</v>
      </c>
      <c r="I233" s="30" t="s">
        <v>1249</v>
      </c>
      <c r="J233" s="30" t="s">
        <v>1126</v>
      </c>
      <c r="K233" s="30" t="s">
        <v>1237</v>
      </c>
      <c r="L233" s="30">
        <v>0</v>
      </c>
      <c r="M233" s="30">
        <v>0</v>
      </c>
      <c r="N233" s="30">
        <v>0</v>
      </c>
      <c r="O233" s="30">
        <v>945</v>
      </c>
      <c r="P233" s="30">
        <v>0</v>
      </c>
      <c r="Q233" s="30">
        <v>0</v>
      </c>
      <c r="R233" s="30">
        <v>0</v>
      </c>
      <c r="S233" s="30">
        <v>2</v>
      </c>
      <c r="T233" s="30">
        <v>1.2</v>
      </c>
      <c r="U233" s="30">
        <v>1.1000000000000001</v>
      </c>
      <c r="V233" s="30">
        <v>1.1000000000000001</v>
      </c>
      <c r="W233" s="30">
        <v>1.1000000000000001</v>
      </c>
      <c r="X233" s="30">
        <v>1.1000000000000001</v>
      </c>
      <c r="Y233" s="30" t="s">
        <v>1263</v>
      </c>
      <c r="Z233" s="31">
        <v>0</v>
      </c>
      <c r="AA233" s="30" t="b">
        <v>0</v>
      </c>
      <c r="AB233" s="29" t="s">
        <v>705</v>
      </c>
      <c r="AC233" s="30" t="b">
        <v>0</v>
      </c>
      <c r="AD233" s="29" t="s">
        <v>705</v>
      </c>
      <c r="AE233" s="29" t="s">
        <v>705</v>
      </c>
      <c r="AF233" s="29" t="s">
        <v>705</v>
      </c>
      <c r="AG233" s="29" t="s">
        <v>705</v>
      </c>
      <c r="AH233" s="30"/>
      <c r="AI233" s="30"/>
      <c r="AJ233" s="30"/>
      <c r="AK233" s="30" t="s">
        <v>1447</v>
      </c>
      <c r="AL233" s="30" t="s">
        <v>1348</v>
      </c>
      <c r="AM233" s="30" t="s">
        <v>1299</v>
      </c>
      <c r="AN233" s="33" t="s">
        <v>1254</v>
      </c>
    </row>
    <row r="234" spans="1:40" ht="18" customHeight="1" x14ac:dyDescent="0.25">
      <c r="A234" s="28" t="s">
        <v>1548</v>
      </c>
      <c r="B234" s="29" t="s">
        <v>2274</v>
      </c>
      <c r="C234" s="30" t="s">
        <v>2292</v>
      </c>
      <c r="D234" s="30" t="s">
        <v>2292</v>
      </c>
      <c r="E234" s="30" t="s">
        <v>2292</v>
      </c>
      <c r="F234" s="30" t="s">
        <v>2276</v>
      </c>
      <c r="G234" s="30" t="s">
        <v>1236</v>
      </c>
      <c r="H234" s="30" t="s">
        <v>1236</v>
      </c>
      <c r="I234" s="30" t="s">
        <v>1249</v>
      </c>
      <c r="J234" s="30" t="s">
        <v>1126</v>
      </c>
      <c r="K234" s="30" t="s">
        <v>1237</v>
      </c>
      <c r="L234" s="30">
        <v>0</v>
      </c>
      <c r="M234" s="30">
        <v>0</v>
      </c>
      <c r="N234" s="30">
        <v>0</v>
      </c>
      <c r="O234" s="30">
        <v>95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/>
      <c r="Z234" s="31">
        <v>0</v>
      </c>
      <c r="AA234" s="30" t="b">
        <v>0</v>
      </c>
      <c r="AB234" s="29" t="s">
        <v>705</v>
      </c>
      <c r="AC234" s="30" t="b">
        <v>0</v>
      </c>
      <c r="AD234" s="29" t="s">
        <v>705</v>
      </c>
      <c r="AE234" s="29" t="s">
        <v>705</v>
      </c>
      <c r="AF234" s="29" t="s">
        <v>705</v>
      </c>
      <c r="AG234" s="29" t="s">
        <v>705</v>
      </c>
      <c r="AH234" s="30"/>
      <c r="AI234" s="30"/>
      <c r="AJ234" s="30"/>
      <c r="AK234" s="32">
        <v>41254</v>
      </c>
      <c r="AL234" s="30">
        <v>7777</v>
      </c>
      <c r="AM234" s="32">
        <v>41371</v>
      </c>
      <c r="AN234" s="33"/>
    </row>
    <row r="235" spans="1:40" ht="18" customHeight="1" x14ac:dyDescent="0.25">
      <c r="A235" s="28" t="s">
        <v>1549</v>
      </c>
      <c r="B235" s="29" t="s">
        <v>1103</v>
      </c>
      <c r="C235" s="30" t="s">
        <v>2291</v>
      </c>
      <c r="D235" s="30" t="s">
        <v>2291</v>
      </c>
      <c r="E235" s="30" t="s">
        <v>2291</v>
      </c>
      <c r="F235" s="30" t="s">
        <v>2276</v>
      </c>
      <c r="G235" s="30" t="s">
        <v>1236</v>
      </c>
      <c r="H235" s="30" t="s">
        <v>1236</v>
      </c>
      <c r="I235" s="30" t="s">
        <v>1249</v>
      </c>
      <c r="J235" s="30" t="s">
        <v>1126</v>
      </c>
      <c r="K235" s="30" t="s">
        <v>1237</v>
      </c>
      <c r="L235" s="30">
        <v>0</v>
      </c>
      <c r="M235" s="30">
        <v>0</v>
      </c>
      <c r="N235" s="30">
        <v>0</v>
      </c>
      <c r="O235" s="30">
        <v>950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0">
        <v>0</v>
      </c>
      <c r="X235" s="30">
        <v>0</v>
      </c>
      <c r="Y235" s="30"/>
      <c r="Z235" s="31">
        <v>0</v>
      </c>
      <c r="AA235" s="30" t="b">
        <v>0</v>
      </c>
      <c r="AB235" s="29" t="s">
        <v>705</v>
      </c>
      <c r="AC235" s="30" t="b">
        <v>0</v>
      </c>
      <c r="AD235" s="29" t="s">
        <v>705</v>
      </c>
      <c r="AE235" s="29" t="s">
        <v>705</v>
      </c>
      <c r="AF235" s="29" t="s">
        <v>705</v>
      </c>
      <c r="AG235" s="29" t="s">
        <v>705</v>
      </c>
      <c r="AH235" s="30"/>
      <c r="AI235" s="30"/>
      <c r="AJ235" s="30"/>
      <c r="AK235" s="30" t="s">
        <v>1550</v>
      </c>
      <c r="AL235" s="30" t="s">
        <v>1328</v>
      </c>
      <c r="AM235" s="32">
        <v>41371</v>
      </c>
      <c r="AN235" s="33"/>
    </row>
    <row r="236" spans="1:40" ht="18" customHeight="1" x14ac:dyDescent="0.25">
      <c r="A236" s="28" t="s">
        <v>1551</v>
      </c>
      <c r="B236" s="29" t="s">
        <v>2274</v>
      </c>
      <c r="C236" s="30" t="s">
        <v>2292</v>
      </c>
      <c r="D236" s="30" t="s">
        <v>2292</v>
      </c>
      <c r="E236" s="30" t="s">
        <v>2292</v>
      </c>
      <c r="F236" s="30" t="s">
        <v>2276</v>
      </c>
      <c r="G236" s="30" t="s">
        <v>1236</v>
      </c>
      <c r="H236" s="30" t="s">
        <v>1236</v>
      </c>
      <c r="I236" s="30" t="s">
        <v>1249</v>
      </c>
      <c r="J236" s="30" t="s">
        <v>1126</v>
      </c>
      <c r="K236" s="30" t="s">
        <v>1237</v>
      </c>
      <c r="L236" s="30">
        <v>0</v>
      </c>
      <c r="M236" s="30">
        <v>0</v>
      </c>
      <c r="N236" s="30">
        <v>0</v>
      </c>
      <c r="O236" s="30">
        <v>96.5</v>
      </c>
      <c r="P236" s="30">
        <v>0</v>
      </c>
      <c r="Q236" s="30">
        <v>0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/>
      <c r="Z236" s="31">
        <v>0</v>
      </c>
      <c r="AA236" s="30" t="b">
        <v>0</v>
      </c>
      <c r="AB236" s="29" t="s">
        <v>705</v>
      </c>
      <c r="AC236" s="30" t="b">
        <v>0</v>
      </c>
      <c r="AD236" s="29" t="s">
        <v>705</v>
      </c>
      <c r="AE236" s="29" t="s">
        <v>705</v>
      </c>
      <c r="AF236" s="29" t="s">
        <v>705</v>
      </c>
      <c r="AG236" s="29" t="s">
        <v>705</v>
      </c>
      <c r="AH236" s="30"/>
      <c r="AI236" s="30"/>
      <c r="AJ236" s="30"/>
      <c r="AK236" s="32">
        <v>42402</v>
      </c>
      <c r="AL236" s="30" t="s">
        <v>1261</v>
      </c>
      <c r="AM236" s="30"/>
      <c r="AN236" s="33"/>
    </row>
    <row r="237" spans="1:40" ht="18" customHeight="1" x14ac:dyDescent="0.25">
      <c r="A237" s="28" t="s">
        <v>1552</v>
      </c>
      <c r="B237" s="29" t="s">
        <v>1103</v>
      </c>
      <c r="C237" s="30" t="s">
        <v>2291</v>
      </c>
      <c r="D237" s="30" t="s">
        <v>2291</v>
      </c>
      <c r="E237" s="30" t="s">
        <v>2291</v>
      </c>
      <c r="F237" s="30" t="s">
        <v>2276</v>
      </c>
      <c r="G237" s="30" t="s">
        <v>1236</v>
      </c>
      <c r="H237" s="30" t="s">
        <v>1236</v>
      </c>
      <c r="I237" s="30" t="s">
        <v>1249</v>
      </c>
      <c r="J237" s="30" t="s">
        <v>1126</v>
      </c>
      <c r="K237" s="30" t="s">
        <v>1237</v>
      </c>
      <c r="L237" s="30">
        <v>0</v>
      </c>
      <c r="M237" s="30">
        <v>0</v>
      </c>
      <c r="N237" s="30">
        <v>0</v>
      </c>
      <c r="O237" s="30">
        <v>965</v>
      </c>
      <c r="P237" s="30">
        <v>0</v>
      </c>
      <c r="Q237" s="30">
        <v>0</v>
      </c>
      <c r="R237" s="30">
        <v>0</v>
      </c>
      <c r="S237" s="30">
        <v>2</v>
      </c>
      <c r="T237" s="30">
        <v>1.2</v>
      </c>
      <c r="U237" s="30">
        <v>1.1000000000000001</v>
      </c>
      <c r="V237" s="30">
        <v>1.1000000000000001</v>
      </c>
      <c r="W237" s="30">
        <v>1.1000000000000001</v>
      </c>
      <c r="X237" s="30">
        <v>1.1000000000000001</v>
      </c>
      <c r="Y237" s="30" t="s">
        <v>1263</v>
      </c>
      <c r="Z237" s="31">
        <v>0</v>
      </c>
      <c r="AA237" s="30" t="b">
        <v>0</v>
      </c>
      <c r="AB237" s="29" t="s">
        <v>705</v>
      </c>
      <c r="AC237" s="30" t="b">
        <v>0</v>
      </c>
      <c r="AD237" s="29" t="s">
        <v>705</v>
      </c>
      <c r="AE237" s="29" t="s">
        <v>705</v>
      </c>
      <c r="AF237" s="29" t="s">
        <v>705</v>
      </c>
      <c r="AG237" s="29" t="s">
        <v>705</v>
      </c>
      <c r="AH237" s="30"/>
      <c r="AI237" s="30"/>
      <c r="AJ237" s="30"/>
      <c r="AK237" s="32">
        <v>42129</v>
      </c>
      <c r="AL237" s="30" t="s">
        <v>1253</v>
      </c>
      <c r="AM237" s="30" t="s">
        <v>1299</v>
      </c>
      <c r="AN237" s="33" t="s">
        <v>1254</v>
      </c>
    </row>
    <row r="238" spans="1:40" ht="18" customHeight="1" x14ac:dyDescent="0.25">
      <c r="A238" s="28" t="s">
        <v>1553</v>
      </c>
      <c r="B238" s="29" t="s">
        <v>2274</v>
      </c>
      <c r="C238" s="30" t="s">
        <v>2292</v>
      </c>
      <c r="D238" s="30" t="s">
        <v>2292</v>
      </c>
      <c r="E238" s="30" t="s">
        <v>2292</v>
      </c>
      <c r="F238" s="30" t="s">
        <v>2276</v>
      </c>
      <c r="G238" s="30" t="s">
        <v>1236</v>
      </c>
      <c r="H238" s="30" t="s">
        <v>1236</v>
      </c>
      <c r="I238" s="30" t="s">
        <v>1249</v>
      </c>
      <c r="J238" s="30" t="s">
        <v>1126</v>
      </c>
      <c r="K238" s="30" t="s">
        <v>1237</v>
      </c>
      <c r="L238" s="30">
        <v>0</v>
      </c>
      <c r="M238" s="30">
        <v>0</v>
      </c>
      <c r="N238" s="30">
        <v>0</v>
      </c>
      <c r="O238" s="30">
        <v>97</v>
      </c>
      <c r="P238" s="30">
        <v>0</v>
      </c>
      <c r="Q238" s="30">
        <v>0</v>
      </c>
      <c r="R238" s="30">
        <v>0</v>
      </c>
      <c r="S238" s="30">
        <v>0</v>
      </c>
      <c r="T238" s="30">
        <v>0</v>
      </c>
      <c r="U238" s="30">
        <v>0</v>
      </c>
      <c r="V238" s="30">
        <v>0</v>
      </c>
      <c r="W238" s="30">
        <v>0</v>
      </c>
      <c r="X238" s="30">
        <v>0</v>
      </c>
      <c r="Y238" s="30"/>
      <c r="Z238" s="31">
        <v>0</v>
      </c>
      <c r="AA238" s="30" t="b">
        <v>0</v>
      </c>
      <c r="AB238" s="29" t="s">
        <v>705</v>
      </c>
      <c r="AC238" s="30" t="b">
        <v>0</v>
      </c>
      <c r="AD238" s="29" t="s">
        <v>705</v>
      </c>
      <c r="AE238" s="29" t="s">
        <v>705</v>
      </c>
      <c r="AF238" s="29" t="s">
        <v>705</v>
      </c>
      <c r="AG238" s="29" t="s">
        <v>705</v>
      </c>
      <c r="AH238" s="30"/>
      <c r="AI238" s="30"/>
      <c r="AJ238" s="30"/>
      <c r="AK238" s="32">
        <v>41254</v>
      </c>
      <c r="AL238" s="30">
        <v>7777</v>
      </c>
      <c r="AM238" s="32">
        <v>41371</v>
      </c>
      <c r="AN238" s="33"/>
    </row>
    <row r="239" spans="1:40" ht="18" customHeight="1" x14ac:dyDescent="0.25">
      <c r="A239" s="28" t="s">
        <v>1554</v>
      </c>
      <c r="B239" s="29" t="s">
        <v>1103</v>
      </c>
      <c r="C239" s="30" t="s">
        <v>2291</v>
      </c>
      <c r="D239" s="30" t="s">
        <v>2291</v>
      </c>
      <c r="E239" s="30" t="s">
        <v>2291</v>
      </c>
      <c r="F239" s="30" t="s">
        <v>2276</v>
      </c>
      <c r="G239" s="30" t="s">
        <v>1236</v>
      </c>
      <c r="H239" s="30" t="s">
        <v>1236</v>
      </c>
      <c r="I239" s="30" t="s">
        <v>1249</v>
      </c>
      <c r="J239" s="30" t="s">
        <v>1126</v>
      </c>
      <c r="K239" s="30" t="s">
        <v>1237</v>
      </c>
      <c r="L239" s="30">
        <v>0</v>
      </c>
      <c r="M239" s="30">
        <v>0</v>
      </c>
      <c r="N239" s="30">
        <v>0</v>
      </c>
      <c r="O239" s="30">
        <v>970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  <c r="U239" s="30">
        <v>0</v>
      </c>
      <c r="V239" s="30">
        <v>0</v>
      </c>
      <c r="W239" s="30">
        <v>0</v>
      </c>
      <c r="X239" s="30">
        <v>0</v>
      </c>
      <c r="Y239" s="30"/>
      <c r="Z239" s="31">
        <v>0</v>
      </c>
      <c r="AA239" s="30" t="b">
        <v>0</v>
      </c>
      <c r="AB239" s="29" t="s">
        <v>705</v>
      </c>
      <c r="AC239" s="30" t="b">
        <v>0</v>
      </c>
      <c r="AD239" s="29" t="s">
        <v>705</v>
      </c>
      <c r="AE239" s="29" t="s">
        <v>705</v>
      </c>
      <c r="AF239" s="29" t="s">
        <v>705</v>
      </c>
      <c r="AG239" s="29" t="s">
        <v>705</v>
      </c>
      <c r="AH239" s="30"/>
      <c r="AI239" s="30"/>
      <c r="AJ239" s="30"/>
      <c r="AK239" s="30" t="s">
        <v>1427</v>
      </c>
      <c r="AL239" s="30">
        <v>7777</v>
      </c>
      <c r="AM239" s="32">
        <v>41371</v>
      </c>
      <c r="AN239" s="33"/>
    </row>
    <row r="240" spans="1:40" ht="18" customHeight="1" x14ac:dyDescent="0.25">
      <c r="A240" s="28" t="s">
        <v>1555</v>
      </c>
      <c r="B240" s="29" t="s">
        <v>2274</v>
      </c>
      <c r="C240" s="30" t="s">
        <v>2292</v>
      </c>
      <c r="D240" s="30" t="s">
        <v>2292</v>
      </c>
      <c r="E240" s="30" t="s">
        <v>2292</v>
      </c>
      <c r="F240" s="30" t="s">
        <v>2276</v>
      </c>
      <c r="G240" s="30" t="s">
        <v>1236</v>
      </c>
      <c r="H240" s="30" t="s">
        <v>1236</v>
      </c>
      <c r="I240" s="30" t="s">
        <v>1249</v>
      </c>
      <c r="J240" s="30" t="s">
        <v>1126</v>
      </c>
      <c r="K240" s="30" t="s">
        <v>1237</v>
      </c>
      <c r="L240" s="30">
        <v>0</v>
      </c>
      <c r="M240" s="30">
        <v>0</v>
      </c>
      <c r="N240" s="30">
        <v>0</v>
      </c>
      <c r="O240" s="30">
        <v>984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  <c r="U240" s="30">
        <v>0</v>
      </c>
      <c r="V240" s="30">
        <v>0</v>
      </c>
      <c r="W240" s="30">
        <v>0</v>
      </c>
      <c r="X240" s="30">
        <v>0</v>
      </c>
      <c r="Y240" s="30"/>
      <c r="Z240" s="31">
        <v>0</v>
      </c>
      <c r="AA240" s="30" t="b">
        <v>0</v>
      </c>
      <c r="AB240" s="29" t="s">
        <v>705</v>
      </c>
      <c r="AC240" s="30" t="b">
        <v>0</v>
      </c>
      <c r="AD240" s="29" t="s">
        <v>705</v>
      </c>
      <c r="AE240" s="29" t="s">
        <v>705</v>
      </c>
      <c r="AF240" s="29" t="s">
        <v>705</v>
      </c>
      <c r="AG240" s="29" t="s">
        <v>705</v>
      </c>
      <c r="AH240" s="30"/>
      <c r="AI240" s="30"/>
      <c r="AJ240" s="30"/>
      <c r="AK240" s="32">
        <v>44775</v>
      </c>
      <c r="AL240" s="30" t="s">
        <v>1253</v>
      </c>
      <c r="AM240" s="30"/>
      <c r="AN240" s="33"/>
    </row>
    <row r="241" spans="1:40" ht="18" customHeight="1" x14ac:dyDescent="0.25">
      <c r="A241" s="28" t="s">
        <v>1556</v>
      </c>
      <c r="B241" s="29" t="s">
        <v>2274</v>
      </c>
      <c r="C241" s="30" t="s">
        <v>2292</v>
      </c>
      <c r="D241" s="30" t="s">
        <v>2292</v>
      </c>
      <c r="E241" s="30" t="s">
        <v>2292</v>
      </c>
      <c r="F241" s="30" t="s">
        <v>2276</v>
      </c>
      <c r="G241" s="30" t="s">
        <v>1236</v>
      </c>
      <c r="H241" s="30" t="s">
        <v>1236</v>
      </c>
      <c r="I241" s="30" t="s">
        <v>1249</v>
      </c>
      <c r="J241" s="30" t="s">
        <v>1126</v>
      </c>
      <c r="K241" s="30" t="s">
        <v>1237</v>
      </c>
      <c r="L241" s="30">
        <v>0</v>
      </c>
      <c r="M241" s="30">
        <v>0</v>
      </c>
      <c r="N241" s="30">
        <v>0</v>
      </c>
      <c r="O241" s="30">
        <v>99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v>0</v>
      </c>
      <c r="W241" s="30">
        <v>0</v>
      </c>
      <c r="X241" s="30">
        <v>0</v>
      </c>
      <c r="Y241" s="30"/>
      <c r="Z241" s="31">
        <v>0</v>
      </c>
      <c r="AA241" s="30" t="b">
        <v>0</v>
      </c>
      <c r="AB241" s="29" t="s">
        <v>705</v>
      </c>
      <c r="AC241" s="30" t="b">
        <v>0</v>
      </c>
      <c r="AD241" s="29" t="s">
        <v>705</v>
      </c>
      <c r="AE241" s="29" t="s">
        <v>705</v>
      </c>
      <c r="AF241" s="29" t="s">
        <v>705</v>
      </c>
      <c r="AG241" s="29" t="s">
        <v>705</v>
      </c>
      <c r="AH241" s="30"/>
      <c r="AI241" s="30"/>
      <c r="AJ241" s="30"/>
      <c r="AK241" s="32">
        <v>41254</v>
      </c>
      <c r="AL241" s="30">
        <v>7777</v>
      </c>
      <c r="AM241" s="32">
        <v>41371</v>
      </c>
      <c r="AN241" s="33"/>
    </row>
    <row r="242" spans="1:40" ht="18" customHeight="1" x14ac:dyDescent="0.25">
      <c r="A242" s="28" t="s">
        <v>1557</v>
      </c>
      <c r="B242" s="29" t="s">
        <v>1103</v>
      </c>
      <c r="C242" s="30" t="s">
        <v>2291</v>
      </c>
      <c r="D242" s="30" t="s">
        <v>2291</v>
      </c>
      <c r="E242" s="30" t="s">
        <v>2291</v>
      </c>
      <c r="F242" s="30" t="s">
        <v>2276</v>
      </c>
      <c r="G242" s="30" t="s">
        <v>1236</v>
      </c>
      <c r="H242" s="30" t="s">
        <v>1236</v>
      </c>
      <c r="I242" s="30" t="s">
        <v>1249</v>
      </c>
      <c r="J242" s="30" t="s">
        <v>1126</v>
      </c>
      <c r="K242" s="30" t="s">
        <v>1237</v>
      </c>
      <c r="L242" s="30">
        <v>0</v>
      </c>
      <c r="M242" s="30">
        <v>0</v>
      </c>
      <c r="N242" s="30">
        <v>0</v>
      </c>
      <c r="O242" s="30">
        <v>990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  <c r="U242" s="30">
        <v>0</v>
      </c>
      <c r="V242" s="30">
        <v>0</v>
      </c>
      <c r="W242" s="30">
        <v>0</v>
      </c>
      <c r="X242" s="30">
        <v>0</v>
      </c>
      <c r="Y242" s="30"/>
      <c r="Z242" s="31">
        <v>0</v>
      </c>
      <c r="AA242" s="30" t="b">
        <v>0</v>
      </c>
      <c r="AB242" s="29" t="s">
        <v>705</v>
      </c>
      <c r="AC242" s="30" t="b">
        <v>0</v>
      </c>
      <c r="AD242" s="29" t="s">
        <v>705</v>
      </c>
      <c r="AE242" s="29" t="s">
        <v>705</v>
      </c>
      <c r="AF242" s="29" t="s">
        <v>705</v>
      </c>
      <c r="AG242" s="29" t="s">
        <v>705</v>
      </c>
      <c r="AH242" s="30"/>
      <c r="AI242" s="30"/>
      <c r="AJ242" s="30"/>
      <c r="AK242" s="32">
        <v>41254</v>
      </c>
      <c r="AL242" s="30">
        <v>7777</v>
      </c>
      <c r="AM242" s="32">
        <v>41371</v>
      </c>
      <c r="AN242" s="33"/>
    </row>
    <row r="243" spans="1:40" ht="18" customHeight="1" x14ac:dyDescent="0.25">
      <c r="A243" s="28" t="s">
        <v>1558</v>
      </c>
      <c r="B243" s="29" t="s">
        <v>1103</v>
      </c>
      <c r="C243" s="30" t="s">
        <v>2293</v>
      </c>
      <c r="D243" s="30" t="s">
        <v>2293</v>
      </c>
      <c r="E243" s="30" t="s">
        <v>2293</v>
      </c>
      <c r="F243" s="30" t="s">
        <v>2276</v>
      </c>
      <c r="G243" s="30" t="s">
        <v>1236</v>
      </c>
      <c r="H243" s="30" t="s">
        <v>1236</v>
      </c>
      <c r="I243" s="30" t="s">
        <v>1249</v>
      </c>
      <c r="J243" s="30" t="s">
        <v>1131</v>
      </c>
      <c r="K243" s="30" t="s">
        <v>1237</v>
      </c>
      <c r="L243" s="30">
        <v>0</v>
      </c>
      <c r="M243" s="30">
        <v>0</v>
      </c>
      <c r="N243" s="30">
        <v>0</v>
      </c>
      <c r="O243" s="30">
        <v>1050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v>0</v>
      </c>
      <c r="W243" s="30">
        <v>0</v>
      </c>
      <c r="X243" s="30">
        <v>0</v>
      </c>
      <c r="Y243" s="30"/>
      <c r="Z243" s="31">
        <v>0</v>
      </c>
      <c r="AA243" s="30" t="b">
        <v>0</v>
      </c>
      <c r="AB243" s="29" t="s">
        <v>705</v>
      </c>
      <c r="AC243" s="30" t="b">
        <v>0</v>
      </c>
      <c r="AD243" s="29" t="s">
        <v>705</v>
      </c>
      <c r="AE243" s="29" t="s">
        <v>705</v>
      </c>
      <c r="AF243" s="29" t="s">
        <v>705</v>
      </c>
      <c r="AG243" s="29" t="s">
        <v>705</v>
      </c>
      <c r="AH243" s="30"/>
      <c r="AI243" s="30"/>
      <c r="AJ243" s="30"/>
      <c r="AK243" s="32">
        <v>41254</v>
      </c>
      <c r="AL243" s="30">
        <v>7777</v>
      </c>
      <c r="AM243" s="32">
        <v>41371</v>
      </c>
      <c r="AN243" s="33"/>
    </row>
    <row r="244" spans="1:40" ht="18" customHeight="1" x14ac:dyDescent="0.25">
      <c r="A244" s="28" t="s">
        <v>1559</v>
      </c>
      <c r="B244" s="29" t="s">
        <v>1103</v>
      </c>
      <c r="C244" s="30" t="s">
        <v>2293</v>
      </c>
      <c r="D244" s="30" t="s">
        <v>2293</v>
      </c>
      <c r="E244" s="30" t="s">
        <v>2293</v>
      </c>
      <c r="F244" s="30" t="s">
        <v>2276</v>
      </c>
      <c r="G244" s="30" t="s">
        <v>1236</v>
      </c>
      <c r="H244" s="30" t="s">
        <v>1236</v>
      </c>
      <c r="I244" s="30" t="s">
        <v>1249</v>
      </c>
      <c r="J244" s="30" t="s">
        <v>1131</v>
      </c>
      <c r="K244" s="30" t="s">
        <v>1237</v>
      </c>
      <c r="L244" s="30">
        <v>0</v>
      </c>
      <c r="M244" s="30">
        <v>0</v>
      </c>
      <c r="N244" s="30">
        <v>0</v>
      </c>
      <c r="O244" s="30">
        <v>1150</v>
      </c>
      <c r="P244" s="30">
        <v>0</v>
      </c>
      <c r="Q244" s="30">
        <v>0</v>
      </c>
      <c r="R244" s="30">
        <v>0</v>
      </c>
      <c r="S244" s="30">
        <v>0</v>
      </c>
      <c r="T244" s="30">
        <v>0</v>
      </c>
      <c r="U244" s="30">
        <v>0</v>
      </c>
      <c r="V244" s="30">
        <v>0</v>
      </c>
      <c r="W244" s="30">
        <v>0</v>
      </c>
      <c r="X244" s="30">
        <v>0</v>
      </c>
      <c r="Y244" s="30"/>
      <c r="Z244" s="31">
        <v>0</v>
      </c>
      <c r="AA244" s="30" t="b">
        <v>0</v>
      </c>
      <c r="AB244" s="29" t="s">
        <v>705</v>
      </c>
      <c r="AC244" s="30" t="b">
        <v>0</v>
      </c>
      <c r="AD244" s="29" t="s">
        <v>705</v>
      </c>
      <c r="AE244" s="29" t="s">
        <v>705</v>
      </c>
      <c r="AF244" s="29" t="s">
        <v>705</v>
      </c>
      <c r="AG244" s="29" t="s">
        <v>705</v>
      </c>
      <c r="AH244" s="30"/>
      <c r="AI244" s="30"/>
      <c r="AJ244" s="30"/>
      <c r="AK244" s="32">
        <v>41254</v>
      </c>
      <c r="AL244" s="30">
        <v>7777</v>
      </c>
      <c r="AM244" s="32">
        <v>41371</v>
      </c>
      <c r="AN244" s="33"/>
    </row>
    <row r="245" spans="1:40" ht="18" customHeight="1" x14ac:dyDescent="0.25">
      <c r="A245" s="28" t="s">
        <v>1560</v>
      </c>
      <c r="B245" s="29" t="s">
        <v>2274</v>
      </c>
      <c r="C245" s="30" t="s">
        <v>2294</v>
      </c>
      <c r="D245" s="30" t="s">
        <v>2294</v>
      </c>
      <c r="E245" s="30" t="s">
        <v>2294</v>
      </c>
      <c r="F245" s="30" t="s">
        <v>2276</v>
      </c>
      <c r="G245" s="30" t="s">
        <v>1236</v>
      </c>
      <c r="H245" s="30" t="s">
        <v>1236</v>
      </c>
      <c r="I245" s="30" t="s">
        <v>1249</v>
      </c>
      <c r="J245" s="30" t="s">
        <v>1131</v>
      </c>
      <c r="K245" s="30" t="s">
        <v>1237</v>
      </c>
      <c r="L245" s="30">
        <v>0</v>
      </c>
      <c r="M245" s="30">
        <v>0</v>
      </c>
      <c r="N245" s="30">
        <v>0</v>
      </c>
      <c r="O245" s="30">
        <v>105</v>
      </c>
      <c r="P245" s="30">
        <v>0</v>
      </c>
      <c r="Q245" s="30">
        <v>0</v>
      </c>
      <c r="R245" s="30">
        <v>0</v>
      </c>
      <c r="S245" s="30">
        <v>0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30"/>
      <c r="Z245" s="31">
        <v>0</v>
      </c>
      <c r="AA245" s="30" t="b">
        <v>0</v>
      </c>
      <c r="AB245" s="29" t="s">
        <v>705</v>
      </c>
      <c r="AC245" s="30" t="b">
        <v>0</v>
      </c>
      <c r="AD245" s="29" t="s">
        <v>705</v>
      </c>
      <c r="AE245" s="29" t="s">
        <v>705</v>
      </c>
      <c r="AF245" s="29" t="s">
        <v>705</v>
      </c>
      <c r="AG245" s="29" t="s">
        <v>705</v>
      </c>
      <c r="AH245" s="30"/>
      <c r="AI245" s="30"/>
      <c r="AJ245" s="30"/>
      <c r="AK245" s="32">
        <v>44993</v>
      </c>
      <c r="AL245" s="30" t="s">
        <v>1253</v>
      </c>
      <c r="AM245" s="30"/>
      <c r="AN245" s="33"/>
    </row>
    <row r="246" spans="1:40" ht="18" customHeight="1" x14ac:dyDescent="0.25">
      <c r="A246" s="28" t="s">
        <v>1561</v>
      </c>
      <c r="B246" s="29" t="s">
        <v>2274</v>
      </c>
      <c r="C246" s="30" t="s">
        <v>2294</v>
      </c>
      <c r="D246" s="30" t="s">
        <v>2294</v>
      </c>
      <c r="E246" s="30" t="s">
        <v>2294</v>
      </c>
      <c r="F246" s="30" t="s">
        <v>2276</v>
      </c>
      <c r="G246" s="30" t="s">
        <v>1236</v>
      </c>
      <c r="H246" s="30" t="s">
        <v>1236</v>
      </c>
      <c r="I246" s="30" t="s">
        <v>1249</v>
      </c>
      <c r="J246" s="30" t="s">
        <v>1131</v>
      </c>
      <c r="K246" s="30" t="s">
        <v>1237</v>
      </c>
      <c r="L246" s="30">
        <v>0</v>
      </c>
      <c r="M246" s="30">
        <v>0</v>
      </c>
      <c r="N246" s="30">
        <v>0</v>
      </c>
      <c r="O246" s="30">
        <v>105.5</v>
      </c>
      <c r="P246" s="30">
        <v>0</v>
      </c>
      <c r="Q246" s="30">
        <v>0</v>
      </c>
      <c r="R246" s="30">
        <v>0</v>
      </c>
      <c r="S246" s="30">
        <v>0</v>
      </c>
      <c r="T246" s="30">
        <v>0</v>
      </c>
      <c r="U246" s="30">
        <v>0</v>
      </c>
      <c r="V246" s="30">
        <v>0</v>
      </c>
      <c r="W246" s="30">
        <v>0</v>
      </c>
      <c r="X246" s="30">
        <v>0</v>
      </c>
      <c r="Y246" s="30"/>
      <c r="Z246" s="31">
        <v>0</v>
      </c>
      <c r="AA246" s="30" t="b">
        <v>0</v>
      </c>
      <c r="AB246" s="29" t="s">
        <v>705</v>
      </c>
      <c r="AC246" s="30" t="b">
        <v>0</v>
      </c>
      <c r="AD246" s="29" t="s">
        <v>705</v>
      </c>
      <c r="AE246" s="29" t="s">
        <v>705</v>
      </c>
      <c r="AF246" s="29" t="s">
        <v>705</v>
      </c>
      <c r="AG246" s="29" t="s">
        <v>705</v>
      </c>
      <c r="AH246" s="30"/>
      <c r="AI246" s="30"/>
      <c r="AJ246" s="30"/>
      <c r="AK246" s="30" t="s">
        <v>1562</v>
      </c>
      <c r="AL246" s="30" t="s">
        <v>1261</v>
      </c>
      <c r="AM246" s="30"/>
      <c r="AN246" s="33"/>
    </row>
    <row r="247" spans="1:40" ht="18" customHeight="1" x14ac:dyDescent="0.25">
      <c r="A247" s="28" t="s">
        <v>1563</v>
      </c>
      <c r="B247" s="29" t="s">
        <v>2274</v>
      </c>
      <c r="C247" s="30" t="s">
        <v>2294</v>
      </c>
      <c r="D247" s="30" t="s">
        <v>2294</v>
      </c>
      <c r="E247" s="30" t="s">
        <v>2294</v>
      </c>
      <c r="F247" s="30" t="s">
        <v>2276</v>
      </c>
      <c r="G247" s="30" t="s">
        <v>1236</v>
      </c>
      <c r="H247" s="30" t="s">
        <v>1236</v>
      </c>
      <c r="I247" s="30" t="s">
        <v>1249</v>
      </c>
      <c r="J247" s="30" t="s">
        <v>1131</v>
      </c>
      <c r="K247" s="30" t="s">
        <v>1237</v>
      </c>
      <c r="L247" s="30">
        <v>0</v>
      </c>
      <c r="M247" s="30">
        <v>0</v>
      </c>
      <c r="N247" s="30">
        <v>0</v>
      </c>
      <c r="O247" s="30">
        <v>106.5</v>
      </c>
      <c r="P247" s="30">
        <v>0</v>
      </c>
      <c r="Q247" s="30">
        <v>0</v>
      </c>
      <c r="R247" s="30">
        <v>0</v>
      </c>
      <c r="S247" s="30">
        <v>0</v>
      </c>
      <c r="T247" s="30">
        <v>0</v>
      </c>
      <c r="U247" s="30">
        <v>0</v>
      </c>
      <c r="V247" s="30">
        <v>0</v>
      </c>
      <c r="W247" s="30">
        <v>0</v>
      </c>
      <c r="X247" s="30">
        <v>0</v>
      </c>
      <c r="Y247" s="30"/>
      <c r="Z247" s="31">
        <v>0</v>
      </c>
      <c r="AA247" s="30" t="b">
        <v>0</v>
      </c>
      <c r="AB247" s="29" t="s">
        <v>705</v>
      </c>
      <c r="AC247" s="30" t="b">
        <v>0</v>
      </c>
      <c r="AD247" s="29" t="s">
        <v>705</v>
      </c>
      <c r="AE247" s="29" t="s">
        <v>705</v>
      </c>
      <c r="AF247" s="29" t="s">
        <v>705</v>
      </c>
      <c r="AG247" s="29" t="s">
        <v>705</v>
      </c>
      <c r="AH247" s="30"/>
      <c r="AI247" s="30"/>
      <c r="AJ247" s="30"/>
      <c r="AK247" s="32">
        <v>41401</v>
      </c>
      <c r="AL247" s="30"/>
      <c r="AM247" s="30"/>
      <c r="AN247" s="33"/>
    </row>
    <row r="248" spans="1:40" ht="18" customHeight="1" x14ac:dyDescent="0.25">
      <c r="A248" s="28" t="s">
        <v>1564</v>
      </c>
      <c r="B248" s="29" t="s">
        <v>2274</v>
      </c>
      <c r="C248" s="30" t="s">
        <v>2294</v>
      </c>
      <c r="D248" s="30" t="s">
        <v>2294</v>
      </c>
      <c r="E248" s="30" t="s">
        <v>2294</v>
      </c>
      <c r="F248" s="30" t="s">
        <v>2276</v>
      </c>
      <c r="G248" s="30" t="s">
        <v>1236</v>
      </c>
      <c r="H248" s="30" t="s">
        <v>1236</v>
      </c>
      <c r="I248" s="30" t="s">
        <v>1249</v>
      </c>
      <c r="J248" s="30" t="s">
        <v>1131</v>
      </c>
      <c r="K248" s="30" t="s">
        <v>1237</v>
      </c>
      <c r="L248" s="30">
        <v>0</v>
      </c>
      <c r="M248" s="30">
        <v>0</v>
      </c>
      <c r="N248" s="30">
        <v>0</v>
      </c>
      <c r="O248" s="30">
        <v>127.5</v>
      </c>
      <c r="P248" s="30">
        <v>0</v>
      </c>
      <c r="Q248" s="30">
        <v>0</v>
      </c>
      <c r="R248" s="30">
        <v>0</v>
      </c>
      <c r="S248" s="30">
        <v>0</v>
      </c>
      <c r="T248" s="30">
        <v>0</v>
      </c>
      <c r="U248" s="30">
        <v>0</v>
      </c>
      <c r="V248" s="30">
        <v>0</v>
      </c>
      <c r="W248" s="30">
        <v>0</v>
      </c>
      <c r="X248" s="30">
        <v>0</v>
      </c>
      <c r="Y248" s="30"/>
      <c r="Z248" s="31">
        <v>0</v>
      </c>
      <c r="AA248" s="30" t="b">
        <v>0</v>
      </c>
      <c r="AB248" s="29" t="s">
        <v>705</v>
      </c>
      <c r="AC248" s="30" t="b">
        <v>0</v>
      </c>
      <c r="AD248" s="29" t="s">
        <v>705</v>
      </c>
      <c r="AE248" s="29" t="s">
        <v>705</v>
      </c>
      <c r="AF248" s="29" t="s">
        <v>705</v>
      </c>
      <c r="AG248" s="29" t="s">
        <v>705</v>
      </c>
      <c r="AH248" s="30"/>
      <c r="AI248" s="30"/>
      <c r="AJ248" s="30"/>
      <c r="AK248" s="30" t="s">
        <v>1565</v>
      </c>
      <c r="AL248" s="30" t="s">
        <v>1253</v>
      </c>
      <c r="AM248" s="30"/>
      <c r="AN248" s="33"/>
    </row>
    <row r="249" spans="1:40" ht="18" customHeight="1" x14ac:dyDescent="0.25">
      <c r="A249" s="28" t="s">
        <v>1566</v>
      </c>
      <c r="B249" s="29" t="s">
        <v>2274</v>
      </c>
      <c r="C249" s="30" t="s">
        <v>2294</v>
      </c>
      <c r="D249" s="30" t="s">
        <v>2294</v>
      </c>
      <c r="E249" s="30" t="s">
        <v>2294</v>
      </c>
      <c r="F249" s="30" t="s">
        <v>2276</v>
      </c>
      <c r="G249" s="30" t="s">
        <v>1236</v>
      </c>
      <c r="H249" s="30" t="s">
        <v>1236</v>
      </c>
      <c r="I249" s="30" t="s">
        <v>1249</v>
      </c>
      <c r="J249" s="30" t="s">
        <v>1131</v>
      </c>
      <c r="K249" s="30" t="s">
        <v>1237</v>
      </c>
      <c r="L249" s="30">
        <v>0</v>
      </c>
      <c r="M249" s="30">
        <v>0</v>
      </c>
      <c r="N249" s="30">
        <v>0</v>
      </c>
      <c r="O249" s="30">
        <v>129</v>
      </c>
      <c r="P249" s="30">
        <v>0</v>
      </c>
      <c r="Q249" s="30">
        <v>0</v>
      </c>
      <c r="R249" s="30">
        <v>0</v>
      </c>
      <c r="S249" s="30">
        <v>0</v>
      </c>
      <c r="T249" s="30">
        <v>0</v>
      </c>
      <c r="U249" s="30">
        <v>0</v>
      </c>
      <c r="V249" s="30">
        <v>0</v>
      </c>
      <c r="W249" s="30">
        <v>0</v>
      </c>
      <c r="X249" s="30">
        <v>0</v>
      </c>
      <c r="Y249" s="30"/>
      <c r="Z249" s="31">
        <v>0</v>
      </c>
      <c r="AA249" s="30" t="b">
        <v>0</v>
      </c>
      <c r="AB249" s="29" t="s">
        <v>705</v>
      </c>
      <c r="AC249" s="30" t="b">
        <v>0</v>
      </c>
      <c r="AD249" s="29" t="s">
        <v>705</v>
      </c>
      <c r="AE249" s="29" t="s">
        <v>705</v>
      </c>
      <c r="AF249" s="29" t="s">
        <v>705</v>
      </c>
      <c r="AG249" s="29" t="s">
        <v>705</v>
      </c>
      <c r="AH249" s="30"/>
      <c r="AI249" s="30"/>
      <c r="AJ249" s="30"/>
      <c r="AK249" s="32">
        <v>44813</v>
      </c>
      <c r="AL249" s="30" t="s">
        <v>1253</v>
      </c>
      <c r="AM249" s="30"/>
      <c r="AN249" s="33"/>
    </row>
    <row r="250" spans="1:40" ht="18" customHeight="1" x14ac:dyDescent="0.25">
      <c r="A250" s="28" t="s">
        <v>1567</v>
      </c>
      <c r="B250" s="29" t="s">
        <v>2274</v>
      </c>
      <c r="C250" s="30" t="s">
        <v>2294</v>
      </c>
      <c r="D250" s="30" t="s">
        <v>2294</v>
      </c>
      <c r="E250" s="30" t="s">
        <v>2294</v>
      </c>
      <c r="F250" s="30" t="s">
        <v>2276</v>
      </c>
      <c r="G250" s="30" t="s">
        <v>1236</v>
      </c>
      <c r="H250" s="30" t="s">
        <v>1236</v>
      </c>
      <c r="I250" s="30" t="s">
        <v>1249</v>
      </c>
      <c r="J250" s="30" t="s">
        <v>1131</v>
      </c>
      <c r="K250" s="30" t="s">
        <v>1237</v>
      </c>
      <c r="L250" s="30">
        <v>0</v>
      </c>
      <c r="M250" s="30">
        <v>0</v>
      </c>
      <c r="N250" s="30">
        <v>0</v>
      </c>
      <c r="O250" s="30">
        <v>153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30">
        <v>0</v>
      </c>
      <c r="V250" s="30">
        <v>0</v>
      </c>
      <c r="W250" s="30">
        <v>0</v>
      </c>
      <c r="X250" s="30">
        <v>0</v>
      </c>
      <c r="Y250" s="30"/>
      <c r="Z250" s="31">
        <v>0</v>
      </c>
      <c r="AA250" s="30" t="b">
        <v>0</v>
      </c>
      <c r="AB250" s="29" t="s">
        <v>705</v>
      </c>
      <c r="AC250" s="30" t="b">
        <v>0</v>
      </c>
      <c r="AD250" s="29" t="s">
        <v>705</v>
      </c>
      <c r="AE250" s="29" t="s">
        <v>705</v>
      </c>
      <c r="AF250" s="29" t="s">
        <v>705</v>
      </c>
      <c r="AG250" s="29" t="s">
        <v>705</v>
      </c>
      <c r="AH250" s="30"/>
      <c r="AI250" s="30"/>
      <c r="AJ250" s="30"/>
      <c r="AK250" s="32">
        <v>44287</v>
      </c>
      <c r="AL250" s="30" t="s">
        <v>1253</v>
      </c>
      <c r="AM250" s="30"/>
      <c r="AN250" s="33"/>
    </row>
    <row r="251" spans="1:40" ht="18" customHeight="1" x14ac:dyDescent="0.25">
      <c r="A251" s="28" t="s">
        <v>1568</v>
      </c>
      <c r="B251" s="29" t="s">
        <v>2274</v>
      </c>
      <c r="C251" s="30" t="s">
        <v>2294</v>
      </c>
      <c r="D251" s="30" t="s">
        <v>2294</v>
      </c>
      <c r="E251" s="30" t="s">
        <v>2294</v>
      </c>
      <c r="F251" s="30" t="s">
        <v>2276</v>
      </c>
      <c r="G251" s="30" t="s">
        <v>1236</v>
      </c>
      <c r="H251" s="30" t="s">
        <v>1236</v>
      </c>
      <c r="I251" s="30" t="s">
        <v>1249</v>
      </c>
      <c r="J251" s="30" t="s">
        <v>1131</v>
      </c>
      <c r="K251" s="30" t="s">
        <v>1237</v>
      </c>
      <c r="L251" s="30">
        <v>0</v>
      </c>
      <c r="M251" s="30">
        <v>0</v>
      </c>
      <c r="N251" s="30">
        <v>0</v>
      </c>
      <c r="O251" s="30">
        <v>153.5</v>
      </c>
      <c r="P251" s="30">
        <v>0</v>
      </c>
      <c r="Q251" s="30">
        <v>0</v>
      </c>
      <c r="R251" s="30">
        <v>0</v>
      </c>
      <c r="S251" s="30">
        <v>0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30"/>
      <c r="Z251" s="31">
        <v>0</v>
      </c>
      <c r="AA251" s="30" t="b">
        <v>0</v>
      </c>
      <c r="AB251" s="29" t="s">
        <v>705</v>
      </c>
      <c r="AC251" s="30" t="b">
        <v>0</v>
      </c>
      <c r="AD251" s="29" t="s">
        <v>705</v>
      </c>
      <c r="AE251" s="29" t="s">
        <v>705</v>
      </c>
      <c r="AF251" s="29" t="s">
        <v>705</v>
      </c>
      <c r="AG251" s="29" t="s">
        <v>705</v>
      </c>
      <c r="AH251" s="30"/>
      <c r="AI251" s="30"/>
      <c r="AJ251" s="30"/>
      <c r="AK251" s="32">
        <v>44501</v>
      </c>
      <c r="AL251" s="30" t="s">
        <v>1253</v>
      </c>
      <c r="AM251" s="30"/>
      <c r="AN251" s="33"/>
    </row>
    <row r="252" spans="1:40" ht="18" customHeight="1" x14ac:dyDescent="0.25">
      <c r="A252" s="28" t="s">
        <v>1569</v>
      </c>
      <c r="B252" s="29" t="s">
        <v>2274</v>
      </c>
      <c r="C252" s="30" t="s">
        <v>2294</v>
      </c>
      <c r="D252" s="30" t="s">
        <v>2294</v>
      </c>
      <c r="E252" s="30" t="s">
        <v>2294</v>
      </c>
      <c r="F252" s="30" t="s">
        <v>2276</v>
      </c>
      <c r="G252" s="30" t="s">
        <v>1236</v>
      </c>
      <c r="H252" s="30" t="s">
        <v>1236</v>
      </c>
      <c r="I252" s="30" t="s">
        <v>1249</v>
      </c>
      <c r="J252" s="30" t="s">
        <v>1131</v>
      </c>
      <c r="K252" s="30" t="s">
        <v>1237</v>
      </c>
      <c r="L252" s="30">
        <v>0</v>
      </c>
      <c r="M252" s="30">
        <v>0</v>
      </c>
      <c r="N252" s="30">
        <v>0</v>
      </c>
      <c r="O252" s="30">
        <v>154</v>
      </c>
      <c r="P252" s="30">
        <v>0</v>
      </c>
      <c r="Q252" s="30">
        <v>0</v>
      </c>
      <c r="R252" s="30">
        <v>0</v>
      </c>
      <c r="S252" s="30">
        <v>0</v>
      </c>
      <c r="T252" s="30">
        <v>0</v>
      </c>
      <c r="U252" s="30">
        <v>0</v>
      </c>
      <c r="V252" s="30">
        <v>0</v>
      </c>
      <c r="W252" s="30">
        <v>0</v>
      </c>
      <c r="X252" s="30">
        <v>0</v>
      </c>
      <c r="Y252" s="30"/>
      <c r="Z252" s="31">
        <v>0</v>
      </c>
      <c r="AA252" s="30" t="b">
        <v>0</v>
      </c>
      <c r="AB252" s="29" t="s">
        <v>705</v>
      </c>
      <c r="AC252" s="30" t="b">
        <v>0</v>
      </c>
      <c r="AD252" s="29" t="s">
        <v>705</v>
      </c>
      <c r="AE252" s="29" t="s">
        <v>705</v>
      </c>
      <c r="AF252" s="29" t="s">
        <v>705</v>
      </c>
      <c r="AG252" s="29" t="s">
        <v>705</v>
      </c>
      <c r="AH252" s="30"/>
      <c r="AI252" s="30"/>
      <c r="AJ252" s="30"/>
      <c r="AK252" s="32">
        <v>44287</v>
      </c>
      <c r="AL252" s="30" t="s">
        <v>1253</v>
      </c>
      <c r="AM252" s="30"/>
      <c r="AN252" s="33"/>
    </row>
    <row r="253" spans="1:40" ht="18" customHeight="1" x14ac:dyDescent="0.25">
      <c r="A253" s="28" t="s">
        <v>1570</v>
      </c>
      <c r="B253" s="29" t="s">
        <v>2274</v>
      </c>
      <c r="C253" s="30" t="s">
        <v>2294</v>
      </c>
      <c r="D253" s="30" t="s">
        <v>2294</v>
      </c>
      <c r="E253" s="30" t="s">
        <v>2294</v>
      </c>
      <c r="F253" s="30" t="s">
        <v>2276</v>
      </c>
      <c r="G253" s="30" t="s">
        <v>1236</v>
      </c>
      <c r="H253" s="30" t="s">
        <v>1236</v>
      </c>
      <c r="I253" s="30" t="s">
        <v>1249</v>
      </c>
      <c r="J253" s="30" t="s">
        <v>1131</v>
      </c>
      <c r="K253" s="30" t="s">
        <v>1237</v>
      </c>
      <c r="L253" s="30">
        <v>0</v>
      </c>
      <c r="M253" s="30">
        <v>0</v>
      </c>
      <c r="N253" s="30">
        <v>0</v>
      </c>
      <c r="O253" s="30">
        <v>155</v>
      </c>
      <c r="P253" s="30">
        <v>0</v>
      </c>
      <c r="Q253" s="30">
        <v>0</v>
      </c>
      <c r="R253" s="30">
        <v>0</v>
      </c>
      <c r="S253" s="30">
        <v>0</v>
      </c>
      <c r="T253" s="30">
        <v>0</v>
      </c>
      <c r="U253" s="30">
        <v>0</v>
      </c>
      <c r="V253" s="30">
        <v>0</v>
      </c>
      <c r="W253" s="30">
        <v>0</v>
      </c>
      <c r="X253" s="30">
        <v>0</v>
      </c>
      <c r="Y253" s="30"/>
      <c r="Z253" s="31">
        <v>0</v>
      </c>
      <c r="AA253" s="30" t="b">
        <v>0</v>
      </c>
      <c r="AB253" s="29" t="s">
        <v>705</v>
      </c>
      <c r="AC253" s="30" t="b">
        <v>0</v>
      </c>
      <c r="AD253" s="29" t="s">
        <v>705</v>
      </c>
      <c r="AE253" s="29" t="s">
        <v>705</v>
      </c>
      <c r="AF253" s="29" t="s">
        <v>705</v>
      </c>
      <c r="AG253" s="29" t="s">
        <v>705</v>
      </c>
      <c r="AH253" s="30"/>
      <c r="AI253" s="30"/>
      <c r="AJ253" s="30"/>
      <c r="AK253" s="32">
        <v>45023</v>
      </c>
      <c r="AL253" s="30" t="s">
        <v>1253</v>
      </c>
      <c r="AM253" s="30"/>
      <c r="AN253" s="33"/>
    </row>
    <row r="254" spans="1:40" ht="18" customHeight="1" x14ac:dyDescent="0.25">
      <c r="A254" s="28" t="s">
        <v>1571</v>
      </c>
      <c r="B254" s="29" t="s">
        <v>2274</v>
      </c>
      <c r="C254" s="30" t="s">
        <v>2294</v>
      </c>
      <c r="D254" s="30" t="s">
        <v>2294</v>
      </c>
      <c r="E254" s="30" t="s">
        <v>2294</v>
      </c>
      <c r="F254" s="30" t="s">
        <v>2276</v>
      </c>
      <c r="G254" s="30" t="s">
        <v>1236</v>
      </c>
      <c r="H254" s="30" t="s">
        <v>1236</v>
      </c>
      <c r="I254" s="30" t="s">
        <v>1249</v>
      </c>
      <c r="J254" s="30" t="s">
        <v>1131</v>
      </c>
      <c r="K254" s="30" t="s">
        <v>1237</v>
      </c>
      <c r="L254" s="30">
        <v>0</v>
      </c>
      <c r="M254" s="30">
        <v>0</v>
      </c>
      <c r="N254" s="30">
        <v>0</v>
      </c>
      <c r="O254" s="30">
        <v>188</v>
      </c>
      <c r="P254" s="30">
        <v>0</v>
      </c>
      <c r="Q254" s="30">
        <v>0</v>
      </c>
      <c r="R254" s="30">
        <v>0</v>
      </c>
      <c r="S254" s="30">
        <v>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30"/>
      <c r="Z254" s="31">
        <v>0</v>
      </c>
      <c r="AA254" s="30" t="b">
        <v>0</v>
      </c>
      <c r="AB254" s="29" t="s">
        <v>705</v>
      </c>
      <c r="AC254" s="30" t="b">
        <v>0</v>
      </c>
      <c r="AD254" s="29" t="s">
        <v>705</v>
      </c>
      <c r="AE254" s="29" t="s">
        <v>705</v>
      </c>
      <c r="AF254" s="29" t="s">
        <v>705</v>
      </c>
      <c r="AG254" s="29" t="s">
        <v>705</v>
      </c>
      <c r="AH254" s="30"/>
      <c r="AI254" s="30"/>
      <c r="AJ254" s="30"/>
      <c r="AK254" s="32">
        <v>41559</v>
      </c>
      <c r="AL254" s="30" t="s">
        <v>1253</v>
      </c>
      <c r="AM254" s="30"/>
      <c r="AN254" s="33"/>
    </row>
    <row r="255" spans="1:40" ht="18" customHeight="1" x14ac:dyDescent="0.25">
      <c r="A255" s="28" t="s">
        <v>1572</v>
      </c>
      <c r="B255" s="29" t="s">
        <v>2274</v>
      </c>
      <c r="C255" s="30" t="s">
        <v>2294</v>
      </c>
      <c r="D255" s="30" t="s">
        <v>2294</v>
      </c>
      <c r="E255" s="30" t="s">
        <v>2294</v>
      </c>
      <c r="F255" s="30" t="s">
        <v>2276</v>
      </c>
      <c r="G255" s="30" t="s">
        <v>1236</v>
      </c>
      <c r="H255" s="30" t="s">
        <v>1236</v>
      </c>
      <c r="I255" s="30" t="s">
        <v>1249</v>
      </c>
      <c r="J255" s="30" t="s">
        <v>1131</v>
      </c>
      <c r="K255" s="30" t="s">
        <v>1237</v>
      </c>
      <c r="L255" s="30">
        <v>0</v>
      </c>
      <c r="M255" s="30">
        <v>0</v>
      </c>
      <c r="N255" s="30">
        <v>0</v>
      </c>
      <c r="O255" s="30">
        <v>497</v>
      </c>
      <c r="P255" s="30">
        <v>0</v>
      </c>
      <c r="Q255" s="30">
        <v>0</v>
      </c>
      <c r="R255" s="30">
        <v>0</v>
      </c>
      <c r="S255" s="30">
        <v>0</v>
      </c>
      <c r="T255" s="30">
        <v>0</v>
      </c>
      <c r="U255" s="30">
        <v>0</v>
      </c>
      <c r="V255" s="30">
        <v>0</v>
      </c>
      <c r="W255" s="30">
        <v>0</v>
      </c>
      <c r="X255" s="30">
        <v>0</v>
      </c>
      <c r="Y255" s="30"/>
      <c r="Z255" s="31">
        <v>0</v>
      </c>
      <c r="AA255" s="30" t="b">
        <v>0</v>
      </c>
      <c r="AB255" s="29" t="s">
        <v>705</v>
      </c>
      <c r="AC255" s="30" t="b">
        <v>0</v>
      </c>
      <c r="AD255" s="29" t="s">
        <v>705</v>
      </c>
      <c r="AE255" s="29" t="s">
        <v>705</v>
      </c>
      <c r="AF255" s="29" t="s">
        <v>705</v>
      </c>
      <c r="AG255" s="29" t="s">
        <v>705</v>
      </c>
      <c r="AH255" s="30"/>
      <c r="AI255" s="30"/>
      <c r="AJ255" s="30"/>
      <c r="AK255" s="30" t="s">
        <v>1573</v>
      </c>
      <c r="AL255" s="30" t="s">
        <v>1253</v>
      </c>
      <c r="AM255" s="30"/>
      <c r="AN255" s="33"/>
    </row>
    <row r="256" spans="1:40" ht="18" customHeight="1" x14ac:dyDescent="0.25">
      <c r="A256" s="28" t="s">
        <v>1574</v>
      </c>
      <c r="B256" s="29" t="s">
        <v>2274</v>
      </c>
      <c r="C256" s="30" t="s">
        <v>2294</v>
      </c>
      <c r="D256" s="30" t="s">
        <v>2294</v>
      </c>
      <c r="E256" s="30" t="s">
        <v>2294</v>
      </c>
      <c r="F256" s="30" t="s">
        <v>2276</v>
      </c>
      <c r="G256" s="30" t="s">
        <v>1236</v>
      </c>
      <c r="H256" s="30" t="s">
        <v>1236</v>
      </c>
      <c r="I256" s="30" t="s">
        <v>1249</v>
      </c>
      <c r="J256" s="30" t="s">
        <v>1131</v>
      </c>
      <c r="K256" s="30" t="s">
        <v>1237</v>
      </c>
      <c r="L256" s="30">
        <v>0</v>
      </c>
      <c r="M256" s="30">
        <v>0</v>
      </c>
      <c r="N256" s="30">
        <v>0</v>
      </c>
      <c r="O256" s="30">
        <v>57</v>
      </c>
      <c r="P256" s="30">
        <v>0</v>
      </c>
      <c r="Q256" s="30">
        <v>0</v>
      </c>
      <c r="R256" s="30">
        <v>0</v>
      </c>
      <c r="S256" s="30">
        <v>0</v>
      </c>
      <c r="T256" s="30">
        <v>0</v>
      </c>
      <c r="U256" s="30">
        <v>0</v>
      </c>
      <c r="V256" s="30">
        <v>0</v>
      </c>
      <c r="W256" s="30">
        <v>0</v>
      </c>
      <c r="X256" s="30">
        <v>0</v>
      </c>
      <c r="Y256" s="30"/>
      <c r="Z256" s="31">
        <v>0</v>
      </c>
      <c r="AA256" s="30" t="b">
        <v>0</v>
      </c>
      <c r="AB256" s="29" t="s">
        <v>705</v>
      </c>
      <c r="AC256" s="30" t="b">
        <v>0</v>
      </c>
      <c r="AD256" s="29" t="s">
        <v>705</v>
      </c>
      <c r="AE256" s="29" t="s">
        <v>705</v>
      </c>
      <c r="AF256" s="29" t="s">
        <v>705</v>
      </c>
      <c r="AG256" s="29" t="s">
        <v>705</v>
      </c>
      <c r="AH256" s="30"/>
      <c r="AI256" s="30"/>
      <c r="AJ256" s="30"/>
      <c r="AK256" s="32">
        <v>41401</v>
      </c>
      <c r="AL256" s="30"/>
      <c r="AM256" s="30"/>
      <c r="AN256" s="33"/>
    </row>
    <row r="257" spans="1:40" ht="18" customHeight="1" x14ac:dyDescent="0.25">
      <c r="A257" s="28" t="s">
        <v>1575</v>
      </c>
      <c r="B257" s="29" t="s">
        <v>2274</v>
      </c>
      <c r="C257" s="30" t="s">
        <v>2294</v>
      </c>
      <c r="D257" s="30" t="s">
        <v>2294</v>
      </c>
      <c r="E257" s="30" t="s">
        <v>2294</v>
      </c>
      <c r="F257" s="30" t="s">
        <v>2276</v>
      </c>
      <c r="G257" s="30" t="s">
        <v>1236</v>
      </c>
      <c r="H257" s="30" t="s">
        <v>1236</v>
      </c>
      <c r="I257" s="30" t="s">
        <v>1249</v>
      </c>
      <c r="J257" s="30" t="s">
        <v>1131</v>
      </c>
      <c r="K257" s="30" t="s">
        <v>1237</v>
      </c>
      <c r="L257" s="30">
        <v>0</v>
      </c>
      <c r="M257" s="30">
        <v>0</v>
      </c>
      <c r="N257" s="30">
        <v>0</v>
      </c>
      <c r="O257" s="30">
        <v>58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  <c r="W257" s="30">
        <v>0</v>
      </c>
      <c r="X257" s="30">
        <v>0</v>
      </c>
      <c r="Y257" s="30"/>
      <c r="Z257" s="31">
        <v>0</v>
      </c>
      <c r="AA257" s="30" t="b">
        <v>0</v>
      </c>
      <c r="AB257" s="29" t="s">
        <v>705</v>
      </c>
      <c r="AC257" s="30" t="b">
        <v>0</v>
      </c>
      <c r="AD257" s="29" t="s">
        <v>705</v>
      </c>
      <c r="AE257" s="29" t="s">
        <v>705</v>
      </c>
      <c r="AF257" s="29" t="s">
        <v>705</v>
      </c>
      <c r="AG257" s="29" t="s">
        <v>705</v>
      </c>
      <c r="AH257" s="30"/>
      <c r="AI257" s="30"/>
      <c r="AJ257" s="30"/>
      <c r="AK257" s="32">
        <v>41254</v>
      </c>
      <c r="AL257" s="30">
        <v>7777</v>
      </c>
      <c r="AM257" s="32">
        <v>41371</v>
      </c>
      <c r="AN257" s="33"/>
    </row>
    <row r="258" spans="1:40" ht="18" customHeight="1" x14ac:dyDescent="0.25">
      <c r="A258" s="28" t="s">
        <v>1576</v>
      </c>
      <c r="B258" s="29" t="s">
        <v>2274</v>
      </c>
      <c r="C258" s="30" t="s">
        <v>2294</v>
      </c>
      <c r="D258" s="30" t="s">
        <v>2294</v>
      </c>
      <c r="E258" s="30" t="s">
        <v>2294</v>
      </c>
      <c r="F258" s="30" t="s">
        <v>2276</v>
      </c>
      <c r="G258" s="30" t="s">
        <v>1236</v>
      </c>
      <c r="H258" s="30" t="s">
        <v>1236</v>
      </c>
      <c r="I258" s="30" t="s">
        <v>1249</v>
      </c>
      <c r="J258" s="30" t="s">
        <v>1131</v>
      </c>
      <c r="K258" s="30" t="s">
        <v>1237</v>
      </c>
      <c r="L258" s="30">
        <v>0</v>
      </c>
      <c r="M258" s="30">
        <v>0</v>
      </c>
      <c r="N258" s="30">
        <v>0</v>
      </c>
      <c r="O258" s="30">
        <v>604.5</v>
      </c>
      <c r="P258" s="30">
        <v>0</v>
      </c>
      <c r="Q258" s="30">
        <v>0</v>
      </c>
      <c r="R258" s="30">
        <v>0</v>
      </c>
      <c r="S258" s="30">
        <v>0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/>
      <c r="Z258" s="31">
        <v>0</v>
      </c>
      <c r="AA258" s="30" t="b">
        <v>0</v>
      </c>
      <c r="AB258" s="29" t="s">
        <v>705</v>
      </c>
      <c r="AC258" s="30" t="b">
        <v>0</v>
      </c>
      <c r="AD258" s="29" t="s">
        <v>705</v>
      </c>
      <c r="AE258" s="29" t="s">
        <v>705</v>
      </c>
      <c r="AF258" s="29" t="s">
        <v>705</v>
      </c>
      <c r="AG258" s="29" t="s">
        <v>705</v>
      </c>
      <c r="AH258" s="30"/>
      <c r="AI258" s="30"/>
      <c r="AJ258" s="30"/>
      <c r="AK258" s="30" t="s">
        <v>1577</v>
      </c>
      <c r="AL258" s="30" t="s">
        <v>1253</v>
      </c>
      <c r="AM258" s="30"/>
      <c r="AN258" s="33"/>
    </row>
    <row r="259" spans="1:40" ht="18" customHeight="1" x14ac:dyDescent="0.25">
      <c r="A259" s="28" t="s">
        <v>1578</v>
      </c>
      <c r="B259" s="29" t="s">
        <v>1103</v>
      </c>
      <c r="C259" s="30" t="s">
        <v>2293</v>
      </c>
      <c r="D259" s="30" t="s">
        <v>2293</v>
      </c>
      <c r="E259" s="30" t="s">
        <v>2293</v>
      </c>
      <c r="F259" s="30" t="s">
        <v>2276</v>
      </c>
      <c r="G259" s="30" t="s">
        <v>1236</v>
      </c>
      <c r="H259" s="30" t="s">
        <v>1236</v>
      </c>
      <c r="I259" s="30" t="s">
        <v>1249</v>
      </c>
      <c r="J259" s="30" t="s">
        <v>1131</v>
      </c>
      <c r="K259" s="30" t="s">
        <v>1237</v>
      </c>
      <c r="L259" s="30">
        <v>0</v>
      </c>
      <c r="M259" s="30">
        <v>0</v>
      </c>
      <c r="N259" s="30">
        <v>0</v>
      </c>
      <c r="O259" s="30">
        <v>628</v>
      </c>
      <c r="P259" s="30">
        <v>0</v>
      </c>
      <c r="Q259" s="30">
        <v>0</v>
      </c>
      <c r="R259" s="30">
        <v>0</v>
      </c>
      <c r="S259" s="30">
        <v>0</v>
      </c>
      <c r="T259" s="30">
        <v>0</v>
      </c>
      <c r="U259" s="30">
        <v>0</v>
      </c>
      <c r="V259" s="30">
        <v>0</v>
      </c>
      <c r="W259" s="30">
        <v>0</v>
      </c>
      <c r="X259" s="30">
        <v>0</v>
      </c>
      <c r="Y259" s="30"/>
      <c r="Z259" s="31">
        <v>0</v>
      </c>
      <c r="AA259" s="30" t="b">
        <v>0</v>
      </c>
      <c r="AB259" s="29" t="s">
        <v>705</v>
      </c>
      <c r="AC259" s="30" t="b">
        <v>0</v>
      </c>
      <c r="AD259" s="29" t="s">
        <v>705</v>
      </c>
      <c r="AE259" s="29" t="s">
        <v>705</v>
      </c>
      <c r="AF259" s="29" t="s">
        <v>705</v>
      </c>
      <c r="AG259" s="29" t="s">
        <v>705</v>
      </c>
      <c r="AH259" s="30"/>
      <c r="AI259" s="30"/>
      <c r="AJ259" s="30"/>
      <c r="AK259" s="30" t="s">
        <v>1347</v>
      </c>
      <c r="AL259" s="30" t="s">
        <v>1348</v>
      </c>
      <c r="AM259" s="32">
        <v>41371</v>
      </c>
      <c r="AN259" s="33"/>
    </row>
    <row r="260" spans="1:40" ht="18" customHeight="1" x14ac:dyDescent="0.25">
      <c r="A260" s="28" t="s">
        <v>1579</v>
      </c>
      <c r="B260" s="29" t="s">
        <v>2274</v>
      </c>
      <c r="C260" s="30" t="s">
        <v>2294</v>
      </c>
      <c r="D260" s="30" t="s">
        <v>2294</v>
      </c>
      <c r="E260" s="30" t="s">
        <v>2294</v>
      </c>
      <c r="F260" s="30" t="s">
        <v>2276</v>
      </c>
      <c r="G260" s="30" t="s">
        <v>1236</v>
      </c>
      <c r="H260" s="30" t="s">
        <v>1236</v>
      </c>
      <c r="I260" s="30" t="s">
        <v>1249</v>
      </c>
      <c r="J260" s="30" t="s">
        <v>1131</v>
      </c>
      <c r="K260" s="30" t="s">
        <v>1237</v>
      </c>
      <c r="L260" s="30">
        <v>0</v>
      </c>
      <c r="M260" s="30">
        <v>0</v>
      </c>
      <c r="N260" s="30">
        <v>0</v>
      </c>
      <c r="O260" s="30">
        <v>66</v>
      </c>
      <c r="P260" s="30">
        <v>0</v>
      </c>
      <c r="Q260" s="30">
        <v>0</v>
      </c>
      <c r="R260" s="30">
        <v>0</v>
      </c>
      <c r="S260" s="30">
        <v>0</v>
      </c>
      <c r="T260" s="30">
        <v>0</v>
      </c>
      <c r="U260" s="30">
        <v>0</v>
      </c>
      <c r="V260" s="30">
        <v>0</v>
      </c>
      <c r="W260" s="30">
        <v>0</v>
      </c>
      <c r="X260" s="30">
        <v>0</v>
      </c>
      <c r="Y260" s="30"/>
      <c r="Z260" s="31">
        <v>0</v>
      </c>
      <c r="AA260" s="30" t="b">
        <v>0</v>
      </c>
      <c r="AB260" s="29" t="s">
        <v>705</v>
      </c>
      <c r="AC260" s="30" t="b">
        <v>0</v>
      </c>
      <c r="AD260" s="29" t="s">
        <v>705</v>
      </c>
      <c r="AE260" s="29" t="s">
        <v>705</v>
      </c>
      <c r="AF260" s="29" t="s">
        <v>705</v>
      </c>
      <c r="AG260" s="29" t="s">
        <v>705</v>
      </c>
      <c r="AH260" s="30"/>
      <c r="AI260" s="30"/>
      <c r="AJ260" s="30"/>
      <c r="AK260" s="30" t="s">
        <v>1580</v>
      </c>
      <c r="AL260" s="30" t="s">
        <v>1261</v>
      </c>
      <c r="AM260" s="30"/>
      <c r="AN260" s="33"/>
    </row>
    <row r="261" spans="1:40" ht="18" customHeight="1" x14ac:dyDescent="0.25">
      <c r="A261" s="28" t="s">
        <v>1581</v>
      </c>
      <c r="B261" s="29" t="s">
        <v>2274</v>
      </c>
      <c r="C261" s="30" t="s">
        <v>2294</v>
      </c>
      <c r="D261" s="30" t="s">
        <v>2294</v>
      </c>
      <c r="E261" s="30" t="s">
        <v>2294</v>
      </c>
      <c r="F261" s="30" t="s">
        <v>2276</v>
      </c>
      <c r="G261" s="30" t="s">
        <v>1236</v>
      </c>
      <c r="H261" s="30" t="s">
        <v>1236</v>
      </c>
      <c r="I261" s="30" t="s">
        <v>1249</v>
      </c>
      <c r="J261" s="30" t="s">
        <v>1131</v>
      </c>
      <c r="K261" s="30" t="s">
        <v>1237</v>
      </c>
      <c r="L261" s="30">
        <v>0</v>
      </c>
      <c r="M261" s="30">
        <v>0</v>
      </c>
      <c r="N261" s="30">
        <v>0</v>
      </c>
      <c r="O261" s="30">
        <v>67</v>
      </c>
      <c r="P261" s="30">
        <v>0</v>
      </c>
      <c r="Q261" s="30">
        <v>0</v>
      </c>
      <c r="R261" s="30">
        <v>0</v>
      </c>
      <c r="S261" s="30">
        <v>0</v>
      </c>
      <c r="T261" s="30">
        <v>0</v>
      </c>
      <c r="U261" s="30">
        <v>0</v>
      </c>
      <c r="V261" s="30">
        <v>0</v>
      </c>
      <c r="W261" s="30">
        <v>0</v>
      </c>
      <c r="X261" s="30">
        <v>0</v>
      </c>
      <c r="Y261" s="30"/>
      <c r="Z261" s="31">
        <v>0</v>
      </c>
      <c r="AA261" s="30" t="b">
        <v>0</v>
      </c>
      <c r="AB261" s="29" t="s">
        <v>705</v>
      </c>
      <c r="AC261" s="30" t="b">
        <v>0</v>
      </c>
      <c r="AD261" s="29" t="s">
        <v>705</v>
      </c>
      <c r="AE261" s="29" t="s">
        <v>705</v>
      </c>
      <c r="AF261" s="29" t="s">
        <v>705</v>
      </c>
      <c r="AG261" s="29" t="s">
        <v>705</v>
      </c>
      <c r="AH261" s="30"/>
      <c r="AI261" s="30"/>
      <c r="AJ261" s="30"/>
      <c r="AK261" s="30" t="s">
        <v>1582</v>
      </c>
      <c r="AL261" s="30" t="s">
        <v>1253</v>
      </c>
      <c r="AM261" s="30"/>
      <c r="AN261" s="33"/>
    </row>
    <row r="262" spans="1:40" ht="18" customHeight="1" x14ac:dyDescent="0.25">
      <c r="A262" s="28" t="s">
        <v>1583</v>
      </c>
      <c r="B262" s="29" t="s">
        <v>2274</v>
      </c>
      <c r="C262" s="30" t="s">
        <v>2294</v>
      </c>
      <c r="D262" s="30" t="s">
        <v>2294</v>
      </c>
      <c r="E262" s="30" t="s">
        <v>2294</v>
      </c>
      <c r="F262" s="30" t="s">
        <v>2276</v>
      </c>
      <c r="G262" s="30" t="s">
        <v>1236</v>
      </c>
      <c r="H262" s="30" t="s">
        <v>1236</v>
      </c>
      <c r="I262" s="30" t="s">
        <v>1249</v>
      </c>
      <c r="J262" s="30" t="s">
        <v>1131</v>
      </c>
      <c r="K262" s="30" t="s">
        <v>1237</v>
      </c>
      <c r="L262" s="30">
        <v>0</v>
      </c>
      <c r="M262" s="30">
        <v>0</v>
      </c>
      <c r="N262" s="30">
        <v>0</v>
      </c>
      <c r="O262" s="30">
        <v>67.5</v>
      </c>
      <c r="P262" s="30">
        <v>0</v>
      </c>
      <c r="Q262" s="30">
        <v>0</v>
      </c>
      <c r="R262" s="30">
        <v>0</v>
      </c>
      <c r="S262" s="30">
        <v>0</v>
      </c>
      <c r="T262" s="30">
        <v>0</v>
      </c>
      <c r="U262" s="30">
        <v>0</v>
      </c>
      <c r="V262" s="30">
        <v>0</v>
      </c>
      <c r="W262" s="30">
        <v>0</v>
      </c>
      <c r="X262" s="30">
        <v>0</v>
      </c>
      <c r="Y262" s="30"/>
      <c r="Z262" s="31">
        <v>0</v>
      </c>
      <c r="AA262" s="30" t="b">
        <v>0</v>
      </c>
      <c r="AB262" s="29" t="s">
        <v>705</v>
      </c>
      <c r="AC262" s="30" t="b">
        <v>0</v>
      </c>
      <c r="AD262" s="29" t="s">
        <v>705</v>
      </c>
      <c r="AE262" s="29" t="s">
        <v>705</v>
      </c>
      <c r="AF262" s="29" t="s">
        <v>705</v>
      </c>
      <c r="AG262" s="29" t="s">
        <v>705</v>
      </c>
      <c r="AH262" s="30"/>
      <c r="AI262" s="30"/>
      <c r="AJ262" s="30"/>
      <c r="AK262" s="32">
        <v>41254</v>
      </c>
      <c r="AL262" s="30">
        <v>7777</v>
      </c>
      <c r="AM262" s="32">
        <v>41345</v>
      </c>
      <c r="AN262" s="33">
        <v>7777</v>
      </c>
    </row>
    <row r="263" spans="1:40" ht="18" customHeight="1" x14ac:dyDescent="0.25">
      <c r="A263" s="28" t="s">
        <v>1584</v>
      </c>
      <c r="B263" s="29" t="s">
        <v>2274</v>
      </c>
      <c r="C263" s="30" t="s">
        <v>2294</v>
      </c>
      <c r="D263" s="30" t="s">
        <v>2294</v>
      </c>
      <c r="E263" s="30" t="s">
        <v>2294</v>
      </c>
      <c r="F263" s="30" t="s">
        <v>2276</v>
      </c>
      <c r="G263" s="30" t="s">
        <v>1236</v>
      </c>
      <c r="H263" s="30" t="s">
        <v>1236</v>
      </c>
      <c r="I263" s="30" t="s">
        <v>1249</v>
      </c>
      <c r="J263" s="30" t="s">
        <v>1131</v>
      </c>
      <c r="K263" s="30" t="s">
        <v>1237</v>
      </c>
      <c r="L263" s="30">
        <v>0</v>
      </c>
      <c r="M263" s="30">
        <v>0</v>
      </c>
      <c r="N263" s="30">
        <v>0</v>
      </c>
      <c r="O263" s="30">
        <v>682</v>
      </c>
      <c r="P263" s="30">
        <v>0</v>
      </c>
      <c r="Q263" s="30">
        <v>0</v>
      </c>
      <c r="R263" s="30">
        <v>0</v>
      </c>
      <c r="S263" s="30">
        <v>0</v>
      </c>
      <c r="T263" s="30">
        <v>0</v>
      </c>
      <c r="U263" s="30">
        <v>0</v>
      </c>
      <c r="V263" s="30">
        <v>0</v>
      </c>
      <c r="W263" s="30">
        <v>0</v>
      </c>
      <c r="X263" s="30">
        <v>0</v>
      </c>
      <c r="Y263" s="30" t="s">
        <v>1400</v>
      </c>
      <c r="Z263" s="31">
        <v>0</v>
      </c>
      <c r="AA263" s="30" t="b">
        <v>0</v>
      </c>
      <c r="AB263" s="29" t="s">
        <v>705</v>
      </c>
      <c r="AC263" s="30" t="b">
        <v>0</v>
      </c>
      <c r="AD263" s="29" t="s">
        <v>705</v>
      </c>
      <c r="AE263" s="29" t="s">
        <v>705</v>
      </c>
      <c r="AF263" s="29" t="s">
        <v>705</v>
      </c>
      <c r="AG263" s="29" t="s">
        <v>705</v>
      </c>
      <c r="AH263" s="30"/>
      <c r="AI263" s="30"/>
      <c r="AJ263" s="30"/>
      <c r="AK263" s="30" t="s">
        <v>1585</v>
      </c>
      <c r="AL263" s="30" t="s">
        <v>1253</v>
      </c>
      <c r="AM263" s="30"/>
      <c r="AN263" s="33"/>
    </row>
    <row r="264" spans="1:40" ht="18" customHeight="1" x14ac:dyDescent="0.25">
      <c r="A264" s="28" t="s">
        <v>1586</v>
      </c>
      <c r="B264" s="29" t="s">
        <v>2274</v>
      </c>
      <c r="C264" s="30" t="s">
        <v>2294</v>
      </c>
      <c r="D264" s="30" t="s">
        <v>2294</v>
      </c>
      <c r="E264" s="30" t="s">
        <v>2294</v>
      </c>
      <c r="F264" s="30" t="s">
        <v>2276</v>
      </c>
      <c r="G264" s="30" t="s">
        <v>1236</v>
      </c>
      <c r="H264" s="30" t="s">
        <v>1236</v>
      </c>
      <c r="I264" s="30" t="s">
        <v>1249</v>
      </c>
      <c r="J264" s="30" t="s">
        <v>1131</v>
      </c>
      <c r="K264" s="30" t="s">
        <v>1237</v>
      </c>
      <c r="L264" s="30">
        <v>0</v>
      </c>
      <c r="M264" s="30">
        <v>0</v>
      </c>
      <c r="N264" s="30">
        <v>0</v>
      </c>
      <c r="O264" s="30">
        <v>741</v>
      </c>
      <c r="P264" s="30">
        <v>0</v>
      </c>
      <c r="Q264" s="30">
        <v>0</v>
      </c>
      <c r="R264" s="30">
        <v>0</v>
      </c>
      <c r="S264" s="30">
        <v>0</v>
      </c>
      <c r="T264" s="30">
        <v>0</v>
      </c>
      <c r="U264" s="30">
        <v>0</v>
      </c>
      <c r="V264" s="30">
        <v>0</v>
      </c>
      <c r="W264" s="30">
        <v>0</v>
      </c>
      <c r="X264" s="30">
        <v>0</v>
      </c>
      <c r="Y264" s="30"/>
      <c r="Z264" s="31">
        <v>0</v>
      </c>
      <c r="AA264" s="30" t="b">
        <v>0</v>
      </c>
      <c r="AB264" s="29" t="s">
        <v>705</v>
      </c>
      <c r="AC264" s="30" t="b">
        <v>0</v>
      </c>
      <c r="AD264" s="29" t="s">
        <v>705</v>
      </c>
      <c r="AE264" s="29" t="s">
        <v>705</v>
      </c>
      <c r="AF264" s="29" t="s">
        <v>705</v>
      </c>
      <c r="AG264" s="29" t="s">
        <v>705</v>
      </c>
      <c r="AH264" s="30"/>
      <c r="AI264" s="30"/>
      <c r="AJ264" s="30"/>
      <c r="AK264" s="32">
        <v>44813</v>
      </c>
      <c r="AL264" s="30" t="s">
        <v>1253</v>
      </c>
      <c r="AM264" s="30"/>
      <c r="AN264" s="33"/>
    </row>
    <row r="265" spans="1:40" ht="18" customHeight="1" x14ac:dyDescent="0.25">
      <c r="A265" s="28" t="s">
        <v>1587</v>
      </c>
      <c r="B265" s="29" t="s">
        <v>2274</v>
      </c>
      <c r="C265" s="30" t="s">
        <v>2294</v>
      </c>
      <c r="D265" s="30" t="s">
        <v>2294</v>
      </c>
      <c r="E265" s="30" t="s">
        <v>2294</v>
      </c>
      <c r="F265" s="30" t="s">
        <v>2276</v>
      </c>
      <c r="G265" s="30" t="s">
        <v>1236</v>
      </c>
      <c r="H265" s="30" t="s">
        <v>1236</v>
      </c>
      <c r="I265" s="30" t="s">
        <v>1249</v>
      </c>
      <c r="J265" s="30" t="s">
        <v>1131</v>
      </c>
      <c r="K265" s="30" t="s">
        <v>1237</v>
      </c>
      <c r="L265" s="30">
        <v>0</v>
      </c>
      <c r="M265" s="30">
        <v>0</v>
      </c>
      <c r="N265" s="30">
        <v>0</v>
      </c>
      <c r="O265" s="30">
        <v>75.5</v>
      </c>
      <c r="P265" s="30">
        <v>0</v>
      </c>
      <c r="Q265" s="30">
        <v>0</v>
      </c>
      <c r="R265" s="30">
        <v>0</v>
      </c>
      <c r="S265" s="30">
        <v>0</v>
      </c>
      <c r="T265" s="30">
        <v>0</v>
      </c>
      <c r="U265" s="30">
        <v>0</v>
      </c>
      <c r="V265" s="30">
        <v>0</v>
      </c>
      <c r="W265" s="30">
        <v>0</v>
      </c>
      <c r="X265" s="30">
        <v>0</v>
      </c>
      <c r="Y265" s="30"/>
      <c r="Z265" s="31">
        <v>0</v>
      </c>
      <c r="AA265" s="30" t="b">
        <v>0</v>
      </c>
      <c r="AB265" s="29" t="s">
        <v>705</v>
      </c>
      <c r="AC265" s="30" t="b">
        <v>0</v>
      </c>
      <c r="AD265" s="29" t="s">
        <v>705</v>
      </c>
      <c r="AE265" s="29" t="s">
        <v>705</v>
      </c>
      <c r="AF265" s="29" t="s">
        <v>705</v>
      </c>
      <c r="AG265" s="29" t="s">
        <v>705</v>
      </c>
      <c r="AH265" s="30"/>
      <c r="AI265" s="30"/>
      <c r="AJ265" s="30"/>
      <c r="AK265" s="32">
        <v>43680</v>
      </c>
      <c r="AL265" s="30" t="s">
        <v>1253</v>
      </c>
      <c r="AM265" s="30"/>
      <c r="AN265" s="33"/>
    </row>
    <row r="266" spans="1:40" ht="18" customHeight="1" x14ac:dyDescent="0.25">
      <c r="A266" s="28" t="s">
        <v>1588</v>
      </c>
      <c r="B266" s="29" t="s">
        <v>1103</v>
      </c>
      <c r="C266" s="30" t="s">
        <v>2293</v>
      </c>
      <c r="D266" s="30" t="s">
        <v>2293</v>
      </c>
      <c r="E266" s="30" t="s">
        <v>2293</v>
      </c>
      <c r="F266" s="30" t="s">
        <v>2276</v>
      </c>
      <c r="G266" s="30" t="s">
        <v>1236</v>
      </c>
      <c r="H266" s="30" t="s">
        <v>1236</v>
      </c>
      <c r="I266" s="30" t="s">
        <v>1249</v>
      </c>
      <c r="J266" s="30" t="s">
        <v>1131</v>
      </c>
      <c r="K266" s="30" t="s">
        <v>1237</v>
      </c>
      <c r="L266" s="30">
        <v>0</v>
      </c>
      <c r="M266" s="30">
        <v>0</v>
      </c>
      <c r="N266" s="30">
        <v>0</v>
      </c>
      <c r="O266" s="30">
        <v>750</v>
      </c>
      <c r="P266" s="30">
        <v>0</v>
      </c>
      <c r="Q266" s="30">
        <v>0</v>
      </c>
      <c r="R266" s="30">
        <v>0</v>
      </c>
      <c r="S266" s="30">
        <v>2</v>
      </c>
      <c r="T266" s="30">
        <v>1.2</v>
      </c>
      <c r="U266" s="30">
        <v>1.2</v>
      </c>
      <c r="V266" s="30">
        <v>1.2</v>
      </c>
      <c r="W266" s="30">
        <v>1.2</v>
      </c>
      <c r="X266" s="30">
        <v>1.2</v>
      </c>
      <c r="Y266" s="30" t="s">
        <v>1263</v>
      </c>
      <c r="Z266" s="31">
        <v>0</v>
      </c>
      <c r="AA266" s="30" t="b">
        <v>0</v>
      </c>
      <c r="AB266" s="29" t="s">
        <v>705</v>
      </c>
      <c r="AC266" s="30" t="b">
        <v>0</v>
      </c>
      <c r="AD266" s="29" t="s">
        <v>705</v>
      </c>
      <c r="AE266" s="29" t="s">
        <v>705</v>
      </c>
      <c r="AF266" s="29" t="s">
        <v>705</v>
      </c>
      <c r="AG266" s="29" t="s">
        <v>705</v>
      </c>
      <c r="AH266" s="30"/>
      <c r="AI266" s="30"/>
      <c r="AJ266" s="30"/>
      <c r="AK266" s="32">
        <v>41254</v>
      </c>
      <c r="AL266" s="30">
        <v>7777</v>
      </c>
      <c r="AM266" s="32">
        <v>44749</v>
      </c>
      <c r="AN266" s="33" t="s">
        <v>1254</v>
      </c>
    </row>
    <row r="267" spans="1:40" ht="18" customHeight="1" x14ac:dyDescent="0.25">
      <c r="A267" s="28" t="s">
        <v>1589</v>
      </c>
      <c r="B267" s="29" t="s">
        <v>2274</v>
      </c>
      <c r="C267" s="30" t="s">
        <v>2294</v>
      </c>
      <c r="D267" s="30" t="s">
        <v>2294</v>
      </c>
      <c r="E267" s="30" t="s">
        <v>2294</v>
      </c>
      <c r="F267" s="30" t="s">
        <v>2276</v>
      </c>
      <c r="G267" s="30" t="s">
        <v>1236</v>
      </c>
      <c r="H267" s="30" t="s">
        <v>1236</v>
      </c>
      <c r="I267" s="30" t="s">
        <v>1249</v>
      </c>
      <c r="J267" s="30" t="s">
        <v>1131</v>
      </c>
      <c r="K267" s="30" t="s">
        <v>1237</v>
      </c>
      <c r="L267" s="30">
        <v>0</v>
      </c>
      <c r="M267" s="30">
        <v>0</v>
      </c>
      <c r="N267" s="30">
        <v>0</v>
      </c>
      <c r="O267" s="30">
        <v>757</v>
      </c>
      <c r="P267" s="30">
        <v>0</v>
      </c>
      <c r="Q267" s="30">
        <v>0</v>
      </c>
      <c r="R267" s="30">
        <v>0</v>
      </c>
      <c r="S267" s="30">
        <v>0</v>
      </c>
      <c r="T267" s="30">
        <v>0</v>
      </c>
      <c r="U267" s="30">
        <v>0</v>
      </c>
      <c r="V267" s="30">
        <v>0</v>
      </c>
      <c r="W267" s="30">
        <v>0</v>
      </c>
      <c r="X267" s="30">
        <v>0</v>
      </c>
      <c r="Y267" s="30"/>
      <c r="Z267" s="31">
        <v>0</v>
      </c>
      <c r="AA267" s="30" t="b">
        <v>0</v>
      </c>
      <c r="AB267" s="29" t="s">
        <v>705</v>
      </c>
      <c r="AC267" s="30" t="b">
        <v>0</v>
      </c>
      <c r="AD267" s="29" t="s">
        <v>705</v>
      </c>
      <c r="AE267" s="29" t="s">
        <v>705</v>
      </c>
      <c r="AF267" s="29" t="s">
        <v>705</v>
      </c>
      <c r="AG267" s="29" t="s">
        <v>705</v>
      </c>
      <c r="AH267" s="30"/>
      <c r="AI267" s="30"/>
      <c r="AJ267" s="30"/>
      <c r="AK267" s="32">
        <v>41254</v>
      </c>
      <c r="AL267" s="30">
        <v>7777</v>
      </c>
      <c r="AM267" s="32">
        <v>41371</v>
      </c>
      <c r="AN267" s="33"/>
    </row>
    <row r="268" spans="1:40" ht="18" customHeight="1" x14ac:dyDescent="0.25">
      <c r="A268" s="28" t="s">
        <v>1590</v>
      </c>
      <c r="B268" s="29" t="s">
        <v>2274</v>
      </c>
      <c r="C268" s="30" t="s">
        <v>2294</v>
      </c>
      <c r="D268" s="30" t="s">
        <v>2294</v>
      </c>
      <c r="E268" s="30" t="s">
        <v>2294</v>
      </c>
      <c r="F268" s="30" t="s">
        <v>2276</v>
      </c>
      <c r="G268" s="30" t="s">
        <v>1236</v>
      </c>
      <c r="H268" s="30" t="s">
        <v>1236</v>
      </c>
      <c r="I268" s="30" t="s">
        <v>1249</v>
      </c>
      <c r="J268" s="30" t="s">
        <v>1131</v>
      </c>
      <c r="K268" s="30" t="s">
        <v>1237</v>
      </c>
      <c r="L268" s="30">
        <v>0</v>
      </c>
      <c r="M268" s="30">
        <v>0</v>
      </c>
      <c r="N268" s="30">
        <v>0</v>
      </c>
      <c r="O268" s="30">
        <v>76.5</v>
      </c>
      <c r="P268" s="30">
        <v>0</v>
      </c>
      <c r="Q268" s="30">
        <v>0</v>
      </c>
      <c r="R268" s="30">
        <v>0</v>
      </c>
      <c r="S268" s="30">
        <v>0</v>
      </c>
      <c r="T268" s="30">
        <v>0</v>
      </c>
      <c r="U268" s="30">
        <v>0</v>
      </c>
      <c r="V268" s="30">
        <v>0</v>
      </c>
      <c r="W268" s="30">
        <v>0</v>
      </c>
      <c r="X268" s="30">
        <v>0</v>
      </c>
      <c r="Y268" s="30"/>
      <c r="Z268" s="31">
        <v>0</v>
      </c>
      <c r="AA268" s="30" t="b">
        <v>0</v>
      </c>
      <c r="AB268" s="29" t="s">
        <v>705</v>
      </c>
      <c r="AC268" s="30" t="b">
        <v>0</v>
      </c>
      <c r="AD268" s="29" t="s">
        <v>705</v>
      </c>
      <c r="AE268" s="29" t="s">
        <v>705</v>
      </c>
      <c r="AF268" s="29" t="s">
        <v>705</v>
      </c>
      <c r="AG268" s="29" t="s">
        <v>705</v>
      </c>
      <c r="AH268" s="30"/>
      <c r="AI268" s="30"/>
      <c r="AJ268" s="30"/>
      <c r="AK268" s="32">
        <v>41254</v>
      </c>
      <c r="AL268" s="30">
        <v>7777</v>
      </c>
      <c r="AM268" s="32">
        <v>41371</v>
      </c>
      <c r="AN268" s="33"/>
    </row>
    <row r="269" spans="1:40" ht="18" customHeight="1" x14ac:dyDescent="0.25">
      <c r="A269" s="28" t="s">
        <v>1591</v>
      </c>
      <c r="B269" s="29" t="s">
        <v>2274</v>
      </c>
      <c r="C269" s="30" t="s">
        <v>2294</v>
      </c>
      <c r="D269" s="30" t="s">
        <v>2294</v>
      </c>
      <c r="E269" s="30" t="s">
        <v>2294</v>
      </c>
      <c r="F269" s="30" t="s">
        <v>2276</v>
      </c>
      <c r="G269" s="30" t="s">
        <v>1236</v>
      </c>
      <c r="H269" s="30" t="s">
        <v>1236</v>
      </c>
      <c r="I269" s="30" t="s">
        <v>1249</v>
      </c>
      <c r="J269" s="30" t="s">
        <v>1131</v>
      </c>
      <c r="K269" s="30" t="s">
        <v>1237</v>
      </c>
      <c r="L269" s="30">
        <v>0</v>
      </c>
      <c r="M269" s="30">
        <v>0</v>
      </c>
      <c r="N269" s="30">
        <v>0</v>
      </c>
      <c r="O269" s="30">
        <v>761</v>
      </c>
      <c r="P269" s="30">
        <v>0</v>
      </c>
      <c r="Q269" s="30">
        <v>0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0">
        <v>0</v>
      </c>
      <c r="Y269" s="30"/>
      <c r="Z269" s="31">
        <v>0</v>
      </c>
      <c r="AA269" s="30" t="b">
        <v>0</v>
      </c>
      <c r="AB269" s="29" t="s">
        <v>705</v>
      </c>
      <c r="AC269" s="30" t="b">
        <v>0</v>
      </c>
      <c r="AD269" s="29" t="s">
        <v>705</v>
      </c>
      <c r="AE269" s="29" t="s">
        <v>705</v>
      </c>
      <c r="AF269" s="29" t="s">
        <v>705</v>
      </c>
      <c r="AG269" s="29" t="s">
        <v>705</v>
      </c>
      <c r="AH269" s="30"/>
      <c r="AI269" s="30"/>
      <c r="AJ269" s="30"/>
      <c r="AK269" s="30" t="s">
        <v>1592</v>
      </c>
      <c r="AL269" s="30" t="s">
        <v>1261</v>
      </c>
      <c r="AM269" s="30"/>
      <c r="AN269" s="33"/>
    </row>
    <row r="270" spans="1:40" ht="18" customHeight="1" x14ac:dyDescent="0.25">
      <c r="A270" s="28" t="s">
        <v>1593</v>
      </c>
      <c r="B270" s="29" t="s">
        <v>2274</v>
      </c>
      <c r="C270" s="30" t="s">
        <v>2294</v>
      </c>
      <c r="D270" s="30" t="s">
        <v>2294</v>
      </c>
      <c r="E270" s="30" t="s">
        <v>2294</v>
      </c>
      <c r="F270" s="30" t="s">
        <v>2276</v>
      </c>
      <c r="G270" s="30" t="s">
        <v>1236</v>
      </c>
      <c r="H270" s="30" t="s">
        <v>1236</v>
      </c>
      <c r="I270" s="30" t="s">
        <v>1249</v>
      </c>
      <c r="J270" s="30" t="s">
        <v>1131</v>
      </c>
      <c r="K270" s="30" t="s">
        <v>1237</v>
      </c>
      <c r="L270" s="30">
        <v>0</v>
      </c>
      <c r="M270" s="30">
        <v>0</v>
      </c>
      <c r="N270" s="30">
        <v>0</v>
      </c>
      <c r="O270" s="30">
        <v>77</v>
      </c>
      <c r="P270" s="30">
        <v>0</v>
      </c>
      <c r="Q270" s="30">
        <v>0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/>
      <c r="Z270" s="31">
        <v>0</v>
      </c>
      <c r="AA270" s="30" t="b">
        <v>0</v>
      </c>
      <c r="AB270" s="29" t="s">
        <v>705</v>
      </c>
      <c r="AC270" s="30" t="b">
        <v>0</v>
      </c>
      <c r="AD270" s="29" t="s">
        <v>705</v>
      </c>
      <c r="AE270" s="29" t="s">
        <v>705</v>
      </c>
      <c r="AF270" s="29" t="s">
        <v>705</v>
      </c>
      <c r="AG270" s="29" t="s">
        <v>705</v>
      </c>
      <c r="AH270" s="30"/>
      <c r="AI270" s="30"/>
      <c r="AJ270" s="30"/>
      <c r="AK270" s="30" t="s">
        <v>1275</v>
      </c>
      <c r="AL270" s="30" t="s">
        <v>1261</v>
      </c>
      <c r="AM270" s="30"/>
      <c r="AN270" s="33"/>
    </row>
    <row r="271" spans="1:40" ht="18" customHeight="1" x14ac:dyDescent="0.25">
      <c r="A271" s="28" t="s">
        <v>1594</v>
      </c>
      <c r="B271" s="29" t="s">
        <v>2274</v>
      </c>
      <c r="C271" s="30" t="s">
        <v>2294</v>
      </c>
      <c r="D271" s="30" t="s">
        <v>2294</v>
      </c>
      <c r="E271" s="30" t="s">
        <v>2294</v>
      </c>
      <c r="F271" s="30" t="s">
        <v>2276</v>
      </c>
      <c r="G271" s="30" t="s">
        <v>1236</v>
      </c>
      <c r="H271" s="30" t="s">
        <v>1236</v>
      </c>
      <c r="I271" s="30" t="s">
        <v>1249</v>
      </c>
      <c r="J271" s="30" t="s">
        <v>1131</v>
      </c>
      <c r="K271" s="30" t="s">
        <v>1237</v>
      </c>
      <c r="L271" s="30">
        <v>0</v>
      </c>
      <c r="M271" s="30">
        <v>0</v>
      </c>
      <c r="N271" s="30">
        <v>0</v>
      </c>
      <c r="O271" s="30">
        <v>78</v>
      </c>
      <c r="P271" s="30">
        <v>0</v>
      </c>
      <c r="Q271" s="30">
        <v>0</v>
      </c>
      <c r="R271" s="30">
        <v>0</v>
      </c>
      <c r="S271" s="30">
        <v>0</v>
      </c>
      <c r="T271" s="30">
        <v>0</v>
      </c>
      <c r="U271" s="30">
        <v>0</v>
      </c>
      <c r="V271" s="30">
        <v>0</v>
      </c>
      <c r="W271" s="30">
        <v>0</v>
      </c>
      <c r="X271" s="30">
        <v>0</v>
      </c>
      <c r="Y271" s="30"/>
      <c r="Z271" s="31">
        <v>0</v>
      </c>
      <c r="AA271" s="30" t="b">
        <v>0</v>
      </c>
      <c r="AB271" s="29" t="s">
        <v>705</v>
      </c>
      <c r="AC271" s="30" t="b">
        <v>0</v>
      </c>
      <c r="AD271" s="29" t="s">
        <v>705</v>
      </c>
      <c r="AE271" s="29" t="s">
        <v>705</v>
      </c>
      <c r="AF271" s="29" t="s">
        <v>705</v>
      </c>
      <c r="AG271" s="29" t="s">
        <v>705</v>
      </c>
      <c r="AH271" s="30"/>
      <c r="AI271" s="30"/>
      <c r="AJ271" s="30"/>
      <c r="AK271" s="32">
        <v>41254</v>
      </c>
      <c r="AL271" s="30">
        <v>7777</v>
      </c>
      <c r="AM271" s="32">
        <v>41371</v>
      </c>
      <c r="AN271" s="33"/>
    </row>
    <row r="272" spans="1:40" ht="18" customHeight="1" x14ac:dyDescent="0.25">
      <c r="A272" s="28" t="s">
        <v>1595</v>
      </c>
      <c r="B272" s="29" t="s">
        <v>2274</v>
      </c>
      <c r="C272" s="30" t="s">
        <v>2294</v>
      </c>
      <c r="D272" s="30" t="s">
        <v>2294</v>
      </c>
      <c r="E272" s="30" t="s">
        <v>2294</v>
      </c>
      <c r="F272" s="30" t="s">
        <v>2276</v>
      </c>
      <c r="G272" s="30" t="s">
        <v>1236</v>
      </c>
      <c r="H272" s="30" t="s">
        <v>1236</v>
      </c>
      <c r="I272" s="30" t="s">
        <v>1249</v>
      </c>
      <c r="J272" s="30" t="s">
        <v>1131</v>
      </c>
      <c r="K272" s="30" t="s">
        <v>1237</v>
      </c>
      <c r="L272" s="30">
        <v>0</v>
      </c>
      <c r="M272" s="30">
        <v>0</v>
      </c>
      <c r="N272" s="30">
        <v>0</v>
      </c>
      <c r="O272" s="30">
        <v>793</v>
      </c>
      <c r="P272" s="30">
        <v>0</v>
      </c>
      <c r="Q272" s="30">
        <v>0</v>
      </c>
      <c r="R272" s="30">
        <v>0</v>
      </c>
      <c r="S272" s="30">
        <v>0</v>
      </c>
      <c r="T272" s="30">
        <v>0</v>
      </c>
      <c r="U272" s="30">
        <v>0</v>
      </c>
      <c r="V272" s="30">
        <v>0</v>
      </c>
      <c r="W272" s="30">
        <v>0</v>
      </c>
      <c r="X272" s="30">
        <v>0</v>
      </c>
      <c r="Y272" s="30"/>
      <c r="Z272" s="31">
        <v>0</v>
      </c>
      <c r="AA272" s="30" t="b">
        <v>0</v>
      </c>
      <c r="AB272" s="29" t="s">
        <v>705</v>
      </c>
      <c r="AC272" s="30" t="b">
        <v>0</v>
      </c>
      <c r="AD272" s="29" t="s">
        <v>705</v>
      </c>
      <c r="AE272" s="29" t="s">
        <v>705</v>
      </c>
      <c r="AF272" s="29" t="s">
        <v>705</v>
      </c>
      <c r="AG272" s="29" t="s">
        <v>705</v>
      </c>
      <c r="AH272" s="30"/>
      <c r="AI272" s="30"/>
      <c r="AJ272" s="30"/>
      <c r="AK272" s="30" t="s">
        <v>1275</v>
      </c>
      <c r="AL272" s="30" t="s">
        <v>1261</v>
      </c>
      <c r="AM272" s="30"/>
      <c r="AN272" s="33"/>
    </row>
    <row r="273" spans="1:40" ht="18" customHeight="1" x14ac:dyDescent="0.25">
      <c r="A273" s="28" t="s">
        <v>1596</v>
      </c>
      <c r="B273" s="29" t="s">
        <v>1103</v>
      </c>
      <c r="C273" s="30" t="s">
        <v>2293</v>
      </c>
      <c r="D273" s="30" t="s">
        <v>2293</v>
      </c>
      <c r="E273" s="30" t="s">
        <v>2293</v>
      </c>
      <c r="F273" s="30" t="s">
        <v>2276</v>
      </c>
      <c r="G273" s="30" t="s">
        <v>1236</v>
      </c>
      <c r="H273" s="30" t="s">
        <v>1236</v>
      </c>
      <c r="I273" s="30" t="s">
        <v>1249</v>
      </c>
      <c r="J273" s="30" t="s">
        <v>1131</v>
      </c>
      <c r="K273" s="30" t="s">
        <v>1237</v>
      </c>
      <c r="L273" s="30">
        <v>0</v>
      </c>
      <c r="M273" s="30">
        <v>0</v>
      </c>
      <c r="N273" s="30">
        <v>0</v>
      </c>
      <c r="O273" s="30">
        <v>800</v>
      </c>
      <c r="P273" s="30">
        <v>0</v>
      </c>
      <c r="Q273" s="30">
        <v>0</v>
      </c>
      <c r="R273" s="30">
        <v>0</v>
      </c>
      <c r="S273" s="30">
        <v>2</v>
      </c>
      <c r="T273" s="30">
        <v>1.2</v>
      </c>
      <c r="U273" s="30">
        <v>1.2</v>
      </c>
      <c r="V273" s="30">
        <v>1.2</v>
      </c>
      <c r="W273" s="30">
        <v>1.2</v>
      </c>
      <c r="X273" s="30">
        <v>1.2</v>
      </c>
      <c r="Y273" s="30" t="s">
        <v>1263</v>
      </c>
      <c r="Z273" s="31">
        <v>0</v>
      </c>
      <c r="AA273" s="30" t="b">
        <v>0</v>
      </c>
      <c r="AB273" s="29" t="s">
        <v>705</v>
      </c>
      <c r="AC273" s="30" t="b">
        <v>0</v>
      </c>
      <c r="AD273" s="29" t="s">
        <v>705</v>
      </c>
      <c r="AE273" s="29" t="s">
        <v>705</v>
      </c>
      <c r="AF273" s="29" t="s">
        <v>705</v>
      </c>
      <c r="AG273" s="29" t="s">
        <v>705</v>
      </c>
      <c r="AH273" s="30"/>
      <c r="AI273" s="30"/>
      <c r="AJ273" s="30"/>
      <c r="AK273" s="30" t="s">
        <v>1597</v>
      </c>
      <c r="AL273" s="30" t="s">
        <v>1253</v>
      </c>
      <c r="AM273" s="32">
        <v>44239</v>
      </c>
      <c r="AN273" s="33" t="s">
        <v>1254</v>
      </c>
    </row>
    <row r="274" spans="1:40" ht="18" customHeight="1" x14ac:dyDescent="0.25">
      <c r="A274" s="28" t="s">
        <v>1598</v>
      </c>
      <c r="B274" s="29" t="s">
        <v>2274</v>
      </c>
      <c r="C274" s="30" t="s">
        <v>2294</v>
      </c>
      <c r="D274" s="30" t="s">
        <v>2294</v>
      </c>
      <c r="E274" s="30" t="s">
        <v>2294</v>
      </c>
      <c r="F274" s="30" t="s">
        <v>2276</v>
      </c>
      <c r="G274" s="30" t="s">
        <v>1236</v>
      </c>
      <c r="H274" s="30" t="s">
        <v>1236</v>
      </c>
      <c r="I274" s="30" t="s">
        <v>1249</v>
      </c>
      <c r="J274" s="30" t="s">
        <v>1131</v>
      </c>
      <c r="K274" s="30" t="s">
        <v>1237</v>
      </c>
      <c r="L274" s="30">
        <v>0</v>
      </c>
      <c r="M274" s="30">
        <v>0</v>
      </c>
      <c r="N274" s="30">
        <v>0</v>
      </c>
      <c r="O274" s="30">
        <v>85</v>
      </c>
      <c r="P274" s="30">
        <v>0</v>
      </c>
      <c r="Q274" s="30">
        <v>0</v>
      </c>
      <c r="R274" s="30">
        <v>0</v>
      </c>
      <c r="S274" s="30">
        <v>0</v>
      </c>
      <c r="T274" s="30">
        <v>0</v>
      </c>
      <c r="U274" s="30">
        <v>0</v>
      </c>
      <c r="V274" s="30">
        <v>0</v>
      </c>
      <c r="W274" s="30">
        <v>0</v>
      </c>
      <c r="X274" s="30">
        <v>0</v>
      </c>
      <c r="Y274" s="30"/>
      <c r="Z274" s="31">
        <v>0</v>
      </c>
      <c r="AA274" s="30" t="b">
        <v>0</v>
      </c>
      <c r="AB274" s="29" t="s">
        <v>705</v>
      </c>
      <c r="AC274" s="30" t="b">
        <v>0</v>
      </c>
      <c r="AD274" s="29" t="s">
        <v>705</v>
      </c>
      <c r="AE274" s="29" t="s">
        <v>705</v>
      </c>
      <c r="AF274" s="29" t="s">
        <v>705</v>
      </c>
      <c r="AG274" s="29" t="s">
        <v>705</v>
      </c>
      <c r="AH274" s="30"/>
      <c r="AI274" s="30"/>
      <c r="AJ274" s="30"/>
      <c r="AK274" s="30" t="s">
        <v>1599</v>
      </c>
      <c r="AL274" s="30" t="s">
        <v>1253</v>
      </c>
      <c r="AM274" s="30"/>
      <c r="AN274" s="33"/>
    </row>
    <row r="275" spans="1:40" ht="18" customHeight="1" x14ac:dyDescent="0.25">
      <c r="A275" s="28" t="s">
        <v>1600</v>
      </c>
      <c r="B275" s="29" t="s">
        <v>2274</v>
      </c>
      <c r="C275" s="30" t="s">
        <v>2294</v>
      </c>
      <c r="D275" s="30" t="s">
        <v>2294</v>
      </c>
      <c r="E275" s="30" t="s">
        <v>2294</v>
      </c>
      <c r="F275" s="30" t="s">
        <v>2276</v>
      </c>
      <c r="G275" s="30" t="s">
        <v>1236</v>
      </c>
      <c r="H275" s="30" t="s">
        <v>1236</v>
      </c>
      <c r="I275" s="30" t="s">
        <v>1249</v>
      </c>
      <c r="J275" s="30" t="s">
        <v>1131</v>
      </c>
      <c r="K275" s="30" t="s">
        <v>1237</v>
      </c>
      <c r="L275" s="30">
        <v>0</v>
      </c>
      <c r="M275" s="30">
        <v>0</v>
      </c>
      <c r="N275" s="30">
        <v>0</v>
      </c>
      <c r="O275" s="30">
        <v>85.5</v>
      </c>
      <c r="P275" s="30">
        <v>0</v>
      </c>
      <c r="Q275" s="30">
        <v>0</v>
      </c>
      <c r="R275" s="30">
        <v>0</v>
      </c>
      <c r="S275" s="30">
        <v>0</v>
      </c>
      <c r="T275" s="30">
        <v>0</v>
      </c>
      <c r="U275" s="30">
        <v>0</v>
      </c>
      <c r="V275" s="30">
        <v>0</v>
      </c>
      <c r="W275" s="30">
        <v>0</v>
      </c>
      <c r="X275" s="30">
        <v>0</v>
      </c>
      <c r="Y275" s="30"/>
      <c r="Z275" s="31">
        <v>0</v>
      </c>
      <c r="AA275" s="30" t="b">
        <v>0</v>
      </c>
      <c r="AB275" s="29" t="s">
        <v>705</v>
      </c>
      <c r="AC275" s="30" t="b">
        <v>0</v>
      </c>
      <c r="AD275" s="29" t="s">
        <v>705</v>
      </c>
      <c r="AE275" s="29" t="s">
        <v>705</v>
      </c>
      <c r="AF275" s="29" t="s">
        <v>705</v>
      </c>
      <c r="AG275" s="29" t="s">
        <v>705</v>
      </c>
      <c r="AH275" s="30"/>
      <c r="AI275" s="30"/>
      <c r="AJ275" s="30"/>
      <c r="AK275" s="32">
        <v>41254</v>
      </c>
      <c r="AL275" s="30">
        <v>7777</v>
      </c>
      <c r="AM275" s="32">
        <v>41371</v>
      </c>
      <c r="AN275" s="33"/>
    </row>
    <row r="276" spans="1:40" ht="18" customHeight="1" x14ac:dyDescent="0.25">
      <c r="A276" s="28" t="s">
        <v>1601</v>
      </c>
      <c r="B276" s="29" t="s">
        <v>1103</v>
      </c>
      <c r="C276" s="30" t="s">
        <v>2293</v>
      </c>
      <c r="D276" s="30" t="s">
        <v>2293</v>
      </c>
      <c r="E276" s="30" t="s">
        <v>2293</v>
      </c>
      <c r="F276" s="30" t="s">
        <v>2276</v>
      </c>
      <c r="G276" s="30" t="s">
        <v>1236</v>
      </c>
      <c r="H276" s="30" t="s">
        <v>1236</v>
      </c>
      <c r="I276" s="30" t="s">
        <v>1249</v>
      </c>
      <c r="J276" s="30" t="s">
        <v>1131</v>
      </c>
      <c r="K276" s="30" t="s">
        <v>1237</v>
      </c>
      <c r="L276" s="30">
        <v>0</v>
      </c>
      <c r="M276" s="30">
        <v>0</v>
      </c>
      <c r="N276" s="30">
        <v>0</v>
      </c>
      <c r="O276" s="30">
        <v>850</v>
      </c>
      <c r="P276" s="30">
        <v>0</v>
      </c>
      <c r="Q276" s="30">
        <v>0</v>
      </c>
      <c r="R276" s="30">
        <v>0</v>
      </c>
      <c r="S276" s="30">
        <v>2</v>
      </c>
      <c r="T276" s="30">
        <v>1.2</v>
      </c>
      <c r="U276" s="30">
        <v>1.2</v>
      </c>
      <c r="V276" s="30">
        <v>1.2</v>
      </c>
      <c r="W276" s="30">
        <v>1.2</v>
      </c>
      <c r="X276" s="30">
        <v>1.2</v>
      </c>
      <c r="Y276" s="30" t="s">
        <v>1263</v>
      </c>
      <c r="Z276" s="31">
        <v>0</v>
      </c>
      <c r="AA276" s="30" t="b">
        <v>0</v>
      </c>
      <c r="AB276" s="29" t="s">
        <v>705</v>
      </c>
      <c r="AC276" s="30" t="b">
        <v>0</v>
      </c>
      <c r="AD276" s="29" t="s">
        <v>705</v>
      </c>
      <c r="AE276" s="29" t="s">
        <v>705</v>
      </c>
      <c r="AF276" s="29" t="s">
        <v>705</v>
      </c>
      <c r="AG276" s="29" t="s">
        <v>705</v>
      </c>
      <c r="AH276" s="30"/>
      <c r="AI276" s="30"/>
      <c r="AJ276" s="30"/>
      <c r="AK276" s="32">
        <v>41984</v>
      </c>
      <c r="AL276" s="30" t="s">
        <v>1602</v>
      </c>
      <c r="AM276" s="32">
        <v>43041</v>
      </c>
      <c r="AN276" s="33" t="s">
        <v>1254</v>
      </c>
    </row>
    <row r="277" spans="1:40" ht="18" customHeight="1" x14ac:dyDescent="0.25">
      <c r="A277" s="28" t="s">
        <v>1603</v>
      </c>
      <c r="B277" s="29" t="s">
        <v>1103</v>
      </c>
      <c r="C277" s="30" t="s">
        <v>2293</v>
      </c>
      <c r="D277" s="30" t="s">
        <v>2293</v>
      </c>
      <c r="E277" s="30" t="s">
        <v>2293</v>
      </c>
      <c r="F277" s="30" t="s">
        <v>2276</v>
      </c>
      <c r="G277" s="30" t="s">
        <v>1236</v>
      </c>
      <c r="H277" s="30" t="s">
        <v>1236</v>
      </c>
      <c r="I277" s="30" t="s">
        <v>1249</v>
      </c>
      <c r="J277" s="30" t="s">
        <v>1131</v>
      </c>
      <c r="K277" s="30" t="s">
        <v>1237</v>
      </c>
      <c r="L277" s="30">
        <v>0</v>
      </c>
      <c r="M277" s="30">
        <v>0</v>
      </c>
      <c r="N277" s="30">
        <v>0</v>
      </c>
      <c r="O277" s="30">
        <v>860</v>
      </c>
      <c r="P277" s="30">
        <v>0</v>
      </c>
      <c r="Q277" s="30">
        <v>0</v>
      </c>
      <c r="R277" s="30">
        <v>0</v>
      </c>
      <c r="S277" s="30">
        <v>0</v>
      </c>
      <c r="T277" s="30">
        <v>0</v>
      </c>
      <c r="U277" s="30">
        <v>0</v>
      </c>
      <c r="V277" s="30">
        <v>0</v>
      </c>
      <c r="W277" s="30">
        <v>0</v>
      </c>
      <c r="X277" s="30">
        <v>0</v>
      </c>
      <c r="Y277" s="30"/>
      <c r="Z277" s="31">
        <v>0</v>
      </c>
      <c r="AA277" s="30" t="b">
        <v>0</v>
      </c>
      <c r="AB277" s="29" t="s">
        <v>705</v>
      </c>
      <c r="AC277" s="30" t="b">
        <v>0</v>
      </c>
      <c r="AD277" s="29" t="s">
        <v>705</v>
      </c>
      <c r="AE277" s="29" t="s">
        <v>705</v>
      </c>
      <c r="AF277" s="29" t="s">
        <v>705</v>
      </c>
      <c r="AG277" s="29" t="s">
        <v>705</v>
      </c>
      <c r="AH277" s="30"/>
      <c r="AI277" s="30"/>
      <c r="AJ277" s="30"/>
      <c r="AK277" s="32">
        <v>41371</v>
      </c>
      <c r="AL277" s="30"/>
      <c r="AM277" s="30"/>
      <c r="AN277" s="33"/>
    </row>
    <row r="278" spans="1:40" ht="18" customHeight="1" x14ac:dyDescent="0.25">
      <c r="A278" s="28" t="s">
        <v>1604</v>
      </c>
      <c r="B278" s="29" t="s">
        <v>2274</v>
      </c>
      <c r="C278" s="30" t="s">
        <v>2294</v>
      </c>
      <c r="D278" s="30" t="s">
        <v>2294</v>
      </c>
      <c r="E278" s="30" t="s">
        <v>2294</v>
      </c>
      <c r="F278" s="30" t="s">
        <v>2276</v>
      </c>
      <c r="G278" s="30" t="s">
        <v>1236</v>
      </c>
      <c r="H278" s="30" t="s">
        <v>1236</v>
      </c>
      <c r="I278" s="30" t="s">
        <v>1249</v>
      </c>
      <c r="J278" s="30" t="s">
        <v>1131</v>
      </c>
      <c r="K278" s="30" t="s">
        <v>1237</v>
      </c>
      <c r="L278" s="30">
        <v>0</v>
      </c>
      <c r="M278" s="30">
        <v>0</v>
      </c>
      <c r="N278" s="30">
        <v>0</v>
      </c>
      <c r="O278" s="30">
        <v>862</v>
      </c>
      <c r="P278" s="30">
        <v>0</v>
      </c>
      <c r="Q278" s="30">
        <v>0</v>
      </c>
      <c r="R278" s="30">
        <v>0</v>
      </c>
      <c r="S278" s="30">
        <v>0</v>
      </c>
      <c r="T278" s="30">
        <v>0</v>
      </c>
      <c r="U278" s="30">
        <v>0</v>
      </c>
      <c r="V278" s="30">
        <v>0</v>
      </c>
      <c r="W278" s="30">
        <v>0</v>
      </c>
      <c r="X278" s="30">
        <v>0</v>
      </c>
      <c r="Y278" s="30"/>
      <c r="Z278" s="31">
        <v>0</v>
      </c>
      <c r="AA278" s="30" t="b">
        <v>0</v>
      </c>
      <c r="AB278" s="29" t="s">
        <v>705</v>
      </c>
      <c r="AC278" s="30" t="b">
        <v>0</v>
      </c>
      <c r="AD278" s="29" t="s">
        <v>705</v>
      </c>
      <c r="AE278" s="29" t="s">
        <v>705</v>
      </c>
      <c r="AF278" s="29" t="s">
        <v>705</v>
      </c>
      <c r="AG278" s="29" t="s">
        <v>705</v>
      </c>
      <c r="AH278" s="30"/>
      <c r="AI278" s="30"/>
      <c r="AJ278" s="30"/>
      <c r="AK278" s="32">
        <v>41401</v>
      </c>
      <c r="AL278" s="30"/>
      <c r="AM278" s="30"/>
      <c r="AN278" s="33"/>
    </row>
    <row r="279" spans="1:40" ht="18" customHeight="1" x14ac:dyDescent="0.25">
      <c r="A279" s="28" t="s">
        <v>1605</v>
      </c>
      <c r="B279" s="29" t="s">
        <v>2274</v>
      </c>
      <c r="C279" s="30" t="s">
        <v>2294</v>
      </c>
      <c r="D279" s="30" t="s">
        <v>2294</v>
      </c>
      <c r="E279" s="30" t="s">
        <v>2294</v>
      </c>
      <c r="F279" s="30" t="s">
        <v>2276</v>
      </c>
      <c r="G279" s="30" t="s">
        <v>1236</v>
      </c>
      <c r="H279" s="30" t="s">
        <v>1236</v>
      </c>
      <c r="I279" s="30" t="s">
        <v>1249</v>
      </c>
      <c r="J279" s="30" t="s">
        <v>1131</v>
      </c>
      <c r="K279" s="30" t="s">
        <v>1237</v>
      </c>
      <c r="L279" s="30">
        <v>0</v>
      </c>
      <c r="M279" s="30">
        <v>0</v>
      </c>
      <c r="N279" s="30">
        <v>0</v>
      </c>
      <c r="O279" s="30">
        <v>87.5</v>
      </c>
      <c r="P279" s="30">
        <v>0</v>
      </c>
      <c r="Q279" s="30">
        <v>0</v>
      </c>
      <c r="R279" s="30">
        <v>0</v>
      </c>
      <c r="S279" s="30">
        <v>0</v>
      </c>
      <c r="T279" s="30">
        <v>0</v>
      </c>
      <c r="U279" s="30">
        <v>0</v>
      </c>
      <c r="V279" s="30">
        <v>0</v>
      </c>
      <c r="W279" s="30">
        <v>0</v>
      </c>
      <c r="X279" s="30">
        <v>0</v>
      </c>
      <c r="Y279" s="30"/>
      <c r="Z279" s="31">
        <v>0</v>
      </c>
      <c r="AA279" s="30" t="b">
        <v>0</v>
      </c>
      <c r="AB279" s="29" t="s">
        <v>705</v>
      </c>
      <c r="AC279" s="30" t="b">
        <v>0</v>
      </c>
      <c r="AD279" s="29" t="s">
        <v>705</v>
      </c>
      <c r="AE279" s="29" t="s">
        <v>705</v>
      </c>
      <c r="AF279" s="29" t="s">
        <v>705</v>
      </c>
      <c r="AG279" s="29" t="s">
        <v>705</v>
      </c>
      <c r="AH279" s="30"/>
      <c r="AI279" s="30"/>
      <c r="AJ279" s="30"/>
      <c r="AK279" s="32">
        <v>41975</v>
      </c>
      <c r="AL279" s="30" t="s">
        <v>1253</v>
      </c>
      <c r="AM279" s="30"/>
      <c r="AN279" s="33"/>
    </row>
    <row r="280" spans="1:40" ht="18" customHeight="1" x14ac:dyDescent="0.25">
      <c r="A280" s="28" t="s">
        <v>1606</v>
      </c>
      <c r="B280" s="29" t="s">
        <v>1103</v>
      </c>
      <c r="C280" s="30" t="s">
        <v>2293</v>
      </c>
      <c r="D280" s="30" t="s">
        <v>2293</v>
      </c>
      <c r="E280" s="30" t="s">
        <v>2293</v>
      </c>
      <c r="F280" s="30" t="s">
        <v>2276</v>
      </c>
      <c r="G280" s="30" t="s">
        <v>1236</v>
      </c>
      <c r="H280" s="30" t="s">
        <v>1236</v>
      </c>
      <c r="I280" s="30" t="s">
        <v>1249</v>
      </c>
      <c r="J280" s="30" t="s">
        <v>1131</v>
      </c>
      <c r="K280" s="30" t="s">
        <v>1237</v>
      </c>
      <c r="L280" s="30">
        <v>0</v>
      </c>
      <c r="M280" s="30">
        <v>0</v>
      </c>
      <c r="N280" s="30">
        <v>0</v>
      </c>
      <c r="O280" s="30">
        <v>870</v>
      </c>
      <c r="P280" s="30">
        <v>0</v>
      </c>
      <c r="Q280" s="30">
        <v>0</v>
      </c>
      <c r="R280" s="30">
        <v>0</v>
      </c>
      <c r="S280" s="30">
        <v>2</v>
      </c>
      <c r="T280" s="30">
        <v>1.2</v>
      </c>
      <c r="U280" s="30">
        <v>1.2</v>
      </c>
      <c r="V280" s="30">
        <v>1.2</v>
      </c>
      <c r="W280" s="30">
        <v>1.2</v>
      </c>
      <c r="X280" s="30">
        <v>1.2</v>
      </c>
      <c r="Y280" s="30" t="s">
        <v>1263</v>
      </c>
      <c r="Z280" s="31">
        <v>0</v>
      </c>
      <c r="AA280" s="30" t="b">
        <v>0</v>
      </c>
      <c r="AB280" s="29" t="s">
        <v>705</v>
      </c>
      <c r="AC280" s="30" t="b">
        <v>0</v>
      </c>
      <c r="AD280" s="29" t="s">
        <v>705</v>
      </c>
      <c r="AE280" s="29" t="s">
        <v>705</v>
      </c>
      <c r="AF280" s="29" t="s">
        <v>705</v>
      </c>
      <c r="AG280" s="29" t="s">
        <v>705</v>
      </c>
      <c r="AH280" s="30"/>
      <c r="AI280" s="30"/>
      <c r="AJ280" s="30"/>
      <c r="AK280" s="32">
        <v>41371</v>
      </c>
      <c r="AL280" s="30"/>
      <c r="AM280" s="32">
        <v>43041</v>
      </c>
      <c r="AN280" s="33" t="s">
        <v>1254</v>
      </c>
    </row>
    <row r="281" spans="1:40" ht="18" customHeight="1" x14ac:dyDescent="0.25">
      <c r="A281" s="28" t="s">
        <v>1607</v>
      </c>
      <c r="B281" s="29" t="s">
        <v>2274</v>
      </c>
      <c r="C281" s="30" t="s">
        <v>2294</v>
      </c>
      <c r="D281" s="30" t="s">
        <v>2294</v>
      </c>
      <c r="E281" s="30" t="s">
        <v>2294</v>
      </c>
      <c r="F281" s="30" t="s">
        <v>2276</v>
      </c>
      <c r="G281" s="30" t="s">
        <v>1236</v>
      </c>
      <c r="H281" s="30" t="s">
        <v>1236</v>
      </c>
      <c r="I281" s="30" t="s">
        <v>1249</v>
      </c>
      <c r="J281" s="30" t="s">
        <v>1131</v>
      </c>
      <c r="K281" s="30" t="s">
        <v>1237</v>
      </c>
      <c r="L281" s="30">
        <v>0</v>
      </c>
      <c r="M281" s="30">
        <v>0</v>
      </c>
      <c r="N281" s="30">
        <v>0</v>
      </c>
      <c r="O281" s="30">
        <v>874.5</v>
      </c>
      <c r="P281" s="30">
        <v>0</v>
      </c>
      <c r="Q281" s="30">
        <v>0</v>
      </c>
      <c r="R281" s="30">
        <v>0</v>
      </c>
      <c r="S281" s="30">
        <v>0</v>
      </c>
      <c r="T281" s="30">
        <v>0</v>
      </c>
      <c r="U281" s="30">
        <v>0</v>
      </c>
      <c r="V281" s="30">
        <v>0</v>
      </c>
      <c r="W281" s="30">
        <v>0</v>
      </c>
      <c r="X281" s="30">
        <v>0</v>
      </c>
      <c r="Y281" s="30"/>
      <c r="Z281" s="31">
        <v>0</v>
      </c>
      <c r="AA281" s="30" t="b">
        <v>0</v>
      </c>
      <c r="AB281" s="29" t="s">
        <v>705</v>
      </c>
      <c r="AC281" s="30" t="b">
        <v>0</v>
      </c>
      <c r="AD281" s="29" t="s">
        <v>705</v>
      </c>
      <c r="AE281" s="29" t="s">
        <v>705</v>
      </c>
      <c r="AF281" s="29" t="s">
        <v>705</v>
      </c>
      <c r="AG281" s="29" t="s">
        <v>705</v>
      </c>
      <c r="AH281" s="30"/>
      <c r="AI281" s="30"/>
      <c r="AJ281" s="30"/>
      <c r="AK281" s="32">
        <v>44743</v>
      </c>
      <c r="AL281" s="30" t="s">
        <v>1253</v>
      </c>
      <c r="AM281" s="32">
        <v>44684</v>
      </c>
      <c r="AN281" s="33" t="s">
        <v>1253</v>
      </c>
    </row>
    <row r="282" spans="1:40" ht="18" customHeight="1" x14ac:dyDescent="0.25">
      <c r="A282" s="28" t="s">
        <v>1608</v>
      </c>
      <c r="B282" s="29" t="s">
        <v>1103</v>
      </c>
      <c r="C282" s="30" t="s">
        <v>2293</v>
      </c>
      <c r="D282" s="30" t="s">
        <v>2293</v>
      </c>
      <c r="E282" s="30" t="s">
        <v>2293</v>
      </c>
      <c r="F282" s="30" t="s">
        <v>2276</v>
      </c>
      <c r="G282" s="30" t="s">
        <v>1236</v>
      </c>
      <c r="H282" s="30" t="s">
        <v>1236</v>
      </c>
      <c r="I282" s="30" t="s">
        <v>1249</v>
      </c>
      <c r="J282" s="30" t="s">
        <v>1131</v>
      </c>
      <c r="K282" s="30" t="s">
        <v>1237</v>
      </c>
      <c r="L282" s="30">
        <v>0</v>
      </c>
      <c r="M282" s="30">
        <v>0</v>
      </c>
      <c r="N282" s="30">
        <v>0</v>
      </c>
      <c r="O282" s="30">
        <v>930</v>
      </c>
      <c r="P282" s="30">
        <v>0</v>
      </c>
      <c r="Q282" s="30">
        <v>0</v>
      </c>
      <c r="R282" s="30">
        <v>0</v>
      </c>
      <c r="S282" s="30">
        <v>0</v>
      </c>
      <c r="T282" s="30">
        <v>0</v>
      </c>
      <c r="U282" s="30">
        <v>0</v>
      </c>
      <c r="V282" s="30">
        <v>0</v>
      </c>
      <c r="W282" s="30">
        <v>0</v>
      </c>
      <c r="X282" s="30">
        <v>0</v>
      </c>
      <c r="Y282" s="30"/>
      <c r="Z282" s="31">
        <v>0</v>
      </c>
      <c r="AA282" s="30" t="b">
        <v>0</v>
      </c>
      <c r="AB282" s="29" t="s">
        <v>705</v>
      </c>
      <c r="AC282" s="30" t="b">
        <v>0</v>
      </c>
      <c r="AD282" s="29" t="s">
        <v>705</v>
      </c>
      <c r="AE282" s="29" t="s">
        <v>705</v>
      </c>
      <c r="AF282" s="29" t="s">
        <v>705</v>
      </c>
      <c r="AG282" s="29" t="s">
        <v>705</v>
      </c>
      <c r="AH282" s="30"/>
      <c r="AI282" s="30"/>
      <c r="AJ282" s="30"/>
      <c r="AK282" s="32">
        <v>41254</v>
      </c>
      <c r="AL282" s="30">
        <v>7777</v>
      </c>
      <c r="AM282" s="32">
        <v>41371</v>
      </c>
      <c r="AN282" s="33"/>
    </row>
    <row r="283" spans="1:40" ht="18" customHeight="1" x14ac:dyDescent="0.25">
      <c r="A283" s="28" t="s">
        <v>1609</v>
      </c>
      <c r="B283" s="29" t="s">
        <v>2274</v>
      </c>
      <c r="C283" s="30" t="s">
        <v>2294</v>
      </c>
      <c r="D283" s="30" t="s">
        <v>2294</v>
      </c>
      <c r="E283" s="30" t="s">
        <v>2294</v>
      </c>
      <c r="F283" s="30" t="s">
        <v>2276</v>
      </c>
      <c r="G283" s="30" t="s">
        <v>1236</v>
      </c>
      <c r="H283" s="30" t="s">
        <v>1236</v>
      </c>
      <c r="I283" s="30" t="s">
        <v>1249</v>
      </c>
      <c r="J283" s="30" t="s">
        <v>1131</v>
      </c>
      <c r="K283" s="30" t="s">
        <v>1237</v>
      </c>
      <c r="L283" s="30">
        <v>0</v>
      </c>
      <c r="M283" s="30">
        <v>0</v>
      </c>
      <c r="N283" s="30">
        <v>0</v>
      </c>
      <c r="O283" s="30">
        <v>94.5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v>0</v>
      </c>
      <c r="X283" s="30">
        <v>0</v>
      </c>
      <c r="Y283" s="30"/>
      <c r="Z283" s="31">
        <v>0</v>
      </c>
      <c r="AA283" s="30" t="b">
        <v>0</v>
      </c>
      <c r="AB283" s="29" t="s">
        <v>705</v>
      </c>
      <c r="AC283" s="30" t="b">
        <v>0</v>
      </c>
      <c r="AD283" s="29" t="s">
        <v>705</v>
      </c>
      <c r="AE283" s="29" t="s">
        <v>705</v>
      </c>
      <c r="AF283" s="29" t="s">
        <v>705</v>
      </c>
      <c r="AG283" s="29" t="s">
        <v>705</v>
      </c>
      <c r="AH283" s="30"/>
      <c r="AI283" s="30"/>
      <c r="AJ283" s="30"/>
      <c r="AK283" s="30" t="s">
        <v>1610</v>
      </c>
      <c r="AL283" s="30" t="s">
        <v>1253</v>
      </c>
      <c r="AM283" s="30"/>
      <c r="AN283" s="33"/>
    </row>
    <row r="284" spans="1:40" ht="18" customHeight="1" x14ac:dyDescent="0.25">
      <c r="A284" s="28" t="s">
        <v>1611</v>
      </c>
      <c r="B284" s="29" t="s">
        <v>1103</v>
      </c>
      <c r="C284" s="30" t="s">
        <v>2293</v>
      </c>
      <c r="D284" s="30" t="s">
        <v>2293</v>
      </c>
      <c r="E284" s="30" t="s">
        <v>2293</v>
      </c>
      <c r="F284" s="30" t="s">
        <v>2276</v>
      </c>
      <c r="G284" s="30" t="s">
        <v>1236</v>
      </c>
      <c r="H284" s="30" t="s">
        <v>1236</v>
      </c>
      <c r="I284" s="30" t="s">
        <v>1249</v>
      </c>
      <c r="J284" s="30" t="s">
        <v>1131</v>
      </c>
      <c r="K284" s="30" t="s">
        <v>1237</v>
      </c>
      <c r="L284" s="30">
        <v>0</v>
      </c>
      <c r="M284" s="30">
        <v>0</v>
      </c>
      <c r="N284" s="30">
        <v>0</v>
      </c>
      <c r="O284" s="30">
        <v>950</v>
      </c>
      <c r="P284" s="30">
        <v>0</v>
      </c>
      <c r="Q284" s="30">
        <v>0</v>
      </c>
      <c r="R284" s="30">
        <v>0</v>
      </c>
      <c r="S284" s="30">
        <v>2</v>
      </c>
      <c r="T284" s="30">
        <v>1.2</v>
      </c>
      <c r="U284" s="30">
        <v>1.2</v>
      </c>
      <c r="V284" s="30">
        <v>1.2</v>
      </c>
      <c r="W284" s="30">
        <v>1.2</v>
      </c>
      <c r="X284" s="30">
        <v>1.2</v>
      </c>
      <c r="Y284" s="30" t="s">
        <v>1263</v>
      </c>
      <c r="Z284" s="31">
        <v>0</v>
      </c>
      <c r="AA284" s="30" t="b">
        <v>0</v>
      </c>
      <c r="AB284" s="29" t="s">
        <v>705</v>
      </c>
      <c r="AC284" s="30" t="b">
        <v>0</v>
      </c>
      <c r="AD284" s="29" t="s">
        <v>705</v>
      </c>
      <c r="AE284" s="29" t="s">
        <v>705</v>
      </c>
      <c r="AF284" s="29" t="s">
        <v>705</v>
      </c>
      <c r="AG284" s="29" t="s">
        <v>705</v>
      </c>
      <c r="AH284" s="30"/>
      <c r="AI284" s="30"/>
      <c r="AJ284" s="30"/>
      <c r="AK284" s="32">
        <v>42067</v>
      </c>
      <c r="AL284" s="30" t="s">
        <v>1253</v>
      </c>
      <c r="AM284" s="32">
        <v>43041</v>
      </c>
      <c r="AN284" s="33" t="s">
        <v>1254</v>
      </c>
    </row>
    <row r="285" spans="1:40" ht="18" customHeight="1" x14ac:dyDescent="0.25">
      <c r="A285" s="28" t="s">
        <v>1612</v>
      </c>
      <c r="B285" s="29" t="s">
        <v>1103</v>
      </c>
      <c r="C285" s="30" t="s">
        <v>2293</v>
      </c>
      <c r="D285" s="30" t="s">
        <v>2293</v>
      </c>
      <c r="E285" s="30" t="s">
        <v>2293</v>
      </c>
      <c r="F285" s="30" t="s">
        <v>2276</v>
      </c>
      <c r="G285" s="30" t="s">
        <v>1236</v>
      </c>
      <c r="H285" s="30" t="s">
        <v>1236</v>
      </c>
      <c r="I285" s="30" t="s">
        <v>1249</v>
      </c>
      <c r="J285" s="30" t="s">
        <v>1131</v>
      </c>
      <c r="K285" s="30" t="s">
        <v>1237</v>
      </c>
      <c r="L285" s="30">
        <v>0</v>
      </c>
      <c r="M285" s="30">
        <v>0</v>
      </c>
      <c r="N285" s="30">
        <v>0</v>
      </c>
      <c r="O285" s="30">
        <v>960</v>
      </c>
      <c r="P285" s="30">
        <v>0</v>
      </c>
      <c r="Q285" s="30">
        <v>0</v>
      </c>
      <c r="R285" s="30">
        <v>0</v>
      </c>
      <c r="S285" s="30">
        <v>2</v>
      </c>
      <c r="T285" s="30">
        <v>1.2</v>
      </c>
      <c r="U285" s="30">
        <v>1.2</v>
      </c>
      <c r="V285" s="30">
        <v>1.2</v>
      </c>
      <c r="W285" s="30">
        <v>1.2</v>
      </c>
      <c r="X285" s="30">
        <v>1.2</v>
      </c>
      <c r="Y285" s="30" t="s">
        <v>1263</v>
      </c>
      <c r="Z285" s="31">
        <v>0</v>
      </c>
      <c r="AA285" s="30" t="b">
        <v>0</v>
      </c>
      <c r="AB285" s="29" t="s">
        <v>705</v>
      </c>
      <c r="AC285" s="30" t="b">
        <v>0</v>
      </c>
      <c r="AD285" s="29" t="s">
        <v>705</v>
      </c>
      <c r="AE285" s="29" t="s">
        <v>705</v>
      </c>
      <c r="AF285" s="29" t="s">
        <v>705</v>
      </c>
      <c r="AG285" s="29" t="s">
        <v>705</v>
      </c>
      <c r="AH285" s="30"/>
      <c r="AI285" s="30"/>
      <c r="AJ285" s="30"/>
      <c r="AK285" s="32">
        <v>41371</v>
      </c>
      <c r="AL285" s="30"/>
      <c r="AM285" s="32">
        <v>43041</v>
      </c>
      <c r="AN285" s="33" t="s">
        <v>1254</v>
      </c>
    </row>
    <row r="286" spans="1:40" ht="18" customHeight="1" x14ac:dyDescent="0.25">
      <c r="A286" s="28" t="s">
        <v>1613</v>
      </c>
      <c r="B286" s="29" t="s">
        <v>2274</v>
      </c>
      <c r="C286" s="30" t="s">
        <v>2294</v>
      </c>
      <c r="D286" s="30" t="s">
        <v>2294</v>
      </c>
      <c r="E286" s="30" t="s">
        <v>2294</v>
      </c>
      <c r="F286" s="30" t="s">
        <v>2276</v>
      </c>
      <c r="G286" s="30" t="s">
        <v>1236</v>
      </c>
      <c r="H286" s="30" t="s">
        <v>1236</v>
      </c>
      <c r="I286" s="30" t="s">
        <v>1249</v>
      </c>
      <c r="J286" s="30" t="s">
        <v>1131</v>
      </c>
      <c r="K286" s="30" t="s">
        <v>1237</v>
      </c>
      <c r="L286" s="30">
        <v>0</v>
      </c>
      <c r="M286" s="30">
        <v>0</v>
      </c>
      <c r="N286" s="30">
        <v>0</v>
      </c>
      <c r="O286" s="30">
        <v>97</v>
      </c>
      <c r="P286" s="30">
        <v>0</v>
      </c>
      <c r="Q286" s="30">
        <v>0</v>
      </c>
      <c r="R286" s="30">
        <v>0</v>
      </c>
      <c r="S286" s="30">
        <v>0</v>
      </c>
      <c r="T286" s="30">
        <v>0</v>
      </c>
      <c r="U286" s="30">
        <v>0</v>
      </c>
      <c r="V286" s="30">
        <v>0</v>
      </c>
      <c r="W286" s="30">
        <v>0</v>
      </c>
      <c r="X286" s="30">
        <v>0</v>
      </c>
      <c r="Y286" s="30"/>
      <c r="Z286" s="31">
        <v>0</v>
      </c>
      <c r="AA286" s="30" t="b">
        <v>0</v>
      </c>
      <c r="AB286" s="29" t="s">
        <v>705</v>
      </c>
      <c r="AC286" s="30" t="b">
        <v>0</v>
      </c>
      <c r="AD286" s="29" t="s">
        <v>705</v>
      </c>
      <c r="AE286" s="29" t="s">
        <v>705</v>
      </c>
      <c r="AF286" s="29" t="s">
        <v>705</v>
      </c>
      <c r="AG286" s="29" t="s">
        <v>705</v>
      </c>
      <c r="AH286" s="30"/>
      <c r="AI286" s="30"/>
      <c r="AJ286" s="30"/>
      <c r="AK286" s="32">
        <v>41254</v>
      </c>
      <c r="AL286" s="30">
        <v>7777</v>
      </c>
      <c r="AM286" s="32">
        <v>41371</v>
      </c>
      <c r="AN286" s="33"/>
    </row>
    <row r="287" spans="1:40" ht="18" customHeight="1" x14ac:dyDescent="0.25">
      <c r="A287" s="28" t="s">
        <v>1614</v>
      </c>
      <c r="B287" s="29" t="s">
        <v>2274</v>
      </c>
      <c r="C287" s="30" t="s">
        <v>2294</v>
      </c>
      <c r="D287" s="30" t="s">
        <v>2294</v>
      </c>
      <c r="E287" s="30" t="s">
        <v>2294</v>
      </c>
      <c r="F287" s="30" t="s">
        <v>2276</v>
      </c>
      <c r="G287" s="30" t="s">
        <v>1236</v>
      </c>
      <c r="H287" s="30" t="s">
        <v>1236</v>
      </c>
      <c r="I287" s="30" t="s">
        <v>1249</v>
      </c>
      <c r="J287" s="30" t="s">
        <v>1131</v>
      </c>
      <c r="K287" s="30" t="s">
        <v>1237</v>
      </c>
      <c r="L287" s="30">
        <v>0</v>
      </c>
      <c r="M287" s="30">
        <v>0</v>
      </c>
      <c r="N287" s="30">
        <v>0</v>
      </c>
      <c r="O287" s="30">
        <v>98.5</v>
      </c>
      <c r="P287" s="30">
        <v>0</v>
      </c>
      <c r="Q287" s="30">
        <v>0</v>
      </c>
      <c r="R287" s="30">
        <v>0</v>
      </c>
      <c r="S287" s="30">
        <v>0</v>
      </c>
      <c r="T287" s="30">
        <v>0</v>
      </c>
      <c r="U287" s="30">
        <v>0</v>
      </c>
      <c r="V287" s="30">
        <v>0</v>
      </c>
      <c r="W287" s="30">
        <v>0</v>
      </c>
      <c r="X287" s="30">
        <v>0</v>
      </c>
      <c r="Y287" s="30"/>
      <c r="Z287" s="31">
        <v>0</v>
      </c>
      <c r="AA287" s="30" t="b">
        <v>0</v>
      </c>
      <c r="AB287" s="29" t="s">
        <v>705</v>
      </c>
      <c r="AC287" s="30" t="b">
        <v>0</v>
      </c>
      <c r="AD287" s="29" t="s">
        <v>705</v>
      </c>
      <c r="AE287" s="29" t="s">
        <v>705</v>
      </c>
      <c r="AF287" s="29" t="s">
        <v>705</v>
      </c>
      <c r="AG287" s="29" t="s">
        <v>705</v>
      </c>
      <c r="AH287" s="30"/>
      <c r="AI287" s="30"/>
      <c r="AJ287" s="30"/>
      <c r="AK287" s="32">
        <v>43564</v>
      </c>
      <c r="AL287" s="30" t="s">
        <v>1253</v>
      </c>
      <c r="AM287" s="30"/>
      <c r="AN287" s="33"/>
    </row>
    <row r="288" spans="1:40" ht="18" customHeight="1" x14ac:dyDescent="0.25">
      <c r="A288" s="28" t="s">
        <v>1615</v>
      </c>
      <c r="B288" s="29" t="s">
        <v>2274</v>
      </c>
      <c r="C288" s="30" t="s">
        <v>2295</v>
      </c>
      <c r="D288" s="30" t="s">
        <v>2295</v>
      </c>
      <c r="E288" s="30" t="s">
        <v>2295</v>
      </c>
      <c r="F288" s="30" t="s">
        <v>2276</v>
      </c>
      <c r="G288" s="30" t="s">
        <v>1236</v>
      </c>
      <c r="H288" s="30" t="s">
        <v>1236</v>
      </c>
      <c r="I288" s="30" t="s">
        <v>1249</v>
      </c>
      <c r="J288" s="30" t="s">
        <v>1132</v>
      </c>
      <c r="K288" s="30" t="s">
        <v>1237</v>
      </c>
      <c r="L288" s="30">
        <v>0</v>
      </c>
      <c r="M288" s="30">
        <v>0</v>
      </c>
      <c r="N288" s="30">
        <v>0</v>
      </c>
      <c r="O288" s="30">
        <v>118</v>
      </c>
      <c r="P288" s="30">
        <v>0</v>
      </c>
      <c r="Q288" s="30">
        <v>0</v>
      </c>
      <c r="R288" s="30">
        <v>0</v>
      </c>
      <c r="S288" s="30">
        <v>0</v>
      </c>
      <c r="T288" s="30">
        <v>0</v>
      </c>
      <c r="U288" s="30">
        <v>0</v>
      </c>
      <c r="V288" s="30">
        <v>0</v>
      </c>
      <c r="W288" s="30">
        <v>0</v>
      </c>
      <c r="X288" s="30">
        <v>0</v>
      </c>
      <c r="Y288" s="30"/>
      <c r="Z288" s="31">
        <v>0</v>
      </c>
      <c r="AA288" s="30" t="b">
        <v>0</v>
      </c>
      <c r="AB288" s="29" t="s">
        <v>705</v>
      </c>
      <c r="AC288" s="30" t="b">
        <v>0</v>
      </c>
      <c r="AD288" s="29" t="s">
        <v>705</v>
      </c>
      <c r="AE288" s="29" t="s">
        <v>705</v>
      </c>
      <c r="AF288" s="29" t="s">
        <v>705</v>
      </c>
      <c r="AG288" s="29" t="s">
        <v>705</v>
      </c>
      <c r="AH288" s="30"/>
      <c r="AI288" s="30"/>
      <c r="AJ288" s="30"/>
      <c r="AK288" s="30" t="s">
        <v>1616</v>
      </c>
      <c r="AL288" s="30" t="s">
        <v>1253</v>
      </c>
      <c r="AM288" s="30"/>
      <c r="AN288" s="33"/>
    </row>
    <row r="289" spans="1:40" ht="18" customHeight="1" x14ac:dyDescent="0.25">
      <c r="A289" s="28" t="s">
        <v>1617</v>
      </c>
      <c r="B289" s="29" t="s">
        <v>2274</v>
      </c>
      <c r="C289" s="30" t="s">
        <v>2295</v>
      </c>
      <c r="D289" s="30" t="s">
        <v>2295</v>
      </c>
      <c r="E289" s="30" t="s">
        <v>2295</v>
      </c>
      <c r="F289" s="30" t="s">
        <v>2276</v>
      </c>
      <c r="G289" s="30" t="s">
        <v>1236</v>
      </c>
      <c r="H289" s="30" t="s">
        <v>1236</v>
      </c>
      <c r="I289" s="30" t="s">
        <v>1249</v>
      </c>
      <c r="J289" s="30" t="s">
        <v>1132</v>
      </c>
      <c r="K289" s="30" t="s">
        <v>1237</v>
      </c>
      <c r="L289" s="30">
        <v>0</v>
      </c>
      <c r="M289" s="30">
        <v>0</v>
      </c>
      <c r="N289" s="30">
        <v>0</v>
      </c>
      <c r="O289" s="30">
        <v>628</v>
      </c>
      <c r="P289" s="30">
        <v>0</v>
      </c>
      <c r="Q289" s="30">
        <v>0</v>
      </c>
      <c r="R289" s="30">
        <v>0</v>
      </c>
      <c r="S289" s="30">
        <v>0</v>
      </c>
      <c r="T289" s="30">
        <v>0</v>
      </c>
      <c r="U289" s="30">
        <v>0</v>
      </c>
      <c r="V289" s="30">
        <v>0</v>
      </c>
      <c r="W289" s="30">
        <v>0</v>
      </c>
      <c r="X289" s="30">
        <v>0</v>
      </c>
      <c r="Y289" s="30"/>
      <c r="Z289" s="31">
        <v>0</v>
      </c>
      <c r="AA289" s="30" t="b">
        <v>0</v>
      </c>
      <c r="AB289" s="29" t="s">
        <v>705</v>
      </c>
      <c r="AC289" s="30" t="b">
        <v>0</v>
      </c>
      <c r="AD289" s="29" t="s">
        <v>705</v>
      </c>
      <c r="AE289" s="29" t="s">
        <v>705</v>
      </c>
      <c r="AF289" s="29" t="s">
        <v>705</v>
      </c>
      <c r="AG289" s="29" t="s">
        <v>705</v>
      </c>
      <c r="AH289" s="30"/>
      <c r="AI289" s="30"/>
      <c r="AJ289" s="30"/>
      <c r="AK289" s="32">
        <v>41401</v>
      </c>
      <c r="AL289" s="30"/>
      <c r="AM289" s="30"/>
      <c r="AN289" s="33"/>
    </row>
    <row r="290" spans="1:40" ht="18" customHeight="1" x14ac:dyDescent="0.25">
      <c r="A290" s="28" t="s">
        <v>1618</v>
      </c>
      <c r="B290" s="29" t="s">
        <v>2274</v>
      </c>
      <c r="C290" s="30" t="s">
        <v>2295</v>
      </c>
      <c r="D290" s="30" t="s">
        <v>2295</v>
      </c>
      <c r="E290" s="30" t="s">
        <v>2295</v>
      </c>
      <c r="F290" s="30" t="s">
        <v>2276</v>
      </c>
      <c r="G290" s="30" t="s">
        <v>1236</v>
      </c>
      <c r="H290" s="30" t="s">
        <v>1236</v>
      </c>
      <c r="I290" s="30" t="s">
        <v>1249</v>
      </c>
      <c r="J290" s="30" t="s">
        <v>1132</v>
      </c>
      <c r="K290" s="30" t="s">
        <v>1237</v>
      </c>
      <c r="L290" s="30">
        <v>0</v>
      </c>
      <c r="M290" s="30">
        <v>0</v>
      </c>
      <c r="N290" s="30">
        <v>0</v>
      </c>
      <c r="O290" s="30">
        <v>78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  <c r="U290" s="30">
        <v>0</v>
      </c>
      <c r="V290" s="30">
        <v>0</v>
      </c>
      <c r="W290" s="30">
        <v>0</v>
      </c>
      <c r="X290" s="30">
        <v>0</v>
      </c>
      <c r="Y290" s="30"/>
      <c r="Z290" s="31">
        <v>0</v>
      </c>
      <c r="AA290" s="30" t="b">
        <v>0</v>
      </c>
      <c r="AB290" s="29" t="s">
        <v>705</v>
      </c>
      <c r="AC290" s="30" t="b">
        <v>0</v>
      </c>
      <c r="AD290" s="29" t="s">
        <v>705</v>
      </c>
      <c r="AE290" s="29" t="s">
        <v>705</v>
      </c>
      <c r="AF290" s="29" t="s">
        <v>705</v>
      </c>
      <c r="AG290" s="29" t="s">
        <v>705</v>
      </c>
      <c r="AH290" s="30"/>
      <c r="AI290" s="30"/>
      <c r="AJ290" s="30"/>
      <c r="AK290" s="32">
        <v>41406</v>
      </c>
      <c r="AL290" s="30">
        <v>7777</v>
      </c>
      <c r="AM290" s="30"/>
      <c r="AN290" s="33"/>
    </row>
    <row r="291" spans="1:40" ht="18" customHeight="1" x14ac:dyDescent="0.25">
      <c r="A291" s="28" t="s">
        <v>1619</v>
      </c>
      <c r="B291" s="29" t="s">
        <v>2274</v>
      </c>
      <c r="C291" s="30" t="s">
        <v>2295</v>
      </c>
      <c r="D291" s="30" t="s">
        <v>2295</v>
      </c>
      <c r="E291" s="30" t="s">
        <v>2295</v>
      </c>
      <c r="F291" s="30" t="s">
        <v>2276</v>
      </c>
      <c r="G291" s="30" t="s">
        <v>1236</v>
      </c>
      <c r="H291" s="30" t="s">
        <v>1236</v>
      </c>
      <c r="I291" s="30" t="s">
        <v>1249</v>
      </c>
      <c r="J291" s="30" t="s">
        <v>1132</v>
      </c>
      <c r="K291" s="30" t="s">
        <v>1237</v>
      </c>
      <c r="L291" s="30">
        <v>0</v>
      </c>
      <c r="M291" s="30">
        <v>0</v>
      </c>
      <c r="N291" s="30">
        <v>0</v>
      </c>
      <c r="O291" s="30">
        <v>822</v>
      </c>
      <c r="P291" s="30">
        <v>0</v>
      </c>
      <c r="Q291" s="30">
        <v>0</v>
      </c>
      <c r="R291" s="30">
        <v>0</v>
      </c>
      <c r="S291" s="30">
        <v>0</v>
      </c>
      <c r="T291" s="30">
        <v>0</v>
      </c>
      <c r="U291" s="30">
        <v>0</v>
      </c>
      <c r="V291" s="30">
        <v>0</v>
      </c>
      <c r="W291" s="30">
        <v>0</v>
      </c>
      <c r="X291" s="30">
        <v>0</v>
      </c>
      <c r="Y291" s="30"/>
      <c r="Z291" s="31">
        <v>0</v>
      </c>
      <c r="AA291" s="30" t="b">
        <v>0</v>
      </c>
      <c r="AB291" s="29" t="s">
        <v>705</v>
      </c>
      <c r="AC291" s="30" t="b">
        <v>1</v>
      </c>
      <c r="AD291" s="29" t="s">
        <v>705</v>
      </c>
      <c r="AE291" s="29" t="s">
        <v>705</v>
      </c>
      <c r="AF291" s="29" t="s">
        <v>705</v>
      </c>
      <c r="AG291" s="29" t="s">
        <v>705</v>
      </c>
      <c r="AH291" s="30"/>
      <c r="AI291" s="30"/>
      <c r="AJ291" s="30"/>
      <c r="AK291" s="30" t="s">
        <v>1616</v>
      </c>
      <c r="AL291" s="30" t="s">
        <v>1253</v>
      </c>
      <c r="AM291" s="30"/>
      <c r="AN291" s="33"/>
    </row>
    <row r="292" spans="1:40" ht="18" customHeight="1" x14ac:dyDescent="0.25">
      <c r="A292" s="28" t="s">
        <v>1620</v>
      </c>
      <c r="B292" s="29" t="s">
        <v>1103</v>
      </c>
      <c r="C292" s="30" t="s">
        <v>2296</v>
      </c>
      <c r="D292" s="30" t="s">
        <v>2296</v>
      </c>
      <c r="E292" s="30" t="s">
        <v>2296</v>
      </c>
      <c r="F292" s="30" t="s">
        <v>2276</v>
      </c>
      <c r="G292" s="30" t="s">
        <v>1236</v>
      </c>
      <c r="H292" s="30" t="s">
        <v>1236</v>
      </c>
      <c r="I292" s="30" t="s">
        <v>1249</v>
      </c>
      <c r="J292" s="30" t="s">
        <v>1132</v>
      </c>
      <c r="K292" s="30" t="s">
        <v>1237</v>
      </c>
      <c r="L292" s="30">
        <v>0</v>
      </c>
      <c r="M292" s="30">
        <v>0</v>
      </c>
      <c r="N292" s="30">
        <v>0</v>
      </c>
      <c r="O292" s="30">
        <v>940</v>
      </c>
      <c r="P292" s="30">
        <v>0</v>
      </c>
      <c r="Q292" s="30">
        <v>0</v>
      </c>
      <c r="R292" s="30">
        <v>0</v>
      </c>
      <c r="S292" s="30">
        <v>2</v>
      </c>
      <c r="T292" s="30">
        <v>1.2</v>
      </c>
      <c r="U292" s="30">
        <v>1.2</v>
      </c>
      <c r="V292" s="30">
        <v>1.2</v>
      </c>
      <c r="W292" s="30">
        <v>1.2</v>
      </c>
      <c r="X292" s="30">
        <v>1.2</v>
      </c>
      <c r="Y292" s="30" t="s">
        <v>1263</v>
      </c>
      <c r="Z292" s="31">
        <v>0</v>
      </c>
      <c r="AA292" s="30" t="b">
        <v>0</v>
      </c>
      <c r="AB292" s="29" t="s">
        <v>705</v>
      </c>
      <c r="AC292" s="30" t="b">
        <v>0</v>
      </c>
      <c r="AD292" s="29" t="s">
        <v>705</v>
      </c>
      <c r="AE292" s="29" t="s">
        <v>705</v>
      </c>
      <c r="AF292" s="29" t="s">
        <v>705</v>
      </c>
      <c r="AG292" s="29" t="s">
        <v>705</v>
      </c>
      <c r="AH292" s="30"/>
      <c r="AI292" s="30"/>
      <c r="AJ292" s="30"/>
      <c r="AK292" s="30" t="s">
        <v>1427</v>
      </c>
      <c r="AL292" s="30">
        <v>7777</v>
      </c>
      <c r="AM292" s="32">
        <v>43041</v>
      </c>
      <c r="AN292" s="33" t="s">
        <v>1254</v>
      </c>
    </row>
    <row r="293" spans="1:40" ht="18" customHeight="1" x14ac:dyDescent="0.25">
      <c r="A293" s="28" t="s">
        <v>1621</v>
      </c>
      <c r="B293" s="29" t="s">
        <v>1103</v>
      </c>
      <c r="C293" s="30" t="s">
        <v>2297</v>
      </c>
      <c r="D293" s="30" t="s">
        <v>2297</v>
      </c>
      <c r="E293" s="30" t="s">
        <v>2297</v>
      </c>
      <c r="F293" s="30" t="s">
        <v>2276</v>
      </c>
      <c r="G293" s="30" t="s">
        <v>1236</v>
      </c>
      <c r="H293" s="30" t="s">
        <v>1236</v>
      </c>
      <c r="I293" s="30" t="s">
        <v>1622</v>
      </c>
      <c r="J293" s="30" t="s">
        <v>1236</v>
      </c>
      <c r="K293" s="30" t="s">
        <v>1237</v>
      </c>
      <c r="L293" s="30">
        <v>0</v>
      </c>
      <c r="M293" s="30">
        <v>0</v>
      </c>
      <c r="N293" s="30">
        <v>0</v>
      </c>
      <c r="O293" s="30">
        <v>1000</v>
      </c>
      <c r="P293" s="30">
        <v>0</v>
      </c>
      <c r="Q293" s="30">
        <v>0</v>
      </c>
      <c r="R293" s="30">
        <v>0</v>
      </c>
      <c r="S293" s="30">
        <v>0</v>
      </c>
      <c r="T293" s="30">
        <v>0</v>
      </c>
      <c r="U293" s="30">
        <v>0</v>
      </c>
      <c r="V293" s="30">
        <v>0</v>
      </c>
      <c r="W293" s="30">
        <v>0</v>
      </c>
      <c r="X293" s="30">
        <v>0</v>
      </c>
      <c r="Y293" s="30"/>
      <c r="Z293" s="31">
        <v>0</v>
      </c>
      <c r="AA293" s="30" t="b">
        <v>0</v>
      </c>
      <c r="AB293" s="29" t="s">
        <v>705</v>
      </c>
      <c r="AC293" s="30" t="b">
        <v>0</v>
      </c>
      <c r="AD293" s="29" t="s">
        <v>705</v>
      </c>
      <c r="AE293" s="29" t="s">
        <v>705</v>
      </c>
      <c r="AF293" s="29" t="s">
        <v>705</v>
      </c>
      <c r="AG293" s="29" t="s">
        <v>705</v>
      </c>
      <c r="AH293" s="30"/>
      <c r="AI293" s="30"/>
      <c r="AJ293" s="30"/>
      <c r="AK293" s="30" t="s">
        <v>1623</v>
      </c>
      <c r="AL293" s="30" t="s">
        <v>1253</v>
      </c>
      <c r="AM293" s="30"/>
      <c r="AN293" s="33"/>
    </row>
    <row r="294" spans="1:40" ht="18" customHeight="1" x14ac:dyDescent="0.25">
      <c r="A294" s="28" t="s">
        <v>1624</v>
      </c>
      <c r="B294" s="29" t="s">
        <v>1103</v>
      </c>
      <c r="C294" s="30" t="s">
        <v>2297</v>
      </c>
      <c r="D294" s="30" t="s">
        <v>2297</v>
      </c>
      <c r="E294" s="30" t="s">
        <v>2297</v>
      </c>
      <c r="F294" s="30" t="s">
        <v>2276</v>
      </c>
      <c r="G294" s="30" t="s">
        <v>1236</v>
      </c>
      <c r="H294" s="30" t="s">
        <v>1236</v>
      </c>
      <c r="I294" s="30" t="s">
        <v>1622</v>
      </c>
      <c r="J294" s="30" t="s">
        <v>1236</v>
      </c>
      <c r="K294" s="30" t="s">
        <v>1237</v>
      </c>
      <c r="L294" s="30">
        <v>0</v>
      </c>
      <c r="M294" s="30">
        <v>0</v>
      </c>
      <c r="N294" s="30">
        <v>0</v>
      </c>
      <c r="O294" s="30">
        <v>1050</v>
      </c>
      <c r="P294" s="30">
        <v>0</v>
      </c>
      <c r="Q294" s="30">
        <v>0</v>
      </c>
      <c r="R294" s="30">
        <v>0</v>
      </c>
      <c r="S294" s="30">
        <v>2</v>
      </c>
      <c r="T294" s="30">
        <v>1.2</v>
      </c>
      <c r="U294" s="30">
        <v>1.2</v>
      </c>
      <c r="V294" s="30">
        <v>1.2</v>
      </c>
      <c r="W294" s="30">
        <v>1.2</v>
      </c>
      <c r="X294" s="30">
        <v>1.2</v>
      </c>
      <c r="Y294" s="30" t="s">
        <v>1263</v>
      </c>
      <c r="Z294" s="31">
        <v>0</v>
      </c>
      <c r="AA294" s="30" t="b">
        <v>0</v>
      </c>
      <c r="AB294" s="29" t="s">
        <v>705</v>
      </c>
      <c r="AC294" s="30" t="b">
        <v>0</v>
      </c>
      <c r="AD294" s="29" t="s">
        <v>705</v>
      </c>
      <c r="AE294" s="29" t="s">
        <v>705</v>
      </c>
      <c r="AF294" s="29" t="s">
        <v>705</v>
      </c>
      <c r="AG294" s="29" t="s">
        <v>705</v>
      </c>
      <c r="AH294" s="30"/>
      <c r="AI294" s="30"/>
      <c r="AJ294" s="30"/>
      <c r="AK294" s="30" t="s">
        <v>1623</v>
      </c>
      <c r="AL294" s="30" t="s">
        <v>1253</v>
      </c>
      <c r="AM294" s="30" t="s">
        <v>1625</v>
      </c>
      <c r="AN294" s="33" t="s">
        <v>1254</v>
      </c>
    </row>
    <row r="295" spans="1:40" ht="18" customHeight="1" x14ac:dyDescent="0.25">
      <c r="A295" s="28" t="s">
        <v>1626</v>
      </c>
      <c r="B295" s="29" t="s">
        <v>2274</v>
      </c>
      <c r="C295" s="30" t="s">
        <v>2298</v>
      </c>
      <c r="D295" s="30" t="s">
        <v>2298</v>
      </c>
      <c r="E295" s="30" t="s">
        <v>2298</v>
      </c>
      <c r="F295" s="30" t="s">
        <v>2276</v>
      </c>
      <c r="G295" s="30" t="s">
        <v>1236</v>
      </c>
      <c r="H295" s="30" t="s">
        <v>1236</v>
      </c>
      <c r="I295" s="30" t="s">
        <v>1622</v>
      </c>
      <c r="J295" s="30" t="s">
        <v>1236</v>
      </c>
      <c r="K295" s="30" t="s">
        <v>1237</v>
      </c>
      <c r="L295" s="30">
        <v>0</v>
      </c>
      <c r="M295" s="30">
        <v>0</v>
      </c>
      <c r="N295" s="30">
        <v>0</v>
      </c>
      <c r="O295" s="30">
        <v>109.5</v>
      </c>
      <c r="P295" s="30">
        <v>0</v>
      </c>
      <c r="Q295" s="30">
        <v>0</v>
      </c>
      <c r="R295" s="30">
        <v>0</v>
      </c>
      <c r="S295" s="30">
        <v>0</v>
      </c>
      <c r="T295" s="30">
        <v>0</v>
      </c>
      <c r="U295" s="30">
        <v>0</v>
      </c>
      <c r="V295" s="30">
        <v>0</v>
      </c>
      <c r="W295" s="30">
        <v>0</v>
      </c>
      <c r="X295" s="30">
        <v>0</v>
      </c>
      <c r="Y295" s="30"/>
      <c r="Z295" s="31">
        <v>0</v>
      </c>
      <c r="AA295" s="30" t="b">
        <v>0</v>
      </c>
      <c r="AB295" s="29" t="s">
        <v>705</v>
      </c>
      <c r="AC295" s="30" t="b">
        <v>0</v>
      </c>
      <c r="AD295" s="29" t="s">
        <v>705</v>
      </c>
      <c r="AE295" s="29" t="s">
        <v>705</v>
      </c>
      <c r="AF295" s="29" t="s">
        <v>705</v>
      </c>
      <c r="AG295" s="29" t="s">
        <v>705</v>
      </c>
      <c r="AH295" s="30"/>
      <c r="AI295" s="30"/>
      <c r="AJ295" s="30"/>
      <c r="AK295" s="30" t="s">
        <v>1627</v>
      </c>
      <c r="AL295" s="30" t="s">
        <v>1253</v>
      </c>
      <c r="AM295" s="30"/>
      <c r="AN295" s="33"/>
    </row>
    <row r="296" spans="1:40" ht="18" customHeight="1" x14ac:dyDescent="0.25">
      <c r="A296" s="28" t="s">
        <v>1628</v>
      </c>
      <c r="B296" s="29" t="s">
        <v>2274</v>
      </c>
      <c r="C296" s="30" t="s">
        <v>2298</v>
      </c>
      <c r="D296" s="30" t="s">
        <v>2298</v>
      </c>
      <c r="E296" s="30" t="s">
        <v>2298</v>
      </c>
      <c r="F296" s="30" t="s">
        <v>2276</v>
      </c>
      <c r="G296" s="30" t="s">
        <v>1236</v>
      </c>
      <c r="H296" s="30" t="s">
        <v>1236</v>
      </c>
      <c r="I296" s="30" t="s">
        <v>1622</v>
      </c>
      <c r="J296" s="30" t="s">
        <v>1236</v>
      </c>
      <c r="K296" s="30" t="s">
        <v>1237</v>
      </c>
      <c r="L296" s="30">
        <v>0</v>
      </c>
      <c r="M296" s="30">
        <v>0</v>
      </c>
      <c r="N296" s="30">
        <v>0</v>
      </c>
      <c r="O296" s="30">
        <v>119</v>
      </c>
      <c r="P296" s="30">
        <v>0</v>
      </c>
      <c r="Q296" s="30">
        <v>0</v>
      </c>
      <c r="R296" s="30">
        <v>0</v>
      </c>
      <c r="S296" s="30">
        <v>0</v>
      </c>
      <c r="T296" s="30">
        <v>0</v>
      </c>
      <c r="U296" s="30">
        <v>0</v>
      </c>
      <c r="V296" s="30">
        <v>0</v>
      </c>
      <c r="W296" s="30">
        <v>0</v>
      </c>
      <c r="X296" s="30">
        <v>0</v>
      </c>
      <c r="Y296" s="30"/>
      <c r="Z296" s="31">
        <v>0</v>
      </c>
      <c r="AA296" s="30" t="b">
        <v>0</v>
      </c>
      <c r="AB296" s="29" t="s">
        <v>705</v>
      </c>
      <c r="AC296" s="30" t="b">
        <v>0</v>
      </c>
      <c r="AD296" s="29" t="s">
        <v>705</v>
      </c>
      <c r="AE296" s="29" t="s">
        <v>705</v>
      </c>
      <c r="AF296" s="29" t="s">
        <v>705</v>
      </c>
      <c r="AG296" s="29" t="s">
        <v>705</v>
      </c>
      <c r="AH296" s="30"/>
      <c r="AI296" s="30"/>
      <c r="AJ296" s="30"/>
      <c r="AK296" s="30" t="s">
        <v>1362</v>
      </c>
      <c r="AL296" s="30" t="s">
        <v>1253</v>
      </c>
      <c r="AM296" s="30"/>
      <c r="AN296" s="33"/>
    </row>
    <row r="297" spans="1:40" ht="18" customHeight="1" x14ac:dyDescent="0.25">
      <c r="A297" s="28" t="s">
        <v>1629</v>
      </c>
      <c r="B297" s="29" t="s">
        <v>2274</v>
      </c>
      <c r="C297" s="30" t="s">
        <v>2298</v>
      </c>
      <c r="D297" s="30" t="s">
        <v>2298</v>
      </c>
      <c r="E297" s="30" t="s">
        <v>2298</v>
      </c>
      <c r="F297" s="30" t="s">
        <v>2276</v>
      </c>
      <c r="G297" s="30" t="s">
        <v>1236</v>
      </c>
      <c r="H297" s="30" t="s">
        <v>1236</v>
      </c>
      <c r="I297" s="30" t="s">
        <v>1622</v>
      </c>
      <c r="J297" s="30" t="s">
        <v>1236</v>
      </c>
      <c r="K297" s="30" t="s">
        <v>1237</v>
      </c>
      <c r="L297" s="30">
        <v>0</v>
      </c>
      <c r="M297" s="30">
        <v>0</v>
      </c>
      <c r="N297" s="30">
        <v>0</v>
      </c>
      <c r="O297" s="30">
        <v>141</v>
      </c>
      <c r="P297" s="30">
        <v>0</v>
      </c>
      <c r="Q297" s="30">
        <v>0</v>
      </c>
      <c r="R297" s="30">
        <v>0</v>
      </c>
      <c r="S297" s="30">
        <v>0</v>
      </c>
      <c r="T297" s="30">
        <v>0</v>
      </c>
      <c r="U297" s="30">
        <v>0</v>
      </c>
      <c r="V297" s="30">
        <v>0</v>
      </c>
      <c r="W297" s="30">
        <v>0</v>
      </c>
      <c r="X297" s="30">
        <v>0</v>
      </c>
      <c r="Y297" s="30"/>
      <c r="Z297" s="31">
        <v>0</v>
      </c>
      <c r="AA297" s="30" t="b">
        <v>0</v>
      </c>
      <c r="AB297" s="29" t="s">
        <v>705</v>
      </c>
      <c r="AC297" s="30" t="b">
        <v>0</v>
      </c>
      <c r="AD297" s="29" t="s">
        <v>705</v>
      </c>
      <c r="AE297" s="29" t="s">
        <v>705</v>
      </c>
      <c r="AF297" s="29" t="s">
        <v>705</v>
      </c>
      <c r="AG297" s="29" t="s">
        <v>705</v>
      </c>
      <c r="AH297" s="30"/>
      <c r="AI297" s="30"/>
      <c r="AJ297" s="30"/>
      <c r="AK297" s="32">
        <v>42101</v>
      </c>
      <c r="AL297" s="30" t="s">
        <v>1261</v>
      </c>
      <c r="AM297" s="30"/>
      <c r="AN297" s="33"/>
    </row>
    <row r="298" spans="1:40" ht="18" customHeight="1" x14ac:dyDescent="0.25">
      <c r="A298" s="28" t="s">
        <v>1630</v>
      </c>
      <c r="B298" s="29" t="s">
        <v>2274</v>
      </c>
      <c r="C298" s="30" t="s">
        <v>2298</v>
      </c>
      <c r="D298" s="30" t="s">
        <v>2298</v>
      </c>
      <c r="E298" s="30" t="s">
        <v>2298</v>
      </c>
      <c r="F298" s="30" t="s">
        <v>2276</v>
      </c>
      <c r="G298" s="30" t="s">
        <v>1236</v>
      </c>
      <c r="H298" s="30" t="s">
        <v>1236</v>
      </c>
      <c r="I298" s="30" t="s">
        <v>1622</v>
      </c>
      <c r="J298" s="30" t="s">
        <v>1236</v>
      </c>
      <c r="K298" s="30" t="s">
        <v>1237</v>
      </c>
      <c r="L298" s="30">
        <v>0</v>
      </c>
      <c r="M298" s="30">
        <v>0</v>
      </c>
      <c r="N298" s="30">
        <v>0</v>
      </c>
      <c r="O298" s="30">
        <v>49</v>
      </c>
      <c r="P298" s="30">
        <v>0</v>
      </c>
      <c r="Q298" s="30">
        <v>0</v>
      </c>
      <c r="R298" s="30">
        <v>0</v>
      </c>
      <c r="S298" s="30">
        <v>0</v>
      </c>
      <c r="T298" s="30">
        <v>0</v>
      </c>
      <c r="U298" s="30">
        <v>0</v>
      </c>
      <c r="V298" s="30">
        <v>0</v>
      </c>
      <c r="W298" s="30">
        <v>0</v>
      </c>
      <c r="X298" s="30">
        <v>0</v>
      </c>
      <c r="Y298" s="30"/>
      <c r="Z298" s="31">
        <v>0</v>
      </c>
      <c r="AA298" s="30" t="b">
        <v>0</v>
      </c>
      <c r="AB298" s="29" t="s">
        <v>705</v>
      </c>
      <c r="AC298" s="30" t="b">
        <v>0</v>
      </c>
      <c r="AD298" s="29" t="s">
        <v>705</v>
      </c>
      <c r="AE298" s="29" t="s">
        <v>705</v>
      </c>
      <c r="AF298" s="29" t="s">
        <v>705</v>
      </c>
      <c r="AG298" s="29" t="s">
        <v>705</v>
      </c>
      <c r="AH298" s="30"/>
      <c r="AI298" s="30"/>
      <c r="AJ298" s="30"/>
      <c r="AK298" s="30" t="s">
        <v>1631</v>
      </c>
      <c r="AL298" s="30" t="s">
        <v>1253</v>
      </c>
      <c r="AM298" s="30"/>
      <c r="AN298" s="33"/>
    </row>
    <row r="299" spans="1:40" ht="18" customHeight="1" x14ac:dyDescent="0.25">
      <c r="A299" s="28" t="s">
        <v>1632</v>
      </c>
      <c r="B299" s="29" t="s">
        <v>2274</v>
      </c>
      <c r="C299" s="30" t="s">
        <v>2298</v>
      </c>
      <c r="D299" s="30" t="s">
        <v>2298</v>
      </c>
      <c r="E299" s="30" t="s">
        <v>2298</v>
      </c>
      <c r="F299" s="30" t="s">
        <v>2276</v>
      </c>
      <c r="G299" s="30" t="s">
        <v>1236</v>
      </c>
      <c r="H299" s="30" t="s">
        <v>1236</v>
      </c>
      <c r="I299" s="30" t="s">
        <v>1622</v>
      </c>
      <c r="J299" s="30" t="s">
        <v>1236</v>
      </c>
      <c r="K299" s="30" t="s">
        <v>1237</v>
      </c>
      <c r="L299" s="30">
        <v>0</v>
      </c>
      <c r="M299" s="30">
        <v>0</v>
      </c>
      <c r="N299" s="30">
        <v>0</v>
      </c>
      <c r="O299" s="30">
        <v>59</v>
      </c>
      <c r="P299" s="30">
        <v>0</v>
      </c>
      <c r="Q299" s="30">
        <v>0</v>
      </c>
      <c r="R299" s="30">
        <v>0</v>
      </c>
      <c r="S299" s="30">
        <v>0</v>
      </c>
      <c r="T299" s="30">
        <v>0</v>
      </c>
      <c r="U299" s="30">
        <v>0</v>
      </c>
      <c r="V299" s="30">
        <v>0</v>
      </c>
      <c r="W299" s="30">
        <v>0</v>
      </c>
      <c r="X299" s="30">
        <v>0</v>
      </c>
      <c r="Y299" s="30"/>
      <c r="Z299" s="31">
        <v>0</v>
      </c>
      <c r="AA299" s="30" t="b">
        <v>0</v>
      </c>
      <c r="AB299" s="29" t="s">
        <v>705</v>
      </c>
      <c r="AC299" s="30" t="b">
        <v>0</v>
      </c>
      <c r="AD299" s="29" t="s">
        <v>705</v>
      </c>
      <c r="AE299" s="29" t="s">
        <v>705</v>
      </c>
      <c r="AF299" s="29" t="s">
        <v>705</v>
      </c>
      <c r="AG299" s="29" t="s">
        <v>705</v>
      </c>
      <c r="AH299" s="30"/>
      <c r="AI299" s="30"/>
      <c r="AJ299" s="30"/>
      <c r="AK299" s="30" t="s">
        <v>1633</v>
      </c>
      <c r="AL299" s="30" t="s">
        <v>1253</v>
      </c>
      <c r="AM299" s="30"/>
      <c r="AN299" s="33"/>
    </row>
    <row r="300" spans="1:40" ht="18" customHeight="1" x14ac:dyDescent="0.25">
      <c r="A300" s="28" t="s">
        <v>1634</v>
      </c>
      <c r="B300" s="29" t="s">
        <v>2274</v>
      </c>
      <c r="C300" s="30" t="s">
        <v>2298</v>
      </c>
      <c r="D300" s="30" t="s">
        <v>2298</v>
      </c>
      <c r="E300" s="30" t="s">
        <v>2298</v>
      </c>
      <c r="F300" s="30" t="s">
        <v>2276</v>
      </c>
      <c r="G300" s="30" t="s">
        <v>1236</v>
      </c>
      <c r="H300" s="30" t="s">
        <v>1236</v>
      </c>
      <c r="I300" s="30" t="s">
        <v>1622</v>
      </c>
      <c r="J300" s="30" t="s">
        <v>1236</v>
      </c>
      <c r="K300" s="30" t="s">
        <v>1237</v>
      </c>
      <c r="L300" s="30">
        <v>0</v>
      </c>
      <c r="M300" s="30">
        <v>0</v>
      </c>
      <c r="N300" s="30">
        <v>0</v>
      </c>
      <c r="O300" s="30">
        <v>59.5</v>
      </c>
      <c r="P300" s="30">
        <v>0</v>
      </c>
      <c r="Q300" s="30">
        <v>0</v>
      </c>
      <c r="R300" s="30">
        <v>0</v>
      </c>
      <c r="S300" s="30">
        <v>0</v>
      </c>
      <c r="T300" s="30">
        <v>0</v>
      </c>
      <c r="U300" s="30">
        <v>0</v>
      </c>
      <c r="V300" s="30">
        <v>0</v>
      </c>
      <c r="W300" s="30">
        <v>0</v>
      </c>
      <c r="X300" s="30">
        <v>0</v>
      </c>
      <c r="Y300" s="30"/>
      <c r="Z300" s="31">
        <v>0</v>
      </c>
      <c r="AA300" s="30" t="b">
        <v>0</v>
      </c>
      <c r="AB300" s="29" t="s">
        <v>705</v>
      </c>
      <c r="AC300" s="30" t="b">
        <v>0</v>
      </c>
      <c r="AD300" s="29" t="s">
        <v>705</v>
      </c>
      <c r="AE300" s="29" t="s">
        <v>705</v>
      </c>
      <c r="AF300" s="29" t="s">
        <v>705</v>
      </c>
      <c r="AG300" s="29" t="s">
        <v>705</v>
      </c>
      <c r="AH300" s="30"/>
      <c r="AI300" s="30"/>
      <c r="AJ300" s="30"/>
      <c r="AK300" s="32">
        <v>43499</v>
      </c>
      <c r="AL300" s="30" t="s">
        <v>1253</v>
      </c>
      <c r="AM300" s="30"/>
      <c r="AN300" s="33"/>
    </row>
    <row r="301" spans="1:40" ht="18" customHeight="1" x14ac:dyDescent="0.25">
      <c r="A301" s="28" t="s">
        <v>1635</v>
      </c>
      <c r="B301" s="29" t="s">
        <v>2274</v>
      </c>
      <c r="C301" s="30" t="s">
        <v>2298</v>
      </c>
      <c r="D301" s="30" t="s">
        <v>2298</v>
      </c>
      <c r="E301" s="30" t="s">
        <v>2298</v>
      </c>
      <c r="F301" s="30" t="s">
        <v>2276</v>
      </c>
      <c r="G301" s="30" t="s">
        <v>1236</v>
      </c>
      <c r="H301" s="30" t="s">
        <v>1236</v>
      </c>
      <c r="I301" s="30" t="s">
        <v>1622</v>
      </c>
      <c r="J301" s="30" t="s">
        <v>1236</v>
      </c>
      <c r="K301" s="30" t="s">
        <v>1237</v>
      </c>
      <c r="L301" s="30">
        <v>0</v>
      </c>
      <c r="M301" s="30">
        <v>0</v>
      </c>
      <c r="N301" s="30">
        <v>0</v>
      </c>
      <c r="O301" s="30">
        <v>69</v>
      </c>
      <c r="P301" s="30">
        <v>0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v>0</v>
      </c>
      <c r="W301" s="30">
        <v>0</v>
      </c>
      <c r="X301" s="30">
        <v>0</v>
      </c>
      <c r="Y301" s="30"/>
      <c r="Z301" s="31">
        <v>0</v>
      </c>
      <c r="AA301" s="30" t="b">
        <v>0</v>
      </c>
      <c r="AB301" s="29" t="s">
        <v>705</v>
      </c>
      <c r="AC301" s="30" t="b">
        <v>0</v>
      </c>
      <c r="AD301" s="29" t="s">
        <v>705</v>
      </c>
      <c r="AE301" s="29" t="s">
        <v>705</v>
      </c>
      <c r="AF301" s="29" t="s">
        <v>705</v>
      </c>
      <c r="AG301" s="29" t="s">
        <v>705</v>
      </c>
      <c r="AH301" s="30"/>
      <c r="AI301" s="30"/>
      <c r="AJ301" s="30"/>
      <c r="AK301" s="30" t="s">
        <v>1636</v>
      </c>
      <c r="AL301" s="30" t="s">
        <v>1253</v>
      </c>
      <c r="AM301" s="30"/>
      <c r="AN301" s="33"/>
    </row>
    <row r="302" spans="1:40" ht="18" customHeight="1" x14ac:dyDescent="0.25">
      <c r="A302" s="28" t="s">
        <v>1637</v>
      </c>
      <c r="B302" s="29" t="s">
        <v>2274</v>
      </c>
      <c r="C302" s="30" t="s">
        <v>2298</v>
      </c>
      <c r="D302" s="30" t="s">
        <v>2298</v>
      </c>
      <c r="E302" s="30" t="s">
        <v>2298</v>
      </c>
      <c r="F302" s="30" t="s">
        <v>2276</v>
      </c>
      <c r="G302" s="30" t="s">
        <v>1236</v>
      </c>
      <c r="H302" s="30" t="s">
        <v>1236</v>
      </c>
      <c r="I302" s="30" t="s">
        <v>1622</v>
      </c>
      <c r="J302" s="30" t="s">
        <v>1236</v>
      </c>
      <c r="K302" s="30" t="s">
        <v>1237</v>
      </c>
      <c r="L302" s="30">
        <v>0</v>
      </c>
      <c r="M302" s="30">
        <v>0</v>
      </c>
      <c r="N302" s="30">
        <v>0</v>
      </c>
      <c r="O302" s="30">
        <v>69.5</v>
      </c>
      <c r="P302" s="30">
        <v>0</v>
      </c>
      <c r="Q302" s="30">
        <v>0</v>
      </c>
      <c r="R302" s="30">
        <v>0</v>
      </c>
      <c r="S302" s="30">
        <v>0</v>
      </c>
      <c r="T302" s="30">
        <v>0</v>
      </c>
      <c r="U302" s="30">
        <v>0</v>
      </c>
      <c r="V302" s="30">
        <v>0</v>
      </c>
      <c r="W302" s="30">
        <v>0</v>
      </c>
      <c r="X302" s="30">
        <v>0</v>
      </c>
      <c r="Y302" s="30"/>
      <c r="Z302" s="31">
        <v>0</v>
      </c>
      <c r="AA302" s="30" t="b">
        <v>0</v>
      </c>
      <c r="AB302" s="29" t="s">
        <v>705</v>
      </c>
      <c r="AC302" s="30" t="b">
        <v>0</v>
      </c>
      <c r="AD302" s="29" t="s">
        <v>705</v>
      </c>
      <c r="AE302" s="29" t="s">
        <v>705</v>
      </c>
      <c r="AF302" s="29" t="s">
        <v>705</v>
      </c>
      <c r="AG302" s="29" t="s">
        <v>705</v>
      </c>
      <c r="AH302" s="30"/>
      <c r="AI302" s="30"/>
      <c r="AJ302" s="30"/>
      <c r="AK302" s="32">
        <v>43169</v>
      </c>
      <c r="AL302" s="30" t="s">
        <v>1253</v>
      </c>
      <c r="AM302" s="30"/>
      <c r="AN302" s="33"/>
    </row>
    <row r="303" spans="1:40" ht="18" customHeight="1" x14ac:dyDescent="0.25">
      <c r="A303" s="28" t="s">
        <v>1638</v>
      </c>
      <c r="B303" s="29" t="s">
        <v>2274</v>
      </c>
      <c r="C303" s="30" t="s">
        <v>2298</v>
      </c>
      <c r="D303" s="30" t="s">
        <v>2298</v>
      </c>
      <c r="E303" s="30" t="s">
        <v>2298</v>
      </c>
      <c r="F303" s="30" t="s">
        <v>2276</v>
      </c>
      <c r="G303" s="30" t="s">
        <v>1236</v>
      </c>
      <c r="H303" s="30" t="s">
        <v>1236</v>
      </c>
      <c r="I303" s="30" t="s">
        <v>1622</v>
      </c>
      <c r="J303" s="30" t="s">
        <v>1236</v>
      </c>
      <c r="K303" s="30" t="s">
        <v>1237</v>
      </c>
      <c r="L303" s="30">
        <v>0</v>
      </c>
      <c r="M303" s="30">
        <v>0</v>
      </c>
      <c r="N303" s="30">
        <v>0</v>
      </c>
      <c r="O303" s="30">
        <v>722</v>
      </c>
      <c r="P303" s="30">
        <v>0</v>
      </c>
      <c r="Q303" s="30">
        <v>0</v>
      </c>
      <c r="R303" s="30">
        <v>0</v>
      </c>
      <c r="S303" s="30">
        <v>0</v>
      </c>
      <c r="T303" s="30">
        <v>0</v>
      </c>
      <c r="U303" s="30">
        <v>0</v>
      </c>
      <c r="V303" s="30">
        <v>0</v>
      </c>
      <c r="W303" s="30">
        <v>0</v>
      </c>
      <c r="X303" s="30">
        <v>0</v>
      </c>
      <c r="Y303" s="30"/>
      <c r="Z303" s="31">
        <v>0</v>
      </c>
      <c r="AA303" s="30" t="b">
        <v>0</v>
      </c>
      <c r="AB303" s="29" t="s">
        <v>705</v>
      </c>
      <c r="AC303" s="30" t="b">
        <v>0</v>
      </c>
      <c r="AD303" s="29" t="s">
        <v>705</v>
      </c>
      <c r="AE303" s="29" t="s">
        <v>705</v>
      </c>
      <c r="AF303" s="29" t="s">
        <v>705</v>
      </c>
      <c r="AG303" s="29" t="s">
        <v>705</v>
      </c>
      <c r="AH303" s="30"/>
      <c r="AI303" s="30"/>
      <c r="AJ303" s="30"/>
      <c r="AK303" s="32">
        <v>43499</v>
      </c>
      <c r="AL303" s="30" t="s">
        <v>1253</v>
      </c>
      <c r="AM303" s="30"/>
      <c r="AN303" s="33"/>
    </row>
    <row r="304" spans="1:40" ht="18" customHeight="1" x14ac:dyDescent="0.25">
      <c r="A304" s="28" t="s">
        <v>1639</v>
      </c>
      <c r="B304" s="29" t="s">
        <v>2274</v>
      </c>
      <c r="C304" s="30" t="s">
        <v>2298</v>
      </c>
      <c r="D304" s="30" t="s">
        <v>2298</v>
      </c>
      <c r="E304" s="30" t="s">
        <v>2298</v>
      </c>
      <c r="F304" s="30" t="s">
        <v>2276</v>
      </c>
      <c r="G304" s="30" t="s">
        <v>1236</v>
      </c>
      <c r="H304" s="30" t="s">
        <v>1236</v>
      </c>
      <c r="I304" s="30" t="s">
        <v>1622</v>
      </c>
      <c r="J304" s="30" t="s">
        <v>1236</v>
      </c>
      <c r="K304" s="30" t="s">
        <v>1237</v>
      </c>
      <c r="L304" s="30">
        <v>0</v>
      </c>
      <c r="M304" s="30">
        <v>0</v>
      </c>
      <c r="N304" s="30">
        <v>0</v>
      </c>
      <c r="O304" s="30">
        <v>79</v>
      </c>
      <c r="P304" s="30">
        <v>0</v>
      </c>
      <c r="Q304" s="30">
        <v>0</v>
      </c>
      <c r="R304" s="30">
        <v>0</v>
      </c>
      <c r="S304" s="30">
        <v>0</v>
      </c>
      <c r="T304" s="30">
        <v>0</v>
      </c>
      <c r="U304" s="30">
        <v>0</v>
      </c>
      <c r="V304" s="30">
        <v>0</v>
      </c>
      <c r="W304" s="30">
        <v>0</v>
      </c>
      <c r="X304" s="30">
        <v>0</v>
      </c>
      <c r="Y304" s="30"/>
      <c r="Z304" s="31">
        <v>0</v>
      </c>
      <c r="AA304" s="30" t="b">
        <v>0</v>
      </c>
      <c r="AB304" s="29" t="s">
        <v>705</v>
      </c>
      <c r="AC304" s="30" t="b">
        <v>0</v>
      </c>
      <c r="AD304" s="29" t="s">
        <v>705</v>
      </c>
      <c r="AE304" s="29" t="s">
        <v>705</v>
      </c>
      <c r="AF304" s="29" t="s">
        <v>705</v>
      </c>
      <c r="AG304" s="29" t="s">
        <v>705</v>
      </c>
      <c r="AH304" s="30"/>
      <c r="AI304" s="30"/>
      <c r="AJ304" s="30"/>
      <c r="AK304" s="30" t="s">
        <v>1636</v>
      </c>
      <c r="AL304" s="30" t="s">
        <v>1253</v>
      </c>
      <c r="AM304" s="30"/>
      <c r="AN304" s="33"/>
    </row>
    <row r="305" spans="1:40" ht="18" customHeight="1" x14ac:dyDescent="0.25">
      <c r="A305" s="28" t="s">
        <v>1640</v>
      </c>
      <c r="B305" s="29" t="s">
        <v>2274</v>
      </c>
      <c r="C305" s="30" t="s">
        <v>2298</v>
      </c>
      <c r="D305" s="30" t="s">
        <v>2298</v>
      </c>
      <c r="E305" s="30" t="s">
        <v>2298</v>
      </c>
      <c r="F305" s="30" t="s">
        <v>2276</v>
      </c>
      <c r="G305" s="30" t="s">
        <v>1236</v>
      </c>
      <c r="H305" s="30" t="s">
        <v>1236</v>
      </c>
      <c r="I305" s="30" t="s">
        <v>1622</v>
      </c>
      <c r="J305" s="30" t="s">
        <v>1236</v>
      </c>
      <c r="K305" s="30" t="s">
        <v>1237</v>
      </c>
      <c r="L305" s="30">
        <v>0</v>
      </c>
      <c r="M305" s="30">
        <v>0</v>
      </c>
      <c r="N305" s="30">
        <v>0</v>
      </c>
      <c r="O305" s="30">
        <v>854</v>
      </c>
      <c r="P305" s="30">
        <v>0</v>
      </c>
      <c r="Q305" s="30">
        <v>0</v>
      </c>
      <c r="R305" s="30">
        <v>0</v>
      </c>
      <c r="S305" s="30">
        <v>0</v>
      </c>
      <c r="T305" s="30">
        <v>0</v>
      </c>
      <c r="U305" s="30">
        <v>0</v>
      </c>
      <c r="V305" s="30">
        <v>0</v>
      </c>
      <c r="W305" s="30">
        <v>0</v>
      </c>
      <c r="X305" s="30">
        <v>0</v>
      </c>
      <c r="Y305" s="30"/>
      <c r="Z305" s="31">
        <v>0</v>
      </c>
      <c r="AA305" s="30" t="b">
        <v>0</v>
      </c>
      <c r="AB305" s="29" t="s">
        <v>705</v>
      </c>
      <c r="AC305" s="30" t="b">
        <v>0</v>
      </c>
      <c r="AD305" s="29" t="s">
        <v>705</v>
      </c>
      <c r="AE305" s="29" t="s">
        <v>705</v>
      </c>
      <c r="AF305" s="29" t="s">
        <v>705</v>
      </c>
      <c r="AG305" s="29" t="s">
        <v>705</v>
      </c>
      <c r="AH305" s="30"/>
      <c r="AI305" s="30"/>
      <c r="AJ305" s="30"/>
      <c r="AK305" s="32">
        <v>45239</v>
      </c>
      <c r="AL305" s="30" t="s">
        <v>1253</v>
      </c>
      <c r="AM305" s="30"/>
      <c r="AN305" s="33"/>
    </row>
    <row r="306" spans="1:40" ht="18" customHeight="1" x14ac:dyDescent="0.25">
      <c r="A306" s="28" t="s">
        <v>1641</v>
      </c>
      <c r="B306" s="29" t="s">
        <v>2274</v>
      </c>
      <c r="C306" s="30" t="s">
        <v>2298</v>
      </c>
      <c r="D306" s="30" t="s">
        <v>2298</v>
      </c>
      <c r="E306" s="30" t="s">
        <v>2298</v>
      </c>
      <c r="F306" s="30" t="s">
        <v>2276</v>
      </c>
      <c r="G306" s="30" t="s">
        <v>1236</v>
      </c>
      <c r="H306" s="30" t="s">
        <v>1236</v>
      </c>
      <c r="I306" s="30" t="s">
        <v>1622</v>
      </c>
      <c r="J306" s="30" t="s">
        <v>1236</v>
      </c>
      <c r="K306" s="30" t="s">
        <v>1237</v>
      </c>
      <c r="L306" s="30">
        <v>0</v>
      </c>
      <c r="M306" s="30">
        <v>0</v>
      </c>
      <c r="N306" s="30">
        <v>0</v>
      </c>
      <c r="O306" s="30">
        <v>89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/>
      <c r="Z306" s="31">
        <v>0</v>
      </c>
      <c r="AA306" s="30" t="b">
        <v>0</v>
      </c>
      <c r="AB306" s="29" t="s">
        <v>705</v>
      </c>
      <c r="AC306" s="30" t="b">
        <v>0</v>
      </c>
      <c r="AD306" s="29" t="s">
        <v>705</v>
      </c>
      <c r="AE306" s="29" t="s">
        <v>705</v>
      </c>
      <c r="AF306" s="29" t="s">
        <v>705</v>
      </c>
      <c r="AG306" s="29" t="s">
        <v>705</v>
      </c>
      <c r="AH306" s="30"/>
      <c r="AI306" s="30"/>
      <c r="AJ306" s="30"/>
      <c r="AK306" s="30" t="s">
        <v>1362</v>
      </c>
      <c r="AL306" s="30" t="s">
        <v>1253</v>
      </c>
      <c r="AM306" s="30"/>
      <c r="AN306" s="33"/>
    </row>
    <row r="307" spans="1:40" ht="18" customHeight="1" x14ac:dyDescent="0.25">
      <c r="A307" s="28" t="s">
        <v>1642</v>
      </c>
      <c r="B307" s="29" t="s">
        <v>2274</v>
      </c>
      <c r="C307" s="30" t="s">
        <v>2298</v>
      </c>
      <c r="D307" s="30" t="s">
        <v>2298</v>
      </c>
      <c r="E307" s="30" t="s">
        <v>2298</v>
      </c>
      <c r="F307" s="30" t="s">
        <v>2276</v>
      </c>
      <c r="G307" s="30" t="s">
        <v>1236</v>
      </c>
      <c r="H307" s="30" t="s">
        <v>1236</v>
      </c>
      <c r="I307" s="30" t="s">
        <v>1622</v>
      </c>
      <c r="J307" s="30" t="s">
        <v>1236</v>
      </c>
      <c r="K307" s="30" t="s">
        <v>1237</v>
      </c>
      <c r="L307" s="30">
        <v>0</v>
      </c>
      <c r="M307" s="30">
        <v>0</v>
      </c>
      <c r="N307" s="30">
        <v>0</v>
      </c>
      <c r="O307" s="30">
        <v>89.5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/>
      <c r="Z307" s="31">
        <v>0</v>
      </c>
      <c r="AA307" s="30" t="b">
        <v>0</v>
      </c>
      <c r="AB307" s="29" t="s">
        <v>705</v>
      </c>
      <c r="AC307" s="30" t="b">
        <v>0</v>
      </c>
      <c r="AD307" s="29" t="s">
        <v>705</v>
      </c>
      <c r="AE307" s="29" t="s">
        <v>705</v>
      </c>
      <c r="AF307" s="29" t="s">
        <v>705</v>
      </c>
      <c r="AG307" s="29" t="s">
        <v>705</v>
      </c>
      <c r="AH307" s="30"/>
      <c r="AI307" s="30"/>
      <c r="AJ307" s="30"/>
      <c r="AK307" s="32">
        <v>44319</v>
      </c>
      <c r="AL307" s="30" t="s">
        <v>1253</v>
      </c>
      <c r="AM307" s="30"/>
      <c r="AN307" s="33"/>
    </row>
    <row r="308" spans="1:40" ht="18" customHeight="1" x14ac:dyDescent="0.25">
      <c r="A308" s="28" t="s">
        <v>1643</v>
      </c>
      <c r="B308" s="29" t="s">
        <v>1103</v>
      </c>
      <c r="C308" s="30" t="s">
        <v>2297</v>
      </c>
      <c r="D308" s="30" t="s">
        <v>2297</v>
      </c>
      <c r="E308" s="30" t="s">
        <v>2297</v>
      </c>
      <c r="F308" s="30" t="s">
        <v>2276</v>
      </c>
      <c r="G308" s="30" t="s">
        <v>1236</v>
      </c>
      <c r="H308" s="30" t="s">
        <v>1236</v>
      </c>
      <c r="I308" s="30" t="s">
        <v>1622</v>
      </c>
      <c r="J308" s="30" t="s">
        <v>1236</v>
      </c>
      <c r="K308" s="30" t="s">
        <v>1237</v>
      </c>
      <c r="L308" s="30">
        <v>0</v>
      </c>
      <c r="M308" s="30">
        <v>0</v>
      </c>
      <c r="N308" s="30">
        <v>0</v>
      </c>
      <c r="O308" s="30">
        <v>960</v>
      </c>
      <c r="P308" s="30">
        <v>0</v>
      </c>
      <c r="Q308" s="30">
        <v>0</v>
      </c>
      <c r="R308" s="30">
        <v>0</v>
      </c>
      <c r="S308" s="30">
        <v>2</v>
      </c>
      <c r="T308" s="30">
        <v>1.2</v>
      </c>
      <c r="U308" s="30">
        <v>1.2</v>
      </c>
      <c r="V308" s="30">
        <v>1.2</v>
      </c>
      <c r="W308" s="30">
        <v>1.2</v>
      </c>
      <c r="X308" s="30">
        <v>1.2</v>
      </c>
      <c r="Y308" s="30" t="s">
        <v>1263</v>
      </c>
      <c r="Z308" s="31">
        <v>0</v>
      </c>
      <c r="AA308" s="30" t="b">
        <v>0</v>
      </c>
      <c r="AB308" s="29" t="s">
        <v>705</v>
      </c>
      <c r="AC308" s="30" t="b">
        <v>0</v>
      </c>
      <c r="AD308" s="29" t="s">
        <v>705</v>
      </c>
      <c r="AE308" s="29" t="s">
        <v>705</v>
      </c>
      <c r="AF308" s="29" t="s">
        <v>705</v>
      </c>
      <c r="AG308" s="29" t="s">
        <v>705</v>
      </c>
      <c r="AH308" s="30"/>
      <c r="AI308" s="30"/>
      <c r="AJ308" s="30"/>
      <c r="AK308" s="30" t="s">
        <v>1458</v>
      </c>
      <c r="AL308" s="30" t="s">
        <v>1253</v>
      </c>
      <c r="AM308" s="30" t="s">
        <v>1644</v>
      </c>
      <c r="AN308" s="33" t="s">
        <v>1261</v>
      </c>
    </row>
    <row r="309" spans="1:40" ht="18" customHeight="1" x14ac:dyDescent="0.25">
      <c r="A309" s="28" t="s">
        <v>1645</v>
      </c>
      <c r="B309" s="29" t="s">
        <v>1103</v>
      </c>
      <c r="C309" s="30" t="s">
        <v>2299</v>
      </c>
      <c r="D309" s="30" t="s">
        <v>2299</v>
      </c>
      <c r="E309" s="30" t="s">
        <v>2299</v>
      </c>
      <c r="F309" s="30" t="s">
        <v>2276</v>
      </c>
      <c r="G309" s="30" t="s">
        <v>1236</v>
      </c>
      <c r="H309" s="30" t="s">
        <v>1236</v>
      </c>
      <c r="I309" s="30" t="s">
        <v>1622</v>
      </c>
      <c r="J309" s="30" t="s">
        <v>1249</v>
      </c>
      <c r="K309" s="30" t="s">
        <v>1237</v>
      </c>
      <c r="L309" s="30">
        <v>0</v>
      </c>
      <c r="M309" s="30">
        <v>0</v>
      </c>
      <c r="N309" s="30">
        <v>0</v>
      </c>
      <c r="O309" s="30">
        <v>1000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/>
      <c r="Z309" s="31">
        <v>0</v>
      </c>
      <c r="AA309" s="30" t="b">
        <v>0</v>
      </c>
      <c r="AB309" s="29" t="s">
        <v>705</v>
      </c>
      <c r="AC309" s="30" t="b">
        <v>0</v>
      </c>
      <c r="AD309" s="29" t="s">
        <v>705</v>
      </c>
      <c r="AE309" s="29" t="s">
        <v>705</v>
      </c>
      <c r="AF309" s="29" t="s">
        <v>705</v>
      </c>
      <c r="AG309" s="29" t="s">
        <v>705</v>
      </c>
      <c r="AH309" s="30"/>
      <c r="AI309" s="30"/>
      <c r="AJ309" s="30"/>
      <c r="AK309" s="30" t="s">
        <v>1427</v>
      </c>
      <c r="AL309" s="30">
        <v>7777</v>
      </c>
      <c r="AM309" s="32">
        <v>41371</v>
      </c>
      <c r="AN309" s="33"/>
    </row>
    <row r="310" spans="1:40" ht="18" customHeight="1" x14ac:dyDescent="0.25">
      <c r="A310" s="28" t="s">
        <v>1646</v>
      </c>
      <c r="B310" s="29" t="s">
        <v>1103</v>
      </c>
      <c r="C310" s="30" t="s">
        <v>2299</v>
      </c>
      <c r="D310" s="30" t="s">
        <v>2299</v>
      </c>
      <c r="E310" s="30" t="s">
        <v>2299</v>
      </c>
      <c r="F310" s="30" t="s">
        <v>2276</v>
      </c>
      <c r="G310" s="30" t="s">
        <v>1236</v>
      </c>
      <c r="H310" s="30" t="s">
        <v>1236</v>
      </c>
      <c r="I310" s="30" t="s">
        <v>1622</v>
      </c>
      <c r="J310" s="30" t="s">
        <v>1249</v>
      </c>
      <c r="K310" s="30" t="s">
        <v>1237</v>
      </c>
      <c r="L310" s="30">
        <v>0</v>
      </c>
      <c r="M310" s="30">
        <v>0</v>
      </c>
      <c r="N310" s="30">
        <v>0</v>
      </c>
      <c r="O310" s="30">
        <v>1040</v>
      </c>
      <c r="P310" s="30">
        <v>0</v>
      </c>
      <c r="Q310" s="30">
        <v>0</v>
      </c>
      <c r="R310" s="30">
        <v>0</v>
      </c>
      <c r="S310" s="30">
        <v>2</v>
      </c>
      <c r="T310" s="30">
        <v>1.2</v>
      </c>
      <c r="U310" s="30">
        <v>1.2</v>
      </c>
      <c r="V310" s="30">
        <v>1.2</v>
      </c>
      <c r="W310" s="30">
        <v>1.2</v>
      </c>
      <c r="X310" s="30">
        <v>0</v>
      </c>
      <c r="Y310" s="30" t="s">
        <v>1263</v>
      </c>
      <c r="Z310" s="31">
        <v>0</v>
      </c>
      <c r="AA310" s="30" t="b">
        <v>0</v>
      </c>
      <c r="AB310" s="29" t="s">
        <v>705</v>
      </c>
      <c r="AC310" s="30" t="b">
        <v>0</v>
      </c>
      <c r="AD310" s="29" t="s">
        <v>705</v>
      </c>
      <c r="AE310" s="29" t="s">
        <v>705</v>
      </c>
      <c r="AF310" s="29" t="s">
        <v>705</v>
      </c>
      <c r="AG310" s="29" t="s">
        <v>705</v>
      </c>
      <c r="AH310" s="30"/>
      <c r="AI310" s="30"/>
      <c r="AJ310" s="30"/>
      <c r="AK310" s="30" t="s">
        <v>1427</v>
      </c>
      <c r="AL310" s="30">
        <v>7777</v>
      </c>
      <c r="AM310" s="30" t="s">
        <v>1428</v>
      </c>
      <c r="AN310" s="33" t="s">
        <v>1254</v>
      </c>
    </row>
    <row r="311" spans="1:40" ht="18" customHeight="1" x14ac:dyDescent="0.25">
      <c r="A311" s="28" t="s">
        <v>1647</v>
      </c>
      <c r="B311" s="29" t="s">
        <v>1103</v>
      </c>
      <c r="C311" s="30" t="s">
        <v>2299</v>
      </c>
      <c r="D311" s="30" t="s">
        <v>2299</v>
      </c>
      <c r="E311" s="30" t="s">
        <v>2299</v>
      </c>
      <c r="F311" s="30" t="s">
        <v>2276</v>
      </c>
      <c r="G311" s="30" t="s">
        <v>1236</v>
      </c>
      <c r="H311" s="30" t="s">
        <v>1236</v>
      </c>
      <c r="I311" s="30" t="s">
        <v>1622</v>
      </c>
      <c r="J311" s="30" t="s">
        <v>1249</v>
      </c>
      <c r="K311" s="30" t="s">
        <v>1237</v>
      </c>
      <c r="L311" s="30">
        <v>0</v>
      </c>
      <c r="M311" s="30">
        <v>0</v>
      </c>
      <c r="N311" s="30">
        <v>0</v>
      </c>
      <c r="O311" s="30">
        <v>1050</v>
      </c>
      <c r="P311" s="30">
        <v>0</v>
      </c>
      <c r="Q311" s="30">
        <v>0</v>
      </c>
      <c r="R311" s="30">
        <v>0</v>
      </c>
      <c r="S311" s="30">
        <v>0</v>
      </c>
      <c r="T311" s="30">
        <v>0</v>
      </c>
      <c r="U311" s="30">
        <v>0</v>
      </c>
      <c r="V311" s="30">
        <v>0</v>
      </c>
      <c r="W311" s="30">
        <v>0</v>
      </c>
      <c r="X311" s="30">
        <v>0</v>
      </c>
      <c r="Y311" s="30" t="s">
        <v>1263</v>
      </c>
      <c r="Z311" s="31">
        <v>0</v>
      </c>
      <c r="AA311" s="30" t="b">
        <v>0</v>
      </c>
      <c r="AB311" s="29" t="s">
        <v>705</v>
      </c>
      <c r="AC311" s="30" t="b">
        <v>0</v>
      </c>
      <c r="AD311" s="29" t="s">
        <v>705</v>
      </c>
      <c r="AE311" s="29" t="s">
        <v>705</v>
      </c>
      <c r="AF311" s="29" t="s">
        <v>705</v>
      </c>
      <c r="AG311" s="29" t="s">
        <v>705</v>
      </c>
      <c r="AH311" s="30"/>
      <c r="AI311" s="30"/>
      <c r="AJ311" s="30"/>
      <c r="AK311" s="32">
        <v>41254</v>
      </c>
      <c r="AL311" s="30">
        <v>7777</v>
      </c>
      <c r="AM311" s="30" t="s">
        <v>1625</v>
      </c>
      <c r="AN311" s="33" t="s">
        <v>1254</v>
      </c>
    </row>
    <row r="312" spans="1:40" ht="18" customHeight="1" x14ac:dyDescent="0.25">
      <c r="A312" s="28" t="s">
        <v>1648</v>
      </c>
      <c r="B312" s="29" t="s">
        <v>2274</v>
      </c>
      <c r="C312" s="30" t="s">
        <v>2300</v>
      </c>
      <c r="D312" s="30" t="s">
        <v>2300</v>
      </c>
      <c r="E312" s="30" t="s">
        <v>2300</v>
      </c>
      <c r="F312" s="30" t="s">
        <v>2276</v>
      </c>
      <c r="G312" s="30" t="s">
        <v>1236</v>
      </c>
      <c r="H312" s="30" t="s">
        <v>1236</v>
      </c>
      <c r="I312" s="30" t="s">
        <v>1622</v>
      </c>
      <c r="J312" s="30" t="s">
        <v>1249</v>
      </c>
      <c r="K312" s="30" t="s">
        <v>1237</v>
      </c>
      <c r="L312" s="30">
        <v>0</v>
      </c>
      <c r="M312" s="30">
        <v>0</v>
      </c>
      <c r="N312" s="30">
        <v>0</v>
      </c>
      <c r="O312" s="30">
        <v>100</v>
      </c>
      <c r="P312" s="30">
        <v>0</v>
      </c>
      <c r="Q312" s="30">
        <v>0</v>
      </c>
      <c r="R312" s="30">
        <v>0</v>
      </c>
      <c r="S312" s="30">
        <v>0</v>
      </c>
      <c r="T312" s="30">
        <v>0</v>
      </c>
      <c r="U312" s="30">
        <v>0</v>
      </c>
      <c r="V312" s="30">
        <v>0</v>
      </c>
      <c r="W312" s="30">
        <v>0</v>
      </c>
      <c r="X312" s="30">
        <v>0</v>
      </c>
      <c r="Y312" s="30"/>
      <c r="Z312" s="31">
        <v>0</v>
      </c>
      <c r="AA312" s="30" t="b">
        <v>0</v>
      </c>
      <c r="AB312" s="29" t="s">
        <v>705</v>
      </c>
      <c r="AC312" s="30" t="b">
        <v>0</v>
      </c>
      <c r="AD312" s="29" t="s">
        <v>705</v>
      </c>
      <c r="AE312" s="29" t="s">
        <v>705</v>
      </c>
      <c r="AF312" s="29" t="s">
        <v>705</v>
      </c>
      <c r="AG312" s="29" t="s">
        <v>705</v>
      </c>
      <c r="AH312" s="30"/>
      <c r="AI312" s="30"/>
      <c r="AJ312" s="30"/>
      <c r="AK312" s="32">
        <v>41254</v>
      </c>
      <c r="AL312" s="30">
        <v>7777</v>
      </c>
      <c r="AM312" s="32">
        <v>41371</v>
      </c>
      <c r="AN312" s="33"/>
    </row>
    <row r="313" spans="1:40" ht="18" customHeight="1" x14ac:dyDescent="0.25">
      <c r="A313" s="28" t="s">
        <v>1649</v>
      </c>
      <c r="B313" s="29" t="s">
        <v>2274</v>
      </c>
      <c r="C313" s="30" t="s">
        <v>2300</v>
      </c>
      <c r="D313" s="30" t="s">
        <v>2300</v>
      </c>
      <c r="E313" s="30" t="s">
        <v>2300</v>
      </c>
      <c r="F313" s="30" t="s">
        <v>2276</v>
      </c>
      <c r="G313" s="30" t="s">
        <v>1236</v>
      </c>
      <c r="H313" s="30" t="s">
        <v>1236</v>
      </c>
      <c r="I313" s="30" t="s">
        <v>1622</v>
      </c>
      <c r="J313" s="30" t="s">
        <v>1249</v>
      </c>
      <c r="K313" s="30" t="s">
        <v>1237</v>
      </c>
      <c r="L313" s="30">
        <v>0</v>
      </c>
      <c r="M313" s="30">
        <v>0</v>
      </c>
      <c r="N313" s="30">
        <v>0</v>
      </c>
      <c r="O313" s="30">
        <v>141</v>
      </c>
      <c r="P313" s="30">
        <v>0</v>
      </c>
      <c r="Q313" s="30">
        <v>0</v>
      </c>
      <c r="R313" s="30">
        <v>0</v>
      </c>
      <c r="S313" s="30">
        <v>0</v>
      </c>
      <c r="T313" s="30">
        <v>0</v>
      </c>
      <c r="U313" s="30">
        <v>0</v>
      </c>
      <c r="V313" s="30">
        <v>0</v>
      </c>
      <c r="W313" s="30">
        <v>0</v>
      </c>
      <c r="X313" s="30">
        <v>0</v>
      </c>
      <c r="Y313" s="30"/>
      <c r="Z313" s="31">
        <v>0</v>
      </c>
      <c r="AA313" s="30" t="b">
        <v>0</v>
      </c>
      <c r="AB313" s="29" t="s">
        <v>705</v>
      </c>
      <c r="AC313" s="30" t="b">
        <v>0</v>
      </c>
      <c r="AD313" s="29" t="s">
        <v>705</v>
      </c>
      <c r="AE313" s="29" t="s">
        <v>705</v>
      </c>
      <c r="AF313" s="29" t="s">
        <v>705</v>
      </c>
      <c r="AG313" s="29" t="s">
        <v>705</v>
      </c>
      <c r="AH313" s="30"/>
      <c r="AI313" s="30"/>
      <c r="AJ313" s="30"/>
      <c r="AK313" s="30" t="s">
        <v>1347</v>
      </c>
      <c r="AL313" s="30" t="s">
        <v>1348</v>
      </c>
      <c r="AM313" s="32">
        <v>41371</v>
      </c>
      <c r="AN313" s="33"/>
    </row>
    <row r="314" spans="1:40" ht="18" customHeight="1" x14ac:dyDescent="0.25">
      <c r="A314" s="28" t="s">
        <v>1650</v>
      </c>
      <c r="B314" s="29" t="s">
        <v>2274</v>
      </c>
      <c r="C314" s="30" t="s">
        <v>2300</v>
      </c>
      <c r="D314" s="30" t="s">
        <v>2300</v>
      </c>
      <c r="E314" s="30" t="s">
        <v>2300</v>
      </c>
      <c r="F314" s="30" t="s">
        <v>2276</v>
      </c>
      <c r="G314" s="30" t="s">
        <v>1236</v>
      </c>
      <c r="H314" s="30" t="s">
        <v>1236</v>
      </c>
      <c r="I314" s="30" t="s">
        <v>1622</v>
      </c>
      <c r="J314" s="30" t="s">
        <v>1249</v>
      </c>
      <c r="K314" s="30" t="s">
        <v>1237</v>
      </c>
      <c r="L314" s="30">
        <v>0</v>
      </c>
      <c r="M314" s="30">
        <v>0</v>
      </c>
      <c r="N314" s="30">
        <v>0</v>
      </c>
      <c r="O314" s="30">
        <v>59.5</v>
      </c>
      <c r="P314" s="30">
        <v>0</v>
      </c>
      <c r="Q314" s="30">
        <v>0</v>
      </c>
      <c r="R314" s="30">
        <v>0</v>
      </c>
      <c r="S314" s="30">
        <v>0</v>
      </c>
      <c r="T314" s="30">
        <v>0</v>
      </c>
      <c r="U314" s="30">
        <v>0</v>
      </c>
      <c r="V314" s="30">
        <v>0</v>
      </c>
      <c r="W314" s="30">
        <v>0</v>
      </c>
      <c r="X314" s="30">
        <v>0</v>
      </c>
      <c r="Y314" s="30"/>
      <c r="Z314" s="31">
        <v>0</v>
      </c>
      <c r="AA314" s="30" t="b">
        <v>0</v>
      </c>
      <c r="AB314" s="29" t="s">
        <v>705</v>
      </c>
      <c r="AC314" s="30" t="b">
        <v>0</v>
      </c>
      <c r="AD314" s="29" t="s">
        <v>705</v>
      </c>
      <c r="AE314" s="29" t="s">
        <v>705</v>
      </c>
      <c r="AF314" s="29" t="s">
        <v>705</v>
      </c>
      <c r="AG314" s="29" t="s">
        <v>705</v>
      </c>
      <c r="AH314" s="30"/>
      <c r="AI314" s="30"/>
      <c r="AJ314" s="30"/>
      <c r="AK314" s="32">
        <v>41401</v>
      </c>
      <c r="AL314" s="30"/>
      <c r="AM314" s="30"/>
      <c r="AN314" s="33"/>
    </row>
    <row r="315" spans="1:40" ht="18" customHeight="1" x14ac:dyDescent="0.25">
      <c r="A315" s="28" t="s">
        <v>1651</v>
      </c>
      <c r="B315" s="29" t="s">
        <v>2274</v>
      </c>
      <c r="C315" s="30" t="s">
        <v>2300</v>
      </c>
      <c r="D315" s="30" t="s">
        <v>2300</v>
      </c>
      <c r="E315" s="30" t="s">
        <v>2300</v>
      </c>
      <c r="F315" s="30" t="s">
        <v>2276</v>
      </c>
      <c r="G315" s="30" t="s">
        <v>1236</v>
      </c>
      <c r="H315" s="30" t="s">
        <v>1236</v>
      </c>
      <c r="I315" s="30" t="s">
        <v>1622</v>
      </c>
      <c r="J315" s="30" t="s">
        <v>1249</v>
      </c>
      <c r="K315" s="30" t="s">
        <v>1237</v>
      </c>
      <c r="L315" s="30">
        <v>0</v>
      </c>
      <c r="M315" s="30">
        <v>0</v>
      </c>
      <c r="N315" s="30">
        <v>0</v>
      </c>
      <c r="O315" s="30">
        <v>683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v>0</v>
      </c>
      <c r="W315" s="30">
        <v>0</v>
      </c>
      <c r="X315" s="30">
        <v>0</v>
      </c>
      <c r="Y315" s="30"/>
      <c r="Z315" s="31">
        <v>0</v>
      </c>
      <c r="AA315" s="30" t="b">
        <v>0</v>
      </c>
      <c r="AB315" s="29" t="s">
        <v>705</v>
      </c>
      <c r="AC315" s="30" t="b">
        <v>0</v>
      </c>
      <c r="AD315" s="29" t="s">
        <v>705</v>
      </c>
      <c r="AE315" s="29" t="s">
        <v>705</v>
      </c>
      <c r="AF315" s="29" t="s">
        <v>705</v>
      </c>
      <c r="AG315" s="29" t="s">
        <v>705</v>
      </c>
      <c r="AH315" s="30"/>
      <c r="AI315" s="30"/>
      <c r="AJ315" s="30"/>
      <c r="AK315" s="32">
        <v>42465</v>
      </c>
      <c r="AL315" s="30" t="s">
        <v>1261</v>
      </c>
      <c r="AM315" s="30"/>
      <c r="AN315" s="33"/>
    </row>
    <row r="316" spans="1:40" ht="18" customHeight="1" x14ac:dyDescent="0.25">
      <c r="A316" s="28" t="s">
        <v>1652</v>
      </c>
      <c r="B316" s="29" t="s">
        <v>2274</v>
      </c>
      <c r="C316" s="30" t="s">
        <v>2300</v>
      </c>
      <c r="D316" s="30" t="s">
        <v>2300</v>
      </c>
      <c r="E316" s="30" t="s">
        <v>2300</v>
      </c>
      <c r="F316" s="30" t="s">
        <v>2276</v>
      </c>
      <c r="G316" s="30" t="s">
        <v>1236</v>
      </c>
      <c r="H316" s="30" t="s">
        <v>1236</v>
      </c>
      <c r="I316" s="30" t="s">
        <v>1622</v>
      </c>
      <c r="J316" s="30" t="s">
        <v>1249</v>
      </c>
      <c r="K316" s="30" t="s">
        <v>1237</v>
      </c>
      <c r="L316" s="30">
        <v>0</v>
      </c>
      <c r="M316" s="30">
        <v>0</v>
      </c>
      <c r="N316" s="30">
        <v>0</v>
      </c>
      <c r="O316" s="30">
        <v>69</v>
      </c>
      <c r="P316" s="30">
        <v>0</v>
      </c>
      <c r="Q316" s="30">
        <v>0</v>
      </c>
      <c r="R316" s="30">
        <v>0</v>
      </c>
      <c r="S316" s="30">
        <v>0</v>
      </c>
      <c r="T316" s="30">
        <v>0</v>
      </c>
      <c r="U316" s="30">
        <v>0</v>
      </c>
      <c r="V316" s="30">
        <v>0</v>
      </c>
      <c r="W316" s="30">
        <v>0</v>
      </c>
      <c r="X316" s="30">
        <v>0</v>
      </c>
      <c r="Y316" s="30"/>
      <c r="Z316" s="31">
        <v>0</v>
      </c>
      <c r="AA316" s="30" t="b">
        <v>0</v>
      </c>
      <c r="AB316" s="29" t="s">
        <v>705</v>
      </c>
      <c r="AC316" s="30" t="b">
        <v>0</v>
      </c>
      <c r="AD316" s="29" t="s">
        <v>705</v>
      </c>
      <c r="AE316" s="29" t="s">
        <v>705</v>
      </c>
      <c r="AF316" s="29" t="s">
        <v>705</v>
      </c>
      <c r="AG316" s="29" t="s">
        <v>705</v>
      </c>
      <c r="AH316" s="30"/>
      <c r="AI316" s="30"/>
      <c r="AJ316" s="30"/>
      <c r="AK316" s="30" t="s">
        <v>1653</v>
      </c>
      <c r="AL316" s="30" t="s">
        <v>1348</v>
      </c>
      <c r="AM316" s="30"/>
      <c r="AN316" s="33"/>
    </row>
    <row r="317" spans="1:40" ht="18" customHeight="1" x14ac:dyDescent="0.25">
      <c r="A317" s="28" t="s">
        <v>1654</v>
      </c>
      <c r="B317" s="29" t="s">
        <v>2274</v>
      </c>
      <c r="C317" s="30" t="s">
        <v>2300</v>
      </c>
      <c r="D317" s="30" t="s">
        <v>2300</v>
      </c>
      <c r="E317" s="30" t="s">
        <v>2300</v>
      </c>
      <c r="F317" s="30" t="s">
        <v>2276</v>
      </c>
      <c r="G317" s="30" t="s">
        <v>1236</v>
      </c>
      <c r="H317" s="30" t="s">
        <v>1236</v>
      </c>
      <c r="I317" s="30" t="s">
        <v>1622</v>
      </c>
      <c r="J317" s="30" t="s">
        <v>1249</v>
      </c>
      <c r="K317" s="30" t="s">
        <v>1237</v>
      </c>
      <c r="L317" s="30">
        <v>0</v>
      </c>
      <c r="M317" s="30">
        <v>0</v>
      </c>
      <c r="N317" s="30">
        <v>0</v>
      </c>
      <c r="O317" s="30">
        <v>69.5</v>
      </c>
      <c r="P317" s="30">
        <v>0</v>
      </c>
      <c r="Q317" s="30">
        <v>0</v>
      </c>
      <c r="R317" s="30">
        <v>0</v>
      </c>
      <c r="S317" s="30">
        <v>0</v>
      </c>
      <c r="T317" s="30">
        <v>0</v>
      </c>
      <c r="U317" s="30">
        <v>0</v>
      </c>
      <c r="V317" s="30">
        <v>0</v>
      </c>
      <c r="W317" s="30">
        <v>0</v>
      </c>
      <c r="X317" s="30">
        <v>0</v>
      </c>
      <c r="Y317" s="30"/>
      <c r="Z317" s="31">
        <v>0</v>
      </c>
      <c r="AA317" s="30" t="b">
        <v>0</v>
      </c>
      <c r="AB317" s="29" t="s">
        <v>705</v>
      </c>
      <c r="AC317" s="30" t="b">
        <v>0</v>
      </c>
      <c r="AD317" s="29" t="s">
        <v>705</v>
      </c>
      <c r="AE317" s="29" t="s">
        <v>705</v>
      </c>
      <c r="AF317" s="29" t="s">
        <v>705</v>
      </c>
      <c r="AG317" s="29" t="s">
        <v>705</v>
      </c>
      <c r="AH317" s="30"/>
      <c r="AI317" s="30"/>
      <c r="AJ317" s="30"/>
      <c r="AK317" s="32">
        <v>41254</v>
      </c>
      <c r="AL317" s="30">
        <v>7777</v>
      </c>
      <c r="AM317" s="32">
        <v>41371</v>
      </c>
      <c r="AN317" s="33"/>
    </row>
    <row r="318" spans="1:40" ht="18" customHeight="1" x14ac:dyDescent="0.25">
      <c r="A318" s="28" t="s">
        <v>1655</v>
      </c>
      <c r="B318" s="29" t="s">
        <v>2274</v>
      </c>
      <c r="C318" s="30" t="s">
        <v>2300</v>
      </c>
      <c r="D318" s="30" t="s">
        <v>2300</v>
      </c>
      <c r="E318" s="30" t="s">
        <v>2300</v>
      </c>
      <c r="F318" s="30" t="s">
        <v>2276</v>
      </c>
      <c r="G318" s="30" t="s">
        <v>1236</v>
      </c>
      <c r="H318" s="30" t="s">
        <v>1236</v>
      </c>
      <c r="I318" s="30" t="s">
        <v>1622</v>
      </c>
      <c r="J318" s="30" t="s">
        <v>1249</v>
      </c>
      <c r="K318" s="30" t="s">
        <v>1237</v>
      </c>
      <c r="L318" s="30">
        <v>0</v>
      </c>
      <c r="M318" s="30">
        <v>0</v>
      </c>
      <c r="N318" s="30">
        <v>0</v>
      </c>
      <c r="O318" s="30">
        <v>79</v>
      </c>
      <c r="P318" s="30">
        <v>0</v>
      </c>
      <c r="Q318" s="30">
        <v>0</v>
      </c>
      <c r="R318" s="30">
        <v>0</v>
      </c>
      <c r="S318" s="30">
        <v>0</v>
      </c>
      <c r="T318" s="30">
        <v>0</v>
      </c>
      <c r="U318" s="30">
        <v>0</v>
      </c>
      <c r="V318" s="30">
        <v>0</v>
      </c>
      <c r="W318" s="30">
        <v>0</v>
      </c>
      <c r="X318" s="30">
        <v>0</v>
      </c>
      <c r="Y318" s="30"/>
      <c r="Z318" s="31">
        <v>0</v>
      </c>
      <c r="AA318" s="30" t="b">
        <v>0</v>
      </c>
      <c r="AB318" s="29" t="s">
        <v>705</v>
      </c>
      <c r="AC318" s="30" t="b">
        <v>0</v>
      </c>
      <c r="AD318" s="29" t="s">
        <v>705</v>
      </c>
      <c r="AE318" s="29" t="s">
        <v>705</v>
      </c>
      <c r="AF318" s="29" t="s">
        <v>705</v>
      </c>
      <c r="AG318" s="29" t="s">
        <v>705</v>
      </c>
      <c r="AH318" s="30"/>
      <c r="AI318" s="30"/>
      <c r="AJ318" s="30"/>
      <c r="AK318" s="32">
        <v>41254</v>
      </c>
      <c r="AL318" s="30">
        <v>7777</v>
      </c>
      <c r="AM318" s="30"/>
      <c r="AN318" s="33"/>
    </row>
    <row r="319" spans="1:40" ht="18" customHeight="1" x14ac:dyDescent="0.25">
      <c r="A319" s="28" t="s">
        <v>1656</v>
      </c>
      <c r="B319" s="29" t="s">
        <v>2274</v>
      </c>
      <c r="C319" s="30" t="s">
        <v>2300</v>
      </c>
      <c r="D319" s="30" t="s">
        <v>2300</v>
      </c>
      <c r="E319" s="30" t="s">
        <v>2300</v>
      </c>
      <c r="F319" s="30" t="s">
        <v>2276</v>
      </c>
      <c r="G319" s="30" t="s">
        <v>1236</v>
      </c>
      <c r="H319" s="30" t="s">
        <v>1236</v>
      </c>
      <c r="I319" s="30" t="s">
        <v>1622</v>
      </c>
      <c r="J319" s="30" t="s">
        <v>1249</v>
      </c>
      <c r="K319" s="30" t="s">
        <v>1237</v>
      </c>
      <c r="L319" s="30">
        <v>0</v>
      </c>
      <c r="M319" s="30">
        <v>0</v>
      </c>
      <c r="N319" s="30">
        <v>0</v>
      </c>
      <c r="O319" s="30">
        <v>79.5</v>
      </c>
      <c r="P319" s="30">
        <v>0</v>
      </c>
      <c r="Q319" s="30">
        <v>0</v>
      </c>
      <c r="R319" s="30">
        <v>0</v>
      </c>
      <c r="S319" s="30">
        <v>0</v>
      </c>
      <c r="T319" s="30">
        <v>0</v>
      </c>
      <c r="U319" s="30">
        <v>0</v>
      </c>
      <c r="V319" s="30">
        <v>0</v>
      </c>
      <c r="W319" s="30">
        <v>0</v>
      </c>
      <c r="X319" s="30">
        <v>0</v>
      </c>
      <c r="Y319" s="30"/>
      <c r="Z319" s="31">
        <v>0</v>
      </c>
      <c r="AA319" s="30" t="b">
        <v>0</v>
      </c>
      <c r="AB319" s="29" t="s">
        <v>705</v>
      </c>
      <c r="AC319" s="30" t="b">
        <v>0</v>
      </c>
      <c r="AD319" s="29" t="s">
        <v>705</v>
      </c>
      <c r="AE319" s="29" t="s">
        <v>705</v>
      </c>
      <c r="AF319" s="29" t="s">
        <v>705</v>
      </c>
      <c r="AG319" s="29" t="s">
        <v>705</v>
      </c>
      <c r="AH319" s="30"/>
      <c r="AI319" s="30"/>
      <c r="AJ319" s="30"/>
      <c r="AK319" s="32">
        <v>41254</v>
      </c>
      <c r="AL319" s="30">
        <v>7777</v>
      </c>
      <c r="AM319" s="32">
        <v>41371</v>
      </c>
      <c r="AN319" s="33"/>
    </row>
    <row r="320" spans="1:40" ht="18" customHeight="1" x14ac:dyDescent="0.25">
      <c r="A320" s="28" t="s">
        <v>1657</v>
      </c>
      <c r="B320" s="29" t="s">
        <v>2274</v>
      </c>
      <c r="C320" s="30" t="s">
        <v>2300</v>
      </c>
      <c r="D320" s="30" t="s">
        <v>2300</v>
      </c>
      <c r="E320" s="30" t="s">
        <v>2300</v>
      </c>
      <c r="F320" s="30" t="s">
        <v>2276</v>
      </c>
      <c r="G320" s="30" t="s">
        <v>1236</v>
      </c>
      <c r="H320" s="30" t="s">
        <v>1236</v>
      </c>
      <c r="I320" s="30" t="s">
        <v>1622</v>
      </c>
      <c r="J320" s="30" t="s">
        <v>1249</v>
      </c>
      <c r="K320" s="30" t="s">
        <v>1237</v>
      </c>
      <c r="L320" s="30">
        <v>0</v>
      </c>
      <c r="M320" s="30">
        <v>0</v>
      </c>
      <c r="N320" s="30">
        <v>0</v>
      </c>
      <c r="O320" s="30">
        <v>89</v>
      </c>
      <c r="P320" s="30">
        <v>0</v>
      </c>
      <c r="Q320" s="30">
        <v>0</v>
      </c>
      <c r="R320" s="30">
        <v>0</v>
      </c>
      <c r="S320" s="30">
        <v>0</v>
      </c>
      <c r="T320" s="30">
        <v>0</v>
      </c>
      <c r="U320" s="30">
        <v>0</v>
      </c>
      <c r="V320" s="30">
        <v>0</v>
      </c>
      <c r="W320" s="30">
        <v>0</v>
      </c>
      <c r="X320" s="30">
        <v>0</v>
      </c>
      <c r="Y320" s="30"/>
      <c r="Z320" s="31">
        <v>0</v>
      </c>
      <c r="AA320" s="30" t="b">
        <v>0</v>
      </c>
      <c r="AB320" s="29" t="s">
        <v>705</v>
      </c>
      <c r="AC320" s="30" t="b">
        <v>0</v>
      </c>
      <c r="AD320" s="29" t="s">
        <v>705</v>
      </c>
      <c r="AE320" s="29" t="s">
        <v>705</v>
      </c>
      <c r="AF320" s="29" t="s">
        <v>705</v>
      </c>
      <c r="AG320" s="29" t="s">
        <v>705</v>
      </c>
      <c r="AH320" s="30"/>
      <c r="AI320" s="30"/>
      <c r="AJ320" s="30"/>
      <c r="AK320" s="32">
        <v>41401</v>
      </c>
      <c r="AL320" s="30"/>
      <c r="AM320" s="30"/>
      <c r="AN320" s="33"/>
    </row>
    <row r="321" spans="1:40" ht="18" customHeight="1" x14ac:dyDescent="0.25">
      <c r="A321" s="28" t="s">
        <v>1658</v>
      </c>
      <c r="B321" s="29" t="s">
        <v>2274</v>
      </c>
      <c r="C321" s="30" t="s">
        <v>2300</v>
      </c>
      <c r="D321" s="30" t="s">
        <v>2300</v>
      </c>
      <c r="E321" s="30" t="s">
        <v>2300</v>
      </c>
      <c r="F321" s="30" t="s">
        <v>2276</v>
      </c>
      <c r="G321" s="30" t="s">
        <v>1236</v>
      </c>
      <c r="H321" s="30" t="s">
        <v>1236</v>
      </c>
      <c r="I321" s="30" t="s">
        <v>1622</v>
      </c>
      <c r="J321" s="30" t="s">
        <v>1249</v>
      </c>
      <c r="K321" s="30" t="s">
        <v>1237</v>
      </c>
      <c r="L321" s="30">
        <v>0</v>
      </c>
      <c r="M321" s="30">
        <v>0</v>
      </c>
      <c r="N321" s="30">
        <v>0</v>
      </c>
      <c r="O321" s="30">
        <v>89.5</v>
      </c>
      <c r="P321" s="30">
        <v>0</v>
      </c>
      <c r="Q321" s="30">
        <v>0</v>
      </c>
      <c r="R321" s="30">
        <v>0</v>
      </c>
      <c r="S321" s="30">
        <v>0</v>
      </c>
      <c r="T321" s="30">
        <v>0</v>
      </c>
      <c r="U321" s="30">
        <v>0</v>
      </c>
      <c r="V321" s="30">
        <v>0</v>
      </c>
      <c r="W321" s="30">
        <v>0</v>
      </c>
      <c r="X321" s="30">
        <v>0</v>
      </c>
      <c r="Y321" s="30"/>
      <c r="Z321" s="31">
        <v>0</v>
      </c>
      <c r="AA321" s="30" t="b">
        <v>0</v>
      </c>
      <c r="AB321" s="29" t="s">
        <v>705</v>
      </c>
      <c r="AC321" s="30" t="b">
        <v>0</v>
      </c>
      <c r="AD321" s="29" t="s">
        <v>705</v>
      </c>
      <c r="AE321" s="29" t="s">
        <v>705</v>
      </c>
      <c r="AF321" s="29" t="s">
        <v>705</v>
      </c>
      <c r="AG321" s="29" t="s">
        <v>705</v>
      </c>
      <c r="AH321" s="30"/>
      <c r="AI321" s="30"/>
      <c r="AJ321" s="30"/>
      <c r="AK321" s="32">
        <v>41254</v>
      </c>
      <c r="AL321" s="30">
        <v>7777</v>
      </c>
      <c r="AM321" s="32">
        <v>41371</v>
      </c>
      <c r="AN321" s="33"/>
    </row>
    <row r="322" spans="1:40" ht="18" customHeight="1" x14ac:dyDescent="0.25">
      <c r="A322" s="28" t="s">
        <v>1659</v>
      </c>
      <c r="B322" s="29" t="s">
        <v>2274</v>
      </c>
      <c r="C322" s="30" t="s">
        <v>2301</v>
      </c>
      <c r="D322" s="30" t="s">
        <v>2301</v>
      </c>
      <c r="E322" s="30" t="s">
        <v>2301</v>
      </c>
      <c r="F322" s="30" t="s">
        <v>2276</v>
      </c>
      <c r="G322" s="30" t="s">
        <v>1236</v>
      </c>
      <c r="H322" s="30" t="s">
        <v>1236</v>
      </c>
      <c r="I322" s="30" t="s">
        <v>1622</v>
      </c>
      <c r="J322" s="30" t="s">
        <v>1116</v>
      </c>
      <c r="K322" s="30" t="s">
        <v>1237</v>
      </c>
      <c r="L322" s="30">
        <v>0</v>
      </c>
      <c r="M322" s="30">
        <v>0</v>
      </c>
      <c r="N322" s="30">
        <v>0</v>
      </c>
      <c r="O322" s="30">
        <v>119</v>
      </c>
      <c r="P322" s="30">
        <v>0</v>
      </c>
      <c r="Q322" s="30">
        <v>0</v>
      </c>
      <c r="R322" s="30">
        <v>0</v>
      </c>
      <c r="S322" s="30">
        <v>0</v>
      </c>
      <c r="T322" s="30">
        <v>0</v>
      </c>
      <c r="U322" s="30">
        <v>0</v>
      </c>
      <c r="V322" s="30">
        <v>0</v>
      </c>
      <c r="W322" s="30">
        <v>0</v>
      </c>
      <c r="X322" s="30">
        <v>0</v>
      </c>
      <c r="Y322" s="30"/>
      <c r="Z322" s="31">
        <v>0</v>
      </c>
      <c r="AA322" s="30" t="b">
        <v>0</v>
      </c>
      <c r="AB322" s="29" t="s">
        <v>705</v>
      </c>
      <c r="AC322" s="30" t="b">
        <v>0</v>
      </c>
      <c r="AD322" s="29" t="s">
        <v>705</v>
      </c>
      <c r="AE322" s="29" t="s">
        <v>705</v>
      </c>
      <c r="AF322" s="29" t="s">
        <v>705</v>
      </c>
      <c r="AG322" s="29" t="s">
        <v>705</v>
      </c>
      <c r="AH322" s="30"/>
      <c r="AI322" s="30"/>
      <c r="AJ322" s="30"/>
      <c r="AK322" s="32">
        <v>41793</v>
      </c>
      <c r="AL322" s="30" t="s">
        <v>1253</v>
      </c>
      <c r="AM322" s="30"/>
      <c r="AN322" s="33"/>
    </row>
    <row r="323" spans="1:40" ht="18" customHeight="1" x14ac:dyDescent="0.25">
      <c r="A323" s="28" t="s">
        <v>1660</v>
      </c>
      <c r="B323" s="29" t="s">
        <v>2274</v>
      </c>
      <c r="C323" s="30" t="s">
        <v>2301</v>
      </c>
      <c r="D323" s="30" t="s">
        <v>2301</v>
      </c>
      <c r="E323" s="30" t="s">
        <v>2301</v>
      </c>
      <c r="F323" s="30" t="s">
        <v>2276</v>
      </c>
      <c r="G323" s="30" t="s">
        <v>1236</v>
      </c>
      <c r="H323" s="30" t="s">
        <v>1236</v>
      </c>
      <c r="I323" s="30" t="s">
        <v>1622</v>
      </c>
      <c r="J323" s="30" t="s">
        <v>1116</v>
      </c>
      <c r="K323" s="30" t="s">
        <v>1237</v>
      </c>
      <c r="L323" s="30">
        <v>0</v>
      </c>
      <c r="M323" s="30">
        <v>0</v>
      </c>
      <c r="N323" s="30">
        <v>0</v>
      </c>
      <c r="O323" s="30">
        <v>39.5</v>
      </c>
      <c r="P323" s="30">
        <v>0</v>
      </c>
      <c r="Q323" s="30">
        <v>0</v>
      </c>
      <c r="R323" s="30">
        <v>0</v>
      </c>
      <c r="S323" s="30">
        <v>0</v>
      </c>
      <c r="T323" s="30">
        <v>0</v>
      </c>
      <c r="U323" s="30">
        <v>0</v>
      </c>
      <c r="V323" s="30">
        <v>0</v>
      </c>
      <c r="W323" s="30">
        <v>0</v>
      </c>
      <c r="X323" s="30">
        <v>0</v>
      </c>
      <c r="Y323" s="30"/>
      <c r="Z323" s="31">
        <v>0</v>
      </c>
      <c r="AA323" s="30" t="b">
        <v>0</v>
      </c>
      <c r="AB323" s="29" t="s">
        <v>705</v>
      </c>
      <c r="AC323" s="30" t="b">
        <v>0</v>
      </c>
      <c r="AD323" s="29" t="s">
        <v>705</v>
      </c>
      <c r="AE323" s="29" t="s">
        <v>705</v>
      </c>
      <c r="AF323" s="29" t="s">
        <v>705</v>
      </c>
      <c r="AG323" s="29" t="s">
        <v>705</v>
      </c>
      <c r="AH323" s="30"/>
      <c r="AI323" s="30"/>
      <c r="AJ323" s="30"/>
      <c r="AK323" s="32">
        <v>45026</v>
      </c>
      <c r="AL323" s="30" t="s">
        <v>1253</v>
      </c>
      <c r="AM323" s="30"/>
      <c r="AN323" s="33"/>
    </row>
    <row r="324" spans="1:40" ht="18" customHeight="1" x14ac:dyDescent="0.25">
      <c r="A324" s="28" t="s">
        <v>1661</v>
      </c>
      <c r="B324" s="29" t="s">
        <v>2274</v>
      </c>
      <c r="C324" s="30" t="s">
        <v>2301</v>
      </c>
      <c r="D324" s="30" t="s">
        <v>2301</v>
      </c>
      <c r="E324" s="30" t="s">
        <v>2301</v>
      </c>
      <c r="F324" s="30" t="s">
        <v>2276</v>
      </c>
      <c r="G324" s="30" t="s">
        <v>1236</v>
      </c>
      <c r="H324" s="30" t="s">
        <v>1236</v>
      </c>
      <c r="I324" s="30" t="s">
        <v>1622</v>
      </c>
      <c r="J324" s="30" t="s">
        <v>1116</v>
      </c>
      <c r="K324" s="30" t="s">
        <v>1237</v>
      </c>
      <c r="L324" s="30">
        <v>0</v>
      </c>
      <c r="M324" s="30">
        <v>0</v>
      </c>
      <c r="N324" s="30">
        <v>0</v>
      </c>
      <c r="O324" s="30">
        <v>49</v>
      </c>
      <c r="P324" s="30">
        <v>0</v>
      </c>
      <c r="Q324" s="30">
        <v>0</v>
      </c>
      <c r="R324" s="30">
        <v>0</v>
      </c>
      <c r="S324" s="30">
        <v>0</v>
      </c>
      <c r="T324" s="30">
        <v>0</v>
      </c>
      <c r="U324" s="30">
        <v>0</v>
      </c>
      <c r="V324" s="30">
        <v>0</v>
      </c>
      <c r="W324" s="30">
        <v>0</v>
      </c>
      <c r="X324" s="30">
        <v>0</v>
      </c>
      <c r="Y324" s="30"/>
      <c r="Z324" s="31">
        <v>0</v>
      </c>
      <c r="AA324" s="30" t="b">
        <v>0</v>
      </c>
      <c r="AB324" s="29" t="s">
        <v>705</v>
      </c>
      <c r="AC324" s="30" t="b">
        <v>0</v>
      </c>
      <c r="AD324" s="29" t="s">
        <v>705</v>
      </c>
      <c r="AE324" s="29" t="s">
        <v>705</v>
      </c>
      <c r="AF324" s="29" t="s">
        <v>705</v>
      </c>
      <c r="AG324" s="29" t="s">
        <v>705</v>
      </c>
      <c r="AH324" s="30"/>
      <c r="AI324" s="30"/>
      <c r="AJ324" s="30"/>
      <c r="AK324" s="30" t="s">
        <v>1662</v>
      </c>
      <c r="AL324" s="30" t="s">
        <v>1253</v>
      </c>
      <c r="AM324" s="30"/>
      <c r="AN324" s="33"/>
    </row>
    <row r="325" spans="1:40" ht="18" customHeight="1" x14ac:dyDescent="0.25">
      <c r="A325" s="28" t="s">
        <v>1663</v>
      </c>
      <c r="B325" s="29" t="s">
        <v>2274</v>
      </c>
      <c r="C325" s="30" t="s">
        <v>2301</v>
      </c>
      <c r="D325" s="30" t="s">
        <v>2301</v>
      </c>
      <c r="E325" s="30" t="s">
        <v>2301</v>
      </c>
      <c r="F325" s="30" t="s">
        <v>2276</v>
      </c>
      <c r="G325" s="30" t="s">
        <v>1236</v>
      </c>
      <c r="H325" s="30" t="s">
        <v>1236</v>
      </c>
      <c r="I325" s="30" t="s">
        <v>1622</v>
      </c>
      <c r="J325" s="30" t="s">
        <v>1116</v>
      </c>
      <c r="K325" s="30" t="s">
        <v>1237</v>
      </c>
      <c r="L325" s="30">
        <v>0</v>
      </c>
      <c r="M325" s="30">
        <v>0</v>
      </c>
      <c r="N325" s="30">
        <v>0</v>
      </c>
      <c r="O325" s="30">
        <v>54</v>
      </c>
      <c r="P325" s="30">
        <v>0</v>
      </c>
      <c r="Q325" s="30">
        <v>0</v>
      </c>
      <c r="R325" s="30">
        <v>0</v>
      </c>
      <c r="S325" s="30">
        <v>0</v>
      </c>
      <c r="T325" s="30">
        <v>0</v>
      </c>
      <c r="U325" s="30">
        <v>0</v>
      </c>
      <c r="V325" s="30">
        <v>0</v>
      </c>
      <c r="W325" s="30">
        <v>0</v>
      </c>
      <c r="X325" s="30">
        <v>0</v>
      </c>
      <c r="Y325" s="30"/>
      <c r="Z325" s="31">
        <v>0</v>
      </c>
      <c r="AA325" s="30" t="b">
        <v>0</v>
      </c>
      <c r="AB325" s="29" t="s">
        <v>705</v>
      </c>
      <c r="AC325" s="30" t="b">
        <v>0</v>
      </c>
      <c r="AD325" s="29" t="s">
        <v>705</v>
      </c>
      <c r="AE325" s="29" t="s">
        <v>705</v>
      </c>
      <c r="AF325" s="29" t="s">
        <v>705</v>
      </c>
      <c r="AG325" s="29" t="s">
        <v>705</v>
      </c>
      <c r="AH325" s="30"/>
      <c r="AI325" s="30"/>
      <c r="AJ325" s="30"/>
      <c r="AK325" s="30" t="s">
        <v>1664</v>
      </c>
      <c r="AL325" s="30" t="s">
        <v>1253</v>
      </c>
      <c r="AM325" s="30"/>
      <c r="AN325" s="33"/>
    </row>
    <row r="326" spans="1:40" ht="18" customHeight="1" x14ac:dyDescent="0.25">
      <c r="A326" s="28" t="s">
        <v>1665</v>
      </c>
      <c r="B326" s="29" t="s">
        <v>2274</v>
      </c>
      <c r="C326" s="30" t="s">
        <v>2301</v>
      </c>
      <c r="D326" s="30" t="s">
        <v>2301</v>
      </c>
      <c r="E326" s="30" t="s">
        <v>2301</v>
      </c>
      <c r="F326" s="30" t="s">
        <v>2276</v>
      </c>
      <c r="G326" s="30" t="s">
        <v>1236</v>
      </c>
      <c r="H326" s="30" t="s">
        <v>1236</v>
      </c>
      <c r="I326" s="30" t="s">
        <v>1622</v>
      </c>
      <c r="J326" s="30" t="s">
        <v>1116</v>
      </c>
      <c r="K326" s="30" t="s">
        <v>1237</v>
      </c>
      <c r="L326" s="30">
        <v>0</v>
      </c>
      <c r="M326" s="30">
        <v>0</v>
      </c>
      <c r="N326" s="30">
        <v>0</v>
      </c>
      <c r="O326" s="30">
        <v>59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  <c r="U326" s="30">
        <v>0</v>
      </c>
      <c r="V326" s="30">
        <v>0</v>
      </c>
      <c r="W326" s="30">
        <v>0</v>
      </c>
      <c r="X326" s="30">
        <v>0</v>
      </c>
      <c r="Y326" s="30"/>
      <c r="Z326" s="31">
        <v>0</v>
      </c>
      <c r="AA326" s="30" t="b">
        <v>0</v>
      </c>
      <c r="AB326" s="29" t="s">
        <v>705</v>
      </c>
      <c r="AC326" s="30" t="b">
        <v>0</v>
      </c>
      <c r="AD326" s="29" t="s">
        <v>705</v>
      </c>
      <c r="AE326" s="29" t="s">
        <v>705</v>
      </c>
      <c r="AF326" s="29" t="s">
        <v>705</v>
      </c>
      <c r="AG326" s="29" t="s">
        <v>705</v>
      </c>
      <c r="AH326" s="30"/>
      <c r="AI326" s="30"/>
      <c r="AJ326" s="30"/>
      <c r="AK326" s="32">
        <v>41401</v>
      </c>
      <c r="AL326" s="30"/>
      <c r="AM326" s="30"/>
      <c r="AN326" s="33"/>
    </row>
    <row r="327" spans="1:40" ht="18" customHeight="1" x14ac:dyDescent="0.25">
      <c r="A327" s="28" t="s">
        <v>1666</v>
      </c>
      <c r="B327" s="29" t="s">
        <v>2274</v>
      </c>
      <c r="C327" s="30" t="s">
        <v>2301</v>
      </c>
      <c r="D327" s="30" t="s">
        <v>2301</v>
      </c>
      <c r="E327" s="30" t="s">
        <v>2301</v>
      </c>
      <c r="F327" s="30" t="s">
        <v>2276</v>
      </c>
      <c r="G327" s="30" t="s">
        <v>1236</v>
      </c>
      <c r="H327" s="30" t="s">
        <v>1236</v>
      </c>
      <c r="I327" s="30" t="s">
        <v>1622</v>
      </c>
      <c r="J327" s="30" t="s">
        <v>1116</v>
      </c>
      <c r="K327" s="30" t="s">
        <v>1237</v>
      </c>
      <c r="L327" s="30">
        <v>0</v>
      </c>
      <c r="M327" s="30">
        <v>0</v>
      </c>
      <c r="N327" s="30">
        <v>0</v>
      </c>
      <c r="O327" s="30">
        <v>615</v>
      </c>
      <c r="P327" s="30">
        <v>0</v>
      </c>
      <c r="Q327" s="30">
        <v>0</v>
      </c>
      <c r="R327" s="30">
        <v>0</v>
      </c>
      <c r="S327" s="30">
        <v>0</v>
      </c>
      <c r="T327" s="30">
        <v>0</v>
      </c>
      <c r="U327" s="30">
        <v>0</v>
      </c>
      <c r="V327" s="30">
        <v>0</v>
      </c>
      <c r="W327" s="30">
        <v>0</v>
      </c>
      <c r="X327" s="30">
        <v>0</v>
      </c>
      <c r="Y327" s="30"/>
      <c r="Z327" s="31">
        <v>0</v>
      </c>
      <c r="AA327" s="30" t="b">
        <v>0</v>
      </c>
      <c r="AB327" s="29" t="s">
        <v>705</v>
      </c>
      <c r="AC327" s="30" t="b">
        <v>0</v>
      </c>
      <c r="AD327" s="29" t="s">
        <v>705</v>
      </c>
      <c r="AE327" s="29" t="s">
        <v>705</v>
      </c>
      <c r="AF327" s="29" t="s">
        <v>705</v>
      </c>
      <c r="AG327" s="29" t="s">
        <v>705</v>
      </c>
      <c r="AH327" s="30"/>
      <c r="AI327" s="30"/>
      <c r="AJ327" s="30"/>
      <c r="AK327" s="32">
        <v>41254</v>
      </c>
      <c r="AL327" s="30">
        <v>7777</v>
      </c>
      <c r="AM327" s="32">
        <v>41371</v>
      </c>
      <c r="AN327" s="33"/>
    </row>
    <row r="328" spans="1:40" ht="18" customHeight="1" x14ac:dyDescent="0.25">
      <c r="A328" s="28" t="s">
        <v>1667</v>
      </c>
      <c r="B328" s="29" t="s">
        <v>2274</v>
      </c>
      <c r="C328" s="30" t="s">
        <v>2301</v>
      </c>
      <c r="D328" s="30" t="s">
        <v>2301</v>
      </c>
      <c r="E328" s="30" t="s">
        <v>2301</v>
      </c>
      <c r="F328" s="30" t="s">
        <v>2276</v>
      </c>
      <c r="G328" s="30" t="s">
        <v>1236</v>
      </c>
      <c r="H328" s="30" t="s">
        <v>1236</v>
      </c>
      <c r="I328" s="30" t="s">
        <v>1622</v>
      </c>
      <c r="J328" s="30" t="s">
        <v>1116</v>
      </c>
      <c r="K328" s="30" t="s">
        <v>1237</v>
      </c>
      <c r="L328" s="30">
        <v>0</v>
      </c>
      <c r="M328" s="30">
        <v>0</v>
      </c>
      <c r="N328" s="30">
        <v>0</v>
      </c>
      <c r="O328" s="30">
        <v>647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/>
      <c r="Z328" s="31">
        <v>0</v>
      </c>
      <c r="AA328" s="30" t="b">
        <v>0</v>
      </c>
      <c r="AB328" s="29" t="s">
        <v>705</v>
      </c>
      <c r="AC328" s="30" t="b">
        <v>0</v>
      </c>
      <c r="AD328" s="29" t="s">
        <v>705</v>
      </c>
      <c r="AE328" s="29" t="s">
        <v>705</v>
      </c>
      <c r="AF328" s="29" t="s">
        <v>705</v>
      </c>
      <c r="AG328" s="29" t="s">
        <v>705</v>
      </c>
      <c r="AH328" s="30"/>
      <c r="AI328" s="30"/>
      <c r="AJ328" s="30"/>
      <c r="AK328" s="30" t="s">
        <v>1668</v>
      </c>
      <c r="AL328" s="30" t="s">
        <v>1253</v>
      </c>
      <c r="AM328" s="30"/>
      <c r="AN328" s="33"/>
    </row>
    <row r="329" spans="1:40" ht="18" customHeight="1" x14ac:dyDescent="0.25">
      <c r="A329" s="28" t="s">
        <v>1669</v>
      </c>
      <c r="B329" s="29" t="s">
        <v>2274</v>
      </c>
      <c r="C329" s="30" t="s">
        <v>2301</v>
      </c>
      <c r="D329" s="30" t="s">
        <v>2301</v>
      </c>
      <c r="E329" s="30" t="s">
        <v>2301</v>
      </c>
      <c r="F329" s="30" t="s">
        <v>2276</v>
      </c>
      <c r="G329" s="30" t="s">
        <v>1236</v>
      </c>
      <c r="H329" s="30" t="s">
        <v>1236</v>
      </c>
      <c r="I329" s="30" t="s">
        <v>1622</v>
      </c>
      <c r="J329" s="30" t="s">
        <v>1116</v>
      </c>
      <c r="K329" s="30" t="s">
        <v>1237</v>
      </c>
      <c r="L329" s="30">
        <v>0</v>
      </c>
      <c r="M329" s="30">
        <v>0</v>
      </c>
      <c r="N329" s="30">
        <v>0</v>
      </c>
      <c r="O329" s="30">
        <v>69.5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/>
      <c r="Z329" s="31">
        <v>0</v>
      </c>
      <c r="AA329" s="30" t="b">
        <v>0</v>
      </c>
      <c r="AB329" s="29" t="s">
        <v>705</v>
      </c>
      <c r="AC329" s="30" t="b">
        <v>0</v>
      </c>
      <c r="AD329" s="29" t="s">
        <v>705</v>
      </c>
      <c r="AE329" s="29" t="s">
        <v>705</v>
      </c>
      <c r="AF329" s="29" t="s">
        <v>705</v>
      </c>
      <c r="AG329" s="29" t="s">
        <v>705</v>
      </c>
      <c r="AH329" s="30"/>
      <c r="AI329" s="30"/>
      <c r="AJ329" s="30"/>
      <c r="AK329" s="30" t="s">
        <v>1670</v>
      </c>
      <c r="AL329" s="30" t="s">
        <v>1253</v>
      </c>
      <c r="AM329" s="30"/>
      <c r="AN329" s="33"/>
    </row>
    <row r="330" spans="1:40" ht="18" customHeight="1" x14ac:dyDescent="0.25">
      <c r="A330" s="28" t="s">
        <v>1671</v>
      </c>
      <c r="B330" s="29" t="s">
        <v>2274</v>
      </c>
      <c r="C330" s="30" t="s">
        <v>2301</v>
      </c>
      <c r="D330" s="30" t="s">
        <v>2301</v>
      </c>
      <c r="E330" s="30" t="s">
        <v>2301</v>
      </c>
      <c r="F330" s="30" t="s">
        <v>2276</v>
      </c>
      <c r="G330" s="30" t="s">
        <v>1236</v>
      </c>
      <c r="H330" s="30" t="s">
        <v>1236</v>
      </c>
      <c r="I330" s="30" t="s">
        <v>1622</v>
      </c>
      <c r="J330" s="30" t="s">
        <v>1116</v>
      </c>
      <c r="K330" s="30" t="s">
        <v>1237</v>
      </c>
      <c r="L330" s="30">
        <v>0</v>
      </c>
      <c r="M330" s="30">
        <v>0</v>
      </c>
      <c r="N330" s="30">
        <v>0</v>
      </c>
      <c r="O330" s="30">
        <v>702.5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/>
      <c r="Z330" s="31">
        <v>0</v>
      </c>
      <c r="AA330" s="30" t="b">
        <v>0</v>
      </c>
      <c r="AB330" s="29" t="s">
        <v>705</v>
      </c>
      <c r="AC330" s="30" t="b">
        <v>0</v>
      </c>
      <c r="AD330" s="29" t="s">
        <v>705</v>
      </c>
      <c r="AE330" s="29" t="s">
        <v>705</v>
      </c>
      <c r="AF330" s="29" t="s">
        <v>705</v>
      </c>
      <c r="AG330" s="29" t="s">
        <v>705</v>
      </c>
      <c r="AH330" s="30"/>
      <c r="AI330" s="30"/>
      <c r="AJ330" s="30"/>
      <c r="AK330" s="30" t="s">
        <v>1670</v>
      </c>
      <c r="AL330" s="30" t="s">
        <v>1253</v>
      </c>
      <c r="AM330" s="30"/>
      <c r="AN330" s="33"/>
    </row>
    <row r="331" spans="1:40" ht="18" customHeight="1" x14ac:dyDescent="0.25">
      <c r="A331" s="28" t="s">
        <v>1672</v>
      </c>
      <c r="B331" s="29" t="s">
        <v>2274</v>
      </c>
      <c r="C331" s="30" t="s">
        <v>2301</v>
      </c>
      <c r="D331" s="30" t="s">
        <v>2301</v>
      </c>
      <c r="E331" s="30" t="s">
        <v>2301</v>
      </c>
      <c r="F331" s="30" t="s">
        <v>2276</v>
      </c>
      <c r="G331" s="30" t="s">
        <v>1236</v>
      </c>
      <c r="H331" s="30" t="s">
        <v>1236</v>
      </c>
      <c r="I331" s="30" t="s">
        <v>1622</v>
      </c>
      <c r="J331" s="30" t="s">
        <v>1116</v>
      </c>
      <c r="K331" s="30" t="s">
        <v>1237</v>
      </c>
      <c r="L331" s="30">
        <v>0</v>
      </c>
      <c r="M331" s="30">
        <v>0</v>
      </c>
      <c r="N331" s="30">
        <v>0</v>
      </c>
      <c r="O331" s="30">
        <v>78</v>
      </c>
      <c r="P331" s="30">
        <v>0</v>
      </c>
      <c r="Q331" s="30">
        <v>0</v>
      </c>
      <c r="R331" s="30">
        <v>0</v>
      </c>
      <c r="S331" s="30">
        <v>0</v>
      </c>
      <c r="T331" s="30">
        <v>0</v>
      </c>
      <c r="U331" s="30">
        <v>0</v>
      </c>
      <c r="V331" s="30">
        <v>0</v>
      </c>
      <c r="W331" s="30">
        <v>0</v>
      </c>
      <c r="X331" s="30">
        <v>0</v>
      </c>
      <c r="Y331" s="30"/>
      <c r="Z331" s="31">
        <v>0</v>
      </c>
      <c r="AA331" s="30" t="b">
        <v>0</v>
      </c>
      <c r="AB331" s="29" t="s">
        <v>705</v>
      </c>
      <c r="AC331" s="30" t="b">
        <v>0</v>
      </c>
      <c r="AD331" s="29" t="s">
        <v>705</v>
      </c>
      <c r="AE331" s="29" t="s">
        <v>705</v>
      </c>
      <c r="AF331" s="29" t="s">
        <v>705</v>
      </c>
      <c r="AG331" s="29" t="s">
        <v>705</v>
      </c>
      <c r="AH331" s="30"/>
      <c r="AI331" s="30"/>
      <c r="AJ331" s="30"/>
      <c r="AK331" s="30" t="s">
        <v>1673</v>
      </c>
      <c r="AL331" s="30" t="s">
        <v>1253</v>
      </c>
      <c r="AM331" s="30"/>
      <c r="AN331" s="33"/>
    </row>
    <row r="332" spans="1:40" ht="18" customHeight="1" x14ac:dyDescent="0.25">
      <c r="A332" s="28" t="s">
        <v>1674</v>
      </c>
      <c r="B332" s="29" t="s">
        <v>2274</v>
      </c>
      <c r="C332" s="30" t="s">
        <v>2301</v>
      </c>
      <c r="D332" s="30" t="s">
        <v>2301</v>
      </c>
      <c r="E332" s="30" t="s">
        <v>2301</v>
      </c>
      <c r="F332" s="30" t="s">
        <v>2276</v>
      </c>
      <c r="G332" s="30" t="s">
        <v>1236</v>
      </c>
      <c r="H332" s="30" t="s">
        <v>1236</v>
      </c>
      <c r="I332" s="30" t="s">
        <v>1622</v>
      </c>
      <c r="J332" s="30" t="s">
        <v>1116</v>
      </c>
      <c r="K332" s="30" t="s">
        <v>1237</v>
      </c>
      <c r="L332" s="30">
        <v>0</v>
      </c>
      <c r="M332" s="30">
        <v>0</v>
      </c>
      <c r="N332" s="30">
        <v>0</v>
      </c>
      <c r="O332" s="30">
        <v>79</v>
      </c>
      <c r="P332" s="30">
        <v>0</v>
      </c>
      <c r="Q332" s="30">
        <v>0</v>
      </c>
      <c r="R332" s="30">
        <v>0</v>
      </c>
      <c r="S332" s="30">
        <v>0</v>
      </c>
      <c r="T332" s="30">
        <v>0</v>
      </c>
      <c r="U332" s="30">
        <v>0</v>
      </c>
      <c r="V332" s="30">
        <v>0</v>
      </c>
      <c r="W332" s="30">
        <v>0</v>
      </c>
      <c r="X332" s="30">
        <v>0</v>
      </c>
      <c r="Y332" s="30"/>
      <c r="Z332" s="31">
        <v>0</v>
      </c>
      <c r="AA332" s="30" t="b">
        <v>0</v>
      </c>
      <c r="AB332" s="29" t="s">
        <v>705</v>
      </c>
      <c r="AC332" s="30" t="b">
        <v>0</v>
      </c>
      <c r="AD332" s="29" t="s">
        <v>705</v>
      </c>
      <c r="AE332" s="29" t="s">
        <v>705</v>
      </c>
      <c r="AF332" s="29" t="s">
        <v>705</v>
      </c>
      <c r="AG332" s="29" t="s">
        <v>705</v>
      </c>
      <c r="AH332" s="30"/>
      <c r="AI332" s="30"/>
      <c r="AJ332" s="30"/>
      <c r="AK332" s="32">
        <v>41401</v>
      </c>
      <c r="AL332" s="30"/>
      <c r="AM332" s="30"/>
      <c r="AN332" s="33"/>
    </row>
    <row r="333" spans="1:40" ht="18" customHeight="1" x14ac:dyDescent="0.25">
      <c r="A333" s="28" t="s">
        <v>1675</v>
      </c>
      <c r="B333" s="29" t="s">
        <v>2274</v>
      </c>
      <c r="C333" s="30" t="s">
        <v>2301</v>
      </c>
      <c r="D333" s="30" t="s">
        <v>2301</v>
      </c>
      <c r="E333" s="30" t="s">
        <v>2301</v>
      </c>
      <c r="F333" s="30" t="s">
        <v>2276</v>
      </c>
      <c r="G333" s="30" t="s">
        <v>1236</v>
      </c>
      <c r="H333" s="30" t="s">
        <v>1236</v>
      </c>
      <c r="I333" s="30" t="s">
        <v>1622</v>
      </c>
      <c r="J333" s="30" t="s">
        <v>1116</v>
      </c>
      <c r="K333" s="30" t="s">
        <v>1237</v>
      </c>
      <c r="L333" s="30">
        <v>0</v>
      </c>
      <c r="M333" s="30">
        <v>0</v>
      </c>
      <c r="N333" s="30">
        <v>0</v>
      </c>
      <c r="O333" s="30">
        <v>79.5</v>
      </c>
      <c r="P333" s="30">
        <v>0</v>
      </c>
      <c r="Q333" s="30">
        <v>0</v>
      </c>
      <c r="R333" s="30">
        <v>0</v>
      </c>
      <c r="S333" s="30">
        <v>0</v>
      </c>
      <c r="T333" s="30">
        <v>0</v>
      </c>
      <c r="U333" s="30">
        <v>0</v>
      </c>
      <c r="V333" s="30">
        <v>0</v>
      </c>
      <c r="W333" s="30">
        <v>0</v>
      </c>
      <c r="X333" s="30">
        <v>0</v>
      </c>
      <c r="Y333" s="30"/>
      <c r="Z333" s="31">
        <v>0</v>
      </c>
      <c r="AA333" s="30" t="b">
        <v>0</v>
      </c>
      <c r="AB333" s="29" t="s">
        <v>705</v>
      </c>
      <c r="AC333" s="30" t="b">
        <v>0</v>
      </c>
      <c r="AD333" s="29" t="s">
        <v>705</v>
      </c>
      <c r="AE333" s="29" t="s">
        <v>705</v>
      </c>
      <c r="AF333" s="29" t="s">
        <v>705</v>
      </c>
      <c r="AG333" s="29" t="s">
        <v>705</v>
      </c>
      <c r="AH333" s="30"/>
      <c r="AI333" s="30"/>
      <c r="AJ333" s="30"/>
      <c r="AK333" s="30" t="s">
        <v>1668</v>
      </c>
      <c r="AL333" s="30" t="s">
        <v>1253</v>
      </c>
      <c r="AM333" s="30"/>
      <c r="AN333" s="33"/>
    </row>
    <row r="334" spans="1:40" ht="18" customHeight="1" x14ac:dyDescent="0.25">
      <c r="A334" s="28" t="s">
        <v>1676</v>
      </c>
      <c r="B334" s="29" t="s">
        <v>2274</v>
      </c>
      <c r="C334" s="30" t="s">
        <v>2301</v>
      </c>
      <c r="D334" s="30" t="s">
        <v>2301</v>
      </c>
      <c r="E334" s="30" t="s">
        <v>2301</v>
      </c>
      <c r="F334" s="30" t="s">
        <v>2276</v>
      </c>
      <c r="G334" s="30" t="s">
        <v>1236</v>
      </c>
      <c r="H334" s="30" t="s">
        <v>1236</v>
      </c>
      <c r="I334" s="30" t="s">
        <v>1622</v>
      </c>
      <c r="J334" s="30" t="s">
        <v>1116</v>
      </c>
      <c r="K334" s="30" t="s">
        <v>1237</v>
      </c>
      <c r="L334" s="30">
        <v>0</v>
      </c>
      <c r="M334" s="30">
        <v>0</v>
      </c>
      <c r="N334" s="30">
        <v>0</v>
      </c>
      <c r="O334" s="30">
        <v>89</v>
      </c>
      <c r="P334" s="30">
        <v>0</v>
      </c>
      <c r="Q334" s="30">
        <v>0</v>
      </c>
      <c r="R334" s="30">
        <v>0</v>
      </c>
      <c r="S334" s="30">
        <v>0</v>
      </c>
      <c r="T334" s="30">
        <v>0</v>
      </c>
      <c r="U334" s="30">
        <v>0</v>
      </c>
      <c r="V334" s="30">
        <v>0</v>
      </c>
      <c r="W334" s="30">
        <v>0</v>
      </c>
      <c r="X334" s="30">
        <v>0</v>
      </c>
      <c r="Y334" s="30"/>
      <c r="Z334" s="31">
        <v>0</v>
      </c>
      <c r="AA334" s="30" t="b">
        <v>0</v>
      </c>
      <c r="AB334" s="29" t="s">
        <v>705</v>
      </c>
      <c r="AC334" s="30" t="b">
        <v>0</v>
      </c>
      <c r="AD334" s="29" t="s">
        <v>705</v>
      </c>
      <c r="AE334" s="29" t="s">
        <v>705</v>
      </c>
      <c r="AF334" s="29" t="s">
        <v>705</v>
      </c>
      <c r="AG334" s="29" t="s">
        <v>705</v>
      </c>
      <c r="AH334" s="30"/>
      <c r="AI334" s="30"/>
      <c r="AJ334" s="30"/>
      <c r="AK334" s="32">
        <v>41793</v>
      </c>
      <c r="AL334" s="30" t="s">
        <v>1253</v>
      </c>
      <c r="AM334" s="30"/>
      <c r="AN334" s="33"/>
    </row>
    <row r="335" spans="1:40" ht="18" customHeight="1" x14ac:dyDescent="0.25">
      <c r="A335" s="28" t="s">
        <v>1677</v>
      </c>
      <c r="B335" s="29" t="s">
        <v>1103</v>
      </c>
      <c r="C335" s="30" t="s">
        <v>2302</v>
      </c>
      <c r="D335" s="30" t="s">
        <v>2302</v>
      </c>
      <c r="E335" s="30" t="s">
        <v>2302</v>
      </c>
      <c r="F335" s="30" t="s">
        <v>2276</v>
      </c>
      <c r="G335" s="30" t="s">
        <v>1236</v>
      </c>
      <c r="H335" s="30" t="s">
        <v>1236</v>
      </c>
      <c r="I335" s="30" t="s">
        <v>1622</v>
      </c>
      <c r="J335" s="30" t="s">
        <v>1116</v>
      </c>
      <c r="K335" s="30" t="s">
        <v>1237</v>
      </c>
      <c r="L335" s="30">
        <v>0</v>
      </c>
      <c r="M335" s="30">
        <v>0</v>
      </c>
      <c r="N335" s="30">
        <v>0</v>
      </c>
      <c r="O335" s="30">
        <v>950</v>
      </c>
      <c r="P335" s="30">
        <v>0</v>
      </c>
      <c r="Q335" s="30">
        <v>0</v>
      </c>
      <c r="R335" s="30">
        <v>0</v>
      </c>
      <c r="S335" s="30">
        <v>2</v>
      </c>
      <c r="T335" s="30">
        <v>1.2</v>
      </c>
      <c r="U335" s="30">
        <v>1.2</v>
      </c>
      <c r="V335" s="30">
        <v>1.2</v>
      </c>
      <c r="W335" s="30">
        <v>1.2</v>
      </c>
      <c r="X335" s="30">
        <v>1.2</v>
      </c>
      <c r="Y335" s="30" t="s">
        <v>1263</v>
      </c>
      <c r="Z335" s="31">
        <v>0</v>
      </c>
      <c r="AA335" s="30" t="b">
        <v>0</v>
      </c>
      <c r="AB335" s="29" t="s">
        <v>705</v>
      </c>
      <c r="AC335" s="30" t="b">
        <v>0</v>
      </c>
      <c r="AD335" s="29" t="s">
        <v>705</v>
      </c>
      <c r="AE335" s="29" t="s">
        <v>705</v>
      </c>
      <c r="AF335" s="29" t="s">
        <v>705</v>
      </c>
      <c r="AG335" s="29" t="s">
        <v>705</v>
      </c>
      <c r="AH335" s="30"/>
      <c r="AI335" s="30"/>
      <c r="AJ335" s="30"/>
      <c r="AK335" s="32">
        <v>41371</v>
      </c>
      <c r="AL335" s="30"/>
      <c r="AM335" s="32">
        <v>43041</v>
      </c>
      <c r="AN335" s="33" t="s">
        <v>1254</v>
      </c>
    </row>
    <row r="336" spans="1:40" ht="18" customHeight="1" x14ac:dyDescent="0.25">
      <c r="A336" s="28" t="s">
        <v>1678</v>
      </c>
      <c r="B336" s="29" t="s">
        <v>1103</v>
      </c>
      <c r="C336" s="30" t="s">
        <v>2302</v>
      </c>
      <c r="D336" s="30" t="s">
        <v>2302</v>
      </c>
      <c r="E336" s="30" t="s">
        <v>2302</v>
      </c>
      <c r="F336" s="30" t="s">
        <v>2276</v>
      </c>
      <c r="G336" s="30" t="s">
        <v>1236</v>
      </c>
      <c r="H336" s="30" t="s">
        <v>1236</v>
      </c>
      <c r="I336" s="30" t="s">
        <v>1622</v>
      </c>
      <c r="J336" s="30" t="s">
        <v>1116</v>
      </c>
      <c r="K336" s="30" t="s">
        <v>1237</v>
      </c>
      <c r="L336" s="30">
        <v>0</v>
      </c>
      <c r="M336" s="30">
        <v>0</v>
      </c>
      <c r="N336" s="30">
        <v>0</v>
      </c>
      <c r="O336" s="30">
        <v>965</v>
      </c>
      <c r="P336" s="30">
        <v>0</v>
      </c>
      <c r="Q336" s="30">
        <v>0</v>
      </c>
      <c r="R336" s="30">
        <v>0</v>
      </c>
      <c r="S336" s="30">
        <v>2</v>
      </c>
      <c r="T336" s="30">
        <v>1.2</v>
      </c>
      <c r="U336" s="30">
        <v>1.2</v>
      </c>
      <c r="V336" s="30">
        <v>1.2</v>
      </c>
      <c r="W336" s="30">
        <v>1.2</v>
      </c>
      <c r="X336" s="30">
        <v>1.2</v>
      </c>
      <c r="Y336" s="30" t="s">
        <v>1263</v>
      </c>
      <c r="Z336" s="31">
        <v>0</v>
      </c>
      <c r="AA336" s="30" t="b">
        <v>0</v>
      </c>
      <c r="AB336" s="29" t="s">
        <v>705</v>
      </c>
      <c r="AC336" s="30" t="b">
        <v>0</v>
      </c>
      <c r="AD336" s="29" t="s">
        <v>705</v>
      </c>
      <c r="AE336" s="29" t="s">
        <v>705</v>
      </c>
      <c r="AF336" s="29" t="s">
        <v>705</v>
      </c>
      <c r="AG336" s="29" t="s">
        <v>705</v>
      </c>
      <c r="AH336" s="30"/>
      <c r="AI336" s="30"/>
      <c r="AJ336" s="30"/>
      <c r="AK336" s="30" t="s">
        <v>1679</v>
      </c>
      <c r="AL336" s="30" t="s">
        <v>1253</v>
      </c>
      <c r="AM336" s="32">
        <v>44661</v>
      </c>
      <c r="AN336" s="33" t="s">
        <v>1254</v>
      </c>
    </row>
    <row r="337" spans="1:40" ht="18" customHeight="1" x14ac:dyDescent="0.25">
      <c r="A337" s="28" t="s">
        <v>1680</v>
      </c>
      <c r="B337" s="29" t="s">
        <v>1103</v>
      </c>
      <c r="C337" s="30" t="s">
        <v>2302</v>
      </c>
      <c r="D337" s="30" t="s">
        <v>2302</v>
      </c>
      <c r="E337" s="30" t="s">
        <v>2302</v>
      </c>
      <c r="F337" s="30" t="s">
        <v>2276</v>
      </c>
      <c r="G337" s="30" t="s">
        <v>1236</v>
      </c>
      <c r="H337" s="30" t="s">
        <v>1236</v>
      </c>
      <c r="I337" s="30" t="s">
        <v>1622</v>
      </c>
      <c r="J337" s="30" t="s">
        <v>1116</v>
      </c>
      <c r="K337" s="30" t="s">
        <v>1237</v>
      </c>
      <c r="L337" s="30">
        <v>0</v>
      </c>
      <c r="M337" s="30">
        <v>0</v>
      </c>
      <c r="N337" s="30">
        <v>0</v>
      </c>
      <c r="O337" s="30">
        <v>970</v>
      </c>
      <c r="P337" s="30">
        <v>0</v>
      </c>
      <c r="Q337" s="30">
        <v>0</v>
      </c>
      <c r="R337" s="30">
        <v>0</v>
      </c>
      <c r="S337" s="30">
        <v>0</v>
      </c>
      <c r="T337" s="30">
        <v>0</v>
      </c>
      <c r="U337" s="30">
        <v>0</v>
      </c>
      <c r="V337" s="30">
        <v>0</v>
      </c>
      <c r="W337" s="30">
        <v>0</v>
      </c>
      <c r="X337" s="30">
        <v>0</v>
      </c>
      <c r="Y337" s="30"/>
      <c r="Z337" s="31">
        <v>0</v>
      </c>
      <c r="AA337" s="30" t="b">
        <v>0</v>
      </c>
      <c r="AB337" s="29" t="s">
        <v>705</v>
      </c>
      <c r="AC337" s="30" t="b">
        <v>0</v>
      </c>
      <c r="AD337" s="29" t="s">
        <v>705</v>
      </c>
      <c r="AE337" s="29" t="s">
        <v>705</v>
      </c>
      <c r="AF337" s="29" t="s">
        <v>705</v>
      </c>
      <c r="AG337" s="29" t="s">
        <v>705</v>
      </c>
      <c r="AH337" s="30"/>
      <c r="AI337" s="30"/>
      <c r="AJ337" s="30"/>
      <c r="AK337" s="30" t="s">
        <v>1427</v>
      </c>
      <c r="AL337" s="30">
        <v>7777</v>
      </c>
      <c r="AM337" s="32">
        <v>41345</v>
      </c>
      <c r="AN337" s="33">
        <v>7777</v>
      </c>
    </row>
    <row r="338" spans="1:40" ht="18" customHeight="1" x14ac:dyDescent="0.25">
      <c r="A338" s="28" t="s">
        <v>1681</v>
      </c>
      <c r="B338" s="29" t="s">
        <v>2274</v>
      </c>
      <c r="C338" s="30" t="s">
        <v>2301</v>
      </c>
      <c r="D338" s="30" t="s">
        <v>2301</v>
      </c>
      <c r="E338" s="30" t="s">
        <v>2301</v>
      </c>
      <c r="F338" s="30" t="s">
        <v>2276</v>
      </c>
      <c r="G338" s="30" t="s">
        <v>1236</v>
      </c>
      <c r="H338" s="30" t="s">
        <v>1236</v>
      </c>
      <c r="I338" s="30" t="s">
        <v>1622</v>
      </c>
      <c r="J338" s="30" t="s">
        <v>1116</v>
      </c>
      <c r="K338" s="30" t="s">
        <v>1237</v>
      </c>
      <c r="L338" s="30">
        <v>0</v>
      </c>
      <c r="M338" s="30">
        <v>0</v>
      </c>
      <c r="N338" s="30">
        <v>0</v>
      </c>
      <c r="O338" s="30">
        <v>99.5</v>
      </c>
      <c r="P338" s="30">
        <v>0</v>
      </c>
      <c r="Q338" s="30">
        <v>0</v>
      </c>
      <c r="R338" s="30">
        <v>0</v>
      </c>
      <c r="S338" s="30">
        <v>0</v>
      </c>
      <c r="T338" s="30">
        <v>0</v>
      </c>
      <c r="U338" s="30">
        <v>0</v>
      </c>
      <c r="V338" s="30">
        <v>0</v>
      </c>
      <c r="W338" s="30">
        <v>0</v>
      </c>
      <c r="X338" s="30">
        <v>0</v>
      </c>
      <c r="Y338" s="30"/>
      <c r="Z338" s="31">
        <v>0</v>
      </c>
      <c r="AA338" s="30" t="b">
        <v>0</v>
      </c>
      <c r="AB338" s="29" t="s">
        <v>705</v>
      </c>
      <c r="AC338" s="30" t="b">
        <v>0</v>
      </c>
      <c r="AD338" s="29" t="s">
        <v>705</v>
      </c>
      <c r="AE338" s="29" t="s">
        <v>705</v>
      </c>
      <c r="AF338" s="29" t="s">
        <v>705</v>
      </c>
      <c r="AG338" s="29" t="s">
        <v>705</v>
      </c>
      <c r="AH338" s="30"/>
      <c r="AI338" s="30"/>
      <c r="AJ338" s="30"/>
      <c r="AK338" s="32">
        <v>44084</v>
      </c>
      <c r="AL338" s="30" t="s">
        <v>1253</v>
      </c>
      <c r="AM338" s="30"/>
      <c r="AN338" s="33"/>
    </row>
    <row r="339" spans="1:40" ht="18" customHeight="1" x14ac:dyDescent="0.25">
      <c r="A339" s="28" t="s">
        <v>1682</v>
      </c>
      <c r="B339" s="29" t="s">
        <v>1103</v>
      </c>
      <c r="C339" s="30" t="s">
        <v>2302</v>
      </c>
      <c r="D339" s="30" t="s">
        <v>2302</v>
      </c>
      <c r="E339" s="30" t="s">
        <v>2302</v>
      </c>
      <c r="F339" s="30" t="s">
        <v>2276</v>
      </c>
      <c r="G339" s="30" t="s">
        <v>1236</v>
      </c>
      <c r="H339" s="30" t="s">
        <v>1236</v>
      </c>
      <c r="I339" s="30" t="s">
        <v>1622</v>
      </c>
      <c r="J339" s="30" t="s">
        <v>1116</v>
      </c>
      <c r="K339" s="30" t="s">
        <v>1237</v>
      </c>
      <c r="L339" s="30">
        <v>0</v>
      </c>
      <c r="M339" s="30">
        <v>0</v>
      </c>
      <c r="N339" s="30">
        <v>0</v>
      </c>
      <c r="O339" s="30">
        <v>990</v>
      </c>
      <c r="P339" s="30">
        <v>0</v>
      </c>
      <c r="Q339" s="30">
        <v>0</v>
      </c>
      <c r="R339" s="30">
        <v>0</v>
      </c>
      <c r="S339" s="30">
        <v>0</v>
      </c>
      <c r="T339" s="30">
        <v>0</v>
      </c>
      <c r="U339" s="30">
        <v>0</v>
      </c>
      <c r="V339" s="30">
        <v>0</v>
      </c>
      <c r="W339" s="30">
        <v>0</v>
      </c>
      <c r="X339" s="30">
        <v>0</v>
      </c>
      <c r="Y339" s="30"/>
      <c r="Z339" s="31">
        <v>0</v>
      </c>
      <c r="AA339" s="30" t="b">
        <v>0</v>
      </c>
      <c r="AB339" s="29" t="s">
        <v>705</v>
      </c>
      <c r="AC339" s="30" t="b">
        <v>0</v>
      </c>
      <c r="AD339" s="29" t="s">
        <v>705</v>
      </c>
      <c r="AE339" s="29" t="s">
        <v>705</v>
      </c>
      <c r="AF339" s="29" t="s">
        <v>705</v>
      </c>
      <c r="AG339" s="29" t="s">
        <v>705</v>
      </c>
      <c r="AH339" s="30"/>
      <c r="AI339" s="30"/>
      <c r="AJ339" s="30"/>
      <c r="AK339" s="32">
        <v>41371</v>
      </c>
      <c r="AL339" s="30"/>
      <c r="AM339" s="32">
        <v>41371</v>
      </c>
      <c r="AN339" s="33"/>
    </row>
    <row r="340" spans="1:40" ht="18" customHeight="1" x14ac:dyDescent="0.25">
      <c r="A340" s="28" t="s">
        <v>1683</v>
      </c>
      <c r="B340" s="29" t="s">
        <v>2274</v>
      </c>
      <c r="C340" s="30" t="s">
        <v>2303</v>
      </c>
      <c r="D340" s="30" t="s">
        <v>2303</v>
      </c>
      <c r="E340" s="30" t="s">
        <v>2303</v>
      </c>
      <c r="F340" s="30" t="s">
        <v>2276</v>
      </c>
      <c r="G340" s="30" t="s">
        <v>1236</v>
      </c>
      <c r="H340" s="30" t="s">
        <v>1236</v>
      </c>
      <c r="I340" s="30" t="s">
        <v>1622</v>
      </c>
      <c r="J340" s="30" t="s">
        <v>1117</v>
      </c>
      <c r="K340" s="30" t="s">
        <v>1237</v>
      </c>
      <c r="L340" s="30">
        <v>0</v>
      </c>
      <c r="M340" s="30">
        <v>0</v>
      </c>
      <c r="N340" s="30">
        <v>0</v>
      </c>
      <c r="O340" s="30">
        <v>54</v>
      </c>
      <c r="P340" s="30">
        <v>0</v>
      </c>
      <c r="Q340" s="30">
        <v>0</v>
      </c>
      <c r="R340" s="30">
        <v>0</v>
      </c>
      <c r="S340" s="30">
        <v>0</v>
      </c>
      <c r="T340" s="30">
        <v>0</v>
      </c>
      <c r="U340" s="30">
        <v>0</v>
      </c>
      <c r="V340" s="30">
        <v>0</v>
      </c>
      <c r="W340" s="30">
        <v>0</v>
      </c>
      <c r="X340" s="30">
        <v>0</v>
      </c>
      <c r="Y340" s="30"/>
      <c r="Z340" s="31">
        <v>0</v>
      </c>
      <c r="AA340" s="30" t="b">
        <v>0</v>
      </c>
      <c r="AB340" s="29" t="s">
        <v>705</v>
      </c>
      <c r="AC340" s="30" t="b">
        <v>0</v>
      </c>
      <c r="AD340" s="29" t="s">
        <v>705</v>
      </c>
      <c r="AE340" s="29" t="s">
        <v>705</v>
      </c>
      <c r="AF340" s="29" t="s">
        <v>705</v>
      </c>
      <c r="AG340" s="29" t="s">
        <v>705</v>
      </c>
      <c r="AH340" s="30"/>
      <c r="AI340" s="30"/>
      <c r="AJ340" s="30"/>
      <c r="AK340" s="30" t="s">
        <v>1684</v>
      </c>
      <c r="AL340" s="30" t="s">
        <v>1253</v>
      </c>
      <c r="AM340" s="30"/>
      <c r="AN340" s="33"/>
    </row>
    <row r="341" spans="1:40" ht="18" customHeight="1" x14ac:dyDescent="0.25">
      <c r="A341" s="28" t="s">
        <v>1685</v>
      </c>
      <c r="B341" s="29" t="s">
        <v>2274</v>
      </c>
      <c r="C341" s="30" t="s">
        <v>2303</v>
      </c>
      <c r="D341" s="30" t="s">
        <v>2303</v>
      </c>
      <c r="E341" s="30" t="s">
        <v>2303</v>
      </c>
      <c r="F341" s="30" t="s">
        <v>2276</v>
      </c>
      <c r="G341" s="30" t="s">
        <v>1236</v>
      </c>
      <c r="H341" s="30" t="s">
        <v>1236</v>
      </c>
      <c r="I341" s="30" t="s">
        <v>1622</v>
      </c>
      <c r="J341" s="30" t="s">
        <v>1117</v>
      </c>
      <c r="K341" s="30" t="s">
        <v>1237</v>
      </c>
      <c r="L341" s="30">
        <v>0</v>
      </c>
      <c r="M341" s="30">
        <v>0</v>
      </c>
      <c r="N341" s="30">
        <v>0</v>
      </c>
      <c r="O341" s="30">
        <v>59</v>
      </c>
      <c r="P341" s="30">
        <v>0</v>
      </c>
      <c r="Q341" s="30">
        <v>0</v>
      </c>
      <c r="R341" s="30">
        <v>0</v>
      </c>
      <c r="S341" s="30">
        <v>0</v>
      </c>
      <c r="T341" s="30">
        <v>0</v>
      </c>
      <c r="U341" s="30">
        <v>0</v>
      </c>
      <c r="V341" s="30">
        <v>0</v>
      </c>
      <c r="W341" s="30">
        <v>0</v>
      </c>
      <c r="X341" s="30">
        <v>0</v>
      </c>
      <c r="Y341" s="30"/>
      <c r="Z341" s="31">
        <v>0</v>
      </c>
      <c r="AA341" s="30" t="b">
        <v>0</v>
      </c>
      <c r="AB341" s="29" t="s">
        <v>705</v>
      </c>
      <c r="AC341" s="30" t="b">
        <v>0</v>
      </c>
      <c r="AD341" s="29" t="s">
        <v>705</v>
      </c>
      <c r="AE341" s="29" t="s">
        <v>705</v>
      </c>
      <c r="AF341" s="29" t="s">
        <v>705</v>
      </c>
      <c r="AG341" s="29" t="s">
        <v>705</v>
      </c>
      <c r="AH341" s="30"/>
      <c r="AI341" s="30"/>
      <c r="AJ341" s="30"/>
      <c r="AK341" s="30" t="s">
        <v>1684</v>
      </c>
      <c r="AL341" s="30" t="s">
        <v>1253</v>
      </c>
      <c r="AM341" s="30"/>
      <c r="AN341" s="33"/>
    </row>
    <row r="342" spans="1:40" ht="18" customHeight="1" x14ac:dyDescent="0.25">
      <c r="A342" s="28" t="s">
        <v>1686</v>
      </c>
      <c r="B342" s="29" t="s">
        <v>2274</v>
      </c>
      <c r="C342" s="30" t="s">
        <v>2303</v>
      </c>
      <c r="D342" s="30" t="s">
        <v>2303</v>
      </c>
      <c r="E342" s="30" t="s">
        <v>2303</v>
      </c>
      <c r="F342" s="30" t="s">
        <v>2276</v>
      </c>
      <c r="G342" s="30" t="s">
        <v>1236</v>
      </c>
      <c r="H342" s="30" t="s">
        <v>1236</v>
      </c>
      <c r="I342" s="30" t="s">
        <v>1622</v>
      </c>
      <c r="J342" s="30" t="s">
        <v>1117</v>
      </c>
      <c r="K342" s="30" t="s">
        <v>1237</v>
      </c>
      <c r="L342" s="30">
        <v>0</v>
      </c>
      <c r="M342" s="30">
        <v>0</v>
      </c>
      <c r="N342" s="30">
        <v>0</v>
      </c>
      <c r="O342" s="30">
        <v>714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/>
      <c r="Z342" s="31">
        <v>0</v>
      </c>
      <c r="AA342" s="30" t="b">
        <v>0</v>
      </c>
      <c r="AB342" s="29" t="s">
        <v>705</v>
      </c>
      <c r="AC342" s="30" t="b">
        <v>0</v>
      </c>
      <c r="AD342" s="29" t="s">
        <v>705</v>
      </c>
      <c r="AE342" s="29" t="s">
        <v>705</v>
      </c>
      <c r="AF342" s="29" t="s">
        <v>705</v>
      </c>
      <c r="AG342" s="29" t="s">
        <v>705</v>
      </c>
      <c r="AH342" s="30"/>
      <c r="AI342" s="30"/>
      <c r="AJ342" s="30"/>
      <c r="AK342" s="32">
        <v>44604</v>
      </c>
      <c r="AL342" s="30" t="s">
        <v>1253</v>
      </c>
      <c r="AM342" s="30"/>
      <c r="AN342" s="33"/>
    </row>
    <row r="343" spans="1:40" ht="18" customHeight="1" x14ac:dyDescent="0.25">
      <c r="A343" s="28" t="s">
        <v>1687</v>
      </c>
      <c r="B343" s="29" t="s">
        <v>2274</v>
      </c>
      <c r="C343" s="30" t="s">
        <v>2303</v>
      </c>
      <c r="D343" s="30" t="s">
        <v>2303</v>
      </c>
      <c r="E343" s="30" t="s">
        <v>2303</v>
      </c>
      <c r="F343" s="30" t="s">
        <v>2276</v>
      </c>
      <c r="G343" s="30" t="s">
        <v>1236</v>
      </c>
      <c r="H343" s="30" t="s">
        <v>1236</v>
      </c>
      <c r="I343" s="30" t="s">
        <v>1622</v>
      </c>
      <c r="J343" s="30" t="s">
        <v>1117</v>
      </c>
      <c r="K343" s="30" t="s">
        <v>1237</v>
      </c>
      <c r="L343" s="30">
        <v>0</v>
      </c>
      <c r="M343" s="30">
        <v>0</v>
      </c>
      <c r="N343" s="30">
        <v>0</v>
      </c>
      <c r="O343" s="30">
        <v>79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/>
      <c r="Z343" s="31">
        <v>0</v>
      </c>
      <c r="AA343" s="30" t="b">
        <v>0</v>
      </c>
      <c r="AB343" s="29" t="s">
        <v>705</v>
      </c>
      <c r="AC343" s="30" t="b">
        <v>0</v>
      </c>
      <c r="AD343" s="29" t="s">
        <v>705</v>
      </c>
      <c r="AE343" s="29" t="s">
        <v>705</v>
      </c>
      <c r="AF343" s="29" t="s">
        <v>705</v>
      </c>
      <c r="AG343" s="29" t="s">
        <v>705</v>
      </c>
      <c r="AH343" s="30"/>
      <c r="AI343" s="30"/>
      <c r="AJ343" s="30"/>
      <c r="AK343" s="32">
        <v>44206</v>
      </c>
      <c r="AL343" s="30" t="s">
        <v>1253</v>
      </c>
      <c r="AM343" s="30" t="s">
        <v>1688</v>
      </c>
      <c r="AN343" s="33" t="s">
        <v>1254</v>
      </c>
    </row>
    <row r="344" spans="1:40" ht="18" customHeight="1" x14ac:dyDescent="0.25">
      <c r="A344" s="28" t="s">
        <v>1689</v>
      </c>
      <c r="B344" s="29" t="s">
        <v>2274</v>
      </c>
      <c r="C344" s="30" t="s">
        <v>2303</v>
      </c>
      <c r="D344" s="30" t="s">
        <v>2303</v>
      </c>
      <c r="E344" s="30" t="s">
        <v>2303</v>
      </c>
      <c r="F344" s="30" t="s">
        <v>2276</v>
      </c>
      <c r="G344" s="30" t="s">
        <v>1236</v>
      </c>
      <c r="H344" s="30" t="s">
        <v>1236</v>
      </c>
      <c r="I344" s="30" t="s">
        <v>1622</v>
      </c>
      <c r="J344" s="30" t="s">
        <v>1117</v>
      </c>
      <c r="K344" s="30" t="s">
        <v>1237</v>
      </c>
      <c r="L344" s="30">
        <v>0</v>
      </c>
      <c r="M344" s="30">
        <v>0</v>
      </c>
      <c r="N344" s="30">
        <v>0</v>
      </c>
      <c r="O344" s="30">
        <v>89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0</v>
      </c>
      <c r="X344" s="30">
        <v>0</v>
      </c>
      <c r="Y344" s="30"/>
      <c r="Z344" s="31">
        <v>0</v>
      </c>
      <c r="AA344" s="30" t="b">
        <v>0</v>
      </c>
      <c r="AB344" s="29" t="s">
        <v>705</v>
      </c>
      <c r="AC344" s="30" t="b">
        <v>0</v>
      </c>
      <c r="AD344" s="29" t="s">
        <v>705</v>
      </c>
      <c r="AE344" s="29" t="s">
        <v>705</v>
      </c>
      <c r="AF344" s="29" t="s">
        <v>705</v>
      </c>
      <c r="AG344" s="29" t="s">
        <v>705</v>
      </c>
      <c r="AH344" s="30"/>
      <c r="AI344" s="30"/>
      <c r="AJ344" s="30"/>
      <c r="AK344" s="32">
        <v>41975</v>
      </c>
      <c r="AL344" s="30" t="s">
        <v>1253</v>
      </c>
      <c r="AM344" s="30"/>
      <c r="AN344" s="33"/>
    </row>
    <row r="345" spans="1:40" ht="18" customHeight="1" x14ac:dyDescent="0.25">
      <c r="A345" s="28" t="s">
        <v>1690</v>
      </c>
      <c r="B345" s="29" t="s">
        <v>1103</v>
      </c>
      <c r="C345" s="30" t="s">
        <v>2304</v>
      </c>
      <c r="D345" s="30" t="s">
        <v>2304</v>
      </c>
      <c r="E345" s="30" t="s">
        <v>2304</v>
      </c>
      <c r="F345" s="30" t="s">
        <v>2276</v>
      </c>
      <c r="G345" s="30" t="s">
        <v>1236</v>
      </c>
      <c r="H345" s="30" t="s">
        <v>1236</v>
      </c>
      <c r="I345" s="30" t="s">
        <v>1622</v>
      </c>
      <c r="J345" s="30" t="s">
        <v>1117</v>
      </c>
      <c r="K345" s="30" t="s">
        <v>1237</v>
      </c>
      <c r="L345" s="30">
        <v>0</v>
      </c>
      <c r="M345" s="30">
        <v>0</v>
      </c>
      <c r="N345" s="30">
        <v>0</v>
      </c>
      <c r="O345" s="30">
        <v>911</v>
      </c>
      <c r="P345" s="30">
        <v>0</v>
      </c>
      <c r="Q345" s="30">
        <v>0</v>
      </c>
      <c r="R345" s="30">
        <v>0</v>
      </c>
      <c r="S345" s="30">
        <v>0</v>
      </c>
      <c r="T345" s="30">
        <v>0</v>
      </c>
      <c r="U345" s="30">
        <v>0</v>
      </c>
      <c r="V345" s="30">
        <v>0</v>
      </c>
      <c r="W345" s="30">
        <v>0</v>
      </c>
      <c r="X345" s="30">
        <v>0</v>
      </c>
      <c r="Y345" s="30"/>
      <c r="Z345" s="31">
        <v>0</v>
      </c>
      <c r="AA345" s="30" t="b">
        <v>0</v>
      </c>
      <c r="AB345" s="29" t="s">
        <v>705</v>
      </c>
      <c r="AC345" s="30" t="b">
        <v>0</v>
      </c>
      <c r="AD345" s="29" t="s">
        <v>705</v>
      </c>
      <c r="AE345" s="29" t="s">
        <v>705</v>
      </c>
      <c r="AF345" s="29" t="s">
        <v>705</v>
      </c>
      <c r="AG345" s="29" t="s">
        <v>705</v>
      </c>
      <c r="AH345" s="30"/>
      <c r="AI345" s="30"/>
      <c r="AJ345" s="30"/>
      <c r="AK345" s="32">
        <v>44206</v>
      </c>
      <c r="AL345" s="30" t="s">
        <v>1253</v>
      </c>
      <c r="AM345" s="30"/>
      <c r="AN345" s="33"/>
    </row>
    <row r="346" spans="1:40" ht="18" customHeight="1" x14ac:dyDescent="0.25">
      <c r="A346" s="28" t="s">
        <v>1691</v>
      </c>
      <c r="B346" s="29" t="s">
        <v>1103</v>
      </c>
      <c r="C346" s="30" t="s">
        <v>2304</v>
      </c>
      <c r="D346" s="30" t="s">
        <v>2304</v>
      </c>
      <c r="E346" s="30" t="s">
        <v>2304</v>
      </c>
      <c r="F346" s="30" t="s">
        <v>2276</v>
      </c>
      <c r="G346" s="30" t="s">
        <v>1236</v>
      </c>
      <c r="H346" s="30" t="s">
        <v>1236</v>
      </c>
      <c r="I346" s="30" t="s">
        <v>1622</v>
      </c>
      <c r="J346" s="30" t="s">
        <v>1117</v>
      </c>
      <c r="K346" s="30" t="s">
        <v>1237</v>
      </c>
      <c r="L346" s="30">
        <v>0</v>
      </c>
      <c r="M346" s="30">
        <v>0</v>
      </c>
      <c r="N346" s="30">
        <v>0</v>
      </c>
      <c r="O346" s="30">
        <v>990</v>
      </c>
      <c r="P346" s="30">
        <v>0</v>
      </c>
      <c r="Q346" s="30">
        <v>0</v>
      </c>
      <c r="R346" s="30">
        <v>0</v>
      </c>
      <c r="S346" s="30">
        <v>2</v>
      </c>
      <c r="T346" s="30">
        <v>1.2</v>
      </c>
      <c r="U346" s="30">
        <v>1.2</v>
      </c>
      <c r="V346" s="30">
        <v>1.2</v>
      </c>
      <c r="W346" s="30">
        <v>1.2</v>
      </c>
      <c r="X346" s="30">
        <v>1.2</v>
      </c>
      <c r="Y346" s="30" t="s">
        <v>1263</v>
      </c>
      <c r="Z346" s="31">
        <v>0</v>
      </c>
      <c r="AA346" s="30" t="b">
        <v>0</v>
      </c>
      <c r="AB346" s="29" t="s">
        <v>705</v>
      </c>
      <c r="AC346" s="30" t="b">
        <v>0</v>
      </c>
      <c r="AD346" s="29" t="s">
        <v>705</v>
      </c>
      <c r="AE346" s="29" t="s">
        <v>705</v>
      </c>
      <c r="AF346" s="29" t="s">
        <v>705</v>
      </c>
      <c r="AG346" s="29" t="s">
        <v>705</v>
      </c>
      <c r="AH346" s="30"/>
      <c r="AI346" s="30"/>
      <c r="AJ346" s="30"/>
      <c r="AK346" s="30" t="s">
        <v>1275</v>
      </c>
      <c r="AL346" s="30" t="s">
        <v>1253</v>
      </c>
      <c r="AM346" s="32">
        <v>43041</v>
      </c>
      <c r="AN346" s="33" t="s">
        <v>1254</v>
      </c>
    </row>
    <row r="347" spans="1:40" ht="18" customHeight="1" x14ac:dyDescent="0.25">
      <c r="A347" s="28" t="s">
        <v>1692</v>
      </c>
      <c r="B347" s="29" t="s">
        <v>2274</v>
      </c>
      <c r="C347" s="30" t="s">
        <v>2305</v>
      </c>
      <c r="D347" s="30" t="s">
        <v>2305</v>
      </c>
      <c r="E347" s="30" t="s">
        <v>2305</v>
      </c>
      <c r="F347" s="30" t="s">
        <v>2276</v>
      </c>
      <c r="G347" s="30" t="s">
        <v>1236</v>
      </c>
      <c r="H347" s="30" t="s">
        <v>1236</v>
      </c>
      <c r="I347" s="30" t="s">
        <v>1622</v>
      </c>
      <c r="J347" s="30" t="s">
        <v>1118</v>
      </c>
      <c r="K347" s="30" t="s">
        <v>1237</v>
      </c>
      <c r="L347" s="30">
        <v>0</v>
      </c>
      <c r="M347" s="30">
        <v>0</v>
      </c>
      <c r="N347" s="30">
        <v>0</v>
      </c>
      <c r="O347" s="30">
        <v>156</v>
      </c>
      <c r="P347" s="30">
        <v>0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  <c r="V347" s="30">
        <v>0</v>
      </c>
      <c r="W347" s="30">
        <v>0</v>
      </c>
      <c r="X347" s="30">
        <v>0</v>
      </c>
      <c r="Y347" s="30"/>
      <c r="Z347" s="31">
        <v>0</v>
      </c>
      <c r="AA347" s="30" t="b">
        <v>0</v>
      </c>
      <c r="AB347" s="29" t="s">
        <v>705</v>
      </c>
      <c r="AC347" s="30" t="b">
        <v>0</v>
      </c>
      <c r="AD347" s="29" t="s">
        <v>705</v>
      </c>
      <c r="AE347" s="29" t="s">
        <v>705</v>
      </c>
      <c r="AF347" s="29" t="s">
        <v>705</v>
      </c>
      <c r="AG347" s="29" t="s">
        <v>705</v>
      </c>
      <c r="AH347" s="30"/>
      <c r="AI347" s="30"/>
      <c r="AJ347" s="30"/>
      <c r="AK347" s="32">
        <v>42556</v>
      </c>
      <c r="AL347" s="30" t="s">
        <v>1261</v>
      </c>
      <c r="AM347" s="30"/>
      <c r="AN347" s="33"/>
    </row>
    <row r="348" spans="1:40" ht="18" customHeight="1" x14ac:dyDescent="0.25">
      <c r="A348" s="28" t="s">
        <v>1693</v>
      </c>
      <c r="B348" s="29" t="s">
        <v>2274</v>
      </c>
      <c r="C348" s="30" t="s">
        <v>2305</v>
      </c>
      <c r="D348" s="30" t="s">
        <v>2305</v>
      </c>
      <c r="E348" s="30" t="s">
        <v>2305</v>
      </c>
      <c r="F348" s="30" t="s">
        <v>2276</v>
      </c>
      <c r="G348" s="30" t="s">
        <v>1236</v>
      </c>
      <c r="H348" s="30" t="s">
        <v>1236</v>
      </c>
      <c r="I348" s="30" t="s">
        <v>1622</v>
      </c>
      <c r="J348" s="30" t="s">
        <v>1118</v>
      </c>
      <c r="K348" s="30" t="s">
        <v>1237</v>
      </c>
      <c r="L348" s="30">
        <v>0</v>
      </c>
      <c r="M348" s="30">
        <v>0</v>
      </c>
      <c r="N348" s="30">
        <v>0</v>
      </c>
      <c r="O348" s="30">
        <v>157</v>
      </c>
      <c r="P348" s="30">
        <v>0</v>
      </c>
      <c r="Q348" s="30">
        <v>0</v>
      </c>
      <c r="R348" s="30">
        <v>0</v>
      </c>
      <c r="S348" s="30">
        <v>0</v>
      </c>
      <c r="T348" s="30">
        <v>0</v>
      </c>
      <c r="U348" s="30">
        <v>0</v>
      </c>
      <c r="V348" s="30">
        <v>0</v>
      </c>
      <c r="W348" s="30">
        <v>0</v>
      </c>
      <c r="X348" s="30">
        <v>0</v>
      </c>
      <c r="Y348" s="30"/>
      <c r="Z348" s="31">
        <v>0</v>
      </c>
      <c r="AA348" s="30" t="b">
        <v>0</v>
      </c>
      <c r="AB348" s="29" t="s">
        <v>705</v>
      </c>
      <c r="AC348" s="30" t="b">
        <v>0</v>
      </c>
      <c r="AD348" s="29" t="s">
        <v>705</v>
      </c>
      <c r="AE348" s="29" t="s">
        <v>705</v>
      </c>
      <c r="AF348" s="29" t="s">
        <v>705</v>
      </c>
      <c r="AG348" s="29" t="s">
        <v>705</v>
      </c>
      <c r="AH348" s="30"/>
      <c r="AI348" s="30"/>
      <c r="AJ348" s="30"/>
      <c r="AK348" s="30" t="s">
        <v>1298</v>
      </c>
      <c r="AL348" s="30" t="s">
        <v>1261</v>
      </c>
      <c r="AM348" s="30"/>
      <c r="AN348" s="33"/>
    </row>
    <row r="349" spans="1:40" ht="18" customHeight="1" x14ac:dyDescent="0.25">
      <c r="A349" s="28" t="s">
        <v>1694</v>
      </c>
      <c r="B349" s="29" t="s">
        <v>2274</v>
      </c>
      <c r="C349" s="30" t="s">
        <v>2305</v>
      </c>
      <c r="D349" s="30" t="s">
        <v>2305</v>
      </c>
      <c r="E349" s="30" t="s">
        <v>2305</v>
      </c>
      <c r="F349" s="30" t="s">
        <v>2276</v>
      </c>
      <c r="G349" s="30" t="s">
        <v>1236</v>
      </c>
      <c r="H349" s="30" t="s">
        <v>1236</v>
      </c>
      <c r="I349" s="30" t="s">
        <v>1622</v>
      </c>
      <c r="J349" s="30" t="s">
        <v>1118</v>
      </c>
      <c r="K349" s="30" t="s">
        <v>1237</v>
      </c>
      <c r="L349" s="30">
        <v>0</v>
      </c>
      <c r="M349" s="30">
        <v>0</v>
      </c>
      <c r="N349" s="30">
        <v>0</v>
      </c>
      <c r="O349" s="30">
        <v>636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  <c r="V349" s="30">
        <v>0</v>
      </c>
      <c r="W349" s="30">
        <v>0</v>
      </c>
      <c r="X349" s="30">
        <v>0</v>
      </c>
      <c r="Y349" s="30"/>
      <c r="Z349" s="31">
        <v>0</v>
      </c>
      <c r="AA349" s="30" t="b">
        <v>0</v>
      </c>
      <c r="AB349" s="29" t="s">
        <v>705</v>
      </c>
      <c r="AC349" s="30" t="b">
        <v>0</v>
      </c>
      <c r="AD349" s="29" t="s">
        <v>705</v>
      </c>
      <c r="AE349" s="29" t="s">
        <v>705</v>
      </c>
      <c r="AF349" s="29" t="s">
        <v>705</v>
      </c>
      <c r="AG349" s="29" t="s">
        <v>705</v>
      </c>
      <c r="AH349" s="30"/>
      <c r="AI349" s="30"/>
      <c r="AJ349" s="30"/>
      <c r="AK349" s="30" t="s">
        <v>1298</v>
      </c>
      <c r="AL349" s="30" t="s">
        <v>1261</v>
      </c>
      <c r="AM349" s="30"/>
      <c r="AN349" s="33"/>
    </row>
    <row r="350" spans="1:40" ht="18" customHeight="1" x14ac:dyDescent="0.25">
      <c r="A350" s="28" t="s">
        <v>1695</v>
      </c>
      <c r="B350" s="29" t="s">
        <v>2274</v>
      </c>
      <c r="C350" s="30" t="s">
        <v>2305</v>
      </c>
      <c r="D350" s="30" t="s">
        <v>2305</v>
      </c>
      <c r="E350" s="30" t="s">
        <v>2305</v>
      </c>
      <c r="F350" s="30" t="s">
        <v>2276</v>
      </c>
      <c r="G350" s="30" t="s">
        <v>1236</v>
      </c>
      <c r="H350" s="30" t="s">
        <v>1236</v>
      </c>
      <c r="I350" s="30" t="s">
        <v>1622</v>
      </c>
      <c r="J350" s="30" t="s">
        <v>1118</v>
      </c>
      <c r="K350" s="30" t="s">
        <v>1237</v>
      </c>
      <c r="L350" s="30">
        <v>0</v>
      </c>
      <c r="M350" s="30">
        <v>0</v>
      </c>
      <c r="N350" s="30">
        <v>0</v>
      </c>
      <c r="O350" s="30">
        <v>68</v>
      </c>
      <c r="P350" s="30">
        <v>0</v>
      </c>
      <c r="Q350" s="30">
        <v>0</v>
      </c>
      <c r="R350" s="30">
        <v>0</v>
      </c>
      <c r="S350" s="30">
        <v>0</v>
      </c>
      <c r="T350" s="30">
        <v>0</v>
      </c>
      <c r="U350" s="30">
        <v>0</v>
      </c>
      <c r="V350" s="30">
        <v>0</v>
      </c>
      <c r="W350" s="30">
        <v>0</v>
      </c>
      <c r="X350" s="30">
        <v>0</v>
      </c>
      <c r="Y350" s="30"/>
      <c r="Z350" s="31">
        <v>0</v>
      </c>
      <c r="AA350" s="30" t="b">
        <v>0</v>
      </c>
      <c r="AB350" s="29" t="s">
        <v>705</v>
      </c>
      <c r="AC350" s="30" t="b">
        <v>0</v>
      </c>
      <c r="AD350" s="29" t="s">
        <v>705</v>
      </c>
      <c r="AE350" s="29" t="s">
        <v>705</v>
      </c>
      <c r="AF350" s="29" t="s">
        <v>705</v>
      </c>
      <c r="AG350" s="29" t="s">
        <v>705</v>
      </c>
      <c r="AH350" s="30"/>
      <c r="AI350" s="30"/>
      <c r="AJ350" s="30"/>
      <c r="AK350" s="30" t="s">
        <v>1696</v>
      </c>
      <c r="AL350" s="30" t="s">
        <v>1253</v>
      </c>
      <c r="AM350" s="30"/>
      <c r="AN350" s="33"/>
    </row>
    <row r="351" spans="1:40" ht="18" customHeight="1" x14ac:dyDescent="0.25">
      <c r="A351" s="28" t="s">
        <v>1697</v>
      </c>
      <c r="B351" s="29" t="s">
        <v>1103</v>
      </c>
      <c r="C351" s="30" t="s">
        <v>2306</v>
      </c>
      <c r="D351" s="30" t="s">
        <v>2306</v>
      </c>
      <c r="E351" s="30" t="s">
        <v>2306</v>
      </c>
      <c r="F351" s="30" t="s">
        <v>2276</v>
      </c>
      <c r="G351" s="30" t="s">
        <v>1236</v>
      </c>
      <c r="H351" s="30" t="s">
        <v>1236</v>
      </c>
      <c r="I351" s="30" t="s">
        <v>1622</v>
      </c>
      <c r="J351" s="30" t="s">
        <v>1118</v>
      </c>
      <c r="K351" s="30" t="s">
        <v>1237</v>
      </c>
      <c r="L351" s="30">
        <v>0</v>
      </c>
      <c r="M351" s="30">
        <v>0</v>
      </c>
      <c r="N351" s="30">
        <v>0</v>
      </c>
      <c r="O351" s="30">
        <v>925</v>
      </c>
      <c r="P351" s="30">
        <v>0</v>
      </c>
      <c r="Q351" s="30">
        <v>0</v>
      </c>
      <c r="R351" s="30">
        <v>0</v>
      </c>
      <c r="S351" s="30">
        <v>2</v>
      </c>
      <c r="T351" s="30">
        <v>1.2</v>
      </c>
      <c r="U351" s="30">
        <v>1.2</v>
      </c>
      <c r="V351" s="30">
        <v>1.2</v>
      </c>
      <c r="W351" s="30">
        <v>1.2</v>
      </c>
      <c r="X351" s="30">
        <v>0</v>
      </c>
      <c r="Y351" s="30" t="s">
        <v>1263</v>
      </c>
      <c r="Z351" s="31">
        <v>0</v>
      </c>
      <c r="AA351" s="30" t="b">
        <v>0</v>
      </c>
      <c r="AB351" s="29" t="s">
        <v>705</v>
      </c>
      <c r="AC351" s="30" t="b">
        <v>0</v>
      </c>
      <c r="AD351" s="29" t="s">
        <v>705</v>
      </c>
      <c r="AE351" s="29" t="s">
        <v>705</v>
      </c>
      <c r="AF351" s="29" t="s">
        <v>705</v>
      </c>
      <c r="AG351" s="29" t="s">
        <v>705</v>
      </c>
      <c r="AH351" s="30"/>
      <c r="AI351" s="30"/>
      <c r="AJ351" s="30"/>
      <c r="AK351" s="30" t="s">
        <v>1386</v>
      </c>
      <c r="AL351" s="30" t="s">
        <v>1253</v>
      </c>
      <c r="AM351" s="32">
        <v>43011</v>
      </c>
      <c r="AN351" s="33" t="s">
        <v>1254</v>
      </c>
    </row>
    <row r="352" spans="1:40" ht="18" customHeight="1" x14ac:dyDescent="0.25">
      <c r="A352" s="28" t="s">
        <v>1698</v>
      </c>
      <c r="B352" s="29" t="s">
        <v>1103</v>
      </c>
      <c r="C352" s="30" t="s">
        <v>2306</v>
      </c>
      <c r="D352" s="30" t="s">
        <v>2306</v>
      </c>
      <c r="E352" s="30" t="s">
        <v>2306</v>
      </c>
      <c r="F352" s="30" t="s">
        <v>2276</v>
      </c>
      <c r="G352" s="30" t="s">
        <v>1236</v>
      </c>
      <c r="H352" s="30" t="s">
        <v>1236</v>
      </c>
      <c r="I352" s="30" t="s">
        <v>1622</v>
      </c>
      <c r="J352" s="30" t="s">
        <v>1118</v>
      </c>
      <c r="K352" s="30" t="s">
        <v>1237</v>
      </c>
      <c r="L352" s="30">
        <v>0</v>
      </c>
      <c r="M352" s="30">
        <v>0</v>
      </c>
      <c r="N352" s="30">
        <v>0</v>
      </c>
      <c r="O352" s="30">
        <v>935</v>
      </c>
      <c r="P352" s="30">
        <v>0</v>
      </c>
      <c r="Q352" s="30">
        <v>0</v>
      </c>
      <c r="R352" s="30">
        <v>0</v>
      </c>
      <c r="S352" s="30">
        <v>2</v>
      </c>
      <c r="T352" s="30">
        <v>1.2</v>
      </c>
      <c r="U352" s="30">
        <v>1.2</v>
      </c>
      <c r="V352" s="30">
        <v>1.2</v>
      </c>
      <c r="W352" s="30">
        <v>1.2</v>
      </c>
      <c r="X352" s="30">
        <v>0</v>
      </c>
      <c r="Y352" s="30" t="s">
        <v>1263</v>
      </c>
      <c r="Z352" s="31">
        <v>0</v>
      </c>
      <c r="AA352" s="30" t="b">
        <v>0</v>
      </c>
      <c r="AB352" s="29" t="s">
        <v>705</v>
      </c>
      <c r="AC352" s="30" t="b">
        <v>0</v>
      </c>
      <c r="AD352" s="29" t="s">
        <v>705</v>
      </c>
      <c r="AE352" s="29" t="s">
        <v>705</v>
      </c>
      <c r="AF352" s="29" t="s">
        <v>705</v>
      </c>
      <c r="AG352" s="29" t="s">
        <v>705</v>
      </c>
      <c r="AH352" s="30"/>
      <c r="AI352" s="30"/>
      <c r="AJ352" s="30"/>
      <c r="AK352" s="32">
        <v>43834</v>
      </c>
      <c r="AL352" s="30" t="s">
        <v>1254</v>
      </c>
      <c r="AM352" s="32">
        <v>43871</v>
      </c>
      <c r="AN352" s="33" t="s">
        <v>1254</v>
      </c>
    </row>
    <row r="353" spans="1:40" ht="18" customHeight="1" x14ac:dyDescent="0.25">
      <c r="A353" s="28" t="s">
        <v>1699</v>
      </c>
      <c r="B353" s="29" t="s">
        <v>1103</v>
      </c>
      <c r="C353" s="30" t="s">
        <v>2306</v>
      </c>
      <c r="D353" s="30" t="s">
        <v>2306</v>
      </c>
      <c r="E353" s="30" t="s">
        <v>2306</v>
      </c>
      <c r="F353" s="30" t="s">
        <v>2276</v>
      </c>
      <c r="G353" s="30" t="s">
        <v>1236</v>
      </c>
      <c r="H353" s="30" t="s">
        <v>1236</v>
      </c>
      <c r="I353" s="30" t="s">
        <v>1622</v>
      </c>
      <c r="J353" s="30" t="s">
        <v>1118</v>
      </c>
      <c r="K353" s="30" t="s">
        <v>1237</v>
      </c>
      <c r="L353" s="30">
        <v>0</v>
      </c>
      <c r="M353" s="30">
        <v>0</v>
      </c>
      <c r="N353" s="30">
        <v>0</v>
      </c>
      <c r="O353" s="30">
        <v>945</v>
      </c>
      <c r="P353" s="30">
        <v>0</v>
      </c>
      <c r="Q353" s="30">
        <v>0</v>
      </c>
      <c r="R353" s="30">
        <v>0</v>
      </c>
      <c r="S353" s="30">
        <v>2</v>
      </c>
      <c r="T353" s="30">
        <v>1.2</v>
      </c>
      <c r="U353" s="30">
        <v>1.2</v>
      </c>
      <c r="V353" s="30">
        <v>1.2</v>
      </c>
      <c r="W353" s="30">
        <v>1.2</v>
      </c>
      <c r="X353" s="30">
        <v>1.2</v>
      </c>
      <c r="Y353" s="30" t="s">
        <v>1263</v>
      </c>
      <c r="Z353" s="31">
        <v>0</v>
      </c>
      <c r="AA353" s="30" t="b">
        <v>0</v>
      </c>
      <c r="AB353" s="29" t="s">
        <v>705</v>
      </c>
      <c r="AC353" s="30" t="b">
        <v>0</v>
      </c>
      <c r="AD353" s="29" t="s">
        <v>705</v>
      </c>
      <c r="AE353" s="29" t="s">
        <v>705</v>
      </c>
      <c r="AF353" s="29" t="s">
        <v>705</v>
      </c>
      <c r="AG353" s="29" t="s">
        <v>705</v>
      </c>
      <c r="AH353" s="30"/>
      <c r="AI353" s="30"/>
      <c r="AJ353" s="30"/>
      <c r="AK353" s="30" t="s">
        <v>1416</v>
      </c>
      <c r="AL353" s="30" t="s">
        <v>1253</v>
      </c>
      <c r="AM353" s="32">
        <v>43041</v>
      </c>
      <c r="AN353" s="33" t="s">
        <v>1254</v>
      </c>
    </row>
    <row r="354" spans="1:40" ht="18" customHeight="1" x14ac:dyDescent="0.25">
      <c r="A354" s="28" t="s">
        <v>1700</v>
      </c>
      <c r="B354" s="29" t="s">
        <v>1103</v>
      </c>
      <c r="C354" s="30" t="s">
        <v>2306</v>
      </c>
      <c r="D354" s="30" t="s">
        <v>2306</v>
      </c>
      <c r="E354" s="30" t="s">
        <v>2306</v>
      </c>
      <c r="F354" s="30" t="s">
        <v>2276</v>
      </c>
      <c r="G354" s="30" t="s">
        <v>1236</v>
      </c>
      <c r="H354" s="30" t="s">
        <v>1236</v>
      </c>
      <c r="I354" s="30" t="s">
        <v>1622</v>
      </c>
      <c r="J354" s="30" t="s">
        <v>1118</v>
      </c>
      <c r="K354" s="30" t="s">
        <v>1237</v>
      </c>
      <c r="L354" s="30">
        <v>0</v>
      </c>
      <c r="M354" s="30">
        <v>0</v>
      </c>
      <c r="N354" s="30">
        <v>0</v>
      </c>
      <c r="O354" s="30">
        <v>950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/>
      <c r="Z354" s="31">
        <v>0</v>
      </c>
      <c r="AA354" s="30" t="b">
        <v>0</v>
      </c>
      <c r="AB354" s="29" t="s">
        <v>705</v>
      </c>
      <c r="AC354" s="30" t="b">
        <v>0</v>
      </c>
      <c r="AD354" s="29" t="s">
        <v>705</v>
      </c>
      <c r="AE354" s="29" t="s">
        <v>705</v>
      </c>
      <c r="AF354" s="29" t="s">
        <v>705</v>
      </c>
      <c r="AG354" s="29" t="s">
        <v>705</v>
      </c>
      <c r="AH354" s="30"/>
      <c r="AI354" s="30"/>
      <c r="AJ354" s="30"/>
      <c r="AK354" s="30" t="s">
        <v>1298</v>
      </c>
      <c r="AL354" s="30" t="s">
        <v>1701</v>
      </c>
      <c r="AM354" s="30" t="s">
        <v>1298</v>
      </c>
      <c r="AN354" s="33" t="s">
        <v>1253</v>
      </c>
    </row>
    <row r="355" spans="1:40" ht="18" customHeight="1" x14ac:dyDescent="0.25">
      <c r="A355" s="28" t="s">
        <v>1702</v>
      </c>
      <c r="B355" s="29" t="s">
        <v>1103</v>
      </c>
      <c r="C355" s="30" t="s">
        <v>2306</v>
      </c>
      <c r="D355" s="30" t="s">
        <v>2306</v>
      </c>
      <c r="E355" s="30" t="s">
        <v>2306</v>
      </c>
      <c r="F355" s="30" t="s">
        <v>2276</v>
      </c>
      <c r="G355" s="30" t="s">
        <v>1236</v>
      </c>
      <c r="H355" s="30" t="s">
        <v>1236</v>
      </c>
      <c r="I355" s="30" t="s">
        <v>1622</v>
      </c>
      <c r="J355" s="30" t="s">
        <v>1118</v>
      </c>
      <c r="K355" s="30" t="s">
        <v>1237</v>
      </c>
      <c r="L355" s="30">
        <v>0</v>
      </c>
      <c r="M355" s="30">
        <v>0</v>
      </c>
      <c r="N355" s="30">
        <v>0</v>
      </c>
      <c r="O355" s="30">
        <v>960</v>
      </c>
      <c r="P355" s="30">
        <v>0</v>
      </c>
      <c r="Q355" s="30">
        <v>0</v>
      </c>
      <c r="R355" s="30">
        <v>0</v>
      </c>
      <c r="S355" s="30">
        <v>2</v>
      </c>
      <c r="T355" s="30">
        <v>1.2</v>
      </c>
      <c r="U355" s="30">
        <v>1.2</v>
      </c>
      <c r="V355" s="30">
        <v>1.2</v>
      </c>
      <c r="W355" s="30">
        <v>1.2</v>
      </c>
      <c r="X355" s="30">
        <v>1.2</v>
      </c>
      <c r="Y355" s="30" t="s">
        <v>1263</v>
      </c>
      <c r="Z355" s="31">
        <v>0</v>
      </c>
      <c r="AA355" s="30" t="b">
        <v>0</v>
      </c>
      <c r="AB355" s="29" t="s">
        <v>705</v>
      </c>
      <c r="AC355" s="30" t="b">
        <v>0</v>
      </c>
      <c r="AD355" s="29" t="s">
        <v>705</v>
      </c>
      <c r="AE355" s="29" t="s">
        <v>705</v>
      </c>
      <c r="AF355" s="29" t="s">
        <v>705</v>
      </c>
      <c r="AG355" s="29" t="s">
        <v>705</v>
      </c>
      <c r="AH355" s="30"/>
      <c r="AI355" s="30"/>
      <c r="AJ355" s="30"/>
      <c r="AK355" s="32">
        <v>43834</v>
      </c>
      <c r="AL355" s="30" t="s">
        <v>1254</v>
      </c>
      <c r="AM355" s="32">
        <v>43834</v>
      </c>
      <c r="AN355" s="33" t="s">
        <v>1254</v>
      </c>
    </row>
    <row r="356" spans="1:40" ht="18" customHeight="1" x14ac:dyDescent="0.25">
      <c r="A356" s="28" t="s">
        <v>1703</v>
      </c>
      <c r="B356" s="29" t="s">
        <v>2274</v>
      </c>
      <c r="C356" s="30" t="s">
        <v>2307</v>
      </c>
      <c r="D356" s="30" t="s">
        <v>2307</v>
      </c>
      <c r="E356" s="30" t="s">
        <v>2307</v>
      </c>
      <c r="F356" s="30" t="s">
        <v>2276</v>
      </c>
      <c r="G356" s="30" t="s">
        <v>1236</v>
      </c>
      <c r="H356" s="30" t="s">
        <v>1236</v>
      </c>
      <c r="I356" s="30" t="s">
        <v>1704</v>
      </c>
      <c r="J356" s="30" t="s">
        <v>1121</v>
      </c>
      <c r="K356" s="30" t="s">
        <v>1237</v>
      </c>
      <c r="L356" s="30">
        <v>0</v>
      </c>
      <c r="M356" s="30">
        <v>0</v>
      </c>
      <c r="N356" s="30">
        <v>0</v>
      </c>
      <c r="O356" s="30">
        <v>100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/>
      <c r="Z356" s="31">
        <v>0</v>
      </c>
      <c r="AA356" s="30" t="b">
        <v>0</v>
      </c>
      <c r="AB356" s="29" t="s">
        <v>705</v>
      </c>
      <c r="AC356" s="30" t="b">
        <v>0</v>
      </c>
      <c r="AD356" s="29" t="s">
        <v>705</v>
      </c>
      <c r="AE356" s="29" t="s">
        <v>705</v>
      </c>
      <c r="AF356" s="29" t="s">
        <v>705</v>
      </c>
      <c r="AG356" s="29" t="s">
        <v>705</v>
      </c>
      <c r="AH356" s="30"/>
      <c r="AI356" s="30"/>
      <c r="AJ356" s="30"/>
      <c r="AK356" s="30" t="s">
        <v>1347</v>
      </c>
      <c r="AL356" s="30" t="s">
        <v>1348</v>
      </c>
      <c r="AM356" s="30"/>
      <c r="AN356" s="33"/>
    </row>
    <row r="357" spans="1:40" ht="18" customHeight="1" x14ac:dyDescent="0.25">
      <c r="A357" s="28" t="s">
        <v>1705</v>
      </c>
      <c r="B357" s="29" t="s">
        <v>1103</v>
      </c>
      <c r="C357" s="30" t="s">
        <v>2308</v>
      </c>
      <c r="D357" s="30" t="s">
        <v>2308</v>
      </c>
      <c r="E357" s="30" t="s">
        <v>2308</v>
      </c>
      <c r="F357" s="30" t="s">
        <v>2276</v>
      </c>
      <c r="G357" s="30" t="s">
        <v>1236</v>
      </c>
      <c r="H357" s="30" t="s">
        <v>1236</v>
      </c>
      <c r="I357" s="30" t="s">
        <v>1116</v>
      </c>
      <c r="J357" s="30" t="s">
        <v>1706</v>
      </c>
      <c r="K357" s="30" t="s">
        <v>1237</v>
      </c>
      <c r="L357" s="30">
        <v>0</v>
      </c>
      <c r="M357" s="30">
        <v>0</v>
      </c>
      <c r="N357" s="30">
        <v>0</v>
      </c>
      <c r="O357" s="30">
        <v>1040</v>
      </c>
      <c r="P357" s="30">
        <v>0</v>
      </c>
      <c r="Q357" s="30">
        <v>0</v>
      </c>
      <c r="R357" s="30">
        <v>0</v>
      </c>
      <c r="S357" s="30">
        <v>2</v>
      </c>
      <c r="T357" s="30">
        <v>1.2</v>
      </c>
      <c r="U357" s="30">
        <v>1.2</v>
      </c>
      <c r="V357" s="30">
        <v>1.2</v>
      </c>
      <c r="W357" s="30">
        <v>1.2</v>
      </c>
      <c r="X357" s="30">
        <v>0</v>
      </c>
      <c r="Y357" s="30" t="s">
        <v>1707</v>
      </c>
      <c r="Z357" s="31">
        <v>0</v>
      </c>
      <c r="AA357" s="30" t="b">
        <v>0</v>
      </c>
      <c r="AB357" s="29" t="s">
        <v>705</v>
      </c>
      <c r="AC357" s="30" t="b">
        <v>0</v>
      </c>
      <c r="AD357" s="29" t="s">
        <v>705</v>
      </c>
      <c r="AE357" s="29" t="s">
        <v>705</v>
      </c>
      <c r="AF357" s="29" t="s">
        <v>705</v>
      </c>
      <c r="AG357" s="29" t="s">
        <v>705</v>
      </c>
      <c r="AH357" s="30"/>
      <c r="AI357" s="30"/>
      <c r="AJ357" s="30"/>
      <c r="AK357" s="32">
        <v>41254</v>
      </c>
      <c r="AL357" s="30">
        <v>7777</v>
      </c>
      <c r="AM357" s="32">
        <v>44231</v>
      </c>
      <c r="AN357" s="33" t="s">
        <v>1254</v>
      </c>
    </row>
    <row r="358" spans="1:40" ht="18" customHeight="1" x14ac:dyDescent="0.25">
      <c r="A358" s="28" t="s">
        <v>1708</v>
      </c>
      <c r="B358" s="29" t="s">
        <v>1103</v>
      </c>
      <c r="C358" s="30" t="s">
        <v>2308</v>
      </c>
      <c r="D358" s="30" t="s">
        <v>2308</v>
      </c>
      <c r="E358" s="30" t="s">
        <v>2308</v>
      </c>
      <c r="F358" s="30" t="s">
        <v>2276</v>
      </c>
      <c r="G358" s="30" t="s">
        <v>1236</v>
      </c>
      <c r="H358" s="30" t="s">
        <v>1236</v>
      </c>
      <c r="I358" s="30" t="s">
        <v>1116</v>
      </c>
      <c r="J358" s="30" t="s">
        <v>1706</v>
      </c>
      <c r="K358" s="30" t="s">
        <v>1237</v>
      </c>
      <c r="L358" s="30">
        <v>0</v>
      </c>
      <c r="M358" s="30">
        <v>0</v>
      </c>
      <c r="N358" s="30">
        <v>0</v>
      </c>
      <c r="O358" s="30">
        <v>1050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/>
      <c r="Z358" s="31">
        <v>0</v>
      </c>
      <c r="AA358" s="30" t="b">
        <v>0</v>
      </c>
      <c r="AB358" s="29" t="s">
        <v>705</v>
      </c>
      <c r="AC358" s="30" t="b">
        <v>0</v>
      </c>
      <c r="AD358" s="29" t="s">
        <v>705</v>
      </c>
      <c r="AE358" s="29" t="s">
        <v>705</v>
      </c>
      <c r="AF358" s="29" t="s">
        <v>705</v>
      </c>
      <c r="AG358" s="29" t="s">
        <v>705</v>
      </c>
      <c r="AH358" s="30"/>
      <c r="AI358" s="30"/>
      <c r="AJ358" s="30"/>
      <c r="AK358" s="30" t="s">
        <v>1427</v>
      </c>
      <c r="AL358" s="30">
        <v>7777</v>
      </c>
      <c r="AM358" s="30"/>
      <c r="AN358" s="33"/>
    </row>
    <row r="359" spans="1:40" ht="18" customHeight="1" x14ac:dyDescent="0.25">
      <c r="A359" s="28" t="s">
        <v>1709</v>
      </c>
      <c r="B359" s="29" t="s">
        <v>1103</v>
      </c>
      <c r="C359" s="30" t="s">
        <v>2308</v>
      </c>
      <c r="D359" s="30" t="s">
        <v>2308</v>
      </c>
      <c r="E359" s="30" t="s">
        <v>2308</v>
      </c>
      <c r="F359" s="30" t="s">
        <v>2276</v>
      </c>
      <c r="G359" s="30" t="s">
        <v>1236</v>
      </c>
      <c r="H359" s="30" t="s">
        <v>1236</v>
      </c>
      <c r="I359" s="30" t="s">
        <v>1116</v>
      </c>
      <c r="J359" s="30" t="s">
        <v>1706</v>
      </c>
      <c r="K359" s="30" t="s">
        <v>1237</v>
      </c>
      <c r="L359" s="30">
        <v>0</v>
      </c>
      <c r="M359" s="30">
        <v>0</v>
      </c>
      <c r="N359" s="30">
        <v>0</v>
      </c>
      <c r="O359" s="30">
        <v>1055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/>
      <c r="Z359" s="31">
        <v>0</v>
      </c>
      <c r="AA359" s="30" t="b">
        <v>0</v>
      </c>
      <c r="AB359" s="29" t="s">
        <v>705</v>
      </c>
      <c r="AC359" s="30" t="b">
        <v>0</v>
      </c>
      <c r="AD359" s="29" t="s">
        <v>705</v>
      </c>
      <c r="AE359" s="29" t="s">
        <v>705</v>
      </c>
      <c r="AF359" s="29" t="s">
        <v>705</v>
      </c>
      <c r="AG359" s="29" t="s">
        <v>705</v>
      </c>
      <c r="AH359" s="30"/>
      <c r="AI359" s="30"/>
      <c r="AJ359" s="30"/>
      <c r="AK359" s="30" t="s">
        <v>1427</v>
      </c>
      <c r="AL359" s="30">
        <v>7777</v>
      </c>
      <c r="AM359" s="30"/>
      <c r="AN359" s="33"/>
    </row>
    <row r="360" spans="1:40" ht="18" customHeight="1" x14ac:dyDescent="0.25">
      <c r="A360" s="28" t="s">
        <v>1710</v>
      </c>
      <c r="B360" s="29" t="s">
        <v>2274</v>
      </c>
      <c r="C360" s="30" t="s">
        <v>2309</v>
      </c>
      <c r="D360" s="30" t="s">
        <v>2309</v>
      </c>
      <c r="E360" s="30" t="s">
        <v>2309</v>
      </c>
      <c r="F360" s="30" t="s">
        <v>2276</v>
      </c>
      <c r="G360" s="30" t="s">
        <v>1236</v>
      </c>
      <c r="H360" s="30" t="s">
        <v>1236</v>
      </c>
      <c r="I360" s="30" t="s">
        <v>1116</v>
      </c>
      <c r="J360" s="30" t="s">
        <v>1706</v>
      </c>
      <c r="K360" s="30" t="s">
        <v>1237</v>
      </c>
      <c r="L360" s="30">
        <v>0</v>
      </c>
      <c r="M360" s="30">
        <v>0</v>
      </c>
      <c r="N360" s="30">
        <v>0</v>
      </c>
      <c r="O360" s="30">
        <v>100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/>
      <c r="Z360" s="31">
        <v>0</v>
      </c>
      <c r="AA360" s="30" t="b">
        <v>0</v>
      </c>
      <c r="AB360" s="29" t="s">
        <v>705</v>
      </c>
      <c r="AC360" s="30" t="b">
        <v>0</v>
      </c>
      <c r="AD360" s="29" t="s">
        <v>705</v>
      </c>
      <c r="AE360" s="29" t="s">
        <v>705</v>
      </c>
      <c r="AF360" s="29" t="s">
        <v>705</v>
      </c>
      <c r="AG360" s="29" t="s">
        <v>705</v>
      </c>
      <c r="AH360" s="30"/>
      <c r="AI360" s="30"/>
      <c r="AJ360" s="30"/>
      <c r="AK360" s="32">
        <v>41401</v>
      </c>
      <c r="AL360" s="30"/>
      <c r="AM360" s="30"/>
      <c r="AN360" s="33"/>
    </row>
    <row r="361" spans="1:40" ht="18" customHeight="1" x14ac:dyDescent="0.25">
      <c r="A361" s="28" t="s">
        <v>1711</v>
      </c>
      <c r="B361" s="29" t="s">
        <v>2274</v>
      </c>
      <c r="C361" s="30" t="s">
        <v>2309</v>
      </c>
      <c r="D361" s="30" t="s">
        <v>2309</v>
      </c>
      <c r="E361" s="30" t="s">
        <v>2309</v>
      </c>
      <c r="F361" s="30" t="s">
        <v>2276</v>
      </c>
      <c r="G361" s="30" t="s">
        <v>1236</v>
      </c>
      <c r="H361" s="30" t="s">
        <v>1236</v>
      </c>
      <c r="I361" s="30" t="s">
        <v>1116</v>
      </c>
      <c r="J361" s="30" t="s">
        <v>1706</v>
      </c>
      <c r="K361" s="30" t="s">
        <v>1237</v>
      </c>
      <c r="L361" s="30">
        <v>0</v>
      </c>
      <c r="M361" s="30">
        <v>0</v>
      </c>
      <c r="N361" s="30">
        <v>0</v>
      </c>
      <c r="O361" s="30">
        <v>100.5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/>
      <c r="Z361" s="31">
        <v>0</v>
      </c>
      <c r="AA361" s="30" t="b">
        <v>0</v>
      </c>
      <c r="AB361" s="29" t="s">
        <v>705</v>
      </c>
      <c r="AC361" s="30" t="b">
        <v>0</v>
      </c>
      <c r="AD361" s="29" t="s">
        <v>705</v>
      </c>
      <c r="AE361" s="29" t="s">
        <v>705</v>
      </c>
      <c r="AF361" s="29" t="s">
        <v>705</v>
      </c>
      <c r="AG361" s="29" t="s">
        <v>705</v>
      </c>
      <c r="AH361" s="30"/>
      <c r="AI361" s="30"/>
      <c r="AJ361" s="30"/>
      <c r="AK361" s="32">
        <v>41406</v>
      </c>
      <c r="AL361" s="30">
        <v>7777</v>
      </c>
      <c r="AM361" s="32">
        <v>41467</v>
      </c>
      <c r="AN361" s="33">
        <v>7777</v>
      </c>
    </row>
    <row r="362" spans="1:40" ht="18" customHeight="1" x14ac:dyDescent="0.25">
      <c r="A362" s="28" t="s">
        <v>1712</v>
      </c>
      <c r="B362" s="29" t="s">
        <v>2274</v>
      </c>
      <c r="C362" s="30" t="s">
        <v>2309</v>
      </c>
      <c r="D362" s="30" t="s">
        <v>2309</v>
      </c>
      <c r="E362" s="30" t="s">
        <v>2309</v>
      </c>
      <c r="F362" s="30" t="s">
        <v>2276</v>
      </c>
      <c r="G362" s="30" t="s">
        <v>1236</v>
      </c>
      <c r="H362" s="30" t="s">
        <v>1236</v>
      </c>
      <c r="I362" s="30" t="s">
        <v>1116</v>
      </c>
      <c r="J362" s="30" t="s">
        <v>1706</v>
      </c>
      <c r="K362" s="30" t="s">
        <v>1237</v>
      </c>
      <c r="L362" s="30">
        <v>0</v>
      </c>
      <c r="M362" s="30">
        <v>0</v>
      </c>
      <c r="N362" s="30">
        <v>0</v>
      </c>
      <c r="O362" s="30">
        <v>110.5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/>
      <c r="Z362" s="31">
        <v>0</v>
      </c>
      <c r="AA362" s="30" t="b">
        <v>0</v>
      </c>
      <c r="AB362" s="29" t="s">
        <v>705</v>
      </c>
      <c r="AC362" s="30" t="b">
        <v>0</v>
      </c>
      <c r="AD362" s="29" t="s">
        <v>705</v>
      </c>
      <c r="AE362" s="29" t="s">
        <v>705</v>
      </c>
      <c r="AF362" s="29" t="s">
        <v>705</v>
      </c>
      <c r="AG362" s="29" t="s">
        <v>705</v>
      </c>
      <c r="AH362" s="30"/>
      <c r="AI362" s="30"/>
      <c r="AJ362" s="30"/>
      <c r="AK362" s="32">
        <v>42045</v>
      </c>
      <c r="AL362" s="30" t="s">
        <v>1328</v>
      </c>
      <c r="AM362" s="30"/>
      <c r="AN362" s="33"/>
    </row>
    <row r="363" spans="1:40" ht="18" customHeight="1" x14ac:dyDescent="0.25">
      <c r="A363" s="28" t="s">
        <v>1713</v>
      </c>
      <c r="B363" s="29" t="s">
        <v>2274</v>
      </c>
      <c r="C363" s="30" t="s">
        <v>2309</v>
      </c>
      <c r="D363" s="30" t="s">
        <v>2309</v>
      </c>
      <c r="E363" s="30" t="s">
        <v>2309</v>
      </c>
      <c r="F363" s="30" t="s">
        <v>2276</v>
      </c>
      <c r="G363" s="30" t="s">
        <v>1236</v>
      </c>
      <c r="H363" s="30" t="s">
        <v>1236</v>
      </c>
      <c r="I363" s="30" t="s">
        <v>1116</v>
      </c>
      <c r="J363" s="30" t="s">
        <v>1706</v>
      </c>
      <c r="K363" s="30" t="s">
        <v>1237</v>
      </c>
      <c r="L363" s="30">
        <v>0</v>
      </c>
      <c r="M363" s="30">
        <v>0</v>
      </c>
      <c r="N363" s="30">
        <v>0</v>
      </c>
      <c r="O363" s="30">
        <v>119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/>
      <c r="Z363" s="31">
        <v>0</v>
      </c>
      <c r="AA363" s="30" t="b">
        <v>0</v>
      </c>
      <c r="AB363" s="29" t="s">
        <v>705</v>
      </c>
      <c r="AC363" s="30" t="b">
        <v>0</v>
      </c>
      <c r="AD363" s="29" t="s">
        <v>705</v>
      </c>
      <c r="AE363" s="29" t="s">
        <v>705</v>
      </c>
      <c r="AF363" s="29" t="s">
        <v>705</v>
      </c>
      <c r="AG363" s="29" t="s">
        <v>705</v>
      </c>
      <c r="AH363" s="30"/>
      <c r="AI363" s="30"/>
      <c r="AJ363" s="30"/>
      <c r="AK363" s="32">
        <v>41401</v>
      </c>
      <c r="AL363" s="30"/>
      <c r="AM363" s="30"/>
      <c r="AN363" s="33"/>
    </row>
    <row r="364" spans="1:40" ht="18" customHeight="1" x14ac:dyDescent="0.25">
      <c r="A364" s="28" t="s">
        <v>1714</v>
      </c>
      <c r="B364" s="29" t="s">
        <v>2274</v>
      </c>
      <c r="C364" s="30" t="s">
        <v>2309</v>
      </c>
      <c r="D364" s="30" t="s">
        <v>2309</v>
      </c>
      <c r="E364" s="30" t="s">
        <v>2309</v>
      </c>
      <c r="F364" s="30" t="s">
        <v>2276</v>
      </c>
      <c r="G364" s="30" t="s">
        <v>1236</v>
      </c>
      <c r="H364" s="30" t="s">
        <v>1236</v>
      </c>
      <c r="I364" s="30" t="s">
        <v>1116</v>
      </c>
      <c r="J364" s="30" t="s">
        <v>1706</v>
      </c>
      <c r="K364" s="30" t="s">
        <v>1237</v>
      </c>
      <c r="L364" s="30">
        <v>0</v>
      </c>
      <c r="M364" s="30">
        <v>0</v>
      </c>
      <c r="N364" s="30">
        <v>0</v>
      </c>
      <c r="O364" s="30">
        <v>119.5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/>
      <c r="Z364" s="31">
        <v>0</v>
      </c>
      <c r="AA364" s="30" t="b">
        <v>0</v>
      </c>
      <c r="AB364" s="29" t="s">
        <v>705</v>
      </c>
      <c r="AC364" s="30" t="b">
        <v>0</v>
      </c>
      <c r="AD364" s="29" t="s">
        <v>705</v>
      </c>
      <c r="AE364" s="29" t="s">
        <v>705</v>
      </c>
      <c r="AF364" s="29" t="s">
        <v>705</v>
      </c>
      <c r="AG364" s="29" t="s">
        <v>705</v>
      </c>
      <c r="AH364" s="30"/>
      <c r="AI364" s="30"/>
      <c r="AJ364" s="30"/>
      <c r="AK364" s="32">
        <v>41401</v>
      </c>
      <c r="AL364" s="30"/>
      <c r="AM364" s="30"/>
      <c r="AN364" s="33"/>
    </row>
    <row r="365" spans="1:40" ht="18" customHeight="1" x14ac:dyDescent="0.25">
      <c r="A365" s="28" t="s">
        <v>1715</v>
      </c>
      <c r="B365" s="29" t="s">
        <v>2274</v>
      </c>
      <c r="C365" s="30" t="s">
        <v>2309</v>
      </c>
      <c r="D365" s="30" t="s">
        <v>2309</v>
      </c>
      <c r="E365" s="30" t="s">
        <v>2309</v>
      </c>
      <c r="F365" s="30" t="s">
        <v>2276</v>
      </c>
      <c r="G365" s="30" t="s">
        <v>1236</v>
      </c>
      <c r="H365" s="30" t="s">
        <v>1236</v>
      </c>
      <c r="I365" s="30" t="s">
        <v>1116</v>
      </c>
      <c r="J365" s="30" t="s">
        <v>1706</v>
      </c>
      <c r="K365" s="30" t="s">
        <v>1237</v>
      </c>
      <c r="L365" s="30">
        <v>0</v>
      </c>
      <c r="M365" s="30">
        <v>0</v>
      </c>
      <c r="N365" s="30">
        <v>0</v>
      </c>
      <c r="O365" s="30">
        <v>68.5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/>
      <c r="Z365" s="31">
        <v>0</v>
      </c>
      <c r="AA365" s="30" t="b">
        <v>0</v>
      </c>
      <c r="AB365" s="29" t="s">
        <v>705</v>
      </c>
      <c r="AC365" s="30" t="b">
        <v>0</v>
      </c>
      <c r="AD365" s="29" t="s">
        <v>705</v>
      </c>
      <c r="AE365" s="29" t="s">
        <v>705</v>
      </c>
      <c r="AF365" s="29" t="s">
        <v>705</v>
      </c>
      <c r="AG365" s="29" t="s">
        <v>705</v>
      </c>
      <c r="AH365" s="30"/>
      <c r="AI365" s="30"/>
      <c r="AJ365" s="30"/>
      <c r="AK365" s="32">
        <v>41254</v>
      </c>
      <c r="AL365" s="30">
        <v>7777</v>
      </c>
      <c r="AM365" s="32">
        <v>41254</v>
      </c>
      <c r="AN365" s="33">
        <v>7777</v>
      </c>
    </row>
    <row r="366" spans="1:40" ht="18" customHeight="1" x14ac:dyDescent="0.25">
      <c r="A366" s="28" t="s">
        <v>1716</v>
      </c>
      <c r="B366" s="29" t="s">
        <v>2274</v>
      </c>
      <c r="C366" s="30" t="s">
        <v>2309</v>
      </c>
      <c r="D366" s="30" t="s">
        <v>2309</v>
      </c>
      <c r="E366" s="30" t="s">
        <v>2309</v>
      </c>
      <c r="F366" s="30" t="s">
        <v>2276</v>
      </c>
      <c r="G366" s="30" t="s">
        <v>1236</v>
      </c>
      <c r="H366" s="30" t="s">
        <v>1236</v>
      </c>
      <c r="I366" s="30" t="s">
        <v>1116</v>
      </c>
      <c r="J366" s="30" t="s">
        <v>1706</v>
      </c>
      <c r="K366" s="30" t="s">
        <v>1237</v>
      </c>
      <c r="L366" s="30">
        <v>0</v>
      </c>
      <c r="M366" s="30">
        <v>0</v>
      </c>
      <c r="N366" s="30">
        <v>0</v>
      </c>
      <c r="O366" s="30">
        <v>69.5</v>
      </c>
      <c r="P366" s="30">
        <v>0</v>
      </c>
      <c r="Q366" s="30">
        <v>0</v>
      </c>
      <c r="R366" s="30">
        <v>0</v>
      </c>
      <c r="S366" s="30">
        <v>0</v>
      </c>
      <c r="T366" s="30">
        <v>0</v>
      </c>
      <c r="U366" s="30">
        <v>0</v>
      </c>
      <c r="V366" s="30">
        <v>0</v>
      </c>
      <c r="W366" s="30">
        <v>0</v>
      </c>
      <c r="X366" s="30">
        <v>0</v>
      </c>
      <c r="Y366" s="30"/>
      <c r="Z366" s="31">
        <v>0</v>
      </c>
      <c r="AA366" s="30" t="b">
        <v>0</v>
      </c>
      <c r="AB366" s="29" t="s">
        <v>705</v>
      </c>
      <c r="AC366" s="30" t="b">
        <v>0</v>
      </c>
      <c r="AD366" s="29" t="s">
        <v>705</v>
      </c>
      <c r="AE366" s="29" t="s">
        <v>705</v>
      </c>
      <c r="AF366" s="29" t="s">
        <v>705</v>
      </c>
      <c r="AG366" s="29" t="s">
        <v>705</v>
      </c>
      <c r="AH366" s="30"/>
      <c r="AI366" s="30"/>
      <c r="AJ366" s="30"/>
      <c r="AK366" s="32">
        <v>41254</v>
      </c>
      <c r="AL366" s="30">
        <v>7777</v>
      </c>
      <c r="AM366" s="32">
        <v>41254</v>
      </c>
      <c r="AN366" s="33">
        <v>7777</v>
      </c>
    </row>
    <row r="367" spans="1:40" ht="18" customHeight="1" x14ac:dyDescent="0.25">
      <c r="A367" s="28" t="s">
        <v>1717</v>
      </c>
      <c r="B367" s="29" t="s">
        <v>2274</v>
      </c>
      <c r="C367" s="30" t="s">
        <v>2309</v>
      </c>
      <c r="D367" s="30" t="s">
        <v>2309</v>
      </c>
      <c r="E367" s="30" t="s">
        <v>2309</v>
      </c>
      <c r="F367" s="30" t="s">
        <v>2276</v>
      </c>
      <c r="G367" s="30" t="s">
        <v>1236</v>
      </c>
      <c r="H367" s="30" t="s">
        <v>1236</v>
      </c>
      <c r="I367" s="30" t="s">
        <v>1116</v>
      </c>
      <c r="J367" s="30" t="s">
        <v>1706</v>
      </c>
      <c r="K367" s="30" t="s">
        <v>1237</v>
      </c>
      <c r="L367" s="30">
        <v>0</v>
      </c>
      <c r="M367" s="30">
        <v>0</v>
      </c>
      <c r="N367" s="30">
        <v>0</v>
      </c>
      <c r="O367" s="30">
        <v>70</v>
      </c>
      <c r="P367" s="30">
        <v>0</v>
      </c>
      <c r="Q367" s="30">
        <v>0</v>
      </c>
      <c r="R367" s="30">
        <v>0</v>
      </c>
      <c r="S367" s="30">
        <v>0</v>
      </c>
      <c r="T367" s="30">
        <v>0</v>
      </c>
      <c r="U367" s="30">
        <v>0</v>
      </c>
      <c r="V367" s="30">
        <v>0</v>
      </c>
      <c r="W367" s="30">
        <v>0</v>
      </c>
      <c r="X367" s="30">
        <v>0</v>
      </c>
      <c r="Y367" s="30"/>
      <c r="Z367" s="31">
        <v>0</v>
      </c>
      <c r="AA367" s="30" t="b">
        <v>0</v>
      </c>
      <c r="AB367" s="29" t="s">
        <v>705</v>
      </c>
      <c r="AC367" s="30" t="b">
        <v>0</v>
      </c>
      <c r="AD367" s="29" t="s">
        <v>705</v>
      </c>
      <c r="AE367" s="29" t="s">
        <v>705</v>
      </c>
      <c r="AF367" s="29" t="s">
        <v>705</v>
      </c>
      <c r="AG367" s="29" t="s">
        <v>705</v>
      </c>
      <c r="AH367" s="30"/>
      <c r="AI367" s="30"/>
      <c r="AJ367" s="30"/>
      <c r="AK367" s="32">
        <v>41254</v>
      </c>
      <c r="AL367" s="30">
        <v>7777</v>
      </c>
      <c r="AM367" s="32">
        <v>41254</v>
      </c>
      <c r="AN367" s="33">
        <v>7777</v>
      </c>
    </row>
    <row r="368" spans="1:40" ht="18" customHeight="1" x14ac:dyDescent="0.25">
      <c r="A368" s="28" t="s">
        <v>1718</v>
      </c>
      <c r="B368" s="29" t="s">
        <v>2274</v>
      </c>
      <c r="C368" s="30" t="s">
        <v>2309</v>
      </c>
      <c r="D368" s="30" t="s">
        <v>2309</v>
      </c>
      <c r="E368" s="30" t="s">
        <v>2309</v>
      </c>
      <c r="F368" s="30" t="s">
        <v>2276</v>
      </c>
      <c r="G368" s="30" t="s">
        <v>1236</v>
      </c>
      <c r="H368" s="30" t="s">
        <v>1236</v>
      </c>
      <c r="I368" s="30" t="s">
        <v>1116</v>
      </c>
      <c r="J368" s="30" t="s">
        <v>1706</v>
      </c>
      <c r="K368" s="30" t="s">
        <v>1237</v>
      </c>
      <c r="L368" s="30">
        <v>0</v>
      </c>
      <c r="M368" s="30">
        <v>0</v>
      </c>
      <c r="N368" s="30">
        <v>0</v>
      </c>
      <c r="O368" s="30">
        <v>70.5</v>
      </c>
      <c r="P368" s="30">
        <v>0</v>
      </c>
      <c r="Q368" s="30">
        <v>0</v>
      </c>
      <c r="R368" s="30">
        <v>0</v>
      </c>
      <c r="S368" s="30">
        <v>0</v>
      </c>
      <c r="T368" s="30">
        <v>0</v>
      </c>
      <c r="U368" s="30">
        <v>0</v>
      </c>
      <c r="V368" s="30">
        <v>0</v>
      </c>
      <c r="W368" s="30">
        <v>0</v>
      </c>
      <c r="X368" s="30">
        <v>0</v>
      </c>
      <c r="Y368" s="30"/>
      <c r="Z368" s="31">
        <v>0</v>
      </c>
      <c r="AA368" s="30" t="b">
        <v>0</v>
      </c>
      <c r="AB368" s="29" t="s">
        <v>705</v>
      </c>
      <c r="AC368" s="30" t="b">
        <v>0</v>
      </c>
      <c r="AD368" s="29" t="s">
        <v>705</v>
      </c>
      <c r="AE368" s="29" t="s">
        <v>705</v>
      </c>
      <c r="AF368" s="29" t="s">
        <v>705</v>
      </c>
      <c r="AG368" s="29" t="s">
        <v>705</v>
      </c>
      <c r="AH368" s="30"/>
      <c r="AI368" s="30"/>
      <c r="AJ368" s="30"/>
      <c r="AK368" s="32">
        <v>41254</v>
      </c>
      <c r="AL368" s="30">
        <v>7777</v>
      </c>
      <c r="AM368" s="32">
        <v>41254</v>
      </c>
      <c r="AN368" s="33">
        <v>7777</v>
      </c>
    </row>
    <row r="369" spans="1:40" ht="18" customHeight="1" x14ac:dyDescent="0.25">
      <c r="A369" s="28" t="s">
        <v>1719</v>
      </c>
      <c r="B369" s="29" t="s">
        <v>2274</v>
      </c>
      <c r="C369" s="30" t="s">
        <v>2309</v>
      </c>
      <c r="D369" s="30" t="s">
        <v>2309</v>
      </c>
      <c r="E369" s="30" t="s">
        <v>2309</v>
      </c>
      <c r="F369" s="30" t="s">
        <v>2276</v>
      </c>
      <c r="G369" s="30" t="s">
        <v>1236</v>
      </c>
      <c r="H369" s="30" t="s">
        <v>1236</v>
      </c>
      <c r="I369" s="30" t="s">
        <v>1116</v>
      </c>
      <c r="J369" s="30" t="s">
        <v>1706</v>
      </c>
      <c r="K369" s="30" t="s">
        <v>1237</v>
      </c>
      <c r="L369" s="30">
        <v>0</v>
      </c>
      <c r="M369" s="30">
        <v>0</v>
      </c>
      <c r="N369" s="30">
        <v>0</v>
      </c>
      <c r="O369" s="30">
        <v>78.5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/>
      <c r="Z369" s="31">
        <v>0</v>
      </c>
      <c r="AA369" s="30" t="b">
        <v>0</v>
      </c>
      <c r="AB369" s="29" t="s">
        <v>705</v>
      </c>
      <c r="AC369" s="30" t="b">
        <v>0</v>
      </c>
      <c r="AD369" s="29" t="s">
        <v>705</v>
      </c>
      <c r="AE369" s="29" t="s">
        <v>705</v>
      </c>
      <c r="AF369" s="29" t="s">
        <v>705</v>
      </c>
      <c r="AG369" s="29" t="s">
        <v>705</v>
      </c>
      <c r="AH369" s="30"/>
      <c r="AI369" s="30"/>
      <c r="AJ369" s="30"/>
      <c r="AK369" s="32">
        <v>41254</v>
      </c>
      <c r="AL369" s="30">
        <v>7777</v>
      </c>
      <c r="AM369" s="32">
        <v>41254</v>
      </c>
      <c r="AN369" s="33">
        <v>7777</v>
      </c>
    </row>
    <row r="370" spans="1:40" ht="18" customHeight="1" x14ac:dyDescent="0.25">
      <c r="A370" s="28" t="s">
        <v>1720</v>
      </c>
      <c r="B370" s="29" t="s">
        <v>2274</v>
      </c>
      <c r="C370" s="30" t="s">
        <v>2309</v>
      </c>
      <c r="D370" s="30" t="s">
        <v>2309</v>
      </c>
      <c r="E370" s="30" t="s">
        <v>2309</v>
      </c>
      <c r="F370" s="30" t="s">
        <v>2276</v>
      </c>
      <c r="G370" s="30" t="s">
        <v>1236</v>
      </c>
      <c r="H370" s="30" t="s">
        <v>1236</v>
      </c>
      <c r="I370" s="30" t="s">
        <v>1116</v>
      </c>
      <c r="J370" s="30" t="s">
        <v>1706</v>
      </c>
      <c r="K370" s="30" t="s">
        <v>1237</v>
      </c>
      <c r="L370" s="30">
        <v>0</v>
      </c>
      <c r="M370" s="30">
        <v>0</v>
      </c>
      <c r="N370" s="30">
        <v>0</v>
      </c>
      <c r="O370" s="30">
        <v>79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/>
      <c r="Z370" s="31">
        <v>0</v>
      </c>
      <c r="AA370" s="30" t="b">
        <v>0</v>
      </c>
      <c r="AB370" s="29" t="s">
        <v>705</v>
      </c>
      <c r="AC370" s="30" t="b">
        <v>0</v>
      </c>
      <c r="AD370" s="29" t="s">
        <v>705</v>
      </c>
      <c r="AE370" s="29" t="s">
        <v>705</v>
      </c>
      <c r="AF370" s="29" t="s">
        <v>705</v>
      </c>
      <c r="AG370" s="29" t="s">
        <v>705</v>
      </c>
      <c r="AH370" s="30"/>
      <c r="AI370" s="30"/>
      <c r="AJ370" s="30"/>
      <c r="AK370" s="32">
        <v>41254</v>
      </c>
      <c r="AL370" s="30">
        <v>7777</v>
      </c>
      <c r="AM370" s="32">
        <v>41254</v>
      </c>
      <c r="AN370" s="33">
        <v>7777</v>
      </c>
    </row>
    <row r="371" spans="1:40" ht="18" customHeight="1" x14ac:dyDescent="0.25">
      <c r="A371" s="28" t="s">
        <v>1721</v>
      </c>
      <c r="B371" s="29" t="s">
        <v>2274</v>
      </c>
      <c r="C371" s="30" t="s">
        <v>2309</v>
      </c>
      <c r="D371" s="30" t="s">
        <v>2309</v>
      </c>
      <c r="E371" s="30" t="s">
        <v>2309</v>
      </c>
      <c r="F371" s="30" t="s">
        <v>2276</v>
      </c>
      <c r="G371" s="30" t="s">
        <v>1236</v>
      </c>
      <c r="H371" s="30" t="s">
        <v>1236</v>
      </c>
      <c r="I371" s="30" t="s">
        <v>1116</v>
      </c>
      <c r="J371" s="30" t="s">
        <v>1706</v>
      </c>
      <c r="K371" s="30" t="s">
        <v>1237</v>
      </c>
      <c r="L371" s="30">
        <v>0</v>
      </c>
      <c r="M371" s="30">
        <v>0</v>
      </c>
      <c r="N371" s="30">
        <v>0</v>
      </c>
      <c r="O371" s="30">
        <v>79.5</v>
      </c>
      <c r="P371" s="30">
        <v>0</v>
      </c>
      <c r="Q371" s="30">
        <v>0</v>
      </c>
      <c r="R371" s="30">
        <v>0</v>
      </c>
      <c r="S371" s="30">
        <v>0</v>
      </c>
      <c r="T371" s="30">
        <v>0</v>
      </c>
      <c r="U371" s="30">
        <v>0</v>
      </c>
      <c r="V371" s="30">
        <v>0</v>
      </c>
      <c r="W371" s="30">
        <v>0</v>
      </c>
      <c r="X371" s="30">
        <v>0</v>
      </c>
      <c r="Y371" s="30"/>
      <c r="Z371" s="31">
        <v>0</v>
      </c>
      <c r="AA371" s="30" t="b">
        <v>0</v>
      </c>
      <c r="AB371" s="29" t="s">
        <v>705</v>
      </c>
      <c r="AC371" s="30" t="b">
        <v>0</v>
      </c>
      <c r="AD371" s="29" t="s">
        <v>705</v>
      </c>
      <c r="AE371" s="29" t="s">
        <v>705</v>
      </c>
      <c r="AF371" s="29" t="s">
        <v>705</v>
      </c>
      <c r="AG371" s="29" t="s">
        <v>705</v>
      </c>
      <c r="AH371" s="30"/>
      <c r="AI371" s="30"/>
      <c r="AJ371" s="30"/>
      <c r="AK371" s="32">
        <v>41254</v>
      </c>
      <c r="AL371" s="30">
        <v>7777</v>
      </c>
      <c r="AM371" s="32">
        <v>41254</v>
      </c>
      <c r="AN371" s="33">
        <v>7777</v>
      </c>
    </row>
    <row r="372" spans="1:40" ht="18" customHeight="1" x14ac:dyDescent="0.25">
      <c r="A372" s="28" t="s">
        <v>1722</v>
      </c>
      <c r="B372" s="29" t="s">
        <v>2274</v>
      </c>
      <c r="C372" s="30" t="s">
        <v>2309</v>
      </c>
      <c r="D372" s="30" t="s">
        <v>2309</v>
      </c>
      <c r="E372" s="30" t="s">
        <v>2309</v>
      </c>
      <c r="F372" s="30" t="s">
        <v>2276</v>
      </c>
      <c r="G372" s="30" t="s">
        <v>1236</v>
      </c>
      <c r="H372" s="30" t="s">
        <v>1236</v>
      </c>
      <c r="I372" s="30" t="s">
        <v>1116</v>
      </c>
      <c r="J372" s="30" t="s">
        <v>1706</v>
      </c>
      <c r="K372" s="30" t="s">
        <v>1237</v>
      </c>
      <c r="L372" s="30">
        <v>0</v>
      </c>
      <c r="M372" s="30">
        <v>0</v>
      </c>
      <c r="N372" s="30">
        <v>0</v>
      </c>
      <c r="O372" s="30">
        <v>80</v>
      </c>
      <c r="P372" s="30">
        <v>0</v>
      </c>
      <c r="Q372" s="30">
        <v>0</v>
      </c>
      <c r="R372" s="30">
        <v>0</v>
      </c>
      <c r="S372" s="30">
        <v>0</v>
      </c>
      <c r="T372" s="30">
        <v>0</v>
      </c>
      <c r="U372" s="30">
        <v>0</v>
      </c>
      <c r="V372" s="30">
        <v>0</v>
      </c>
      <c r="W372" s="30">
        <v>0</v>
      </c>
      <c r="X372" s="30">
        <v>0</v>
      </c>
      <c r="Y372" s="30"/>
      <c r="Z372" s="31">
        <v>0</v>
      </c>
      <c r="AA372" s="30" t="b">
        <v>0</v>
      </c>
      <c r="AB372" s="29" t="s">
        <v>705</v>
      </c>
      <c r="AC372" s="30" t="b">
        <v>0</v>
      </c>
      <c r="AD372" s="29" t="s">
        <v>705</v>
      </c>
      <c r="AE372" s="29" t="s">
        <v>705</v>
      </c>
      <c r="AF372" s="29" t="s">
        <v>705</v>
      </c>
      <c r="AG372" s="29" t="s">
        <v>705</v>
      </c>
      <c r="AH372" s="30"/>
      <c r="AI372" s="30"/>
      <c r="AJ372" s="30"/>
      <c r="AK372" s="32">
        <v>41254</v>
      </c>
      <c r="AL372" s="30">
        <v>7777</v>
      </c>
      <c r="AM372" s="32">
        <v>41254</v>
      </c>
      <c r="AN372" s="33">
        <v>7777</v>
      </c>
    </row>
    <row r="373" spans="1:40" ht="18" customHeight="1" x14ac:dyDescent="0.25">
      <c r="A373" s="28" t="s">
        <v>1723</v>
      </c>
      <c r="B373" s="29" t="s">
        <v>2274</v>
      </c>
      <c r="C373" s="30" t="s">
        <v>2309</v>
      </c>
      <c r="D373" s="30" t="s">
        <v>2309</v>
      </c>
      <c r="E373" s="30" t="s">
        <v>2309</v>
      </c>
      <c r="F373" s="30" t="s">
        <v>2276</v>
      </c>
      <c r="G373" s="30" t="s">
        <v>1236</v>
      </c>
      <c r="H373" s="30" t="s">
        <v>1236</v>
      </c>
      <c r="I373" s="30" t="s">
        <v>1116</v>
      </c>
      <c r="J373" s="30" t="s">
        <v>1706</v>
      </c>
      <c r="K373" s="30" t="s">
        <v>1237</v>
      </c>
      <c r="L373" s="30">
        <v>0</v>
      </c>
      <c r="M373" s="30">
        <v>0</v>
      </c>
      <c r="N373" s="30">
        <v>0</v>
      </c>
      <c r="O373" s="30">
        <v>80.5</v>
      </c>
      <c r="P373" s="30">
        <v>0</v>
      </c>
      <c r="Q373" s="30">
        <v>0</v>
      </c>
      <c r="R373" s="30">
        <v>0</v>
      </c>
      <c r="S373" s="30">
        <v>0</v>
      </c>
      <c r="T373" s="30">
        <v>0</v>
      </c>
      <c r="U373" s="30">
        <v>0</v>
      </c>
      <c r="V373" s="30">
        <v>0</v>
      </c>
      <c r="W373" s="30">
        <v>0</v>
      </c>
      <c r="X373" s="30">
        <v>0</v>
      </c>
      <c r="Y373" s="30"/>
      <c r="Z373" s="31">
        <v>0</v>
      </c>
      <c r="AA373" s="30" t="b">
        <v>0</v>
      </c>
      <c r="AB373" s="29" t="s">
        <v>705</v>
      </c>
      <c r="AC373" s="30" t="b">
        <v>0</v>
      </c>
      <c r="AD373" s="29" t="s">
        <v>705</v>
      </c>
      <c r="AE373" s="29" t="s">
        <v>705</v>
      </c>
      <c r="AF373" s="29" t="s">
        <v>705</v>
      </c>
      <c r="AG373" s="29" t="s">
        <v>705</v>
      </c>
      <c r="AH373" s="30"/>
      <c r="AI373" s="30"/>
      <c r="AJ373" s="30"/>
      <c r="AK373" s="32">
        <v>41254</v>
      </c>
      <c r="AL373" s="30">
        <v>7777</v>
      </c>
      <c r="AM373" s="32">
        <v>41254</v>
      </c>
      <c r="AN373" s="33">
        <v>7777</v>
      </c>
    </row>
    <row r="374" spans="1:40" ht="18" customHeight="1" x14ac:dyDescent="0.25">
      <c r="A374" s="28" t="s">
        <v>1724</v>
      </c>
      <c r="B374" s="29" t="s">
        <v>2274</v>
      </c>
      <c r="C374" s="30" t="s">
        <v>2309</v>
      </c>
      <c r="D374" s="30" t="s">
        <v>2309</v>
      </c>
      <c r="E374" s="30" t="s">
        <v>2309</v>
      </c>
      <c r="F374" s="30" t="s">
        <v>2276</v>
      </c>
      <c r="G374" s="30" t="s">
        <v>1236</v>
      </c>
      <c r="H374" s="30" t="s">
        <v>1236</v>
      </c>
      <c r="I374" s="30" t="s">
        <v>1116</v>
      </c>
      <c r="J374" s="30" t="s">
        <v>1706</v>
      </c>
      <c r="K374" s="30" t="s">
        <v>1237</v>
      </c>
      <c r="L374" s="30">
        <v>0</v>
      </c>
      <c r="M374" s="30">
        <v>0</v>
      </c>
      <c r="N374" s="30">
        <v>0</v>
      </c>
      <c r="O374" s="30">
        <v>88.5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/>
      <c r="Z374" s="31">
        <v>0</v>
      </c>
      <c r="AA374" s="30" t="b">
        <v>0</v>
      </c>
      <c r="AB374" s="29" t="s">
        <v>705</v>
      </c>
      <c r="AC374" s="30" t="b">
        <v>0</v>
      </c>
      <c r="AD374" s="29" t="s">
        <v>705</v>
      </c>
      <c r="AE374" s="29" t="s">
        <v>705</v>
      </c>
      <c r="AF374" s="29" t="s">
        <v>705</v>
      </c>
      <c r="AG374" s="29" t="s">
        <v>705</v>
      </c>
      <c r="AH374" s="30"/>
      <c r="AI374" s="30"/>
      <c r="AJ374" s="30"/>
      <c r="AK374" s="32">
        <v>41254</v>
      </c>
      <c r="AL374" s="30">
        <v>7777</v>
      </c>
      <c r="AM374" s="32">
        <v>41254</v>
      </c>
      <c r="AN374" s="33">
        <v>7777</v>
      </c>
    </row>
    <row r="375" spans="1:40" ht="18" customHeight="1" x14ac:dyDescent="0.25">
      <c r="A375" s="28" t="s">
        <v>1725</v>
      </c>
      <c r="B375" s="29" t="s">
        <v>2274</v>
      </c>
      <c r="C375" s="30" t="s">
        <v>2309</v>
      </c>
      <c r="D375" s="30" t="s">
        <v>2309</v>
      </c>
      <c r="E375" s="30" t="s">
        <v>2309</v>
      </c>
      <c r="F375" s="30" t="s">
        <v>2276</v>
      </c>
      <c r="G375" s="30" t="s">
        <v>1236</v>
      </c>
      <c r="H375" s="30" t="s">
        <v>1236</v>
      </c>
      <c r="I375" s="30" t="s">
        <v>1116</v>
      </c>
      <c r="J375" s="30" t="s">
        <v>1706</v>
      </c>
      <c r="K375" s="30" t="s">
        <v>1237</v>
      </c>
      <c r="L375" s="30">
        <v>0</v>
      </c>
      <c r="M375" s="30">
        <v>0</v>
      </c>
      <c r="N375" s="30">
        <v>0</v>
      </c>
      <c r="O375" s="30">
        <v>89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/>
      <c r="Z375" s="31">
        <v>0</v>
      </c>
      <c r="AA375" s="30" t="b">
        <v>0</v>
      </c>
      <c r="AB375" s="29" t="s">
        <v>705</v>
      </c>
      <c r="AC375" s="30" t="b">
        <v>0</v>
      </c>
      <c r="AD375" s="29" t="s">
        <v>705</v>
      </c>
      <c r="AE375" s="29" t="s">
        <v>705</v>
      </c>
      <c r="AF375" s="29" t="s">
        <v>705</v>
      </c>
      <c r="AG375" s="29" t="s">
        <v>705</v>
      </c>
      <c r="AH375" s="30"/>
      <c r="AI375" s="30"/>
      <c r="AJ375" s="30"/>
      <c r="AK375" s="30" t="s">
        <v>1347</v>
      </c>
      <c r="AL375" s="30" t="s">
        <v>1348</v>
      </c>
      <c r="AM375" s="30"/>
      <c r="AN375" s="33"/>
    </row>
    <row r="376" spans="1:40" ht="18" customHeight="1" x14ac:dyDescent="0.25">
      <c r="A376" s="28" t="s">
        <v>1726</v>
      </c>
      <c r="B376" s="29" t="s">
        <v>2274</v>
      </c>
      <c r="C376" s="30" t="s">
        <v>2309</v>
      </c>
      <c r="D376" s="30" t="s">
        <v>2309</v>
      </c>
      <c r="E376" s="30" t="s">
        <v>2309</v>
      </c>
      <c r="F376" s="30" t="s">
        <v>2276</v>
      </c>
      <c r="G376" s="30" t="s">
        <v>1236</v>
      </c>
      <c r="H376" s="30" t="s">
        <v>1236</v>
      </c>
      <c r="I376" s="30" t="s">
        <v>1116</v>
      </c>
      <c r="J376" s="30" t="s">
        <v>1706</v>
      </c>
      <c r="K376" s="30" t="s">
        <v>1237</v>
      </c>
      <c r="L376" s="30">
        <v>0</v>
      </c>
      <c r="M376" s="30">
        <v>0</v>
      </c>
      <c r="N376" s="30">
        <v>0</v>
      </c>
      <c r="O376" s="30">
        <v>89.5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/>
      <c r="Z376" s="31">
        <v>0</v>
      </c>
      <c r="AA376" s="30" t="b">
        <v>0</v>
      </c>
      <c r="AB376" s="29" t="s">
        <v>705</v>
      </c>
      <c r="AC376" s="30" t="b">
        <v>0</v>
      </c>
      <c r="AD376" s="29" t="s">
        <v>705</v>
      </c>
      <c r="AE376" s="29" t="s">
        <v>705</v>
      </c>
      <c r="AF376" s="29" t="s">
        <v>705</v>
      </c>
      <c r="AG376" s="29" t="s">
        <v>705</v>
      </c>
      <c r="AH376" s="30"/>
      <c r="AI376" s="30"/>
      <c r="AJ376" s="30"/>
      <c r="AK376" s="32">
        <v>41254</v>
      </c>
      <c r="AL376" s="30">
        <v>7777</v>
      </c>
      <c r="AM376" s="32">
        <v>41254</v>
      </c>
      <c r="AN376" s="33">
        <v>7777</v>
      </c>
    </row>
    <row r="377" spans="1:40" ht="18" customHeight="1" x14ac:dyDescent="0.25">
      <c r="A377" s="28" t="s">
        <v>1727</v>
      </c>
      <c r="B377" s="29" t="s">
        <v>2274</v>
      </c>
      <c r="C377" s="30" t="s">
        <v>2309</v>
      </c>
      <c r="D377" s="30" t="s">
        <v>2309</v>
      </c>
      <c r="E377" s="30" t="s">
        <v>2309</v>
      </c>
      <c r="F377" s="30" t="s">
        <v>2276</v>
      </c>
      <c r="G377" s="30" t="s">
        <v>1236</v>
      </c>
      <c r="H377" s="30" t="s">
        <v>1236</v>
      </c>
      <c r="I377" s="30" t="s">
        <v>1116</v>
      </c>
      <c r="J377" s="30" t="s">
        <v>1706</v>
      </c>
      <c r="K377" s="30" t="s">
        <v>1237</v>
      </c>
      <c r="L377" s="30">
        <v>0</v>
      </c>
      <c r="M377" s="30">
        <v>0</v>
      </c>
      <c r="N377" s="30">
        <v>0</v>
      </c>
      <c r="O377" s="30">
        <v>90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/>
      <c r="Z377" s="31">
        <v>0</v>
      </c>
      <c r="AA377" s="30" t="b">
        <v>0</v>
      </c>
      <c r="AB377" s="29" t="s">
        <v>705</v>
      </c>
      <c r="AC377" s="30" t="b">
        <v>0</v>
      </c>
      <c r="AD377" s="29" t="s">
        <v>705</v>
      </c>
      <c r="AE377" s="29" t="s">
        <v>705</v>
      </c>
      <c r="AF377" s="29" t="s">
        <v>705</v>
      </c>
      <c r="AG377" s="29" t="s">
        <v>705</v>
      </c>
      <c r="AH377" s="30"/>
      <c r="AI377" s="30"/>
      <c r="AJ377" s="30"/>
      <c r="AK377" s="32">
        <v>42045</v>
      </c>
      <c r="AL377" s="30" t="s">
        <v>1328</v>
      </c>
      <c r="AM377" s="30"/>
      <c r="AN377" s="33"/>
    </row>
    <row r="378" spans="1:40" ht="18" customHeight="1" x14ac:dyDescent="0.25">
      <c r="A378" s="28" t="s">
        <v>1728</v>
      </c>
      <c r="B378" s="29" t="s">
        <v>2310</v>
      </c>
      <c r="C378" s="30" t="s">
        <v>2311</v>
      </c>
      <c r="D378" s="30" t="s">
        <v>2311</v>
      </c>
      <c r="E378" s="30" t="s">
        <v>2311</v>
      </c>
      <c r="F378" s="30" t="s">
        <v>2312</v>
      </c>
      <c r="G378" s="30" t="s">
        <v>1249</v>
      </c>
      <c r="H378" s="30" t="s">
        <v>1237</v>
      </c>
      <c r="I378" s="30" t="s">
        <v>1126</v>
      </c>
      <c r="J378" s="30" t="s">
        <v>1117</v>
      </c>
      <c r="K378" s="30" t="s">
        <v>1237</v>
      </c>
      <c r="L378" s="30">
        <v>50</v>
      </c>
      <c r="M378" s="30">
        <v>25</v>
      </c>
      <c r="N378" s="30">
        <v>2.5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/>
      <c r="Z378" s="31">
        <v>2.8420000000000001</v>
      </c>
      <c r="AA378" s="30" t="b">
        <v>0</v>
      </c>
      <c r="AB378" s="29" t="s">
        <v>705</v>
      </c>
      <c r="AC378" s="30" t="b">
        <v>0</v>
      </c>
      <c r="AD378" s="29" t="s">
        <v>705</v>
      </c>
      <c r="AE378" s="29" t="s">
        <v>705</v>
      </c>
      <c r="AF378" s="29" t="s">
        <v>705</v>
      </c>
      <c r="AG378" s="29" t="s">
        <v>705</v>
      </c>
      <c r="AH378" s="30" t="s">
        <v>2313</v>
      </c>
      <c r="AI378" s="30">
        <v>48.6</v>
      </c>
      <c r="AJ378" s="30"/>
      <c r="AK378" s="32">
        <v>45079</v>
      </c>
      <c r="AL378" s="30" t="s">
        <v>1254</v>
      </c>
      <c r="AM378" s="32">
        <v>44934</v>
      </c>
      <c r="AN378" s="33" t="s">
        <v>1729</v>
      </c>
    </row>
    <row r="379" spans="1:40" ht="18" customHeight="1" x14ac:dyDescent="0.25">
      <c r="A379" s="28" t="s">
        <v>1730</v>
      </c>
      <c r="B379" s="29" t="s">
        <v>2310</v>
      </c>
      <c r="C379" s="30" t="s">
        <v>2314</v>
      </c>
      <c r="D379" s="30" t="s">
        <v>2314</v>
      </c>
      <c r="E379" s="30" t="s">
        <v>2314</v>
      </c>
      <c r="F379" s="30" t="s">
        <v>2312</v>
      </c>
      <c r="G379" s="30" t="s">
        <v>1249</v>
      </c>
      <c r="H379" s="30" t="s">
        <v>1237</v>
      </c>
      <c r="I379" s="30" t="s">
        <v>1127</v>
      </c>
      <c r="J379" s="30" t="s">
        <v>1622</v>
      </c>
      <c r="K379" s="30" t="s">
        <v>1622</v>
      </c>
      <c r="L379" s="30">
        <v>139.80000000000001</v>
      </c>
      <c r="M379" s="30">
        <v>0</v>
      </c>
      <c r="N379" s="30">
        <v>3.5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/>
      <c r="Z379" s="31">
        <v>11.763999999999999</v>
      </c>
      <c r="AA379" s="30" t="b">
        <v>0</v>
      </c>
      <c r="AB379" s="29" t="s">
        <v>705</v>
      </c>
      <c r="AC379" s="30" t="b">
        <v>0</v>
      </c>
      <c r="AD379" s="29" t="s">
        <v>705</v>
      </c>
      <c r="AE379" s="29" t="s">
        <v>705</v>
      </c>
      <c r="AF379" s="29" t="s">
        <v>705</v>
      </c>
      <c r="AG379" s="29" t="s">
        <v>705</v>
      </c>
      <c r="AH379" s="30"/>
      <c r="AI379" s="30"/>
      <c r="AJ379" s="30"/>
      <c r="AK379" s="32">
        <v>41525</v>
      </c>
      <c r="AL379" s="30"/>
      <c r="AM379" s="32">
        <v>41467</v>
      </c>
      <c r="AN379" s="33">
        <v>7777</v>
      </c>
    </row>
    <row r="380" spans="1:40" ht="18" customHeight="1" x14ac:dyDescent="0.25">
      <c r="A380" s="28" t="s">
        <v>1731</v>
      </c>
      <c r="B380" s="29" t="s">
        <v>2310</v>
      </c>
      <c r="C380" s="30" t="s">
        <v>2315</v>
      </c>
      <c r="D380" s="30" t="s">
        <v>2315</v>
      </c>
      <c r="E380" s="30" t="s">
        <v>2315</v>
      </c>
      <c r="F380" s="30" t="s">
        <v>2312</v>
      </c>
      <c r="G380" s="30" t="s">
        <v>1249</v>
      </c>
      <c r="H380" s="30" t="s">
        <v>1237</v>
      </c>
      <c r="I380" s="30" t="s">
        <v>1127</v>
      </c>
      <c r="J380" s="30" t="s">
        <v>1732</v>
      </c>
      <c r="K380" s="30" t="s">
        <v>1622</v>
      </c>
      <c r="L380" s="30">
        <v>216.3</v>
      </c>
      <c r="M380" s="30">
        <v>0</v>
      </c>
      <c r="N380" s="30">
        <v>7.2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/>
      <c r="Z380" s="31">
        <v>37.125999999999998</v>
      </c>
      <c r="AA380" s="30" t="b">
        <v>0</v>
      </c>
      <c r="AB380" s="29" t="s">
        <v>705</v>
      </c>
      <c r="AC380" s="30" t="b">
        <v>0</v>
      </c>
      <c r="AD380" s="29" t="s">
        <v>705</v>
      </c>
      <c r="AE380" s="29" t="s">
        <v>705</v>
      </c>
      <c r="AF380" s="29" t="s">
        <v>705</v>
      </c>
      <c r="AG380" s="29" t="s">
        <v>705</v>
      </c>
      <c r="AH380" s="30"/>
      <c r="AI380" s="30"/>
      <c r="AJ380" s="30"/>
      <c r="AK380" s="32">
        <v>43166</v>
      </c>
      <c r="AL380" s="30" t="s">
        <v>1253</v>
      </c>
      <c r="AM380" s="30"/>
      <c r="AN380" s="33"/>
    </row>
    <row r="381" spans="1:40" ht="18" customHeight="1" x14ac:dyDescent="0.25">
      <c r="A381" s="28" t="s">
        <v>1733</v>
      </c>
      <c r="B381" s="29" t="s">
        <v>2310</v>
      </c>
      <c r="C381" s="30" t="s">
        <v>2316</v>
      </c>
      <c r="D381" s="30" t="s">
        <v>2316</v>
      </c>
      <c r="E381" s="30" t="s">
        <v>2316</v>
      </c>
      <c r="F381" s="30" t="s">
        <v>2312</v>
      </c>
      <c r="G381" s="30" t="s">
        <v>1249</v>
      </c>
      <c r="H381" s="30" t="s">
        <v>1237</v>
      </c>
      <c r="I381" s="30" t="s">
        <v>1127</v>
      </c>
      <c r="J381" s="30" t="s">
        <v>1706</v>
      </c>
      <c r="K381" s="30" t="s">
        <v>1117</v>
      </c>
      <c r="L381" s="30">
        <v>125</v>
      </c>
      <c r="M381" s="30">
        <v>75</v>
      </c>
      <c r="N381" s="30">
        <v>3.2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/>
      <c r="Z381" s="31">
        <v>9.6110000000000007</v>
      </c>
      <c r="AA381" s="30" t="b">
        <v>0</v>
      </c>
      <c r="AB381" s="29" t="s">
        <v>705</v>
      </c>
      <c r="AC381" s="30" t="b">
        <v>0</v>
      </c>
      <c r="AD381" s="29" t="s">
        <v>705</v>
      </c>
      <c r="AE381" s="29" t="s">
        <v>705</v>
      </c>
      <c r="AF381" s="29" t="s">
        <v>705</v>
      </c>
      <c r="AG381" s="29" t="s">
        <v>705</v>
      </c>
      <c r="AH381" s="30"/>
      <c r="AI381" s="30"/>
      <c r="AJ381" s="30"/>
      <c r="AK381" s="30" t="s">
        <v>1734</v>
      </c>
      <c r="AL381" s="30" t="s">
        <v>1253</v>
      </c>
      <c r="AM381" s="30"/>
      <c r="AN381" s="33"/>
    </row>
    <row r="382" spans="1:40" ht="18" customHeight="1" x14ac:dyDescent="0.25">
      <c r="A382" s="28" t="s">
        <v>1735</v>
      </c>
      <c r="B382" s="29" t="s">
        <v>2310</v>
      </c>
      <c r="C382" s="30" t="s">
        <v>2316</v>
      </c>
      <c r="D382" s="30" t="s">
        <v>2316</v>
      </c>
      <c r="E382" s="30" t="s">
        <v>2316</v>
      </c>
      <c r="F382" s="30" t="s">
        <v>2312</v>
      </c>
      <c r="G382" s="30" t="s">
        <v>1249</v>
      </c>
      <c r="H382" s="30" t="s">
        <v>1237</v>
      </c>
      <c r="I382" s="30" t="s">
        <v>1127</v>
      </c>
      <c r="J382" s="30" t="s">
        <v>1706</v>
      </c>
      <c r="K382" s="30" t="s">
        <v>1117</v>
      </c>
      <c r="L382" s="30">
        <v>75</v>
      </c>
      <c r="M382" s="30">
        <v>75</v>
      </c>
      <c r="N382" s="30">
        <v>2.2999999999999998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/>
      <c r="Z382" s="31">
        <v>4.1230000000000002</v>
      </c>
      <c r="AA382" s="30" t="b">
        <v>0</v>
      </c>
      <c r="AB382" s="29" t="s">
        <v>705</v>
      </c>
      <c r="AC382" s="30" t="b">
        <v>0</v>
      </c>
      <c r="AD382" s="29" t="s">
        <v>705</v>
      </c>
      <c r="AE382" s="29" t="s">
        <v>705</v>
      </c>
      <c r="AF382" s="29" t="s">
        <v>705</v>
      </c>
      <c r="AG382" s="29" t="s">
        <v>705</v>
      </c>
      <c r="AH382" s="30"/>
      <c r="AI382" s="30"/>
      <c r="AJ382" s="30"/>
      <c r="AK382" s="32">
        <v>41254</v>
      </c>
      <c r="AL382" s="30">
        <v>7777</v>
      </c>
      <c r="AM382" s="30" t="s">
        <v>1550</v>
      </c>
      <c r="AN382" s="33">
        <v>7777</v>
      </c>
    </row>
    <row r="383" spans="1:40" ht="18" customHeight="1" x14ac:dyDescent="0.25">
      <c r="A383" s="28" t="s">
        <v>1736</v>
      </c>
      <c r="B383" s="29" t="s">
        <v>2310</v>
      </c>
      <c r="C383" s="30" t="s">
        <v>2316</v>
      </c>
      <c r="D383" s="30" t="s">
        <v>2316</v>
      </c>
      <c r="E383" s="30" t="s">
        <v>2316</v>
      </c>
      <c r="F383" s="30" t="s">
        <v>2312</v>
      </c>
      <c r="G383" s="30" t="s">
        <v>1249</v>
      </c>
      <c r="H383" s="30" t="s">
        <v>1237</v>
      </c>
      <c r="I383" s="30" t="s">
        <v>1127</v>
      </c>
      <c r="J383" s="30" t="s">
        <v>1706</v>
      </c>
      <c r="K383" s="30" t="s">
        <v>1117</v>
      </c>
      <c r="L383" s="30">
        <v>75</v>
      </c>
      <c r="M383" s="30">
        <v>75</v>
      </c>
      <c r="N383" s="30">
        <v>4.5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/>
      <c r="Z383" s="31">
        <v>7.8230000000000004</v>
      </c>
      <c r="AA383" s="30" t="b">
        <v>0</v>
      </c>
      <c r="AB383" s="29" t="s">
        <v>705</v>
      </c>
      <c r="AC383" s="30" t="b">
        <v>0</v>
      </c>
      <c r="AD383" s="29" t="s">
        <v>705</v>
      </c>
      <c r="AE383" s="29" t="s">
        <v>705</v>
      </c>
      <c r="AF383" s="29" t="s">
        <v>705</v>
      </c>
      <c r="AG383" s="29" t="s">
        <v>705</v>
      </c>
      <c r="AH383" s="30"/>
      <c r="AI383" s="30"/>
      <c r="AJ383" s="30"/>
      <c r="AK383" s="32">
        <v>45079</v>
      </c>
      <c r="AL383" s="30" t="s">
        <v>1254</v>
      </c>
      <c r="AM383" s="32">
        <v>45079</v>
      </c>
      <c r="AN383" s="33" t="s">
        <v>1254</v>
      </c>
    </row>
    <row r="384" spans="1:40" ht="18" customHeight="1" x14ac:dyDescent="0.25">
      <c r="A384" s="28" t="s">
        <v>1737</v>
      </c>
      <c r="B384" s="29" t="s">
        <v>2310</v>
      </c>
      <c r="C384" s="30" t="s">
        <v>2317</v>
      </c>
      <c r="D384" s="30" t="s">
        <v>2317</v>
      </c>
      <c r="E384" s="30" t="s">
        <v>2317</v>
      </c>
      <c r="F384" s="30" t="s">
        <v>2312</v>
      </c>
      <c r="G384" s="30" t="s">
        <v>1249</v>
      </c>
      <c r="H384" s="30" t="s">
        <v>1237</v>
      </c>
      <c r="I384" s="30" t="s">
        <v>1127</v>
      </c>
      <c r="J384" s="30" t="s">
        <v>1127</v>
      </c>
      <c r="K384" s="30" t="s">
        <v>1120</v>
      </c>
      <c r="L384" s="30">
        <v>219.1</v>
      </c>
      <c r="M384" s="30">
        <v>0</v>
      </c>
      <c r="N384" s="30">
        <v>4.8</v>
      </c>
      <c r="O384" s="30">
        <v>0</v>
      </c>
      <c r="P384" s="30">
        <v>0</v>
      </c>
      <c r="Q384" s="30">
        <v>0</v>
      </c>
      <c r="R384" s="30">
        <v>0</v>
      </c>
      <c r="S384" s="30">
        <v>0</v>
      </c>
      <c r="T384" s="30">
        <v>0</v>
      </c>
      <c r="U384" s="30">
        <v>0</v>
      </c>
      <c r="V384" s="30">
        <v>0</v>
      </c>
      <c r="W384" s="30">
        <v>0</v>
      </c>
      <c r="X384" s="30">
        <v>0</v>
      </c>
      <c r="Y384" s="30"/>
      <c r="Z384" s="31">
        <v>25.366</v>
      </c>
      <c r="AA384" s="30" t="b">
        <v>0</v>
      </c>
      <c r="AB384" s="29" t="s">
        <v>705</v>
      </c>
      <c r="AC384" s="30" t="b">
        <v>0</v>
      </c>
      <c r="AD384" s="29" t="s">
        <v>705</v>
      </c>
      <c r="AE384" s="29" t="s">
        <v>705</v>
      </c>
      <c r="AF384" s="29" t="s">
        <v>705</v>
      </c>
      <c r="AG384" s="29" t="s">
        <v>705</v>
      </c>
      <c r="AH384" s="30"/>
      <c r="AI384" s="30"/>
      <c r="AJ384" s="30"/>
      <c r="AK384" s="32">
        <v>41525</v>
      </c>
      <c r="AL384" s="30"/>
      <c r="AM384" s="30" t="s">
        <v>1738</v>
      </c>
      <c r="AN384" s="33" t="s">
        <v>1355</v>
      </c>
    </row>
    <row r="385" spans="1:40" ht="18" customHeight="1" x14ac:dyDescent="0.25">
      <c r="A385" s="28" t="s">
        <v>1739</v>
      </c>
      <c r="B385" s="29" t="s">
        <v>2310</v>
      </c>
      <c r="C385" s="30" t="s">
        <v>2318</v>
      </c>
      <c r="D385" s="30" t="s">
        <v>2318</v>
      </c>
      <c r="E385" s="30" t="s">
        <v>2318</v>
      </c>
      <c r="F385" s="30" t="s">
        <v>2312</v>
      </c>
      <c r="G385" s="30" t="s">
        <v>1249</v>
      </c>
      <c r="H385" s="30" t="s">
        <v>1237</v>
      </c>
      <c r="I385" s="30" t="s">
        <v>1127</v>
      </c>
      <c r="J385" s="30" t="s">
        <v>1740</v>
      </c>
      <c r="K385" s="30" t="s">
        <v>1130</v>
      </c>
      <c r="L385" s="30">
        <v>14</v>
      </c>
      <c r="M385" s="30">
        <v>14</v>
      </c>
      <c r="N385" s="30">
        <v>0.9</v>
      </c>
      <c r="O385" s="30">
        <v>0</v>
      </c>
      <c r="P385" s="30">
        <v>0</v>
      </c>
      <c r="Q385" s="30">
        <v>0</v>
      </c>
      <c r="R385" s="30">
        <v>0</v>
      </c>
      <c r="S385" s="30">
        <v>0</v>
      </c>
      <c r="T385" s="30">
        <v>0</v>
      </c>
      <c r="U385" s="30">
        <v>0</v>
      </c>
      <c r="V385" s="30">
        <v>0</v>
      </c>
      <c r="W385" s="30">
        <v>0</v>
      </c>
      <c r="X385" s="30">
        <v>0</v>
      </c>
      <c r="Y385" s="30"/>
      <c r="Z385" s="31">
        <v>0.29099999999999998</v>
      </c>
      <c r="AA385" s="30" t="b">
        <v>0</v>
      </c>
      <c r="AB385" s="29" t="s">
        <v>705</v>
      </c>
      <c r="AC385" s="30" t="b">
        <v>0</v>
      </c>
      <c r="AD385" s="29" t="s">
        <v>705</v>
      </c>
      <c r="AE385" s="29" t="s">
        <v>705</v>
      </c>
      <c r="AF385" s="29" t="s">
        <v>705</v>
      </c>
      <c r="AG385" s="29" t="s">
        <v>705</v>
      </c>
      <c r="AH385" s="30"/>
      <c r="AI385" s="30"/>
      <c r="AJ385" s="30"/>
      <c r="AK385" s="30" t="s">
        <v>1741</v>
      </c>
      <c r="AL385" s="30"/>
      <c r="AM385" s="30"/>
      <c r="AN385" s="33"/>
    </row>
    <row r="386" spans="1:40" ht="18" customHeight="1" x14ac:dyDescent="0.25">
      <c r="A386" s="28" t="s">
        <v>1742</v>
      </c>
      <c r="B386" s="29" t="s">
        <v>2310</v>
      </c>
      <c r="C386" s="30" t="s">
        <v>2319</v>
      </c>
      <c r="D386" s="30" t="s">
        <v>2319</v>
      </c>
      <c r="E386" s="30" t="s">
        <v>2319</v>
      </c>
      <c r="F386" s="30" t="s">
        <v>2312</v>
      </c>
      <c r="G386" s="30" t="s">
        <v>1249</v>
      </c>
      <c r="H386" s="30" t="s">
        <v>1237</v>
      </c>
      <c r="I386" s="30" t="s">
        <v>1128</v>
      </c>
      <c r="J386" s="30" t="s">
        <v>1236</v>
      </c>
      <c r="K386" s="30" t="s">
        <v>1622</v>
      </c>
      <c r="L386" s="30">
        <v>13.8</v>
      </c>
      <c r="M386" s="30">
        <v>0</v>
      </c>
      <c r="N386" s="30">
        <v>1.6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/>
      <c r="Z386" s="31">
        <v>0.48099999999999998</v>
      </c>
      <c r="AA386" s="30" t="b">
        <v>0</v>
      </c>
      <c r="AB386" s="29" t="s">
        <v>705</v>
      </c>
      <c r="AC386" s="30" t="b">
        <v>0</v>
      </c>
      <c r="AD386" s="29" t="s">
        <v>705</v>
      </c>
      <c r="AE386" s="29" t="s">
        <v>705</v>
      </c>
      <c r="AF386" s="29" t="s">
        <v>705</v>
      </c>
      <c r="AG386" s="29" t="s">
        <v>705</v>
      </c>
      <c r="AH386" s="30"/>
      <c r="AI386" s="30"/>
      <c r="AJ386" s="30"/>
      <c r="AK386" s="32">
        <v>41406</v>
      </c>
      <c r="AL386" s="30">
        <v>7777</v>
      </c>
      <c r="AM386" s="32">
        <v>41467</v>
      </c>
      <c r="AN386" s="33">
        <v>7777</v>
      </c>
    </row>
    <row r="387" spans="1:40" ht="18" customHeight="1" x14ac:dyDescent="0.25">
      <c r="A387" s="28" t="s">
        <v>1743</v>
      </c>
      <c r="B387" s="29" t="s">
        <v>2310</v>
      </c>
      <c r="C387" s="30" t="s">
        <v>2320</v>
      </c>
      <c r="D387" s="30" t="s">
        <v>2320</v>
      </c>
      <c r="E387" s="30" t="s">
        <v>2320</v>
      </c>
      <c r="F387" s="30" t="s">
        <v>2312</v>
      </c>
      <c r="G387" s="30" t="s">
        <v>1249</v>
      </c>
      <c r="H387" s="30" t="s">
        <v>1237</v>
      </c>
      <c r="I387" s="30" t="s">
        <v>1128</v>
      </c>
      <c r="J387" s="30" t="s">
        <v>1236</v>
      </c>
      <c r="K387" s="30" t="s">
        <v>1132</v>
      </c>
      <c r="L387" s="30">
        <v>42.7</v>
      </c>
      <c r="M387" s="30">
        <v>0</v>
      </c>
      <c r="N387" s="30">
        <v>3.5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/>
      <c r="Z387" s="31">
        <v>3.383</v>
      </c>
      <c r="AA387" s="30" t="b">
        <v>0</v>
      </c>
      <c r="AB387" s="29" t="s">
        <v>705</v>
      </c>
      <c r="AC387" s="30" t="b">
        <v>0</v>
      </c>
      <c r="AD387" s="29" t="s">
        <v>705</v>
      </c>
      <c r="AE387" s="29" t="s">
        <v>705</v>
      </c>
      <c r="AF387" s="29" t="s">
        <v>705</v>
      </c>
      <c r="AG387" s="29" t="s">
        <v>705</v>
      </c>
      <c r="AH387" s="30"/>
      <c r="AI387" s="30"/>
      <c r="AJ387" s="30"/>
      <c r="AK387" s="30" t="s">
        <v>1444</v>
      </c>
      <c r="AL387" s="30" t="s">
        <v>1253</v>
      </c>
      <c r="AM387" s="30" t="s">
        <v>1444</v>
      </c>
      <c r="AN387" s="33" t="s">
        <v>1253</v>
      </c>
    </row>
    <row r="388" spans="1:40" ht="18" customHeight="1" x14ac:dyDescent="0.25">
      <c r="A388" s="28" t="s">
        <v>1744</v>
      </c>
      <c r="B388" s="29" t="s">
        <v>2310</v>
      </c>
      <c r="C388" s="30" t="s">
        <v>1757</v>
      </c>
      <c r="D388" s="30" t="s">
        <v>1757</v>
      </c>
      <c r="E388" s="30" t="s">
        <v>1757</v>
      </c>
      <c r="F388" s="30" t="s">
        <v>2312</v>
      </c>
      <c r="G388" s="30" t="s">
        <v>1249</v>
      </c>
      <c r="H388" s="30" t="s">
        <v>1237</v>
      </c>
      <c r="I388" s="30" t="s">
        <v>1128</v>
      </c>
      <c r="J388" s="30" t="s">
        <v>1236</v>
      </c>
      <c r="K388" s="30" t="s">
        <v>1745</v>
      </c>
      <c r="L388" s="30">
        <v>12.7</v>
      </c>
      <c r="M388" s="30">
        <v>0</v>
      </c>
      <c r="N388" s="30">
        <v>1.6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/>
      <c r="Z388" s="31">
        <v>0.438</v>
      </c>
      <c r="AA388" s="30" t="b">
        <v>0</v>
      </c>
      <c r="AB388" s="29" t="s">
        <v>705</v>
      </c>
      <c r="AC388" s="30" t="b">
        <v>0</v>
      </c>
      <c r="AD388" s="29" t="s">
        <v>705</v>
      </c>
      <c r="AE388" s="29" t="s">
        <v>705</v>
      </c>
      <c r="AF388" s="29" t="s">
        <v>705</v>
      </c>
      <c r="AG388" s="29" t="s">
        <v>705</v>
      </c>
      <c r="AH388" s="30"/>
      <c r="AI388" s="30"/>
      <c r="AJ388" s="30"/>
      <c r="AK388" s="30" t="s">
        <v>1491</v>
      </c>
      <c r="AL388" s="30" t="s">
        <v>1254</v>
      </c>
      <c r="AM388" s="30"/>
      <c r="AN388" s="33"/>
    </row>
    <row r="389" spans="1:40" ht="18" customHeight="1" x14ac:dyDescent="0.25">
      <c r="A389" s="28" t="s">
        <v>1746</v>
      </c>
      <c r="B389" s="29" t="s">
        <v>2310</v>
      </c>
      <c r="C389" s="30" t="s">
        <v>1757</v>
      </c>
      <c r="D389" s="30" t="s">
        <v>1757</v>
      </c>
      <c r="E389" s="30" t="s">
        <v>1757</v>
      </c>
      <c r="F389" s="30" t="s">
        <v>2312</v>
      </c>
      <c r="G389" s="30" t="s">
        <v>1249</v>
      </c>
      <c r="H389" s="30" t="s">
        <v>1237</v>
      </c>
      <c r="I389" s="30" t="s">
        <v>1128</v>
      </c>
      <c r="J389" s="30" t="s">
        <v>1236</v>
      </c>
      <c r="K389" s="30" t="s">
        <v>1745</v>
      </c>
      <c r="L389" s="30">
        <v>12.7</v>
      </c>
      <c r="M389" s="30">
        <v>0</v>
      </c>
      <c r="N389" s="30">
        <v>2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/>
      <c r="Z389" s="31">
        <v>0.52800000000000002</v>
      </c>
      <c r="AA389" s="30" t="b">
        <v>0</v>
      </c>
      <c r="AB389" s="29" t="s">
        <v>705</v>
      </c>
      <c r="AC389" s="30" t="b">
        <v>0</v>
      </c>
      <c r="AD389" s="29" t="s">
        <v>705</v>
      </c>
      <c r="AE389" s="29" t="s">
        <v>705</v>
      </c>
      <c r="AF389" s="29" t="s">
        <v>705</v>
      </c>
      <c r="AG389" s="29" t="s">
        <v>705</v>
      </c>
      <c r="AH389" s="30"/>
      <c r="AI389" s="30"/>
      <c r="AJ389" s="30"/>
      <c r="AK389" s="32">
        <v>41254</v>
      </c>
      <c r="AL389" s="30">
        <v>7777</v>
      </c>
      <c r="AM389" s="30" t="s">
        <v>1550</v>
      </c>
      <c r="AN389" s="33">
        <v>7777</v>
      </c>
    </row>
    <row r="390" spans="1:40" ht="18" customHeight="1" x14ac:dyDescent="0.25">
      <c r="A390" s="28" t="s">
        <v>1747</v>
      </c>
      <c r="B390" s="29" t="s">
        <v>2310</v>
      </c>
      <c r="C390" s="30" t="s">
        <v>1757</v>
      </c>
      <c r="D390" s="30" t="s">
        <v>1757</v>
      </c>
      <c r="E390" s="30" t="s">
        <v>1757</v>
      </c>
      <c r="F390" s="30" t="s">
        <v>2312</v>
      </c>
      <c r="G390" s="30" t="s">
        <v>1249</v>
      </c>
      <c r="H390" s="30" t="s">
        <v>1237</v>
      </c>
      <c r="I390" s="30" t="s">
        <v>1128</v>
      </c>
      <c r="J390" s="30" t="s">
        <v>1236</v>
      </c>
      <c r="K390" s="30" t="s">
        <v>1745</v>
      </c>
      <c r="L390" s="30">
        <v>15.9</v>
      </c>
      <c r="M390" s="30">
        <v>0</v>
      </c>
      <c r="N390" s="30">
        <v>1.6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/>
      <c r="Z390" s="31">
        <v>0.56399999999999995</v>
      </c>
      <c r="AA390" s="30" t="b">
        <v>0</v>
      </c>
      <c r="AB390" s="29" t="s">
        <v>705</v>
      </c>
      <c r="AC390" s="30" t="b">
        <v>0</v>
      </c>
      <c r="AD390" s="29" t="s">
        <v>705</v>
      </c>
      <c r="AE390" s="29" t="s">
        <v>705</v>
      </c>
      <c r="AF390" s="29" t="s">
        <v>705</v>
      </c>
      <c r="AG390" s="29" t="s">
        <v>705</v>
      </c>
      <c r="AH390" s="30"/>
      <c r="AI390" s="30"/>
      <c r="AJ390" s="30"/>
      <c r="AK390" s="32">
        <v>41254</v>
      </c>
      <c r="AL390" s="30">
        <v>7777</v>
      </c>
      <c r="AM390" s="30" t="s">
        <v>1550</v>
      </c>
      <c r="AN390" s="33">
        <v>7777</v>
      </c>
    </row>
    <row r="391" spans="1:40" ht="18" customHeight="1" x14ac:dyDescent="0.25">
      <c r="A391" s="28" t="s">
        <v>1748</v>
      </c>
      <c r="B391" s="29" t="s">
        <v>2310</v>
      </c>
      <c r="C391" s="30" t="s">
        <v>1757</v>
      </c>
      <c r="D391" s="30" t="s">
        <v>1757</v>
      </c>
      <c r="E391" s="30" t="s">
        <v>1757</v>
      </c>
      <c r="F391" s="30" t="s">
        <v>2312</v>
      </c>
      <c r="G391" s="30" t="s">
        <v>1249</v>
      </c>
      <c r="H391" s="30" t="s">
        <v>1237</v>
      </c>
      <c r="I391" s="30" t="s">
        <v>1128</v>
      </c>
      <c r="J391" s="30" t="s">
        <v>1236</v>
      </c>
      <c r="K391" s="30" t="s">
        <v>1745</v>
      </c>
      <c r="L391" s="30">
        <v>15.9</v>
      </c>
      <c r="M391" s="30">
        <v>0</v>
      </c>
      <c r="N391" s="30">
        <v>2</v>
      </c>
      <c r="O391" s="30">
        <v>0</v>
      </c>
      <c r="P391" s="30">
        <v>0</v>
      </c>
      <c r="Q391" s="30">
        <v>0</v>
      </c>
      <c r="R391" s="30">
        <v>0</v>
      </c>
      <c r="S391" s="30">
        <v>0</v>
      </c>
      <c r="T391" s="30">
        <v>0</v>
      </c>
      <c r="U391" s="30">
        <v>0</v>
      </c>
      <c r="V391" s="30">
        <v>0</v>
      </c>
      <c r="W391" s="30">
        <v>0</v>
      </c>
      <c r="X391" s="30">
        <v>0</v>
      </c>
      <c r="Y391" s="30"/>
      <c r="Z391" s="31">
        <v>0.68600000000000005</v>
      </c>
      <c r="AA391" s="30" t="b">
        <v>0</v>
      </c>
      <c r="AB391" s="29" t="s">
        <v>705</v>
      </c>
      <c r="AC391" s="30" t="b">
        <v>0</v>
      </c>
      <c r="AD391" s="29" t="s">
        <v>705</v>
      </c>
      <c r="AE391" s="29" t="s">
        <v>705</v>
      </c>
      <c r="AF391" s="29" t="s">
        <v>705</v>
      </c>
      <c r="AG391" s="29" t="s">
        <v>705</v>
      </c>
      <c r="AH391" s="30"/>
      <c r="AI391" s="30"/>
      <c r="AJ391" s="30"/>
      <c r="AK391" s="30" t="s">
        <v>1749</v>
      </c>
      <c r="AL391" s="30" t="s">
        <v>1253</v>
      </c>
      <c r="AM391" s="30"/>
      <c r="AN391" s="33"/>
    </row>
    <row r="392" spans="1:40" ht="18" customHeight="1" x14ac:dyDescent="0.25">
      <c r="A392" s="28" t="s">
        <v>1750</v>
      </c>
      <c r="B392" s="29" t="s">
        <v>2310</v>
      </c>
      <c r="C392" s="30" t="s">
        <v>1757</v>
      </c>
      <c r="D392" s="30" t="s">
        <v>1757</v>
      </c>
      <c r="E392" s="30" t="s">
        <v>1757</v>
      </c>
      <c r="F392" s="30" t="s">
        <v>2312</v>
      </c>
      <c r="G392" s="30" t="s">
        <v>1249</v>
      </c>
      <c r="H392" s="30" t="s">
        <v>1237</v>
      </c>
      <c r="I392" s="30" t="s">
        <v>1128</v>
      </c>
      <c r="J392" s="30" t="s">
        <v>1236</v>
      </c>
      <c r="K392" s="30" t="s">
        <v>1745</v>
      </c>
      <c r="L392" s="30">
        <v>15.9</v>
      </c>
      <c r="M392" s="30">
        <v>0</v>
      </c>
      <c r="N392" s="30">
        <v>2.2999999999999998</v>
      </c>
      <c r="O392" s="30">
        <v>0</v>
      </c>
      <c r="P392" s="30">
        <v>0</v>
      </c>
      <c r="Q392" s="30">
        <v>0</v>
      </c>
      <c r="R392" s="30">
        <v>0</v>
      </c>
      <c r="S392" s="30">
        <v>0</v>
      </c>
      <c r="T392" s="30">
        <v>0</v>
      </c>
      <c r="U392" s="30">
        <v>0</v>
      </c>
      <c r="V392" s="30">
        <v>0</v>
      </c>
      <c r="W392" s="30">
        <v>0</v>
      </c>
      <c r="X392" s="30">
        <v>0</v>
      </c>
      <c r="Y392" s="30"/>
      <c r="Z392" s="31">
        <v>0.77100000000000002</v>
      </c>
      <c r="AA392" s="30" t="b">
        <v>0</v>
      </c>
      <c r="AB392" s="29" t="s">
        <v>705</v>
      </c>
      <c r="AC392" s="30" t="b">
        <v>0</v>
      </c>
      <c r="AD392" s="29" t="s">
        <v>705</v>
      </c>
      <c r="AE392" s="29" t="s">
        <v>705</v>
      </c>
      <c r="AF392" s="29" t="s">
        <v>705</v>
      </c>
      <c r="AG392" s="29" t="s">
        <v>705</v>
      </c>
      <c r="AH392" s="30"/>
      <c r="AI392" s="30"/>
      <c r="AJ392" s="30"/>
      <c r="AK392" s="32">
        <v>44442</v>
      </c>
      <c r="AL392" s="30" t="s">
        <v>1253</v>
      </c>
      <c r="AM392" s="30"/>
      <c r="AN392" s="33"/>
    </row>
    <row r="393" spans="1:40" ht="18" customHeight="1" x14ac:dyDescent="0.25">
      <c r="A393" s="28" t="s">
        <v>1751</v>
      </c>
      <c r="B393" s="29" t="s">
        <v>2310</v>
      </c>
      <c r="C393" s="30" t="s">
        <v>1757</v>
      </c>
      <c r="D393" s="30" t="s">
        <v>1757</v>
      </c>
      <c r="E393" s="30" t="s">
        <v>1757</v>
      </c>
      <c r="F393" s="30" t="s">
        <v>2312</v>
      </c>
      <c r="G393" s="30" t="s">
        <v>1249</v>
      </c>
      <c r="H393" s="30" t="s">
        <v>1237</v>
      </c>
      <c r="I393" s="30" t="s">
        <v>1128</v>
      </c>
      <c r="J393" s="30" t="s">
        <v>1236</v>
      </c>
      <c r="K393" s="30" t="s">
        <v>1745</v>
      </c>
      <c r="L393" s="30">
        <v>17.3</v>
      </c>
      <c r="M393" s="30">
        <v>0</v>
      </c>
      <c r="N393" s="30">
        <v>2.2999999999999998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/>
      <c r="Z393" s="31">
        <v>0.85099999999999998</v>
      </c>
      <c r="AA393" s="30" t="b">
        <v>0</v>
      </c>
      <c r="AB393" s="29" t="s">
        <v>705</v>
      </c>
      <c r="AC393" s="30" t="b">
        <v>0</v>
      </c>
      <c r="AD393" s="29" t="s">
        <v>705</v>
      </c>
      <c r="AE393" s="29" t="s">
        <v>705</v>
      </c>
      <c r="AF393" s="29" t="s">
        <v>705</v>
      </c>
      <c r="AG393" s="29" t="s">
        <v>705</v>
      </c>
      <c r="AH393" s="30"/>
      <c r="AI393" s="30"/>
      <c r="AJ393" s="30"/>
      <c r="AK393" s="32">
        <v>44989</v>
      </c>
      <c r="AL393" s="30" t="s">
        <v>1253</v>
      </c>
      <c r="AM393" s="30"/>
      <c r="AN393" s="33"/>
    </row>
    <row r="394" spans="1:40" ht="18" customHeight="1" x14ac:dyDescent="0.25">
      <c r="A394" s="28" t="s">
        <v>1752</v>
      </c>
      <c r="B394" s="29" t="s">
        <v>2310</v>
      </c>
      <c r="C394" s="30" t="s">
        <v>1757</v>
      </c>
      <c r="D394" s="30" t="s">
        <v>1757</v>
      </c>
      <c r="E394" s="30" t="s">
        <v>1757</v>
      </c>
      <c r="F394" s="30" t="s">
        <v>2312</v>
      </c>
      <c r="G394" s="30" t="s">
        <v>1249</v>
      </c>
      <c r="H394" s="30" t="s">
        <v>1237</v>
      </c>
      <c r="I394" s="30" t="s">
        <v>1128</v>
      </c>
      <c r="J394" s="30" t="s">
        <v>1236</v>
      </c>
      <c r="K394" s="30" t="s">
        <v>1745</v>
      </c>
      <c r="L394" s="30">
        <v>19.100000000000001</v>
      </c>
      <c r="M394" s="30">
        <v>0</v>
      </c>
      <c r="N394" s="30">
        <v>1.4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/>
      <c r="Z394" s="31">
        <v>0.61099999999999999</v>
      </c>
      <c r="AA394" s="30" t="b">
        <v>0</v>
      </c>
      <c r="AB394" s="29" t="s">
        <v>705</v>
      </c>
      <c r="AC394" s="30" t="b">
        <v>0</v>
      </c>
      <c r="AD394" s="29" t="s">
        <v>705</v>
      </c>
      <c r="AE394" s="29" t="s">
        <v>705</v>
      </c>
      <c r="AF394" s="29" t="s">
        <v>705</v>
      </c>
      <c r="AG394" s="29" t="s">
        <v>705</v>
      </c>
      <c r="AH394" s="30"/>
      <c r="AI394" s="30"/>
      <c r="AJ394" s="30"/>
      <c r="AK394" s="32">
        <v>42126</v>
      </c>
      <c r="AL394" s="30" t="s">
        <v>1253</v>
      </c>
      <c r="AM394" s="30" t="s">
        <v>1753</v>
      </c>
      <c r="AN394" s="33" t="s">
        <v>1261</v>
      </c>
    </row>
    <row r="395" spans="1:40" ht="18" customHeight="1" x14ac:dyDescent="0.25">
      <c r="A395" s="28" t="s">
        <v>1754</v>
      </c>
      <c r="B395" s="29" t="s">
        <v>2310</v>
      </c>
      <c r="C395" s="30" t="s">
        <v>1757</v>
      </c>
      <c r="D395" s="30" t="s">
        <v>1757</v>
      </c>
      <c r="E395" s="30" t="s">
        <v>1757</v>
      </c>
      <c r="F395" s="30" t="s">
        <v>2312</v>
      </c>
      <c r="G395" s="30" t="s">
        <v>1249</v>
      </c>
      <c r="H395" s="30" t="s">
        <v>1237</v>
      </c>
      <c r="I395" s="30" t="s">
        <v>1128</v>
      </c>
      <c r="J395" s="30" t="s">
        <v>1236</v>
      </c>
      <c r="K395" s="30" t="s">
        <v>1745</v>
      </c>
      <c r="L395" s="30">
        <v>19.100000000000001</v>
      </c>
      <c r="M395" s="30">
        <v>0</v>
      </c>
      <c r="N395" s="30">
        <v>2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/>
      <c r="Z395" s="31">
        <v>0.84299999999999997</v>
      </c>
      <c r="AA395" s="30" t="b">
        <v>0</v>
      </c>
      <c r="AB395" s="29" t="s">
        <v>705</v>
      </c>
      <c r="AC395" s="30" t="b">
        <v>0</v>
      </c>
      <c r="AD395" s="29" t="s">
        <v>705</v>
      </c>
      <c r="AE395" s="29" t="s">
        <v>705</v>
      </c>
      <c r="AF395" s="29" t="s">
        <v>705</v>
      </c>
      <c r="AG395" s="29" t="s">
        <v>705</v>
      </c>
      <c r="AH395" s="30"/>
      <c r="AI395" s="30"/>
      <c r="AJ395" s="30"/>
      <c r="AK395" s="30" t="s">
        <v>1755</v>
      </c>
      <c r="AL395" s="30" t="s">
        <v>1253</v>
      </c>
      <c r="AM395" s="30"/>
      <c r="AN395" s="33"/>
    </row>
    <row r="396" spans="1:40" ht="18" customHeight="1" x14ac:dyDescent="0.25">
      <c r="A396" s="28" t="s">
        <v>1756</v>
      </c>
      <c r="B396" s="29" t="s">
        <v>2310</v>
      </c>
      <c r="C396" s="30" t="s">
        <v>1757</v>
      </c>
      <c r="D396" s="30" t="s">
        <v>1757</v>
      </c>
      <c r="E396" s="30" t="s">
        <v>1757</v>
      </c>
      <c r="F396" s="30" t="s">
        <v>2312</v>
      </c>
      <c r="G396" s="30" t="s">
        <v>1249</v>
      </c>
      <c r="H396" s="30" t="s">
        <v>1237</v>
      </c>
      <c r="I396" s="30" t="s">
        <v>1128</v>
      </c>
      <c r="J396" s="30" t="s">
        <v>1236</v>
      </c>
      <c r="K396" s="30" t="s">
        <v>1745</v>
      </c>
      <c r="L396" s="30">
        <v>19.100000000000001</v>
      </c>
      <c r="M396" s="30">
        <v>0</v>
      </c>
      <c r="N396" s="30">
        <v>2.2999999999999998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/>
      <c r="Z396" s="31">
        <v>0.95299999999999996</v>
      </c>
      <c r="AA396" s="30" t="b">
        <v>0</v>
      </c>
      <c r="AB396" s="29" t="s">
        <v>705</v>
      </c>
      <c r="AC396" s="30" t="b">
        <v>0</v>
      </c>
      <c r="AD396" s="29" t="s">
        <v>705</v>
      </c>
      <c r="AE396" s="29" t="s">
        <v>705</v>
      </c>
      <c r="AF396" s="29" t="s">
        <v>705</v>
      </c>
      <c r="AG396" s="29" t="s">
        <v>705</v>
      </c>
      <c r="AH396" s="30"/>
      <c r="AI396" s="30"/>
      <c r="AJ396" s="30"/>
      <c r="AK396" s="30" t="s">
        <v>1758</v>
      </c>
      <c r="AL396" s="30" t="s">
        <v>1253</v>
      </c>
      <c r="AM396" s="30"/>
      <c r="AN396" s="33"/>
    </row>
    <row r="397" spans="1:40" ht="18" customHeight="1" x14ac:dyDescent="0.25">
      <c r="A397" s="28" t="s">
        <v>1759</v>
      </c>
      <c r="B397" s="29" t="s">
        <v>2310</v>
      </c>
      <c r="C397" s="30" t="s">
        <v>1757</v>
      </c>
      <c r="D397" s="30" t="s">
        <v>1757</v>
      </c>
      <c r="E397" s="30" t="s">
        <v>1757</v>
      </c>
      <c r="F397" s="30" t="s">
        <v>2312</v>
      </c>
      <c r="G397" s="30" t="s">
        <v>1249</v>
      </c>
      <c r="H397" s="30" t="s">
        <v>1237</v>
      </c>
      <c r="I397" s="30" t="s">
        <v>1128</v>
      </c>
      <c r="J397" s="30" t="s">
        <v>1236</v>
      </c>
      <c r="K397" s="30" t="s">
        <v>1745</v>
      </c>
      <c r="L397" s="30">
        <v>22.2</v>
      </c>
      <c r="M397" s="30">
        <v>0</v>
      </c>
      <c r="N397" s="30">
        <v>1.6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/>
      <c r="Z397" s="31">
        <v>0.81299999999999994</v>
      </c>
      <c r="AA397" s="30" t="b">
        <v>0</v>
      </c>
      <c r="AB397" s="29" t="s">
        <v>705</v>
      </c>
      <c r="AC397" s="30" t="b">
        <v>0</v>
      </c>
      <c r="AD397" s="29" t="s">
        <v>705</v>
      </c>
      <c r="AE397" s="29" t="s">
        <v>705</v>
      </c>
      <c r="AF397" s="29" t="s">
        <v>705</v>
      </c>
      <c r="AG397" s="29" t="s">
        <v>705</v>
      </c>
      <c r="AH397" s="30"/>
      <c r="AI397" s="30"/>
      <c r="AJ397" s="30"/>
      <c r="AK397" s="32">
        <v>42774</v>
      </c>
      <c r="AL397" s="30" t="s">
        <v>1254</v>
      </c>
      <c r="AM397" s="30"/>
      <c r="AN397" s="33"/>
    </row>
    <row r="398" spans="1:40" ht="18" customHeight="1" x14ac:dyDescent="0.25">
      <c r="A398" s="28" t="s">
        <v>1760</v>
      </c>
      <c r="B398" s="29" t="s">
        <v>2310</v>
      </c>
      <c r="C398" s="30" t="s">
        <v>1757</v>
      </c>
      <c r="D398" s="30" t="s">
        <v>1757</v>
      </c>
      <c r="E398" s="30" t="s">
        <v>1757</v>
      </c>
      <c r="F398" s="30" t="s">
        <v>2312</v>
      </c>
      <c r="G398" s="30" t="s">
        <v>1249</v>
      </c>
      <c r="H398" s="30" t="s">
        <v>1237</v>
      </c>
      <c r="I398" s="30" t="s">
        <v>1128</v>
      </c>
      <c r="J398" s="30" t="s">
        <v>1236</v>
      </c>
      <c r="K398" s="30" t="s">
        <v>1745</v>
      </c>
      <c r="L398" s="30">
        <v>22.2</v>
      </c>
      <c r="M398" s="30">
        <v>0</v>
      </c>
      <c r="N398" s="30">
        <v>1.8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/>
      <c r="Z398" s="31">
        <v>0.90600000000000003</v>
      </c>
      <c r="AA398" s="30" t="b">
        <v>0</v>
      </c>
      <c r="AB398" s="29" t="s">
        <v>705</v>
      </c>
      <c r="AC398" s="30" t="b">
        <v>0</v>
      </c>
      <c r="AD398" s="29" t="s">
        <v>705</v>
      </c>
      <c r="AE398" s="29" t="s">
        <v>705</v>
      </c>
      <c r="AF398" s="29" t="s">
        <v>705</v>
      </c>
      <c r="AG398" s="29" t="s">
        <v>705</v>
      </c>
      <c r="AH398" s="30"/>
      <c r="AI398" s="30"/>
      <c r="AJ398" s="30"/>
      <c r="AK398" s="32">
        <v>41432</v>
      </c>
      <c r="AL398" s="30"/>
      <c r="AM398" s="30" t="s">
        <v>1761</v>
      </c>
      <c r="AN398" s="33"/>
    </row>
    <row r="399" spans="1:40" ht="18" customHeight="1" x14ac:dyDescent="0.25">
      <c r="A399" s="28" t="s">
        <v>1762</v>
      </c>
      <c r="B399" s="29" t="s">
        <v>2310</v>
      </c>
      <c r="C399" s="30" t="s">
        <v>1757</v>
      </c>
      <c r="D399" s="30" t="s">
        <v>1757</v>
      </c>
      <c r="E399" s="30" t="s">
        <v>1757</v>
      </c>
      <c r="F399" s="30" t="s">
        <v>2312</v>
      </c>
      <c r="G399" s="30" t="s">
        <v>1249</v>
      </c>
      <c r="H399" s="30" t="s">
        <v>1237</v>
      </c>
      <c r="I399" s="30" t="s">
        <v>1128</v>
      </c>
      <c r="J399" s="30" t="s">
        <v>1236</v>
      </c>
      <c r="K399" s="30" t="s">
        <v>1745</v>
      </c>
      <c r="L399" s="30">
        <v>22.2</v>
      </c>
      <c r="M399" s="30">
        <v>0</v>
      </c>
      <c r="N399" s="30">
        <v>2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/>
      <c r="Z399" s="31">
        <v>0.996</v>
      </c>
      <c r="AA399" s="30" t="b">
        <v>0</v>
      </c>
      <c r="AB399" s="29" t="s">
        <v>705</v>
      </c>
      <c r="AC399" s="30" t="b">
        <v>0</v>
      </c>
      <c r="AD399" s="29" t="s">
        <v>705</v>
      </c>
      <c r="AE399" s="29" t="s">
        <v>705</v>
      </c>
      <c r="AF399" s="29" t="s">
        <v>705</v>
      </c>
      <c r="AG399" s="29" t="s">
        <v>705</v>
      </c>
      <c r="AH399" s="30"/>
      <c r="AI399" s="30"/>
      <c r="AJ399" s="30"/>
      <c r="AK399" s="32">
        <v>41254</v>
      </c>
      <c r="AL399" s="30">
        <v>7777</v>
      </c>
      <c r="AM399" s="30" t="s">
        <v>1550</v>
      </c>
      <c r="AN399" s="33">
        <v>7777</v>
      </c>
    </row>
    <row r="400" spans="1:40" ht="18" customHeight="1" x14ac:dyDescent="0.25">
      <c r="A400" s="28" t="s">
        <v>1763</v>
      </c>
      <c r="B400" s="29" t="s">
        <v>2310</v>
      </c>
      <c r="C400" s="30" t="s">
        <v>1757</v>
      </c>
      <c r="D400" s="30" t="s">
        <v>1757</v>
      </c>
      <c r="E400" s="30" t="s">
        <v>1757</v>
      </c>
      <c r="F400" s="30" t="s">
        <v>2312</v>
      </c>
      <c r="G400" s="30" t="s">
        <v>1249</v>
      </c>
      <c r="H400" s="30" t="s">
        <v>1237</v>
      </c>
      <c r="I400" s="30" t="s">
        <v>1128</v>
      </c>
      <c r="J400" s="30" t="s">
        <v>1236</v>
      </c>
      <c r="K400" s="30" t="s">
        <v>1745</v>
      </c>
      <c r="L400" s="30">
        <v>22.2</v>
      </c>
      <c r="M400" s="30">
        <v>0</v>
      </c>
      <c r="N400" s="30">
        <v>2.2999999999999998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/>
      <c r="Z400" s="31">
        <v>1.129</v>
      </c>
      <c r="AA400" s="30" t="b">
        <v>0</v>
      </c>
      <c r="AB400" s="29" t="s">
        <v>705</v>
      </c>
      <c r="AC400" s="30" t="b">
        <v>0</v>
      </c>
      <c r="AD400" s="29" t="s">
        <v>705</v>
      </c>
      <c r="AE400" s="29" t="s">
        <v>705</v>
      </c>
      <c r="AF400" s="29" t="s">
        <v>705</v>
      </c>
      <c r="AG400" s="29" t="s">
        <v>705</v>
      </c>
      <c r="AH400" s="30"/>
      <c r="AI400" s="30"/>
      <c r="AJ400" s="30"/>
      <c r="AK400" s="32">
        <v>41254</v>
      </c>
      <c r="AL400" s="30">
        <v>7777</v>
      </c>
      <c r="AM400" s="30" t="s">
        <v>1550</v>
      </c>
      <c r="AN400" s="33">
        <v>7777</v>
      </c>
    </row>
    <row r="401" spans="1:40" ht="18" customHeight="1" x14ac:dyDescent="0.25">
      <c r="A401" s="28" t="s">
        <v>1764</v>
      </c>
      <c r="B401" s="29" t="s">
        <v>2310</v>
      </c>
      <c r="C401" s="30" t="s">
        <v>1757</v>
      </c>
      <c r="D401" s="30" t="s">
        <v>1757</v>
      </c>
      <c r="E401" s="30" t="s">
        <v>1757</v>
      </c>
      <c r="F401" s="30" t="s">
        <v>2312</v>
      </c>
      <c r="G401" s="30" t="s">
        <v>1249</v>
      </c>
      <c r="H401" s="30" t="s">
        <v>1237</v>
      </c>
      <c r="I401" s="30" t="s">
        <v>1128</v>
      </c>
      <c r="J401" s="30" t="s">
        <v>1236</v>
      </c>
      <c r="K401" s="30" t="s">
        <v>1745</v>
      </c>
      <c r="L401" s="30">
        <v>25.4</v>
      </c>
      <c r="M401" s="30">
        <v>0</v>
      </c>
      <c r="N401" s="30">
        <v>1.6</v>
      </c>
      <c r="O401" s="30">
        <v>0</v>
      </c>
      <c r="P401" s="30">
        <v>0</v>
      </c>
      <c r="Q401" s="30">
        <v>0</v>
      </c>
      <c r="R401" s="30">
        <v>0</v>
      </c>
      <c r="S401" s="30">
        <v>0</v>
      </c>
      <c r="T401" s="30">
        <v>0</v>
      </c>
      <c r="U401" s="30">
        <v>0</v>
      </c>
      <c r="V401" s="30">
        <v>0</v>
      </c>
      <c r="W401" s="30">
        <v>0</v>
      </c>
      <c r="X401" s="30">
        <v>0</v>
      </c>
      <c r="Y401" s="30"/>
      <c r="Z401" s="31">
        <v>0.93899999999999995</v>
      </c>
      <c r="AA401" s="30" t="b">
        <v>0</v>
      </c>
      <c r="AB401" s="29" t="s">
        <v>705</v>
      </c>
      <c r="AC401" s="30" t="b">
        <v>0</v>
      </c>
      <c r="AD401" s="29" t="s">
        <v>705</v>
      </c>
      <c r="AE401" s="29" t="s">
        <v>705</v>
      </c>
      <c r="AF401" s="29" t="s">
        <v>705</v>
      </c>
      <c r="AG401" s="29" t="s">
        <v>705</v>
      </c>
      <c r="AH401" s="30"/>
      <c r="AI401" s="30"/>
      <c r="AJ401" s="30"/>
      <c r="AK401" s="32">
        <v>41254</v>
      </c>
      <c r="AL401" s="30">
        <v>7777</v>
      </c>
      <c r="AM401" s="30" t="s">
        <v>1550</v>
      </c>
      <c r="AN401" s="33">
        <v>7777</v>
      </c>
    </row>
    <row r="402" spans="1:40" ht="18" customHeight="1" x14ac:dyDescent="0.25">
      <c r="A402" s="28" t="s">
        <v>1765</v>
      </c>
      <c r="B402" s="29" t="s">
        <v>2310</v>
      </c>
      <c r="C402" s="30" t="s">
        <v>1757</v>
      </c>
      <c r="D402" s="30" t="s">
        <v>1757</v>
      </c>
      <c r="E402" s="30" t="s">
        <v>1757</v>
      </c>
      <c r="F402" s="30" t="s">
        <v>2312</v>
      </c>
      <c r="G402" s="30" t="s">
        <v>1249</v>
      </c>
      <c r="H402" s="30" t="s">
        <v>1237</v>
      </c>
      <c r="I402" s="30" t="s">
        <v>1128</v>
      </c>
      <c r="J402" s="30" t="s">
        <v>1236</v>
      </c>
      <c r="K402" s="30" t="s">
        <v>1745</v>
      </c>
      <c r="L402" s="30">
        <v>25.4</v>
      </c>
      <c r="M402" s="30">
        <v>0</v>
      </c>
      <c r="N402" s="30">
        <v>1.8</v>
      </c>
      <c r="O402" s="30">
        <v>0</v>
      </c>
      <c r="P402" s="30">
        <v>0</v>
      </c>
      <c r="Q402" s="30">
        <v>0</v>
      </c>
      <c r="R402" s="30">
        <v>0</v>
      </c>
      <c r="S402" s="30">
        <v>0</v>
      </c>
      <c r="T402" s="30">
        <v>0</v>
      </c>
      <c r="U402" s="30">
        <v>0</v>
      </c>
      <c r="V402" s="30">
        <v>0</v>
      </c>
      <c r="W402" s="30">
        <v>0</v>
      </c>
      <c r="X402" s="30">
        <v>0</v>
      </c>
      <c r="Y402" s="30"/>
      <c r="Z402" s="31">
        <v>1.048</v>
      </c>
      <c r="AA402" s="30" t="b">
        <v>0</v>
      </c>
      <c r="AB402" s="29" t="s">
        <v>705</v>
      </c>
      <c r="AC402" s="30" t="b">
        <v>0</v>
      </c>
      <c r="AD402" s="29" t="s">
        <v>705</v>
      </c>
      <c r="AE402" s="29" t="s">
        <v>705</v>
      </c>
      <c r="AF402" s="29" t="s">
        <v>705</v>
      </c>
      <c r="AG402" s="29" t="s">
        <v>705</v>
      </c>
      <c r="AH402" s="30"/>
      <c r="AI402" s="30"/>
      <c r="AJ402" s="30"/>
      <c r="AK402" s="32">
        <v>41254</v>
      </c>
      <c r="AL402" s="30">
        <v>7777</v>
      </c>
      <c r="AM402" s="30" t="s">
        <v>1550</v>
      </c>
      <c r="AN402" s="33">
        <v>7777</v>
      </c>
    </row>
    <row r="403" spans="1:40" ht="18" customHeight="1" x14ac:dyDescent="0.25">
      <c r="A403" s="28" t="s">
        <v>1766</v>
      </c>
      <c r="B403" s="29" t="s">
        <v>2310</v>
      </c>
      <c r="C403" s="30" t="s">
        <v>1757</v>
      </c>
      <c r="D403" s="30" t="s">
        <v>1757</v>
      </c>
      <c r="E403" s="30" t="s">
        <v>1757</v>
      </c>
      <c r="F403" s="30" t="s">
        <v>2312</v>
      </c>
      <c r="G403" s="30" t="s">
        <v>1249</v>
      </c>
      <c r="H403" s="30" t="s">
        <v>1237</v>
      </c>
      <c r="I403" s="30" t="s">
        <v>1128</v>
      </c>
      <c r="J403" s="30" t="s">
        <v>1236</v>
      </c>
      <c r="K403" s="30" t="s">
        <v>1745</v>
      </c>
      <c r="L403" s="30">
        <v>25.4</v>
      </c>
      <c r="M403" s="30">
        <v>0</v>
      </c>
      <c r="N403" s="30">
        <v>2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/>
      <c r="Z403" s="31">
        <v>1.1539999999999999</v>
      </c>
      <c r="AA403" s="30" t="b">
        <v>0</v>
      </c>
      <c r="AB403" s="29" t="s">
        <v>705</v>
      </c>
      <c r="AC403" s="30" t="b">
        <v>0</v>
      </c>
      <c r="AD403" s="29" t="s">
        <v>705</v>
      </c>
      <c r="AE403" s="29" t="s">
        <v>705</v>
      </c>
      <c r="AF403" s="29" t="s">
        <v>705</v>
      </c>
      <c r="AG403" s="29" t="s">
        <v>705</v>
      </c>
      <c r="AH403" s="30"/>
      <c r="AI403" s="30"/>
      <c r="AJ403" s="30"/>
      <c r="AK403" s="32">
        <v>43688</v>
      </c>
      <c r="AL403" s="30" t="s">
        <v>1253</v>
      </c>
      <c r="AM403" s="30"/>
      <c r="AN403" s="33"/>
    </row>
    <row r="404" spans="1:40" ht="18" customHeight="1" x14ac:dyDescent="0.25">
      <c r="A404" s="28" t="s">
        <v>1767</v>
      </c>
      <c r="B404" s="29" t="s">
        <v>2310</v>
      </c>
      <c r="C404" s="30" t="s">
        <v>1757</v>
      </c>
      <c r="D404" s="30" t="s">
        <v>1757</v>
      </c>
      <c r="E404" s="30" t="s">
        <v>1757</v>
      </c>
      <c r="F404" s="30" t="s">
        <v>2312</v>
      </c>
      <c r="G404" s="30" t="s">
        <v>1249</v>
      </c>
      <c r="H404" s="30" t="s">
        <v>1237</v>
      </c>
      <c r="I404" s="30" t="s">
        <v>1128</v>
      </c>
      <c r="J404" s="30" t="s">
        <v>1236</v>
      </c>
      <c r="K404" s="30" t="s">
        <v>1745</v>
      </c>
      <c r="L404" s="30">
        <v>25.4</v>
      </c>
      <c r="M404" s="30">
        <v>0</v>
      </c>
      <c r="N404" s="30">
        <v>2.6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/>
      <c r="Z404" s="31">
        <v>1.462</v>
      </c>
      <c r="AA404" s="30" t="b">
        <v>0</v>
      </c>
      <c r="AB404" s="29" t="s">
        <v>705</v>
      </c>
      <c r="AC404" s="30" t="b">
        <v>0</v>
      </c>
      <c r="AD404" s="29" t="s">
        <v>705</v>
      </c>
      <c r="AE404" s="29" t="s">
        <v>705</v>
      </c>
      <c r="AF404" s="29" t="s">
        <v>705</v>
      </c>
      <c r="AG404" s="29" t="s">
        <v>705</v>
      </c>
      <c r="AH404" s="30"/>
      <c r="AI404" s="30"/>
      <c r="AJ404" s="30"/>
      <c r="AK404" s="30" t="s">
        <v>1768</v>
      </c>
      <c r="AL404" s="30" t="s">
        <v>1253</v>
      </c>
      <c r="AM404" s="30"/>
      <c r="AN404" s="33"/>
    </row>
    <row r="405" spans="1:40" ht="18" customHeight="1" x14ac:dyDescent="0.25">
      <c r="A405" s="28" t="s">
        <v>1769</v>
      </c>
      <c r="B405" s="29" t="s">
        <v>2310</v>
      </c>
      <c r="C405" s="30" t="s">
        <v>1757</v>
      </c>
      <c r="D405" s="30" t="s">
        <v>1757</v>
      </c>
      <c r="E405" s="30" t="s">
        <v>1757</v>
      </c>
      <c r="F405" s="30" t="s">
        <v>2312</v>
      </c>
      <c r="G405" s="30" t="s">
        <v>1249</v>
      </c>
      <c r="H405" s="30" t="s">
        <v>1237</v>
      </c>
      <c r="I405" s="30" t="s">
        <v>1128</v>
      </c>
      <c r="J405" s="30" t="s">
        <v>1236</v>
      </c>
      <c r="K405" s="30" t="s">
        <v>1745</v>
      </c>
      <c r="L405" s="30">
        <v>25.4</v>
      </c>
      <c r="M405" s="30">
        <v>0</v>
      </c>
      <c r="N405" s="30">
        <v>3.2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/>
      <c r="Z405" s="31">
        <v>1.752</v>
      </c>
      <c r="AA405" s="30" t="b">
        <v>0</v>
      </c>
      <c r="AB405" s="29" t="s">
        <v>705</v>
      </c>
      <c r="AC405" s="30" t="b">
        <v>0</v>
      </c>
      <c r="AD405" s="29" t="s">
        <v>705</v>
      </c>
      <c r="AE405" s="29" t="s">
        <v>705</v>
      </c>
      <c r="AF405" s="29" t="s">
        <v>705</v>
      </c>
      <c r="AG405" s="29" t="s">
        <v>705</v>
      </c>
      <c r="AH405" s="30"/>
      <c r="AI405" s="30"/>
      <c r="AJ405" s="30"/>
      <c r="AK405" s="32">
        <v>41254</v>
      </c>
      <c r="AL405" s="30">
        <v>7777</v>
      </c>
      <c r="AM405" s="30" t="s">
        <v>1550</v>
      </c>
      <c r="AN405" s="33">
        <v>7777</v>
      </c>
    </row>
    <row r="406" spans="1:40" ht="18" customHeight="1" x14ac:dyDescent="0.25">
      <c r="A406" s="28" t="s">
        <v>1770</v>
      </c>
      <c r="B406" s="29" t="s">
        <v>2310</v>
      </c>
      <c r="C406" s="30" t="s">
        <v>1757</v>
      </c>
      <c r="D406" s="30" t="s">
        <v>1757</v>
      </c>
      <c r="E406" s="30" t="s">
        <v>1757</v>
      </c>
      <c r="F406" s="30" t="s">
        <v>2312</v>
      </c>
      <c r="G406" s="30" t="s">
        <v>1249</v>
      </c>
      <c r="H406" s="30" t="s">
        <v>1237</v>
      </c>
      <c r="I406" s="30" t="s">
        <v>1128</v>
      </c>
      <c r="J406" s="30" t="s">
        <v>1236</v>
      </c>
      <c r="K406" s="30" t="s">
        <v>1745</v>
      </c>
      <c r="L406" s="30">
        <v>28.6</v>
      </c>
      <c r="M406" s="30">
        <v>0</v>
      </c>
      <c r="N406" s="30">
        <v>2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/>
      <c r="Z406" s="31">
        <v>1.3120000000000001</v>
      </c>
      <c r="AA406" s="30" t="b">
        <v>0</v>
      </c>
      <c r="AB406" s="29" t="s">
        <v>705</v>
      </c>
      <c r="AC406" s="30" t="b">
        <v>0</v>
      </c>
      <c r="AD406" s="29" t="s">
        <v>705</v>
      </c>
      <c r="AE406" s="29" t="s">
        <v>705</v>
      </c>
      <c r="AF406" s="29" t="s">
        <v>705</v>
      </c>
      <c r="AG406" s="29" t="s">
        <v>705</v>
      </c>
      <c r="AH406" s="30"/>
      <c r="AI406" s="30"/>
      <c r="AJ406" s="30"/>
      <c r="AK406" s="32">
        <v>42380</v>
      </c>
      <c r="AL406" s="30" t="s">
        <v>1253</v>
      </c>
      <c r="AM406" s="30"/>
      <c r="AN406" s="33"/>
    </row>
    <row r="407" spans="1:40" ht="18" customHeight="1" x14ac:dyDescent="0.25">
      <c r="A407" s="28" t="s">
        <v>1771</v>
      </c>
      <c r="B407" s="29" t="s">
        <v>2310</v>
      </c>
      <c r="C407" s="30" t="s">
        <v>1757</v>
      </c>
      <c r="D407" s="30" t="s">
        <v>1757</v>
      </c>
      <c r="E407" s="30" t="s">
        <v>1757</v>
      </c>
      <c r="F407" s="30" t="s">
        <v>2312</v>
      </c>
      <c r="G407" s="30" t="s">
        <v>1249</v>
      </c>
      <c r="H407" s="30" t="s">
        <v>1237</v>
      </c>
      <c r="I407" s="30" t="s">
        <v>1128</v>
      </c>
      <c r="J407" s="30" t="s">
        <v>1236</v>
      </c>
      <c r="K407" s="30" t="s">
        <v>1745</v>
      </c>
      <c r="L407" s="30">
        <v>28.6</v>
      </c>
      <c r="M407" s="30">
        <v>0</v>
      </c>
      <c r="N407" s="30">
        <v>2.2999999999999998</v>
      </c>
      <c r="O407" s="30">
        <v>0</v>
      </c>
      <c r="P407" s="30">
        <v>0</v>
      </c>
      <c r="Q407" s="30">
        <v>0</v>
      </c>
      <c r="R407" s="30">
        <v>0</v>
      </c>
      <c r="S407" s="30">
        <v>0</v>
      </c>
      <c r="T407" s="30">
        <v>0</v>
      </c>
      <c r="U407" s="30">
        <v>0</v>
      </c>
      <c r="V407" s="30">
        <v>0</v>
      </c>
      <c r="W407" s="30">
        <v>0</v>
      </c>
      <c r="X407" s="30">
        <v>0</v>
      </c>
      <c r="Y407" s="30"/>
      <c r="Z407" s="31">
        <v>1.492</v>
      </c>
      <c r="AA407" s="30" t="b">
        <v>0</v>
      </c>
      <c r="AB407" s="29" t="s">
        <v>705</v>
      </c>
      <c r="AC407" s="30" t="b">
        <v>0</v>
      </c>
      <c r="AD407" s="29" t="s">
        <v>705</v>
      </c>
      <c r="AE407" s="29" t="s">
        <v>705</v>
      </c>
      <c r="AF407" s="29" t="s">
        <v>705</v>
      </c>
      <c r="AG407" s="29" t="s">
        <v>705</v>
      </c>
      <c r="AH407" s="30"/>
      <c r="AI407" s="30"/>
      <c r="AJ407" s="30"/>
      <c r="AK407" s="30" t="s">
        <v>1761</v>
      </c>
      <c r="AL407" s="30"/>
      <c r="AM407" s="32">
        <v>41467</v>
      </c>
      <c r="AN407" s="33">
        <v>7777</v>
      </c>
    </row>
    <row r="408" spans="1:40" ht="18" customHeight="1" x14ac:dyDescent="0.25">
      <c r="A408" s="28" t="s">
        <v>1772</v>
      </c>
      <c r="B408" s="29" t="s">
        <v>2310</v>
      </c>
      <c r="C408" s="30" t="s">
        <v>1757</v>
      </c>
      <c r="D408" s="30" t="s">
        <v>1757</v>
      </c>
      <c r="E408" s="30" t="s">
        <v>1757</v>
      </c>
      <c r="F408" s="30" t="s">
        <v>2312</v>
      </c>
      <c r="G408" s="30" t="s">
        <v>1249</v>
      </c>
      <c r="H408" s="30" t="s">
        <v>1237</v>
      </c>
      <c r="I408" s="30" t="s">
        <v>1128</v>
      </c>
      <c r="J408" s="30" t="s">
        <v>1236</v>
      </c>
      <c r="K408" s="30" t="s">
        <v>1745</v>
      </c>
      <c r="L408" s="30">
        <v>28.6</v>
      </c>
      <c r="M408" s="30">
        <v>0</v>
      </c>
      <c r="N408" s="30">
        <v>2.6</v>
      </c>
      <c r="O408" s="30">
        <v>0</v>
      </c>
      <c r="P408" s="30">
        <v>0</v>
      </c>
      <c r="Q408" s="30">
        <v>0</v>
      </c>
      <c r="R408" s="30">
        <v>0</v>
      </c>
      <c r="S408" s="30">
        <v>0</v>
      </c>
      <c r="T408" s="30">
        <v>0</v>
      </c>
      <c r="U408" s="30">
        <v>0</v>
      </c>
      <c r="V408" s="30">
        <v>0</v>
      </c>
      <c r="W408" s="30">
        <v>0</v>
      </c>
      <c r="X408" s="30">
        <v>0</v>
      </c>
      <c r="Y408" s="30"/>
      <c r="Z408" s="31">
        <v>1.667</v>
      </c>
      <c r="AA408" s="30" t="b">
        <v>0</v>
      </c>
      <c r="AB408" s="29" t="s">
        <v>705</v>
      </c>
      <c r="AC408" s="30" t="b">
        <v>0</v>
      </c>
      <c r="AD408" s="29" t="s">
        <v>705</v>
      </c>
      <c r="AE408" s="29" t="s">
        <v>705</v>
      </c>
      <c r="AF408" s="29" t="s">
        <v>705</v>
      </c>
      <c r="AG408" s="29" t="s">
        <v>705</v>
      </c>
      <c r="AH408" s="30"/>
      <c r="AI408" s="30"/>
      <c r="AJ408" s="30"/>
      <c r="AK408" s="32">
        <v>41254</v>
      </c>
      <c r="AL408" s="30">
        <v>7777</v>
      </c>
      <c r="AM408" s="30" t="s">
        <v>1550</v>
      </c>
      <c r="AN408" s="33">
        <v>7777</v>
      </c>
    </row>
    <row r="409" spans="1:40" ht="18" customHeight="1" x14ac:dyDescent="0.25">
      <c r="A409" s="28" t="s">
        <v>1773</v>
      </c>
      <c r="B409" s="29" t="s">
        <v>2310</v>
      </c>
      <c r="C409" s="30" t="s">
        <v>1757</v>
      </c>
      <c r="D409" s="30" t="s">
        <v>1757</v>
      </c>
      <c r="E409" s="30" t="s">
        <v>1757</v>
      </c>
      <c r="F409" s="30" t="s">
        <v>2312</v>
      </c>
      <c r="G409" s="30" t="s">
        <v>1249</v>
      </c>
      <c r="H409" s="30" t="s">
        <v>1237</v>
      </c>
      <c r="I409" s="30" t="s">
        <v>1128</v>
      </c>
      <c r="J409" s="30" t="s">
        <v>1236</v>
      </c>
      <c r="K409" s="30" t="s">
        <v>1745</v>
      </c>
      <c r="L409" s="30">
        <v>28.6</v>
      </c>
      <c r="M409" s="30">
        <v>0</v>
      </c>
      <c r="N409" s="30">
        <v>3.2</v>
      </c>
      <c r="O409" s="30">
        <v>0</v>
      </c>
      <c r="P409" s="30">
        <v>0</v>
      </c>
      <c r="Q409" s="30">
        <v>0</v>
      </c>
      <c r="R409" s="30">
        <v>0</v>
      </c>
      <c r="S409" s="30">
        <v>0</v>
      </c>
      <c r="T409" s="30">
        <v>0</v>
      </c>
      <c r="U409" s="30">
        <v>0</v>
      </c>
      <c r="V409" s="30">
        <v>0</v>
      </c>
      <c r="W409" s="30">
        <v>0</v>
      </c>
      <c r="X409" s="30">
        <v>0</v>
      </c>
      <c r="Y409" s="30"/>
      <c r="Z409" s="31">
        <v>2.004</v>
      </c>
      <c r="AA409" s="30" t="b">
        <v>0</v>
      </c>
      <c r="AB409" s="29" t="s">
        <v>705</v>
      </c>
      <c r="AC409" s="30" t="b">
        <v>0</v>
      </c>
      <c r="AD409" s="29" t="s">
        <v>705</v>
      </c>
      <c r="AE409" s="29" t="s">
        <v>705</v>
      </c>
      <c r="AF409" s="29" t="s">
        <v>705</v>
      </c>
      <c r="AG409" s="29" t="s">
        <v>705</v>
      </c>
      <c r="AH409" s="30"/>
      <c r="AI409" s="30"/>
      <c r="AJ409" s="30"/>
      <c r="AK409" s="32">
        <v>44321</v>
      </c>
      <c r="AL409" s="30" t="s">
        <v>1253</v>
      </c>
      <c r="AM409" s="30"/>
      <c r="AN409" s="33"/>
    </row>
    <row r="410" spans="1:40" ht="18" customHeight="1" x14ac:dyDescent="0.25">
      <c r="A410" s="28" t="s">
        <v>1774</v>
      </c>
      <c r="B410" s="29" t="s">
        <v>2310</v>
      </c>
      <c r="C410" s="30" t="s">
        <v>1757</v>
      </c>
      <c r="D410" s="30" t="s">
        <v>1757</v>
      </c>
      <c r="E410" s="30" t="s">
        <v>1757</v>
      </c>
      <c r="F410" s="30" t="s">
        <v>2312</v>
      </c>
      <c r="G410" s="30" t="s">
        <v>1249</v>
      </c>
      <c r="H410" s="30" t="s">
        <v>1237</v>
      </c>
      <c r="I410" s="30" t="s">
        <v>1128</v>
      </c>
      <c r="J410" s="30" t="s">
        <v>1236</v>
      </c>
      <c r="K410" s="30" t="s">
        <v>1745</v>
      </c>
      <c r="L410" s="30">
        <v>29.4</v>
      </c>
      <c r="M410" s="30">
        <v>0</v>
      </c>
      <c r="N410" s="30">
        <v>3.2</v>
      </c>
      <c r="O410" s="30">
        <v>0</v>
      </c>
      <c r="P410" s="30">
        <v>0</v>
      </c>
      <c r="Q410" s="30">
        <v>0</v>
      </c>
      <c r="R410" s="30">
        <v>0</v>
      </c>
      <c r="S410" s="30">
        <v>0</v>
      </c>
      <c r="T410" s="30">
        <v>0</v>
      </c>
      <c r="U410" s="30">
        <v>0</v>
      </c>
      <c r="V410" s="30">
        <v>0</v>
      </c>
      <c r="W410" s="30">
        <v>0</v>
      </c>
      <c r="X410" s="30">
        <v>0</v>
      </c>
      <c r="Y410" s="30"/>
      <c r="Z410" s="31">
        <v>2.0670000000000002</v>
      </c>
      <c r="AA410" s="30" t="b">
        <v>0</v>
      </c>
      <c r="AB410" s="29" t="s">
        <v>705</v>
      </c>
      <c r="AC410" s="30" t="b">
        <v>0</v>
      </c>
      <c r="AD410" s="29" t="s">
        <v>705</v>
      </c>
      <c r="AE410" s="29" t="s">
        <v>705</v>
      </c>
      <c r="AF410" s="29" t="s">
        <v>705</v>
      </c>
      <c r="AG410" s="29" t="s">
        <v>705</v>
      </c>
      <c r="AH410" s="30"/>
      <c r="AI410" s="30"/>
      <c r="AJ410" s="30"/>
      <c r="AK410" s="32">
        <v>41254</v>
      </c>
      <c r="AL410" s="30">
        <v>7777</v>
      </c>
      <c r="AM410" s="30" t="s">
        <v>1550</v>
      </c>
      <c r="AN410" s="33">
        <v>7777</v>
      </c>
    </row>
    <row r="411" spans="1:40" ht="18" customHeight="1" x14ac:dyDescent="0.25">
      <c r="A411" s="28" t="s">
        <v>1775</v>
      </c>
      <c r="B411" s="29" t="s">
        <v>2310</v>
      </c>
      <c r="C411" s="30" t="s">
        <v>1757</v>
      </c>
      <c r="D411" s="30" t="s">
        <v>1757</v>
      </c>
      <c r="E411" s="30" t="s">
        <v>1757</v>
      </c>
      <c r="F411" s="30" t="s">
        <v>2312</v>
      </c>
      <c r="G411" s="30" t="s">
        <v>1249</v>
      </c>
      <c r="H411" s="30" t="s">
        <v>1237</v>
      </c>
      <c r="I411" s="30" t="s">
        <v>1128</v>
      </c>
      <c r="J411" s="30" t="s">
        <v>1236</v>
      </c>
      <c r="K411" s="30" t="s">
        <v>1745</v>
      </c>
      <c r="L411" s="30">
        <v>31.8</v>
      </c>
      <c r="M411" s="30">
        <v>0</v>
      </c>
      <c r="N411" s="30">
        <v>1.6</v>
      </c>
      <c r="O411" s="30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  <c r="U411" s="30">
        <v>0</v>
      </c>
      <c r="V411" s="30">
        <v>0</v>
      </c>
      <c r="W411" s="30">
        <v>0</v>
      </c>
      <c r="X411" s="30">
        <v>0</v>
      </c>
      <c r="Y411" s="30"/>
      <c r="Z411" s="31">
        <v>1.1919999999999999</v>
      </c>
      <c r="AA411" s="30" t="b">
        <v>0</v>
      </c>
      <c r="AB411" s="29" t="s">
        <v>705</v>
      </c>
      <c r="AC411" s="30" t="b">
        <v>0</v>
      </c>
      <c r="AD411" s="29" t="s">
        <v>705</v>
      </c>
      <c r="AE411" s="29" t="s">
        <v>705</v>
      </c>
      <c r="AF411" s="29" t="s">
        <v>705</v>
      </c>
      <c r="AG411" s="29" t="s">
        <v>705</v>
      </c>
      <c r="AH411" s="30"/>
      <c r="AI411" s="30"/>
      <c r="AJ411" s="30"/>
      <c r="AK411" s="32">
        <v>41254</v>
      </c>
      <c r="AL411" s="30">
        <v>7777</v>
      </c>
      <c r="AM411" s="30" t="s">
        <v>1550</v>
      </c>
      <c r="AN411" s="33">
        <v>7777</v>
      </c>
    </row>
    <row r="412" spans="1:40" ht="18" customHeight="1" x14ac:dyDescent="0.25">
      <c r="A412" s="28" t="s">
        <v>1776</v>
      </c>
      <c r="B412" s="29" t="s">
        <v>2310</v>
      </c>
      <c r="C412" s="30" t="s">
        <v>1757</v>
      </c>
      <c r="D412" s="30" t="s">
        <v>1757</v>
      </c>
      <c r="E412" s="30" t="s">
        <v>1757</v>
      </c>
      <c r="F412" s="30" t="s">
        <v>2312</v>
      </c>
      <c r="G412" s="30" t="s">
        <v>1249</v>
      </c>
      <c r="H412" s="30" t="s">
        <v>1237</v>
      </c>
      <c r="I412" s="30" t="s">
        <v>1128</v>
      </c>
      <c r="J412" s="30" t="s">
        <v>1236</v>
      </c>
      <c r="K412" s="30" t="s">
        <v>1745</v>
      </c>
      <c r="L412" s="30">
        <v>31.8</v>
      </c>
      <c r="M412" s="30">
        <v>0</v>
      </c>
      <c r="N412" s="30">
        <v>2</v>
      </c>
      <c r="O412" s="30">
        <v>0</v>
      </c>
      <c r="P412" s="30">
        <v>0</v>
      </c>
      <c r="Q412" s="30">
        <v>0</v>
      </c>
      <c r="R412" s="30">
        <v>0</v>
      </c>
      <c r="S412" s="30">
        <v>0</v>
      </c>
      <c r="T412" s="30">
        <v>0</v>
      </c>
      <c r="U412" s="30">
        <v>0</v>
      </c>
      <c r="V412" s="30">
        <v>0</v>
      </c>
      <c r="W412" s="30">
        <v>0</v>
      </c>
      <c r="X412" s="30">
        <v>0</v>
      </c>
      <c r="Y412" s="30"/>
      <c r="Z412" s="31">
        <v>1.47</v>
      </c>
      <c r="AA412" s="30" t="b">
        <v>0</v>
      </c>
      <c r="AB412" s="29" t="s">
        <v>705</v>
      </c>
      <c r="AC412" s="30" t="b">
        <v>0</v>
      </c>
      <c r="AD412" s="29" t="s">
        <v>705</v>
      </c>
      <c r="AE412" s="29" t="s">
        <v>705</v>
      </c>
      <c r="AF412" s="29" t="s">
        <v>705</v>
      </c>
      <c r="AG412" s="29" t="s">
        <v>705</v>
      </c>
      <c r="AH412" s="30"/>
      <c r="AI412" s="30"/>
      <c r="AJ412" s="30"/>
      <c r="AK412" s="32">
        <v>41254</v>
      </c>
      <c r="AL412" s="30">
        <v>7777</v>
      </c>
      <c r="AM412" s="30" t="s">
        <v>1550</v>
      </c>
      <c r="AN412" s="33">
        <v>7777</v>
      </c>
    </row>
    <row r="413" spans="1:40" ht="18" customHeight="1" x14ac:dyDescent="0.25">
      <c r="A413" s="28" t="s">
        <v>1777</v>
      </c>
      <c r="B413" s="29" t="s">
        <v>2310</v>
      </c>
      <c r="C413" s="30" t="s">
        <v>1757</v>
      </c>
      <c r="D413" s="30" t="s">
        <v>1757</v>
      </c>
      <c r="E413" s="30" t="s">
        <v>1757</v>
      </c>
      <c r="F413" s="30" t="s">
        <v>2312</v>
      </c>
      <c r="G413" s="30" t="s">
        <v>1249</v>
      </c>
      <c r="H413" s="30" t="s">
        <v>1237</v>
      </c>
      <c r="I413" s="30" t="s">
        <v>1128</v>
      </c>
      <c r="J413" s="30" t="s">
        <v>1236</v>
      </c>
      <c r="K413" s="30" t="s">
        <v>1745</v>
      </c>
      <c r="L413" s="30">
        <v>31.8</v>
      </c>
      <c r="M413" s="30">
        <v>0</v>
      </c>
      <c r="N413" s="30">
        <v>2.6</v>
      </c>
      <c r="O413" s="30">
        <v>0</v>
      </c>
      <c r="P413" s="30">
        <v>0</v>
      </c>
      <c r="Q413" s="30">
        <v>0</v>
      </c>
      <c r="R413" s="30">
        <v>0</v>
      </c>
      <c r="S413" s="30">
        <v>0</v>
      </c>
      <c r="T413" s="30">
        <v>0</v>
      </c>
      <c r="U413" s="30">
        <v>0</v>
      </c>
      <c r="V413" s="30">
        <v>0</v>
      </c>
      <c r="W413" s="30">
        <v>0</v>
      </c>
      <c r="X413" s="30">
        <v>0</v>
      </c>
      <c r="Y413" s="30"/>
      <c r="Z413" s="31">
        <v>1.8720000000000001</v>
      </c>
      <c r="AA413" s="30" t="b">
        <v>0</v>
      </c>
      <c r="AB413" s="29" t="s">
        <v>705</v>
      </c>
      <c r="AC413" s="30" t="b">
        <v>0</v>
      </c>
      <c r="AD413" s="29" t="s">
        <v>705</v>
      </c>
      <c r="AE413" s="29" t="s">
        <v>705</v>
      </c>
      <c r="AF413" s="29" t="s">
        <v>705</v>
      </c>
      <c r="AG413" s="29" t="s">
        <v>705</v>
      </c>
      <c r="AH413" s="30"/>
      <c r="AI413" s="30"/>
      <c r="AJ413" s="30"/>
      <c r="AK413" s="30" t="s">
        <v>1778</v>
      </c>
      <c r="AL413" s="30" t="s">
        <v>1348</v>
      </c>
      <c r="AM413" s="30"/>
      <c r="AN413" s="33"/>
    </row>
    <row r="414" spans="1:40" ht="18" customHeight="1" x14ac:dyDescent="0.25">
      <c r="A414" s="28" t="s">
        <v>1779</v>
      </c>
      <c r="B414" s="29" t="s">
        <v>2310</v>
      </c>
      <c r="C414" s="30" t="s">
        <v>1757</v>
      </c>
      <c r="D414" s="30" t="s">
        <v>1757</v>
      </c>
      <c r="E414" s="30" t="s">
        <v>1757</v>
      </c>
      <c r="F414" s="30" t="s">
        <v>2312</v>
      </c>
      <c r="G414" s="30" t="s">
        <v>1249</v>
      </c>
      <c r="H414" s="30" t="s">
        <v>1237</v>
      </c>
      <c r="I414" s="30" t="s">
        <v>1128</v>
      </c>
      <c r="J414" s="30" t="s">
        <v>1236</v>
      </c>
      <c r="K414" s="30" t="s">
        <v>1745</v>
      </c>
      <c r="L414" s="30">
        <v>34</v>
      </c>
      <c r="M414" s="30">
        <v>0</v>
      </c>
      <c r="N414" s="30">
        <v>2.6</v>
      </c>
      <c r="O414" s="30">
        <v>0</v>
      </c>
      <c r="P414" s="30">
        <v>0</v>
      </c>
      <c r="Q414" s="30">
        <v>0</v>
      </c>
      <c r="R414" s="30">
        <v>0</v>
      </c>
      <c r="S414" s="30">
        <v>0</v>
      </c>
      <c r="T414" s="30">
        <v>0</v>
      </c>
      <c r="U414" s="30">
        <v>0</v>
      </c>
      <c r="V414" s="30">
        <v>0</v>
      </c>
      <c r="W414" s="30">
        <v>0</v>
      </c>
      <c r="X414" s="30">
        <v>0</v>
      </c>
      <c r="Y414" s="30"/>
      <c r="Z414" s="31">
        <v>2.0129999999999999</v>
      </c>
      <c r="AA414" s="30" t="b">
        <v>0</v>
      </c>
      <c r="AB414" s="29" t="s">
        <v>705</v>
      </c>
      <c r="AC414" s="30" t="b">
        <v>0</v>
      </c>
      <c r="AD414" s="29" t="s">
        <v>705</v>
      </c>
      <c r="AE414" s="29" t="s">
        <v>705</v>
      </c>
      <c r="AF414" s="29" t="s">
        <v>705</v>
      </c>
      <c r="AG414" s="29" t="s">
        <v>705</v>
      </c>
      <c r="AH414" s="30"/>
      <c r="AI414" s="30"/>
      <c r="AJ414" s="30"/>
      <c r="AK414" s="32">
        <v>41432</v>
      </c>
      <c r="AL414" s="30"/>
      <c r="AM414" s="32">
        <v>41467</v>
      </c>
      <c r="AN414" s="33">
        <v>7777</v>
      </c>
    </row>
    <row r="415" spans="1:40" ht="18" customHeight="1" x14ac:dyDescent="0.25">
      <c r="A415" s="28" t="s">
        <v>1780</v>
      </c>
      <c r="B415" s="29" t="s">
        <v>2310</v>
      </c>
      <c r="C415" s="30" t="s">
        <v>1757</v>
      </c>
      <c r="D415" s="30" t="s">
        <v>1757</v>
      </c>
      <c r="E415" s="30" t="s">
        <v>1757</v>
      </c>
      <c r="F415" s="30" t="s">
        <v>2312</v>
      </c>
      <c r="G415" s="30" t="s">
        <v>1249</v>
      </c>
      <c r="H415" s="30" t="s">
        <v>1237</v>
      </c>
      <c r="I415" s="30" t="s">
        <v>1128</v>
      </c>
      <c r="J415" s="30" t="s">
        <v>1236</v>
      </c>
      <c r="K415" s="30" t="s">
        <v>1745</v>
      </c>
      <c r="L415" s="30">
        <v>34</v>
      </c>
      <c r="M415" s="30">
        <v>0</v>
      </c>
      <c r="N415" s="30">
        <v>3.5</v>
      </c>
      <c r="O415" s="30">
        <v>0</v>
      </c>
      <c r="P415" s="30">
        <v>0</v>
      </c>
      <c r="Q415" s="30">
        <v>0</v>
      </c>
      <c r="R415" s="30">
        <v>0</v>
      </c>
      <c r="S415" s="30">
        <v>0</v>
      </c>
      <c r="T415" s="30">
        <v>0</v>
      </c>
      <c r="U415" s="30">
        <v>0</v>
      </c>
      <c r="V415" s="30">
        <v>0</v>
      </c>
      <c r="W415" s="30">
        <v>0</v>
      </c>
      <c r="X415" s="30">
        <v>0</v>
      </c>
      <c r="Y415" s="30"/>
      <c r="Z415" s="31">
        <v>2.6320000000000001</v>
      </c>
      <c r="AA415" s="30" t="b">
        <v>0</v>
      </c>
      <c r="AB415" s="29" t="s">
        <v>705</v>
      </c>
      <c r="AC415" s="30" t="b">
        <v>0</v>
      </c>
      <c r="AD415" s="29" t="s">
        <v>705</v>
      </c>
      <c r="AE415" s="29" t="s">
        <v>705</v>
      </c>
      <c r="AF415" s="29" t="s">
        <v>705</v>
      </c>
      <c r="AG415" s="29" t="s">
        <v>705</v>
      </c>
      <c r="AH415" s="30"/>
      <c r="AI415" s="30"/>
      <c r="AJ415" s="30"/>
      <c r="AK415" s="32">
        <v>41254</v>
      </c>
      <c r="AL415" s="30">
        <v>7777</v>
      </c>
      <c r="AM415" s="30" t="s">
        <v>1550</v>
      </c>
      <c r="AN415" s="33">
        <v>7777</v>
      </c>
    </row>
    <row r="416" spans="1:40" ht="18" customHeight="1" x14ac:dyDescent="0.25">
      <c r="A416" s="28" t="s">
        <v>1781</v>
      </c>
      <c r="B416" s="29" t="s">
        <v>2310</v>
      </c>
      <c r="C416" s="30" t="s">
        <v>1757</v>
      </c>
      <c r="D416" s="30" t="s">
        <v>1757</v>
      </c>
      <c r="E416" s="30" t="s">
        <v>1757</v>
      </c>
      <c r="F416" s="30" t="s">
        <v>2312</v>
      </c>
      <c r="G416" s="30" t="s">
        <v>1249</v>
      </c>
      <c r="H416" s="30" t="s">
        <v>1237</v>
      </c>
      <c r="I416" s="30" t="s">
        <v>1128</v>
      </c>
      <c r="J416" s="30" t="s">
        <v>1236</v>
      </c>
      <c r="K416" s="30" t="s">
        <v>1745</v>
      </c>
      <c r="L416" s="30">
        <v>35</v>
      </c>
      <c r="M416" s="30">
        <v>0</v>
      </c>
      <c r="N416" s="30">
        <v>1.5</v>
      </c>
      <c r="O416" s="30">
        <v>0</v>
      </c>
      <c r="P416" s="30">
        <v>0</v>
      </c>
      <c r="Q416" s="30">
        <v>0</v>
      </c>
      <c r="R416" s="30">
        <v>0</v>
      </c>
      <c r="S416" s="30">
        <v>0</v>
      </c>
      <c r="T416" s="30">
        <v>0</v>
      </c>
      <c r="U416" s="30">
        <v>0</v>
      </c>
      <c r="V416" s="30">
        <v>0</v>
      </c>
      <c r="W416" s="30">
        <v>0</v>
      </c>
      <c r="X416" s="30">
        <v>0</v>
      </c>
      <c r="Y416" s="30"/>
      <c r="Z416" s="31">
        <v>1.2390000000000001</v>
      </c>
      <c r="AA416" s="30" t="b">
        <v>0</v>
      </c>
      <c r="AB416" s="29" t="s">
        <v>705</v>
      </c>
      <c r="AC416" s="30" t="b">
        <v>0</v>
      </c>
      <c r="AD416" s="29" t="s">
        <v>705</v>
      </c>
      <c r="AE416" s="29" t="s">
        <v>705</v>
      </c>
      <c r="AF416" s="29" t="s">
        <v>705</v>
      </c>
      <c r="AG416" s="29" t="s">
        <v>705</v>
      </c>
      <c r="AH416" s="30"/>
      <c r="AI416" s="30"/>
      <c r="AJ416" s="30"/>
      <c r="AK416" s="32">
        <v>43620</v>
      </c>
      <c r="AL416" s="30" t="s">
        <v>1253</v>
      </c>
      <c r="AM416" s="30"/>
      <c r="AN416" s="33"/>
    </row>
    <row r="417" spans="1:40" ht="18" customHeight="1" x14ac:dyDescent="0.25">
      <c r="A417" s="28" t="s">
        <v>1782</v>
      </c>
      <c r="B417" s="29" t="s">
        <v>2310</v>
      </c>
      <c r="C417" s="30" t="s">
        <v>1757</v>
      </c>
      <c r="D417" s="30" t="s">
        <v>1757</v>
      </c>
      <c r="E417" s="30" t="s">
        <v>1757</v>
      </c>
      <c r="F417" s="30" t="s">
        <v>2312</v>
      </c>
      <c r="G417" s="30" t="s">
        <v>1249</v>
      </c>
      <c r="H417" s="30" t="s">
        <v>1237</v>
      </c>
      <c r="I417" s="30" t="s">
        <v>1128</v>
      </c>
      <c r="J417" s="30" t="s">
        <v>1236</v>
      </c>
      <c r="K417" s="30" t="s">
        <v>1745</v>
      </c>
      <c r="L417" s="30">
        <v>38.1</v>
      </c>
      <c r="M417" s="30">
        <v>0</v>
      </c>
      <c r="N417" s="30">
        <v>2</v>
      </c>
      <c r="O417" s="30">
        <v>0</v>
      </c>
      <c r="P417" s="30">
        <v>0</v>
      </c>
      <c r="Q417" s="30">
        <v>0</v>
      </c>
      <c r="R417" s="30">
        <v>0</v>
      </c>
      <c r="S417" s="30">
        <v>0</v>
      </c>
      <c r="T417" s="30">
        <v>0</v>
      </c>
      <c r="U417" s="30">
        <v>0</v>
      </c>
      <c r="V417" s="30">
        <v>0</v>
      </c>
      <c r="W417" s="30">
        <v>0</v>
      </c>
      <c r="X417" s="30">
        <v>0</v>
      </c>
      <c r="Y417" s="30"/>
      <c r="Z417" s="31">
        <v>1.78</v>
      </c>
      <c r="AA417" s="30" t="b">
        <v>0</v>
      </c>
      <c r="AB417" s="29" t="s">
        <v>705</v>
      </c>
      <c r="AC417" s="30" t="b">
        <v>0</v>
      </c>
      <c r="AD417" s="29" t="s">
        <v>705</v>
      </c>
      <c r="AE417" s="29" t="s">
        <v>705</v>
      </c>
      <c r="AF417" s="29" t="s">
        <v>705</v>
      </c>
      <c r="AG417" s="29" t="s">
        <v>705</v>
      </c>
      <c r="AH417" s="30"/>
      <c r="AI417" s="30"/>
      <c r="AJ417" s="30"/>
      <c r="AK417" s="32">
        <v>41254</v>
      </c>
      <c r="AL417" s="30">
        <v>7777</v>
      </c>
      <c r="AM417" s="30" t="s">
        <v>1550</v>
      </c>
      <c r="AN417" s="33">
        <v>7777</v>
      </c>
    </row>
    <row r="418" spans="1:40" ht="18" customHeight="1" x14ac:dyDescent="0.25">
      <c r="A418" s="28" t="s">
        <v>1783</v>
      </c>
      <c r="B418" s="29" t="s">
        <v>2310</v>
      </c>
      <c r="C418" s="30" t="s">
        <v>1757</v>
      </c>
      <c r="D418" s="30" t="s">
        <v>1757</v>
      </c>
      <c r="E418" s="30" t="s">
        <v>1757</v>
      </c>
      <c r="F418" s="30" t="s">
        <v>2312</v>
      </c>
      <c r="G418" s="30" t="s">
        <v>1249</v>
      </c>
      <c r="H418" s="30" t="s">
        <v>1237</v>
      </c>
      <c r="I418" s="30" t="s">
        <v>1128</v>
      </c>
      <c r="J418" s="30" t="s">
        <v>1236</v>
      </c>
      <c r="K418" s="30" t="s">
        <v>1745</v>
      </c>
      <c r="L418" s="30">
        <v>38.1</v>
      </c>
      <c r="M418" s="30">
        <v>0</v>
      </c>
      <c r="N418" s="30">
        <v>2.2999999999999998</v>
      </c>
      <c r="O418" s="30">
        <v>0</v>
      </c>
      <c r="P418" s="30">
        <v>0</v>
      </c>
      <c r="Q418" s="30">
        <v>0</v>
      </c>
      <c r="R418" s="30">
        <v>0</v>
      </c>
      <c r="S418" s="30">
        <v>0</v>
      </c>
      <c r="T418" s="30">
        <v>0</v>
      </c>
      <c r="U418" s="30">
        <v>0</v>
      </c>
      <c r="V418" s="30">
        <v>0</v>
      </c>
      <c r="W418" s="30">
        <v>0</v>
      </c>
      <c r="X418" s="30">
        <v>0</v>
      </c>
      <c r="Y418" s="30"/>
      <c r="Z418" s="31">
        <v>2.0310000000000001</v>
      </c>
      <c r="AA418" s="30" t="b">
        <v>0</v>
      </c>
      <c r="AB418" s="29" t="s">
        <v>705</v>
      </c>
      <c r="AC418" s="30" t="b">
        <v>0</v>
      </c>
      <c r="AD418" s="29" t="s">
        <v>705</v>
      </c>
      <c r="AE418" s="29" t="s">
        <v>705</v>
      </c>
      <c r="AF418" s="29" t="s">
        <v>705</v>
      </c>
      <c r="AG418" s="29" t="s">
        <v>705</v>
      </c>
      <c r="AH418" s="30"/>
      <c r="AI418" s="30"/>
      <c r="AJ418" s="30"/>
      <c r="AK418" s="32">
        <v>41254</v>
      </c>
      <c r="AL418" s="30">
        <v>7777</v>
      </c>
      <c r="AM418" s="30" t="s">
        <v>1550</v>
      </c>
      <c r="AN418" s="33">
        <v>7777</v>
      </c>
    </row>
    <row r="419" spans="1:40" ht="18" customHeight="1" x14ac:dyDescent="0.25">
      <c r="A419" s="28" t="s">
        <v>1784</v>
      </c>
      <c r="B419" s="29" t="s">
        <v>2310</v>
      </c>
      <c r="C419" s="30" t="s">
        <v>1757</v>
      </c>
      <c r="D419" s="30" t="s">
        <v>1757</v>
      </c>
      <c r="E419" s="30" t="s">
        <v>1757</v>
      </c>
      <c r="F419" s="30" t="s">
        <v>2312</v>
      </c>
      <c r="G419" s="30" t="s">
        <v>1249</v>
      </c>
      <c r="H419" s="30" t="s">
        <v>1237</v>
      </c>
      <c r="I419" s="30" t="s">
        <v>1128</v>
      </c>
      <c r="J419" s="30" t="s">
        <v>1236</v>
      </c>
      <c r="K419" s="30" t="s">
        <v>1745</v>
      </c>
      <c r="L419" s="30">
        <v>38.1</v>
      </c>
      <c r="M419" s="30">
        <v>0</v>
      </c>
      <c r="N419" s="30">
        <v>2.6</v>
      </c>
      <c r="O419" s="30">
        <v>0</v>
      </c>
      <c r="P419" s="30">
        <v>0</v>
      </c>
      <c r="Q419" s="30">
        <v>0</v>
      </c>
      <c r="R419" s="30">
        <v>0</v>
      </c>
      <c r="S419" s="30">
        <v>0</v>
      </c>
      <c r="T419" s="30">
        <v>0</v>
      </c>
      <c r="U419" s="30">
        <v>0</v>
      </c>
      <c r="V419" s="30">
        <v>0</v>
      </c>
      <c r="W419" s="30">
        <v>0</v>
      </c>
      <c r="X419" s="30">
        <v>0</v>
      </c>
      <c r="Y419" s="30"/>
      <c r="Z419" s="31">
        <v>2.2759999999999998</v>
      </c>
      <c r="AA419" s="30" t="b">
        <v>0</v>
      </c>
      <c r="AB419" s="29" t="s">
        <v>705</v>
      </c>
      <c r="AC419" s="30" t="b">
        <v>0</v>
      </c>
      <c r="AD419" s="29" t="s">
        <v>705</v>
      </c>
      <c r="AE419" s="29" t="s">
        <v>705</v>
      </c>
      <c r="AF419" s="29" t="s">
        <v>705</v>
      </c>
      <c r="AG419" s="29" t="s">
        <v>705</v>
      </c>
      <c r="AH419" s="30"/>
      <c r="AI419" s="30"/>
      <c r="AJ419" s="30"/>
      <c r="AK419" s="32">
        <v>44140</v>
      </c>
      <c r="AL419" s="30" t="s">
        <v>1253</v>
      </c>
      <c r="AM419" s="30"/>
      <c r="AN419" s="33"/>
    </row>
    <row r="420" spans="1:40" ht="18" customHeight="1" x14ac:dyDescent="0.25">
      <c r="A420" s="28" t="s">
        <v>1785</v>
      </c>
      <c r="B420" s="29" t="s">
        <v>2310</v>
      </c>
      <c r="C420" s="30" t="s">
        <v>1757</v>
      </c>
      <c r="D420" s="30" t="s">
        <v>1757</v>
      </c>
      <c r="E420" s="30" t="s">
        <v>1757</v>
      </c>
      <c r="F420" s="30" t="s">
        <v>2312</v>
      </c>
      <c r="G420" s="30" t="s">
        <v>1249</v>
      </c>
      <c r="H420" s="30" t="s">
        <v>1237</v>
      </c>
      <c r="I420" s="30" t="s">
        <v>1128</v>
      </c>
      <c r="J420" s="30" t="s">
        <v>1236</v>
      </c>
      <c r="K420" s="30" t="s">
        <v>1745</v>
      </c>
      <c r="L420" s="30">
        <v>42.7</v>
      </c>
      <c r="M420" s="30">
        <v>0</v>
      </c>
      <c r="N420" s="30">
        <v>2</v>
      </c>
      <c r="O420" s="30">
        <v>0</v>
      </c>
      <c r="P420" s="30">
        <v>0</v>
      </c>
      <c r="Q420" s="30">
        <v>0</v>
      </c>
      <c r="R420" s="30">
        <v>0</v>
      </c>
      <c r="S420" s="30">
        <v>0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30"/>
      <c r="Z420" s="31">
        <v>2.0070000000000001</v>
      </c>
      <c r="AA420" s="30" t="b">
        <v>0</v>
      </c>
      <c r="AB420" s="29" t="s">
        <v>705</v>
      </c>
      <c r="AC420" s="30" t="b">
        <v>0</v>
      </c>
      <c r="AD420" s="29" t="s">
        <v>705</v>
      </c>
      <c r="AE420" s="29" t="s">
        <v>705</v>
      </c>
      <c r="AF420" s="29" t="s">
        <v>705</v>
      </c>
      <c r="AG420" s="29" t="s">
        <v>705</v>
      </c>
      <c r="AH420" s="30"/>
      <c r="AI420" s="30"/>
      <c r="AJ420" s="30"/>
      <c r="AK420" s="30" t="s">
        <v>1786</v>
      </c>
      <c r="AL420" s="30" t="s">
        <v>1253</v>
      </c>
      <c r="AM420" s="30"/>
      <c r="AN420" s="33"/>
    </row>
    <row r="421" spans="1:40" ht="18" customHeight="1" x14ac:dyDescent="0.25">
      <c r="A421" s="28" t="s">
        <v>1787</v>
      </c>
      <c r="B421" s="29" t="s">
        <v>2310</v>
      </c>
      <c r="C421" s="30" t="s">
        <v>1757</v>
      </c>
      <c r="D421" s="30" t="s">
        <v>1757</v>
      </c>
      <c r="E421" s="30" t="s">
        <v>1757</v>
      </c>
      <c r="F421" s="30" t="s">
        <v>2312</v>
      </c>
      <c r="G421" s="30" t="s">
        <v>1249</v>
      </c>
      <c r="H421" s="30" t="s">
        <v>1237</v>
      </c>
      <c r="I421" s="30" t="s">
        <v>1128</v>
      </c>
      <c r="J421" s="30" t="s">
        <v>1236</v>
      </c>
      <c r="K421" s="30" t="s">
        <v>1745</v>
      </c>
      <c r="L421" s="30">
        <v>45</v>
      </c>
      <c r="M421" s="30">
        <v>0</v>
      </c>
      <c r="N421" s="30">
        <v>2</v>
      </c>
      <c r="O421" s="30">
        <v>0</v>
      </c>
      <c r="P421" s="30">
        <v>0</v>
      </c>
      <c r="Q421" s="30">
        <v>0</v>
      </c>
      <c r="R421" s="30">
        <v>0</v>
      </c>
      <c r="S421" s="30">
        <v>0</v>
      </c>
      <c r="T421" s="30">
        <v>0</v>
      </c>
      <c r="U421" s="30">
        <v>0</v>
      </c>
      <c r="V421" s="30">
        <v>0</v>
      </c>
      <c r="W421" s="30">
        <v>0</v>
      </c>
      <c r="X421" s="30">
        <v>0</v>
      </c>
      <c r="Y421" s="30"/>
      <c r="Z421" s="31">
        <v>2.121</v>
      </c>
      <c r="AA421" s="30" t="b">
        <v>0</v>
      </c>
      <c r="AB421" s="29" t="s">
        <v>705</v>
      </c>
      <c r="AC421" s="30" t="b">
        <v>0</v>
      </c>
      <c r="AD421" s="29" t="s">
        <v>705</v>
      </c>
      <c r="AE421" s="29" t="s">
        <v>705</v>
      </c>
      <c r="AF421" s="29" t="s">
        <v>705</v>
      </c>
      <c r="AG421" s="29" t="s">
        <v>705</v>
      </c>
      <c r="AH421" s="30"/>
      <c r="AI421" s="30"/>
      <c r="AJ421" s="30"/>
      <c r="AK421" s="30" t="s">
        <v>1481</v>
      </c>
      <c r="AL421" s="30" t="s">
        <v>1253</v>
      </c>
      <c r="AM421" s="30"/>
      <c r="AN421" s="33"/>
    </row>
    <row r="422" spans="1:40" ht="18" customHeight="1" x14ac:dyDescent="0.25">
      <c r="A422" s="28" t="s">
        <v>1788</v>
      </c>
      <c r="B422" s="29" t="s">
        <v>2310</v>
      </c>
      <c r="C422" s="30" t="s">
        <v>1757</v>
      </c>
      <c r="D422" s="30" t="s">
        <v>1757</v>
      </c>
      <c r="E422" s="30" t="s">
        <v>1757</v>
      </c>
      <c r="F422" s="30" t="s">
        <v>2312</v>
      </c>
      <c r="G422" s="30" t="s">
        <v>1249</v>
      </c>
      <c r="H422" s="30" t="s">
        <v>1237</v>
      </c>
      <c r="I422" s="30" t="s">
        <v>1128</v>
      </c>
      <c r="J422" s="30" t="s">
        <v>1236</v>
      </c>
      <c r="K422" s="30" t="s">
        <v>1745</v>
      </c>
      <c r="L422" s="30">
        <v>48.6</v>
      </c>
      <c r="M422" s="30">
        <v>0</v>
      </c>
      <c r="N422" s="30">
        <v>2</v>
      </c>
      <c r="O422" s="30">
        <v>0</v>
      </c>
      <c r="P422" s="30">
        <v>0</v>
      </c>
      <c r="Q422" s="30">
        <v>0</v>
      </c>
      <c r="R422" s="30">
        <v>0</v>
      </c>
      <c r="S422" s="30">
        <v>0</v>
      </c>
      <c r="T422" s="30">
        <v>0</v>
      </c>
      <c r="U422" s="30">
        <v>0</v>
      </c>
      <c r="V422" s="30">
        <v>0</v>
      </c>
      <c r="W422" s="30">
        <v>0</v>
      </c>
      <c r="X422" s="30">
        <v>0</v>
      </c>
      <c r="Y422" s="30"/>
      <c r="Z422" s="31">
        <v>2.298</v>
      </c>
      <c r="AA422" s="30" t="b">
        <v>0</v>
      </c>
      <c r="AB422" s="29" t="s">
        <v>705</v>
      </c>
      <c r="AC422" s="30" t="b">
        <v>0</v>
      </c>
      <c r="AD422" s="29" t="s">
        <v>705</v>
      </c>
      <c r="AE422" s="29" t="s">
        <v>705</v>
      </c>
      <c r="AF422" s="29" t="s">
        <v>705</v>
      </c>
      <c r="AG422" s="29" t="s">
        <v>705</v>
      </c>
      <c r="AH422" s="30"/>
      <c r="AI422" s="30"/>
      <c r="AJ422" s="30"/>
      <c r="AK422" s="30" t="s">
        <v>1789</v>
      </c>
      <c r="AL422" s="30" t="s">
        <v>1253</v>
      </c>
      <c r="AM422" s="30"/>
      <c r="AN422" s="33"/>
    </row>
    <row r="423" spans="1:40" ht="18" customHeight="1" x14ac:dyDescent="0.25">
      <c r="A423" s="28" t="s">
        <v>1790</v>
      </c>
      <c r="B423" s="29" t="s">
        <v>2310</v>
      </c>
      <c r="C423" s="30" t="s">
        <v>1757</v>
      </c>
      <c r="D423" s="30" t="s">
        <v>1757</v>
      </c>
      <c r="E423" s="30" t="s">
        <v>1757</v>
      </c>
      <c r="F423" s="30" t="s">
        <v>2312</v>
      </c>
      <c r="G423" s="30" t="s">
        <v>1249</v>
      </c>
      <c r="H423" s="30" t="s">
        <v>1237</v>
      </c>
      <c r="I423" s="30" t="s">
        <v>1128</v>
      </c>
      <c r="J423" s="30" t="s">
        <v>1236</v>
      </c>
      <c r="K423" s="30" t="s">
        <v>1745</v>
      </c>
      <c r="L423" s="30">
        <v>48.6</v>
      </c>
      <c r="M423" s="30">
        <v>0</v>
      </c>
      <c r="N423" s="30">
        <v>3.1</v>
      </c>
      <c r="O423" s="30">
        <v>0</v>
      </c>
      <c r="P423" s="30">
        <v>0</v>
      </c>
      <c r="Q423" s="30">
        <v>0</v>
      </c>
      <c r="R423" s="30">
        <v>0</v>
      </c>
      <c r="S423" s="30">
        <v>0</v>
      </c>
      <c r="T423" s="30">
        <v>0</v>
      </c>
      <c r="U423" s="30">
        <v>0</v>
      </c>
      <c r="V423" s="30">
        <v>0</v>
      </c>
      <c r="W423" s="30">
        <v>0</v>
      </c>
      <c r="X423" s="30">
        <v>0</v>
      </c>
      <c r="Y423" s="30"/>
      <c r="Z423" s="31">
        <v>3.4780000000000002</v>
      </c>
      <c r="AA423" s="30" t="b">
        <v>0</v>
      </c>
      <c r="AB423" s="29" t="s">
        <v>705</v>
      </c>
      <c r="AC423" s="30" t="b">
        <v>0</v>
      </c>
      <c r="AD423" s="29" t="s">
        <v>705</v>
      </c>
      <c r="AE423" s="29" t="s">
        <v>705</v>
      </c>
      <c r="AF423" s="29" t="s">
        <v>705</v>
      </c>
      <c r="AG423" s="29" t="s">
        <v>705</v>
      </c>
      <c r="AH423" s="30"/>
      <c r="AI423" s="30"/>
      <c r="AJ423" s="30"/>
      <c r="AK423" s="30" t="s">
        <v>1483</v>
      </c>
      <c r="AL423" s="30" t="s">
        <v>1253</v>
      </c>
      <c r="AM423" s="30"/>
      <c r="AN423" s="33"/>
    </row>
    <row r="424" spans="1:40" ht="18" customHeight="1" x14ac:dyDescent="0.25">
      <c r="A424" s="28" t="s">
        <v>1791</v>
      </c>
      <c r="B424" s="29" t="s">
        <v>2310</v>
      </c>
      <c r="C424" s="30" t="s">
        <v>1757</v>
      </c>
      <c r="D424" s="30" t="s">
        <v>1757</v>
      </c>
      <c r="E424" s="30" t="s">
        <v>1757</v>
      </c>
      <c r="F424" s="30" t="s">
        <v>2312</v>
      </c>
      <c r="G424" s="30" t="s">
        <v>1249</v>
      </c>
      <c r="H424" s="30" t="s">
        <v>1237</v>
      </c>
      <c r="I424" s="30" t="s">
        <v>1128</v>
      </c>
      <c r="J424" s="30" t="s">
        <v>1236</v>
      </c>
      <c r="K424" s="30" t="s">
        <v>1745</v>
      </c>
      <c r="L424" s="30">
        <v>48.6</v>
      </c>
      <c r="M424" s="30">
        <v>0</v>
      </c>
      <c r="N424" s="30">
        <v>3.2</v>
      </c>
      <c r="O424" s="30">
        <v>0</v>
      </c>
      <c r="P424" s="30">
        <v>0</v>
      </c>
      <c r="Q424" s="30">
        <v>0</v>
      </c>
      <c r="R424" s="30">
        <v>0</v>
      </c>
      <c r="S424" s="30">
        <v>0</v>
      </c>
      <c r="T424" s="30">
        <v>0</v>
      </c>
      <c r="U424" s="30">
        <v>0</v>
      </c>
      <c r="V424" s="30">
        <v>0</v>
      </c>
      <c r="W424" s="30">
        <v>0</v>
      </c>
      <c r="X424" s="30">
        <v>0</v>
      </c>
      <c r="Y424" s="30"/>
      <c r="Z424" s="31">
        <v>3.5830000000000002</v>
      </c>
      <c r="AA424" s="30" t="b">
        <v>0</v>
      </c>
      <c r="AB424" s="29" t="s">
        <v>705</v>
      </c>
      <c r="AC424" s="30" t="b">
        <v>0</v>
      </c>
      <c r="AD424" s="29" t="s">
        <v>705</v>
      </c>
      <c r="AE424" s="29" t="s">
        <v>705</v>
      </c>
      <c r="AF424" s="29" t="s">
        <v>705</v>
      </c>
      <c r="AG424" s="29" t="s">
        <v>705</v>
      </c>
      <c r="AH424" s="30"/>
      <c r="AI424" s="30"/>
      <c r="AJ424" s="30"/>
      <c r="AK424" s="32">
        <v>41432</v>
      </c>
      <c r="AL424" s="30"/>
      <c r="AM424" s="30" t="s">
        <v>1761</v>
      </c>
      <c r="AN424" s="33"/>
    </row>
    <row r="425" spans="1:40" ht="18" customHeight="1" x14ac:dyDescent="0.25">
      <c r="A425" s="28" t="s">
        <v>1792</v>
      </c>
      <c r="B425" s="29" t="s">
        <v>2310</v>
      </c>
      <c r="C425" s="30" t="s">
        <v>1757</v>
      </c>
      <c r="D425" s="30" t="s">
        <v>1757</v>
      </c>
      <c r="E425" s="30" t="s">
        <v>1757</v>
      </c>
      <c r="F425" s="30" t="s">
        <v>2312</v>
      </c>
      <c r="G425" s="30" t="s">
        <v>1249</v>
      </c>
      <c r="H425" s="30" t="s">
        <v>1237</v>
      </c>
      <c r="I425" s="30" t="s">
        <v>1128</v>
      </c>
      <c r="J425" s="30" t="s">
        <v>1236</v>
      </c>
      <c r="K425" s="30" t="s">
        <v>1745</v>
      </c>
      <c r="L425" s="30">
        <v>50</v>
      </c>
      <c r="M425" s="30">
        <v>30</v>
      </c>
      <c r="N425" s="30">
        <v>1.6</v>
      </c>
      <c r="O425" s="30">
        <v>0</v>
      </c>
      <c r="P425" s="30">
        <v>0</v>
      </c>
      <c r="Q425" s="30">
        <v>0</v>
      </c>
      <c r="R425" s="30">
        <v>0</v>
      </c>
      <c r="S425" s="30">
        <v>0</v>
      </c>
      <c r="T425" s="30">
        <v>0</v>
      </c>
      <c r="U425" s="30">
        <v>0</v>
      </c>
      <c r="V425" s="30">
        <v>0</v>
      </c>
      <c r="W425" s="30">
        <v>0</v>
      </c>
      <c r="X425" s="30">
        <v>0</v>
      </c>
      <c r="Y425" s="30"/>
      <c r="Z425" s="31">
        <v>1.9410000000000001</v>
      </c>
      <c r="AA425" s="30" t="b">
        <v>0</v>
      </c>
      <c r="AB425" s="29" t="s">
        <v>705</v>
      </c>
      <c r="AC425" s="30" t="b">
        <v>0</v>
      </c>
      <c r="AD425" s="29" t="s">
        <v>705</v>
      </c>
      <c r="AE425" s="29" t="s">
        <v>705</v>
      </c>
      <c r="AF425" s="29" t="s">
        <v>705</v>
      </c>
      <c r="AG425" s="29" t="s">
        <v>705</v>
      </c>
      <c r="AH425" s="30" t="s">
        <v>2313</v>
      </c>
      <c r="AI425" s="30">
        <v>50.8</v>
      </c>
      <c r="AJ425" s="30"/>
      <c r="AK425" s="30" t="s">
        <v>1793</v>
      </c>
      <c r="AL425" s="30" t="s">
        <v>1253</v>
      </c>
      <c r="AM425" s="32">
        <v>44934</v>
      </c>
      <c r="AN425" s="33" t="s">
        <v>1729</v>
      </c>
    </row>
    <row r="426" spans="1:40" ht="18" customHeight="1" x14ac:dyDescent="0.25">
      <c r="A426" s="28" t="s">
        <v>1794</v>
      </c>
      <c r="B426" s="29" t="s">
        <v>2310</v>
      </c>
      <c r="C426" s="30" t="s">
        <v>1757</v>
      </c>
      <c r="D426" s="30" t="s">
        <v>1757</v>
      </c>
      <c r="E426" s="30" t="s">
        <v>1757</v>
      </c>
      <c r="F426" s="30" t="s">
        <v>2312</v>
      </c>
      <c r="G426" s="30" t="s">
        <v>1249</v>
      </c>
      <c r="H426" s="30" t="s">
        <v>1237</v>
      </c>
      <c r="I426" s="30" t="s">
        <v>1128</v>
      </c>
      <c r="J426" s="30" t="s">
        <v>1236</v>
      </c>
      <c r="K426" s="30" t="s">
        <v>1745</v>
      </c>
      <c r="L426" s="30">
        <v>50.8</v>
      </c>
      <c r="M426" s="30">
        <v>0</v>
      </c>
      <c r="N426" s="30">
        <v>1.6</v>
      </c>
      <c r="O426" s="30">
        <v>0</v>
      </c>
      <c r="P426" s="30">
        <v>0</v>
      </c>
      <c r="Q426" s="30">
        <v>0</v>
      </c>
      <c r="R426" s="30">
        <v>0</v>
      </c>
      <c r="S426" s="30">
        <v>0</v>
      </c>
      <c r="T426" s="30">
        <v>0</v>
      </c>
      <c r="U426" s="30">
        <v>0</v>
      </c>
      <c r="V426" s="30">
        <v>0</v>
      </c>
      <c r="W426" s="30">
        <v>0</v>
      </c>
      <c r="X426" s="30">
        <v>0</v>
      </c>
      <c r="Y426" s="30"/>
      <c r="Z426" s="31">
        <v>1.9410000000000001</v>
      </c>
      <c r="AA426" s="30" t="b">
        <v>0</v>
      </c>
      <c r="AB426" s="29" t="s">
        <v>705</v>
      </c>
      <c r="AC426" s="30" t="b">
        <v>0</v>
      </c>
      <c r="AD426" s="29" t="s">
        <v>705</v>
      </c>
      <c r="AE426" s="29" t="s">
        <v>705</v>
      </c>
      <c r="AF426" s="29" t="s">
        <v>705</v>
      </c>
      <c r="AG426" s="29" t="s">
        <v>705</v>
      </c>
      <c r="AH426" s="30"/>
      <c r="AI426" s="30"/>
      <c r="AJ426" s="30"/>
      <c r="AK426" s="30" t="s">
        <v>1493</v>
      </c>
      <c r="AL426" s="30" t="s">
        <v>1253</v>
      </c>
      <c r="AM426" s="30"/>
      <c r="AN426" s="33"/>
    </row>
    <row r="427" spans="1:40" ht="18" customHeight="1" x14ac:dyDescent="0.25">
      <c r="A427" s="28" t="s">
        <v>1795</v>
      </c>
      <c r="B427" s="29" t="s">
        <v>2310</v>
      </c>
      <c r="C427" s="30" t="s">
        <v>1757</v>
      </c>
      <c r="D427" s="30" t="s">
        <v>1757</v>
      </c>
      <c r="E427" s="30" t="s">
        <v>1757</v>
      </c>
      <c r="F427" s="30" t="s">
        <v>2312</v>
      </c>
      <c r="G427" s="30" t="s">
        <v>1249</v>
      </c>
      <c r="H427" s="30" t="s">
        <v>1237</v>
      </c>
      <c r="I427" s="30" t="s">
        <v>1128</v>
      </c>
      <c r="J427" s="30" t="s">
        <v>1236</v>
      </c>
      <c r="K427" s="30" t="s">
        <v>1745</v>
      </c>
      <c r="L427" s="30">
        <v>60.5</v>
      </c>
      <c r="M427" s="30">
        <v>0</v>
      </c>
      <c r="N427" s="30">
        <v>2</v>
      </c>
      <c r="O427" s="30">
        <v>0</v>
      </c>
      <c r="P427" s="30">
        <v>0</v>
      </c>
      <c r="Q427" s="30">
        <v>0</v>
      </c>
      <c r="R427" s="30">
        <v>0</v>
      </c>
      <c r="S427" s="30">
        <v>0</v>
      </c>
      <c r="T427" s="30">
        <v>0</v>
      </c>
      <c r="U427" s="30">
        <v>0</v>
      </c>
      <c r="V427" s="30">
        <v>0</v>
      </c>
      <c r="W427" s="30">
        <v>0</v>
      </c>
      <c r="X427" s="30">
        <v>0</v>
      </c>
      <c r="Y427" s="30"/>
      <c r="Z427" s="31">
        <v>2.8849999999999998</v>
      </c>
      <c r="AA427" s="30" t="b">
        <v>0</v>
      </c>
      <c r="AB427" s="29" t="s">
        <v>705</v>
      </c>
      <c r="AC427" s="30" t="b">
        <v>0</v>
      </c>
      <c r="AD427" s="29" t="s">
        <v>705</v>
      </c>
      <c r="AE427" s="29" t="s">
        <v>705</v>
      </c>
      <c r="AF427" s="29" t="s">
        <v>705</v>
      </c>
      <c r="AG427" s="29" t="s">
        <v>705</v>
      </c>
      <c r="AH427" s="30"/>
      <c r="AI427" s="30"/>
      <c r="AJ427" s="30"/>
      <c r="AK427" s="32">
        <v>41254</v>
      </c>
      <c r="AL427" s="30">
        <v>7777</v>
      </c>
      <c r="AM427" s="30" t="s">
        <v>1550</v>
      </c>
      <c r="AN427" s="33">
        <v>7777</v>
      </c>
    </row>
    <row r="428" spans="1:40" ht="18" customHeight="1" x14ac:dyDescent="0.25">
      <c r="A428" s="28" t="s">
        <v>1796</v>
      </c>
      <c r="B428" s="29" t="s">
        <v>2310</v>
      </c>
      <c r="C428" s="30" t="s">
        <v>1757</v>
      </c>
      <c r="D428" s="30" t="s">
        <v>1757</v>
      </c>
      <c r="E428" s="30" t="s">
        <v>1757</v>
      </c>
      <c r="F428" s="30" t="s">
        <v>2312</v>
      </c>
      <c r="G428" s="30" t="s">
        <v>1249</v>
      </c>
      <c r="H428" s="30" t="s">
        <v>1237</v>
      </c>
      <c r="I428" s="30" t="s">
        <v>1128</v>
      </c>
      <c r="J428" s="30" t="s">
        <v>1236</v>
      </c>
      <c r="K428" s="30" t="s">
        <v>1745</v>
      </c>
      <c r="L428" s="30">
        <v>60.8</v>
      </c>
      <c r="M428" s="30">
        <v>0</v>
      </c>
      <c r="N428" s="30">
        <v>3.8</v>
      </c>
      <c r="O428" s="30">
        <v>0</v>
      </c>
      <c r="P428" s="30">
        <v>0</v>
      </c>
      <c r="Q428" s="30">
        <v>0</v>
      </c>
      <c r="R428" s="30">
        <v>0</v>
      </c>
      <c r="S428" s="30">
        <v>0</v>
      </c>
      <c r="T428" s="30">
        <v>0</v>
      </c>
      <c r="U428" s="30">
        <v>0</v>
      </c>
      <c r="V428" s="30">
        <v>0</v>
      </c>
      <c r="W428" s="30">
        <v>0</v>
      </c>
      <c r="X428" s="30">
        <v>0</v>
      </c>
      <c r="Y428" s="30"/>
      <c r="Z428" s="31">
        <v>5.3410000000000002</v>
      </c>
      <c r="AA428" s="30" t="b">
        <v>0</v>
      </c>
      <c r="AB428" s="29" t="s">
        <v>705</v>
      </c>
      <c r="AC428" s="30" t="b">
        <v>0</v>
      </c>
      <c r="AD428" s="29" t="s">
        <v>705</v>
      </c>
      <c r="AE428" s="29" t="s">
        <v>705</v>
      </c>
      <c r="AF428" s="29" t="s">
        <v>705</v>
      </c>
      <c r="AG428" s="29" t="s">
        <v>705</v>
      </c>
      <c r="AH428" s="30"/>
      <c r="AI428" s="30"/>
      <c r="AJ428" s="30"/>
      <c r="AK428" s="32">
        <v>41254</v>
      </c>
      <c r="AL428" s="30">
        <v>7777</v>
      </c>
      <c r="AM428" s="30" t="s">
        <v>1550</v>
      </c>
      <c r="AN428" s="33">
        <v>7777</v>
      </c>
    </row>
    <row r="429" spans="1:40" ht="18" customHeight="1" x14ac:dyDescent="0.25">
      <c r="A429" s="28" t="s">
        <v>1797</v>
      </c>
      <c r="B429" s="29" t="s">
        <v>2310</v>
      </c>
      <c r="C429" s="30" t="s">
        <v>1757</v>
      </c>
      <c r="D429" s="30" t="s">
        <v>1757</v>
      </c>
      <c r="E429" s="30" t="s">
        <v>1757</v>
      </c>
      <c r="F429" s="30" t="s">
        <v>2312</v>
      </c>
      <c r="G429" s="30" t="s">
        <v>1249</v>
      </c>
      <c r="H429" s="30" t="s">
        <v>1237</v>
      </c>
      <c r="I429" s="30" t="s">
        <v>1128</v>
      </c>
      <c r="J429" s="30" t="s">
        <v>1236</v>
      </c>
      <c r="K429" s="30" t="s">
        <v>1745</v>
      </c>
      <c r="L429" s="30">
        <v>76.3</v>
      </c>
      <c r="M429" s="30">
        <v>0</v>
      </c>
      <c r="N429" s="30">
        <v>2</v>
      </c>
      <c r="O429" s="30">
        <v>0</v>
      </c>
      <c r="P429" s="30">
        <v>0</v>
      </c>
      <c r="Q429" s="30">
        <v>0</v>
      </c>
      <c r="R429" s="30">
        <v>0</v>
      </c>
      <c r="S429" s="30">
        <v>0</v>
      </c>
      <c r="T429" s="30">
        <v>0</v>
      </c>
      <c r="U429" s="30">
        <v>0</v>
      </c>
      <c r="V429" s="30">
        <v>0</v>
      </c>
      <c r="W429" s="30">
        <v>0</v>
      </c>
      <c r="X429" s="30">
        <v>0</v>
      </c>
      <c r="Y429" s="30"/>
      <c r="Z429" s="31">
        <v>3.6640000000000001</v>
      </c>
      <c r="AA429" s="30" t="b">
        <v>0</v>
      </c>
      <c r="AB429" s="29" t="s">
        <v>705</v>
      </c>
      <c r="AC429" s="30" t="b">
        <v>0</v>
      </c>
      <c r="AD429" s="29" t="s">
        <v>705</v>
      </c>
      <c r="AE429" s="29" t="s">
        <v>705</v>
      </c>
      <c r="AF429" s="29" t="s">
        <v>705</v>
      </c>
      <c r="AG429" s="29" t="s">
        <v>705</v>
      </c>
      <c r="AH429" s="30"/>
      <c r="AI429" s="30"/>
      <c r="AJ429" s="30"/>
      <c r="AK429" s="32">
        <v>41254</v>
      </c>
      <c r="AL429" s="30">
        <v>7777</v>
      </c>
      <c r="AM429" s="30" t="s">
        <v>1550</v>
      </c>
      <c r="AN429" s="33">
        <v>7777</v>
      </c>
    </row>
    <row r="430" spans="1:40" ht="18" customHeight="1" x14ac:dyDescent="0.25">
      <c r="A430" s="28" t="s">
        <v>1798</v>
      </c>
      <c r="B430" s="29" t="s">
        <v>2310</v>
      </c>
      <c r="C430" s="30" t="s">
        <v>2321</v>
      </c>
      <c r="D430" s="30" t="s">
        <v>2321</v>
      </c>
      <c r="E430" s="30" t="s">
        <v>2321</v>
      </c>
      <c r="F430" s="30" t="s">
        <v>2312</v>
      </c>
      <c r="G430" s="30" t="s">
        <v>1249</v>
      </c>
      <c r="H430" s="30" t="s">
        <v>1237</v>
      </c>
      <c r="I430" s="30" t="s">
        <v>1128</v>
      </c>
      <c r="J430" s="30" t="s">
        <v>1799</v>
      </c>
      <c r="K430" s="30" t="s">
        <v>1237</v>
      </c>
      <c r="L430" s="30">
        <v>15</v>
      </c>
      <c r="M430" s="30">
        <v>10.3</v>
      </c>
      <c r="N430" s="30">
        <v>2.35</v>
      </c>
      <c r="O430" s="30">
        <v>0</v>
      </c>
      <c r="P430" s="30">
        <v>0</v>
      </c>
      <c r="Q430" s="30">
        <v>0</v>
      </c>
      <c r="R430" s="30">
        <v>0</v>
      </c>
      <c r="S430" s="30">
        <v>0</v>
      </c>
      <c r="T430" s="30">
        <v>0</v>
      </c>
      <c r="U430" s="30">
        <v>0</v>
      </c>
      <c r="V430" s="30">
        <v>0</v>
      </c>
      <c r="W430" s="30">
        <v>0</v>
      </c>
      <c r="X430" s="30">
        <v>0</v>
      </c>
      <c r="Y430" s="30"/>
      <c r="Z430" s="31">
        <v>0.73299999999999998</v>
      </c>
      <c r="AA430" s="30" t="b">
        <v>0</v>
      </c>
      <c r="AB430" s="29" t="s">
        <v>705</v>
      </c>
      <c r="AC430" s="30" t="b">
        <v>0</v>
      </c>
      <c r="AD430" s="29" t="s">
        <v>705</v>
      </c>
      <c r="AE430" s="29" t="s">
        <v>705</v>
      </c>
      <c r="AF430" s="29" t="s">
        <v>705</v>
      </c>
      <c r="AG430" s="29" t="s">
        <v>1800</v>
      </c>
      <c r="AH430" s="30"/>
      <c r="AI430" s="30"/>
      <c r="AJ430" s="30"/>
      <c r="AK430" s="32">
        <v>41406</v>
      </c>
      <c r="AL430" s="30">
        <v>7777</v>
      </c>
      <c r="AM430" s="32">
        <v>42897</v>
      </c>
      <c r="AN430" s="33" t="s">
        <v>1254</v>
      </c>
    </row>
    <row r="431" spans="1:40" ht="18" customHeight="1" x14ac:dyDescent="0.25">
      <c r="A431" s="28" t="s">
        <v>1801</v>
      </c>
      <c r="B431" s="29" t="s">
        <v>2310</v>
      </c>
      <c r="C431" s="30" t="s">
        <v>2321</v>
      </c>
      <c r="D431" s="30" t="s">
        <v>2321</v>
      </c>
      <c r="E431" s="30" t="s">
        <v>2321</v>
      </c>
      <c r="F431" s="30" t="s">
        <v>2312</v>
      </c>
      <c r="G431" s="30" t="s">
        <v>1249</v>
      </c>
      <c r="H431" s="30" t="s">
        <v>1237</v>
      </c>
      <c r="I431" s="30" t="s">
        <v>1128</v>
      </c>
      <c r="J431" s="30" t="s">
        <v>1799</v>
      </c>
      <c r="K431" s="30" t="s">
        <v>1237</v>
      </c>
      <c r="L431" s="30">
        <v>23</v>
      </c>
      <c r="M431" s="30">
        <v>12.4</v>
      </c>
      <c r="N431" s="30">
        <v>5.3</v>
      </c>
      <c r="O431" s="30">
        <v>0</v>
      </c>
      <c r="P431" s="30">
        <v>0</v>
      </c>
      <c r="Q431" s="30">
        <v>0</v>
      </c>
      <c r="R431" s="30">
        <v>0</v>
      </c>
      <c r="S431" s="30">
        <v>0</v>
      </c>
      <c r="T431" s="30">
        <v>0</v>
      </c>
      <c r="U431" s="30">
        <v>0</v>
      </c>
      <c r="V431" s="30">
        <v>0</v>
      </c>
      <c r="W431" s="30">
        <v>0</v>
      </c>
      <c r="X431" s="30">
        <v>0</v>
      </c>
      <c r="Y431" s="30"/>
      <c r="Z431" s="31">
        <v>2.3130000000000002</v>
      </c>
      <c r="AA431" s="30" t="b">
        <v>0</v>
      </c>
      <c r="AB431" s="29" t="s">
        <v>705</v>
      </c>
      <c r="AC431" s="30" t="b">
        <v>0</v>
      </c>
      <c r="AD431" s="29" t="s">
        <v>705</v>
      </c>
      <c r="AE431" s="29" t="s">
        <v>705</v>
      </c>
      <c r="AF431" s="29" t="s">
        <v>705</v>
      </c>
      <c r="AG431" s="29" t="s">
        <v>1800</v>
      </c>
      <c r="AH431" s="30"/>
      <c r="AI431" s="30"/>
      <c r="AJ431" s="30"/>
      <c r="AK431" s="32">
        <v>41406</v>
      </c>
      <c r="AL431" s="30">
        <v>7777</v>
      </c>
      <c r="AM431" s="32">
        <v>42897</v>
      </c>
      <c r="AN431" s="33" t="s">
        <v>1254</v>
      </c>
    </row>
    <row r="432" spans="1:40" ht="18" customHeight="1" x14ac:dyDescent="0.25">
      <c r="A432" s="28" t="s">
        <v>1802</v>
      </c>
      <c r="B432" s="29" t="s">
        <v>2310</v>
      </c>
      <c r="C432" s="30" t="s">
        <v>1807</v>
      </c>
      <c r="D432" s="30" t="s">
        <v>1807</v>
      </c>
      <c r="E432" s="30" t="s">
        <v>1807</v>
      </c>
      <c r="F432" s="30" t="s">
        <v>2312</v>
      </c>
      <c r="G432" s="30" t="s">
        <v>1249</v>
      </c>
      <c r="H432" s="30" t="s">
        <v>1237</v>
      </c>
      <c r="I432" s="30" t="s">
        <v>1128</v>
      </c>
      <c r="J432" s="30" t="s">
        <v>1250</v>
      </c>
      <c r="K432" s="30" t="s">
        <v>1116</v>
      </c>
      <c r="L432" s="30">
        <v>12.7</v>
      </c>
      <c r="M432" s="30">
        <v>0</v>
      </c>
      <c r="N432" s="30">
        <v>1.6</v>
      </c>
      <c r="O432" s="30">
        <v>0</v>
      </c>
      <c r="P432" s="30">
        <v>0</v>
      </c>
      <c r="Q432" s="30">
        <v>0</v>
      </c>
      <c r="R432" s="30">
        <v>0</v>
      </c>
      <c r="S432" s="30">
        <v>0</v>
      </c>
      <c r="T432" s="30">
        <v>0</v>
      </c>
      <c r="U432" s="30">
        <v>0</v>
      </c>
      <c r="V432" s="30">
        <v>0</v>
      </c>
      <c r="W432" s="30">
        <v>0</v>
      </c>
      <c r="X432" s="30">
        <v>0</v>
      </c>
      <c r="Y432" s="30"/>
      <c r="Z432" s="31">
        <v>0.438</v>
      </c>
      <c r="AA432" s="30" t="b">
        <v>0</v>
      </c>
      <c r="AB432" s="29" t="s">
        <v>705</v>
      </c>
      <c r="AC432" s="30" t="b">
        <v>0</v>
      </c>
      <c r="AD432" s="29" t="s">
        <v>705</v>
      </c>
      <c r="AE432" s="29" t="s">
        <v>705</v>
      </c>
      <c r="AF432" s="29" t="s">
        <v>705</v>
      </c>
      <c r="AG432" s="29" t="s">
        <v>705</v>
      </c>
      <c r="AH432" s="30"/>
      <c r="AI432" s="30"/>
      <c r="AJ432" s="30"/>
      <c r="AK432" s="30" t="s">
        <v>1364</v>
      </c>
      <c r="AL432" s="30" t="s">
        <v>1253</v>
      </c>
      <c r="AM432" s="30"/>
      <c r="AN432" s="33"/>
    </row>
    <row r="433" spans="1:40" ht="18" customHeight="1" x14ac:dyDescent="0.25">
      <c r="A433" s="28" t="s">
        <v>1803</v>
      </c>
      <c r="B433" s="29" t="s">
        <v>2310</v>
      </c>
      <c r="C433" s="30" t="s">
        <v>1807</v>
      </c>
      <c r="D433" s="30" t="s">
        <v>1807</v>
      </c>
      <c r="E433" s="30" t="s">
        <v>1807</v>
      </c>
      <c r="F433" s="30" t="s">
        <v>2312</v>
      </c>
      <c r="G433" s="30" t="s">
        <v>1249</v>
      </c>
      <c r="H433" s="30" t="s">
        <v>1237</v>
      </c>
      <c r="I433" s="30" t="s">
        <v>1128</v>
      </c>
      <c r="J433" s="30" t="s">
        <v>1250</v>
      </c>
      <c r="K433" s="30" t="s">
        <v>1116</v>
      </c>
      <c r="L433" s="30">
        <v>15.9</v>
      </c>
      <c r="M433" s="30">
        <v>0</v>
      </c>
      <c r="N433" s="30">
        <v>1.6</v>
      </c>
      <c r="O433" s="30">
        <v>0</v>
      </c>
      <c r="P433" s="30">
        <v>0</v>
      </c>
      <c r="Q433" s="30">
        <v>0</v>
      </c>
      <c r="R433" s="30">
        <v>0</v>
      </c>
      <c r="S433" s="30">
        <v>0</v>
      </c>
      <c r="T433" s="30">
        <v>0</v>
      </c>
      <c r="U433" s="30">
        <v>0</v>
      </c>
      <c r="V433" s="30">
        <v>0</v>
      </c>
      <c r="W433" s="30">
        <v>0</v>
      </c>
      <c r="X433" s="30">
        <v>0</v>
      </c>
      <c r="Y433" s="30"/>
      <c r="Z433" s="31">
        <v>0.56399999999999995</v>
      </c>
      <c r="AA433" s="30" t="b">
        <v>0</v>
      </c>
      <c r="AB433" s="29" t="s">
        <v>705</v>
      </c>
      <c r="AC433" s="30" t="b">
        <v>0</v>
      </c>
      <c r="AD433" s="29" t="s">
        <v>705</v>
      </c>
      <c r="AE433" s="29" t="s">
        <v>705</v>
      </c>
      <c r="AF433" s="29" t="s">
        <v>705</v>
      </c>
      <c r="AG433" s="29" t="s">
        <v>705</v>
      </c>
      <c r="AH433" s="30"/>
      <c r="AI433" s="30"/>
      <c r="AJ433" s="30"/>
      <c r="AK433" s="32">
        <v>44691</v>
      </c>
      <c r="AL433" s="30" t="s">
        <v>1253</v>
      </c>
      <c r="AM433" s="30"/>
      <c r="AN433" s="33"/>
    </row>
    <row r="434" spans="1:40" ht="18" customHeight="1" x14ac:dyDescent="0.25">
      <c r="A434" s="28" t="s">
        <v>1804</v>
      </c>
      <c r="B434" s="29" t="s">
        <v>2310</v>
      </c>
      <c r="C434" s="30" t="s">
        <v>1807</v>
      </c>
      <c r="D434" s="30" t="s">
        <v>1807</v>
      </c>
      <c r="E434" s="30" t="s">
        <v>1807</v>
      </c>
      <c r="F434" s="30" t="s">
        <v>2312</v>
      </c>
      <c r="G434" s="30" t="s">
        <v>1249</v>
      </c>
      <c r="H434" s="30" t="s">
        <v>1237</v>
      </c>
      <c r="I434" s="30" t="s">
        <v>1128</v>
      </c>
      <c r="J434" s="30" t="s">
        <v>1250</v>
      </c>
      <c r="K434" s="30" t="s">
        <v>1116</v>
      </c>
      <c r="L434" s="30">
        <v>19.100000000000001</v>
      </c>
      <c r="M434" s="30">
        <v>0</v>
      </c>
      <c r="N434" s="30">
        <v>1.4</v>
      </c>
      <c r="O434" s="30">
        <v>0</v>
      </c>
      <c r="P434" s="30">
        <v>0</v>
      </c>
      <c r="Q434" s="30">
        <v>0</v>
      </c>
      <c r="R434" s="30">
        <v>0</v>
      </c>
      <c r="S434" s="30">
        <v>0</v>
      </c>
      <c r="T434" s="30">
        <v>0</v>
      </c>
      <c r="U434" s="30">
        <v>0</v>
      </c>
      <c r="V434" s="30">
        <v>0</v>
      </c>
      <c r="W434" s="30">
        <v>0</v>
      </c>
      <c r="X434" s="30">
        <v>0</v>
      </c>
      <c r="Y434" s="30"/>
      <c r="Z434" s="31">
        <v>0.61099999999999999</v>
      </c>
      <c r="AA434" s="30" t="b">
        <v>0</v>
      </c>
      <c r="AB434" s="29" t="s">
        <v>705</v>
      </c>
      <c r="AC434" s="30" t="b">
        <v>0</v>
      </c>
      <c r="AD434" s="29" t="s">
        <v>705</v>
      </c>
      <c r="AE434" s="29" t="s">
        <v>705</v>
      </c>
      <c r="AF434" s="29" t="s">
        <v>705</v>
      </c>
      <c r="AG434" s="29" t="s">
        <v>705</v>
      </c>
      <c r="AH434" s="30"/>
      <c r="AI434" s="30"/>
      <c r="AJ434" s="30"/>
      <c r="AK434" s="32">
        <v>44450</v>
      </c>
      <c r="AL434" s="30" t="s">
        <v>1253</v>
      </c>
      <c r="AM434" s="30"/>
      <c r="AN434" s="33"/>
    </row>
    <row r="435" spans="1:40" ht="18" customHeight="1" x14ac:dyDescent="0.25">
      <c r="A435" s="28" t="s">
        <v>1805</v>
      </c>
      <c r="B435" s="29" t="s">
        <v>2310</v>
      </c>
      <c r="C435" s="30" t="s">
        <v>1807</v>
      </c>
      <c r="D435" s="30" t="s">
        <v>1807</v>
      </c>
      <c r="E435" s="30" t="s">
        <v>1807</v>
      </c>
      <c r="F435" s="30" t="s">
        <v>2312</v>
      </c>
      <c r="G435" s="30" t="s">
        <v>1249</v>
      </c>
      <c r="H435" s="30" t="s">
        <v>1237</v>
      </c>
      <c r="I435" s="30" t="s">
        <v>1128</v>
      </c>
      <c r="J435" s="30" t="s">
        <v>1250</v>
      </c>
      <c r="K435" s="30" t="s">
        <v>1116</v>
      </c>
      <c r="L435" s="30">
        <v>19.100000000000001</v>
      </c>
      <c r="M435" s="30">
        <v>0</v>
      </c>
      <c r="N435" s="30">
        <v>1.6</v>
      </c>
      <c r="O435" s="30">
        <v>0</v>
      </c>
      <c r="P435" s="30">
        <v>0</v>
      </c>
      <c r="Q435" s="30">
        <v>0</v>
      </c>
      <c r="R435" s="30">
        <v>0</v>
      </c>
      <c r="S435" s="30">
        <v>0</v>
      </c>
      <c r="T435" s="30">
        <v>0</v>
      </c>
      <c r="U435" s="30">
        <v>0</v>
      </c>
      <c r="V435" s="30">
        <v>0</v>
      </c>
      <c r="W435" s="30">
        <v>0</v>
      </c>
      <c r="X435" s="30">
        <v>0</v>
      </c>
      <c r="Y435" s="30"/>
      <c r="Z435" s="31">
        <v>0.69</v>
      </c>
      <c r="AA435" s="30" t="b">
        <v>0</v>
      </c>
      <c r="AB435" s="29" t="s">
        <v>705</v>
      </c>
      <c r="AC435" s="30" t="b">
        <v>0</v>
      </c>
      <c r="AD435" s="29" t="s">
        <v>705</v>
      </c>
      <c r="AE435" s="29" t="s">
        <v>705</v>
      </c>
      <c r="AF435" s="29" t="s">
        <v>705</v>
      </c>
      <c r="AG435" s="29" t="s">
        <v>705</v>
      </c>
      <c r="AH435" s="30"/>
      <c r="AI435" s="30"/>
      <c r="AJ435" s="30"/>
      <c r="AK435" s="32">
        <v>41855</v>
      </c>
      <c r="AL435" s="30" t="s">
        <v>1253</v>
      </c>
      <c r="AM435" s="30"/>
      <c r="AN435" s="33"/>
    </row>
    <row r="436" spans="1:40" ht="18" customHeight="1" x14ac:dyDescent="0.25">
      <c r="A436" s="28" t="s">
        <v>1806</v>
      </c>
      <c r="B436" s="29" t="s">
        <v>2310</v>
      </c>
      <c r="C436" s="30" t="s">
        <v>1807</v>
      </c>
      <c r="D436" s="30" t="s">
        <v>1807</v>
      </c>
      <c r="E436" s="30" t="s">
        <v>1807</v>
      </c>
      <c r="F436" s="30" t="s">
        <v>2312</v>
      </c>
      <c r="G436" s="30" t="s">
        <v>1249</v>
      </c>
      <c r="H436" s="30" t="s">
        <v>1237</v>
      </c>
      <c r="I436" s="30" t="s">
        <v>1128</v>
      </c>
      <c r="J436" s="30" t="s">
        <v>1250</v>
      </c>
      <c r="K436" s="30" t="s">
        <v>1116</v>
      </c>
      <c r="L436" s="30">
        <v>19.100000000000001</v>
      </c>
      <c r="M436" s="30">
        <v>0</v>
      </c>
      <c r="N436" s="30">
        <v>2</v>
      </c>
      <c r="O436" s="30">
        <v>0</v>
      </c>
      <c r="P436" s="30">
        <v>0</v>
      </c>
      <c r="Q436" s="30">
        <v>0</v>
      </c>
      <c r="R436" s="30">
        <v>0</v>
      </c>
      <c r="S436" s="30">
        <v>0</v>
      </c>
      <c r="T436" s="30">
        <v>0</v>
      </c>
      <c r="U436" s="30">
        <v>0</v>
      </c>
      <c r="V436" s="30">
        <v>0</v>
      </c>
      <c r="W436" s="30">
        <v>0</v>
      </c>
      <c r="X436" s="30">
        <v>0</v>
      </c>
      <c r="Y436" s="30"/>
      <c r="Z436" s="31">
        <v>0.84299999999999997</v>
      </c>
      <c r="AA436" s="30" t="b">
        <v>0</v>
      </c>
      <c r="AB436" s="29" t="s">
        <v>705</v>
      </c>
      <c r="AC436" s="30" t="b">
        <v>0</v>
      </c>
      <c r="AD436" s="29" t="s">
        <v>705</v>
      </c>
      <c r="AE436" s="29" t="s">
        <v>705</v>
      </c>
      <c r="AF436" s="29" t="s">
        <v>705</v>
      </c>
      <c r="AG436" s="29" t="s">
        <v>705</v>
      </c>
      <c r="AH436" s="30"/>
      <c r="AI436" s="30"/>
      <c r="AJ436" s="30"/>
      <c r="AK436" s="32">
        <v>43834</v>
      </c>
      <c r="AL436" s="30" t="s">
        <v>1253</v>
      </c>
      <c r="AM436" s="30"/>
      <c r="AN436" s="33"/>
    </row>
    <row r="437" spans="1:40" ht="18" customHeight="1" x14ac:dyDescent="0.25">
      <c r="A437" s="28" t="s">
        <v>1808</v>
      </c>
      <c r="B437" s="29" t="s">
        <v>2310</v>
      </c>
      <c r="C437" s="30" t="s">
        <v>1807</v>
      </c>
      <c r="D437" s="30" t="s">
        <v>1807</v>
      </c>
      <c r="E437" s="30" t="s">
        <v>1807</v>
      </c>
      <c r="F437" s="30" t="s">
        <v>2312</v>
      </c>
      <c r="G437" s="30" t="s">
        <v>1249</v>
      </c>
      <c r="H437" s="30" t="s">
        <v>1237</v>
      </c>
      <c r="I437" s="30" t="s">
        <v>1128</v>
      </c>
      <c r="J437" s="30" t="s">
        <v>1250</v>
      </c>
      <c r="K437" s="30" t="s">
        <v>1116</v>
      </c>
      <c r="L437" s="30">
        <v>19.100000000000001</v>
      </c>
      <c r="M437" s="30">
        <v>0</v>
      </c>
      <c r="N437" s="30">
        <v>2.2999999999999998</v>
      </c>
      <c r="O437" s="30">
        <v>0</v>
      </c>
      <c r="P437" s="30">
        <v>0</v>
      </c>
      <c r="Q437" s="30">
        <v>0</v>
      </c>
      <c r="R437" s="30">
        <v>0</v>
      </c>
      <c r="S437" s="30">
        <v>0</v>
      </c>
      <c r="T437" s="30">
        <v>0</v>
      </c>
      <c r="U437" s="30">
        <v>0</v>
      </c>
      <c r="V437" s="30">
        <v>0</v>
      </c>
      <c r="W437" s="30">
        <v>0</v>
      </c>
      <c r="X437" s="30">
        <v>0</v>
      </c>
      <c r="Y437" s="30"/>
      <c r="Z437" s="31">
        <v>0.95299999999999996</v>
      </c>
      <c r="AA437" s="30" t="b">
        <v>0</v>
      </c>
      <c r="AB437" s="29" t="s">
        <v>705</v>
      </c>
      <c r="AC437" s="30" t="b">
        <v>0</v>
      </c>
      <c r="AD437" s="29" t="s">
        <v>705</v>
      </c>
      <c r="AE437" s="29" t="s">
        <v>705</v>
      </c>
      <c r="AF437" s="29" t="s">
        <v>705</v>
      </c>
      <c r="AG437" s="29" t="s">
        <v>705</v>
      </c>
      <c r="AH437" s="30"/>
      <c r="AI437" s="30"/>
      <c r="AJ437" s="30"/>
      <c r="AK437" s="30" t="s">
        <v>1809</v>
      </c>
      <c r="AL437" s="30" t="s">
        <v>1253</v>
      </c>
      <c r="AM437" s="30" t="s">
        <v>1809</v>
      </c>
      <c r="AN437" s="33" t="s">
        <v>1253</v>
      </c>
    </row>
    <row r="438" spans="1:40" ht="18" customHeight="1" x14ac:dyDescent="0.25">
      <c r="A438" s="28" t="s">
        <v>1810</v>
      </c>
      <c r="B438" s="29" t="s">
        <v>2310</v>
      </c>
      <c r="C438" s="30" t="s">
        <v>1807</v>
      </c>
      <c r="D438" s="30" t="s">
        <v>1807</v>
      </c>
      <c r="E438" s="30" t="s">
        <v>1807</v>
      </c>
      <c r="F438" s="30" t="s">
        <v>2312</v>
      </c>
      <c r="G438" s="30" t="s">
        <v>1249</v>
      </c>
      <c r="H438" s="30" t="s">
        <v>1237</v>
      </c>
      <c r="I438" s="30" t="s">
        <v>1128</v>
      </c>
      <c r="J438" s="30" t="s">
        <v>1250</v>
      </c>
      <c r="K438" s="30" t="s">
        <v>1116</v>
      </c>
      <c r="L438" s="30">
        <v>21.7</v>
      </c>
      <c r="M438" s="30">
        <v>0</v>
      </c>
      <c r="N438" s="30">
        <v>1.6</v>
      </c>
      <c r="O438" s="30">
        <v>0</v>
      </c>
      <c r="P438" s="30">
        <v>0</v>
      </c>
      <c r="Q438" s="30">
        <v>0</v>
      </c>
      <c r="R438" s="30">
        <v>0</v>
      </c>
      <c r="S438" s="30">
        <v>0</v>
      </c>
      <c r="T438" s="30">
        <v>0</v>
      </c>
      <c r="U438" s="30">
        <v>0</v>
      </c>
      <c r="V438" s="30">
        <v>0</v>
      </c>
      <c r="W438" s="30">
        <v>0</v>
      </c>
      <c r="X438" s="30">
        <v>0</v>
      </c>
      <c r="Y438" s="30"/>
      <c r="Z438" s="31">
        <v>0.79300000000000004</v>
      </c>
      <c r="AA438" s="30" t="b">
        <v>0</v>
      </c>
      <c r="AB438" s="29" t="s">
        <v>705</v>
      </c>
      <c r="AC438" s="30" t="b">
        <v>0</v>
      </c>
      <c r="AD438" s="29" t="s">
        <v>705</v>
      </c>
      <c r="AE438" s="29" t="s">
        <v>705</v>
      </c>
      <c r="AF438" s="29" t="s">
        <v>705</v>
      </c>
      <c r="AG438" s="29" t="s">
        <v>705</v>
      </c>
      <c r="AH438" s="30"/>
      <c r="AI438" s="30"/>
      <c r="AJ438" s="30"/>
      <c r="AK438" s="30" t="s">
        <v>1310</v>
      </c>
      <c r="AL438" s="30" t="s">
        <v>1253</v>
      </c>
      <c r="AM438" s="30"/>
      <c r="AN438" s="33"/>
    </row>
    <row r="439" spans="1:40" ht="18" customHeight="1" x14ac:dyDescent="0.25">
      <c r="A439" s="28" t="s">
        <v>1811</v>
      </c>
      <c r="B439" s="29" t="s">
        <v>2310</v>
      </c>
      <c r="C439" s="30" t="s">
        <v>1807</v>
      </c>
      <c r="D439" s="30" t="s">
        <v>1807</v>
      </c>
      <c r="E439" s="30" t="s">
        <v>1807</v>
      </c>
      <c r="F439" s="30" t="s">
        <v>2312</v>
      </c>
      <c r="G439" s="30" t="s">
        <v>1249</v>
      </c>
      <c r="H439" s="30" t="s">
        <v>1237</v>
      </c>
      <c r="I439" s="30" t="s">
        <v>1128</v>
      </c>
      <c r="J439" s="30" t="s">
        <v>1250</v>
      </c>
      <c r="K439" s="30" t="s">
        <v>1116</v>
      </c>
      <c r="L439" s="30">
        <v>21.7</v>
      </c>
      <c r="M439" s="30">
        <v>0</v>
      </c>
      <c r="N439" s="30">
        <v>1.9</v>
      </c>
      <c r="O439" s="30">
        <v>0</v>
      </c>
      <c r="P439" s="30">
        <v>0</v>
      </c>
      <c r="Q439" s="30">
        <v>0</v>
      </c>
      <c r="R439" s="30">
        <v>0</v>
      </c>
      <c r="S439" s="30">
        <v>0</v>
      </c>
      <c r="T439" s="30">
        <v>0</v>
      </c>
      <c r="U439" s="30">
        <v>0</v>
      </c>
      <c r="V439" s="30">
        <v>0</v>
      </c>
      <c r="W439" s="30">
        <v>0</v>
      </c>
      <c r="X439" s="30">
        <v>0</v>
      </c>
      <c r="Y439" s="30"/>
      <c r="Z439" s="31">
        <v>0.92800000000000005</v>
      </c>
      <c r="AA439" s="30" t="b">
        <v>0</v>
      </c>
      <c r="AB439" s="29" t="s">
        <v>705</v>
      </c>
      <c r="AC439" s="30" t="b">
        <v>0</v>
      </c>
      <c r="AD439" s="29" t="s">
        <v>705</v>
      </c>
      <c r="AE439" s="29" t="s">
        <v>705</v>
      </c>
      <c r="AF439" s="29" t="s">
        <v>705</v>
      </c>
      <c r="AG439" s="29" t="s">
        <v>705</v>
      </c>
      <c r="AH439" s="30"/>
      <c r="AI439" s="30"/>
      <c r="AJ439" s="30"/>
      <c r="AK439" s="32">
        <v>41254</v>
      </c>
      <c r="AL439" s="30">
        <v>7777</v>
      </c>
      <c r="AM439" s="30" t="s">
        <v>1550</v>
      </c>
      <c r="AN439" s="33">
        <v>7777</v>
      </c>
    </row>
    <row r="440" spans="1:40" ht="18" customHeight="1" x14ac:dyDescent="0.25">
      <c r="A440" s="28" t="s">
        <v>1812</v>
      </c>
      <c r="B440" s="29" t="s">
        <v>2310</v>
      </c>
      <c r="C440" s="30" t="s">
        <v>1807</v>
      </c>
      <c r="D440" s="30" t="s">
        <v>1807</v>
      </c>
      <c r="E440" s="30" t="s">
        <v>1807</v>
      </c>
      <c r="F440" s="30" t="s">
        <v>2312</v>
      </c>
      <c r="G440" s="30" t="s">
        <v>1249</v>
      </c>
      <c r="H440" s="30" t="s">
        <v>1237</v>
      </c>
      <c r="I440" s="30" t="s">
        <v>1128</v>
      </c>
      <c r="J440" s="30" t="s">
        <v>1250</v>
      </c>
      <c r="K440" s="30" t="s">
        <v>1116</v>
      </c>
      <c r="L440" s="30">
        <v>21.7</v>
      </c>
      <c r="M440" s="30">
        <v>0</v>
      </c>
      <c r="N440" s="30">
        <v>2</v>
      </c>
      <c r="O440" s="30">
        <v>0</v>
      </c>
      <c r="P440" s="30">
        <v>0</v>
      </c>
      <c r="Q440" s="30">
        <v>0</v>
      </c>
      <c r="R440" s="30">
        <v>0</v>
      </c>
      <c r="S440" s="30">
        <v>0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/>
      <c r="Z440" s="31">
        <v>0.97199999999999998</v>
      </c>
      <c r="AA440" s="30" t="b">
        <v>0</v>
      </c>
      <c r="AB440" s="29" t="s">
        <v>705</v>
      </c>
      <c r="AC440" s="30" t="b">
        <v>0</v>
      </c>
      <c r="AD440" s="29" t="s">
        <v>705</v>
      </c>
      <c r="AE440" s="29" t="s">
        <v>705</v>
      </c>
      <c r="AF440" s="29" t="s">
        <v>705</v>
      </c>
      <c r="AG440" s="29" t="s">
        <v>705</v>
      </c>
      <c r="AH440" s="30"/>
      <c r="AI440" s="30"/>
      <c r="AJ440" s="30"/>
      <c r="AK440" s="30" t="s">
        <v>1382</v>
      </c>
      <c r="AL440" s="30" t="s">
        <v>1253</v>
      </c>
      <c r="AM440" s="30"/>
      <c r="AN440" s="33"/>
    </row>
    <row r="441" spans="1:40" ht="18" customHeight="1" x14ac:dyDescent="0.25">
      <c r="A441" s="28" t="s">
        <v>1813</v>
      </c>
      <c r="B441" s="29" t="s">
        <v>2310</v>
      </c>
      <c r="C441" s="30" t="s">
        <v>1807</v>
      </c>
      <c r="D441" s="30" t="s">
        <v>1807</v>
      </c>
      <c r="E441" s="30" t="s">
        <v>1807</v>
      </c>
      <c r="F441" s="30" t="s">
        <v>2312</v>
      </c>
      <c r="G441" s="30" t="s">
        <v>1249</v>
      </c>
      <c r="H441" s="30" t="s">
        <v>1237</v>
      </c>
      <c r="I441" s="30" t="s">
        <v>1128</v>
      </c>
      <c r="J441" s="30" t="s">
        <v>1250</v>
      </c>
      <c r="K441" s="30" t="s">
        <v>1116</v>
      </c>
      <c r="L441" s="30">
        <v>21.7</v>
      </c>
      <c r="M441" s="30">
        <v>0</v>
      </c>
      <c r="N441" s="30">
        <v>2.8</v>
      </c>
      <c r="O441" s="30">
        <v>0</v>
      </c>
      <c r="P441" s="30">
        <v>0</v>
      </c>
      <c r="Q441" s="30">
        <v>0</v>
      </c>
      <c r="R441" s="30">
        <v>0</v>
      </c>
      <c r="S441" s="30">
        <v>0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/>
      <c r="Z441" s="31">
        <v>1.3049999999999999</v>
      </c>
      <c r="AA441" s="30" t="b">
        <v>0</v>
      </c>
      <c r="AB441" s="29" t="s">
        <v>705</v>
      </c>
      <c r="AC441" s="30" t="b">
        <v>0</v>
      </c>
      <c r="AD441" s="29" t="s">
        <v>705</v>
      </c>
      <c r="AE441" s="29" t="s">
        <v>705</v>
      </c>
      <c r="AF441" s="29" t="s">
        <v>705</v>
      </c>
      <c r="AG441" s="29" t="s">
        <v>705</v>
      </c>
      <c r="AH441" s="30"/>
      <c r="AI441" s="30"/>
      <c r="AJ441" s="30"/>
      <c r="AK441" s="32">
        <v>45050</v>
      </c>
      <c r="AL441" s="30" t="s">
        <v>1253</v>
      </c>
      <c r="AM441" s="30"/>
      <c r="AN441" s="33"/>
    </row>
    <row r="442" spans="1:40" ht="18" customHeight="1" x14ac:dyDescent="0.25">
      <c r="A442" s="28" t="s">
        <v>1814</v>
      </c>
      <c r="B442" s="29" t="s">
        <v>2310</v>
      </c>
      <c r="C442" s="30" t="s">
        <v>1807</v>
      </c>
      <c r="D442" s="30" t="s">
        <v>1807</v>
      </c>
      <c r="E442" s="30" t="s">
        <v>1807</v>
      </c>
      <c r="F442" s="30" t="s">
        <v>2312</v>
      </c>
      <c r="G442" s="30" t="s">
        <v>1249</v>
      </c>
      <c r="H442" s="30" t="s">
        <v>1237</v>
      </c>
      <c r="I442" s="30" t="s">
        <v>1128</v>
      </c>
      <c r="J442" s="30" t="s">
        <v>1250</v>
      </c>
      <c r="K442" s="30" t="s">
        <v>1116</v>
      </c>
      <c r="L442" s="30">
        <v>22.2</v>
      </c>
      <c r="M442" s="30">
        <v>0</v>
      </c>
      <c r="N442" s="30">
        <v>1.4</v>
      </c>
      <c r="O442" s="30">
        <v>0</v>
      </c>
      <c r="P442" s="30">
        <v>0</v>
      </c>
      <c r="Q442" s="30">
        <v>0</v>
      </c>
      <c r="R442" s="30">
        <v>0</v>
      </c>
      <c r="S442" s="30">
        <v>0</v>
      </c>
      <c r="T442" s="30">
        <v>0</v>
      </c>
      <c r="U442" s="30">
        <v>0</v>
      </c>
      <c r="V442" s="30">
        <v>0</v>
      </c>
      <c r="W442" s="30">
        <v>0</v>
      </c>
      <c r="X442" s="30">
        <v>0</v>
      </c>
      <c r="Y442" s="30"/>
      <c r="Z442" s="31">
        <v>0.71799999999999997</v>
      </c>
      <c r="AA442" s="30" t="b">
        <v>0</v>
      </c>
      <c r="AB442" s="29" t="s">
        <v>705</v>
      </c>
      <c r="AC442" s="30" t="b">
        <v>0</v>
      </c>
      <c r="AD442" s="29" t="s">
        <v>705</v>
      </c>
      <c r="AE442" s="29" t="s">
        <v>705</v>
      </c>
      <c r="AF442" s="29" t="s">
        <v>705</v>
      </c>
      <c r="AG442" s="29" t="s">
        <v>705</v>
      </c>
      <c r="AH442" s="30"/>
      <c r="AI442" s="30"/>
      <c r="AJ442" s="30"/>
      <c r="AK442" s="32">
        <v>44719</v>
      </c>
      <c r="AL442" s="30" t="s">
        <v>1254</v>
      </c>
      <c r="AM442" s="30"/>
      <c r="AN442" s="33"/>
    </row>
    <row r="443" spans="1:40" ht="18" customHeight="1" x14ac:dyDescent="0.25">
      <c r="A443" s="28" t="s">
        <v>1815</v>
      </c>
      <c r="B443" s="29" t="s">
        <v>2310</v>
      </c>
      <c r="C443" s="30" t="s">
        <v>1807</v>
      </c>
      <c r="D443" s="30" t="s">
        <v>1807</v>
      </c>
      <c r="E443" s="30" t="s">
        <v>1807</v>
      </c>
      <c r="F443" s="30" t="s">
        <v>2312</v>
      </c>
      <c r="G443" s="30" t="s">
        <v>1249</v>
      </c>
      <c r="H443" s="30" t="s">
        <v>1237</v>
      </c>
      <c r="I443" s="30" t="s">
        <v>1128</v>
      </c>
      <c r="J443" s="30" t="s">
        <v>1250</v>
      </c>
      <c r="K443" s="30" t="s">
        <v>1116</v>
      </c>
      <c r="L443" s="30">
        <v>22.2</v>
      </c>
      <c r="M443" s="30">
        <v>0</v>
      </c>
      <c r="N443" s="30">
        <v>1.6</v>
      </c>
      <c r="O443" s="30">
        <v>0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  <c r="U443" s="30">
        <v>0</v>
      </c>
      <c r="V443" s="30">
        <v>0</v>
      </c>
      <c r="W443" s="30">
        <v>0</v>
      </c>
      <c r="X443" s="30">
        <v>0</v>
      </c>
      <c r="Y443" s="30"/>
      <c r="Z443" s="31">
        <v>0.81299999999999994</v>
      </c>
      <c r="AA443" s="30" t="b">
        <v>0</v>
      </c>
      <c r="AB443" s="29" t="s">
        <v>705</v>
      </c>
      <c r="AC443" s="30" t="b">
        <v>0</v>
      </c>
      <c r="AD443" s="29" t="s">
        <v>705</v>
      </c>
      <c r="AE443" s="29" t="s">
        <v>705</v>
      </c>
      <c r="AF443" s="29" t="s">
        <v>705</v>
      </c>
      <c r="AG443" s="29" t="s">
        <v>705</v>
      </c>
      <c r="AH443" s="30"/>
      <c r="AI443" s="30"/>
      <c r="AJ443" s="30"/>
      <c r="AK443" s="32">
        <v>43655</v>
      </c>
      <c r="AL443" s="30" t="s">
        <v>1253</v>
      </c>
      <c r="AM443" s="30"/>
      <c r="AN443" s="33"/>
    </row>
    <row r="444" spans="1:40" ht="18" customHeight="1" x14ac:dyDescent="0.25">
      <c r="A444" s="28" t="s">
        <v>1816</v>
      </c>
      <c r="B444" s="29" t="s">
        <v>2310</v>
      </c>
      <c r="C444" s="30" t="s">
        <v>1807</v>
      </c>
      <c r="D444" s="30" t="s">
        <v>1807</v>
      </c>
      <c r="E444" s="30" t="s">
        <v>1807</v>
      </c>
      <c r="F444" s="30" t="s">
        <v>2312</v>
      </c>
      <c r="G444" s="30" t="s">
        <v>1249</v>
      </c>
      <c r="H444" s="30" t="s">
        <v>1237</v>
      </c>
      <c r="I444" s="30" t="s">
        <v>1128</v>
      </c>
      <c r="J444" s="30" t="s">
        <v>1250</v>
      </c>
      <c r="K444" s="30" t="s">
        <v>1116</v>
      </c>
      <c r="L444" s="30">
        <v>22.2</v>
      </c>
      <c r="M444" s="30">
        <v>0</v>
      </c>
      <c r="N444" s="30">
        <v>2</v>
      </c>
      <c r="O444" s="30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0">
        <v>0</v>
      </c>
      <c r="V444" s="30">
        <v>0</v>
      </c>
      <c r="W444" s="30">
        <v>0</v>
      </c>
      <c r="X444" s="30">
        <v>0</v>
      </c>
      <c r="Y444" s="30"/>
      <c r="Z444" s="31">
        <v>0.996</v>
      </c>
      <c r="AA444" s="30" t="b">
        <v>0</v>
      </c>
      <c r="AB444" s="29" t="s">
        <v>705</v>
      </c>
      <c r="AC444" s="30" t="b">
        <v>0</v>
      </c>
      <c r="AD444" s="29" t="s">
        <v>705</v>
      </c>
      <c r="AE444" s="29" t="s">
        <v>705</v>
      </c>
      <c r="AF444" s="29" t="s">
        <v>705</v>
      </c>
      <c r="AG444" s="29" t="s">
        <v>705</v>
      </c>
      <c r="AH444" s="30"/>
      <c r="AI444" s="30"/>
      <c r="AJ444" s="30"/>
      <c r="AK444" s="30" t="s">
        <v>1577</v>
      </c>
      <c r="AL444" s="30" t="s">
        <v>1253</v>
      </c>
      <c r="AM444" s="30"/>
      <c r="AN444" s="33"/>
    </row>
    <row r="445" spans="1:40" ht="18" customHeight="1" x14ac:dyDescent="0.25">
      <c r="A445" s="28" t="s">
        <v>1817</v>
      </c>
      <c r="B445" s="29" t="s">
        <v>2310</v>
      </c>
      <c r="C445" s="30" t="s">
        <v>1807</v>
      </c>
      <c r="D445" s="30" t="s">
        <v>1807</v>
      </c>
      <c r="E445" s="30" t="s">
        <v>1807</v>
      </c>
      <c r="F445" s="30" t="s">
        <v>2312</v>
      </c>
      <c r="G445" s="30" t="s">
        <v>1249</v>
      </c>
      <c r="H445" s="30" t="s">
        <v>1237</v>
      </c>
      <c r="I445" s="30" t="s">
        <v>1128</v>
      </c>
      <c r="J445" s="30" t="s">
        <v>1250</v>
      </c>
      <c r="K445" s="30" t="s">
        <v>1116</v>
      </c>
      <c r="L445" s="30">
        <v>22.2</v>
      </c>
      <c r="M445" s="30">
        <v>0</v>
      </c>
      <c r="N445" s="30">
        <v>2.2999999999999998</v>
      </c>
      <c r="O445" s="30">
        <v>0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  <c r="U445" s="30">
        <v>0</v>
      </c>
      <c r="V445" s="30">
        <v>0</v>
      </c>
      <c r="W445" s="30">
        <v>0</v>
      </c>
      <c r="X445" s="30">
        <v>0</v>
      </c>
      <c r="Y445" s="30"/>
      <c r="Z445" s="31">
        <v>1.129</v>
      </c>
      <c r="AA445" s="30" t="b">
        <v>0</v>
      </c>
      <c r="AB445" s="29" t="s">
        <v>705</v>
      </c>
      <c r="AC445" s="30" t="b">
        <v>0</v>
      </c>
      <c r="AD445" s="29" t="s">
        <v>705</v>
      </c>
      <c r="AE445" s="29" t="s">
        <v>705</v>
      </c>
      <c r="AF445" s="29" t="s">
        <v>705</v>
      </c>
      <c r="AG445" s="29" t="s">
        <v>705</v>
      </c>
      <c r="AH445" s="30"/>
      <c r="AI445" s="30"/>
      <c r="AJ445" s="30"/>
      <c r="AK445" s="30" t="s">
        <v>1818</v>
      </c>
      <c r="AL445" s="30" t="s">
        <v>1253</v>
      </c>
      <c r="AM445" s="30"/>
      <c r="AN445" s="33"/>
    </row>
    <row r="446" spans="1:40" ht="18" customHeight="1" x14ac:dyDescent="0.25">
      <c r="A446" s="28" t="s">
        <v>1819</v>
      </c>
      <c r="B446" s="29" t="s">
        <v>2310</v>
      </c>
      <c r="C446" s="30" t="s">
        <v>1807</v>
      </c>
      <c r="D446" s="30" t="s">
        <v>1807</v>
      </c>
      <c r="E446" s="30" t="s">
        <v>1807</v>
      </c>
      <c r="F446" s="30" t="s">
        <v>2312</v>
      </c>
      <c r="G446" s="30" t="s">
        <v>1249</v>
      </c>
      <c r="H446" s="30" t="s">
        <v>1237</v>
      </c>
      <c r="I446" s="30" t="s">
        <v>1128</v>
      </c>
      <c r="J446" s="30" t="s">
        <v>1250</v>
      </c>
      <c r="K446" s="30" t="s">
        <v>1116</v>
      </c>
      <c r="L446" s="30">
        <v>25.4</v>
      </c>
      <c r="M446" s="30">
        <v>0</v>
      </c>
      <c r="N446" s="30">
        <v>1.4</v>
      </c>
      <c r="O446" s="30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  <c r="U446" s="30">
        <v>0</v>
      </c>
      <c r="V446" s="30">
        <v>0</v>
      </c>
      <c r="W446" s="30">
        <v>0</v>
      </c>
      <c r="X446" s="30">
        <v>0</v>
      </c>
      <c r="Y446" s="30"/>
      <c r="Z446" s="31">
        <v>0.82899999999999996</v>
      </c>
      <c r="AA446" s="30" t="b">
        <v>0</v>
      </c>
      <c r="AB446" s="29" t="s">
        <v>705</v>
      </c>
      <c r="AC446" s="30" t="b">
        <v>0</v>
      </c>
      <c r="AD446" s="29" t="s">
        <v>705</v>
      </c>
      <c r="AE446" s="29" t="s">
        <v>705</v>
      </c>
      <c r="AF446" s="29" t="s">
        <v>705</v>
      </c>
      <c r="AG446" s="29" t="s">
        <v>705</v>
      </c>
      <c r="AH446" s="30"/>
      <c r="AI446" s="30"/>
      <c r="AJ446" s="30"/>
      <c r="AK446" s="30" t="s">
        <v>1592</v>
      </c>
      <c r="AL446" s="30" t="s">
        <v>1253</v>
      </c>
      <c r="AM446" s="30"/>
      <c r="AN446" s="33"/>
    </row>
    <row r="447" spans="1:40" ht="18" customHeight="1" x14ac:dyDescent="0.25">
      <c r="A447" s="28" t="s">
        <v>1820</v>
      </c>
      <c r="B447" s="29" t="s">
        <v>2310</v>
      </c>
      <c r="C447" s="30" t="s">
        <v>1807</v>
      </c>
      <c r="D447" s="30" t="s">
        <v>1807</v>
      </c>
      <c r="E447" s="30" t="s">
        <v>1807</v>
      </c>
      <c r="F447" s="30" t="s">
        <v>2312</v>
      </c>
      <c r="G447" s="30" t="s">
        <v>1249</v>
      </c>
      <c r="H447" s="30" t="s">
        <v>1237</v>
      </c>
      <c r="I447" s="30" t="s">
        <v>1128</v>
      </c>
      <c r="J447" s="30" t="s">
        <v>1250</v>
      </c>
      <c r="K447" s="30" t="s">
        <v>1116</v>
      </c>
      <c r="L447" s="30">
        <v>25.4</v>
      </c>
      <c r="M447" s="30">
        <v>0</v>
      </c>
      <c r="N447" s="30">
        <v>1.6</v>
      </c>
      <c r="O447" s="30">
        <v>0</v>
      </c>
      <c r="P447" s="30">
        <v>0</v>
      </c>
      <c r="Q447" s="30">
        <v>0</v>
      </c>
      <c r="R447" s="30">
        <v>0</v>
      </c>
      <c r="S447" s="30">
        <v>0</v>
      </c>
      <c r="T447" s="30">
        <v>0</v>
      </c>
      <c r="U447" s="30">
        <v>0</v>
      </c>
      <c r="V447" s="30">
        <v>0</v>
      </c>
      <c r="W447" s="30">
        <v>0</v>
      </c>
      <c r="X447" s="30">
        <v>0</v>
      </c>
      <c r="Y447" s="30"/>
      <c r="Z447" s="31">
        <v>0.93899999999999995</v>
      </c>
      <c r="AA447" s="30" t="b">
        <v>0</v>
      </c>
      <c r="AB447" s="29" t="s">
        <v>705</v>
      </c>
      <c r="AC447" s="30" t="b">
        <v>0</v>
      </c>
      <c r="AD447" s="29" t="s">
        <v>705</v>
      </c>
      <c r="AE447" s="29" t="s">
        <v>705</v>
      </c>
      <c r="AF447" s="29" t="s">
        <v>705</v>
      </c>
      <c r="AG447" s="29" t="s">
        <v>705</v>
      </c>
      <c r="AH447" s="30"/>
      <c r="AI447" s="30"/>
      <c r="AJ447" s="30"/>
      <c r="AK447" s="30" t="s">
        <v>1592</v>
      </c>
      <c r="AL447" s="30" t="s">
        <v>1253</v>
      </c>
      <c r="AM447" s="30"/>
      <c r="AN447" s="33"/>
    </row>
    <row r="448" spans="1:40" ht="18" customHeight="1" x14ac:dyDescent="0.25">
      <c r="A448" s="28" t="s">
        <v>1821</v>
      </c>
      <c r="B448" s="29" t="s">
        <v>2310</v>
      </c>
      <c r="C448" s="30" t="s">
        <v>1807</v>
      </c>
      <c r="D448" s="30" t="s">
        <v>1807</v>
      </c>
      <c r="E448" s="30" t="s">
        <v>1807</v>
      </c>
      <c r="F448" s="30" t="s">
        <v>2312</v>
      </c>
      <c r="G448" s="30" t="s">
        <v>1249</v>
      </c>
      <c r="H448" s="30" t="s">
        <v>1237</v>
      </c>
      <c r="I448" s="30" t="s">
        <v>1128</v>
      </c>
      <c r="J448" s="30" t="s">
        <v>1250</v>
      </c>
      <c r="K448" s="30" t="s">
        <v>1116</v>
      </c>
      <c r="L448" s="30">
        <v>25.4</v>
      </c>
      <c r="M448" s="30">
        <v>0</v>
      </c>
      <c r="N448" s="30">
        <v>2</v>
      </c>
      <c r="O448" s="30">
        <v>0</v>
      </c>
      <c r="P448" s="30">
        <v>0</v>
      </c>
      <c r="Q448" s="30">
        <v>0</v>
      </c>
      <c r="R448" s="30">
        <v>0</v>
      </c>
      <c r="S448" s="30">
        <v>0</v>
      </c>
      <c r="T448" s="30">
        <v>0</v>
      </c>
      <c r="U448" s="30">
        <v>0</v>
      </c>
      <c r="V448" s="30">
        <v>0</v>
      </c>
      <c r="W448" s="30">
        <v>0</v>
      </c>
      <c r="X448" s="30">
        <v>0</v>
      </c>
      <c r="Y448" s="30"/>
      <c r="Z448" s="31">
        <v>1.1539999999999999</v>
      </c>
      <c r="AA448" s="30" t="b">
        <v>0</v>
      </c>
      <c r="AB448" s="29" t="s">
        <v>705</v>
      </c>
      <c r="AC448" s="30" t="b">
        <v>0</v>
      </c>
      <c r="AD448" s="29" t="s">
        <v>705</v>
      </c>
      <c r="AE448" s="29" t="s">
        <v>705</v>
      </c>
      <c r="AF448" s="29" t="s">
        <v>705</v>
      </c>
      <c r="AG448" s="29" t="s">
        <v>705</v>
      </c>
      <c r="AH448" s="30"/>
      <c r="AI448" s="30"/>
      <c r="AJ448" s="30"/>
      <c r="AK448" s="32">
        <v>42310</v>
      </c>
      <c r="AL448" s="30" t="s">
        <v>1328</v>
      </c>
      <c r="AM448" s="30"/>
      <c r="AN448" s="33"/>
    </row>
    <row r="449" spans="1:40" ht="18" customHeight="1" x14ac:dyDescent="0.25">
      <c r="A449" s="28" t="s">
        <v>1822</v>
      </c>
      <c r="B449" s="29" t="s">
        <v>2310</v>
      </c>
      <c r="C449" s="30" t="s">
        <v>1807</v>
      </c>
      <c r="D449" s="30" t="s">
        <v>1807</v>
      </c>
      <c r="E449" s="30" t="s">
        <v>1807</v>
      </c>
      <c r="F449" s="30" t="s">
        <v>2312</v>
      </c>
      <c r="G449" s="30" t="s">
        <v>1249</v>
      </c>
      <c r="H449" s="30" t="s">
        <v>1237</v>
      </c>
      <c r="I449" s="30" t="s">
        <v>1128</v>
      </c>
      <c r="J449" s="30" t="s">
        <v>1250</v>
      </c>
      <c r="K449" s="30" t="s">
        <v>1116</v>
      </c>
      <c r="L449" s="30">
        <v>25.4</v>
      </c>
      <c r="M449" s="30">
        <v>0</v>
      </c>
      <c r="N449" s="30">
        <v>2.6</v>
      </c>
      <c r="O449" s="30">
        <v>0</v>
      </c>
      <c r="P449" s="30">
        <v>0</v>
      </c>
      <c r="Q449" s="30">
        <v>0</v>
      </c>
      <c r="R449" s="30">
        <v>0</v>
      </c>
      <c r="S449" s="30">
        <v>0</v>
      </c>
      <c r="T449" s="30">
        <v>0</v>
      </c>
      <c r="U449" s="30">
        <v>0</v>
      </c>
      <c r="V449" s="30">
        <v>0</v>
      </c>
      <c r="W449" s="30">
        <v>0</v>
      </c>
      <c r="X449" s="30">
        <v>0</v>
      </c>
      <c r="Y449" s="30"/>
      <c r="Z449" s="31">
        <v>1.462</v>
      </c>
      <c r="AA449" s="30" t="b">
        <v>0</v>
      </c>
      <c r="AB449" s="29" t="s">
        <v>705</v>
      </c>
      <c r="AC449" s="30" t="b">
        <v>0</v>
      </c>
      <c r="AD449" s="29" t="s">
        <v>705</v>
      </c>
      <c r="AE449" s="29" t="s">
        <v>705</v>
      </c>
      <c r="AF449" s="29" t="s">
        <v>705</v>
      </c>
      <c r="AG449" s="29" t="s">
        <v>705</v>
      </c>
      <c r="AH449" s="30"/>
      <c r="AI449" s="30"/>
      <c r="AJ449" s="30"/>
      <c r="AK449" s="32">
        <v>43899</v>
      </c>
      <c r="AL449" s="30" t="s">
        <v>1253</v>
      </c>
      <c r="AM449" s="30"/>
      <c r="AN449" s="33"/>
    </row>
    <row r="450" spans="1:40" ht="18" customHeight="1" x14ac:dyDescent="0.25">
      <c r="A450" s="28" t="s">
        <v>1823</v>
      </c>
      <c r="B450" s="29" t="s">
        <v>2310</v>
      </c>
      <c r="C450" s="30" t="s">
        <v>1807</v>
      </c>
      <c r="D450" s="30" t="s">
        <v>1807</v>
      </c>
      <c r="E450" s="30" t="s">
        <v>1807</v>
      </c>
      <c r="F450" s="30" t="s">
        <v>2312</v>
      </c>
      <c r="G450" s="30" t="s">
        <v>1249</v>
      </c>
      <c r="H450" s="30" t="s">
        <v>1237</v>
      </c>
      <c r="I450" s="30" t="s">
        <v>1128</v>
      </c>
      <c r="J450" s="30" t="s">
        <v>1250</v>
      </c>
      <c r="K450" s="30" t="s">
        <v>1116</v>
      </c>
      <c r="L450" s="30">
        <v>28.6</v>
      </c>
      <c r="M450" s="30">
        <v>0</v>
      </c>
      <c r="N450" s="30">
        <v>1.4</v>
      </c>
      <c r="O450" s="30">
        <v>0</v>
      </c>
      <c r="P450" s="30">
        <v>0</v>
      </c>
      <c r="Q450" s="30">
        <v>0</v>
      </c>
      <c r="R450" s="30">
        <v>0</v>
      </c>
      <c r="S450" s="30">
        <v>0</v>
      </c>
      <c r="T450" s="30">
        <v>0</v>
      </c>
      <c r="U450" s="30">
        <v>0</v>
      </c>
      <c r="V450" s="30">
        <v>0</v>
      </c>
      <c r="W450" s="30">
        <v>0</v>
      </c>
      <c r="X450" s="30">
        <v>0</v>
      </c>
      <c r="Y450" s="30"/>
      <c r="Z450" s="31">
        <v>0.93899999999999995</v>
      </c>
      <c r="AA450" s="30" t="b">
        <v>0</v>
      </c>
      <c r="AB450" s="29" t="s">
        <v>705</v>
      </c>
      <c r="AC450" s="30" t="b">
        <v>0</v>
      </c>
      <c r="AD450" s="29" t="s">
        <v>705</v>
      </c>
      <c r="AE450" s="29" t="s">
        <v>705</v>
      </c>
      <c r="AF450" s="29" t="s">
        <v>705</v>
      </c>
      <c r="AG450" s="29" t="s">
        <v>705</v>
      </c>
      <c r="AH450" s="30"/>
      <c r="AI450" s="30"/>
      <c r="AJ450" s="30"/>
      <c r="AK450" s="32">
        <v>44659</v>
      </c>
      <c r="AL450" s="30" t="s">
        <v>1253</v>
      </c>
      <c r="AM450" s="30"/>
      <c r="AN450" s="33"/>
    </row>
    <row r="451" spans="1:40" ht="18" customHeight="1" x14ac:dyDescent="0.25">
      <c r="A451" s="28" t="s">
        <v>1824</v>
      </c>
      <c r="B451" s="29" t="s">
        <v>2310</v>
      </c>
      <c r="C451" s="30" t="s">
        <v>1807</v>
      </c>
      <c r="D451" s="30" t="s">
        <v>1807</v>
      </c>
      <c r="E451" s="30" t="s">
        <v>1807</v>
      </c>
      <c r="F451" s="30" t="s">
        <v>2312</v>
      </c>
      <c r="G451" s="30" t="s">
        <v>1249</v>
      </c>
      <c r="H451" s="30" t="s">
        <v>1237</v>
      </c>
      <c r="I451" s="30" t="s">
        <v>1128</v>
      </c>
      <c r="J451" s="30" t="s">
        <v>1250</v>
      </c>
      <c r="K451" s="30" t="s">
        <v>1116</v>
      </c>
      <c r="L451" s="30">
        <v>28.6</v>
      </c>
      <c r="M451" s="30">
        <v>0</v>
      </c>
      <c r="N451" s="30">
        <v>3.2</v>
      </c>
      <c r="O451" s="30">
        <v>0</v>
      </c>
      <c r="P451" s="30">
        <v>0</v>
      </c>
      <c r="Q451" s="30">
        <v>0</v>
      </c>
      <c r="R451" s="30">
        <v>0</v>
      </c>
      <c r="S451" s="30">
        <v>0</v>
      </c>
      <c r="T451" s="30">
        <v>0</v>
      </c>
      <c r="U451" s="30">
        <v>0</v>
      </c>
      <c r="V451" s="30">
        <v>0</v>
      </c>
      <c r="W451" s="30">
        <v>0</v>
      </c>
      <c r="X451" s="30">
        <v>0</v>
      </c>
      <c r="Y451" s="30"/>
      <c r="Z451" s="31">
        <v>2.004</v>
      </c>
      <c r="AA451" s="30" t="b">
        <v>0</v>
      </c>
      <c r="AB451" s="29" t="s">
        <v>705</v>
      </c>
      <c r="AC451" s="30" t="b">
        <v>0</v>
      </c>
      <c r="AD451" s="29" t="s">
        <v>705</v>
      </c>
      <c r="AE451" s="29" t="s">
        <v>705</v>
      </c>
      <c r="AF451" s="29" t="s">
        <v>705</v>
      </c>
      <c r="AG451" s="29" t="s">
        <v>705</v>
      </c>
      <c r="AH451" s="30"/>
      <c r="AI451" s="30"/>
      <c r="AJ451" s="30"/>
      <c r="AK451" s="32">
        <v>44628</v>
      </c>
      <c r="AL451" s="30" t="s">
        <v>1253</v>
      </c>
      <c r="AM451" s="30"/>
      <c r="AN451" s="33"/>
    </row>
    <row r="452" spans="1:40" ht="18" customHeight="1" x14ac:dyDescent="0.25">
      <c r="A452" s="28" t="s">
        <v>1825</v>
      </c>
      <c r="B452" s="29" t="s">
        <v>2310</v>
      </c>
      <c r="C452" s="30" t="s">
        <v>1807</v>
      </c>
      <c r="D452" s="30" t="s">
        <v>1807</v>
      </c>
      <c r="E452" s="30" t="s">
        <v>1807</v>
      </c>
      <c r="F452" s="30" t="s">
        <v>2312</v>
      </c>
      <c r="G452" s="30" t="s">
        <v>1249</v>
      </c>
      <c r="H452" s="30" t="s">
        <v>1237</v>
      </c>
      <c r="I452" s="30" t="s">
        <v>1128</v>
      </c>
      <c r="J452" s="30" t="s">
        <v>1250</v>
      </c>
      <c r="K452" s="30" t="s">
        <v>1116</v>
      </c>
      <c r="L452" s="30">
        <v>31.8</v>
      </c>
      <c r="M452" s="30">
        <v>0</v>
      </c>
      <c r="N452" s="30">
        <v>1.6</v>
      </c>
      <c r="O452" s="30">
        <v>0</v>
      </c>
      <c r="P452" s="30">
        <v>0</v>
      </c>
      <c r="Q452" s="30">
        <v>0</v>
      </c>
      <c r="R452" s="30">
        <v>0</v>
      </c>
      <c r="S452" s="30">
        <v>0</v>
      </c>
      <c r="T452" s="30">
        <v>0</v>
      </c>
      <c r="U452" s="30">
        <v>0</v>
      </c>
      <c r="V452" s="30">
        <v>0</v>
      </c>
      <c r="W452" s="30">
        <v>0</v>
      </c>
      <c r="X452" s="30">
        <v>0</v>
      </c>
      <c r="Y452" s="30"/>
      <c r="Z452" s="31">
        <v>1.1919999999999999</v>
      </c>
      <c r="AA452" s="30" t="b">
        <v>0</v>
      </c>
      <c r="AB452" s="29" t="s">
        <v>705</v>
      </c>
      <c r="AC452" s="30" t="b">
        <v>0</v>
      </c>
      <c r="AD452" s="29" t="s">
        <v>705</v>
      </c>
      <c r="AE452" s="29" t="s">
        <v>705</v>
      </c>
      <c r="AF452" s="29" t="s">
        <v>705</v>
      </c>
      <c r="AG452" s="29" t="s">
        <v>705</v>
      </c>
      <c r="AH452" s="30"/>
      <c r="AI452" s="30"/>
      <c r="AJ452" s="30"/>
      <c r="AK452" s="32">
        <v>42310</v>
      </c>
      <c r="AL452" s="30" t="s">
        <v>1328</v>
      </c>
      <c r="AM452" s="30"/>
      <c r="AN452" s="33"/>
    </row>
    <row r="453" spans="1:40" ht="18" customHeight="1" x14ac:dyDescent="0.25">
      <c r="A453" s="28" t="s">
        <v>1826</v>
      </c>
      <c r="B453" s="29" t="s">
        <v>2310</v>
      </c>
      <c r="C453" s="30" t="s">
        <v>1807</v>
      </c>
      <c r="D453" s="30" t="s">
        <v>1807</v>
      </c>
      <c r="E453" s="30" t="s">
        <v>1807</v>
      </c>
      <c r="F453" s="30" t="s">
        <v>2312</v>
      </c>
      <c r="G453" s="30" t="s">
        <v>1249</v>
      </c>
      <c r="H453" s="30" t="s">
        <v>1237</v>
      </c>
      <c r="I453" s="30" t="s">
        <v>1128</v>
      </c>
      <c r="J453" s="30" t="s">
        <v>1250</v>
      </c>
      <c r="K453" s="30" t="s">
        <v>1116</v>
      </c>
      <c r="L453" s="30">
        <v>31.8</v>
      </c>
      <c r="M453" s="30">
        <v>0</v>
      </c>
      <c r="N453" s="30">
        <v>2</v>
      </c>
      <c r="O453" s="30">
        <v>0</v>
      </c>
      <c r="P453" s="30">
        <v>0</v>
      </c>
      <c r="Q453" s="30">
        <v>0</v>
      </c>
      <c r="R453" s="30">
        <v>0</v>
      </c>
      <c r="S453" s="30">
        <v>0</v>
      </c>
      <c r="T453" s="30">
        <v>0</v>
      </c>
      <c r="U453" s="30">
        <v>0</v>
      </c>
      <c r="V453" s="30">
        <v>0</v>
      </c>
      <c r="W453" s="30">
        <v>0</v>
      </c>
      <c r="X453" s="30">
        <v>0</v>
      </c>
      <c r="Y453" s="30"/>
      <c r="Z453" s="31">
        <v>1.47</v>
      </c>
      <c r="AA453" s="30" t="b">
        <v>0</v>
      </c>
      <c r="AB453" s="29" t="s">
        <v>705</v>
      </c>
      <c r="AC453" s="30" t="b">
        <v>0</v>
      </c>
      <c r="AD453" s="29" t="s">
        <v>705</v>
      </c>
      <c r="AE453" s="29" t="s">
        <v>705</v>
      </c>
      <c r="AF453" s="29" t="s">
        <v>705</v>
      </c>
      <c r="AG453" s="29" t="s">
        <v>705</v>
      </c>
      <c r="AH453" s="30"/>
      <c r="AI453" s="30"/>
      <c r="AJ453" s="30"/>
      <c r="AK453" s="32">
        <v>44168</v>
      </c>
      <c r="AL453" s="30" t="s">
        <v>1253</v>
      </c>
      <c r="AM453" s="30"/>
      <c r="AN453" s="33"/>
    </row>
    <row r="454" spans="1:40" ht="18" customHeight="1" x14ac:dyDescent="0.25">
      <c r="A454" s="28" t="s">
        <v>1827</v>
      </c>
      <c r="B454" s="29" t="s">
        <v>2310</v>
      </c>
      <c r="C454" s="30" t="s">
        <v>1807</v>
      </c>
      <c r="D454" s="30" t="s">
        <v>1807</v>
      </c>
      <c r="E454" s="30" t="s">
        <v>1807</v>
      </c>
      <c r="F454" s="30" t="s">
        <v>2312</v>
      </c>
      <c r="G454" s="30" t="s">
        <v>1249</v>
      </c>
      <c r="H454" s="30" t="s">
        <v>1237</v>
      </c>
      <c r="I454" s="30" t="s">
        <v>1128</v>
      </c>
      <c r="J454" s="30" t="s">
        <v>1250</v>
      </c>
      <c r="K454" s="30" t="s">
        <v>1116</v>
      </c>
      <c r="L454" s="30">
        <v>31.8</v>
      </c>
      <c r="M454" s="30">
        <v>0</v>
      </c>
      <c r="N454" s="30">
        <v>2.2999999999999998</v>
      </c>
      <c r="O454" s="30">
        <v>0</v>
      </c>
      <c r="P454" s="30">
        <v>0</v>
      </c>
      <c r="Q454" s="30">
        <v>0</v>
      </c>
      <c r="R454" s="30">
        <v>0</v>
      </c>
      <c r="S454" s="30">
        <v>0</v>
      </c>
      <c r="T454" s="30">
        <v>0</v>
      </c>
      <c r="U454" s="30">
        <v>0</v>
      </c>
      <c r="V454" s="30">
        <v>0</v>
      </c>
      <c r="W454" s="30">
        <v>0</v>
      </c>
      <c r="X454" s="30">
        <v>0</v>
      </c>
      <c r="Y454" s="30"/>
      <c r="Z454" s="31">
        <v>1.673</v>
      </c>
      <c r="AA454" s="30" t="b">
        <v>0</v>
      </c>
      <c r="AB454" s="29" t="s">
        <v>705</v>
      </c>
      <c r="AC454" s="30" t="b">
        <v>0</v>
      </c>
      <c r="AD454" s="29" t="s">
        <v>705</v>
      </c>
      <c r="AE454" s="29" t="s">
        <v>705</v>
      </c>
      <c r="AF454" s="29" t="s">
        <v>705</v>
      </c>
      <c r="AG454" s="29" t="s">
        <v>705</v>
      </c>
      <c r="AH454" s="30"/>
      <c r="AI454" s="30"/>
      <c r="AJ454" s="30"/>
      <c r="AK454" s="30" t="s">
        <v>1828</v>
      </c>
      <c r="AL454" s="30" t="s">
        <v>1253</v>
      </c>
      <c r="AM454" s="30"/>
      <c r="AN454" s="33"/>
    </row>
    <row r="455" spans="1:40" ht="18" customHeight="1" x14ac:dyDescent="0.25">
      <c r="A455" s="28" t="s">
        <v>1829</v>
      </c>
      <c r="B455" s="29" t="s">
        <v>2310</v>
      </c>
      <c r="C455" s="30" t="s">
        <v>1807</v>
      </c>
      <c r="D455" s="30" t="s">
        <v>1807</v>
      </c>
      <c r="E455" s="30" t="s">
        <v>1807</v>
      </c>
      <c r="F455" s="30" t="s">
        <v>2312</v>
      </c>
      <c r="G455" s="30" t="s">
        <v>1249</v>
      </c>
      <c r="H455" s="30" t="s">
        <v>1237</v>
      </c>
      <c r="I455" s="30" t="s">
        <v>1128</v>
      </c>
      <c r="J455" s="30" t="s">
        <v>1250</v>
      </c>
      <c r="K455" s="30" t="s">
        <v>1116</v>
      </c>
      <c r="L455" s="30">
        <v>31.8</v>
      </c>
      <c r="M455" s="30">
        <v>0</v>
      </c>
      <c r="N455" s="30">
        <v>2.6</v>
      </c>
      <c r="O455" s="30">
        <v>0</v>
      </c>
      <c r="P455" s="30">
        <v>0</v>
      </c>
      <c r="Q455" s="30">
        <v>0</v>
      </c>
      <c r="R455" s="30">
        <v>0</v>
      </c>
      <c r="S455" s="30">
        <v>0</v>
      </c>
      <c r="T455" s="30">
        <v>0</v>
      </c>
      <c r="U455" s="30">
        <v>0</v>
      </c>
      <c r="V455" s="30">
        <v>0</v>
      </c>
      <c r="W455" s="30">
        <v>0</v>
      </c>
      <c r="X455" s="30">
        <v>0</v>
      </c>
      <c r="Y455" s="30"/>
      <c r="Z455" s="31">
        <v>1.8720000000000001</v>
      </c>
      <c r="AA455" s="30" t="b">
        <v>0</v>
      </c>
      <c r="AB455" s="29" t="s">
        <v>705</v>
      </c>
      <c r="AC455" s="30" t="b">
        <v>0</v>
      </c>
      <c r="AD455" s="29" t="s">
        <v>705</v>
      </c>
      <c r="AE455" s="29" t="s">
        <v>705</v>
      </c>
      <c r="AF455" s="29" t="s">
        <v>705</v>
      </c>
      <c r="AG455" s="29" t="s">
        <v>705</v>
      </c>
      <c r="AH455" s="30"/>
      <c r="AI455" s="30"/>
      <c r="AJ455" s="30"/>
      <c r="AK455" s="30" t="s">
        <v>1830</v>
      </c>
      <c r="AL455" s="30" t="s">
        <v>1253</v>
      </c>
      <c r="AM455" s="30"/>
      <c r="AN455" s="33"/>
    </row>
    <row r="456" spans="1:40" ht="18" customHeight="1" x14ac:dyDescent="0.25">
      <c r="A456" s="28" t="s">
        <v>1831</v>
      </c>
      <c r="B456" s="29" t="s">
        <v>2310</v>
      </c>
      <c r="C456" s="30" t="s">
        <v>1807</v>
      </c>
      <c r="D456" s="30" t="s">
        <v>1807</v>
      </c>
      <c r="E456" s="30" t="s">
        <v>1807</v>
      </c>
      <c r="F456" s="30" t="s">
        <v>2312</v>
      </c>
      <c r="G456" s="30" t="s">
        <v>1249</v>
      </c>
      <c r="H456" s="30" t="s">
        <v>1237</v>
      </c>
      <c r="I456" s="30" t="s">
        <v>1128</v>
      </c>
      <c r="J456" s="30" t="s">
        <v>1250</v>
      </c>
      <c r="K456" s="30" t="s">
        <v>1116</v>
      </c>
      <c r="L456" s="30">
        <v>32</v>
      </c>
      <c r="M456" s="30">
        <v>32</v>
      </c>
      <c r="N456" s="30">
        <v>2.2999999999999998</v>
      </c>
      <c r="O456" s="30">
        <v>0</v>
      </c>
      <c r="P456" s="30">
        <v>0</v>
      </c>
      <c r="Q456" s="30">
        <v>0</v>
      </c>
      <c r="R456" s="30">
        <v>0</v>
      </c>
      <c r="S456" s="30">
        <v>0</v>
      </c>
      <c r="T456" s="30">
        <v>0</v>
      </c>
      <c r="U456" s="30">
        <v>0</v>
      </c>
      <c r="V456" s="30">
        <v>0</v>
      </c>
      <c r="W456" s="30">
        <v>0</v>
      </c>
      <c r="X456" s="30">
        <v>0</v>
      </c>
      <c r="Y456" s="30"/>
      <c r="Z456" s="31">
        <v>2.1949999999999998</v>
      </c>
      <c r="AA456" s="30" t="b">
        <v>0</v>
      </c>
      <c r="AB456" s="29" t="s">
        <v>705</v>
      </c>
      <c r="AC456" s="30" t="b">
        <v>0</v>
      </c>
      <c r="AD456" s="29" t="s">
        <v>705</v>
      </c>
      <c r="AE456" s="29" t="s">
        <v>705</v>
      </c>
      <c r="AF456" s="29" t="s">
        <v>705</v>
      </c>
      <c r="AG456" s="29" t="s">
        <v>705</v>
      </c>
      <c r="AH456" s="30" t="s">
        <v>2313</v>
      </c>
      <c r="AI456" s="30">
        <v>41</v>
      </c>
      <c r="AJ456" s="30"/>
      <c r="AK456" s="30" t="s">
        <v>1832</v>
      </c>
      <c r="AL456" s="30" t="s">
        <v>1253</v>
      </c>
      <c r="AM456" s="32">
        <v>44934</v>
      </c>
      <c r="AN456" s="33" t="s">
        <v>1729</v>
      </c>
    </row>
    <row r="457" spans="1:40" ht="18" customHeight="1" x14ac:dyDescent="0.25">
      <c r="A457" s="28" t="s">
        <v>1833</v>
      </c>
      <c r="B457" s="29" t="s">
        <v>2310</v>
      </c>
      <c r="C457" s="30" t="s">
        <v>1807</v>
      </c>
      <c r="D457" s="30" t="s">
        <v>1807</v>
      </c>
      <c r="E457" s="30" t="s">
        <v>1807</v>
      </c>
      <c r="F457" s="30" t="s">
        <v>2312</v>
      </c>
      <c r="G457" s="30" t="s">
        <v>1249</v>
      </c>
      <c r="H457" s="30" t="s">
        <v>1237</v>
      </c>
      <c r="I457" s="30" t="s">
        <v>1128</v>
      </c>
      <c r="J457" s="30" t="s">
        <v>1250</v>
      </c>
      <c r="K457" s="30" t="s">
        <v>1116</v>
      </c>
      <c r="L457" s="30">
        <v>34</v>
      </c>
      <c r="M457" s="30">
        <v>0</v>
      </c>
      <c r="N457" s="30">
        <v>2</v>
      </c>
      <c r="O457" s="30">
        <v>0</v>
      </c>
      <c r="P457" s="30">
        <v>0</v>
      </c>
      <c r="Q457" s="30">
        <v>0</v>
      </c>
      <c r="R457" s="30">
        <v>0</v>
      </c>
      <c r="S457" s="30">
        <v>0</v>
      </c>
      <c r="T457" s="30">
        <v>0</v>
      </c>
      <c r="U457" s="30">
        <v>0</v>
      </c>
      <c r="V457" s="30">
        <v>0</v>
      </c>
      <c r="W457" s="30">
        <v>0</v>
      </c>
      <c r="X457" s="30">
        <v>0</v>
      </c>
      <c r="Y457" s="30"/>
      <c r="Z457" s="31">
        <v>1.5780000000000001</v>
      </c>
      <c r="AA457" s="30" t="b">
        <v>0</v>
      </c>
      <c r="AB457" s="29" t="s">
        <v>705</v>
      </c>
      <c r="AC457" s="30" t="b">
        <v>0</v>
      </c>
      <c r="AD457" s="29" t="s">
        <v>705</v>
      </c>
      <c r="AE457" s="29" t="s">
        <v>705</v>
      </c>
      <c r="AF457" s="29" t="s">
        <v>705</v>
      </c>
      <c r="AG457" s="29" t="s">
        <v>705</v>
      </c>
      <c r="AH457" s="30"/>
      <c r="AI457" s="30"/>
      <c r="AJ457" s="30"/>
      <c r="AK457" s="32">
        <v>44263</v>
      </c>
      <c r="AL457" s="30" t="s">
        <v>1253</v>
      </c>
      <c r="AM457" s="30"/>
      <c r="AN457" s="33"/>
    </row>
    <row r="458" spans="1:40" ht="18" customHeight="1" x14ac:dyDescent="0.25">
      <c r="A458" s="28" t="s">
        <v>1834</v>
      </c>
      <c r="B458" s="29" t="s">
        <v>2310</v>
      </c>
      <c r="C458" s="30" t="s">
        <v>1807</v>
      </c>
      <c r="D458" s="30" t="s">
        <v>1807</v>
      </c>
      <c r="E458" s="30" t="s">
        <v>1807</v>
      </c>
      <c r="F458" s="30" t="s">
        <v>2312</v>
      </c>
      <c r="G458" s="30" t="s">
        <v>1249</v>
      </c>
      <c r="H458" s="30" t="s">
        <v>1237</v>
      </c>
      <c r="I458" s="30" t="s">
        <v>1128</v>
      </c>
      <c r="J458" s="30" t="s">
        <v>1250</v>
      </c>
      <c r="K458" s="30" t="s">
        <v>1116</v>
      </c>
      <c r="L458" s="30">
        <v>34</v>
      </c>
      <c r="M458" s="30">
        <v>0</v>
      </c>
      <c r="N458" s="30">
        <v>2.2999999999999998</v>
      </c>
      <c r="O458" s="30">
        <v>0</v>
      </c>
      <c r="P458" s="30">
        <v>0</v>
      </c>
      <c r="Q458" s="30">
        <v>0</v>
      </c>
      <c r="R458" s="30">
        <v>0</v>
      </c>
      <c r="S458" s="30">
        <v>0</v>
      </c>
      <c r="T458" s="30">
        <v>0</v>
      </c>
      <c r="U458" s="30">
        <v>0</v>
      </c>
      <c r="V458" s="30">
        <v>0</v>
      </c>
      <c r="W458" s="30">
        <v>0</v>
      </c>
      <c r="X458" s="30">
        <v>0</v>
      </c>
      <c r="Y458" s="30"/>
      <c r="Z458" s="31">
        <v>1.798</v>
      </c>
      <c r="AA458" s="30" t="b">
        <v>0</v>
      </c>
      <c r="AB458" s="29" t="s">
        <v>705</v>
      </c>
      <c r="AC458" s="30" t="b">
        <v>0</v>
      </c>
      <c r="AD458" s="29" t="s">
        <v>705</v>
      </c>
      <c r="AE458" s="29" t="s">
        <v>705</v>
      </c>
      <c r="AF458" s="29" t="s">
        <v>705</v>
      </c>
      <c r="AG458" s="29" t="s">
        <v>705</v>
      </c>
      <c r="AH458" s="30"/>
      <c r="AI458" s="30"/>
      <c r="AJ458" s="30"/>
      <c r="AK458" s="32">
        <v>43836</v>
      </c>
      <c r="AL458" s="30" t="s">
        <v>1253</v>
      </c>
      <c r="AM458" s="30"/>
      <c r="AN458" s="33"/>
    </row>
    <row r="459" spans="1:40" ht="18" customHeight="1" x14ac:dyDescent="0.25">
      <c r="A459" s="28" t="s">
        <v>1835</v>
      </c>
      <c r="B459" s="29" t="s">
        <v>2310</v>
      </c>
      <c r="C459" s="30" t="s">
        <v>1807</v>
      </c>
      <c r="D459" s="30" t="s">
        <v>1807</v>
      </c>
      <c r="E459" s="30" t="s">
        <v>1807</v>
      </c>
      <c r="F459" s="30" t="s">
        <v>2312</v>
      </c>
      <c r="G459" s="30" t="s">
        <v>1249</v>
      </c>
      <c r="H459" s="30" t="s">
        <v>1237</v>
      </c>
      <c r="I459" s="30" t="s">
        <v>1128</v>
      </c>
      <c r="J459" s="30" t="s">
        <v>1250</v>
      </c>
      <c r="K459" s="30" t="s">
        <v>1116</v>
      </c>
      <c r="L459" s="30">
        <v>34</v>
      </c>
      <c r="M459" s="30">
        <v>0</v>
      </c>
      <c r="N459" s="30">
        <v>2.6</v>
      </c>
      <c r="O459" s="30">
        <v>0</v>
      </c>
      <c r="P459" s="30">
        <v>0</v>
      </c>
      <c r="Q459" s="30">
        <v>0</v>
      </c>
      <c r="R459" s="30">
        <v>0</v>
      </c>
      <c r="S459" s="30">
        <v>0</v>
      </c>
      <c r="T459" s="30">
        <v>0</v>
      </c>
      <c r="U459" s="30">
        <v>0</v>
      </c>
      <c r="V459" s="30">
        <v>0</v>
      </c>
      <c r="W459" s="30">
        <v>0</v>
      </c>
      <c r="X459" s="30">
        <v>0</v>
      </c>
      <c r="Y459" s="30"/>
      <c r="Z459" s="31">
        <v>2.0129999999999999</v>
      </c>
      <c r="AA459" s="30" t="b">
        <v>0</v>
      </c>
      <c r="AB459" s="29" t="s">
        <v>705</v>
      </c>
      <c r="AC459" s="30" t="b">
        <v>0</v>
      </c>
      <c r="AD459" s="29" t="s">
        <v>705</v>
      </c>
      <c r="AE459" s="29" t="s">
        <v>705</v>
      </c>
      <c r="AF459" s="29" t="s">
        <v>705</v>
      </c>
      <c r="AG459" s="29" t="s">
        <v>705</v>
      </c>
      <c r="AH459" s="30"/>
      <c r="AI459" s="30"/>
      <c r="AJ459" s="30"/>
      <c r="AK459" s="30" t="s">
        <v>1315</v>
      </c>
      <c r="AL459" s="30" t="s">
        <v>1253</v>
      </c>
      <c r="AM459" s="30"/>
      <c r="AN459" s="33"/>
    </row>
    <row r="460" spans="1:40" ht="18" customHeight="1" x14ac:dyDescent="0.25">
      <c r="A460" s="28" t="s">
        <v>1836</v>
      </c>
      <c r="B460" s="29" t="s">
        <v>2310</v>
      </c>
      <c r="C460" s="30" t="s">
        <v>1807</v>
      </c>
      <c r="D460" s="30" t="s">
        <v>1807</v>
      </c>
      <c r="E460" s="30" t="s">
        <v>1807</v>
      </c>
      <c r="F460" s="30" t="s">
        <v>2312</v>
      </c>
      <c r="G460" s="30" t="s">
        <v>1249</v>
      </c>
      <c r="H460" s="30" t="s">
        <v>1237</v>
      </c>
      <c r="I460" s="30" t="s">
        <v>1128</v>
      </c>
      <c r="J460" s="30" t="s">
        <v>1250</v>
      </c>
      <c r="K460" s="30" t="s">
        <v>1116</v>
      </c>
      <c r="L460" s="30">
        <v>38.1</v>
      </c>
      <c r="M460" s="30">
        <v>0</v>
      </c>
      <c r="N460" s="30">
        <v>2</v>
      </c>
      <c r="O460" s="30">
        <v>0</v>
      </c>
      <c r="P460" s="30">
        <v>0</v>
      </c>
      <c r="Q460" s="30">
        <v>0</v>
      </c>
      <c r="R460" s="30">
        <v>0</v>
      </c>
      <c r="S460" s="30">
        <v>0</v>
      </c>
      <c r="T460" s="30">
        <v>0</v>
      </c>
      <c r="U460" s="30">
        <v>0</v>
      </c>
      <c r="V460" s="30">
        <v>0</v>
      </c>
      <c r="W460" s="30">
        <v>0</v>
      </c>
      <c r="X460" s="30">
        <v>0</v>
      </c>
      <c r="Y460" s="30"/>
      <c r="Z460" s="31">
        <v>1.78</v>
      </c>
      <c r="AA460" s="30" t="b">
        <v>0</v>
      </c>
      <c r="AB460" s="29" t="s">
        <v>705</v>
      </c>
      <c r="AC460" s="30" t="b">
        <v>0</v>
      </c>
      <c r="AD460" s="29" t="s">
        <v>705</v>
      </c>
      <c r="AE460" s="29" t="s">
        <v>705</v>
      </c>
      <c r="AF460" s="29" t="s">
        <v>705</v>
      </c>
      <c r="AG460" s="29" t="s">
        <v>705</v>
      </c>
      <c r="AH460" s="30"/>
      <c r="AI460" s="30"/>
      <c r="AJ460" s="30"/>
      <c r="AK460" s="32">
        <v>44263</v>
      </c>
      <c r="AL460" s="30" t="s">
        <v>1253</v>
      </c>
      <c r="AM460" s="30"/>
      <c r="AN460" s="33"/>
    </row>
    <row r="461" spans="1:40" ht="18" customHeight="1" x14ac:dyDescent="0.25">
      <c r="A461" s="28" t="s">
        <v>1837</v>
      </c>
      <c r="B461" s="29" t="s">
        <v>2310</v>
      </c>
      <c r="C461" s="30" t="s">
        <v>1807</v>
      </c>
      <c r="D461" s="30" t="s">
        <v>1807</v>
      </c>
      <c r="E461" s="30" t="s">
        <v>1807</v>
      </c>
      <c r="F461" s="30" t="s">
        <v>2312</v>
      </c>
      <c r="G461" s="30" t="s">
        <v>1249</v>
      </c>
      <c r="H461" s="30" t="s">
        <v>1237</v>
      </c>
      <c r="I461" s="30" t="s">
        <v>1128</v>
      </c>
      <c r="J461" s="30" t="s">
        <v>1250</v>
      </c>
      <c r="K461" s="30" t="s">
        <v>1116</v>
      </c>
      <c r="L461" s="30">
        <v>38.1</v>
      </c>
      <c r="M461" s="30">
        <v>0</v>
      </c>
      <c r="N461" s="30">
        <v>2.2999999999999998</v>
      </c>
      <c r="O461" s="30">
        <v>0</v>
      </c>
      <c r="P461" s="30">
        <v>0</v>
      </c>
      <c r="Q461" s="30">
        <v>0</v>
      </c>
      <c r="R461" s="30">
        <v>0</v>
      </c>
      <c r="S461" s="30">
        <v>0</v>
      </c>
      <c r="T461" s="30">
        <v>0</v>
      </c>
      <c r="U461" s="30">
        <v>0</v>
      </c>
      <c r="V461" s="30">
        <v>0</v>
      </c>
      <c r="W461" s="30">
        <v>0</v>
      </c>
      <c r="X461" s="30">
        <v>0</v>
      </c>
      <c r="Y461" s="30"/>
      <c r="Z461" s="31">
        <v>2.0310000000000001</v>
      </c>
      <c r="AA461" s="30" t="b">
        <v>0</v>
      </c>
      <c r="AB461" s="29" t="s">
        <v>705</v>
      </c>
      <c r="AC461" s="30" t="b">
        <v>0</v>
      </c>
      <c r="AD461" s="29" t="s">
        <v>705</v>
      </c>
      <c r="AE461" s="29" t="s">
        <v>705</v>
      </c>
      <c r="AF461" s="29" t="s">
        <v>705</v>
      </c>
      <c r="AG461" s="29" t="s">
        <v>705</v>
      </c>
      <c r="AH461" s="30"/>
      <c r="AI461" s="30"/>
      <c r="AJ461" s="30"/>
      <c r="AK461" s="32">
        <v>41254</v>
      </c>
      <c r="AL461" s="30">
        <v>7777</v>
      </c>
      <c r="AM461" s="30" t="s">
        <v>1550</v>
      </c>
      <c r="AN461" s="33">
        <v>7777</v>
      </c>
    </row>
    <row r="462" spans="1:40" ht="18" customHeight="1" x14ac:dyDescent="0.25">
      <c r="A462" s="28" t="s">
        <v>1838</v>
      </c>
      <c r="B462" s="29" t="s">
        <v>2310</v>
      </c>
      <c r="C462" s="30" t="s">
        <v>1807</v>
      </c>
      <c r="D462" s="30" t="s">
        <v>1807</v>
      </c>
      <c r="E462" s="30" t="s">
        <v>1807</v>
      </c>
      <c r="F462" s="30" t="s">
        <v>2312</v>
      </c>
      <c r="G462" s="30" t="s">
        <v>1249</v>
      </c>
      <c r="H462" s="30" t="s">
        <v>1237</v>
      </c>
      <c r="I462" s="30" t="s">
        <v>1128</v>
      </c>
      <c r="J462" s="30" t="s">
        <v>1250</v>
      </c>
      <c r="K462" s="30" t="s">
        <v>1116</v>
      </c>
      <c r="L462" s="30">
        <v>38.1</v>
      </c>
      <c r="M462" s="30">
        <v>0</v>
      </c>
      <c r="N462" s="30">
        <v>2.6</v>
      </c>
      <c r="O462" s="30">
        <v>0</v>
      </c>
      <c r="P462" s="30">
        <v>0</v>
      </c>
      <c r="Q462" s="30">
        <v>0</v>
      </c>
      <c r="R462" s="30">
        <v>0</v>
      </c>
      <c r="S462" s="30">
        <v>0</v>
      </c>
      <c r="T462" s="30">
        <v>0</v>
      </c>
      <c r="U462" s="30">
        <v>0</v>
      </c>
      <c r="V462" s="30">
        <v>0</v>
      </c>
      <c r="W462" s="30">
        <v>0</v>
      </c>
      <c r="X462" s="30">
        <v>0</v>
      </c>
      <c r="Y462" s="30"/>
      <c r="Z462" s="31">
        <v>2.2759999999999998</v>
      </c>
      <c r="AA462" s="30" t="b">
        <v>0</v>
      </c>
      <c r="AB462" s="29" t="s">
        <v>705</v>
      </c>
      <c r="AC462" s="30" t="b">
        <v>0</v>
      </c>
      <c r="AD462" s="29" t="s">
        <v>705</v>
      </c>
      <c r="AE462" s="29" t="s">
        <v>705</v>
      </c>
      <c r="AF462" s="29" t="s">
        <v>705</v>
      </c>
      <c r="AG462" s="29" t="s">
        <v>705</v>
      </c>
      <c r="AH462" s="30"/>
      <c r="AI462" s="30"/>
      <c r="AJ462" s="30"/>
      <c r="AK462" s="30" t="s">
        <v>1809</v>
      </c>
      <c r="AL462" s="30" t="s">
        <v>1253</v>
      </c>
      <c r="AM462" s="30" t="s">
        <v>1809</v>
      </c>
      <c r="AN462" s="33" t="s">
        <v>1253</v>
      </c>
    </row>
    <row r="463" spans="1:40" ht="18" customHeight="1" x14ac:dyDescent="0.25">
      <c r="A463" s="28" t="s">
        <v>1839</v>
      </c>
      <c r="B463" s="29" t="s">
        <v>2310</v>
      </c>
      <c r="C463" s="30" t="s">
        <v>1807</v>
      </c>
      <c r="D463" s="30" t="s">
        <v>1807</v>
      </c>
      <c r="E463" s="30" t="s">
        <v>1807</v>
      </c>
      <c r="F463" s="30" t="s">
        <v>2312</v>
      </c>
      <c r="G463" s="30" t="s">
        <v>1249</v>
      </c>
      <c r="H463" s="30" t="s">
        <v>1237</v>
      </c>
      <c r="I463" s="30" t="s">
        <v>1128</v>
      </c>
      <c r="J463" s="30" t="s">
        <v>1250</v>
      </c>
      <c r="K463" s="30" t="s">
        <v>1116</v>
      </c>
      <c r="L463" s="30">
        <v>38.1</v>
      </c>
      <c r="M463" s="30">
        <v>31.75</v>
      </c>
      <c r="N463" s="30">
        <v>2</v>
      </c>
      <c r="O463" s="30">
        <v>0</v>
      </c>
      <c r="P463" s="30">
        <v>0</v>
      </c>
      <c r="Q463" s="30">
        <v>0</v>
      </c>
      <c r="R463" s="30">
        <v>0</v>
      </c>
      <c r="S463" s="30">
        <v>0</v>
      </c>
      <c r="T463" s="30">
        <v>0</v>
      </c>
      <c r="U463" s="30">
        <v>0</v>
      </c>
      <c r="V463" s="30">
        <v>0</v>
      </c>
      <c r="W463" s="30">
        <v>0</v>
      </c>
      <c r="X463" s="30">
        <v>0</v>
      </c>
      <c r="Y463" s="30"/>
      <c r="Z463" s="31">
        <v>2.298</v>
      </c>
      <c r="AA463" s="30" t="b">
        <v>0</v>
      </c>
      <c r="AB463" s="29" t="s">
        <v>705</v>
      </c>
      <c r="AC463" s="30" t="b">
        <v>0</v>
      </c>
      <c r="AD463" s="29" t="s">
        <v>705</v>
      </c>
      <c r="AE463" s="29" t="s">
        <v>705</v>
      </c>
      <c r="AF463" s="29" t="s">
        <v>705</v>
      </c>
      <c r="AG463" s="29" t="s">
        <v>705</v>
      </c>
      <c r="AH463" s="30" t="s">
        <v>2313</v>
      </c>
      <c r="AI463" s="30">
        <v>48.6</v>
      </c>
      <c r="AJ463" s="30"/>
      <c r="AK463" s="30" t="s">
        <v>1840</v>
      </c>
      <c r="AL463" s="30" t="s">
        <v>1253</v>
      </c>
      <c r="AM463" s="32">
        <v>44934</v>
      </c>
      <c r="AN463" s="33" t="s">
        <v>1729</v>
      </c>
    </row>
    <row r="464" spans="1:40" ht="18" customHeight="1" x14ac:dyDescent="0.25">
      <c r="A464" s="28" t="s">
        <v>1841</v>
      </c>
      <c r="B464" s="29" t="s">
        <v>2310</v>
      </c>
      <c r="C464" s="30" t="s">
        <v>1807</v>
      </c>
      <c r="D464" s="30" t="s">
        <v>1807</v>
      </c>
      <c r="E464" s="30" t="s">
        <v>1807</v>
      </c>
      <c r="F464" s="30" t="s">
        <v>2312</v>
      </c>
      <c r="G464" s="30" t="s">
        <v>1249</v>
      </c>
      <c r="H464" s="30" t="s">
        <v>1237</v>
      </c>
      <c r="I464" s="30" t="s">
        <v>1128</v>
      </c>
      <c r="J464" s="30" t="s">
        <v>1250</v>
      </c>
      <c r="K464" s="30" t="s">
        <v>1116</v>
      </c>
      <c r="L464" s="30">
        <v>41</v>
      </c>
      <c r="M464" s="30">
        <v>0</v>
      </c>
      <c r="N464" s="30">
        <v>3.5</v>
      </c>
      <c r="O464" s="30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  <c r="U464" s="30">
        <v>0</v>
      </c>
      <c r="V464" s="30">
        <v>0</v>
      </c>
      <c r="W464" s="30">
        <v>0</v>
      </c>
      <c r="X464" s="30">
        <v>0</v>
      </c>
      <c r="Y464" s="30"/>
      <c r="Z464" s="31">
        <v>3.2370000000000001</v>
      </c>
      <c r="AA464" s="30" t="b">
        <v>0</v>
      </c>
      <c r="AB464" s="29" t="s">
        <v>705</v>
      </c>
      <c r="AC464" s="30" t="b">
        <v>0</v>
      </c>
      <c r="AD464" s="29" t="s">
        <v>705</v>
      </c>
      <c r="AE464" s="29" t="s">
        <v>705</v>
      </c>
      <c r="AF464" s="29" t="s">
        <v>705</v>
      </c>
      <c r="AG464" s="29" t="s">
        <v>705</v>
      </c>
      <c r="AH464" s="30"/>
      <c r="AI464" s="30"/>
      <c r="AJ464" s="30"/>
      <c r="AK464" s="30" t="s">
        <v>1842</v>
      </c>
      <c r="AL464" s="30" t="s">
        <v>1253</v>
      </c>
      <c r="AM464" s="30"/>
      <c r="AN464" s="33"/>
    </row>
    <row r="465" spans="1:40" ht="18" customHeight="1" x14ac:dyDescent="0.25">
      <c r="A465" s="28" t="s">
        <v>1843</v>
      </c>
      <c r="B465" s="29" t="s">
        <v>2310</v>
      </c>
      <c r="C465" s="30" t="s">
        <v>1807</v>
      </c>
      <c r="D465" s="30" t="s">
        <v>1807</v>
      </c>
      <c r="E465" s="30" t="s">
        <v>1807</v>
      </c>
      <c r="F465" s="30" t="s">
        <v>2312</v>
      </c>
      <c r="G465" s="30" t="s">
        <v>1249</v>
      </c>
      <c r="H465" s="30" t="s">
        <v>1237</v>
      </c>
      <c r="I465" s="30" t="s">
        <v>1128</v>
      </c>
      <c r="J465" s="30" t="s">
        <v>1250</v>
      </c>
      <c r="K465" s="30" t="s">
        <v>1116</v>
      </c>
      <c r="L465" s="30">
        <v>45</v>
      </c>
      <c r="M465" s="30">
        <v>0</v>
      </c>
      <c r="N465" s="30">
        <v>2</v>
      </c>
      <c r="O465" s="30">
        <v>0</v>
      </c>
      <c r="P465" s="30">
        <v>0</v>
      </c>
      <c r="Q465" s="30">
        <v>0</v>
      </c>
      <c r="R465" s="30">
        <v>0</v>
      </c>
      <c r="S465" s="30">
        <v>0</v>
      </c>
      <c r="T465" s="30">
        <v>0</v>
      </c>
      <c r="U465" s="30">
        <v>0</v>
      </c>
      <c r="V465" s="30">
        <v>0</v>
      </c>
      <c r="W465" s="30">
        <v>0</v>
      </c>
      <c r="X465" s="30">
        <v>0</v>
      </c>
      <c r="Y465" s="30"/>
      <c r="Z465" s="31">
        <v>2.121</v>
      </c>
      <c r="AA465" s="30" t="b">
        <v>0</v>
      </c>
      <c r="AB465" s="29" t="s">
        <v>705</v>
      </c>
      <c r="AC465" s="30" t="b">
        <v>0</v>
      </c>
      <c r="AD465" s="29" t="s">
        <v>705</v>
      </c>
      <c r="AE465" s="29" t="s">
        <v>705</v>
      </c>
      <c r="AF465" s="29" t="s">
        <v>705</v>
      </c>
      <c r="AG465" s="29" t="s">
        <v>705</v>
      </c>
      <c r="AH465" s="30"/>
      <c r="AI465" s="30"/>
      <c r="AJ465" s="30"/>
      <c r="AK465" s="30" t="s">
        <v>1844</v>
      </c>
      <c r="AL465" s="30" t="s">
        <v>1253</v>
      </c>
      <c r="AM465" s="30"/>
      <c r="AN465" s="33"/>
    </row>
    <row r="466" spans="1:40" ht="18" customHeight="1" x14ac:dyDescent="0.25">
      <c r="A466" s="28" t="s">
        <v>1845</v>
      </c>
      <c r="B466" s="29" t="s">
        <v>2310</v>
      </c>
      <c r="C466" s="30" t="s">
        <v>1807</v>
      </c>
      <c r="D466" s="30" t="s">
        <v>1807</v>
      </c>
      <c r="E466" s="30" t="s">
        <v>1807</v>
      </c>
      <c r="F466" s="30" t="s">
        <v>2312</v>
      </c>
      <c r="G466" s="30" t="s">
        <v>1249</v>
      </c>
      <c r="H466" s="30" t="s">
        <v>1237</v>
      </c>
      <c r="I466" s="30" t="s">
        <v>1128</v>
      </c>
      <c r="J466" s="30" t="s">
        <v>1250</v>
      </c>
      <c r="K466" s="30" t="s">
        <v>1116</v>
      </c>
      <c r="L466" s="30">
        <v>45</v>
      </c>
      <c r="M466" s="30">
        <v>0</v>
      </c>
      <c r="N466" s="30">
        <v>2.2999999999999998</v>
      </c>
      <c r="O466" s="30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  <c r="U466" s="30">
        <v>0</v>
      </c>
      <c r="V466" s="30">
        <v>0</v>
      </c>
      <c r="W466" s="30">
        <v>0</v>
      </c>
      <c r="X466" s="30">
        <v>0</v>
      </c>
      <c r="Y466" s="30"/>
      <c r="Z466" s="31">
        <v>2.4220000000000002</v>
      </c>
      <c r="AA466" s="30" t="b">
        <v>0</v>
      </c>
      <c r="AB466" s="29" t="s">
        <v>705</v>
      </c>
      <c r="AC466" s="30" t="b">
        <v>0</v>
      </c>
      <c r="AD466" s="29" t="s">
        <v>705</v>
      </c>
      <c r="AE466" s="29" t="s">
        <v>705</v>
      </c>
      <c r="AF466" s="29" t="s">
        <v>705</v>
      </c>
      <c r="AG466" s="29" t="s">
        <v>705</v>
      </c>
      <c r="AH466" s="30"/>
      <c r="AI466" s="30"/>
      <c r="AJ466" s="30"/>
      <c r="AK466" s="30" t="s">
        <v>1828</v>
      </c>
      <c r="AL466" s="30" t="s">
        <v>1253</v>
      </c>
      <c r="AM466" s="30"/>
      <c r="AN466" s="33"/>
    </row>
    <row r="467" spans="1:40" ht="18" customHeight="1" x14ac:dyDescent="0.25">
      <c r="A467" s="28" t="s">
        <v>1846</v>
      </c>
      <c r="B467" s="29" t="s">
        <v>2310</v>
      </c>
      <c r="C467" s="30" t="s">
        <v>1807</v>
      </c>
      <c r="D467" s="30" t="s">
        <v>1807</v>
      </c>
      <c r="E467" s="30" t="s">
        <v>1807</v>
      </c>
      <c r="F467" s="30" t="s">
        <v>2312</v>
      </c>
      <c r="G467" s="30" t="s">
        <v>1249</v>
      </c>
      <c r="H467" s="30" t="s">
        <v>1237</v>
      </c>
      <c r="I467" s="30" t="s">
        <v>1128</v>
      </c>
      <c r="J467" s="30" t="s">
        <v>1250</v>
      </c>
      <c r="K467" s="30" t="s">
        <v>1116</v>
      </c>
      <c r="L467" s="30">
        <v>48.6</v>
      </c>
      <c r="M467" s="30">
        <v>0</v>
      </c>
      <c r="N467" s="30">
        <v>2</v>
      </c>
      <c r="O467" s="30">
        <v>0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  <c r="U467" s="30">
        <v>0</v>
      </c>
      <c r="V467" s="30">
        <v>0</v>
      </c>
      <c r="W467" s="30">
        <v>0</v>
      </c>
      <c r="X467" s="30">
        <v>0</v>
      </c>
      <c r="Y467" s="30"/>
      <c r="Z467" s="31">
        <v>2.298</v>
      </c>
      <c r="AA467" s="30" t="b">
        <v>0</v>
      </c>
      <c r="AB467" s="29" t="s">
        <v>705</v>
      </c>
      <c r="AC467" s="30" t="b">
        <v>0</v>
      </c>
      <c r="AD467" s="29" t="s">
        <v>705</v>
      </c>
      <c r="AE467" s="29" t="s">
        <v>705</v>
      </c>
      <c r="AF467" s="29" t="s">
        <v>705</v>
      </c>
      <c r="AG467" s="29" t="s">
        <v>705</v>
      </c>
      <c r="AH467" s="30"/>
      <c r="AI467" s="30"/>
      <c r="AJ467" s="30"/>
      <c r="AK467" s="30" t="s">
        <v>1847</v>
      </c>
      <c r="AL467" s="30" t="s">
        <v>1253</v>
      </c>
      <c r="AM467" s="30"/>
      <c r="AN467" s="33"/>
    </row>
    <row r="468" spans="1:40" ht="18" customHeight="1" x14ac:dyDescent="0.25">
      <c r="A468" s="28" t="s">
        <v>1848</v>
      </c>
      <c r="B468" s="29" t="s">
        <v>2310</v>
      </c>
      <c r="C468" s="30" t="s">
        <v>1807</v>
      </c>
      <c r="D468" s="30" t="s">
        <v>1807</v>
      </c>
      <c r="E468" s="30" t="s">
        <v>1807</v>
      </c>
      <c r="F468" s="30" t="s">
        <v>2312</v>
      </c>
      <c r="G468" s="30" t="s">
        <v>1249</v>
      </c>
      <c r="H468" s="30" t="s">
        <v>1237</v>
      </c>
      <c r="I468" s="30" t="s">
        <v>1128</v>
      </c>
      <c r="J468" s="30" t="s">
        <v>1250</v>
      </c>
      <c r="K468" s="30" t="s">
        <v>1116</v>
      </c>
      <c r="L468" s="30">
        <v>48.6</v>
      </c>
      <c r="M468" s="30">
        <v>0</v>
      </c>
      <c r="N468" s="30">
        <v>2.2999999999999998</v>
      </c>
      <c r="O468" s="30">
        <v>0</v>
      </c>
      <c r="P468" s="30">
        <v>0</v>
      </c>
      <c r="Q468" s="30">
        <v>0</v>
      </c>
      <c r="R468" s="30">
        <v>0</v>
      </c>
      <c r="S468" s="30">
        <v>0</v>
      </c>
      <c r="T468" s="30">
        <v>0</v>
      </c>
      <c r="U468" s="30">
        <v>0</v>
      </c>
      <c r="V468" s="30">
        <v>0</v>
      </c>
      <c r="W468" s="30">
        <v>0</v>
      </c>
      <c r="X468" s="30">
        <v>0</v>
      </c>
      <c r="Y468" s="30"/>
      <c r="Z468" s="31">
        <v>2.6259999999999999</v>
      </c>
      <c r="AA468" s="30" t="b">
        <v>0</v>
      </c>
      <c r="AB468" s="29" t="s">
        <v>705</v>
      </c>
      <c r="AC468" s="30" t="b">
        <v>0</v>
      </c>
      <c r="AD468" s="29" t="s">
        <v>705</v>
      </c>
      <c r="AE468" s="29" t="s">
        <v>705</v>
      </c>
      <c r="AF468" s="29" t="s">
        <v>705</v>
      </c>
      <c r="AG468" s="29" t="s">
        <v>705</v>
      </c>
      <c r="AH468" s="30"/>
      <c r="AI468" s="30"/>
      <c r="AJ468" s="30"/>
      <c r="AK468" s="32">
        <v>41254</v>
      </c>
      <c r="AL468" s="30">
        <v>7777</v>
      </c>
      <c r="AM468" s="30" t="s">
        <v>1550</v>
      </c>
      <c r="AN468" s="33">
        <v>7777</v>
      </c>
    </row>
    <row r="469" spans="1:40" ht="18" customHeight="1" x14ac:dyDescent="0.25">
      <c r="A469" s="28" t="s">
        <v>1849</v>
      </c>
      <c r="B469" s="29" t="s">
        <v>2310</v>
      </c>
      <c r="C469" s="30" t="s">
        <v>1807</v>
      </c>
      <c r="D469" s="30" t="s">
        <v>1807</v>
      </c>
      <c r="E469" s="30" t="s">
        <v>1807</v>
      </c>
      <c r="F469" s="30" t="s">
        <v>2312</v>
      </c>
      <c r="G469" s="30" t="s">
        <v>1249</v>
      </c>
      <c r="H469" s="30" t="s">
        <v>1237</v>
      </c>
      <c r="I469" s="30" t="s">
        <v>1128</v>
      </c>
      <c r="J469" s="30" t="s">
        <v>1250</v>
      </c>
      <c r="K469" s="30" t="s">
        <v>1116</v>
      </c>
      <c r="L469" s="30">
        <v>48.6</v>
      </c>
      <c r="M469" s="30">
        <v>0</v>
      </c>
      <c r="N469" s="30">
        <v>2.6</v>
      </c>
      <c r="O469" s="30">
        <v>0</v>
      </c>
      <c r="P469" s="30">
        <v>0</v>
      </c>
      <c r="Q469" s="30">
        <v>0</v>
      </c>
      <c r="R469" s="30">
        <v>0</v>
      </c>
      <c r="S469" s="30">
        <v>0</v>
      </c>
      <c r="T469" s="30">
        <v>0</v>
      </c>
      <c r="U469" s="30">
        <v>0</v>
      </c>
      <c r="V469" s="30">
        <v>0</v>
      </c>
      <c r="W469" s="30">
        <v>0</v>
      </c>
      <c r="X469" s="30">
        <v>0</v>
      </c>
      <c r="Y469" s="30"/>
      <c r="Z469" s="31">
        <v>2.9489999999999998</v>
      </c>
      <c r="AA469" s="30" t="b">
        <v>0</v>
      </c>
      <c r="AB469" s="29" t="s">
        <v>705</v>
      </c>
      <c r="AC469" s="30" t="b">
        <v>0</v>
      </c>
      <c r="AD469" s="29" t="s">
        <v>705</v>
      </c>
      <c r="AE469" s="29" t="s">
        <v>705</v>
      </c>
      <c r="AF469" s="29" t="s">
        <v>705</v>
      </c>
      <c r="AG469" s="29" t="s">
        <v>705</v>
      </c>
      <c r="AH469" s="30"/>
      <c r="AI469" s="30"/>
      <c r="AJ469" s="30"/>
      <c r="AK469" s="32">
        <v>44288</v>
      </c>
      <c r="AL469" s="30" t="s">
        <v>1253</v>
      </c>
      <c r="AM469" s="30"/>
      <c r="AN469" s="33"/>
    </row>
    <row r="470" spans="1:40" ht="18" customHeight="1" x14ac:dyDescent="0.25">
      <c r="A470" s="28" t="s">
        <v>1850</v>
      </c>
      <c r="B470" s="29" t="s">
        <v>2310</v>
      </c>
      <c r="C470" s="30" t="s">
        <v>1807</v>
      </c>
      <c r="D470" s="30" t="s">
        <v>1807</v>
      </c>
      <c r="E470" s="30" t="s">
        <v>1807</v>
      </c>
      <c r="F470" s="30" t="s">
        <v>2312</v>
      </c>
      <c r="G470" s="30" t="s">
        <v>1249</v>
      </c>
      <c r="H470" s="30" t="s">
        <v>1237</v>
      </c>
      <c r="I470" s="30" t="s">
        <v>1128</v>
      </c>
      <c r="J470" s="30" t="s">
        <v>1250</v>
      </c>
      <c r="K470" s="30" t="s">
        <v>1116</v>
      </c>
      <c r="L470" s="30">
        <v>48.6</v>
      </c>
      <c r="M470" s="30">
        <v>0</v>
      </c>
      <c r="N470" s="30">
        <v>3.2</v>
      </c>
      <c r="O470" s="30">
        <v>0</v>
      </c>
      <c r="P470" s="30">
        <v>0</v>
      </c>
      <c r="Q470" s="30">
        <v>0</v>
      </c>
      <c r="R470" s="30">
        <v>0</v>
      </c>
      <c r="S470" s="30">
        <v>0</v>
      </c>
      <c r="T470" s="30">
        <v>0</v>
      </c>
      <c r="U470" s="30">
        <v>0</v>
      </c>
      <c r="V470" s="30">
        <v>0</v>
      </c>
      <c r="W470" s="30">
        <v>0</v>
      </c>
      <c r="X470" s="30">
        <v>0</v>
      </c>
      <c r="Y470" s="30"/>
      <c r="Z470" s="31">
        <v>3.5830000000000002</v>
      </c>
      <c r="AA470" s="30" t="b">
        <v>0</v>
      </c>
      <c r="AB470" s="29" t="s">
        <v>705</v>
      </c>
      <c r="AC470" s="30" t="b">
        <v>0</v>
      </c>
      <c r="AD470" s="29" t="s">
        <v>705</v>
      </c>
      <c r="AE470" s="29" t="s">
        <v>705</v>
      </c>
      <c r="AF470" s="29" t="s">
        <v>705</v>
      </c>
      <c r="AG470" s="29" t="s">
        <v>705</v>
      </c>
      <c r="AH470" s="30"/>
      <c r="AI470" s="30"/>
      <c r="AJ470" s="30"/>
      <c r="AK470" s="30" t="s">
        <v>1761</v>
      </c>
      <c r="AL470" s="30"/>
      <c r="AM470" s="30" t="s">
        <v>1761</v>
      </c>
      <c r="AN470" s="33"/>
    </row>
    <row r="471" spans="1:40" ht="18" customHeight="1" x14ac:dyDescent="0.25">
      <c r="A471" s="28" t="s">
        <v>1851</v>
      </c>
      <c r="B471" s="29" t="s">
        <v>2310</v>
      </c>
      <c r="C471" s="30" t="s">
        <v>1807</v>
      </c>
      <c r="D471" s="30" t="s">
        <v>1807</v>
      </c>
      <c r="E471" s="30" t="s">
        <v>1807</v>
      </c>
      <c r="F471" s="30" t="s">
        <v>2312</v>
      </c>
      <c r="G471" s="30" t="s">
        <v>1249</v>
      </c>
      <c r="H471" s="30" t="s">
        <v>1237</v>
      </c>
      <c r="I471" s="30" t="s">
        <v>1128</v>
      </c>
      <c r="J471" s="30" t="s">
        <v>1250</v>
      </c>
      <c r="K471" s="30" t="s">
        <v>1116</v>
      </c>
      <c r="L471" s="30">
        <v>50</v>
      </c>
      <c r="M471" s="30">
        <v>20</v>
      </c>
      <c r="N471" s="30">
        <v>1.6</v>
      </c>
      <c r="O471" s="30">
        <v>0</v>
      </c>
      <c r="P471" s="30">
        <v>0</v>
      </c>
      <c r="Q471" s="30">
        <v>0</v>
      </c>
      <c r="R471" s="30">
        <v>0</v>
      </c>
      <c r="S471" s="30">
        <v>0</v>
      </c>
      <c r="T471" s="30">
        <v>0</v>
      </c>
      <c r="U471" s="30">
        <v>0</v>
      </c>
      <c r="V471" s="30">
        <v>0</v>
      </c>
      <c r="W471" s="30">
        <v>0</v>
      </c>
      <c r="X471" s="30">
        <v>0</v>
      </c>
      <c r="Y471" s="30"/>
      <c r="Z471" s="31">
        <v>1.712</v>
      </c>
      <c r="AA471" s="30" t="b">
        <v>0</v>
      </c>
      <c r="AB471" s="29" t="s">
        <v>705</v>
      </c>
      <c r="AC471" s="30" t="b">
        <v>0</v>
      </c>
      <c r="AD471" s="29" t="s">
        <v>705</v>
      </c>
      <c r="AE471" s="29" t="s">
        <v>705</v>
      </c>
      <c r="AF471" s="29" t="s">
        <v>705</v>
      </c>
      <c r="AG471" s="29" t="s">
        <v>705</v>
      </c>
      <c r="AH471" s="30" t="s">
        <v>2313</v>
      </c>
      <c r="AI471" s="30">
        <v>45</v>
      </c>
      <c r="AJ471" s="30"/>
      <c r="AK471" s="30" t="s">
        <v>1852</v>
      </c>
      <c r="AL471" s="30" t="s">
        <v>1253</v>
      </c>
      <c r="AM471" s="32">
        <v>44934</v>
      </c>
      <c r="AN471" s="33" t="s">
        <v>1729</v>
      </c>
    </row>
    <row r="472" spans="1:40" ht="18" customHeight="1" x14ac:dyDescent="0.25">
      <c r="A472" s="28" t="s">
        <v>1853</v>
      </c>
      <c r="B472" s="29" t="s">
        <v>2310</v>
      </c>
      <c r="C472" s="30" t="s">
        <v>1807</v>
      </c>
      <c r="D472" s="30" t="s">
        <v>1807</v>
      </c>
      <c r="E472" s="30" t="s">
        <v>1807</v>
      </c>
      <c r="F472" s="30" t="s">
        <v>2312</v>
      </c>
      <c r="G472" s="30" t="s">
        <v>1249</v>
      </c>
      <c r="H472" s="30" t="s">
        <v>1237</v>
      </c>
      <c r="I472" s="30" t="s">
        <v>1128</v>
      </c>
      <c r="J472" s="30" t="s">
        <v>1250</v>
      </c>
      <c r="K472" s="30" t="s">
        <v>1116</v>
      </c>
      <c r="L472" s="30">
        <v>50.8</v>
      </c>
      <c r="M472" s="30">
        <v>0</v>
      </c>
      <c r="N472" s="30">
        <v>2.2999999999999998</v>
      </c>
      <c r="O472" s="30">
        <v>0</v>
      </c>
      <c r="P472" s="30">
        <v>0</v>
      </c>
      <c r="Q472" s="30">
        <v>0</v>
      </c>
      <c r="R472" s="30">
        <v>0</v>
      </c>
      <c r="S472" s="30">
        <v>0</v>
      </c>
      <c r="T472" s="30">
        <v>0</v>
      </c>
      <c r="U472" s="30">
        <v>0</v>
      </c>
      <c r="V472" s="30">
        <v>0</v>
      </c>
      <c r="W472" s="30">
        <v>0</v>
      </c>
      <c r="X472" s="30">
        <v>0</v>
      </c>
      <c r="Y472" s="30"/>
      <c r="Z472" s="31">
        <v>2.7509999999999999</v>
      </c>
      <c r="AA472" s="30" t="b">
        <v>0</v>
      </c>
      <c r="AB472" s="29" t="s">
        <v>705</v>
      </c>
      <c r="AC472" s="30" t="b">
        <v>0</v>
      </c>
      <c r="AD472" s="29" t="s">
        <v>705</v>
      </c>
      <c r="AE472" s="29" t="s">
        <v>705</v>
      </c>
      <c r="AF472" s="29" t="s">
        <v>705</v>
      </c>
      <c r="AG472" s="29" t="s">
        <v>705</v>
      </c>
      <c r="AH472" s="30"/>
      <c r="AI472" s="30"/>
      <c r="AJ472" s="30"/>
      <c r="AK472" s="32">
        <v>43836</v>
      </c>
      <c r="AL472" s="30" t="s">
        <v>1253</v>
      </c>
      <c r="AM472" s="30"/>
      <c r="AN472" s="33"/>
    </row>
    <row r="473" spans="1:40" ht="18" customHeight="1" x14ac:dyDescent="0.25">
      <c r="A473" s="28" t="s">
        <v>1854</v>
      </c>
      <c r="B473" s="29" t="s">
        <v>2310</v>
      </c>
      <c r="C473" s="30" t="s">
        <v>1807</v>
      </c>
      <c r="D473" s="30" t="s">
        <v>1807</v>
      </c>
      <c r="E473" s="30" t="s">
        <v>1807</v>
      </c>
      <c r="F473" s="30" t="s">
        <v>2312</v>
      </c>
      <c r="G473" s="30" t="s">
        <v>1249</v>
      </c>
      <c r="H473" s="30" t="s">
        <v>1237</v>
      </c>
      <c r="I473" s="30" t="s">
        <v>1128</v>
      </c>
      <c r="J473" s="30" t="s">
        <v>1250</v>
      </c>
      <c r="K473" s="30" t="s">
        <v>1116</v>
      </c>
      <c r="L473" s="30">
        <v>60.5</v>
      </c>
      <c r="M473" s="30">
        <v>0</v>
      </c>
      <c r="N473" s="30">
        <v>2</v>
      </c>
      <c r="O473" s="30">
        <v>0</v>
      </c>
      <c r="P473" s="30">
        <v>0</v>
      </c>
      <c r="Q473" s="30">
        <v>0</v>
      </c>
      <c r="R473" s="30">
        <v>0</v>
      </c>
      <c r="S473" s="30">
        <v>0</v>
      </c>
      <c r="T473" s="30">
        <v>0</v>
      </c>
      <c r="U473" s="30">
        <v>0</v>
      </c>
      <c r="V473" s="30">
        <v>0</v>
      </c>
      <c r="W473" s="30">
        <v>0</v>
      </c>
      <c r="X473" s="30">
        <v>0</v>
      </c>
      <c r="Y473" s="30"/>
      <c r="Z473" s="31">
        <v>2.8849999999999998</v>
      </c>
      <c r="AA473" s="30" t="b">
        <v>0</v>
      </c>
      <c r="AB473" s="29" t="s">
        <v>705</v>
      </c>
      <c r="AC473" s="30" t="b">
        <v>0</v>
      </c>
      <c r="AD473" s="29" t="s">
        <v>705</v>
      </c>
      <c r="AE473" s="29" t="s">
        <v>705</v>
      </c>
      <c r="AF473" s="29" t="s">
        <v>705</v>
      </c>
      <c r="AG473" s="29" t="s">
        <v>705</v>
      </c>
      <c r="AH473" s="30"/>
      <c r="AI473" s="30"/>
      <c r="AJ473" s="30"/>
      <c r="AK473" s="32">
        <v>42340</v>
      </c>
      <c r="AL473" s="30" t="s">
        <v>1253</v>
      </c>
      <c r="AM473" s="30"/>
      <c r="AN473" s="33"/>
    </row>
    <row r="474" spans="1:40" ht="18" customHeight="1" x14ac:dyDescent="0.25">
      <c r="A474" s="28" t="s">
        <v>1855</v>
      </c>
      <c r="B474" s="29" t="s">
        <v>2310</v>
      </c>
      <c r="C474" s="30" t="s">
        <v>1807</v>
      </c>
      <c r="D474" s="30" t="s">
        <v>1807</v>
      </c>
      <c r="E474" s="30" t="s">
        <v>1807</v>
      </c>
      <c r="F474" s="30" t="s">
        <v>2312</v>
      </c>
      <c r="G474" s="30" t="s">
        <v>1249</v>
      </c>
      <c r="H474" s="30" t="s">
        <v>1237</v>
      </c>
      <c r="I474" s="30" t="s">
        <v>1128</v>
      </c>
      <c r="J474" s="30" t="s">
        <v>1250</v>
      </c>
      <c r="K474" s="30" t="s">
        <v>1116</v>
      </c>
      <c r="L474" s="30">
        <v>60.5</v>
      </c>
      <c r="M474" s="30">
        <v>0</v>
      </c>
      <c r="N474" s="30">
        <v>2.6</v>
      </c>
      <c r="O474" s="30">
        <v>0</v>
      </c>
      <c r="P474" s="30">
        <v>0</v>
      </c>
      <c r="Q474" s="30">
        <v>0</v>
      </c>
      <c r="R474" s="30">
        <v>0</v>
      </c>
      <c r="S474" s="30">
        <v>0</v>
      </c>
      <c r="T474" s="30">
        <v>0</v>
      </c>
      <c r="U474" s="30">
        <v>0</v>
      </c>
      <c r="V474" s="30">
        <v>0</v>
      </c>
      <c r="W474" s="30">
        <v>0</v>
      </c>
      <c r="X474" s="30">
        <v>0</v>
      </c>
      <c r="Y474" s="30"/>
      <c r="Z474" s="31">
        <v>3.7120000000000002</v>
      </c>
      <c r="AA474" s="30" t="b">
        <v>0</v>
      </c>
      <c r="AB474" s="29" t="s">
        <v>705</v>
      </c>
      <c r="AC474" s="30" t="b">
        <v>0</v>
      </c>
      <c r="AD474" s="29" t="s">
        <v>705</v>
      </c>
      <c r="AE474" s="29" t="s">
        <v>705</v>
      </c>
      <c r="AF474" s="29" t="s">
        <v>705</v>
      </c>
      <c r="AG474" s="29" t="s">
        <v>705</v>
      </c>
      <c r="AH474" s="30"/>
      <c r="AI474" s="30"/>
      <c r="AJ474" s="30"/>
      <c r="AK474" s="30" t="s">
        <v>1856</v>
      </c>
      <c r="AL474" s="30" t="s">
        <v>1253</v>
      </c>
      <c r="AM474" s="30" t="s">
        <v>1856</v>
      </c>
      <c r="AN474" s="33" t="s">
        <v>1253</v>
      </c>
    </row>
    <row r="475" spans="1:40" ht="18" customHeight="1" x14ac:dyDescent="0.25">
      <c r="A475" s="28" t="s">
        <v>1857</v>
      </c>
      <c r="B475" s="29" t="s">
        <v>2310</v>
      </c>
      <c r="C475" s="30" t="s">
        <v>2322</v>
      </c>
      <c r="D475" s="30" t="s">
        <v>2322</v>
      </c>
      <c r="E475" s="30" t="s">
        <v>2322</v>
      </c>
      <c r="F475" s="30" t="s">
        <v>2312</v>
      </c>
      <c r="G475" s="30" t="s">
        <v>1249</v>
      </c>
      <c r="H475" s="30" t="s">
        <v>1237</v>
      </c>
      <c r="I475" s="30" t="s">
        <v>1128</v>
      </c>
      <c r="J475" s="30" t="s">
        <v>1706</v>
      </c>
      <c r="K475" s="30" t="s">
        <v>1120</v>
      </c>
      <c r="L475" s="30">
        <v>22.2</v>
      </c>
      <c r="M475" s="30">
        <v>0</v>
      </c>
      <c r="N475" s="30">
        <v>1.6</v>
      </c>
      <c r="O475" s="30">
        <v>0</v>
      </c>
      <c r="P475" s="30">
        <v>0</v>
      </c>
      <c r="Q475" s="30">
        <v>0</v>
      </c>
      <c r="R475" s="30">
        <v>0</v>
      </c>
      <c r="S475" s="30">
        <v>0</v>
      </c>
      <c r="T475" s="30">
        <v>0</v>
      </c>
      <c r="U475" s="30">
        <v>0</v>
      </c>
      <c r="V475" s="30">
        <v>0</v>
      </c>
      <c r="W475" s="30">
        <v>0</v>
      </c>
      <c r="X475" s="30">
        <v>0</v>
      </c>
      <c r="Y475" s="30"/>
      <c r="Z475" s="31">
        <v>0.81299999999999994</v>
      </c>
      <c r="AA475" s="30" t="b">
        <v>0</v>
      </c>
      <c r="AB475" s="29" t="s">
        <v>705</v>
      </c>
      <c r="AC475" s="30" t="b">
        <v>0</v>
      </c>
      <c r="AD475" s="29" t="s">
        <v>705</v>
      </c>
      <c r="AE475" s="29" t="s">
        <v>705</v>
      </c>
      <c r="AF475" s="29" t="s">
        <v>705</v>
      </c>
      <c r="AG475" s="29" t="s">
        <v>705</v>
      </c>
      <c r="AH475" s="30"/>
      <c r="AI475" s="30"/>
      <c r="AJ475" s="30"/>
      <c r="AK475" s="32">
        <v>43743</v>
      </c>
      <c r="AL475" s="30" t="s">
        <v>1253</v>
      </c>
      <c r="AM475" s="30"/>
      <c r="AN475" s="33"/>
    </row>
    <row r="476" spans="1:40" ht="18" customHeight="1" x14ac:dyDescent="0.25">
      <c r="A476" s="28" t="s">
        <v>1858</v>
      </c>
      <c r="B476" s="29" t="s">
        <v>2310</v>
      </c>
      <c r="C476" s="30" t="s">
        <v>2323</v>
      </c>
      <c r="D476" s="30" t="s">
        <v>2323</v>
      </c>
      <c r="E476" s="30" t="s">
        <v>2323</v>
      </c>
      <c r="F476" s="30" t="s">
        <v>2312</v>
      </c>
      <c r="G476" s="30" t="s">
        <v>1249</v>
      </c>
      <c r="H476" s="30" t="s">
        <v>1237</v>
      </c>
      <c r="I476" s="30" t="s">
        <v>1128</v>
      </c>
      <c r="J476" s="30" t="s">
        <v>1116</v>
      </c>
      <c r="K476" s="30" t="s">
        <v>1859</v>
      </c>
      <c r="L476" s="30">
        <v>25.4</v>
      </c>
      <c r="M476" s="30">
        <v>0</v>
      </c>
      <c r="N476" s="30">
        <v>1.6</v>
      </c>
      <c r="O476" s="30">
        <v>0</v>
      </c>
      <c r="P476" s="30">
        <v>0</v>
      </c>
      <c r="Q476" s="30">
        <v>0</v>
      </c>
      <c r="R476" s="30">
        <v>0</v>
      </c>
      <c r="S476" s="30">
        <v>0</v>
      </c>
      <c r="T476" s="30">
        <v>0</v>
      </c>
      <c r="U476" s="30">
        <v>0</v>
      </c>
      <c r="V476" s="30">
        <v>0</v>
      </c>
      <c r="W476" s="30">
        <v>0</v>
      </c>
      <c r="X476" s="30">
        <v>0</v>
      </c>
      <c r="Y476" s="30"/>
      <c r="Z476" s="31">
        <v>0.93899999999999995</v>
      </c>
      <c r="AA476" s="30" t="b">
        <v>0</v>
      </c>
      <c r="AB476" s="29" t="s">
        <v>705</v>
      </c>
      <c r="AC476" s="30" t="b">
        <v>0</v>
      </c>
      <c r="AD476" s="29" t="s">
        <v>705</v>
      </c>
      <c r="AE476" s="29" t="s">
        <v>705</v>
      </c>
      <c r="AF476" s="29" t="s">
        <v>705</v>
      </c>
      <c r="AG476" s="29" t="s">
        <v>705</v>
      </c>
      <c r="AH476" s="30"/>
      <c r="AI476" s="30"/>
      <c r="AJ476" s="30"/>
      <c r="AK476" s="32">
        <v>44387</v>
      </c>
      <c r="AL476" s="30" t="s">
        <v>1253</v>
      </c>
      <c r="AM476" s="30" t="s">
        <v>2324</v>
      </c>
      <c r="AN476" s="33" t="s">
        <v>1254</v>
      </c>
    </row>
    <row r="477" spans="1:40" ht="18" customHeight="1" x14ac:dyDescent="0.25">
      <c r="A477" s="28" t="s">
        <v>1860</v>
      </c>
      <c r="B477" s="29" t="s">
        <v>2310</v>
      </c>
      <c r="C477" s="30" t="s">
        <v>2325</v>
      </c>
      <c r="D477" s="30" t="s">
        <v>2325</v>
      </c>
      <c r="E477" s="30" t="s">
        <v>2325</v>
      </c>
      <c r="F477" s="30" t="s">
        <v>2312</v>
      </c>
      <c r="G477" s="30" t="s">
        <v>1249</v>
      </c>
      <c r="H477" s="30" t="s">
        <v>1237</v>
      </c>
      <c r="I477" s="30" t="s">
        <v>1128</v>
      </c>
      <c r="J477" s="30" t="s">
        <v>1118</v>
      </c>
      <c r="K477" s="30" t="s">
        <v>1123</v>
      </c>
      <c r="L477" s="30">
        <v>38.1</v>
      </c>
      <c r="M477" s="30">
        <v>38.1</v>
      </c>
      <c r="N477" s="30">
        <v>2</v>
      </c>
      <c r="O477" s="30">
        <v>0</v>
      </c>
      <c r="P477" s="30">
        <v>0</v>
      </c>
      <c r="Q477" s="30">
        <v>0</v>
      </c>
      <c r="R477" s="30">
        <v>0</v>
      </c>
      <c r="S477" s="30">
        <v>0</v>
      </c>
      <c r="T477" s="30">
        <v>0</v>
      </c>
      <c r="U477" s="30">
        <v>0</v>
      </c>
      <c r="V477" s="30">
        <v>0</v>
      </c>
      <c r="W477" s="30">
        <v>0</v>
      </c>
      <c r="X477" s="30">
        <v>0</v>
      </c>
      <c r="Y477" s="30"/>
      <c r="Z477" s="31">
        <v>2.298</v>
      </c>
      <c r="AA477" s="30" t="b">
        <v>0</v>
      </c>
      <c r="AB477" s="29" t="s">
        <v>705</v>
      </c>
      <c r="AC477" s="30" t="b">
        <v>0</v>
      </c>
      <c r="AD477" s="29" t="s">
        <v>705</v>
      </c>
      <c r="AE477" s="29" t="s">
        <v>705</v>
      </c>
      <c r="AF477" s="29" t="s">
        <v>705</v>
      </c>
      <c r="AG477" s="29" t="s">
        <v>705</v>
      </c>
      <c r="AH477" s="30" t="s">
        <v>2313</v>
      </c>
      <c r="AI477" s="30">
        <v>48.6</v>
      </c>
      <c r="AJ477" s="30"/>
      <c r="AK477" s="30" t="s">
        <v>1272</v>
      </c>
      <c r="AL477" s="30" t="s">
        <v>1253</v>
      </c>
      <c r="AM477" s="32">
        <v>44934</v>
      </c>
      <c r="AN477" s="33" t="s">
        <v>1729</v>
      </c>
    </row>
    <row r="478" spans="1:40" ht="18" customHeight="1" x14ac:dyDescent="0.25">
      <c r="A478" s="28" t="s">
        <v>1861</v>
      </c>
      <c r="B478" s="29" t="s">
        <v>2310</v>
      </c>
      <c r="C478" s="30" t="s">
        <v>2326</v>
      </c>
      <c r="D478" s="30" t="s">
        <v>2326</v>
      </c>
      <c r="E478" s="30" t="s">
        <v>2326</v>
      </c>
      <c r="F478" s="30" t="s">
        <v>2312</v>
      </c>
      <c r="G478" s="30" t="s">
        <v>1249</v>
      </c>
      <c r="H478" s="30" t="s">
        <v>1237</v>
      </c>
      <c r="I478" s="30" t="s">
        <v>1128</v>
      </c>
      <c r="J478" s="30" t="s">
        <v>1862</v>
      </c>
      <c r="K478" s="30" t="s">
        <v>1237</v>
      </c>
      <c r="L478" s="30">
        <v>15</v>
      </c>
      <c r="M478" s="30">
        <v>10.199999999999999</v>
      </c>
      <c r="N478" s="30">
        <v>2.4</v>
      </c>
      <c r="O478" s="30">
        <v>0</v>
      </c>
      <c r="P478" s="30">
        <v>0</v>
      </c>
      <c r="Q478" s="30">
        <v>0</v>
      </c>
      <c r="R478" s="30">
        <v>0</v>
      </c>
      <c r="S478" s="30">
        <v>0</v>
      </c>
      <c r="T478" s="30">
        <v>0</v>
      </c>
      <c r="U478" s="30">
        <v>0</v>
      </c>
      <c r="V478" s="30">
        <v>0</v>
      </c>
      <c r="W478" s="30">
        <v>0</v>
      </c>
      <c r="X478" s="30">
        <v>0</v>
      </c>
      <c r="Y478" s="30"/>
      <c r="Z478" s="31">
        <v>0.746</v>
      </c>
      <c r="AA478" s="30" t="b">
        <v>0</v>
      </c>
      <c r="AB478" s="29" t="s">
        <v>705</v>
      </c>
      <c r="AC478" s="30" t="b">
        <v>0</v>
      </c>
      <c r="AD478" s="29" t="s">
        <v>705</v>
      </c>
      <c r="AE478" s="29" t="s">
        <v>705</v>
      </c>
      <c r="AF478" s="29" t="s">
        <v>705</v>
      </c>
      <c r="AG478" s="29" t="s">
        <v>705</v>
      </c>
      <c r="AH478" s="30"/>
      <c r="AI478" s="30"/>
      <c r="AJ478" s="30"/>
      <c r="AK478" s="30" t="s">
        <v>1696</v>
      </c>
      <c r="AL478" s="30" t="s">
        <v>1253</v>
      </c>
      <c r="AM478" s="30"/>
      <c r="AN478" s="33"/>
    </row>
    <row r="479" spans="1:40" ht="18" customHeight="1" x14ac:dyDescent="0.25">
      <c r="A479" s="28" t="s">
        <v>1863</v>
      </c>
      <c r="B479" s="29" t="s">
        <v>2310</v>
      </c>
      <c r="C479" s="30" t="s">
        <v>2326</v>
      </c>
      <c r="D479" s="30" t="s">
        <v>2326</v>
      </c>
      <c r="E479" s="30" t="s">
        <v>2326</v>
      </c>
      <c r="F479" s="30" t="s">
        <v>2312</v>
      </c>
      <c r="G479" s="30" t="s">
        <v>1249</v>
      </c>
      <c r="H479" s="30" t="s">
        <v>1237</v>
      </c>
      <c r="I479" s="30" t="s">
        <v>1128</v>
      </c>
      <c r="J479" s="30" t="s">
        <v>1862</v>
      </c>
      <c r="K479" s="30" t="s">
        <v>1237</v>
      </c>
      <c r="L479" s="30">
        <v>15</v>
      </c>
      <c r="M479" s="30">
        <v>10.3</v>
      </c>
      <c r="N479" s="30">
        <v>2.35</v>
      </c>
      <c r="O479" s="30">
        <v>0</v>
      </c>
      <c r="P479" s="30">
        <v>0</v>
      </c>
      <c r="Q479" s="30">
        <v>0</v>
      </c>
      <c r="R479" s="30">
        <v>0</v>
      </c>
      <c r="S479" s="30">
        <v>0</v>
      </c>
      <c r="T479" s="30">
        <v>0</v>
      </c>
      <c r="U479" s="30">
        <v>0</v>
      </c>
      <c r="V479" s="30">
        <v>0</v>
      </c>
      <c r="W479" s="30">
        <v>0</v>
      </c>
      <c r="X479" s="30">
        <v>0</v>
      </c>
      <c r="Y479" s="30"/>
      <c r="Z479" s="31">
        <v>0.73299999999999998</v>
      </c>
      <c r="AA479" s="30" t="b">
        <v>0</v>
      </c>
      <c r="AB479" s="29" t="s">
        <v>705</v>
      </c>
      <c r="AC479" s="30" t="b">
        <v>0</v>
      </c>
      <c r="AD479" s="29" t="s">
        <v>705</v>
      </c>
      <c r="AE479" s="29" t="s">
        <v>705</v>
      </c>
      <c r="AF479" s="29" t="s">
        <v>705</v>
      </c>
      <c r="AG479" s="29" t="s">
        <v>1800</v>
      </c>
      <c r="AH479" s="30"/>
      <c r="AI479" s="30"/>
      <c r="AJ479" s="30"/>
      <c r="AK479" s="32">
        <v>41406</v>
      </c>
      <c r="AL479" s="30">
        <v>7777</v>
      </c>
      <c r="AM479" s="32">
        <v>42897</v>
      </c>
      <c r="AN479" s="33" t="s">
        <v>1254</v>
      </c>
    </row>
    <row r="480" spans="1:40" ht="18" customHeight="1" x14ac:dyDescent="0.25">
      <c r="A480" s="28" t="s">
        <v>1864</v>
      </c>
      <c r="B480" s="29" t="s">
        <v>2310</v>
      </c>
      <c r="C480" s="30" t="s">
        <v>2326</v>
      </c>
      <c r="D480" s="30" t="s">
        <v>2326</v>
      </c>
      <c r="E480" s="30" t="s">
        <v>2326</v>
      </c>
      <c r="F480" s="30" t="s">
        <v>2312</v>
      </c>
      <c r="G480" s="30" t="s">
        <v>1249</v>
      </c>
      <c r="H480" s="30" t="s">
        <v>1237</v>
      </c>
      <c r="I480" s="30" t="s">
        <v>1128</v>
      </c>
      <c r="J480" s="30" t="s">
        <v>1862</v>
      </c>
      <c r="K480" s="30" t="s">
        <v>1237</v>
      </c>
      <c r="L480" s="30">
        <v>21.7</v>
      </c>
      <c r="M480" s="30">
        <v>16.5</v>
      </c>
      <c r="N480" s="30">
        <v>2.6</v>
      </c>
      <c r="O480" s="30">
        <v>0</v>
      </c>
      <c r="P480" s="30">
        <v>0</v>
      </c>
      <c r="Q480" s="30">
        <v>0</v>
      </c>
      <c r="R480" s="30">
        <v>0</v>
      </c>
      <c r="S480" s="30">
        <v>0</v>
      </c>
      <c r="T480" s="30">
        <v>0</v>
      </c>
      <c r="U480" s="30">
        <v>0</v>
      </c>
      <c r="V480" s="30">
        <v>0</v>
      </c>
      <c r="W480" s="30">
        <v>0</v>
      </c>
      <c r="X480" s="30">
        <v>0</v>
      </c>
      <c r="Y480" s="30"/>
      <c r="Z480" s="31">
        <v>1.2250000000000001</v>
      </c>
      <c r="AA480" s="30" t="b">
        <v>0</v>
      </c>
      <c r="AB480" s="29" t="s">
        <v>705</v>
      </c>
      <c r="AC480" s="30" t="b">
        <v>0</v>
      </c>
      <c r="AD480" s="29" t="s">
        <v>705</v>
      </c>
      <c r="AE480" s="29" t="s">
        <v>705</v>
      </c>
      <c r="AF480" s="29" t="s">
        <v>705</v>
      </c>
      <c r="AG480" s="29" t="s">
        <v>1800</v>
      </c>
      <c r="AH480" s="30"/>
      <c r="AI480" s="30"/>
      <c r="AJ480" s="30"/>
      <c r="AK480" s="30" t="s">
        <v>1865</v>
      </c>
      <c r="AL480" s="30" t="s">
        <v>1253</v>
      </c>
      <c r="AM480" s="32">
        <v>42897</v>
      </c>
      <c r="AN480" s="33" t="s">
        <v>1254</v>
      </c>
    </row>
    <row r="481" spans="1:40" ht="18" customHeight="1" x14ac:dyDescent="0.25">
      <c r="A481" s="28" t="s">
        <v>1866</v>
      </c>
      <c r="B481" s="29" t="s">
        <v>2310</v>
      </c>
      <c r="C481" s="30" t="s">
        <v>1867</v>
      </c>
      <c r="D481" s="30" t="s">
        <v>1867</v>
      </c>
      <c r="E481" s="30" t="s">
        <v>1867</v>
      </c>
      <c r="F481" s="30" t="s">
        <v>2312</v>
      </c>
      <c r="G481" s="30" t="s">
        <v>1249</v>
      </c>
      <c r="H481" s="30" t="s">
        <v>1237</v>
      </c>
      <c r="I481" s="30" t="s">
        <v>1128</v>
      </c>
      <c r="J481" s="30" t="s">
        <v>1862</v>
      </c>
      <c r="K481" s="30" t="s">
        <v>1132</v>
      </c>
      <c r="L481" s="30">
        <v>48.6</v>
      </c>
      <c r="M481" s="30">
        <v>0</v>
      </c>
      <c r="N481" s="30">
        <v>3.5</v>
      </c>
      <c r="O481" s="30">
        <v>0</v>
      </c>
      <c r="P481" s="30">
        <v>0</v>
      </c>
      <c r="Q481" s="30">
        <v>0</v>
      </c>
      <c r="R481" s="30">
        <v>0</v>
      </c>
      <c r="S481" s="30">
        <v>0</v>
      </c>
      <c r="T481" s="30">
        <v>0</v>
      </c>
      <c r="U481" s="30">
        <v>0</v>
      </c>
      <c r="V481" s="30">
        <v>0</v>
      </c>
      <c r="W481" s="30">
        <v>0</v>
      </c>
      <c r="X481" s="30">
        <v>0</v>
      </c>
      <c r="Y481" s="30"/>
      <c r="Z481" s="31">
        <v>3.8929999999999998</v>
      </c>
      <c r="AA481" s="30" t="b">
        <v>0</v>
      </c>
      <c r="AB481" s="29" t="s">
        <v>705</v>
      </c>
      <c r="AC481" s="30" t="b">
        <v>0</v>
      </c>
      <c r="AD481" s="29" t="s">
        <v>705</v>
      </c>
      <c r="AE481" s="29" t="s">
        <v>705</v>
      </c>
      <c r="AF481" s="29" t="s">
        <v>705</v>
      </c>
      <c r="AG481" s="29" t="s">
        <v>705</v>
      </c>
      <c r="AH481" s="30"/>
      <c r="AI481" s="30"/>
      <c r="AJ481" s="30"/>
      <c r="AK481" s="32">
        <v>42257</v>
      </c>
      <c r="AL481" s="30" t="s">
        <v>1253</v>
      </c>
      <c r="AM481" s="30"/>
      <c r="AN481" s="33"/>
    </row>
    <row r="482" spans="1:40" ht="18" customHeight="1" x14ac:dyDescent="0.25">
      <c r="A482" s="28" t="s">
        <v>1868</v>
      </c>
      <c r="B482" s="29" t="s">
        <v>2310</v>
      </c>
      <c r="C482" s="30" t="s">
        <v>2327</v>
      </c>
      <c r="D482" s="30" t="s">
        <v>2327</v>
      </c>
      <c r="E482" s="30" t="s">
        <v>2327</v>
      </c>
      <c r="F482" s="30" t="s">
        <v>2312</v>
      </c>
      <c r="G482" s="30" t="s">
        <v>1249</v>
      </c>
      <c r="H482" s="30" t="s">
        <v>1237</v>
      </c>
      <c r="I482" s="30" t="s">
        <v>1128</v>
      </c>
      <c r="J482" s="30" t="s">
        <v>1862</v>
      </c>
      <c r="K482" s="30" t="s">
        <v>1745</v>
      </c>
      <c r="L482" s="30">
        <v>15.9</v>
      </c>
      <c r="M482" s="30">
        <v>0</v>
      </c>
      <c r="N482" s="30">
        <v>1.6</v>
      </c>
      <c r="O482" s="30">
        <v>0</v>
      </c>
      <c r="P482" s="30">
        <v>0</v>
      </c>
      <c r="Q482" s="30">
        <v>0</v>
      </c>
      <c r="R482" s="30">
        <v>0</v>
      </c>
      <c r="S482" s="30">
        <v>0</v>
      </c>
      <c r="T482" s="30">
        <v>0</v>
      </c>
      <c r="U482" s="30">
        <v>0</v>
      </c>
      <c r="V482" s="30">
        <v>0</v>
      </c>
      <c r="W482" s="30">
        <v>0</v>
      </c>
      <c r="X482" s="30">
        <v>0</v>
      </c>
      <c r="Y482" s="30"/>
      <c r="Z482" s="31">
        <v>0.56399999999999995</v>
      </c>
      <c r="AA482" s="30" t="b">
        <v>0</v>
      </c>
      <c r="AB482" s="29" t="s">
        <v>705</v>
      </c>
      <c r="AC482" s="30" t="b">
        <v>0</v>
      </c>
      <c r="AD482" s="29" t="s">
        <v>705</v>
      </c>
      <c r="AE482" s="29" t="s">
        <v>705</v>
      </c>
      <c r="AF482" s="29" t="s">
        <v>705</v>
      </c>
      <c r="AG482" s="29" t="s">
        <v>705</v>
      </c>
      <c r="AH482" s="30"/>
      <c r="AI482" s="30"/>
      <c r="AJ482" s="30"/>
      <c r="AK482" s="32">
        <v>41254</v>
      </c>
      <c r="AL482" s="30">
        <v>7777</v>
      </c>
      <c r="AM482" s="30" t="s">
        <v>1550</v>
      </c>
      <c r="AN482" s="33">
        <v>7777</v>
      </c>
    </row>
    <row r="483" spans="1:40" ht="18" customHeight="1" x14ac:dyDescent="0.25">
      <c r="A483" s="28" t="s">
        <v>1869</v>
      </c>
      <c r="B483" s="29" t="s">
        <v>2310</v>
      </c>
      <c r="C483" s="30" t="s">
        <v>2327</v>
      </c>
      <c r="D483" s="30" t="s">
        <v>2327</v>
      </c>
      <c r="E483" s="30" t="s">
        <v>2327</v>
      </c>
      <c r="F483" s="30" t="s">
        <v>2312</v>
      </c>
      <c r="G483" s="30" t="s">
        <v>1249</v>
      </c>
      <c r="H483" s="30" t="s">
        <v>1237</v>
      </c>
      <c r="I483" s="30" t="s">
        <v>1128</v>
      </c>
      <c r="J483" s="30" t="s">
        <v>1862</v>
      </c>
      <c r="K483" s="30" t="s">
        <v>1745</v>
      </c>
      <c r="L483" s="30">
        <v>15.9</v>
      </c>
      <c r="M483" s="30">
        <v>0</v>
      </c>
      <c r="N483" s="30">
        <v>2</v>
      </c>
      <c r="O483" s="30">
        <v>0</v>
      </c>
      <c r="P483" s="30">
        <v>0</v>
      </c>
      <c r="Q483" s="30">
        <v>0</v>
      </c>
      <c r="R483" s="30">
        <v>0</v>
      </c>
      <c r="S483" s="30">
        <v>0</v>
      </c>
      <c r="T483" s="30">
        <v>0</v>
      </c>
      <c r="U483" s="30">
        <v>0</v>
      </c>
      <c r="V483" s="30">
        <v>0</v>
      </c>
      <c r="W483" s="30">
        <v>0</v>
      </c>
      <c r="X483" s="30">
        <v>0</v>
      </c>
      <c r="Y483" s="30"/>
      <c r="Z483" s="31">
        <v>0.68600000000000005</v>
      </c>
      <c r="AA483" s="30" t="b">
        <v>0</v>
      </c>
      <c r="AB483" s="29" t="s">
        <v>705</v>
      </c>
      <c r="AC483" s="30" t="b">
        <v>0</v>
      </c>
      <c r="AD483" s="29" t="s">
        <v>705</v>
      </c>
      <c r="AE483" s="29" t="s">
        <v>705</v>
      </c>
      <c r="AF483" s="29" t="s">
        <v>705</v>
      </c>
      <c r="AG483" s="29" t="s">
        <v>705</v>
      </c>
      <c r="AH483" s="30"/>
      <c r="AI483" s="30"/>
      <c r="AJ483" s="30"/>
      <c r="AK483" s="30" t="s">
        <v>1870</v>
      </c>
      <c r="AL483" s="30" t="s">
        <v>1253</v>
      </c>
      <c r="AM483" s="30"/>
      <c r="AN483" s="33"/>
    </row>
    <row r="484" spans="1:40" ht="18" customHeight="1" x14ac:dyDescent="0.25">
      <c r="A484" s="28" t="s">
        <v>1871</v>
      </c>
      <c r="B484" s="29" t="s">
        <v>2310</v>
      </c>
      <c r="C484" s="30" t="s">
        <v>2327</v>
      </c>
      <c r="D484" s="30" t="s">
        <v>2327</v>
      </c>
      <c r="E484" s="30" t="s">
        <v>2327</v>
      </c>
      <c r="F484" s="30" t="s">
        <v>2312</v>
      </c>
      <c r="G484" s="30" t="s">
        <v>1249</v>
      </c>
      <c r="H484" s="30" t="s">
        <v>1237</v>
      </c>
      <c r="I484" s="30" t="s">
        <v>1128</v>
      </c>
      <c r="J484" s="30" t="s">
        <v>1862</v>
      </c>
      <c r="K484" s="30" t="s">
        <v>1745</v>
      </c>
      <c r="L484" s="30">
        <v>19.100000000000001</v>
      </c>
      <c r="M484" s="30">
        <v>0</v>
      </c>
      <c r="N484" s="30">
        <v>1.6</v>
      </c>
      <c r="O484" s="30">
        <v>0</v>
      </c>
      <c r="P484" s="30">
        <v>0</v>
      </c>
      <c r="Q484" s="30">
        <v>0</v>
      </c>
      <c r="R484" s="30">
        <v>0</v>
      </c>
      <c r="S484" s="30">
        <v>0</v>
      </c>
      <c r="T484" s="30">
        <v>0</v>
      </c>
      <c r="U484" s="30">
        <v>0</v>
      </c>
      <c r="V484" s="30">
        <v>0</v>
      </c>
      <c r="W484" s="30">
        <v>0</v>
      </c>
      <c r="X484" s="30">
        <v>0</v>
      </c>
      <c r="Y484" s="30"/>
      <c r="Z484" s="31">
        <v>0.69</v>
      </c>
      <c r="AA484" s="30" t="b">
        <v>0</v>
      </c>
      <c r="AB484" s="29" t="s">
        <v>705</v>
      </c>
      <c r="AC484" s="30" t="b">
        <v>0</v>
      </c>
      <c r="AD484" s="29" t="s">
        <v>705</v>
      </c>
      <c r="AE484" s="29" t="s">
        <v>705</v>
      </c>
      <c r="AF484" s="29" t="s">
        <v>705</v>
      </c>
      <c r="AG484" s="29" t="s">
        <v>705</v>
      </c>
      <c r="AH484" s="30"/>
      <c r="AI484" s="30"/>
      <c r="AJ484" s="30"/>
      <c r="AK484" s="32">
        <v>45171</v>
      </c>
      <c r="AL484" s="30" t="s">
        <v>1253</v>
      </c>
      <c r="AM484" s="30"/>
      <c r="AN484" s="33"/>
    </row>
    <row r="485" spans="1:40" ht="18" customHeight="1" x14ac:dyDescent="0.25">
      <c r="A485" s="28" t="s">
        <v>1872</v>
      </c>
      <c r="B485" s="29" t="s">
        <v>2310</v>
      </c>
      <c r="C485" s="30" t="s">
        <v>2327</v>
      </c>
      <c r="D485" s="30" t="s">
        <v>2327</v>
      </c>
      <c r="E485" s="30" t="s">
        <v>2327</v>
      </c>
      <c r="F485" s="30" t="s">
        <v>2312</v>
      </c>
      <c r="G485" s="30" t="s">
        <v>1249</v>
      </c>
      <c r="H485" s="30" t="s">
        <v>1237</v>
      </c>
      <c r="I485" s="30" t="s">
        <v>1128</v>
      </c>
      <c r="J485" s="30" t="s">
        <v>1862</v>
      </c>
      <c r="K485" s="30" t="s">
        <v>1745</v>
      </c>
      <c r="L485" s="30">
        <v>19.100000000000001</v>
      </c>
      <c r="M485" s="30">
        <v>0</v>
      </c>
      <c r="N485" s="30">
        <v>2.2999999999999998</v>
      </c>
      <c r="O485" s="30">
        <v>0</v>
      </c>
      <c r="P485" s="30">
        <v>0</v>
      </c>
      <c r="Q485" s="30">
        <v>0</v>
      </c>
      <c r="R485" s="30">
        <v>0</v>
      </c>
      <c r="S485" s="30">
        <v>0</v>
      </c>
      <c r="T485" s="30">
        <v>0</v>
      </c>
      <c r="U485" s="30">
        <v>0</v>
      </c>
      <c r="V485" s="30">
        <v>0</v>
      </c>
      <c r="W485" s="30">
        <v>0</v>
      </c>
      <c r="X485" s="30">
        <v>0</v>
      </c>
      <c r="Y485" s="30"/>
      <c r="Z485" s="31">
        <v>0.95299999999999996</v>
      </c>
      <c r="AA485" s="30" t="b">
        <v>0</v>
      </c>
      <c r="AB485" s="29" t="s">
        <v>705</v>
      </c>
      <c r="AC485" s="30" t="b">
        <v>0</v>
      </c>
      <c r="AD485" s="29" t="s">
        <v>705</v>
      </c>
      <c r="AE485" s="29" t="s">
        <v>705</v>
      </c>
      <c r="AF485" s="29" t="s">
        <v>705</v>
      </c>
      <c r="AG485" s="29" t="s">
        <v>705</v>
      </c>
      <c r="AH485" s="30"/>
      <c r="AI485" s="30"/>
      <c r="AJ485" s="30"/>
      <c r="AK485" s="30" t="s">
        <v>1873</v>
      </c>
      <c r="AL485" s="30" t="s">
        <v>1348</v>
      </c>
      <c r="AM485" s="30" t="s">
        <v>1778</v>
      </c>
      <c r="AN485" s="33" t="s">
        <v>1348</v>
      </c>
    </row>
    <row r="486" spans="1:40" ht="18" customHeight="1" x14ac:dyDescent="0.25">
      <c r="A486" s="28" t="s">
        <v>1874</v>
      </c>
      <c r="B486" s="29" t="s">
        <v>2310</v>
      </c>
      <c r="C486" s="30" t="s">
        <v>2327</v>
      </c>
      <c r="D486" s="30" t="s">
        <v>2327</v>
      </c>
      <c r="E486" s="30" t="s">
        <v>2327</v>
      </c>
      <c r="F486" s="30" t="s">
        <v>2312</v>
      </c>
      <c r="G486" s="30" t="s">
        <v>1249</v>
      </c>
      <c r="H486" s="30" t="s">
        <v>1237</v>
      </c>
      <c r="I486" s="30" t="s">
        <v>1128</v>
      </c>
      <c r="J486" s="30" t="s">
        <v>1862</v>
      </c>
      <c r="K486" s="30" t="s">
        <v>1745</v>
      </c>
      <c r="L486" s="30">
        <v>19.100000000000001</v>
      </c>
      <c r="M486" s="30">
        <v>0</v>
      </c>
      <c r="N486" s="30">
        <v>2.6</v>
      </c>
      <c r="O486" s="30">
        <v>0</v>
      </c>
      <c r="P486" s="30">
        <v>0</v>
      </c>
      <c r="Q486" s="30">
        <v>0</v>
      </c>
      <c r="R486" s="30">
        <v>0</v>
      </c>
      <c r="S486" s="30">
        <v>0</v>
      </c>
      <c r="T486" s="30">
        <v>0</v>
      </c>
      <c r="U486" s="30">
        <v>0</v>
      </c>
      <c r="V486" s="30">
        <v>0</v>
      </c>
      <c r="W486" s="30">
        <v>0</v>
      </c>
      <c r="X486" s="30">
        <v>0</v>
      </c>
      <c r="Y486" s="30"/>
      <c r="Z486" s="31">
        <v>1.0580000000000001</v>
      </c>
      <c r="AA486" s="30" t="b">
        <v>0</v>
      </c>
      <c r="AB486" s="29" t="s">
        <v>705</v>
      </c>
      <c r="AC486" s="30" t="b">
        <v>0</v>
      </c>
      <c r="AD486" s="29" t="s">
        <v>705</v>
      </c>
      <c r="AE486" s="29" t="s">
        <v>705</v>
      </c>
      <c r="AF486" s="29" t="s">
        <v>705</v>
      </c>
      <c r="AG486" s="29" t="s">
        <v>705</v>
      </c>
      <c r="AH486" s="30"/>
      <c r="AI486" s="30"/>
      <c r="AJ486" s="30"/>
      <c r="AK486" s="30" t="s">
        <v>1875</v>
      </c>
      <c r="AL486" s="30" t="s">
        <v>1253</v>
      </c>
      <c r="AM486" s="30"/>
      <c r="AN486" s="33"/>
    </row>
    <row r="487" spans="1:40" ht="18" customHeight="1" x14ac:dyDescent="0.25">
      <c r="A487" s="28" t="s">
        <v>1876</v>
      </c>
      <c r="B487" s="29" t="s">
        <v>2310</v>
      </c>
      <c r="C487" s="30" t="s">
        <v>2327</v>
      </c>
      <c r="D487" s="30" t="s">
        <v>2327</v>
      </c>
      <c r="E487" s="30" t="s">
        <v>2327</v>
      </c>
      <c r="F487" s="30" t="s">
        <v>2312</v>
      </c>
      <c r="G487" s="30" t="s">
        <v>1249</v>
      </c>
      <c r="H487" s="30" t="s">
        <v>1237</v>
      </c>
      <c r="I487" s="30" t="s">
        <v>1128</v>
      </c>
      <c r="J487" s="30" t="s">
        <v>1862</v>
      </c>
      <c r="K487" s="30" t="s">
        <v>1745</v>
      </c>
      <c r="L487" s="30">
        <v>22.2</v>
      </c>
      <c r="M487" s="30">
        <v>0</v>
      </c>
      <c r="N487" s="30">
        <v>2</v>
      </c>
      <c r="O487" s="30">
        <v>0</v>
      </c>
      <c r="P487" s="30">
        <v>0</v>
      </c>
      <c r="Q487" s="30">
        <v>0</v>
      </c>
      <c r="R487" s="30">
        <v>0</v>
      </c>
      <c r="S487" s="30">
        <v>0</v>
      </c>
      <c r="T487" s="30">
        <v>0</v>
      </c>
      <c r="U487" s="30">
        <v>0</v>
      </c>
      <c r="V487" s="30">
        <v>0</v>
      </c>
      <c r="W487" s="30">
        <v>0</v>
      </c>
      <c r="X487" s="30">
        <v>0</v>
      </c>
      <c r="Y487" s="30"/>
      <c r="Z487" s="31">
        <v>0.996</v>
      </c>
      <c r="AA487" s="30" t="b">
        <v>0</v>
      </c>
      <c r="AB487" s="29" t="s">
        <v>705</v>
      </c>
      <c r="AC487" s="30" t="b">
        <v>0</v>
      </c>
      <c r="AD487" s="29" t="s">
        <v>705</v>
      </c>
      <c r="AE487" s="29" t="s">
        <v>705</v>
      </c>
      <c r="AF487" s="29" t="s">
        <v>705</v>
      </c>
      <c r="AG487" s="29" t="s">
        <v>705</v>
      </c>
      <c r="AH487" s="30"/>
      <c r="AI487" s="30"/>
      <c r="AJ487" s="30"/>
      <c r="AK487" s="30" t="s">
        <v>1877</v>
      </c>
      <c r="AL487" s="30" t="s">
        <v>1253</v>
      </c>
      <c r="AM487" s="30"/>
      <c r="AN487" s="33"/>
    </row>
    <row r="488" spans="1:40" ht="18" customHeight="1" x14ac:dyDescent="0.25">
      <c r="A488" s="28" t="s">
        <v>1878</v>
      </c>
      <c r="B488" s="29" t="s">
        <v>2310</v>
      </c>
      <c r="C488" s="30" t="s">
        <v>2327</v>
      </c>
      <c r="D488" s="30" t="s">
        <v>2327</v>
      </c>
      <c r="E488" s="30" t="s">
        <v>2327</v>
      </c>
      <c r="F488" s="30" t="s">
        <v>2312</v>
      </c>
      <c r="G488" s="30" t="s">
        <v>1249</v>
      </c>
      <c r="H488" s="30" t="s">
        <v>1237</v>
      </c>
      <c r="I488" s="30" t="s">
        <v>1128</v>
      </c>
      <c r="J488" s="30" t="s">
        <v>1862</v>
      </c>
      <c r="K488" s="30" t="s">
        <v>1745</v>
      </c>
      <c r="L488" s="30">
        <v>25.4</v>
      </c>
      <c r="M488" s="30">
        <v>0</v>
      </c>
      <c r="N488" s="30">
        <v>2.6</v>
      </c>
      <c r="O488" s="30">
        <v>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  <c r="U488" s="30">
        <v>0</v>
      </c>
      <c r="V488" s="30">
        <v>0</v>
      </c>
      <c r="W488" s="30">
        <v>0</v>
      </c>
      <c r="X488" s="30">
        <v>0</v>
      </c>
      <c r="Y488" s="30"/>
      <c r="Z488" s="31">
        <v>1.462</v>
      </c>
      <c r="AA488" s="30" t="b">
        <v>0</v>
      </c>
      <c r="AB488" s="29" t="s">
        <v>705</v>
      </c>
      <c r="AC488" s="30" t="b">
        <v>0</v>
      </c>
      <c r="AD488" s="29" t="s">
        <v>705</v>
      </c>
      <c r="AE488" s="29" t="s">
        <v>705</v>
      </c>
      <c r="AF488" s="29" t="s">
        <v>705</v>
      </c>
      <c r="AG488" s="29" t="s">
        <v>705</v>
      </c>
      <c r="AH488" s="30"/>
      <c r="AI488" s="30"/>
      <c r="AJ488" s="30"/>
      <c r="AK488" s="30" t="s">
        <v>1879</v>
      </c>
      <c r="AL488" s="30" t="s">
        <v>1253</v>
      </c>
      <c r="AM488" s="30"/>
      <c r="AN488" s="33"/>
    </row>
    <row r="489" spans="1:40" ht="18" customHeight="1" x14ac:dyDescent="0.25">
      <c r="A489" s="28" t="s">
        <v>1880</v>
      </c>
      <c r="B489" s="29" t="s">
        <v>2310</v>
      </c>
      <c r="C489" s="30" t="s">
        <v>2327</v>
      </c>
      <c r="D489" s="30" t="s">
        <v>2327</v>
      </c>
      <c r="E489" s="30" t="s">
        <v>2327</v>
      </c>
      <c r="F489" s="30" t="s">
        <v>2312</v>
      </c>
      <c r="G489" s="30" t="s">
        <v>1249</v>
      </c>
      <c r="H489" s="30" t="s">
        <v>1237</v>
      </c>
      <c r="I489" s="30" t="s">
        <v>1128</v>
      </c>
      <c r="J489" s="30" t="s">
        <v>1862</v>
      </c>
      <c r="K489" s="30" t="s">
        <v>1745</v>
      </c>
      <c r="L489" s="30">
        <v>29.4</v>
      </c>
      <c r="M489" s="30">
        <v>0</v>
      </c>
      <c r="N489" s="30">
        <v>3.2</v>
      </c>
      <c r="O489" s="30">
        <v>0</v>
      </c>
      <c r="P489" s="30">
        <v>0</v>
      </c>
      <c r="Q489" s="30">
        <v>0</v>
      </c>
      <c r="R489" s="30">
        <v>0</v>
      </c>
      <c r="S489" s="30">
        <v>0</v>
      </c>
      <c r="T489" s="30">
        <v>0</v>
      </c>
      <c r="U489" s="30">
        <v>0</v>
      </c>
      <c r="V489" s="30">
        <v>0</v>
      </c>
      <c r="W489" s="30">
        <v>0</v>
      </c>
      <c r="X489" s="30">
        <v>0</v>
      </c>
      <c r="Y489" s="30"/>
      <c r="Z489" s="31">
        <v>2.0670000000000002</v>
      </c>
      <c r="AA489" s="30" t="b">
        <v>0</v>
      </c>
      <c r="AB489" s="29" t="s">
        <v>705</v>
      </c>
      <c r="AC489" s="30" t="b">
        <v>0</v>
      </c>
      <c r="AD489" s="29" t="s">
        <v>705</v>
      </c>
      <c r="AE489" s="29" t="s">
        <v>705</v>
      </c>
      <c r="AF489" s="29" t="s">
        <v>705</v>
      </c>
      <c r="AG489" s="29" t="s">
        <v>705</v>
      </c>
      <c r="AH489" s="30"/>
      <c r="AI489" s="30"/>
      <c r="AJ489" s="30"/>
      <c r="AK489" s="30" t="s">
        <v>1881</v>
      </c>
      <c r="AL489" s="30" t="s">
        <v>1253</v>
      </c>
      <c r="AM489" s="30"/>
      <c r="AN489" s="33"/>
    </row>
    <row r="490" spans="1:40" ht="18" customHeight="1" x14ac:dyDescent="0.25">
      <c r="A490" s="28" t="s">
        <v>1882</v>
      </c>
      <c r="B490" s="29" t="s">
        <v>2310</v>
      </c>
      <c r="C490" s="30" t="s">
        <v>2327</v>
      </c>
      <c r="D490" s="30" t="s">
        <v>2327</v>
      </c>
      <c r="E490" s="30" t="s">
        <v>2327</v>
      </c>
      <c r="F490" s="30" t="s">
        <v>2312</v>
      </c>
      <c r="G490" s="30" t="s">
        <v>1249</v>
      </c>
      <c r="H490" s="30" t="s">
        <v>1237</v>
      </c>
      <c r="I490" s="30" t="s">
        <v>1128</v>
      </c>
      <c r="J490" s="30" t="s">
        <v>1862</v>
      </c>
      <c r="K490" s="30" t="s">
        <v>1745</v>
      </c>
      <c r="L490" s="30">
        <v>31.8</v>
      </c>
      <c r="M490" s="30">
        <v>0</v>
      </c>
      <c r="N490" s="30">
        <v>2.6</v>
      </c>
      <c r="O490" s="30">
        <v>0</v>
      </c>
      <c r="P490" s="30">
        <v>0</v>
      </c>
      <c r="Q490" s="30">
        <v>0</v>
      </c>
      <c r="R490" s="30">
        <v>0</v>
      </c>
      <c r="S490" s="30">
        <v>0</v>
      </c>
      <c r="T490" s="30">
        <v>0</v>
      </c>
      <c r="U490" s="30">
        <v>0</v>
      </c>
      <c r="V490" s="30">
        <v>0</v>
      </c>
      <c r="W490" s="30">
        <v>0</v>
      </c>
      <c r="X490" s="30">
        <v>0</v>
      </c>
      <c r="Y490" s="30"/>
      <c r="Z490" s="31">
        <v>1.8720000000000001</v>
      </c>
      <c r="AA490" s="30" t="b">
        <v>0</v>
      </c>
      <c r="AB490" s="29" t="s">
        <v>705</v>
      </c>
      <c r="AC490" s="30" t="b">
        <v>0</v>
      </c>
      <c r="AD490" s="29" t="s">
        <v>705</v>
      </c>
      <c r="AE490" s="29" t="s">
        <v>705</v>
      </c>
      <c r="AF490" s="29" t="s">
        <v>705</v>
      </c>
      <c r="AG490" s="29" t="s">
        <v>705</v>
      </c>
      <c r="AH490" s="30"/>
      <c r="AI490" s="30"/>
      <c r="AJ490" s="30"/>
      <c r="AK490" s="32">
        <v>41254</v>
      </c>
      <c r="AL490" s="30">
        <v>7777</v>
      </c>
      <c r="AM490" s="30" t="s">
        <v>1550</v>
      </c>
      <c r="AN490" s="33">
        <v>7777</v>
      </c>
    </row>
    <row r="491" spans="1:40" ht="18" customHeight="1" x14ac:dyDescent="0.25">
      <c r="A491" s="28" t="s">
        <v>1883</v>
      </c>
      <c r="B491" s="29" t="s">
        <v>2310</v>
      </c>
      <c r="C491" s="30" t="s">
        <v>2327</v>
      </c>
      <c r="D491" s="30" t="s">
        <v>2327</v>
      </c>
      <c r="E491" s="30" t="s">
        <v>2327</v>
      </c>
      <c r="F491" s="30" t="s">
        <v>2312</v>
      </c>
      <c r="G491" s="30" t="s">
        <v>1249</v>
      </c>
      <c r="H491" s="30" t="s">
        <v>1237</v>
      </c>
      <c r="I491" s="30" t="s">
        <v>1128</v>
      </c>
      <c r="J491" s="30" t="s">
        <v>1862</v>
      </c>
      <c r="K491" s="30" t="s">
        <v>1745</v>
      </c>
      <c r="L491" s="30">
        <v>31.8</v>
      </c>
      <c r="M491" s="30">
        <v>0</v>
      </c>
      <c r="N491" s="30">
        <v>4</v>
      </c>
      <c r="O491" s="30">
        <v>0</v>
      </c>
      <c r="P491" s="30">
        <v>0</v>
      </c>
      <c r="Q491" s="30">
        <v>0</v>
      </c>
      <c r="R491" s="30">
        <v>0</v>
      </c>
      <c r="S491" s="30">
        <v>0</v>
      </c>
      <c r="T491" s="30">
        <v>0</v>
      </c>
      <c r="U491" s="30">
        <v>0</v>
      </c>
      <c r="V491" s="30">
        <v>0</v>
      </c>
      <c r="W491" s="30">
        <v>0</v>
      </c>
      <c r="X491" s="30">
        <v>0</v>
      </c>
      <c r="Y491" s="30"/>
      <c r="Z491" s="31">
        <v>2.742</v>
      </c>
      <c r="AA491" s="30" t="b">
        <v>0</v>
      </c>
      <c r="AB491" s="29" t="s">
        <v>705</v>
      </c>
      <c r="AC491" s="30" t="b">
        <v>0</v>
      </c>
      <c r="AD491" s="29" t="s">
        <v>705</v>
      </c>
      <c r="AE491" s="29" t="s">
        <v>705</v>
      </c>
      <c r="AF491" s="29" t="s">
        <v>705</v>
      </c>
      <c r="AG491" s="29" t="s">
        <v>705</v>
      </c>
      <c r="AH491" s="30"/>
      <c r="AI491" s="30"/>
      <c r="AJ491" s="30"/>
      <c r="AK491" s="32">
        <v>41678</v>
      </c>
      <c r="AL491" s="30" t="s">
        <v>1253</v>
      </c>
      <c r="AM491" s="30"/>
      <c r="AN491" s="33"/>
    </row>
    <row r="492" spans="1:40" ht="18" customHeight="1" x14ac:dyDescent="0.25">
      <c r="A492" s="28" t="s">
        <v>1884</v>
      </c>
      <c r="B492" s="29" t="s">
        <v>2310</v>
      </c>
      <c r="C492" s="30" t="s">
        <v>2327</v>
      </c>
      <c r="D492" s="30" t="s">
        <v>2327</v>
      </c>
      <c r="E492" s="30" t="s">
        <v>2327</v>
      </c>
      <c r="F492" s="30" t="s">
        <v>2312</v>
      </c>
      <c r="G492" s="30" t="s">
        <v>1249</v>
      </c>
      <c r="H492" s="30" t="s">
        <v>1237</v>
      </c>
      <c r="I492" s="30" t="s">
        <v>1128</v>
      </c>
      <c r="J492" s="30" t="s">
        <v>1862</v>
      </c>
      <c r="K492" s="30" t="s">
        <v>1745</v>
      </c>
      <c r="L492" s="30">
        <v>40</v>
      </c>
      <c r="M492" s="30">
        <v>20</v>
      </c>
      <c r="N492" s="30">
        <v>1.6</v>
      </c>
      <c r="O492" s="30">
        <v>0</v>
      </c>
      <c r="P492" s="30">
        <v>0</v>
      </c>
      <c r="Q492" s="30">
        <v>0</v>
      </c>
      <c r="R492" s="30">
        <v>0</v>
      </c>
      <c r="S492" s="30">
        <v>0</v>
      </c>
      <c r="T492" s="30">
        <v>0</v>
      </c>
      <c r="U492" s="30">
        <v>0</v>
      </c>
      <c r="V492" s="30">
        <v>0</v>
      </c>
      <c r="W492" s="30">
        <v>0</v>
      </c>
      <c r="X492" s="30">
        <v>0</v>
      </c>
      <c r="Y492" s="30"/>
      <c r="Z492" s="31">
        <v>1.44</v>
      </c>
      <c r="AA492" s="30" t="b">
        <v>0</v>
      </c>
      <c r="AB492" s="29" t="s">
        <v>705</v>
      </c>
      <c r="AC492" s="30" t="b">
        <v>0</v>
      </c>
      <c r="AD492" s="29" t="s">
        <v>705</v>
      </c>
      <c r="AE492" s="29" t="s">
        <v>705</v>
      </c>
      <c r="AF492" s="29" t="s">
        <v>705</v>
      </c>
      <c r="AG492" s="29" t="s">
        <v>705</v>
      </c>
      <c r="AH492" s="30" t="s">
        <v>2313</v>
      </c>
      <c r="AI492" s="30">
        <v>38.1</v>
      </c>
      <c r="AJ492" s="30"/>
      <c r="AK492" s="32">
        <v>42956</v>
      </c>
      <c r="AL492" s="30" t="s">
        <v>1253</v>
      </c>
      <c r="AM492" s="32">
        <v>44934</v>
      </c>
      <c r="AN492" s="33" t="s">
        <v>1729</v>
      </c>
    </row>
    <row r="493" spans="1:40" ht="18" customHeight="1" x14ac:dyDescent="0.25">
      <c r="A493" s="28" t="s">
        <v>1885</v>
      </c>
      <c r="B493" s="29" t="s">
        <v>2310</v>
      </c>
      <c r="C493" s="30" t="s">
        <v>2327</v>
      </c>
      <c r="D493" s="30" t="s">
        <v>2327</v>
      </c>
      <c r="E493" s="30" t="s">
        <v>2327</v>
      </c>
      <c r="F493" s="30" t="s">
        <v>2312</v>
      </c>
      <c r="G493" s="30" t="s">
        <v>1249</v>
      </c>
      <c r="H493" s="30" t="s">
        <v>1237</v>
      </c>
      <c r="I493" s="30" t="s">
        <v>1128</v>
      </c>
      <c r="J493" s="30" t="s">
        <v>1862</v>
      </c>
      <c r="K493" s="30" t="s">
        <v>1745</v>
      </c>
      <c r="L493" s="30">
        <v>50</v>
      </c>
      <c r="M493" s="30">
        <v>20</v>
      </c>
      <c r="N493" s="30">
        <v>1.6</v>
      </c>
      <c r="O493" s="30">
        <v>0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  <c r="U493" s="30">
        <v>0</v>
      </c>
      <c r="V493" s="30">
        <v>0</v>
      </c>
      <c r="W493" s="30">
        <v>0</v>
      </c>
      <c r="X493" s="30">
        <v>0</v>
      </c>
      <c r="Y493" s="30"/>
      <c r="Z493" s="31">
        <v>1.712</v>
      </c>
      <c r="AA493" s="30" t="b">
        <v>0</v>
      </c>
      <c r="AB493" s="29" t="s">
        <v>705</v>
      </c>
      <c r="AC493" s="30" t="b">
        <v>0</v>
      </c>
      <c r="AD493" s="29" t="s">
        <v>705</v>
      </c>
      <c r="AE493" s="29" t="s">
        <v>705</v>
      </c>
      <c r="AF493" s="29" t="s">
        <v>705</v>
      </c>
      <c r="AG493" s="29" t="s">
        <v>705</v>
      </c>
      <c r="AH493" s="30" t="s">
        <v>2313</v>
      </c>
      <c r="AI493" s="30">
        <v>45</v>
      </c>
      <c r="AJ493" s="30"/>
      <c r="AK493" s="30" t="s">
        <v>1477</v>
      </c>
      <c r="AL493" s="30" t="s">
        <v>1253</v>
      </c>
      <c r="AM493" s="32">
        <v>44934</v>
      </c>
      <c r="AN493" s="33" t="s">
        <v>1729</v>
      </c>
    </row>
    <row r="494" spans="1:40" ht="18" customHeight="1" x14ac:dyDescent="0.25">
      <c r="A494" s="28" t="s">
        <v>1886</v>
      </c>
      <c r="B494" s="29" t="s">
        <v>2310</v>
      </c>
      <c r="C494" s="30" t="s">
        <v>1924</v>
      </c>
      <c r="D494" s="30" t="s">
        <v>1924</v>
      </c>
      <c r="E494" s="30" t="s">
        <v>1924</v>
      </c>
      <c r="F494" s="30" t="s">
        <v>2312</v>
      </c>
      <c r="G494" s="30" t="s">
        <v>1249</v>
      </c>
      <c r="H494" s="30" t="s">
        <v>1237</v>
      </c>
      <c r="I494" s="30" t="s">
        <v>1128</v>
      </c>
      <c r="J494" s="30" t="s">
        <v>1887</v>
      </c>
      <c r="K494" s="30" t="s">
        <v>1116</v>
      </c>
      <c r="L494" s="30">
        <v>15.9</v>
      </c>
      <c r="M494" s="30">
        <v>0</v>
      </c>
      <c r="N494" s="30">
        <v>1.6</v>
      </c>
      <c r="O494" s="30">
        <v>0</v>
      </c>
      <c r="P494" s="30">
        <v>0</v>
      </c>
      <c r="Q494" s="30">
        <v>0</v>
      </c>
      <c r="R494" s="30">
        <v>0</v>
      </c>
      <c r="S494" s="30">
        <v>0</v>
      </c>
      <c r="T494" s="30">
        <v>0</v>
      </c>
      <c r="U494" s="30">
        <v>0</v>
      </c>
      <c r="V494" s="30">
        <v>0</v>
      </c>
      <c r="W494" s="30">
        <v>0</v>
      </c>
      <c r="X494" s="30">
        <v>0</v>
      </c>
      <c r="Y494" s="30"/>
      <c r="Z494" s="31">
        <v>0.56399999999999995</v>
      </c>
      <c r="AA494" s="30" t="b">
        <v>0</v>
      </c>
      <c r="AB494" s="29" t="s">
        <v>705</v>
      </c>
      <c r="AC494" s="30" t="b">
        <v>0</v>
      </c>
      <c r="AD494" s="29" t="s">
        <v>705</v>
      </c>
      <c r="AE494" s="29" t="s">
        <v>705</v>
      </c>
      <c r="AF494" s="29" t="s">
        <v>705</v>
      </c>
      <c r="AG494" s="29" t="s">
        <v>705</v>
      </c>
      <c r="AH494" s="30"/>
      <c r="AI494" s="30"/>
      <c r="AJ494" s="30"/>
      <c r="AK494" s="32">
        <v>44261</v>
      </c>
      <c r="AL494" s="30" t="s">
        <v>1253</v>
      </c>
      <c r="AM494" s="30"/>
      <c r="AN494" s="33"/>
    </row>
    <row r="495" spans="1:40" ht="18" customHeight="1" x14ac:dyDescent="0.25">
      <c r="A495" s="28" t="s">
        <v>1888</v>
      </c>
      <c r="B495" s="29" t="s">
        <v>2310</v>
      </c>
      <c r="C495" s="30" t="s">
        <v>1924</v>
      </c>
      <c r="D495" s="30" t="s">
        <v>1924</v>
      </c>
      <c r="E495" s="30" t="s">
        <v>1924</v>
      </c>
      <c r="F495" s="30" t="s">
        <v>2312</v>
      </c>
      <c r="G495" s="30" t="s">
        <v>1249</v>
      </c>
      <c r="H495" s="30" t="s">
        <v>1237</v>
      </c>
      <c r="I495" s="30" t="s">
        <v>1128</v>
      </c>
      <c r="J495" s="30" t="s">
        <v>1887</v>
      </c>
      <c r="K495" s="30" t="s">
        <v>1116</v>
      </c>
      <c r="L495" s="30">
        <v>15.9</v>
      </c>
      <c r="M495" s="30">
        <v>0</v>
      </c>
      <c r="N495" s="30">
        <v>2</v>
      </c>
      <c r="O495" s="30">
        <v>0</v>
      </c>
      <c r="P495" s="30">
        <v>0</v>
      </c>
      <c r="Q495" s="30">
        <v>0</v>
      </c>
      <c r="R495" s="30">
        <v>0</v>
      </c>
      <c r="S495" s="30">
        <v>0</v>
      </c>
      <c r="T495" s="30">
        <v>0</v>
      </c>
      <c r="U495" s="30">
        <v>0</v>
      </c>
      <c r="V495" s="30">
        <v>0</v>
      </c>
      <c r="W495" s="30">
        <v>0</v>
      </c>
      <c r="X495" s="30">
        <v>0</v>
      </c>
      <c r="Y495" s="30"/>
      <c r="Z495" s="31">
        <v>0.68600000000000005</v>
      </c>
      <c r="AA495" s="30" t="b">
        <v>0</v>
      </c>
      <c r="AB495" s="29" t="s">
        <v>705</v>
      </c>
      <c r="AC495" s="30" t="b">
        <v>0</v>
      </c>
      <c r="AD495" s="29" t="s">
        <v>705</v>
      </c>
      <c r="AE495" s="29" t="s">
        <v>705</v>
      </c>
      <c r="AF495" s="29" t="s">
        <v>705</v>
      </c>
      <c r="AG495" s="29" t="s">
        <v>705</v>
      </c>
      <c r="AH495" s="30"/>
      <c r="AI495" s="30"/>
      <c r="AJ495" s="30"/>
      <c r="AK495" s="32">
        <v>42287</v>
      </c>
      <c r="AL495" s="30" t="s">
        <v>1253</v>
      </c>
      <c r="AM495" s="30"/>
      <c r="AN495" s="33"/>
    </row>
    <row r="496" spans="1:40" ht="18" customHeight="1" x14ac:dyDescent="0.25">
      <c r="A496" s="28" t="s">
        <v>1889</v>
      </c>
      <c r="B496" s="29" t="s">
        <v>2310</v>
      </c>
      <c r="C496" s="30" t="s">
        <v>1924</v>
      </c>
      <c r="D496" s="30" t="s">
        <v>1924</v>
      </c>
      <c r="E496" s="30" t="s">
        <v>1924</v>
      </c>
      <c r="F496" s="30" t="s">
        <v>2312</v>
      </c>
      <c r="G496" s="30" t="s">
        <v>1249</v>
      </c>
      <c r="H496" s="30" t="s">
        <v>1237</v>
      </c>
      <c r="I496" s="30" t="s">
        <v>1128</v>
      </c>
      <c r="J496" s="30" t="s">
        <v>1887</v>
      </c>
      <c r="K496" s="30" t="s">
        <v>1116</v>
      </c>
      <c r="L496" s="30">
        <v>17.3</v>
      </c>
      <c r="M496" s="30">
        <v>0</v>
      </c>
      <c r="N496" s="30">
        <v>1.4</v>
      </c>
      <c r="O496" s="30">
        <v>0</v>
      </c>
      <c r="P496" s="30">
        <v>0</v>
      </c>
      <c r="Q496" s="30">
        <v>0</v>
      </c>
      <c r="R496" s="30">
        <v>0</v>
      </c>
      <c r="S496" s="30">
        <v>0</v>
      </c>
      <c r="T496" s="30">
        <v>0</v>
      </c>
      <c r="U496" s="30">
        <v>0</v>
      </c>
      <c r="V496" s="30">
        <v>0</v>
      </c>
      <c r="W496" s="30">
        <v>0</v>
      </c>
      <c r="X496" s="30">
        <v>0</v>
      </c>
      <c r="Y496" s="30"/>
      <c r="Z496" s="31">
        <v>0.54900000000000004</v>
      </c>
      <c r="AA496" s="30" t="b">
        <v>0</v>
      </c>
      <c r="AB496" s="29" t="s">
        <v>705</v>
      </c>
      <c r="AC496" s="30" t="b">
        <v>0</v>
      </c>
      <c r="AD496" s="29" t="s">
        <v>705</v>
      </c>
      <c r="AE496" s="29" t="s">
        <v>705</v>
      </c>
      <c r="AF496" s="29" t="s">
        <v>705</v>
      </c>
      <c r="AG496" s="29" t="s">
        <v>705</v>
      </c>
      <c r="AH496" s="30"/>
      <c r="AI496" s="30"/>
      <c r="AJ496" s="30"/>
      <c r="AK496" s="30" t="s">
        <v>1890</v>
      </c>
      <c r="AL496" s="30" t="s">
        <v>1253</v>
      </c>
      <c r="AM496" s="30"/>
      <c r="AN496" s="33"/>
    </row>
    <row r="497" spans="1:40" ht="18" customHeight="1" x14ac:dyDescent="0.25">
      <c r="A497" s="28" t="s">
        <v>1891</v>
      </c>
      <c r="B497" s="29" t="s">
        <v>2310</v>
      </c>
      <c r="C497" s="30" t="s">
        <v>1924</v>
      </c>
      <c r="D497" s="30" t="s">
        <v>1924</v>
      </c>
      <c r="E497" s="30" t="s">
        <v>1924</v>
      </c>
      <c r="F497" s="30" t="s">
        <v>2312</v>
      </c>
      <c r="G497" s="30" t="s">
        <v>1249</v>
      </c>
      <c r="H497" s="30" t="s">
        <v>1237</v>
      </c>
      <c r="I497" s="30" t="s">
        <v>1128</v>
      </c>
      <c r="J497" s="30" t="s">
        <v>1887</v>
      </c>
      <c r="K497" s="30" t="s">
        <v>1116</v>
      </c>
      <c r="L497" s="30">
        <v>17.3</v>
      </c>
      <c r="M497" s="30">
        <v>0</v>
      </c>
      <c r="N497" s="30">
        <v>1.6</v>
      </c>
      <c r="O497" s="30">
        <v>0</v>
      </c>
      <c r="P497" s="30">
        <v>0</v>
      </c>
      <c r="Q497" s="30">
        <v>0</v>
      </c>
      <c r="R497" s="30">
        <v>0</v>
      </c>
      <c r="S497" s="30">
        <v>0</v>
      </c>
      <c r="T497" s="30">
        <v>0</v>
      </c>
      <c r="U497" s="30">
        <v>0</v>
      </c>
      <c r="V497" s="30">
        <v>0</v>
      </c>
      <c r="W497" s="30">
        <v>0</v>
      </c>
      <c r="X497" s="30">
        <v>0</v>
      </c>
      <c r="Y497" s="30"/>
      <c r="Z497" s="31">
        <v>0.61899999999999999</v>
      </c>
      <c r="AA497" s="30" t="b">
        <v>0</v>
      </c>
      <c r="AB497" s="29" t="s">
        <v>705</v>
      </c>
      <c r="AC497" s="30" t="b">
        <v>0</v>
      </c>
      <c r="AD497" s="29" t="s">
        <v>705</v>
      </c>
      <c r="AE497" s="29" t="s">
        <v>705</v>
      </c>
      <c r="AF497" s="29" t="s">
        <v>705</v>
      </c>
      <c r="AG497" s="29" t="s">
        <v>705</v>
      </c>
      <c r="AH497" s="30"/>
      <c r="AI497" s="30"/>
      <c r="AJ497" s="30"/>
      <c r="AK497" s="32">
        <v>41254</v>
      </c>
      <c r="AL497" s="30">
        <v>7777</v>
      </c>
      <c r="AM497" s="30" t="s">
        <v>1550</v>
      </c>
      <c r="AN497" s="33">
        <v>7777</v>
      </c>
    </row>
    <row r="498" spans="1:40" ht="18" customHeight="1" x14ac:dyDescent="0.25">
      <c r="A498" s="28" t="s">
        <v>1892</v>
      </c>
      <c r="B498" s="29" t="s">
        <v>2310</v>
      </c>
      <c r="C498" s="30" t="s">
        <v>1924</v>
      </c>
      <c r="D498" s="30" t="s">
        <v>1924</v>
      </c>
      <c r="E498" s="30" t="s">
        <v>1924</v>
      </c>
      <c r="F498" s="30" t="s">
        <v>2312</v>
      </c>
      <c r="G498" s="30" t="s">
        <v>1249</v>
      </c>
      <c r="H498" s="30" t="s">
        <v>1237</v>
      </c>
      <c r="I498" s="30" t="s">
        <v>1128</v>
      </c>
      <c r="J498" s="30" t="s">
        <v>1887</v>
      </c>
      <c r="K498" s="30" t="s">
        <v>1116</v>
      </c>
      <c r="L498" s="30">
        <v>17.3</v>
      </c>
      <c r="M498" s="30">
        <v>0</v>
      </c>
      <c r="N498" s="30">
        <v>2</v>
      </c>
      <c r="O498" s="30">
        <v>0</v>
      </c>
      <c r="P498" s="30">
        <v>0</v>
      </c>
      <c r="Q498" s="30">
        <v>0</v>
      </c>
      <c r="R498" s="30">
        <v>0</v>
      </c>
      <c r="S498" s="30">
        <v>0</v>
      </c>
      <c r="T498" s="30">
        <v>0</v>
      </c>
      <c r="U498" s="30">
        <v>0</v>
      </c>
      <c r="V498" s="30">
        <v>0</v>
      </c>
      <c r="W498" s="30">
        <v>0</v>
      </c>
      <c r="X498" s="30">
        <v>0</v>
      </c>
      <c r="Y498" s="30"/>
      <c r="Z498" s="31">
        <v>0.755</v>
      </c>
      <c r="AA498" s="30" t="b">
        <v>0</v>
      </c>
      <c r="AB498" s="29" t="s">
        <v>705</v>
      </c>
      <c r="AC498" s="30" t="b">
        <v>0</v>
      </c>
      <c r="AD498" s="29" t="s">
        <v>705</v>
      </c>
      <c r="AE498" s="29" t="s">
        <v>705</v>
      </c>
      <c r="AF498" s="29" t="s">
        <v>705</v>
      </c>
      <c r="AG498" s="29" t="s">
        <v>705</v>
      </c>
      <c r="AH498" s="30"/>
      <c r="AI498" s="30"/>
      <c r="AJ498" s="30"/>
      <c r="AK498" s="32">
        <v>41432</v>
      </c>
      <c r="AL498" s="30"/>
      <c r="AM498" s="30"/>
      <c r="AN498" s="33"/>
    </row>
    <row r="499" spans="1:40" ht="18" customHeight="1" x14ac:dyDescent="0.25">
      <c r="A499" s="28" t="s">
        <v>1893</v>
      </c>
      <c r="B499" s="29" t="s">
        <v>2310</v>
      </c>
      <c r="C499" s="30" t="s">
        <v>1924</v>
      </c>
      <c r="D499" s="30" t="s">
        <v>1924</v>
      </c>
      <c r="E499" s="30" t="s">
        <v>1924</v>
      </c>
      <c r="F499" s="30" t="s">
        <v>2312</v>
      </c>
      <c r="G499" s="30" t="s">
        <v>1249</v>
      </c>
      <c r="H499" s="30" t="s">
        <v>1237</v>
      </c>
      <c r="I499" s="30" t="s">
        <v>1128</v>
      </c>
      <c r="J499" s="30" t="s">
        <v>1887</v>
      </c>
      <c r="K499" s="30" t="s">
        <v>1116</v>
      </c>
      <c r="L499" s="30">
        <v>19.100000000000001</v>
      </c>
      <c r="M499" s="30">
        <v>0</v>
      </c>
      <c r="N499" s="30">
        <v>1.4</v>
      </c>
      <c r="O499" s="30">
        <v>0</v>
      </c>
      <c r="P499" s="30">
        <v>0</v>
      </c>
      <c r="Q499" s="30">
        <v>0</v>
      </c>
      <c r="R499" s="30">
        <v>0</v>
      </c>
      <c r="S499" s="30">
        <v>0</v>
      </c>
      <c r="T499" s="30">
        <v>0</v>
      </c>
      <c r="U499" s="30">
        <v>0</v>
      </c>
      <c r="V499" s="30">
        <v>0</v>
      </c>
      <c r="W499" s="30">
        <v>0</v>
      </c>
      <c r="X499" s="30">
        <v>0</v>
      </c>
      <c r="Y499" s="30"/>
      <c r="Z499" s="31">
        <v>0.61099999999999999</v>
      </c>
      <c r="AA499" s="30" t="b">
        <v>0</v>
      </c>
      <c r="AB499" s="29" t="s">
        <v>705</v>
      </c>
      <c r="AC499" s="30" t="b">
        <v>0</v>
      </c>
      <c r="AD499" s="29" t="s">
        <v>705</v>
      </c>
      <c r="AE499" s="29" t="s">
        <v>705</v>
      </c>
      <c r="AF499" s="29" t="s">
        <v>705</v>
      </c>
      <c r="AG499" s="29" t="s">
        <v>705</v>
      </c>
      <c r="AH499" s="30"/>
      <c r="AI499" s="30"/>
      <c r="AJ499" s="30"/>
      <c r="AK499" s="32">
        <v>41254</v>
      </c>
      <c r="AL499" s="30">
        <v>7777</v>
      </c>
      <c r="AM499" s="30" t="s">
        <v>1550</v>
      </c>
      <c r="AN499" s="33">
        <v>7777</v>
      </c>
    </row>
    <row r="500" spans="1:40" ht="18" customHeight="1" x14ac:dyDescent="0.25">
      <c r="A500" s="28" t="s">
        <v>1894</v>
      </c>
      <c r="B500" s="29" t="s">
        <v>2310</v>
      </c>
      <c r="C500" s="30" t="s">
        <v>1924</v>
      </c>
      <c r="D500" s="30" t="s">
        <v>1924</v>
      </c>
      <c r="E500" s="30" t="s">
        <v>1924</v>
      </c>
      <c r="F500" s="30" t="s">
        <v>2312</v>
      </c>
      <c r="G500" s="30" t="s">
        <v>1249</v>
      </c>
      <c r="H500" s="30" t="s">
        <v>1237</v>
      </c>
      <c r="I500" s="30" t="s">
        <v>1128</v>
      </c>
      <c r="J500" s="30" t="s">
        <v>1887</v>
      </c>
      <c r="K500" s="30" t="s">
        <v>1116</v>
      </c>
      <c r="L500" s="30">
        <v>19.100000000000001</v>
      </c>
      <c r="M500" s="30">
        <v>0</v>
      </c>
      <c r="N500" s="30">
        <v>1.6</v>
      </c>
      <c r="O500" s="30">
        <v>0</v>
      </c>
      <c r="P500" s="30">
        <v>0</v>
      </c>
      <c r="Q500" s="30">
        <v>0</v>
      </c>
      <c r="R500" s="30">
        <v>0</v>
      </c>
      <c r="S500" s="30">
        <v>0</v>
      </c>
      <c r="T500" s="30">
        <v>0</v>
      </c>
      <c r="U500" s="30">
        <v>0</v>
      </c>
      <c r="V500" s="30">
        <v>0</v>
      </c>
      <c r="W500" s="30">
        <v>0</v>
      </c>
      <c r="X500" s="30">
        <v>0</v>
      </c>
      <c r="Y500" s="30"/>
      <c r="Z500" s="31">
        <v>0.69</v>
      </c>
      <c r="AA500" s="30" t="b">
        <v>0</v>
      </c>
      <c r="AB500" s="29" t="s">
        <v>705</v>
      </c>
      <c r="AC500" s="30" t="b">
        <v>0</v>
      </c>
      <c r="AD500" s="29" t="s">
        <v>705</v>
      </c>
      <c r="AE500" s="29" t="s">
        <v>705</v>
      </c>
      <c r="AF500" s="29" t="s">
        <v>705</v>
      </c>
      <c r="AG500" s="29" t="s">
        <v>705</v>
      </c>
      <c r="AH500" s="30"/>
      <c r="AI500" s="30"/>
      <c r="AJ500" s="30"/>
      <c r="AK500" s="32">
        <v>41254</v>
      </c>
      <c r="AL500" s="30">
        <v>7777</v>
      </c>
      <c r="AM500" s="30" t="s">
        <v>1550</v>
      </c>
      <c r="AN500" s="33">
        <v>7777</v>
      </c>
    </row>
    <row r="501" spans="1:40" ht="18" customHeight="1" x14ac:dyDescent="0.25">
      <c r="A501" s="28" t="s">
        <v>1895</v>
      </c>
      <c r="B501" s="29" t="s">
        <v>2310</v>
      </c>
      <c r="C501" s="30" t="s">
        <v>1924</v>
      </c>
      <c r="D501" s="30" t="s">
        <v>1924</v>
      </c>
      <c r="E501" s="30" t="s">
        <v>1924</v>
      </c>
      <c r="F501" s="30" t="s">
        <v>2312</v>
      </c>
      <c r="G501" s="30" t="s">
        <v>1249</v>
      </c>
      <c r="H501" s="30" t="s">
        <v>1237</v>
      </c>
      <c r="I501" s="30" t="s">
        <v>1128</v>
      </c>
      <c r="J501" s="30" t="s">
        <v>1887</v>
      </c>
      <c r="K501" s="30" t="s">
        <v>1116</v>
      </c>
      <c r="L501" s="30">
        <v>19.100000000000001</v>
      </c>
      <c r="M501" s="30">
        <v>0</v>
      </c>
      <c r="N501" s="30">
        <v>2</v>
      </c>
      <c r="O501" s="30">
        <v>0</v>
      </c>
      <c r="P501" s="30">
        <v>0</v>
      </c>
      <c r="Q501" s="30">
        <v>0</v>
      </c>
      <c r="R501" s="30">
        <v>0</v>
      </c>
      <c r="S501" s="30">
        <v>0</v>
      </c>
      <c r="T501" s="30">
        <v>0</v>
      </c>
      <c r="U501" s="30">
        <v>0</v>
      </c>
      <c r="V501" s="30">
        <v>0</v>
      </c>
      <c r="W501" s="30">
        <v>0</v>
      </c>
      <c r="X501" s="30">
        <v>0</v>
      </c>
      <c r="Y501" s="30"/>
      <c r="Z501" s="31">
        <v>0.84299999999999997</v>
      </c>
      <c r="AA501" s="30" t="b">
        <v>0</v>
      </c>
      <c r="AB501" s="29" t="s">
        <v>705</v>
      </c>
      <c r="AC501" s="30" t="b">
        <v>0</v>
      </c>
      <c r="AD501" s="29" t="s">
        <v>705</v>
      </c>
      <c r="AE501" s="29" t="s">
        <v>705</v>
      </c>
      <c r="AF501" s="29" t="s">
        <v>705</v>
      </c>
      <c r="AG501" s="29" t="s">
        <v>705</v>
      </c>
      <c r="AH501" s="30"/>
      <c r="AI501" s="30"/>
      <c r="AJ501" s="30"/>
      <c r="AK501" s="30" t="s">
        <v>1778</v>
      </c>
      <c r="AL501" s="30" t="s">
        <v>1348</v>
      </c>
      <c r="AM501" s="30"/>
      <c r="AN501" s="33"/>
    </row>
    <row r="502" spans="1:40" ht="18" customHeight="1" x14ac:dyDescent="0.25">
      <c r="A502" s="28" t="s">
        <v>1896</v>
      </c>
      <c r="B502" s="29" t="s">
        <v>2310</v>
      </c>
      <c r="C502" s="30" t="s">
        <v>1924</v>
      </c>
      <c r="D502" s="30" t="s">
        <v>1924</v>
      </c>
      <c r="E502" s="30" t="s">
        <v>1924</v>
      </c>
      <c r="F502" s="30" t="s">
        <v>2312</v>
      </c>
      <c r="G502" s="30" t="s">
        <v>1249</v>
      </c>
      <c r="H502" s="30" t="s">
        <v>1237</v>
      </c>
      <c r="I502" s="30" t="s">
        <v>1128</v>
      </c>
      <c r="J502" s="30" t="s">
        <v>1887</v>
      </c>
      <c r="K502" s="30" t="s">
        <v>1116</v>
      </c>
      <c r="L502" s="30">
        <v>19.100000000000001</v>
      </c>
      <c r="M502" s="30">
        <v>0</v>
      </c>
      <c r="N502" s="30">
        <v>2.2999999999999998</v>
      </c>
      <c r="O502" s="30">
        <v>0</v>
      </c>
      <c r="P502" s="30">
        <v>0</v>
      </c>
      <c r="Q502" s="30">
        <v>0</v>
      </c>
      <c r="R502" s="30">
        <v>0</v>
      </c>
      <c r="S502" s="30">
        <v>0</v>
      </c>
      <c r="T502" s="30">
        <v>0</v>
      </c>
      <c r="U502" s="30">
        <v>0</v>
      </c>
      <c r="V502" s="30">
        <v>0</v>
      </c>
      <c r="W502" s="30">
        <v>0</v>
      </c>
      <c r="X502" s="30">
        <v>0</v>
      </c>
      <c r="Y502" s="30"/>
      <c r="Z502" s="31">
        <v>0.95299999999999996</v>
      </c>
      <c r="AA502" s="30" t="b">
        <v>0</v>
      </c>
      <c r="AB502" s="29" t="s">
        <v>705</v>
      </c>
      <c r="AC502" s="30" t="b">
        <v>0</v>
      </c>
      <c r="AD502" s="29" t="s">
        <v>705</v>
      </c>
      <c r="AE502" s="29" t="s">
        <v>705</v>
      </c>
      <c r="AF502" s="29" t="s">
        <v>705</v>
      </c>
      <c r="AG502" s="29" t="s">
        <v>705</v>
      </c>
      <c r="AH502" s="30"/>
      <c r="AI502" s="30"/>
      <c r="AJ502" s="30"/>
      <c r="AK502" s="30" t="s">
        <v>1897</v>
      </c>
      <c r="AL502" s="30" t="s">
        <v>1253</v>
      </c>
      <c r="AM502" s="30"/>
      <c r="AN502" s="33"/>
    </row>
    <row r="503" spans="1:40" ht="18" customHeight="1" x14ac:dyDescent="0.25">
      <c r="A503" s="28" t="s">
        <v>1898</v>
      </c>
      <c r="B503" s="29" t="s">
        <v>2310</v>
      </c>
      <c r="C503" s="30" t="s">
        <v>1924</v>
      </c>
      <c r="D503" s="30" t="s">
        <v>1924</v>
      </c>
      <c r="E503" s="30" t="s">
        <v>1924</v>
      </c>
      <c r="F503" s="30" t="s">
        <v>2312</v>
      </c>
      <c r="G503" s="30" t="s">
        <v>1249</v>
      </c>
      <c r="H503" s="30" t="s">
        <v>1237</v>
      </c>
      <c r="I503" s="30" t="s">
        <v>1128</v>
      </c>
      <c r="J503" s="30" t="s">
        <v>1887</v>
      </c>
      <c r="K503" s="30" t="s">
        <v>1116</v>
      </c>
      <c r="L503" s="30">
        <v>22.2</v>
      </c>
      <c r="M503" s="30">
        <v>0</v>
      </c>
      <c r="N503" s="30">
        <v>1.4</v>
      </c>
      <c r="O503" s="30">
        <v>0</v>
      </c>
      <c r="P503" s="30">
        <v>0</v>
      </c>
      <c r="Q503" s="30">
        <v>0</v>
      </c>
      <c r="R503" s="30">
        <v>0</v>
      </c>
      <c r="S503" s="30">
        <v>0</v>
      </c>
      <c r="T503" s="30">
        <v>0</v>
      </c>
      <c r="U503" s="30">
        <v>0</v>
      </c>
      <c r="V503" s="30">
        <v>0</v>
      </c>
      <c r="W503" s="30">
        <v>0</v>
      </c>
      <c r="X503" s="30">
        <v>0</v>
      </c>
      <c r="Y503" s="30"/>
      <c r="Z503" s="31">
        <v>0.71799999999999997</v>
      </c>
      <c r="AA503" s="30" t="b">
        <v>0</v>
      </c>
      <c r="AB503" s="29" t="s">
        <v>705</v>
      </c>
      <c r="AC503" s="30" t="b">
        <v>0</v>
      </c>
      <c r="AD503" s="29" t="s">
        <v>705</v>
      </c>
      <c r="AE503" s="29" t="s">
        <v>705</v>
      </c>
      <c r="AF503" s="29" t="s">
        <v>705</v>
      </c>
      <c r="AG503" s="29" t="s">
        <v>705</v>
      </c>
      <c r="AH503" s="30"/>
      <c r="AI503" s="30"/>
      <c r="AJ503" s="30"/>
      <c r="AK503" s="32">
        <v>43900</v>
      </c>
      <c r="AL503" s="30" t="s">
        <v>1254</v>
      </c>
      <c r="AM503" s="30"/>
      <c r="AN503" s="33"/>
    </row>
    <row r="504" spans="1:40" ht="18" customHeight="1" x14ac:dyDescent="0.25">
      <c r="A504" s="28" t="s">
        <v>1899</v>
      </c>
      <c r="B504" s="29" t="s">
        <v>2310</v>
      </c>
      <c r="C504" s="30" t="s">
        <v>1924</v>
      </c>
      <c r="D504" s="30" t="s">
        <v>1924</v>
      </c>
      <c r="E504" s="30" t="s">
        <v>1924</v>
      </c>
      <c r="F504" s="30" t="s">
        <v>2312</v>
      </c>
      <c r="G504" s="30" t="s">
        <v>1249</v>
      </c>
      <c r="H504" s="30" t="s">
        <v>1237</v>
      </c>
      <c r="I504" s="30" t="s">
        <v>1128</v>
      </c>
      <c r="J504" s="30" t="s">
        <v>1887</v>
      </c>
      <c r="K504" s="30" t="s">
        <v>1116</v>
      </c>
      <c r="L504" s="30">
        <v>22.2</v>
      </c>
      <c r="M504" s="30">
        <v>0</v>
      </c>
      <c r="N504" s="30">
        <v>1.6</v>
      </c>
      <c r="O504" s="30">
        <v>0</v>
      </c>
      <c r="P504" s="30">
        <v>0</v>
      </c>
      <c r="Q504" s="30">
        <v>0</v>
      </c>
      <c r="R504" s="30">
        <v>0</v>
      </c>
      <c r="S504" s="30">
        <v>0</v>
      </c>
      <c r="T504" s="30">
        <v>0</v>
      </c>
      <c r="U504" s="30">
        <v>0</v>
      </c>
      <c r="V504" s="30">
        <v>0</v>
      </c>
      <c r="W504" s="30">
        <v>0</v>
      </c>
      <c r="X504" s="30">
        <v>0</v>
      </c>
      <c r="Y504" s="30"/>
      <c r="Z504" s="31">
        <v>0.81299999999999994</v>
      </c>
      <c r="AA504" s="30" t="b">
        <v>0</v>
      </c>
      <c r="AB504" s="29" t="s">
        <v>705</v>
      </c>
      <c r="AC504" s="30" t="b">
        <v>0</v>
      </c>
      <c r="AD504" s="29" t="s">
        <v>705</v>
      </c>
      <c r="AE504" s="29" t="s">
        <v>705</v>
      </c>
      <c r="AF504" s="29" t="s">
        <v>705</v>
      </c>
      <c r="AG504" s="29" t="s">
        <v>705</v>
      </c>
      <c r="AH504" s="30"/>
      <c r="AI504" s="30"/>
      <c r="AJ504" s="30"/>
      <c r="AK504" s="32">
        <v>41254</v>
      </c>
      <c r="AL504" s="30">
        <v>7777</v>
      </c>
      <c r="AM504" s="30" t="s">
        <v>1550</v>
      </c>
      <c r="AN504" s="33">
        <v>7777</v>
      </c>
    </row>
    <row r="505" spans="1:40" ht="18" customHeight="1" x14ac:dyDescent="0.25">
      <c r="A505" s="28" t="s">
        <v>1900</v>
      </c>
      <c r="B505" s="29" t="s">
        <v>2310</v>
      </c>
      <c r="C505" s="30" t="s">
        <v>1924</v>
      </c>
      <c r="D505" s="30" t="s">
        <v>1924</v>
      </c>
      <c r="E505" s="30" t="s">
        <v>1924</v>
      </c>
      <c r="F505" s="30" t="s">
        <v>2312</v>
      </c>
      <c r="G505" s="30" t="s">
        <v>1249</v>
      </c>
      <c r="H505" s="30" t="s">
        <v>1237</v>
      </c>
      <c r="I505" s="30" t="s">
        <v>1128</v>
      </c>
      <c r="J505" s="30" t="s">
        <v>1887</v>
      </c>
      <c r="K505" s="30" t="s">
        <v>1116</v>
      </c>
      <c r="L505" s="30">
        <v>22.2</v>
      </c>
      <c r="M505" s="30">
        <v>0</v>
      </c>
      <c r="N505" s="30">
        <v>2</v>
      </c>
      <c r="O505" s="30">
        <v>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  <c r="U505" s="30">
        <v>0</v>
      </c>
      <c r="V505" s="30">
        <v>0</v>
      </c>
      <c r="W505" s="30">
        <v>0</v>
      </c>
      <c r="X505" s="30">
        <v>0</v>
      </c>
      <c r="Y505" s="30"/>
      <c r="Z505" s="31">
        <v>0.996</v>
      </c>
      <c r="AA505" s="30" t="b">
        <v>0</v>
      </c>
      <c r="AB505" s="29" t="s">
        <v>705</v>
      </c>
      <c r="AC505" s="30" t="b">
        <v>0</v>
      </c>
      <c r="AD505" s="29" t="s">
        <v>705</v>
      </c>
      <c r="AE505" s="29" t="s">
        <v>705</v>
      </c>
      <c r="AF505" s="29" t="s">
        <v>705</v>
      </c>
      <c r="AG505" s="29" t="s">
        <v>705</v>
      </c>
      <c r="AH505" s="30"/>
      <c r="AI505" s="30"/>
      <c r="AJ505" s="30"/>
      <c r="AK505" s="32">
        <v>41254</v>
      </c>
      <c r="AL505" s="30">
        <v>7777</v>
      </c>
      <c r="AM505" s="30" t="s">
        <v>1550</v>
      </c>
      <c r="AN505" s="33">
        <v>7777</v>
      </c>
    </row>
    <row r="506" spans="1:40" ht="18" customHeight="1" x14ac:dyDescent="0.25">
      <c r="A506" s="28" t="s">
        <v>1901</v>
      </c>
      <c r="B506" s="29" t="s">
        <v>2310</v>
      </c>
      <c r="C506" s="30" t="s">
        <v>1924</v>
      </c>
      <c r="D506" s="30" t="s">
        <v>1924</v>
      </c>
      <c r="E506" s="30" t="s">
        <v>1924</v>
      </c>
      <c r="F506" s="30" t="s">
        <v>2312</v>
      </c>
      <c r="G506" s="30" t="s">
        <v>1249</v>
      </c>
      <c r="H506" s="30" t="s">
        <v>1237</v>
      </c>
      <c r="I506" s="30" t="s">
        <v>1128</v>
      </c>
      <c r="J506" s="30" t="s">
        <v>1887</v>
      </c>
      <c r="K506" s="30" t="s">
        <v>1116</v>
      </c>
      <c r="L506" s="30">
        <v>22.2</v>
      </c>
      <c r="M506" s="30">
        <v>0</v>
      </c>
      <c r="N506" s="30">
        <v>2.2999999999999998</v>
      </c>
      <c r="O506" s="30">
        <v>0</v>
      </c>
      <c r="P506" s="30">
        <v>0</v>
      </c>
      <c r="Q506" s="30">
        <v>0</v>
      </c>
      <c r="R506" s="30">
        <v>0</v>
      </c>
      <c r="S506" s="30">
        <v>0</v>
      </c>
      <c r="T506" s="30">
        <v>0</v>
      </c>
      <c r="U506" s="30">
        <v>0</v>
      </c>
      <c r="V506" s="30">
        <v>0</v>
      </c>
      <c r="W506" s="30">
        <v>0</v>
      </c>
      <c r="X506" s="30">
        <v>0</v>
      </c>
      <c r="Y506" s="30"/>
      <c r="Z506" s="31">
        <v>1.129</v>
      </c>
      <c r="AA506" s="30" t="b">
        <v>0</v>
      </c>
      <c r="AB506" s="29" t="s">
        <v>705</v>
      </c>
      <c r="AC506" s="30" t="b">
        <v>0</v>
      </c>
      <c r="AD506" s="29" t="s">
        <v>705</v>
      </c>
      <c r="AE506" s="29" t="s">
        <v>705</v>
      </c>
      <c r="AF506" s="29" t="s">
        <v>705</v>
      </c>
      <c r="AG506" s="29" t="s">
        <v>705</v>
      </c>
      <c r="AH506" s="30"/>
      <c r="AI506" s="30"/>
      <c r="AJ506" s="30"/>
      <c r="AK506" s="30" t="s">
        <v>1875</v>
      </c>
      <c r="AL506" s="30" t="s">
        <v>1253</v>
      </c>
      <c r="AM506" s="30" t="s">
        <v>1902</v>
      </c>
      <c r="AN506" s="33" t="s">
        <v>1254</v>
      </c>
    </row>
    <row r="507" spans="1:40" ht="18" customHeight="1" x14ac:dyDescent="0.25">
      <c r="A507" s="28" t="s">
        <v>1903</v>
      </c>
      <c r="B507" s="29" t="s">
        <v>2310</v>
      </c>
      <c r="C507" s="30" t="s">
        <v>1924</v>
      </c>
      <c r="D507" s="30" t="s">
        <v>1924</v>
      </c>
      <c r="E507" s="30" t="s">
        <v>1924</v>
      </c>
      <c r="F507" s="30" t="s">
        <v>2312</v>
      </c>
      <c r="G507" s="30" t="s">
        <v>1249</v>
      </c>
      <c r="H507" s="30" t="s">
        <v>1237</v>
      </c>
      <c r="I507" s="30" t="s">
        <v>1128</v>
      </c>
      <c r="J507" s="30" t="s">
        <v>1887</v>
      </c>
      <c r="K507" s="30" t="s">
        <v>1116</v>
      </c>
      <c r="L507" s="30">
        <v>22.2</v>
      </c>
      <c r="M507" s="30">
        <v>0</v>
      </c>
      <c r="N507" s="30">
        <v>2.9</v>
      </c>
      <c r="O507" s="30">
        <v>0</v>
      </c>
      <c r="P507" s="30">
        <v>0</v>
      </c>
      <c r="Q507" s="30">
        <v>0</v>
      </c>
      <c r="R507" s="30">
        <v>0</v>
      </c>
      <c r="S507" s="30">
        <v>0</v>
      </c>
      <c r="T507" s="30">
        <v>0</v>
      </c>
      <c r="U507" s="30">
        <v>0</v>
      </c>
      <c r="V507" s="30">
        <v>0</v>
      </c>
      <c r="W507" s="30">
        <v>0</v>
      </c>
      <c r="X507" s="30">
        <v>0</v>
      </c>
      <c r="Y507" s="30"/>
      <c r="Z507" s="31">
        <v>1.38</v>
      </c>
      <c r="AA507" s="30" t="b">
        <v>0</v>
      </c>
      <c r="AB507" s="29" t="s">
        <v>705</v>
      </c>
      <c r="AC507" s="30" t="b">
        <v>0</v>
      </c>
      <c r="AD507" s="29" t="s">
        <v>705</v>
      </c>
      <c r="AE507" s="29" t="s">
        <v>705</v>
      </c>
      <c r="AF507" s="29" t="s">
        <v>705</v>
      </c>
      <c r="AG507" s="29" t="s">
        <v>705</v>
      </c>
      <c r="AH507" s="30"/>
      <c r="AI507" s="30"/>
      <c r="AJ507" s="30"/>
      <c r="AK507" s="30" t="s">
        <v>1890</v>
      </c>
      <c r="AL507" s="30" t="s">
        <v>1253</v>
      </c>
      <c r="AM507" s="32">
        <v>43933</v>
      </c>
      <c r="AN507" s="33" t="s">
        <v>1253</v>
      </c>
    </row>
    <row r="508" spans="1:40" ht="18" customHeight="1" x14ac:dyDescent="0.25">
      <c r="A508" s="28" t="s">
        <v>1904</v>
      </c>
      <c r="B508" s="29" t="s">
        <v>2310</v>
      </c>
      <c r="C508" s="30" t="s">
        <v>1924</v>
      </c>
      <c r="D508" s="30" t="s">
        <v>1924</v>
      </c>
      <c r="E508" s="30" t="s">
        <v>1924</v>
      </c>
      <c r="F508" s="30" t="s">
        <v>2312</v>
      </c>
      <c r="G508" s="30" t="s">
        <v>1249</v>
      </c>
      <c r="H508" s="30" t="s">
        <v>1237</v>
      </c>
      <c r="I508" s="30" t="s">
        <v>1128</v>
      </c>
      <c r="J508" s="30" t="s">
        <v>1887</v>
      </c>
      <c r="K508" s="30" t="s">
        <v>1116</v>
      </c>
      <c r="L508" s="30">
        <v>25.4</v>
      </c>
      <c r="M508" s="30">
        <v>0</v>
      </c>
      <c r="N508" s="30">
        <v>1.4</v>
      </c>
      <c r="O508" s="30">
        <v>0</v>
      </c>
      <c r="P508" s="30">
        <v>0</v>
      </c>
      <c r="Q508" s="30">
        <v>0</v>
      </c>
      <c r="R508" s="30">
        <v>0</v>
      </c>
      <c r="S508" s="30">
        <v>0</v>
      </c>
      <c r="T508" s="30">
        <v>0</v>
      </c>
      <c r="U508" s="30">
        <v>0</v>
      </c>
      <c r="V508" s="30">
        <v>0</v>
      </c>
      <c r="W508" s="30">
        <v>0</v>
      </c>
      <c r="X508" s="30">
        <v>0</v>
      </c>
      <c r="Y508" s="30"/>
      <c r="Z508" s="31">
        <v>0.82899999999999996</v>
      </c>
      <c r="AA508" s="30" t="b">
        <v>0</v>
      </c>
      <c r="AB508" s="29" t="s">
        <v>705</v>
      </c>
      <c r="AC508" s="30" t="b">
        <v>0</v>
      </c>
      <c r="AD508" s="29" t="s">
        <v>705</v>
      </c>
      <c r="AE508" s="29" t="s">
        <v>705</v>
      </c>
      <c r="AF508" s="29" t="s">
        <v>705</v>
      </c>
      <c r="AG508" s="29" t="s">
        <v>705</v>
      </c>
      <c r="AH508" s="30"/>
      <c r="AI508" s="30"/>
      <c r="AJ508" s="30"/>
      <c r="AK508" s="32">
        <v>41254</v>
      </c>
      <c r="AL508" s="30">
        <v>7777</v>
      </c>
      <c r="AM508" s="30" t="s">
        <v>1550</v>
      </c>
      <c r="AN508" s="33">
        <v>7777</v>
      </c>
    </row>
    <row r="509" spans="1:40" ht="18" customHeight="1" x14ac:dyDescent="0.25">
      <c r="A509" s="28" t="s">
        <v>1905</v>
      </c>
      <c r="B509" s="29" t="s">
        <v>2310</v>
      </c>
      <c r="C509" s="30" t="s">
        <v>1924</v>
      </c>
      <c r="D509" s="30" t="s">
        <v>1924</v>
      </c>
      <c r="E509" s="30" t="s">
        <v>1924</v>
      </c>
      <c r="F509" s="30" t="s">
        <v>2312</v>
      </c>
      <c r="G509" s="30" t="s">
        <v>1249</v>
      </c>
      <c r="H509" s="30" t="s">
        <v>1237</v>
      </c>
      <c r="I509" s="30" t="s">
        <v>1128</v>
      </c>
      <c r="J509" s="30" t="s">
        <v>1887</v>
      </c>
      <c r="K509" s="30" t="s">
        <v>1116</v>
      </c>
      <c r="L509" s="30">
        <v>25.4</v>
      </c>
      <c r="M509" s="30">
        <v>0</v>
      </c>
      <c r="N509" s="30">
        <v>1.6</v>
      </c>
      <c r="O509" s="30">
        <v>0</v>
      </c>
      <c r="P509" s="30">
        <v>0</v>
      </c>
      <c r="Q509" s="30">
        <v>0</v>
      </c>
      <c r="R509" s="30">
        <v>0</v>
      </c>
      <c r="S509" s="30">
        <v>0</v>
      </c>
      <c r="T509" s="30">
        <v>0</v>
      </c>
      <c r="U509" s="30">
        <v>0</v>
      </c>
      <c r="V509" s="30">
        <v>0</v>
      </c>
      <c r="W509" s="30">
        <v>0</v>
      </c>
      <c r="X509" s="30">
        <v>0</v>
      </c>
      <c r="Y509" s="30"/>
      <c r="Z509" s="31">
        <v>0.93899999999999995</v>
      </c>
      <c r="AA509" s="30" t="b">
        <v>0</v>
      </c>
      <c r="AB509" s="29" t="s">
        <v>705</v>
      </c>
      <c r="AC509" s="30" t="b">
        <v>0</v>
      </c>
      <c r="AD509" s="29" t="s">
        <v>705</v>
      </c>
      <c r="AE509" s="29" t="s">
        <v>705</v>
      </c>
      <c r="AF509" s="29" t="s">
        <v>705</v>
      </c>
      <c r="AG509" s="29" t="s">
        <v>705</v>
      </c>
      <c r="AH509" s="30"/>
      <c r="AI509" s="30"/>
      <c r="AJ509" s="30"/>
      <c r="AK509" s="32">
        <v>41254</v>
      </c>
      <c r="AL509" s="30">
        <v>7777</v>
      </c>
      <c r="AM509" s="30" t="s">
        <v>1550</v>
      </c>
      <c r="AN509" s="33">
        <v>7777</v>
      </c>
    </row>
    <row r="510" spans="1:40" ht="18" customHeight="1" x14ac:dyDescent="0.25">
      <c r="A510" s="28" t="s">
        <v>1906</v>
      </c>
      <c r="B510" s="29" t="s">
        <v>2310</v>
      </c>
      <c r="C510" s="30" t="s">
        <v>1924</v>
      </c>
      <c r="D510" s="30" t="s">
        <v>1924</v>
      </c>
      <c r="E510" s="30" t="s">
        <v>1924</v>
      </c>
      <c r="F510" s="30" t="s">
        <v>2312</v>
      </c>
      <c r="G510" s="30" t="s">
        <v>1249</v>
      </c>
      <c r="H510" s="30" t="s">
        <v>1237</v>
      </c>
      <c r="I510" s="30" t="s">
        <v>1128</v>
      </c>
      <c r="J510" s="30" t="s">
        <v>1887</v>
      </c>
      <c r="K510" s="30" t="s">
        <v>1116</v>
      </c>
      <c r="L510" s="30">
        <v>25.4</v>
      </c>
      <c r="M510" s="30">
        <v>0</v>
      </c>
      <c r="N510" s="30">
        <v>2</v>
      </c>
      <c r="O510" s="30">
        <v>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  <c r="U510" s="30">
        <v>0</v>
      </c>
      <c r="V510" s="30">
        <v>0</v>
      </c>
      <c r="W510" s="30">
        <v>0</v>
      </c>
      <c r="X510" s="30">
        <v>0</v>
      </c>
      <c r="Y510" s="30"/>
      <c r="Z510" s="31">
        <v>1.1539999999999999</v>
      </c>
      <c r="AA510" s="30" t="b">
        <v>0</v>
      </c>
      <c r="AB510" s="29" t="s">
        <v>705</v>
      </c>
      <c r="AC510" s="30" t="b">
        <v>0</v>
      </c>
      <c r="AD510" s="29" t="s">
        <v>705</v>
      </c>
      <c r="AE510" s="29" t="s">
        <v>705</v>
      </c>
      <c r="AF510" s="29" t="s">
        <v>705</v>
      </c>
      <c r="AG510" s="29" t="s">
        <v>705</v>
      </c>
      <c r="AH510" s="30"/>
      <c r="AI510" s="30"/>
      <c r="AJ510" s="30"/>
      <c r="AK510" s="32">
        <v>42593</v>
      </c>
      <c r="AL510" s="30" t="s">
        <v>1253</v>
      </c>
      <c r="AM510" s="30"/>
      <c r="AN510" s="33"/>
    </row>
    <row r="511" spans="1:40" ht="18" customHeight="1" x14ac:dyDescent="0.25">
      <c r="A511" s="28" t="s">
        <v>1907</v>
      </c>
      <c r="B511" s="29" t="s">
        <v>2310</v>
      </c>
      <c r="C511" s="30" t="s">
        <v>1924</v>
      </c>
      <c r="D511" s="30" t="s">
        <v>1924</v>
      </c>
      <c r="E511" s="30" t="s">
        <v>1924</v>
      </c>
      <c r="F511" s="30" t="s">
        <v>2312</v>
      </c>
      <c r="G511" s="30" t="s">
        <v>1249</v>
      </c>
      <c r="H511" s="30" t="s">
        <v>1237</v>
      </c>
      <c r="I511" s="30" t="s">
        <v>1128</v>
      </c>
      <c r="J511" s="30" t="s">
        <v>1887</v>
      </c>
      <c r="K511" s="30" t="s">
        <v>1116</v>
      </c>
      <c r="L511" s="30">
        <v>25.4</v>
      </c>
      <c r="M511" s="30">
        <v>0</v>
      </c>
      <c r="N511" s="30">
        <v>2.6</v>
      </c>
      <c r="O511" s="30">
        <v>0</v>
      </c>
      <c r="P511" s="30">
        <v>0</v>
      </c>
      <c r="Q511" s="30">
        <v>0</v>
      </c>
      <c r="R511" s="30">
        <v>0</v>
      </c>
      <c r="S511" s="30">
        <v>0</v>
      </c>
      <c r="T511" s="30">
        <v>0</v>
      </c>
      <c r="U511" s="30">
        <v>0</v>
      </c>
      <c r="V511" s="30">
        <v>0</v>
      </c>
      <c r="W511" s="30">
        <v>0</v>
      </c>
      <c r="X511" s="30">
        <v>0</v>
      </c>
      <c r="Y511" s="30"/>
      <c r="Z511" s="31">
        <v>1.462</v>
      </c>
      <c r="AA511" s="30" t="b">
        <v>0</v>
      </c>
      <c r="AB511" s="29" t="s">
        <v>705</v>
      </c>
      <c r="AC511" s="30" t="b">
        <v>0</v>
      </c>
      <c r="AD511" s="29" t="s">
        <v>705</v>
      </c>
      <c r="AE511" s="29" t="s">
        <v>705</v>
      </c>
      <c r="AF511" s="29" t="s">
        <v>705</v>
      </c>
      <c r="AG511" s="29" t="s">
        <v>705</v>
      </c>
      <c r="AH511" s="30"/>
      <c r="AI511" s="30"/>
      <c r="AJ511" s="30"/>
      <c r="AK511" s="30" t="s">
        <v>1405</v>
      </c>
      <c r="AL511" s="30" t="s">
        <v>1253</v>
      </c>
      <c r="AM511" s="30"/>
      <c r="AN511" s="33"/>
    </row>
    <row r="512" spans="1:40" ht="18" customHeight="1" x14ac:dyDescent="0.25">
      <c r="A512" s="28" t="s">
        <v>1908</v>
      </c>
      <c r="B512" s="29" t="s">
        <v>2310</v>
      </c>
      <c r="C512" s="30" t="s">
        <v>1924</v>
      </c>
      <c r="D512" s="30" t="s">
        <v>1924</v>
      </c>
      <c r="E512" s="30" t="s">
        <v>1924</v>
      </c>
      <c r="F512" s="30" t="s">
        <v>2312</v>
      </c>
      <c r="G512" s="30" t="s">
        <v>1249</v>
      </c>
      <c r="H512" s="30" t="s">
        <v>1237</v>
      </c>
      <c r="I512" s="30" t="s">
        <v>1128</v>
      </c>
      <c r="J512" s="30" t="s">
        <v>1887</v>
      </c>
      <c r="K512" s="30" t="s">
        <v>1116</v>
      </c>
      <c r="L512" s="30">
        <v>25.4</v>
      </c>
      <c r="M512" s="30">
        <v>0</v>
      </c>
      <c r="N512" s="30">
        <v>3.2</v>
      </c>
      <c r="O512" s="30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  <c r="U512" s="30">
        <v>0</v>
      </c>
      <c r="V512" s="30">
        <v>0</v>
      </c>
      <c r="W512" s="30">
        <v>0</v>
      </c>
      <c r="X512" s="30">
        <v>0</v>
      </c>
      <c r="Y512" s="30"/>
      <c r="Z512" s="31">
        <v>1.752</v>
      </c>
      <c r="AA512" s="30" t="b">
        <v>0</v>
      </c>
      <c r="AB512" s="29" t="s">
        <v>705</v>
      </c>
      <c r="AC512" s="30" t="b">
        <v>0</v>
      </c>
      <c r="AD512" s="29" t="s">
        <v>705</v>
      </c>
      <c r="AE512" s="29" t="s">
        <v>705</v>
      </c>
      <c r="AF512" s="29" t="s">
        <v>705</v>
      </c>
      <c r="AG512" s="29" t="s">
        <v>705</v>
      </c>
      <c r="AH512" s="30"/>
      <c r="AI512" s="30"/>
      <c r="AJ512" s="30"/>
      <c r="AK512" s="30" t="s">
        <v>1393</v>
      </c>
      <c r="AL512" s="30" t="s">
        <v>1253</v>
      </c>
      <c r="AM512" s="30"/>
      <c r="AN512" s="33"/>
    </row>
    <row r="513" spans="1:40" ht="18" customHeight="1" x14ac:dyDescent="0.25">
      <c r="A513" s="28" t="s">
        <v>1909</v>
      </c>
      <c r="B513" s="29" t="s">
        <v>2310</v>
      </c>
      <c r="C513" s="30" t="s">
        <v>1924</v>
      </c>
      <c r="D513" s="30" t="s">
        <v>1924</v>
      </c>
      <c r="E513" s="30" t="s">
        <v>1924</v>
      </c>
      <c r="F513" s="30" t="s">
        <v>2312</v>
      </c>
      <c r="G513" s="30" t="s">
        <v>1249</v>
      </c>
      <c r="H513" s="30" t="s">
        <v>1237</v>
      </c>
      <c r="I513" s="30" t="s">
        <v>1128</v>
      </c>
      <c r="J513" s="30" t="s">
        <v>1887</v>
      </c>
      <c r="K513" s="30" t="s">
        <v>1116</v>
      </c>
      <c r="L513" s="30">
        <v>28.6</v>
      </c>
      <c r="M513" s="30">
        <v>0</v>
      </c>
      <c r="N513" s="30">
        <v>1.6</v>
      </c>
      <c r="O513" s="30">
        <v>0</v>
      </c>
      <c r="P513" s="30">
        <v>0</v>
      </c>
      <c r="Q513" s="30">
        <v>0</v>
      </c>
      <c r="R513" s="30">
        <v>0</v>
      </c>
      <c r="S513" s="30">
        <v>0</v>
      </c>
      <c r="T513" s="30">
        <v>0</v>
      </c>
      <c r="U513" s="30">
        <v>0</v>
      </c>
      <c r="V513" s="30">
        <v>0</v>
      </c>
      <c r="W513" s="30">
        <v>0</v>
      </c>
      <c r="X513" s="30">
        <v>0</v>
      </c>
      <c r="Y513" s="30"/>
      <c r="Z513" s="31">
        <v>1.0649999999999999</v>
      </c>
      <c r="AA513" s="30" t="b">
        <v>0</v>
      </c>
      <c r="AB513" s="29" t="s">
        <v>705</v>
      </c>
      <c r="AC513" s="30" t="b">
        <v>0</v>
      </c>
      <c r="AD513" s="29" t="s">
        <v>705</v>
      </c>
      <c r="AE513" s="29" t="s">
        <v>705</v>
      </c>
      <c r="AF513" s="29" t="s">
        <v>705</v>
      </c>
      <c r="AG513" s="29" t="s">
        <v>705</v>
      </c>
      <c r="AH513" s="30"/>
      <c r="AI513" s="30"/>
      <c r="AJ513" s="30"/>
      <c r="AK513" s="32">
        <v>44053</v>
      </c>
      <c r="AL513" s="30" t="s">
        <v>1253</v>
      </c>
      <c r="AM513" s="30"/>
      <c r="AN513" s="33"/>
    </row>
    <row r="514" spans="1:40" ht="18" customHeight="1" x14ac:dyDescent="0.25">
      <c r="A514" s="28" t="s">
        <v>1910</v>
      </c>
      <c r="B514" s="29" t="s">
        <v>2310</v>
      </c>
      <c r="C514" s="30" t="s">
        <v>1924</v>
      </c>
      <c r="D514" s="30" t="s">
        <v>1924</v>
      </c>
      <c r="E514" s="30" t="s">
        <v>1924</v>
      </c>
      <c r="F514" s="30" t="s">
        <v>2312</v>
      </c>
      <c r="G514" s="30" t="s">
        <v>1249</v>
      </c>
      <c r="H514" s="30" t="s">
        <v>1237</v>
      </c>
      <c r="I514" s="30" t="s">
        <v>1128</v>
      </c>
      <c r="J514" s="30" t="s">
        <v>1887</v>
      </c>
      <c r="K514" s="30" t="s">
        <v>1116</v>
      </c>
      <c r="L514" s="30">
        <v>28.6</v>
      </c>
      <c r="M514" s="30">
        <v>0</v>
      </c>
      <c r="N514" s="30">
        <v>2</v>
      </c>
      <c r="O514" s="30">
        <v>0</v>
      </c>
      <c r="P514" s="30">
        <v>0</v>
      </c>
      <c r="Q514" s="30">
        <v>0</v>
      </c>
      <c r="R514" s="30">
        <v>0</v>
      </c>
      <c r="S514" s="30">
        <v>0</v>
      </c>
      <c r="T514" s="30">
        <v>0</v>
      </c>
      <c r="U514" s="30">
        <v>0</v>
      </c>
      <c r="V514" s="30">
        <v>0</v>
      </c>
      <c r="W514" s="30">
        <v>0</v>
      </c>
      <c r="X514" s="30">
        <v>0</v>
      </c>
      <c r="Y514" s="30"/>
      <c r="Z514" s="31">
        <v>1.3120000000000001</v>
      </c>
      <c r="AA514" s="30" t="b">
        <v>0</v>
      </c>
      <c r="AB514" s="29" t="s">
        <v>705</v>
      </c>
      <c r="AC514" s="30" t="b">
        <v>0</v>
      </c>
      <c r="AD514" s="29" t="s">
        <v>705</v>
      </c>
      <c r="AE514" s="29" t="s">
        <v>705</v>
      </c>
      <c r="AF514" s="29" t="s">
        <v>705</v>
      </c>
      <c r="AG514" s="29" t="s">
        <v>705</v>
      </c>
      <c r="AH514" s="30"/>
      <c r="AI514" s="30"/>
      <c r="AJ514" s="30"/>
      <c r="AK514" s="32">
        <v>44323</v>
      </c>
      <c r="AL514" s="30" t="s">
        <v>1253</v>
      </c>
      <c r="AM514" s="30"/>
      <c r="AN514" s="33"/>
    </row>
    <row r="515" spans="1:40" ht="18" customHeight="1" x14ac:dyDescent="0.25">
      <c r="A515" s="28" t="s">
        <v>1911</v>
      </c>
      <c r="B515" s="29" t="s">
        <v>2310</v>
      </c>
      <c r="C515" s="30" t="s">
        <v>1924</v>
      </c>
      <c r="D515" s="30" t="s">
        <v>1924</v>
      </c>
      <c r="E515" s="30" t="s">
        <v>1924</v>
      </c>
      <c r="F515" s="30" t="s">
        <v>2312</v>
      </c>
      <c r="G515" s="30" t="s">
        <v>1249</v>
      </c>
      <c r="H515" s="30" t="s">
        <v>1237</v>
      </c>
      <c r="I515" s="30" t="s">
        <v>1128</v>
      </c>
      <c r="J515" s="30" t="s">
        <v>1887</v>
      </c>
      <c r="K515" s="30" t="s">
        <v>1116</v>
      </c>
      <c r="L515" s="30">
        <v>28.6</v>
      </c>
      <c r="M515" s="30">
        <v>0</v>
      </c>
      <c r="N515" s="30">
        <v>3.2</v>
      </c>
      <c r="O515" s="30">
        <v>0</v>
      </c>
      <c r="P515" s="30">
        <v>0</v>
      </c>
      <c r="Q515" s="30">
        <v>0</v>
      </c>
      <c r="R515" s="30">
        <v>0</v>
      </c>
      <c r="S515" s="30">
        <v>0</v>
      </c>
      <c r="T515" s="30">
        <v>0</v>
      </c>
      <c r="U515" s="30">
        <v>0</v>
      </c>
      <c r="V515" s="30">
        <v>0</v>
      </c>
      <c r="W515" s="30">
        <v>0</v>
      </c>
      <c r="X515" s="30">
        <v>0</v>
      </c>
      <c r="Y515" s="30"/>
      <c r="Z515" s="31">
        <v>2.004</v>
      </c>
      <c r="AA515" s="30" t="b">
        <v>0</v>
      </c>
      <c r="AB515" s="29" t="s">
        <v>705</v>
      </c>
      <c r="AC515" s="30" t="b">
        <v>0</v>
      </c>
      <c r="AD515" s="29" t="s">
        <v>705</v>
      </c>
      <c r="AE515" s="29" t="s">
        <v>705</v>
      </c>
      <c r="AF515" s="29" t="s">
        <v>705</v>
      </c>
      <c r="AG515" s="29" t="s">
        <v>705</v>
      </c>
      <c r="AH515" s="30"/>
      <c r="AI515" s="30"/>
      <c r="AJ515" s="30"/>
      <c r="AK515" s="30" t="s">
        <v>1401</v>
      </c>
      <c r="AL515" s="30" t="s">
        <v>1253</v>
      </c>
      <c r="AM515" s="30"/>
      <c r="AN515" s="33"/>
    </row>
    <row r="516" spans="1:40" ht="18" customHeight="1" x14ac:dyDescent="0.25">
      <c r="A516" s="28" t="s">
        <v>1912</v>
      </c>
      <c r="B516" s="29" t="s">
        <v>2310</v>
      </c>
      <c r="C516" s="30" t="s">
        <v>1924</v>
      </c>
      <c r="D516" s="30" t="s">
        <v>1924</v>
      </c>
      <c r="E516" s="30" t="s">
        <v>1924</v>
      </c>
      <c r="F516" s="30" t="s">
        <v>2312</v>
      </c>
      <c r="G516" s="30" t="s">
        <v>1249</v>
      </c>
      <c r="H516" s="30" t="s">
        <v>1237</v>
      </c>
      <c r="I516" s="30" t="s">
        <v>1128</v>
      </c>
      <c r="J516" s="30" t="s">
        <v>1887</v>
      </c>
      <c r="K516" s="30" t="s">
        <v>1116</v>
      </c>
      <c r="L516" s="30">
        <v>31.8</v>
      </c>
      <c r="M516" s="30">
        <v>0</v>
      </c>
      <c r="N516" s="30">
        <v>1.4</v>
      </c>
      <c r="O516" s="30">
        <v>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  <c r="U516" s="30">
        <v>0</v>
      </c>
      <c r="V516" s="30">
        <v>0</v>
      </c>
      <c r="W516" s="30">
        <v>0</v>
      </c>
      <c r="X516" s="30">
        <v>0</v>
      </c>
      <c r="Y516" s="30"/>
      <c r="Z516" s="31">
        <v>1.05</v>
      </c>
      <c r="AA516" s="30" t="b">
        <v>0</v>
      </c>
      <c r="AB516" s="29" t="s">
        <v>705</v>
      </c>
      <c r="AC516" s="30" t="b">
        <v>0</v>
      </c>
      <c r="AD516" s="29" t="s">
        <v>705</v>
      </c>
      <c r="AE516" s="29" t="s">
        <v>705</v>
      </c>
      <c r="AF516" s="29" t="s">
        <v>705</v>
      </c>
      <c r="AG516" s="29" t="s">
        <v>705</v>
      </c>
      <c r="AH516" s="30"/>
      <c r="AI516" s="30"/>
      <c r="AJ516" s="30"/>
      <c r="AK516" s="30" t="s">
        <v>1432</v>
      </c>
      <c r="AL516" s="30" t="s">
        <v>1253</v>
      </c>
      <c r="AM516" s="30"/>
      <c r="AN516" s="33"/>
    </row>
    <row r="517" spans="1:40" ht="18" customHeight="1" x14ac:dyDescent="0.25">
      <c r="A517" s="28" t="s">
        <v>1913</v>
      </c>
      <c r="B517" s="29" t="s">
        <v>2310</v>
      </c>
      <c r="C517" s="30" t="s">
        <v>1924</v>
      </c>
      <c r="D517" s="30" t="s">
        <v>1924</v>
      </c>
      <c r="E517" s="30" t="s">
        <v>1924</v>
      </c>
      <c r="F517" s="30" t="s">
        <v>2312</v>
      </c>
      <c r="G517" s="30" t="s">
        <v>1249</v>
      </c>
      <c r="H517" s="30" t="s">
        <v>1237</v>
      </c>
      <c r="I517" s="30" t="s">
        <v>1128</v>
      </c>
      <c r="J517" s="30" t="s">
        <v>1887</v>
      </c>
      <c r="K517" s="30" t="s">
        <v>1116</v>
      </c>
      <c r="L517" s="30">
        <v>31.8</v>
      </c>
      <c r="M517" s="30">
        <v>0</v>
      </c>
      <c r="N517" s="30">
        <v>1.6</v>
      </c>
      <c r="O517" s="30">
        <v>0</v>
      </c>
      <c r="P517" s="30">
        <v>0</v>
      </c>
      <c r="Q517" s="30">
        <v>0</v>
      </c>
      <c r="R517" s="30">
        <v>0</v>
      </c>
      <c r="S517" s="30">
        <v>0</v>
      </c>
      <c r="T517" s="30">
        <v>0</v>
      </c>
      <c r="U517" s="30">
        <v>0</v>
      </c>
      <c r="V517" s="30">
        <v>0</v>
      </c>
      <c r="W517" s="30">
        <v>0</v>
      </c>
      <c r="X517" s="30">
        <v>0</v>
      </c>
      <c r="Y517" s="30"/>
      <c r="Z517" s="31">
        <v>1.1919999999999999</v>
      </c>
      <c r="AA517" s="30" t="b">
        <v>0</v>
      </c>
      <c r="AB517" s="29" t="s">
        <v>705</v>
      </c>
      <c r="AC517" s="30" t="b">
        <v>0</v>
      </c>
      <c r="AD517" s="29" t="s">
        <v>705</v>
      </c>
      <c r="AE517" s="29" t="s">
        <v>705</v>
      </c>
      <c r="AF517" s="29" t="s">
        <v>705</v>
      </c>
      <c r="AG517" s="29" t="s">
        <v>705</v>
      </c>
      <c r="AH517" s="30"/>
      <c r="AI517" s="30"/>
      <c r="AJ517" s="30"/>
      <c r="AK517" s="32">
        <v>41254</v>
      </c>
      <c r="AL517" s="30">
        <v>7777</v>
      </c>
      <c r="AM517" s="30" t="s">
        <v>1550</v>
      </c>
      <c r="AN517" s="33">
        <v>7777</v>
      </c>
    </row>
    <row r="518" spans="1:40" ht="18" customHeight="1" x14ac:dyDescent="0.25">
      <c r="A518" s="28" t="s">
        <v>1914</v>
      </c>
      <c r="B518" s="29" t="s">
        <v>2310</v>
      </c>
      <c r="C518" s="30" t="s">
        <v>1924</v>
      </c>
      <c r="D518" s="30" t="s">
        <v>1924</v>
      </c>
      <c r="E518" s="30" t="s">
        <v>1924</v>
      </c>
      <c r="F518" s="30" t="s">
        <v>2312</v>
      </c>
      <c r="G518" s="30" t="s">
        <v>1249</v>
      </c>
      <c r="H518" s="30" t="s">
        <v>1237</v>
      </c>
      <c r="I518" s="30" t="s">
        <v>1128</v>
      </c>
      <c r="J518" s="30" t="s">
        <v>1887</v>
      </c>
      <c r="K518" s="30" t="s">
        <v>1116</v>
      </c>
      <c r="L518" s="30">
        <v>31.8</v>
      </c>
      <c r="M518" s="30">
        <v>0</v>
      </c>
      <c r="N518" s="30">
        <v>2</v>
      </c>
      <c r="O518" s="30">
        <v>0</v>
      </c>
      <c r="P518" s="30">
        <v>0</v>
      </c>
      <c r="Q518" s="30">
        <v>0</v>
      </c>
      <c r="R518" s="30">
        <v>0</v>
      </c>
      <c r="S518" s="30">
        <v>0</v>
      </c>
      <c r="T518" s="30">
        <v>0</v>
      </c>
      <c r="U518" s="30">
        <v>0</v>
      </c>
      <c r="V518" s="30">
        <v>0</v>
      </c>
      <c r="W518" s="30">
        <v>0</v>
      </c>
      <c r="X518" s="30">
        <v>0</v>
      </c>
      <c r="Y518" s="30"/>
      <c r="Z518" s="31">
        <v>1.47</v>
      </c>
      <c r="AA518" s="30" t="b">
        <v>0</v>
      </c>
      <c r="AB518" s="29" t="s">
        <v>705</v>
      </c>
      <c r="AC518" s="30" t="b">
        <v>0</v>
      </c>
      <c r="AD518" s="29" t="s">
        <v>705</v>
      </c>
      <c r="AE518" s="29" t="s">
        <v>705</v>
      </c>
      <c r="AF518" s="29" t="s">
        <v>705</v>
      </c>
      <c r="AG518" s="29" t="s">
        <v>705</v>
      </c>
      <c r="AH518" s="30"/>
      <c r="AI518" s="30"/>
      <c r="AJ518" s="30"/>
      <c r="AK518" s="30" t="s">
        <v>1915</v>
      </c>
      <c r="AL518" s="30" t="s">
        <v>1253</v>
      </c>
      <c r="AM518" s="30"/>
      <c r="AN518" s="33"/>
    </row>
    <row r="519" spans="1:40" ht="18" customHeight="1" x14ac:dyDescent="0.25">
      <c r="A519" s="28" t="s">
        <v>1916</v>
      </c>
      <c r="B519" s="29" t="s">
        <v>2310</v>
      </c>
      <c r="C519" s="30" t="s">
        <v>1924</v>
      </c>
      <c r="D519" s="30" t="s">
        <v>1924</v>
      </c>
      <c r="E519" s="30" t="s">
        <v>1924</v>
      </c>
      <c r="F519" s="30" t="s">
        <v>2312</v>
      </c>
      <c r="G519" s="30" t="s">
        <v>1249</v>
      </c>
      <c r="H519" s="30" t="s">
        <v>1237</v>
      </c>
      <c r="I519" s="30" t="s">
        <v>1128</v>
      </c>
      <c r="J519" s="30" t="s">
        <v>1887</v>
      </c>
      <c r="K519" s="30" t="s">
        <v>1116</v>
      </c>
      <c r="L519" s="30">
        <v>31.8</v>
      </c>
      <c r="M519" s="30">
        <v>0</v>
      </c>
      <c r="N519" s="30">
        <v>2.2999999999999998</v>
      </c>
      <c r="O519" s="30">
        <v>0</v>
      </c>
      <c r="P519" s="30">
        <v>0</v>
      </c>
      <c r="Q519" s="30">
        <v>0</v>
      </c>
      <c r="R519" s="30">
        <v>0</v>
      </c>
      <c r="S519" s="30">
        <v>0</v>
      </c>
      <c r="T519" s="30">
        <v>0</v>
      </c>
      <c r="U519" s="30">
        <v>0</v>
      </c>
      <c r="V519" s="30">
        <v>0</v>
      </c>
      <c r="W519" s="30">
        <v>0</v>
      </c>
      <c r="X519" s="30">
        <v>0</v>
      </c>
      <c r="Y519" s="30"/>
      <c r="Z519" s="31">
        <v>1.673</v>
      </c>
      <c r="AA519" s="30" t="b">
        <v>0</v>
      </c>
      <c r="AB519" s="29" t="s">
        <v>705</v>
      </c>
      <c r="AC519" s="30" t="b">
        <v>0</v>
      </c>
      <c r="AD519" s="29" t="s">
        <v>705</v>
      </c>
      <c r="AE519" s="29" t="s">
        <v>705</v>
      </c>
      <c r="AF519" s="29" t="s">
        <v>705</v>
      </c>
      <c r="AG519" s="29" t="s">
        <v>705</v>
      </c>
      <c r="AH519" s="30"/>
      <c r="AI519" s="30"/>
      <c r="AJ519" s="30"/>
      <c r="AK519" s="30" t="s">
        <v>1917</v>
      </c>
      <c r="AL519" s="30" t="s">
        <v>1253</v>
      </c>
      <c r="AM519" s="30"/>
      <c r="AN519" s="33"/>
    </row>
    <row r="520" spans="1:40" ht="18" customHeight="1" x14ac:dyDescent="0.25">
      <c r="A520" s="28" t="s">
        <v>1918</v>
      </c>
      <c r="B520" s="29" t="s">
        <v>2310</v>
      </c>
      <c r="C520" s="30" t="s">
        <v>1924</v>
      </c>
      <c r="D520" s="30" t="s">
        <v>1924</v>
      </c>
      <c r="E520" s="30" t="s">
        <v>1924</v>
      </c>
      <c r="F520" s="30" t="s">
        <v>2312</v>
      </c>
      <c r="G520" s="30" t="s">
        <v>1249</v>
      </c>
      <c r="H520" s="30" t="s">
        <v>1237</v>
      </c>
      <c r="I520" s="30" t="s">
        <v>1128</v>
      </c>
      <c r="J520" s="30" t="s">
        <v>1887</v>
      </c>
      <c r="K520" s="30" t="s">
        <v>1116</v>
      </c>
      <c r="L520" s="30">
        <v>31.8</v>
      </c>
      <c r="M520" s="30">
        <v>0</v>
      </c>
      <c r="N520" s="30">
        <v>2.6</v>
      </c>
      <c r="O520" s="30">
        <v>0</v>
      </c>
      <c r="P520" s="30">
        <v>0</v>
      </c>
      <c r="Q520" s="30">
        <v>0</v>
      </c>
      <c r="R520" s="30">
        <v>0</v>
      </c>
      <c r="S520" s="30">
        <v>0</v>
      </c>
      <c r="T520" s="30">
        <v>0</v>
      </c>
      <c r="U520" s="30">
        <v>0</v>
      </c>
      <c r="V520" s="30">
        <v>0</v>
      </c>
      <c r="W520" s="30">
        <v>0</v>
      </c>
      <c r="X520" s="30">
        <v>0</v>
      </c>
      <c r="Y520" s="30"/>
      <c r="Z520" s="31">
        <v>1.8720000000000001</v>
      </c>
      <c r="AA520" s="30" t="b">
        <v>0</v>
      </c>
      <c r="AB520" s="29" t="s">
        <v>705</v>
      </c>
      <c r="AC520" s="30" t="b">
        <v>0</v>
      </c>
      <c r="AD520" s="29" t="s">
        <v>705</v>
      </c>
      <c r="AE520" s="29" t="s">
        <v>705</v>
      </c>
      <c r="AF520" s="29" t="s">
        <v>705</v>
      </c>
      <c r="AG520" s="29" t="s">
        <v>705</v>
      </c>
      <c r="AH520" s="30"/>
      <c r="AI520" s="30"/>
      <c r="AJ520" s="30"/>
      <c r="AK520" s="30" t="s">
        <v>1919</v>
      </c>
      <c r="AL520" s="30"/>
      <c r="AM520" s="30"/>
      <c r="AN520" s="33"/>
    </row>
    <row r="521" spans="1:40" ht="18" customHeight="1" x14ac:dyDescent="0.25">
      <c r="A521" s="28" t="s">
        <v>1920</v>
      </c>
      <c r="B521" s="29" t="s">
        <v>2310</v>
      </c>
      <c r="C521" s="30" t="s">
        <v>1924</v>
      </c>
      <c r="D521" s="30" t="s">
        <v>1924</v>
      </c>
      <c r="E521" s="30" t="s">
        <v>1924</v>
      </c>
      <c r="F521" s="30" t="s">
        <v>2312</v>
      </c>
      <c r="G521" s="30" t="s">
        <v>1249</v>
      </c>
      <c r="H521" s="30" t="s">
        <v>1237</v>
      </c>
      <c r="I521" s="30" t="s">
        <v>1128</v>
      </c>
      <c r="J521" s="30" t="s">
        <v>1887</v>
      </c>
      <c r="K521" s="30" t="s">
        <v>1116</v>
      </c>
      <c r="L521" s="30">
        <v>32</v>
      </c>
      <c r="M521" s="30">
        <v>32</v>
      </c>
      <c r="N521" s="30">
        <v>2.2999999999999998</v>
      </c>
      <c r="O521" s="30">
        <v>0</v>
      </c>
      <c r="P521" s="30">
        <v>0</v>
      </c>
      <c r="Q521" s="30">
        <v>0</v>
      </c>
      <c r="R521" s="30">
        <v>0</v>
      </c>
      <c r="S521" s="30">
        <v>0</v>
      </c>
      <c r="T521" s="30">
        <v>0</v>
      </c>
      <c r="U521" s="30">
        <v>0</v>
      </c>
      <c r="V521" s="30">
        <v>0</v>
      </c>
      <c r="W521" s="30">
        <v>0</v>
      </c>
      <c r="X521" s="30">
        <v>0</v>
      </c>
      <c r="Y521" s="30"/>
      <c r="Z521" s="31">
        <v>2.1949999999999998</v>
      </c>
      <c r="AA521" s="30" t="b">
        <v>0</v>
      </c>
      <c r="AB521" s="29" t="s">
        <v>705</v>
      </c>
      <c r="AC521" s="30" t="b">
        <v>0</v>
      </c>
      <c r="AD521" s="29" t="s">
        <v>705</v>
      </c>
      <c r="AE521" s="29" t="s">
        <v>705</v>
      </c>
      <c r="AF521" s="29" t="s">
        <v>705</v>
      </c>
      <c r="AG521" s="29" t="s">
        <v>705</v>
      </c>
      <c r="AH521" s="30" t="s">
        <v>2313</v>
      </c>
      <c r="AI521" s="30">
        <v>41</v>
      </c>
      <c r="AJ521" s="30"/>
      <c r="AK521" s="30" t="s">
        <v>1401</v>
      </c>
      <c r="AL521" s="30" t="s">
        <v>1253</v>
      </c>
      <c r="AM521" s="32">
        <v>44934</v>
      </c>
      <c r="AN521" s="33" t="s">
        <v>1729</v>
      </c>
    </row>
    <row r="522" spans="1:40" ht="18" customHeight="1" x14ac:dyDescent="0.25">
      <c r="A522" s="28" t="s">
        <v>1921</v>
      </c>
      <c r="B522" s="29" t="s">
        <v>2310</v>
      </c>
      <c r="C522" s="30" t="s">
        <v>1924</v>
      </c>
      <c r="D522" s="30" t="s">
        <v>1924</v>
      </c>
      <c r="E522" s="30" t="s">
        <v>1924</v>
      </c>
      <c r="F522" s="30" t="s">
        <v>2312</v>
      </c>
      <c r="G522" s="30" t="s">
        <v>1249</v>
      </c>
      <c r="H522" s="30" t="s">
        <v>1237</v>
      </c>
      <c r="I522" s="30" t="s">
        <v>1128</v>
      </c>
      <c r="J522" s="30" t="s">
        <v>1887</v>
      </c>
      <c r="K522" s="30" t="s">
        <v>1116</v>
      </c>
      <c r="L522" s="30">
        <v>34</v>
      </c>
      <c r="M522" s="30">
        <v>0</v>
      </c>
      <c r="N522" s="30">
        <v>2</v>
      </c>
      <c r="O522" s="30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0">
        <v>0</v>
      </c>
      <c r="V522" s="30">
        <v>0</v>
      </c>
      <c r="W522" s="30">
        <v>0</v>
      </c>
      <c r="X522" s="30">
        <v>0</v>
      </c>
      <c r="Y522" s="30"/>
      <c r="Z522" s="31">
        <v>1.5780000000000001</v>
      </c>
      <c r="AA522" s="30" t="b">
        <v>0</v>
      </c>
      <c r="AB522" s="29" t="s">
        <v>705</v>
      </c>
      <c r="AC522" s="30" t="b">
        <v>0</v>
      </c>
      <c r="AD522" s="29" t="s">
        <v>705</v>
      </c>
      <c r="AE522" s="29" t="s">
        <v>705</v>
      </c>
      <c r="AF522" s="29" t="s">
        <v>705</v>
      </c>
      <c r="AG522" s="29" t="s">
        <v>705</v>
      </c>
      <c r="AH522" s="30"/>
      <c r="AI522" s="30"/>
      <c r="AJ522" s="30"/>
      <c r="AK522" s="32">
        <v>43111</v>
      </c>
      <c r="AL522" s="30" t="s">
        <v>1253</v>
      </c>
      <c r="AM522" s="30"/>
      <c r="AN522" s="33"/>
    </row>
    <row r="523" spans="1:40" ht="18" customHeight="1" x14ac:dyDescent="0.25">
      <c r="A523" s="28" t="s">
        <v>1922</v>
      </c>
      <c r="B523" s="29" t="s">
        <v>2310</v>
      </c>
      <c r="C523" s="30" t="s">
        <v>1924</v>
      </c>
      <c r="D523" s="30" t="s">
        <v>1924</v>
      </c>
      <c r="E523" s="30" t="s">
        <v>1924</v>
      </c>
      <c r="F523" s="30" t="s">
        <v>2312</v>
      </c>
      <c r="G523" s="30" t="s">
        <v>1249</v>
      </c>
      <c r="H523" s="30" t="s">
        <v>1237</v>
      </c>
      <c r="I523" s="30" t="s">
        <v>1128</v>
      </c>
      <c r="J523" s="30" t="s">
        <v>1887</v>
      </c>
      <c r="K523" s="30" t="s">
        <v>1116</v>
      </c>
      <c r="L523" s="30">
        <v>34</v>
      </c>
      <c r="M523" s="30">
        <v>0</v>
      </c>
      <c r="N523" s="30">
        <v>2.2999999999999998</v>
      </c>
      <c r="O523" s="30">
        <v>0</v>
      </c>
      <c r="P523" s="30">
        <v>0</v>
      </c>
      <c r="Q523" s="30">
        <v>0</v>
      </c>
      <c r="R523" s="30">
        <v>0</v>
      </c>
      <c r="S523" s="30">
        <v>0</v>
      </c>
      <c r="T523" s="30">
        <v>0</v>
      </c>
      <c r="U523" s="30">
        <v>0</v>
      </c>
      <c r="V523" s="30">
        <v>0</v>
      </c>
      <c r="W523" s="30">
        <v>0</v>
      </c>
      <c r="X523" s="30">
        <v>0</v>
      </c>
      <c r="Y523" s="30"/>
      <c r="Z523" s="31">
        <v>1.798</v>
      </c>
      <c r="AA523" s="30" t="b">
        <v>0</v>
      </c>
      <c r="AB523" s="29" t="s">
        <v>705</v>
      </c>
      <c r="AC523" s="30" t="b">
        <v>0</v>
      </c>
      <c r="AD523" s="29" t="s">
        <v>705</v>
      </c>
      <c r="AE523" s="29" t="s">
        <v>705</v>
      </c>
      <c r="AF523" s="29" t="s">
        <v>705</v>
      </c>
      <c r="AG523" s="29" t="s">
        <v>705</v>
      </c>
      <c r="AH523" s="30"/>
      <c r="AI523" s="30"/>
      <c r="AJ523" s="30"/>
      <c r="AK523" s="32">
        <v>43836</v>
      </c>
      <c r="AL523" s="30" t="s">
        <v>1253</v>
      </c>
      <c r="AM523" s="30"/>
      <c r="AN523" s="33"/>
    </row>
    <row r="524" spans="1:40" ht="18" customHeight="1" x14ac:dyDescent="0.25">
      <c r="A524" s="28" t="s">
        <v>1923</v>
      </c>
      <c r="B524" s="29" t="s">
        <v>2310</v>
      </c>
      <c r="C524" s="30" t="s">
        <v>1924</v>
      </c>
      <c r="D524" s="30" t="s">
        <v>1924</v>
      </c>
      <c r="E524" s="30" t="s">
        <v>1924</v>
      </c>
      <c r="F524" s="30" t="s">
        <v>2312</v>
      </c>
      <c r="G524" s="30" t="s">
        <v>1249</v>
      </c>
      <c r="H524" s="30" t="s">
        <v>1237</v>
      </c>
      <c r="I524" s="30" t="s">
        <v>1128</v>
      </c>
      <c r="J524" s="30" t="s">
        <v>1887</v>
      </c>
      <c r="K524" s="30" t="s">
        <v>1116</v>
      </c>
      <c r="L524" s="30">
        <v>34</v>
      </c>
      <c r="M524" s="30">
        <v>0</v>
      </c>
      <c r="N524" s="30">
        <v>2.6</v>
      </c>
      <c r="O524" s="30">
        <v>0</v>
      </c>
      <c r="P524" s="30">
        <v>0</v>
      </c>
      <c r="Q524" s="30">
        <v>0</v>
      </c>
      <c r="R524" s="30">
        <v>0</v>
      </c>
      <c r="S524" s="30">
        <v>0</v>
      </c>
      <c r="T524" s="30">
        <v>0</v>
      </c>
      <c r="U524" s="30">
        <v>0</v>
      </c>
      <c r="V524" s="30">
        <v>0</v>
      </c>
      <c r="W524" s="30">
        <v>0</v>
      </c>
      <c r="X524" s="30">
        <v>0</v>
      </c>
      <c r="Y524" s="30"/>
      <c r="Z524" s="31">
        <v>2.0129999999999999</v>
      </c>
      <c r="AA524" s="30" t="b">
        <v>0</v>
      </c>
      <c r="AB524" s="29" t="s">
        <v>705</v>
      </c>
      <c r="AC524" s="30" t="b">
        <v>0</v>
      </c>
      <c r="AD524" s="29" t="s">
        <v>705</v>
      </c>
      <c r="AE524" s="29" t="s">
        <v>705</v>
      </c>
      <c r="AF524" s="29" t="s">
        <v>705</v>
      </c>
      <c r="AG524" s="29" t="s">
        <v>705</v>
      </c>
      <c r="AH524" s="30"/>
      <c r="AI524" s="30"/>
      <c r="AJ524" s="30"/>
      <c r="AK524" s="32">
        <v>43893</v>
      </c>
      <c r="AL524" s="30" t="s">
        <v>1253</v>
      </c>
      <c r="AM524" s="30"/>
      <c r="AN524" s="33"/>
    </row>
    <row r="525" spans="1:40" ht="18" customHeight="1" x14ac:dyDescent="0.25">
      <c r="A525" s="28" t="s">
        <v>1925</v>
      </c>
      <c r="B525" s="29" t="s">
        <v>2310</v>
      </c>
      <c r="C525" s="30" t="s">
        <v>1924</v>
      </c>
      <c r="D525" s="30" t="s">
        <v>1924</v>
      </c>
      <c r="E525" s="30" t="s">
        <v>1924</v>
      </c>
      <c r="F525" s="30" t="s">
        <v>2312</v>
      </c>
      <c r="G525" s="30" t="s">
        <v>1249</v>
      </c>
      <c r="H525" s="30" t="s">
        <v>1237</v>
      </c>
      <c r="I525" s="30" t="s">
        <v>1128</v>
      </c>
      <c r="J525" s="30" t="s">
        <v>1887</v>
      </c>
      <c r="K525" s="30" t="s">
        <v>1116</v>
      </c>
      <c r="L525" s="30">
        <v>38.1</v>
      </c>
      <c r="M525" s="30">
        <v>0</v>
      </c>
      <c r="N525" s="30">
        <v>2</v>
      </c>
      <c r="O525" s="30">
        <v>0</v>
      </c>
      <c r="P525" s="30">
        <v>0</v>
      </c>
      <c r="Q525" s="30">
        <v>0</v>
      </c>
      <c r="R525" s="30">
        <v>0</v>
      </c>
      <c r="S525" s="30">
        <v>0</v>
      </c>
      <c r="T525" s="30">
        <v>0</v>
      </c>
      <c r="U525" s="30">
        <v>0</v>
      </c>
      <c r="V525" s="30">
        <v>0</v>
      </c>
      <c r="W525" s="30">
        <v>0</v>
      </c>
      <c r="X525" s="30">
        <v>0</v>
      </c>
      <c r="Y525" s="30"/>
      <c r="Z525" s="31">
        <v>1.78</v>
      </c>
      <c r="AA525" s="30" t="b">
        <v>0</v>
      </c>
      <c r="AB525" s="29" t="s">
        <v>705</v>
      </c>
      <c r="AC525" s="30" t="b">
        <v>0</v>
      </c>
      <c r="AD525" s="29" t="s">
        <v>705</v>
      </c>
      <c r="AE525" s="29" t="s">
        <v>705</v>
      </c>
      <c r="AF525" s="29" t="s">
        <v>705</v>
      </c>
      <c r="AG525" s="29" t="s">
        <v>705</v>
      </c>
      <c r="AH525" s="30"/>
      <c r="AI525" s="30"/>
      <c r="AJ525" s="30"/>
      <c r="AK525" s="32">
        <v>41254</v>
      </c>
      <c r="AL525" s="30">
        <v>7777</v>
      </c>
      <c r="AM525" s="30" t="s">
        <v>1550</v>
      </c>
      <c r="AN525" s="33">
        <v>7777</v>
      </c>
    </row>
    <row r="526" spans="1:40" ht="18" customHeight="1" x14ac:dyDescent="0.25">
      <c r="A526" s="28" t="s">
        <v>1926</v>
      </c>
      <c r="B526" s="29" t="s">
        <v>2310</v>
      </c>
      <c r="C526" s="30" t="s">
        <v>1924</v>
      </c>
      <c r="D526" s="30" t="s">
        <v>1924</v>
      </c>
      <c r="E526" s="30" t="s">
        <v>1924</v>
      </c>
      <c r="F526" s="30" t="s">
        <v>2312</v>
      </c>
      <c r="G526" s="30" t="s">
        <v>1249</v>
      </c>
      <c r="H526" s="30" t="s">
        <v>1237</v>
      </c>
      <c r="I526" s="30" t="s">
        <v>1128</v>
      </c>
      <c r="J526" s="30" t="s">
        <v>1887</v>
      </c>
      <c r="K526" s="30" t="s">
        <v>1116</v>
      </c>
      <c r="L526" s="30">
        <v>38.1</v>
      </c>
      <c r="M526" s="30">
        <v>0</v>
      </c>
      <c r="N526" s="30">
        <v>2.6</v>
      </c>
      <c r="O526" s="30">
        <v>0</v>
      </c>
      <c r="P526" s="30">
        <v>0</v>
      </c>
      <c r="Q526" s="30">
        <v>0</v>
      </c>
      <c r="R526" s="30">
        <v>0</v>
      </c>
      <c r="S526" s="30">
        <v>0</v>
      </c>
      <c r="T526" s="30">
        <v>0</v>
      </c>
      <c r="U526" s="30">
        <v>0</v>
      </c>
      <c r="V526" s="30">
        <v>0</v>
      </c>
      <c r="W526" s="30">
        <v>0</v>
      </c>
      <c r="X526" s="30">
        <v>0</v>
      </c>
      <c r="Y526" s="30"/>
      <c r="Z526" s="31">
        <v>2.2759999999999998</v>
      </c>
      <c r="AA526" s="30" t="b">
        <v>0</v>
      </c>
      <c r="AB526" s="29" t="s">
        <v>705</v>
      </c>
      <c r="AC526" s="30" t="b">
        <v>0</v>
      </c>
      <c r="AD526" s="29" t="s">
        <v>705</v>
      </c>
      <c r="AE526" s="29" t="s">
        <v>705</v>
      </c>
      <c r="AF526" s="29" t="s">
        <v>705</v>
      </c>
      <c r="AG526" s="29" t="s">
        <v>705</v>
      </c>
      <c r="AH526" s="30"/>
      <c r="AI526" s="30"/>
      <c r="AJ526" s="30"/>
      <c r="AK526" s="30" t="s">
        <v>1927</v>
      </c>
      <c r="AL526" s="30" t="s">
        <v>1253</v>
      </c>
      <c r="AM526" s="30"/>
      <c r="AN526" s="33"/>
    </row>
    <row r="527" spans="1:40" ht="18" customHeight="1" x14ac:dyDescent="0.25">
      <c r="A527" s="28" t="s">
        <v>1928</v>
      </c>
      <c r="B527" s="29" t="s">
        <v>2310</v>
      </c>
      <c r="C527" s="30" t="s">
        <v>1924</v>
      </c>
      <c r="D527" s="30" t="s">
        <v>1924</v>
      </c>
      <c r="E527" s="30" t="s">
        <v>1924</v>
      </c>
      <c r="F527" s="30" t="s">
        <v>2312</v>
      </c>
      <c r="G527" s="30" t="s">
        <v>1249</v>
      </c>
      <c r="H527" s="30" t="s">
        <v>1237</v>
      </c>
      <c r="I527" s="30" t="s">
        <v>1128</v>
      </c>
      <c r="J527" s="30" t="s">
        <v>1887</v>
      </c>
      <c r="K527" s="30" t="s">
        <v>1116</v>
      </c>
      <c r="L527" s="30">
        <v>38.1</v>
      </c>
      <c r="M527" s="30">
        <v>0</v>
      </c>
      <c r="N527" s="30">
        <v>3.2</v>
      </c>
      <c r="O527" s="30">
        <v>0</v>
      </c>
      <c r="P527" s="30">
        <v>0</v>
      </c>
      <c r="Q527" s="30">
        <v>0</v>
      </c>
      <c r="R527" s="30">
        <v>0</v>
      </c>
      <c r="S527" s="30">
        <v>0</v>
      </c>
      <c r="T527" s="30">
        <v>0</v>
      </c>
      <c r="U527" s="30">
        <v>0</v>
      </c>
      <c r="V527" s="30">
        <v>0</v>
      </c>
      <c r="W527" s="30">
        <v>0</v>
      </c>
      <c r="X527" s="30">
        <v>0</v>
      </c>
      <c r="Y527" s="30"/>
      <c r="Z527" s="31">
        <v>2.754</v>
      </c>
      <c r="AA527" s="30" t="b">
        <v>0</v>
      </c>
      <c r="AB527" s="29" t="s">
        <v>705</v>
      </c>
      <c r="AC527" s="30" t="b">
        <v>0</v>
      </c>
      <c r="AD527" s="29" t="s">
        <v>705</v>
      </c>
      <c r="AE527" s="29" t="s">
        <v>705</v>
      </c>
      <c r="AF527" s="29" t="s">
        <v>705</v>
      </c>
      <c r="AG527" s="29" t="s">
        <v>705</v>
      </c>
      <c r="AH527" s="30"/>
      <c r="AI527" s="30"/>
      <c r="AJ527" s="30"/>
      <c r="AK527" s="32">
        <v>44140</v>
      </c>
      <c r="AL527" s="30" t="s">
        <v>1253</v>
      </c>
      <c r="AM527" s="30"/>
      <c r="AN527" s="33"/>
    </row>
    <row r="528" spans="1:40" ht="18" customHeight="1" x14ac:dyDescent="0.25">
      <c r="A528" s="28" t="s">
        <v>1929</v>
      </c>
      <c r="B528" s="29" t="s">
        <v>2310</v>
      </c>
      <c r="C528" s="30" t="s">
        <v>1924</v>
      </c>
      <c r="D528" s="30" t="s">
        <v>1924</v>
      </c>
      <c r="E528" s="30" t="s">
        <v>1924</v>
      </c>
      <c r="F528" s="30" t="s">
        <v>2312</v>
      </c>
      <c r="G528" s="30" t="s">
        <v>1249</v>
      </c>
      <c r="H528" s="30" t="s">
        <v>1237</v>
      </c>
      <c r="I528" s="30" t="s">
        <v>1128</v>
      </c>
      <c r="J528" s="30" t="s">
        <v>1887</v>
      </c>
      <c r="K528" s="30" t="s">
        <v>1116</v>
      </c>
      <c r="L528" s="30">
        <v>40</v>
      </c>
      <c r="M528" s="30">
        <v>20</v>
      </c>
      <c r="N528" s="30">
        <v>1.6</v>
      </c>
      <c r="O528" s="30">
        <v>0</v>
      </c>
      <c r="P528" s="30">
        <v>0</v>
      </c>
      <c r="Q528" s="30">
        <v>0</v>
      </c>
      <c r="R528" s="30">
        <v>0</v>
      </c>
      <c r="S528" s="30">
        <v>0</v>
      </c>
      <c r="T528" s="30">
        <v>0</v>
      </c>
      <c r="U528" s="30">
        <v>0</v>
      </c>
      <c r="V528" s="30">
        <v>0</v>
      </c>
      <c r="W528" s="30">
        <v>0</v>
      </c>
      <c r="X528" s="30">
        <v>0</v>
      </c>
      <c r="Y528" s="30"/>
      <c r="Z528" s="31">
        <v>1.44</v>
      </c>
      <c r="AA528" s="30" t="b">
        <v>0</v>
      </c>
      <c r="AB528" s="29" t="s">
        <v>705</v>
      </c>
      <c r="AC528" s="30" t="b">
        <v>0</v>
      </c>
      <c r="AD528" s="29" t="s">
        <v>705</v>
      </c>
      <c r="AE528" s="29" t="s">
        <v>705</v>
      </c>
      <c r="AF528" s="29" t="s">
        <v>705</v>
      </c>
      <c r="AG528" s="29" t="s">
        <v>705</v>
      </c>
      <c r="AH528" s="30" t="s">
        <v>2313</v>
      </c>
      <c r="AI528" s="30">
        <v>38.1</v>
      </c>
      <c r="AJ528" s="30"/>
      <c r="AK528" s="32">
        <v>42073</v>
      </c>
      <c r="AL528" s="30" t="s">
        <v>1253</v>
      </c>
      <c r="AM528" s="32">
        <v>44934</v>
      </c>
      <c r="AN528" s="33" t="s">
        <v>1729</v>
      </c>
    </row>
    <row r="529" spans="1:40" ht="18" customHeight="1" x14ac:dyDescent="0.25">
      <c r="A529" s="28" t="s">
        <v>1930</v>
      </c>
      <c r="B529" s="29" t="s">
        <v>2310</v>
      </c>
      <c r="C529" s="30" t="s">
        <v>1924</v>
      </c>
      <c r="D529" s="30" t="s">
        <v>1924</v>
      </c>
      <c r="E529" s="30" t="s">
        <v>1924</v>
      </c>
      <c r="F529" s="30" t="s">
        <v>2312</v>
      </c>
      <c r="G529" s="30" t="s">
        <v>1249</v>
      </c>
      <c r="H529" s="30" t="s">
        <v>1237</v>
      </c>
      <c r="I529" s="30" t="s">
        <v>1128</v>
      </c>
      <c r="J529" s="30" t="s">
        <v>1887</v>
      </c>
      <c r="K529" s="30" t="s">
        <v>1116</v>
      </c>
      <c r="L529" s="30">
        <v>40</v>
      </c>
      <c r="M529" s="30">
        <v>25</v>
      </c>
      <c r="N529" s="30">
        <v>2</v>
      </c>
      <c r="O529" s="30">
        <v>0</v>
      </c>
      <c r="P529" s="30">
        <v>0</v>
      </c>
      <c r="Q529" s="30">
        <v>0</v>
      </c>
      <c r="R529" s="30">
        <v>0</v>
      </c>
      <c r="S529" s="30">
        <v>0</v>
      </c>
      <c r="T529" s="30">
        <v>0</v>
      </c>
      <c r="U529" s="30">
        <v>0</v>
      </c>
      <c r="V529" s="30">
        <v>0</v>
      </c>
      <c r="W529" s="30">
        <v>0</v>
      </c>
      <c r="X529" s="30">
        <v>0</v>
      </c>
      <c r="Y529" s="30"/>
      <c r="Z529" s="31">
        <v>1.923</v>
      </c>
      <c r="AA529" s="30" t="b">
        <v>0</v>
      </c>
      <c r="AB529" s="29" t="s">
        <v>705</v>
      </c>
      <c r="AC529" s="30" t="b">
        <v>0</v>
      </c>
      <c r="AD529" s="29" t="s">
        <v>705</v>
      </c>
      <c r="AE529" s="29" t="s">
        <v>705</v>
      </c>
      <c r="AF529" s="29" t="s">
        <v>705</v>
      </c>
      <c r="AG529" s="29" t="s">
        <v>705</v>
      </c>
      <c r="AH529" s="30" t="s">
        <v>2313</v>
      </c>
      <c r="AI529" s="30">
        <v>41</v>
      </c>
      <c r="AJ529" s="30"/>
      <c r="AK529" s="30" t="s">
        <v>1856</v>
      </c>
      <c r="AL529" s="30" t="s">
        <v>1253</v>
      </c>
      <c r="AM529" s="32">
        <v>44934</v>
      </c>
      <c r="AN529" s="33" t="s">
        <v>1729</v>
      </c>
    </row>
    <row r="530" spans="1:40" ht="18" customHeight="1" x14ac:dyDescent="0.25">
      <c r="A530" s="28" t="s">
        <v>1931</v>
      </c>
      <c r="B530" s="29" t="s">
        <v>2310</v>
      </c>
      <c r="C530" s="30" t="s">
        <v>1924</v>
      </c>
      <c r="D530" s="30" t="s">
        <v>1924</v>
      </c>
      <c r="E530" s="30" t="s">
        <v>1924</v>
      </c>
      <c r="F530" s="30" t="s">
        <v>2312</v>
      </c>
      <c r="G530" s="30" t="s">
        <v>1249</v>
      </c>
      <c r="H530" s="30" t="s">
        <v>1237</v>
      </c>
      <c r="I530" s="30" t="s">
        <v>1128</v>
      </c>
      <c r="J530" s="30" t="s">
        <v>1887</v>
      </c>
      <c r="K530" s="30" t="s">
        <v>1116</v>
      </c>
      <c r="L530" s="30">
        <v>42.7</v>
      </c>
      <c r="M530" s="30">
        <v>0</v>
      </c>
      <c r="N530" s="30">
        <v>1.4</v>
      </c>
      <c r="O530" s="30">
        <v>0</v>
      </c>
      <c r="P530" s="30">
        <v>0</v>
      </c>
      <c r="Q530" s="30">
        <v>0</v>
      </c>
      <c r="R530" s="30">
        <v>0</v>
      </c>
      <c r="S530" s="30">
        <v>0</v>
      </c>
      <c r="T530" s="30">
        <v>0</v>
      </c>
      <c r="U530" s="30">
        <v>0</v>
      </c>
      <c r="V530" s="30">
        <v>0</v>
      </c>
      <c r="W530" s="30">
        <v>0</v>
      </c>
      <c r="X530" s="30">
        <v>0</v>
      </c>
      <c r="Y530" s="30"/>
      <c r="Z530" s="31">
        <v>1.4259999999999999</v>
      </c>
      <c r="AA530" s="30" t="b">
        <v>0</v>
      </c>
      <c r="AB530" s="29" t="s">
        <v>705</v>
      </c>
      <c r="AC530" s="30" t="b">
        <v>0</v>
      </c>
      <c r="AD530" s="29" t="s">
        <v>705</v>
      </c>
      <c r="AE530" s="29" t="s">
        <v>705</v>
      </c>
      <c r="AF530" s="29" t="s">
        <v>705</v>
      </c>
      <c r="AG530" s="29" t="s">
        <v>705</v>
      </c>
      <c r="AH530" s="30"/>
      <c r="AI530" s="30"/>
      <c r="AJ530" s="30"/>
      <c r="AK530" s="30" t="s">
        <v>1932</v>
      </c>
      <c r="AL530" s="30" t="s">
        <v>1253</v>
      </c>
      <c r="AM530" s="30"/>
      <c r="AN530" s="33"/>
    </row>
    <row r="531" spans="1:40" ht="18" customHeight="1" x14ac:dyDescent="0.25">
      <c r="A531" s="28" t="s">
        <v>1933</v>
      </c>
      <c r="B531" s="29" t="s">
        <v>2310</v>
      </c>
      <c r="C531" s="30" t="s">
        <v>1924</v>
      </c>
      <c r="D531" s="30" t="s">
        <v>1924</v>
      </c>
      <c r="E531" s="30" t="s">
        <v>1924</v>
      </c>
      <c r="F531" s="30" t="s">
        <v>2312</v>
      </c>
      <c r="G531" s="30" t="s">
        <v>1249</v>
      </c>
      <c r="H531" s="30" t="s">
        <v>1237</v>
      </c>
      <c r="I531" s="30" t="s">
        <v>1128</v>
      </c>
      <c r="J531" s="30" t="s">
        <v>1887</v>
      </c>
      <c r="K531" s="30" t="s">
        <v>1116</v>
      </c>
      <c r="L531" s="30">
        <v>42.7</v>
      </c>
      <c r="M531" s="30">
        <v>0</v>
      </c>
      <c r="N531" s="30">
        <v>1.6</v>
      </c>
      <c r="O531" s="30">
        <v>0</v>
      </c>
      <c r="P531" s="30">
        <v>0</v>
      </c>
      <c r="Q531" s="30">
        <v>0</v>
      </c>
      <c r="R531" s="30">
        <v>0</v>
      </c>
      <c r="S531" s="30">
        <v>0</v>
      </c>
      <c r="T531" s="30">
        <v>0</v>
      </c>
      <c r="U531" s="30">
        <v>0</v>
      </c>
      <c r="V531" s="30">
        <v>0</v>
      </c>
      <c r="W531" s="30">
        <v>0</v>
      </c>
      <c r="X531" s="30">
        <v>0</v>
      </c>
      <c r="Y531" s="30"/>
      <c r="Z531" s="31">
        <v>1.6220000000000001</v>
      </c>
      <c r="AA531" s="30" t="b">
        <v>0</v>
      </c>
      <c r="AB531" s="29" t="s">
        <v>705</v>
      </c>
      <c r="AC531" s="30" t="b">
        <v>0</v>
      </c>
      <c r="AD531" s="29" t="s">
        <v>705</v>
      </c>
      <c r="AE531" s="29" t="s">
        <v>705</v>
      </c>
      <c r="AF531" s="29" t="s">
        <v>705</v>
      </c>
      <c r="AG531" s="29" t="s">
        <v>705</v>
      </c>
      <c r="AH531" s="30"/>
      <c r="AI531" s="30"/>
      <c r="AJ531" s="30"/>
      <c r="AK531" s="32">
        <v>41254</v>
      </c>
      <c r="AL531" s="30">
        <v>7777</v>
      </c>
      <c r="AM531" s="30" t="s">
        <v>1550</v>
      </c>
      <c r="AN531" s="33">
        <v>7777</v>
      </c>
    </row>
    <row r="532" spans="1:40" ht="18" customHeight="1" x14ac:dyDescent="0.25">
      <c r="A532" s="28" t="s">
        <v>1934</v>
      </c>
      <c r="B532" s="29" t="s">
        <v>2310</v>
      </c>
      <c r="C532" s="30" t="s">
        <v>1924</v>
      </c>
      <c r="D532" s="30" t="s">
        <v>1924</v>
      </c>
      <c r="E532" s="30" t="s">
        <v>1924</v>
      </c>
      <c r="F532" s="30" t="s">
        <v>2312</v>
      </c>
      <c r="G532" s="30" t="s">
        <v>1249</v>
      </c>
      <c r="H532" s="30" t="s">
        <v>1237</v>
      </c>
      <c r="I532" s="30" t="s">
        <v>1128</v>
      </c>
      <c r="J532" s="30" t="s">
        <v>1887</v>
      </c>
      <c r="K532" s="30" t="s">
        <v>1116</v>
      </c>
      <c r="L532" s="30">
        <v>42.7</v>
      </c>
      <c r="M532" s="30">
        <v>0</v>
      </c>
      <c r="N532" s="30">
        <v>2</v>
      </c>
      <c r="O532" s="30">
        <v>0</v>
      </c>
      <c r="P532" s="30">
        <v>0</v>
      </c>
      <c r="Q532" s="30">
        <v>0</v>
      </c>
      <c r="R532" s="30">
        <v>0</v>
      </c>
      <c r="S532" s="30">
        <v>0</v>
      </c>
      <c r="T532" s="30">
        <v>0</v>
      </c>
      <c r="U532" s="30">
        <v>0</v>
      </c>
      <c r="V532" s="30">
        <v>0</v>
      </c>
      <c r="W532" s="30">
        <v>0</v>
      </c>
      <c r="X532" s="30">
        <v>0</v>
      </c>
      <c r="Y532" s="30"/>
      <c r="Z532" s="31">
        <v>2.0070000000000001</v>
      </c>
      <c r="AA532" s="30" t="b">
        <v>0</v>
      </c>
      <c r="AB532" s="29" t="s">
        <v>705</v>
      </c>
      <c r="AC532" s="30" t="b">
        <v>0</v>
      </c>
      <c r="AD532" s="29" t="s">
        <v>705</v>
      </c>
      <c r="AE532" s="29" t="s">
        <v>705</v>
      </c>
      <c r="AF532" s="29" t="s">
        <v>705</v>
      </c>
      <c r="AG532" s="29" t="s">
        <v>705</v>
      </c>
      <c r="AH532" s="30"/>
      <c r="AI532" s="30"/>
      <c r="AJ532" s="30"/>
      <c r="AK532" s="32">
        <v>41254</v>
      </c>
      <c r="AL532" s="30">
        <v>7777</v>
      </c>
      <c r="AM532" s="30" t="s">
        <v>1550</v>
      </c>
      <c r="AN532" s="33">
        <v>7777</v>
      </c>
    </row>
    <row r="533" spans="1:40" ht="18" customHeight="1" x14ac:dyDescent="0.25">
      <c r="A533" s="28" t="s">
        <v>1935</v>
      </c>
      <c r="B533" s="29" t="s">
        <v>2310</v>
      </c>
      <c r="C533" s="30" t="s">
        <v>1924</v>
      </c>
      <c r="D533" s="30" t="s">
        <v>1924</v>
      </c>
      <c r="E533" s="30" t="s">
        <v>1924</v>
      </c>
      <c r="F533" s="30" t="s">
        <v>2312</v>
      </c>
      <c r="G533" s="30" t="s">
        <v>1249</v>
      </c>
      <c r="H533" s="30" t="s">
        <v>1237</v>
      </c>
      <c r="I533" s="30" t="s">
        <v>1128</v>
      </c>
      <c r="J533" s="30" t="s">
        <v>1887</v>
      </c>
      <c r="K533" s="30" t="s">
        <v>1116</v>
      </c>
      <c r="L533" s="30">
        <v>42.7</v>
      </c>
      <c r="M533" s="30">
        <v>0</v>
      </c>
      <c r="N533" s="30">
        <v>2.2999999999999998</v>
      </c>
      <c r="O533" s="30">
        <v>0</v>
      </c>
      <c r="P533" s="30">
        <v>0</v>
      </c>
      <c r="Q533" s="30">
        <v>0</v>
      </c>
      <c r="R533" s="30">
        <v>0</v>
      </c>
      <c r="S533" s="30">
        <v>0</v>
      </c>
      <c r="T533" s="30">
        <v>0</v>
      </c>
      <c r="U533" s="30">
        <v>0</v>
      </c>
      <c r="V533" s="30">
        <v>0</v>
      </c>
      <c r="W533" s="30">
        <v>0</v>
      </c>
      <c r="X533" s="30">
        <v>0</v>
      </c>
      <c r="Y533" s="30"/>
      <c r="Z533" s="31">
        <v>2.2909999999999999</v>
      </c>
      <c r="AA533" s="30" t="b">
        <v>0</v>
      </c>
      <c r="AB533" s="29" t="s">
        <v>705</v>
      </c>
      <c r="AC533" s="30" t="b">
        <v>0</v>
      </c>
      <c r="AD533" s="29" t="s">
        <v>705</v>
      </c>
      <c r="AE533" s="29" t="s">
        <v>705</v>
      </c>
      <c r="AF533" s="29" t="s">
        <v>705</v>
      </c>
      <c r="AG533" s="29" t="s">
        <v>705</v>
      </c>
      <c r="AH533" s="30"/>
      <c r="AI533" s="30"/>
      <c r="AJ533" s="30"/>
      <c r="AK533" s="32">
        <v>44409</v>
      </c>
      <c r="AL533" s="30" t="s">
        <v>1253</v>
      </c>
      <c r="AM533" s="30"/>
      <c r="AN533" s="33"/>
    </row>
    <row r="534" spans="1:40" ht="18" customHeight="1" x14ac:dyDescent="0.25">
      <c r="A534" s="28" t="s">
        <v>1936</v>
      </c>
      <c r="B534" s="29" t="s">
        <v>2310</v>
      </c>
      <c r="C534" s="30" t="s">
        <v>1924</v>
      </c>
      <c r="D534" s="30" t="s">
        <v>1924</v>
      </c>
      <c r="E534" s="30" t="s">
        <v>1924</v>
      </c>
      <c r="F534" s="30" t="s">
        <v>2312</v>
      </c>
      <c r="G534" s="30" t="s">
        <v>1249</v>
      </c>
      <c r="H534" s="30" t="s">
        <v>1237</v>
      </c>
      <c r="I534" s="30" t="s">
        <v>1128</v>
      </c>
      <c r="J534" s="30" t="s">
        <v>1887</v>
      </c>
      <c r="K534" s="30" t="s">
        <v>1116</v>
      </c>
      <c r="L534" s="30">
        <v>42.7</v>
      </c>
      <c r="M534" s="30">
        <v>0</v>
      </c>
      <c r="N534" s="30">
        <v>3.2</v>
      </c>
      <c r="O534" s="30">
        <v>0</v>
      </c>
      <c r="P534" s="30">
        <v>0</v>
      </c>
      <c r="Q534" s="30">
        <v>0</v>
      </c>
      <c r="R534" s="30">
        <v>0</v>
      </c>
      <c r="S534" s="30">
        <v>0</v>
      </c>
      <c r="T534" s="30">
        <v>0</v>
      </c>
      <c r="U534" s="30">
        <v>0</v>
      </c>
      <c r="V534" s="30">
        <v>0</v>
      </c>
      <c r="W534" s="30">
        <v>0</v>
      </c>
      <c r="X534" s="30">
        <v>0</v>
      </c>
      <c r="Y534" s="30"/>
      <c r="Z534" s="31">
        <v>3.117</v>
      </c>
      <c r="AA534" s="30" t="b">
        <v>0</v>
      </c>
      <c r="AB534" s="29" t="s">
        <v>705</v>
      </c>
      <c r="AC534" s="30" t="b">
        <v>0</v>
      </c>
      <c r="AD534" s="29" t="s">
        <v>705</v>
      </c>
      <c r="AE534" s="29" t="s">
        <v>705</v>
      </c>
      <c r="AF534" s="29" t="s">
        <v>705</v>
      </c>
      <c r="AG534" s="29" t="s">
        <v>705</v>
      </c>
      <c r="AH534" s="30"/>
      <c r="AI534" s="30"/>
      <c r="AJ534" s="30"/>
      <c r="AK534" s="32">
        <v>43840</v>
      </c>
      <c r="AL534" s="30" t="s">
        <v>1253</v>
      </c>
      <c r="AM534" s="30"/>
      <c r="AN534" s="33"/>
    </row>
    <row r="535" spans="1:40" ht="18" customHeight="1" x14ac:dyDescent="0.25">
      <c r="A535" s="28" t="s">
        <v>1937</v>
      </c>
      <c r="B535" s="29" t="s">
        <v>2310</v>
      </c>
      <c r="C535" s="30" t="s">
        <v>1924</v>
      </c>
      <c r="D535" s="30" t="s">
        <v>1924</v>
      </c>
      <c r="E535" s="30" t="s">
        <v>1924</v>
      </c>
      <c r="F535" s="30" t="s">
        <v>2312</v>
      </c>
      <c r="G535" s="30" t="s">
        <v>1249</v>
      </c>
      <c r="H535" s="30" t="s">
        <v>1237</v>
      </c>
      <c r="I535" s="30" t="s">
        <v>1128</v>
      </c>
      <c r="J535" s="30" t="s">
        <v>1887</v>
      </c>
      <c r="K535" s="30" t="s">
        <v>1116</v>
      </c>
      <c r="L535" s="30">
        <v>42.7</v>
      </c>
      <c r="M535" s="30">
        <v>0</v>
      </c>
      <c r="N535" s="30">
        <v>3.5</v>
      </c>
      <c r="O535" s="30">
        <v>0</v>
      </c>
      <c r="P535" s="30">
        <v>0</v>
      </c>
      <c r="Q535" s="30">
        <v>0</v>
      </c>
      <c r="R535" s="30">
        <v>0</v>
      </c>
      <c r="S535" s="30">
        <v>0</v>
      </c>
      <c r="T535" s="30">
        <v>0</v>
      </c>
      <c r="U535" s="30">
        <v>0</v>
      </c>
      <c r="V535" s="30">
        <v>0</v>
      </c>
      <c r="W535" s="30">
        <v>0</v>
      </c>
      <c r="X535" s="30">
        <v>0</v>
      </c>
      <c r="Y535" s="30"/>
      <c r="Z535" s="31">
        <v>3.383</v>
      </c>
      <c r="AA535" s="30" t="b">
        <v>0</v>
      </c>
      <c r="AB535" s="29" t="s">
        <v>705</v>
      </c>
      <c r="AC535" s="30" t="b">
        <v>0</v>
      </c>
      <c r="AD535" s="29" t="s">
        <v>705</v>
      </c>
      <c r="AE535" s="29" t="s">
        <v>705</v>
      </c>
      <c r="AF535" s="29" t="s">
        <v>705</v>
      </c>
      <c r="AG535" s="29" t="s">
        <v>705</v>
      </c>
      <c r="AH535" s="30"/>
      <c r="AI535" s="30"/>
      <c r="AJ535" s="30"/>
      <c r="AK535" s="32">
        <v>43840</v>
      </c>
      <c r="AL535" s="30" t="s">
        <v>1253</v>
      </c>
      <c r="AM535" s="32">
        <v>43840</v>
      </c>
      <c r="AN535" s="33" t="s">
        <v>1253</v>
      </c>
    </row>
    <row r="536" spans="1:40" ht="18" customHeight="1" x14ac:dyDescent="0.25">
      <c r="A536" s="28" t="s">
        <v>1938</v>
      </c>
      <c r="B536" s="29" t="s">
        <v>2310</v>
      </c>
      <c r="C536" s="30" t="s">
        <v>1924</v>
      </c>
      <c r="D536" s="30" t="s">
        <v>1924</v>
      </c>
      <c r="E536" s="30" t="s">
        <v>1924</v>
      </c>
      <c r="F536" s="30" t="s">
        <v>2312</v>
      </c>
      <c r="G536" s="30" t="s">
        <v>1249</v>
      </c>
      <c r="H536" s="30" t="s">
        <v>1237</v>
      </c>
      <c r="I536" s="30" t="s">
        <v>1128</v>
      </c>
      <c r="J536" s="30" t="s">
        <v>1887</v>
      </c>
      <c r="K536" s="30" t="s">
        <v>1116</v>
      </c>
      <c r="L536" s="30">
        <v>45</v>
      </c>
      <c r="M536" s="30">
        <v>0</v>
      </c>
      <c r="N536" s="30">
        <v>2</v>
      </c>
      <c r="O536" s="30">
        <v>0</v>
      </c>
      <c r="P536" s="30">
        <v>0</v>
      </c>
      <c r="Q536" s="30">
        <v>0</v>
      </c>
      <c r="R536" s="30">
        <v>0</v>
      </c>
      <c r="S536" s="30">
        <v>0</v>
      </c>
      <c r="T536" s="30">
        <v>0</v>
      </c>
      <c r="U536" s="30">
        <v>0</v>
      </c>
      <c r="V536" s="30">
        <v>0</v>
      </c>
      <c r="W536" s="30">
        <v>0</v>
      </c>
      <c r="X536" s="30">
        <v>0</v>
      </c>
      <c r="Y536" s="30"/>
      <c r="Z536" s="31">
        <v>2.121</v>
      </c>
      <c r="AA536" s="30" t="b">
        <v>0</v>
      </c>
      <c r="AB536" s="29" t="s">
        <v>705</v>
      </c>
      <c r="AC536" s="30" t="b">
        <v>0</v>
      </c>
      <c r="AD536" s="29" t="s">
        <v>705</v>
      </c>
      <c r="AE536" s="29" t="s">
        <v>705</v>
      </c>
      <c r="AF536" s="29" t="s">
        <v>705</v>
      </c>
      <c r="AG536" s="29" t="s">
        <v>705</v>
      </c>
      <c r="AH536" s="30"/>
      <c r="AI536" s="30"/>
      <c r="AJ536" s="30"/>
      <c r="AK536" s="30" t="s">
        <v>1342</v>
      </c>
      <c r="AL536" s="30" t="s">
        <v>1253</v>
      </c>
      <c r="AM536" s="30"/>
      <c r="AN536" s="33"/>
    </row>
    <row r="537" spans="1:40" ht="18" customHeight="1" x14ac:dyDescent="0.25">
      <c r="A537" s="28" t="s">
        <v>1939</v>
      </c>
      <c r="B537" s="29" t="s">
        <v>2310</v>
      </c>
      <c r="C537" s="30" t="s">
        <v>1924</v>
      </c>
      <c r="D537" s="30" t="s">
        <v>1924</v>
      </c>
      <c r="E537" s="30" t="s">
        <v>1924</v>
      </c>
      <c r="F537" s="30" t="s">
        <v>2312</v>
      </c>
      <c r="G537" s="30" t="s">
        <v>1249</v>
      </c>
      <c r="H537" s="30" t="s">
        <v>1237</v>
      </c>
      <c r="I537" s="30" t="s">
        <v>1128</v>
      </c>
      <c r="J537" s="30" t="s">
        <v>1887</v>
      </c>
      <c r="K537" s="30" t="s">
        <v>1116</v>
      </c>
      <c r="L537" s="30">
        <v>45</v>
      </c>
      <c r="M537" s="30">
        <v>0</v>
      </c>
      <c r="N537" s="30">
        <v>2.2999999999999998</v>
      </c>
      <c r="O537" s="30">
        <v>0</v>
      </c>
      <c r="P537" s="30">
        <v>0</v>
      </c>
      <c r="Q537" s="30">
        <v>0</v>
      </c>
      <c r="R537" s="30">
        <v>0</v>
      </c>
      <c r="S537" s="30">
        <v>0</v>
      </c>
      <c r="T537" s="30">
        <v>0</v>
      </c>
      <c r="U537" s="30">
        <v>0</v>
      </c>
      <c r="V537" s="30">
        <v>0</v>
      </c>
      <c r="W537" s="30">
        <v>0</v>
      </c>
      <c r="X537" s="30">
        <v>0</v>
      </c>
      <c r="Y537" s="30"/>
      <c r="Z537" s="31">
        <v>2.4220000000000002</v>
      </c>
      <c r="AA537" s="30" t="b">
        <v>0</v>
      </c>
      <c r="AB537" s="29" t="s">
        <v>705</v>
      </c>
      <c r="AC537" s="30" t="b">
        <v>0</v>
      </c>
      <c r="AD537" s="29" t="s">
        <v>705</v>
      </c>
      <c r="AE537" s="29" t="s">
        <v>705</v>
      </c>
      <c r="AF537" s="29" t="s">
        <v>705</v>
      </c>
      <c r="AG537" s="29" t="s">
        <v>705</v>
      </c>
      <c r="AH537" s="30"/>
      <c r="AI537" s="30"/>
      <c r="AJ537" s="30"/>
      <c r="AK537" s="30" t="s">
        <v>1940</v>
      </c>
      <c r="AL537" s="30" t="s">
        <v>1253</v>
      </c>
      <c r="AM537" s="30"/>
      <c r="AN537" s="33"/>
    </row>
    <row r="538" spans="1:40" ht="18" customHeight="1" x14ac:dyDescent="0.25">
      <c r="A538" s="28" t="s">
        <v>1941</v>
      </c>
      <c r="B538" s="29" t="s">
        <v>2310</v>
      </c>
      <c r="C538" s="30" t="s">
        <v>1924</v>
      </c>
      <c r="D538" s="30" t="s">
        <v>1924</v>
      </c>
      <c r="E538" s="30" t="s">
        <v>1924</v>
      </c>
      <c r="F538" s="30" t="s">
        <v>2312</v>
      </c>
      <c r="G538" s="30" t="s">
        <v>1249</v>
      </c>
      <c r="H538" s="30" t="s">
        <v>1237</v>
      </c>
      <c r="I538" s="30" t="s">
        <v>1128</v>
      </c>
      <c r="J538" s="30" t="s">
        <v>1887</v>
      </c>
      <c r="K538" s="30" t="s">
        <v>1116</v>
      </c>
      <c r="L538" s="30">
        <v>48.6</v>
      </c>
      <c r="M538" s="30">
        <v>0</v>
      </c>
      <c r="N538" s="30">
        <v>2</v>
      </c>
      <c r="O538" s="30">
        <v>0</v>
      </c>
      <c r="P538" s="30">
        <v>0</v>
      </c>
      <c r="Q538" s="30">
        <v>0</v>
      </c>
      <c r="R538" s="30">
        <v>0</v>
      </c>
      <c r="S538" s="30">
        <v>0</v>
      </c>
      <c r="T538" s="30">
        <v>0</v>
      </c>
      <c r="U538" s="30">
        <v>0</v>
      </c>
      <c r="V538" s="30">
        <v>0</v>
      </c>
      <c r="W538" s="30">
        <v>0</v>
      </c>
      <c r="X538" s="30">
        <v>0</v>
      </c>
      <c r="Y538" s="30"/>
      <c r="Z538" s="31">
        <v>2.298</v>
      </c>
      <c r="AA538" s="30" t="b">
        <v>0</v>
      </c>
      <c r="AB538" s="29" t="s">
        <v>705</v>
      </c>
      <c r="AC538" s="30" t="b">
        <v>0</v>
      </c>
      <c r="AD538" s="29" t="s">
        <v>705</v>
      </c>
      <c r="AE538" s="29" t="s">
        <v>705</v>
      </c>
      <c r="AF538" s="29" t="s">
        <v>705</v>
      </c>
      <c r="AG538" s="29" t="s">
        <v>705</v>
      </c>
      <c r="AH538" s="30"/>
      <c r="AI538" s="30"/>
      <c r="AJ538" s="30"/>
      <c r="AK538" s="30" t="s">
        <v>1351</v>
      </c>
      <c r="AL538" s="30" t="s">
        <v>1253</v>
      </c>
      <c r="AM538" s="30"/>
      <c r="AN538" s="33"/>
    </row>
    <row r="539" spans="1:40" ht="18" customHeight="1" x14ac:dyDescent="0.25">
      <c r="A539" s="28" t="s">
        <v>1942</v>
      </c>
      <c r="B539" s="29" t="s">
        <v>2310</v>
      </c>
      <c r="C539" s="30" t="s">
        <v>1924</v>
      </c>
      <c r="D539" s="30" t="s">
        <v>1924</v>
      </c>
      <c r="E539" s="30" t="s">
        <v>1924</v>
      </c>
      <c r="F539" s="30" t="s">
        <v>2312</v>
      </c>
      <c r="G539" s="30" t="s">
        <v>1249</v>
      </c>
      <c r="H539" s="30" t="s">
        <v>1237</v>
      </c>
      <c r="I539" s="30" t="s">
        <v>1128</v>
      </c>
      <c r="J539" s="30" t="s">
        <v>1887</v>
      </c>
      <c r="K539" s="30" t="s">
        <v>1116</v>
      </c>
      <c r="L539" s="30">
        <v>48.6</v>
      </c>
      <c r="M539" s="30">
        <v>0</v>
      </c>
      <c r="N539" s="30">
        <v>2.6</v>
      </c>
      <c r="O539" s="30">
        <v>0</v>
      </c>
      <c r="P539" s="30">
        <v>0</v>
      </c>
      <c r="Q539" s="30">
        <v>0</v>
      </c>
      <c r="R539" s="30">
        <v>0</v>
      </c>
      <c r="S539" s="30">
        <v>0</v>
      </c>
      <c r="T539" s="30">
        <v>0</v>
      </c>
      <c r="U539" s="30">
        <v>0</v>
      </c>
      <c r="V539" s="30">
        <v>0</v>
      </c>
      <c r="W539" s="30">
        <v>0</v>
      </c>
      <c r="X539" s="30">
        <v>0</v>
      </c>
      <c r="Y539" s="30"/>
      <c r="Z539" s="31">
        <v>2.9489999999999998</v>
      </c>
      <c r="AA539" s="30" t="b">
        <v>0</v>
      </c>
      <c r="AB539" s="29" t="s">
        <v>705</v>
      </c>
      <c r="AC539" s="30" t="b">
        <v>0</v>
      </c>
      <c r="AD539" s="29" t="s">
        <v>705</v>
      </c>
      <c r="AE539" s="29" t="s">
        <v>705</v>
      </c>
      <c r="AF539" s="29" t="s">
        <v>705</v>
      </c>
      <c r="AG539" s="29" t="s">
        <v>705</v>
      </c>
      <c r="AH539" s="30"/>
      <c r="AI539" s="30"/>
      <c r="AJ539" s="30"/>
      <c r="AK539" s="32">
        <v>43840</v>
      </c>
      <c r="AL539" s="30" t="s">
        <v>1253</v>
      </c>
      <c r="AM539" s="30"/>
      <c r="AN539" s="33"/>
    </row>
    <row r="540" spans="1:40" ht="18" customHeight="1" x14ac:dyDescent="0.25">
      <c r="A540" s="28" t="s">
        <v>1943</v>
      </c>
      <c r="B540" s="29" t="s">
        <v>2310</v>
      </c>
      <c r="C540" s="30" t="s">
        <v>1924</v>
      </c>
      <c r="D540" s="30" t="s">
        <v>1924</v>
      </c>
      <c r="E540" s="30" t="s">
        <v>1924</v>
      </c>
      <c r="F540" s="30" t="s">
        <v>2312</v>
      </c>
      <c r="G540" s="30" t="s">
        <v>1249</v>
      </c>
      <c r="H540" s="30" t="s">
        <v>1237</v>
      </c>
      <c r="I540" s="30" t="s">
        <v>1128</v>
      </c>
      <c r="J540" s="30" t="s">
        <v>1887</v>
      </c>
      <c r="K540" s="30" t="s">
        <v>1116</v>
      </c>
      <c r="L540" s="30">
        <v>48.6</v>
      </c>
      <c r="M540" s="30">
        <v>0</v>
      </c>
      <c r="N540" s="30">
        <v>3.5</v>
      </c>
      <c r="O540" s="30">
        <v>0</v>
      </c>
      <c r="P540" s="30">
        <v>0</v>
      </c>
      <c r="Q540" s="30">
        <v>0</v>
      </c>
      <c r="R540" s="30">
        <v>0</v>
      </c>
      <c r="S540" s="30">
        <v>0</v>
      </c>
      <c r="T540" s="30">
        <v>0</v>
      </c>
      <c r="U540" s="30">
        <v>0</v>
      </c>
      <c r="V540" s="30">
        <v>0</v>
      </c>
      <c r="W540" s="30">
        <v>0</v>
      </c>
      <c r="X540" s="30">
        <v>0</v>
      </c>
      <c r="Y540" s="30"/>
      <c r="Z540" s="31">
        <v>3.8929999999999998</v>
      </c>
      <c r="AA540" s="30" t="b">
        <v>0</v>
      </c>
      <c r="AB540" s="29" t="s">
        <v>705</v>
      </c>
      <c r="AC540" s="30" t="b">
        <v>0</v>
      </c>
      <c r="AD540" s="29" t="s">
        <v>705</v>
      </c>
      <c r="AE540" s="29" t="s">
        <v>705</v>
      </c>
      <c r="AF540" s="29" t="s">
        <v>705</v>
      </c>
      <c r="AG540" s="29" t="s">
        <v>705</v>
      </c>
      <c r="AH540" s="30"/>
      <c r="AI540" s="30"/>
      <c r="AJ540" s="30"/>
      <c r="AK540" s="32">
        <v>41254</v>
      </c>
      <c r="AL540" s="30">
        <v>7777</v>
      </c>
      <c r="AM540" s="30" t="s">
        <v>1550</v>
      </c>
      <c r="AN540" s="33">
        <v>7777</v>
      </c>
    </row>
    <row r="541" spans="1:40" ht="18" customHeight="1" x14ac:dyDescent="0.25">
      <c r="A541" s="28" t="s">
        <v>1944</v>
      </c>
      <c r="B541" s="29" t="s">
        <v>2310</v>
      </c>
      <c r="C541" s="30" t="s">
        <v>1924</v>
      </c>
      <c r="D541" s="30" t="s">
        <v>1924</v>
      </c>
      <c r="E541" s="30" t="s">
        <v>1924</v>
      </c>
      <c r="F541" s="30" t="s">
        <v>2312</v>
      </c>
      <c r="G541" s="30" t="s">
        <v>1249</v>
      </c>
      <c r="H541" s="30" t="s">
        <v>1237</v>
      </c>
      <c r="I541" s="30" t="s">
        <v>1128</v>
      </c>
      <c r="J541" s="30" t="s">
        <v>1887</v>
      </c>
      <c r="K541" s="30" t="s">
        <v>1116</v>
      </c>
      <c r="L541" s="30">
        <v>50.8</v>
      </c>
      <c r="M541" s="30">
        <v>0</v>
      </c>
      <c r="N541" s="30">
        <v>2.2999999999999998</v>
      </c>
      <c r="O541" s="30">
        <v>0</v>
      </c>
      <c r="P541" s="30">
        <v>0</v>
      </c>
      <c r="Q541" s="30">
        <v>0</v>
      </c>
      <c r="R541" s="30">
        <v>0</v>
      </c>
      <c r="S541" s="30">
        <v>0</v>
      </c>
      <c r="T541" s="30">
        <v>0</v>
      </c>
      <c r="U541" s="30">
        <v>0</v>
      </c>
      <c r="V541" s="30">
        <v>0</v>
      </c>
      <c r="W541" s="30">
        <v>0</v>
      </c>
      <c r="X541" s="30">
        <v>0</v>
      </c>
      <c r="Y541" s="30"/>
      <c r="Z541" s="31">
        <v>2.7509999999999999</v>
      </c>
      <c r="AA541" s="30" t="b">
        <v>0</v>
      </c>
      <c r="AB541" s="29" t="s">
        <v>705</v>
      </c>
      <c r="AC541" s="30" t="b">
        <v>0</v>
      </c>
      <c r="AD541" s="29" t="s">
        <v>705</v>
      </c>
      <c r="AE541" s="29" t="s">
        <v>705</v>
      </c>
      <c r="AF541" s="29" t="s">
        <v>705</v>
      </c>
      <c r="AG541" s="29" t="s">
        <v>705</v>
      </c>
      <c r="AH541" s="30"/>
      <c r="AI541" s="30"/>
      <c r="AJ541" s="30"/>
      <c r="AK541" s="32">
        <v>43836</v>
      </c>
      <c r="AL541" s="30" t="s">
        <v>1253</v>
      </c>
      <c r="AM541" s="30"/>
      <c r="AN541" s="33"/>
    </row>
    <row r="542" spans="1:40" ht="18" customHeight="1" x14ac:dyDescent="0.25">
      <c r="A542" s="28" t="s">
        <v>1945</v>
      </c>
      <c r="B542" s="29" t="s">
        <v>2310</v>
      </c>
      <c r="C542" s="30" t="s">
        <v>1924</v>
      </c>
      <c r="D542" s="30" t="s">
        <v>1924</v>
      </c>
      <c r="E542" s="30" t="s">
        <v>1924</v>
      </c>
      <c r="F542" s="30" t="s">
        <v>2312</v>
      </c>
      <c r="G542" s="30" t="s">
        <v>1249</v>
      </c>
      <c r="H542" s="30" t="s">
        <v>1237</v>
      </c>
      <c r="I542" s="30" t="s">
        <v>1128</v>
      </c>
      <c r="J542" s="30" t="s">
        <v>1887</v>
      </c>
      <c r="K542" s="30" t="s">
        <v>1116</v>
      </c>
      <c r="L542" s="30">
        <v>54</v>
      </c>
      <c r="M542" s="30">
        <v>0</v>
      </c>
      <c r="N542" s="30">
        <v>2.6</v>
      </c>
      <c r="O542" s="30">
        <v>0</v>
      </c>
      <c r="P542" s="30">
        <v>0</v>
      </c>
      <c r="Q542" s="30">
        <v>0</v>
      </c>
      <c r="R542" s="30">
        <v>0</v>
      </c>
      <c r="S542" s="30">
        <v>0</v>
      </c>
      <c r="T542" s="30">
        <v>0</v>
      </c>
      <c r="U542" s="30">
        <v>0</v>
      </c>
      <c r="V542" s="30">
        <v>0</v>
      </c>
      <c r="W542" s="30">
        <v>0</v>
      </c>
      <c r="X542" s="30">
        <v>0</v>
      </c>
      <c r="Y542" s="30"/>
      <c r="Z542" s="31">
        <v>3.2959999999999998</v>
      </c>
      <c r="AA542" s="30" t="b">
        <v>0</v>
      </c>
      <c r="AB542" s="29" t="s">
        <v>705</v>
      </c>
      <c r="AC542" s="30" t="b">
        <v>0</v>
      </c>
      <c r="AD542" s="29" t="s">
        <v>705</v>
      </c>
      <c r="AE542" s="29" t="s">
        <v>705</v>
      </c>
      <c r="AF542" s="29" t="s">
        <v>705</v>
      </c>
      <c r="AG542" s="29" t="s">
        <v>705</v>
      </c>
      <c r="AH542" s="30"/>
      <c r="AI542" s="30"/>
      <c r="AJ542" s="30"/>
      <c r="AK542" s="32">
        <v>41254</v>
      </c>
      <c r="AL542" s="30">
        <v>7777</v>
      </c>
      <c r="AM542" s="30" t="s">
        <v>1550</v>
      </c>
      <c r="AN542" s="33">
        <v>7777</v>
      </c>
    </row>
    <row r="543" spans="1:40" ht="18" customHeight="1" x14ac:dyDescent="0.25">
      <c r="A543" s="28" t="s">
        <v>1946</v>
      </c>
      <c r="B543" s="29" t="s">
        <v>2310</v>
      </c>
      <c r="C543" s="30" t="s">
        <v>1924</v>
      </c>
      <c r="D543" s="30" t="s">
        <v>1924</v>
      </c>
      <c r="E543" s="30" t="s">
        <v>1924</v>
      </c>
      <c r="F543" s="30" t="s">
        <v>2312</v>
      </c>
      <c r="G543" s="30" t="s">
        <v>1249</v>
      </c>
      <c r="H543" s="30" t="s">
        <v>1237</v>
      </c>
      <c r="I543" s="30" t="s">
        <v>1128</v>
      </c>
      <c r="J543" s="30" t="s">
        <v>1887</v>
      </c>
      <c r="K543" s="30" t="s">
        <v>1116</v>
      </c>
      <c r="L543" s="30">
        <v>54</v>
      </c>
      <c r="M543" s="30">
        <v>0</v>
      </c>
      <c r="N543" s="30">
        <v>2.9</v>
      </c>
      <c r="O543" s="30">
        <v>0</v>
      </c>
      <c r="P543" s="30">
        <v>0</v>
      </c>
      <c r="Q543" s="30">
        <v>0</v>
      </c>
      <c r="R543" s="30">
        <v>0</v>
      </c>
      <c r="S543" s="30">
        <v>0</v>
      </c>
      <c r="T543" s="30">
        <v>0</v>
      </c>
      <c r="U543" s="30">
        <v>0</v>
      </c>
      <c r="V543" s="30">
        <v>0</v>
      </c>
      <c r="W543" s="30">
        <v>0</v>
      </c>
      <c r="X543" s="30">
        <v>0</v>
      </c>
      <c r="Y543" s="30"/>
      <c r="Z543" s="31">
        <v>3.6539999999999999</v>
      </c>
      <c r="AA543" s="30" t="b">
        <v>0</v>
      </c>
      <c r="AB543" s="29" t="s">
        <v>705</v>
      </c>
      <c r="AC543" s="30" t="b">
        <v>0</v>
      </c>
      <c r="AD543" s="29" t="s">
        <v>705</v>
      </c>
      <c r="AE543" s="29" t="s">
        <v>705</v>
      </c>
      <c r="AF543" s="29" t="s">
        <v>705</v>
      </c>
      <c r="AG543" s="29" t="s">
        <v>705</v>
      </c>
      <c r="AH543" s="30"/>
      <c r="AI543" s="30"/>
      <c r="AJ543" s="30"/>
      <c r="AK543" s="32">
        <v>41254</v>
      </c>
      <c r="AL543" s="30">
        <v>7777</v>
      </c>
      <c r="AM543" s="30" t="s">
        <v>1550</v>
      </c>
      <c r="AN543" s="33">
        <v>7777</v>
      </c>
    </row>
    <row r="544" spans="1:40" ht="18" customHeight="1" x14ac:dyDescent="0.25">
      <c r="A544" s="28" t="s">
        <v>1947</v>
      </c>
      <c r="B544" s="29" t="s">
        <v>2310</v>
      </c>
      <c r="C544" s="30" t="s">
        <v>1924</v>
      </c>
      <c r="D544" s="30" t="s">
        <v>1924</v>
      </c>
      <c r="E544" s="30" t="s">
        <v>1924</v>
      </c>
      <c r="F544" s="30" t="s">
        <v>2312</v>
      </c>
      <c r="G544" s="30" t="s">
        <v>1249</v>
      </c>
      <c r="H544" s="30" t="s">
        <v>1237</v>
      </c>
      <c r="I544" s="30" t="s">
        <v>1128</v>
      </c>
      <c r="J544" s="30" t="s">
        <v>1887</v>
      </c>
      <c r="K544" s="30" t="s">
        <v>1116</v>
      </c>
      <c r="L544" s="30">
        <v>54</v>
      </c>
      <c r="M544" s="30">
        <v>0</v>
      </c>
      <c r="N544" s="30">
        <v>3.2</v>
      </c>
      <c r="O544" s="30">
        <v>0</v>
      </c>
      <c r="P544" s="30">
        <v>0</v>
      </c>
      <c r="Q544" s="30">
        <v>0</v>
      </c>
      <c r="R544" s="30">
        <v>0</v>
      </c>
      <c r="S544" s="30">
        <v>0</v>
      </c>
      <c r="T544" s="30">
        <v>0</v>
      </c>
      <c r="U544" s="30">
        <v>0</v>
      </c>
      <c r="V544" s="30">
        <v>0</v>
      </c>
      <c r="W544" s="30">
        <v>0</v>
      </c>
      <c r="X544" s="30">
        <v>0</v>
      </c>
      <c r="Y544" s="30"/>
      <c r="Z544" s="31">
        <v>4.0090000000000003</v>
      </c>
      <c r="AA544" s="30" t="b">
        <v>0</v>
      </c>
      <c r="AB544" s="29" t="s">
        <v>705</v>
      </c>
      <c r="AC544" s="30" t="b">
        <v>0</v>
      </c>
      <c r="AD544" s="29" t="s">
        <v>705</v>
      </c>
      <c r="AE544" s="29" t="s">
        <v>705</v>
      </c>
      <c r="AF544" s="29" t="s">
        <v>705</v>
      </c>
      <c r="AG544" s="29" t="s">
        <v>705</v>
      </c>
      <c r="AH544" s="30"/>
      <c r="AI544" s="30"/>
      <c r="AJ544" s="30"/>
      <c r="AK544" s="32">
        <v>41254</v>
      </c>
      <c r="AL544" s="30">
        <v>7777</v>
      </c>
      <c r="AM544" s="30" t="s">
        <v>1550</v>
      </c>
      <c r="AN544" s="33">
        <v>7777</v>
      </c>
    </row>
    <row r="545" spans="1:40" ht="18" customHeight="1" x14ac:dyDescent="0.25">
      <c r="A545" s="28" t="s">
        <v>1948</v>
      </c>
      <c r="B545" s="29" t="s">
        <v>2310</v>
      </c>
      <c r="C545" s="30" t="s">
        <v>1924</v>
      </c>
      <c r="D545" s="30" t="s">
        <v>1924</v>
      </c>
      <c r="E545" s="30" t="s">
        <v>1924</v>
      </c>
      <c r="F545" s="30" t="s">
        <v>2312</v>
      </c>
      <c r="G545" s="30" t="s">
        <v>1249</v>
      </c>
      <c r="H545" s="30" t="s">
        <v>1237</v>
      </c>
      <c r="I545" s="30" t="s">
        <v>1128</v>
      </c>
      <c r="J545" s="30" t="s">
        <v>1887</v>
      </c>
      <c r="K545" s="30" t="s">
        <v>1116</v>
      </c>
      <c r="L545" s="30">
        <v>54</v>
      </c>
      <c r="M545" s="30">
        <v>20</v>
      </c>
      <c r="N545" s="30">
        <v>2</v>
      </c>
      <c r="O545" s="30">
        <v>0</v>
      </c>
      <c r="P545" s="30">
        <v>0</v>
      </c>
      <c r="Q545" s="30">
        <v>0</v>
      </c>
      <c r="R545" s="30">
        <v>0</v>
      </c>
      <c r="S545" s="30">
        <v>0</v>
      </c>
      <c r="T545" s="30">
        <v>0</v>
      </c>
      <c r="U545" s="30">
        <v>0</v>
      </c>
      <c r="V545" s="30">
        <v>0</v>
      </c>
      <c r="W545" s="30">
        <v>0</v>
      </c>
      <c r="X545" s="30">
        <v>0</v>
      </c>
      <c r="Y545" s="30"/>
      <c r="Z545" s="31">
        <v>2.0070000000000001</v>
      </c>
      <c r="AA545" s="30" t="b">
        <v>0</v>
      </c>
      <c r="AB545" s="29" t="s">
        <v>705</v>
      </c>
      <c r="AC545" s="30" t="b">
        <v>0</v>
      </c>
      <c r="AD545" s="29" t="s">
        <v>705</v>
      </c>
      <c r="AE545" s="29" t="s">
        <v>705</v>
      </c>
      <c r="AF545" s="29" t="s">
        <v>705</v>
      </c>
      <c r="AG545" s="29" t="s">
        <v>705</v>
      </c>
      <c r="AH545" s="30" t="s">
        <v>2313</v>
      </c>
      <c r="AI545" s="30">
        <v>42.7</v>
      </c>
      <c r="AJ545" s="30"/>
      <c r="AK545" s="32">
        <v>42348</v>
      </c>
      <c r="AL545" s="30" t="s">
        <v>1253</v>
      </c>
      <c r="AM545" s="32">
        <v>44934</v>
      </c>
      <c r="AN545" s="33" t="s">
        <v>1729</v>
      </c>
    </row>
    <row r="546" spans="1:40" ht="18" customHeight="1" x14ac:dyDescent="0.25">
      <c r="A546" s="28" t="s">
        <v>1949</v>
      </c>
      <c r="B546" s="29" t="s">
        <v>2310</v>
      </c>
      <c r="C546" s="30" t="s">
        <v>1924</v>
      </c>
      <c r="D546" s="30" t="s">
        <v>1924</v>
      </c>
      <c r="E546" s="30" t="s">
        <v>1924</v>
      </c>
      <c r="F546" s="30" t="s">
        <v>2312</v>
      </c>
      <c r="G546" s="30" t="s">
        <v>1249</v>
      </c>
      <c r="H546" s="30" t="s">
        <v>1237</v>
      </c>
      <c r="I546" s="30" t="s">
        <v>1128</v>
      </c>
      <c r="J546" s="30" t="s">
        <v>1887</v>
      </c>
      <c r="K546" s="30" t="s">
        <v>1116</v>
      </c>
      <c r="L546" s="30">
        <v>60.5</v>
      </c>
      <c r="M546" s="30">
        <v>0</v>
      </c>
      <c r="N546" s="30">
        <v>2</v>
      </c>
      <c r="O546" s="30">
        <v>0</v>
      </c>
      <c r="P546" s="30">
        <v>0</v>
      </c>
      <c r="Q546" s="30">
        <v>0</v>
      </c>
      <c r="R546" s="30">
        <v>0</v>
      </c>
      <c r="S546" s="30">
        <v>0</v>
      </c>
      <c r="T546" s="30">
        <v>0</v>
      </c>
      <c r="U546" s="30">
        <v>0</v>
      </c>
      <c r="V546" s="30">
        <v>0</v>
      </c>
      <c r="W546" s="30">
        <v>0</v>
      </c>
      <c r="X546" s="30">
        <v>0</v>
      </c>
      <c r="Y546" s="30"/>
      <c r="Z546" s="31">
        <v>2.8849999999999998</v>
      </c>
      <c r="AA546" s="30" t="b">
        <v>0</v>
      </c>
      <c r="AB546" s="29" t="s">
        <v>705</v>
      </c>
      <c r="AC546" s="30" t="b">
        <v>0</v>
      </c>
      <c r="AD546" s="29" t="s">
        <v>705</v>
      </c>
      <c r="AE546" s="29" t="s">
        <v>705</v>
      </c>
      <c r="AF546" s="29" t="s">
        <v>705</v>
      </c>
      <c r="AG546" s="29" t="s">
        <v>705</v>
      </c>
      <c r="AH546" s="30"/>
      <c r="AI546" s="30"/>
      <c r="AJ546" s="30"/>
      <c r="AK546" s="30" t="s">
        <v>1342</v>
      </c>
      <c r="AL546" s="30" t="s">
        <v>1261</v>
      </c>
      <c r="AM546" s="30"/>
      <c r="AN546" s="33"/>
    </row>
    <row r="547" spans="1:40" ht="18" customHeight="1" x14ac:dyDescent="0.25">
      <c r="A547" s="28" t="s">
        <v>1950</v>
      </c>
      <c r="B547" s="29" t="s">
        <v>2310</v>
      </c>
      <c r="C547" s="30" t="s">
        <v>1924</v>
      </c>
      <c r="D547" s="30" t="s">
        <v>1924</v>
      </c>
      <c r="E547" s="30" t="s">
        <v>1924</v>
      </c>
      <c r="F547" s="30" t="s">
        <v>2312</v>
      </c>
      <c r="G547" s="30" t="s">
        <v>1249</v>
      </c>
      <c r="H547" s="30" t="s">
        <v>1237</v>
      </c>
      <c r="I547" s="30" t="s">
        <v>1128</v>
      </c>
      <c r="J547" s="30" t="s">
        <v>1887</v>
      </c>
      <c r="K547" s="30" t="s">
        <v>1116</v>
      </c>
      <c r="L547" s="30">
        <v>60.5</v>
      </c>
      <c r="M547" s="30">
        <v>0</v>
      </c>
      <c r="N547" s="30">
        <v>2.2999999999999998</v>
      </c>
      <c r="O547" s="30">
        <v>0</v>
      </c>
      <c r="P547" s="30">
        <v>0</v>
      </c>
      <c r="Q547" s="30">
        <v>0</v>
      </c>
      <c r="R547" s="30">
        <v>0</v>
      </c>
      <c r="S547" s="30">
        <v>0</v>
      </c>
      <c r="T547" s="30">
        <v>0</v>
      </c>
      <c r="U547" s="30">
        <v>0</v>
      </c>
      <c r="V547" s="30">
        <v>0</v>
      </c>
      <c r="W547" s="30">
        <v>0</v>
      </c>
      <c r="X547" s="30">
        <v>0</v>
      </c>
      <c r="Y547" s="30"/>
      <c r="Z547" s="31">
        <v>3.3010000000000002</v>
      </c>
      <c r="AA547" s="30" t="b">
        <v>0</v>
      </c>
      <c r="AB547" s="29" t="s">
        <v>705</v>
      </c>
      <c r="AC547" s="30" t="b">
        <v>0</v>
      </c>
      <c r="AD547" s="29" t="s">
        <v>705</v>
      </c>
      <c r="AE547" s="29" t="s">
        <v>705</v>
      </c>
      <c r="AF547" s="29" t="s">
        <v>705</v>
      </c>
      <c r="AG547" s="29" t="s">
        <v>705</v>
      </c>
      <c r="AH547" s="30"/>
      <c r="AI547" s="30"/>
      <c r="AJ547" s="30"/>
      <c r="AK547" s="30" t="s">
        <v>1951</v>
      </c>
      <c r="AL547" s="30" t="s">
        <v>1328</v>
      </c>
      <c r="AM547" s="30"/>
      <c r="AN547" s="33"/>
    </row>
    <row r="548" spans="1:40" ht="18" customHeight="1" x14ac:dyDescent="0.25">
      <c r="A548" s="28" t="s">
        <v>1952</v>
      </c>
      <c r="B548" s="29" t="s">
        <v>2310</v>
      </c>
      <c r="C548" s="30" t="s">
        <v>1924</v>
      </c>
      <c r="D548" s="30" t="s">
        <v>1924</v>
      </c>
      <c r="E548" s="30" t="s">
        <v>1924</v>
      </c>
      <c r="F548" s="30" t="s">
        <v>2312</v>
      </c>
      <c r="G548" s="30" t="s">
        <v>1249</v>
      </c>
      <c r="H548" s="30" t="s">
        <v>1237</v>
      </c>
      <c r="I548" s="30" t="s">
        <v>1128</v>
      </c>
      <c r="J548" s="30" t="s">
        <v>1887</v>
      </c>
      <c r="K548" s="30" t="s">
        <v>1116</v>
      </c>
      <c r="L548" s="30">
        <v>60.5</v>
      </c>
      <c r="M548" s="30">
        <v>0</v>
      </c>
      <c r="N548" s="30">
        <v>2.6</v>
      </c>
      <c r="O548" s="30">
        <v>0</v>
      </c>
      <c r="P548" s="30">
        <v>0</v>
      </c>
      <c r="Q548" s="30">
        <v>0</v>
      </c>
      <c r="R548" s="30">
        <v>0</v>
      </c>
      <c r="S548" s="30">
        <v>0</v>
      </c>
      <c r="T548" s="30">
        <v>0</v>
      </c>
      <c r="U548" s="30">
        <v>0</v>
      </c>
      <c r="V548" s="30">
        <v>0</v>
      </c>
      <c r="W548" s="30">
        <v>0</v>
      </c>
      <c r="X548" s="30">
        <v>0</v>
      </c>
      <c r="Y548" s="30"/>
      <c r="Z548" s="31">
        <v>3.7120000000000002</v>
      </c>
      <c r="AA548" s="30" t="b">
        <v>0</v>
      </c>
      <c r="AB548" s="29" t="s">
        <v>705</v>
      </c>
      <c r="AC548" s="30" t="b">
        <v>0</v>
      </c>
      <c r="AD548" s="29" t="s">
        <v>705</v>
      </c>
      <c r="AE548" s="29" t="s">
        <v>705</v>
      </c>
      <c r="AF548" s="29" t="s">
        <v>705</v>
      </c>
      <c r="AG548" s="29" t="s">
        <v>705</v>
      </c>
      <c r="AH548" s="30"/>
      <c r="AI548" s="30"/>
      <c r="AJ548" s="30"/>
      <c r="AK548" s="30" t="s">
        <v>1953</v>
      </c>
      <c r="AL548" s="30" t="s">
        <v>1253</v>
      </c>
      <c r="AM548" s="30"/>
      <c r="AN548" s="33"/>
    </row>
    <row r="549" spans="1:40" ht="18" customHeight="1" x14ac:dyDescent="0.25">
      <c r="A549" s="28" t="s">
        <v>1954</v>
      </c>
      <c r="B549" s="29" t="s">
        <v>2310</v>
      </c>
      <c r="C549" s="30" t="s">
        <v>1967</v>
      </c>
      <c r="D549" s="30" t="s">
        <v>1967</v>
      </c>
      <c r="E549" s="30" t="s">
        <v>1967</v>
      </c>
      <c r="F549" s="30" t="s">
        <v>2312</v>
      </c>
      <c r="G549" s="30" t="s">
        <v>1249</v>
      </c>
      <c r="H549" s="30" t="s">
        <v>1237</v>
      </c>
      <c r="I549" s="30" t="s">
        <v>1128</v>
      </c>
      <c r="J549" s="30" t="s">
        <v>1955</v>
      </c>
      <c r="K549" s="30" t="s">
        <v>1123</v>
      </c>
      <c r="L549" s="30">
        <v>15.9</v>
      </c>
      <c r="M549" s="30">
        <v>0</v>
      </c>
      <c r="N549" s="30">
        <v>1.6</v>
      </c>
      <c r="O549" s="30">
        <v>0</v>
      </c>
      <c r="P549" s="30">
        <v>0</v>
      </c>
      <c r="Q549" s="30">
        <v>0</v>
      </c>
      <c r="R549" s="30">
        <v>0</v>
      </c>
      <c r="S549" s="30">
        <v>0</v>
      </c>
      <c r="T549" s="30">
        <v>0</v>
      </c>
      <c r="U549" s="30">
        <v>0</v>
      </c>
      <c r="V549" s="30">
        <v>0</v>
      </c>
      <c r="W549" s="30">
        <v>0</v>
      </c>
      <c r="X549" s="30">
        <v>0</v>
      </c>
      <c r="Y549" s="30"/>
      <c r="Z549" s="31">
        <v>0.56399999999999995</v>
      </c>
      <c r="AA549" s="30" t="b">
        <v>0</v>
      </c>
      <c r="AB549" s="29" t="s">
        <v>705</v>
      </c>
      <c r="AC549" s="30" t="b">
        <v>0</v>
      </c>
      <c r="AD549" s="29" t="s">
        <v>705</v>
      </c>
      <c r="AE549" s="29" t="s">
        <v>705</v>
      </c>
      <c r="AF549" s="29" t="s">
        <v>705</v>
      </c>
      <c r="AG549" s="29" t="s">
        <v>705</v>
      </c>
      <c r="AH549" s="30"/>
      <c r="AI549" s="30"/>
      <c r="AJ549" s="30"/>
      <c r="AK549" s="30" t="s">
        <v>1294</v>
      </c>
      <c r="AL549" s="30" t="s">
        <v>1253</v>
      </c>
      <c r="AM549" s="30"/>
      <c r="AN549" s="33"/>
    </row>
    <row r="550" spans="1:40" ht="18" customHeight="1" x14ac:dyDescent="0.25">
      <c r="A550" s="28" t="s">
        <v>1956</v>
      </c>
      <c r="B550" s="29" t="s">
        <v>2310</v>
      </c>
      <c r="C550" s="30" t="s">
        <v>1967</v>
      </c>
      <c r="D550" s="30" t="s">
        <v>1967</v>
      </c>
      <c r="E550" s="30" t="s">
        <v>1967</v>
      </c>
      <c r="F550" s="30" t="s">
        <v>2312</v>
      </c>
      <c r="G550" s="30" t="s">
        <v>1249</v>
      </c>
      <c r="H550" s="30" t="s">
        <v>1237</v>
      </c>
      <c r="I550" s="30" t="s">
        <v>1128</v>
      </c>
      <c r="J550" s="30" t="s">
        <v>1955</v>
      </c>
      <c r="K550" s="30" t="s">
        <v>1123</v>
      </c>
      <c r="L550" s="30">
        <v>19.100000000000001</v>
      </c>
      <c r="M550" s="30">
        <v>0</v>
      </c>
      <c r="N550" s="30">
        <v>1.6</v>
      </c>
      <c r="O550" s="30">
        <v>0</v>
      </c>
      <c r="P550" s="30">
        <v>0</v>
      </c>
      <c r="Q550" s="30">
        <v>0</v>
      </c>
      <c r="R550" s="30">
        <v>0</v>
      </c>
      <c r="S550" s="30">
        <v>0</v>
      </c>
      <c r="T550" s="30">
        <v>0</v>
      </c>
      <c r="U550" s="30">
        <v>0</v>
      </c>
      <c r="V550" s="30">
        <v>0</v>
      </c>
      <c r="W550" s="30">
        <v>0</v>
      </c>
      <c r="X550" s="30">
        <v>0</v>
      </c>
      <c r="Y550" s="30"/>
      <c r="Z550" s="31">
        <v>0.69</v>
      </c>
      <c r="AA550" s="30" t="b">
        <v>0</v>
      </c>
      <c r="AB550" s="29" t="s">
        <v>705</v>
      </c>
      <c r="AC550" s="30" t="b">
        <v>0</v>
      </c>
      <c r="AD550" s="29" t="s">
        <v>705</v>
      </c>
      <c r="AE550" s="29" t="s">
        <v>705</v>
      </c>
      <c r="AF550" s="29" t="s">
        <v>705</v>
      </c>
      <c r="AG550" s="29" t="s">
        <v>705</v>
      </c>
      <c r="AH550" s="30"/>
      <c r="AI550" s="30"/>
      <c r="AJ550" s="30"/>
      <c r="AK550" s="30" t="s">
        <v>1294</v>
      </c>
      <c r="AL550" s="30" t="s">
        <v>1253</v>
      </c>
      <c r="AM550" s="30"/>
      <c r="AN550" s="33"/>
    </row>
    <row r="551" spans="1:40" ht="18" customHeight="1" x14ac:dyDescent="0.25">
      <c r="A551" s="28" t="s">
        <v>1957</v>
      </c>
      <c r="B551" s="29" t="s">
        <v>2310</v>
      </c>
      <c r="C551" s="30" t="s">
        <v>1967</v>
      </c>
      <c r="D551" s="30" t="s">
        <v>1967</v>
      </c>
      <c r="E551" s="30" t="s">
        <v>1967</v>
      </c>
      <c r="F551" s="30" t="s">
        <v>2312</v>
      </c>
      <c r="G551" s="30" t="s">
        <v>1249</v>
      </c>
      <c r="H551" s="30" t="s">
        <v>1237</v>
      </c>
      <c r="I551" s="30" t="s">
        <v>1128</v>
      </c>
      <c r="J551" s="30" t="s">
        <v>1955</v>
      </c>
      <c r="K551" s="30" t="s">
        <v>1123</v>
      </c>
      <c r="L551" s="30">
        <v>19.100000000000001</v>
      </c>
      <c r="M551" s="30">
        <v>0</v>
      </c>
      <c r="N551" s="30">
        <v>2</v>
      </c>
      <c r="O551" s="30">
        <v>0</v>
      </c>
      <c r="P551" s="30">
        <v>0</v>
      </c>
      <c r="Q551" s="30">
        <v>0</v>
      </c>
      <c r="R551" s="30">
        <v>0</v>
      </c>
      <c r="S551" s="30">
        <v>0</v>
      </c>
      <c r="T551" s="30">
        <v>0</v>
      </c>
      <c r="U551" s="30">
        <v>0</v>
      </c>
      <c r="V551" s="30">
        <v>0</v>
      </c>
      <c r="W551" s="30">
        <v>0</v>
      </c>
      <c r="X551" s="30">
        <v>0</v>
      </c>
      <c r="Y551" s="30"/>
      <c r="Z551" s="31">
        <v>0.84299999999999997</v>
      </c>
      <c r="AA551" s="30" t="b">
        <v>0</v>
      </c>
      <c r="AB551" s="29" t="s">
        <v>705</v>
      </c>
      <c r="AC551" s="30" t="b">
        <v>0</v>
      </c>
      <c r="AD551" s="29" t="s">
        <v>705</v>
      </c>
      <c r="AE551" s="29" t="s">
        <v>705</v>
      </c>
      <c r="AF551" s="29" t="s">
        <v>705</v>
      </c>
      <c r="AG551" s="29" t="s">
        <v>705</v>
      </c>
      <c r="AH551" s="30"/>
      <c r="AI551" s="30"/>
      <c r="AJ551" s="30"/>
      <c r="AK551" s="32">
        <v>41985</v>
      </c>
      <c r="AL551" s="30" t="s">
        <v>1253</v>
      </c>
      <c r="AM551" s="32">
        <v>41985</v>
      </c>
      <c r="AN551" s="33" t="s">
        <v>1253</v>
      </c>
    </row>
    <row r="552" spans="1:40" ht="18" customHeight="1" x14ac:dyDescent="0.25">
      <c r="A552" s="28" t="s">
        <v>1958</v>
      </c>
      <c r="B552" s="29" t="s">
        <v>2310</v>
      </c>
      <c r="C552" s="30" t="s">
        <v>1967</v>
      </c>
      <c r="D552" s="30" t="s">
        <v>1967</v>
      </c>
      <c r="E552" s="30" t="s">
        <v>1967</v>
      </c>
      <c r="F552" s="30" t="s">
        <v>2312</v>
      </c>
      <c r="G552" s="30" t="s">
        <v>1249</v>
      </c>
      <c r="H552" s="30" t="s">
        <v>1237</v>
      </c>
      <c r="I552" s="30" t="s">
        <v>1128</v>
      </c>
      <c r="J552" s="30" t="s">
        <v>1955</v>
      </c>
      <c r="K552" s="30" t="s">
        <v>1123</v>
      </c>
      <c r="L552" s="30">
        <v>22.2</v>
      </c>
      <c r="M552" s="30">
        <v>0</v>
      </c>
      <c r="N552" s="30">
        <v>1.6</v>
      </c>
      <c r="O552" s="30">
        <v>0</v>
      </c>
      <c r="P552" s="30">
        <v>0</v>
      </c>
      <c r="Q552" s="30">
        <v>0</v>
      </c>
      <c r="R552" s="30">
        <v>0</v>
      </c>
      <c r="S552" s="30">
        <v>1.2</v>
      </c>
      <c r="T552" s="30">
        <v>0</v>
      </c>
      <c r="U552" s="30">
        <v>0</v>
      </c>
      <c r="V552" s="30">
        <v>0</v>
      </c>
      <c r="W552" s="30">
        <v>0</v>
      </c>
      <c r="X552" s="30">
        <v>0</v>
      </c>
      <c r="Y552" s="30"/>
      <c r="Z552" s="31">
        <v>0.81299999999999994</v>
      </c>
      <c r="AA552" s="30" t="b">
        <v>0</v>
      </c>
      <c r="AB552" s="29" t="s">
        <v>705</v>
      </c>
      <c r="AC552" s="30" t="b">
        <v>0</v>
      </c>
      <c r="AD552" s="29" t="s">
        <v>705</v>
      </c>
      <c r="AE552" s="29" t="s">
        <v>705</v>
      </c>
      <c r="AF552" s="29" t="s">
        <v>705</v>
      </c>
      <c r="AG552" s="29" t="s">
        <v>705</v>
      </c>
      <c r="AH552" s="30"/>
      <c r="AI552" s="30"/>
      <c r="AJ552" s="30"/>
      <c r="AK552" s="30" t="s">
        <v>1281</v>
      </c>
      <c r="AL552" s="30" t="s">
        <v>1253</v>
      </c>
      <c r="AM552" s="30"/>
      <c r="AN552" s="33"/>
    </row>
    <row r="553" spans="1:40" ht="18" customHeight="1" x14ac:dyDescent="0.25">
      <c r="A553" s="28" t="s">
        <v>1959</v>
      </c>
      <c r="B553" s="29" t="s">
        <v>2310</v>
      </c>
      <c r="C553" s="30" t="s">
        <v>1967</v>
      </c>
      <c r="D553" s="30" t="s">
        <v>1967</v>
      </c>
      <c r="E553" s="30" t="s">
        <v>1967</v>
      </c>
      <c r="F553" s="30" t="s">
        <v>2312</v>
      </c>
      <c r="G553" s="30" t="s">
        <v>1249</v>
      </c>
      <c r="H553" s="30" t="s">
        <v>1237</v>
      </c>
      <c r="I553" s="30" t="s">
        <v>1128</v>
      </c>
      <c r="J553" s="30" t="s">
        <v>1955</v>
      </c>
      <c r="K553" s="30" t="s">
        <v>1123</v>
      </c>
      <c r="L553" s="30">
        <v>22.2</v>
      </c>
      <c r="M553" s="30">
        <v>0</v>
      </c>
      <c r="N553" s="30">
        <v>2.2999999999999998</v>
      </c>
      <c r="O553" s="30">
        <v>0</v>
      </c>
      <c r="P553" s="30">
        <v>0</v>
      </c>
      <c r="Q553" s="30">
        <v>0</v>
      </c>
      <c r="R553" s="30">
        <v>0</v>
      </c>
      <c r="S553" s="30">
        <v>0</v>
      </c>
      <c r="T553" s="30">
        <v>0</v>
      </c>
      <c r="U553" s="30">
        <v>0</v>
      </c>
      <c r="V553" s="30">
        <v>0</v>
      </c>
      <c r="W553" s="30">
        <v>0</v>
      </c>
      <c r="X553" s="30">
        <v>0</v>
      </c>
      <c r="Y553" s="30"/>
      <c r="Z553" s="31">
        <v>1.129</v>
      </c>
      <c r="AA553" s="30" t="b">
        <v>0</v>
      </c>
      <c r="AB553" s="29" t="s">
        <v>705</v>
      </c>
      <c r="AC553" s="30" t="b">
        <v>0</v>
      </c>
      <c r="AD553" s="29" t="s">
        <v>705</v>
      </c>
      <c r="AE553" s="29" t="s">
        <v>705</v>
      </c>
      <c r="AF553" s="29" t="s">
        <v>705</v>
      </c>
      <c r="AG553" s="29" t="s">
        <v>705</v>
      </c>
      <c r="AH553" s="30"/>
      <c r="AI553" s="30"/>
      <c r="AJ553" s="30"/>
      <c r="AK553" s="30" t="s">
        <v>1960</v>
      </c>
      <c r="AL553" s="30" t="s">
        <v>1253</v>
      </c>
      <c r="AM553" s="30"/>
      <c r="AN553" s="33"/>
    </row>
    <row r="554" spans="1:40" ht="18" customHeight="1" x14ac:dyDescent="0.25">
      <c r="A554" s="28" t="s">
        <v>1961</v>
      </c>
      <c r="B554" s="29" t="s">
        <v>2310</v>
      </c>
      <c r="C554" s="30" t="s">
        <v>1967</v>
      </c>
      <c r="D554" s="30" t="s">
        <v>1967</v>
      </c>
      <c r="E554" s="30" t="s">
        <v>1967</v>
      </c>
      <c r="F554" s="30" t="s">
        <v>2312</v>
      </c>
      <c r="G554" s="30" t="s">
        <v>1249</v>
      </c>
      <c r="H554" s="30" t="s">
        <v>1237</v>
      </c>
      <c r="I554" s="30" t="s">
        <v>1128</v>
      </c>
      <c r="J554" s="30" t="s">
        <v>1955</v>
      </c>
      <c r="K554" s="30" t="s">
        <v>1123</v>
      </c>
      <c r="L554" s="30">
        <v>25.4</v>
      </c>
      <c r="M554" s="30">
        <v>0</v>
      </c>
      <c r="N554" s="30">
        <v>1.6</v>
      </c>
      <c r="O554" s="30">
        <v>0</v>
      </c>
      <c r="P554" s="30">
        <v>0</v>
      </c>
      <c r="Q554" s="30">
        <v>0</v>
      </c>
      <c r="R554" s="30">
        <v>0</v>
      </c>
      <c r="S554" s="30">
        <v>0</v>
      </c>
      <c r="T554" s="30">
        <v>0</v>
      </c>
      <c r="U554" s="30">
        <v>0</v>
      </c>
      <c r="V554" s="30">
        <v>0</v>
      </c>
      <c r="W554" s="30">
        <v>0</v>
      </c>
      <c r="X554" s="30">
        <v>0</v>
      </c>
      <c r="Y554" s="30"/>
      <c r="Z554" s="31">
        <v>0.93899999999999995</v>
      </c>
      <c r="AA554" s="30" t="b">
        <v>0</v>
      </c>
      <c r="AB554" s="29" t="s">
        <v>705</v>
      </c>
      <c r="AC554" s="30" t="b">
        <v>0</v>
      </c>
      <c r="AD554" s="29" t="s">
        <v>705</v>
      </c>
      <c r="AE554" s="29" t="s">
        <v>705</v>
      </c>
      <c r="AF554" s="29" t="s">
        <v>705</v>
      </c>
      <c r="AG554" s="29" t="s">
        <v>705</v>
      </c>
      <c r="AH554" s="30"/>
      <c r="AI554" s="30"/>
      <c r="AJ554" s="30"/>
      <c r="AK554" s="32">
        <v>41254</v>
      </c>
      <c r="AL554" s="30">
        <v>7777</v>
      </c>
      <c r="AM554" s="30" t="s">
        <v>1550</v>
      </c>
      <c r="AN554" s="33">
        <v>7777</v>
      </c>
    </row>
    <row r="555" spans="1:40" ht="18" customHeight="1" x14ac:dyDescent="0.25">
      <c r="A555" s="28" t="s">
        <v>1962</v>
      </c>
      <c r="B555" s="29" t="s">
        <v>2310</v>
      </c>
      <c r="C555" s="30" t="s">
        <v>1967</v>
      </c>
      <c r="D555" s="30" t="s">
        <v>1967</v>
      </c>
      <c r="E555" s="30" t="s">
        <v>1967</v>
      </c>
      <c r="F555" s="30" t="s">
        <v>2312</v>
      </c>
      <c r="G555" s="30" t="s">
        <v>1249</v>
      </c>
      <c r="H555" s="30" t="s">
        <v>1237</v>
      </c>
      <c r="I555" s="30" t="s">
        <v>1128</v>
      </c>
      <c r="J555" s="30" t="s">
        <v>1955</v>
      </c>
      <c r="K555" s="30" t="s">
        <v>1123</v>
      </c>
      <c r="L555" s="30">
        <v>25.4</v>
      </c>
      <c r="M555" s="30">
        <v>0</v>
      </c>
      <c r="N555" s="30">
        <v>2</v>
      </c>
      <c r="O555" s="30">
        <v>0</v>
      </c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>
        <v>0</v>
      </c>
      <c r="V555" s="30">
        <v>0</v>
      </c>
      <c r="W555" s="30">
        <v>0</v>
      </c>
      <c r="X555" s="30">
        <v>0</v>
      </c>
      <c r="Y555" s="30"/>
      <c r="Z555" s="31">
        <v>1.1539999999999999</v>
      </c>
      <c r="AA555" s="30" t="b">
        <v>0</v>
      </c>
      <c r="AB555" s="29" t="s">
        <v>705</v>
      </c>
      <c r="AC555" s="30" t="b">
        <v>0</v>
      </c>
      <c r="AD555" s="29" t="s">
        <v>705</v>
      </c>
      <c r="AE555" s="29" t="s">
        <v>705</v>
      </c>
      <c r="AF555" s="29" t="s">
        <v>705</v>
      </c>
      <c r="AG555" s="29" t="s">
        <v>705</v>
      </c>
      <c r="AH555" s="30"/>
      <c r="AI555" s="30"/>
      <c r="AJ555" s="30"/>
      <c r="AK555" s="32">
        <v>42856</v>
      </c>
      <c r="AL555" s="30" t="s">
        <v>1253</v>
      </c>
      <c r="AM555" s="30"/>
      <c r="AN555" s="33"/>
    </row>
    <row r="556" spans="1:40" ht="18" customHeight="1" x14ac:dyDescent="0.25">
      <c r="A556" s="28" t="s">
        <v>1963</v>
      </c>
      <c r="B556" s="29" t="s">
        <v>2310</v>
      </c>
      <c r="C556" s="30" t="s">
        <v>1967</v>
      </c>
      <c r="D556" s="30" t="s">
        <v>1967</v>
      </c>
      <c r="E556" s="30" t="s">
        <v>1967</v>
      </c>
      <c r="F556" s="30" t="s">
        <v>2312</v>
      </c>
      <c r="G556" s="30" t="s">
        <v>1249</v>
      </c>
      <c r="H556" s="30" t="s">
        <v>1237</v>
      </c>
      <c r="I556" s="30" t="s">
        <v>1128</v>
      </c>
      <c r="J556" s="30" t="s">
        <v>1955</v>
      </c>
      <c r="K556" s="30" t="s">
        <v>1123</v>
      </c>
      <c r="L556" s="30">
        <v>28.6</v>
      </c>
      <c r="M556" s="30">
        <v>0</v>
      </c>
      <c r="N556" s="30">
        <v>2</v>
      </c>
      <c r="O556" s="30">
        <v>0</v>
      </c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>
        <v>0</v>
      </c>
      <c r="V556" s="30">
        <v>0</v>
      </c>
      <c r="W556" s="30">
        <v>0</v>
      </c>
      <c r="X556" s="30">
        <v>0</v>
      </c>
      <c r="Y556" s="30"/>
      <c r="Z556" s="31">
        <v>1.3120000000000001</v>
      </c>
      <c r="AA556" s="30" t="b">
        <v>0</v>
      </c>
      <c r="AB556" s="29" t="s">
        <v>705</v>
      </c>
      <c r="AC556" s="30" t="b">
        <v>0</v>
      </c>
      <c r="AD556" s="29" t="s">
        <v>705</v>
      </c>
      <c r="AE556" s="29" t="s">
        <v>705</v>
      </c>
      <c r="AF556" s="29" t="s">
        <v>705</v>
      </c>
      <c r="AG556" s="29" t="s">
        <v>705</v>
      </c>
      <c r="AH556" s="30"/>
      <c r="AI556" s="30"/>
      <c r="AJ556" s="30"/>
      <c r="AK556" s="32">
        <v>41254</v>
      </c>
      <c r="AL556" s="30">
        <v>7777</v>
      </c>
      <c r="AM556" s="30" t="s">
        <v>1550</v>
      </c>
      <c r="AN556" s="33">
        <v>7777</v>
      </c>
    </row>
    <row r="557" spans="1:40" ht="18" customHeight="1" x14ac:dyDescent="0.25">
      <c r="A557" s="28" t="s">
        <v>1964</v>
      </c>
      <c r="B557" s="29" t="s">
        <v>2310</v>
      </c>
      <c r="C557" s="30" t="s">
        <v>1967</v>
      </c>
      <c r="D557" s="30" t="s">
        <v>1967</v>
      </c>
      <c r="E557" s="30" t="s">
        <v>1967</v>
      </c>
      <c r="F557" s="30" t="s">
        <v>2312</v>
      </c>
      <c r="G557" s="30" t="s">
        <v>1249</v>
      </c>
      <c r="H557" s="30" t="s">
        <v>1237</v>
      </c>
      <c r="I557" s="30" t="s">
        <v>1128</v>
      </c>
      <c r="J557" s="30" t="s">
        <v>1955</v>
      </c>
      <c r="K557" s="30" t="s">
        <v>1123</v>
      </c>
      <c r="L557" s="30">
        <v>31.8</v>
      </c>
      <c r="M557" s="30">
        <v>0</v>
      </c>
      <c r="N557" s="30">
        <v>2</v>
      </c>
      <c r="O557" s="30">
        <v>0</v>
      </c>
      <c r="P557" s="30">
        <v>0</v>
      </c>
      <c r="Q557" s="30">
        <v>0</v>
      </c>
      <c r="R557" s="30">
        <v>0</v>
      </c>
      <c r="S557" s="30">
        <v>0</v>
      </c>
      <c r="T557" s="30">
        <v>0</v>
      </c>
      <c r="U557" s="30">
        <v>0</v>
      </c>
      <c r="V557" s="30">
        <v>0</v>
      </c>
      <c r="W557" s="30">
        <v>0</v>
      </c>
      <c r="X557" s="30">
        <v>0</v>
      </c>
      <c r="Y557" s="30"/>
      <c r="Z557" s="31">
        <v>1.47</v>
      </c>
      <c r="AA557" s="30" t="b">
        <v>0</v>
      </c>
      <c r="AB557" s="29" t="s">
        <v>705</v>
      </c>
      <c r="AC557" s="30" t="b">
        <v>0</v>
      </c>
      <c r="AD557" s="29" t="s">
        <v>705</v>
      </c>
      <c r="AE557" s="29" t="s">
        <v>705</v>
      </c>
      <c r="AF557" s="29" t="s">
        <v>705</v>
      </c>
      <c r="AG557" s="29" t="s">
        <v>705</v>
      </c>
      <c r="AH557" s="30"/>
      <c r="AI557" s="30"/>
      <c r="AJ557" s="30"/>
      <c r="AK557" s="30" t="s">
        <v>1296</v>
      </c>
      <c r="AL557" s="30" t="s">
        <v>1253</v>
      </c>
      <c r="AM557" s="30"/>
      <c r="AN557" s="33"/>
    </row>
    <row r="558" spans="1:40" ht="18" customHeight="1" x14ac:dyDescent="0.25">
      <c r="A558" s="28" t="s">
        <v>1965</v>
      </c>
      <c r="B558" s="29" t="s">
        <v>2310</v>
      </c>
      <c r="C558" s="30" t="s">
        <v>1967</v>
      </c>
      <c r="D558" s="30" t="s">
        <v>1967</v>
      </c>
      <c r="E558" s="30" t="s">
        <v>1967</v>
      </c>
      <c r="F558" s="30" t="s">
        <v>2312</v>
      </c>
      <c r="G558" s="30" t="s">
        <v>1249</v>
      </c>
      <c r="H558" s="30" t="s">
        <v>1237</v>
      </c>
      <c r="I558" s="30" t="s">
        <v>1128</v>
      </c>
      <c r="J558" s="30" t="s">
        <v>1955</v>
      </c>
      <c r="K558" s="30" t="s">
        <v>1123</v>
      </c>
      <c r="L558" s="30">
        <v>38.1</v>
      </c>
      <c r="M558" s="30">
        <v>0</v>
      </c>
      <c r="N558" s="30">
        <v>1.6</v>
      </c>
      <c r="O558" s="30">
        <v>0</v>
      </c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>
        <v>0</v>
      </c>
      <c r="V558" s="30">
        <v>0</v>
      </c>
      <c r="W558" s="30">
        <v>0</v>
      </c>
      <c r="X558" s="30">
        <v>0</v>
      </c>
      <c r="Y558" s="30"/>
      <c r="Z558" s="31">
        <v>1.44</v>
      </c>
      <c r="AA558" s="30" t="b">
        <v>0</v>
      </c>
      <c r="AB558" s="29" t="s">
        <v>705</v>
      </c>
      <c r="AC558" s="30" t="b">
        <v>0</v>
      </c>
      <c r="AD558" s="29" t="s">
        <v>705</v>
      </c>
      <c r="AE558" s="29" t="s">
        <v>705</v>
      </c>
      <c r="AF558" s="29" t="s">
        <v>705</v>
      </c>
      <c r="AG558" s="29" t="s">
        <v>705</v>
      </c>
      <c r="AH558" s="30"/>
      <c r="AI558" s="30"/>
      <c r="AJ558" s="30"/>
      <c r="AK558" s="32">
        <v>44992</v>
      </c>
      <c r="AL558" s="30" t="s">
        <v>1253</v>
      </c>
      <c r="AM558" s="30"/>
      <c r="AN558" s="33"/>
    </row>
    <row r="559" spans="1:40" ht="18" customHeight="1" x14ac:dyDescent="0.25">
      <c r="A559" s="28" t="s">
        <v>1966</v>
      </c>
      <c r="B559" s="29" t="s">
        <v>2310</v>
      </c>
      <c r="C559" s="30" t="s">
        <v>1967</v>
      </c>
      <c r="D559" s="30" t="s">
        <v>1967</v>
      </c>
      <c r="E559" s="30" t="s">
        <v>1967</v>
      </c>
      <c r="F559" s="30" t="s">
        <v>2312</v>
      </c>
      <c r="G559" s="30" t="s">
        <v>1249</v>
      </c>
      <c r="H559" s="30" t="s">
        <v>1237</v>
      </c>
      <c r="I559" s="30" t="s">
        <v>1128</v>
      </c>
      <c r="J559" s="30" t="s">
        <v>1955</v>
      </c>
      <c r="K559" s="30" t="s">
        <v>1123</v>
      </c>
      <c r="L559" s="30">
        <v>38.1</v>
      </c>
      <c r="M559" s="30">
        <v>0</v>
      </c>
      <c r="N559" s="30">
        <v>1.8</v>
      </c>
      <c r="O559" s="30">
        <v>0</v>
      </c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>
        <v>0</v>
      </c>
      <c r="V559" s="30">
        <v>0</v>
      </c>
      <c r="W559" s="30">
        <v>0</v>
      </c>
      <c r="X559" s="30">
        <v>0</v>
      </c>
      <c r="Y559" s="30"/>
      <c r="Z559" s="31">
        <v>1.611</v>
      </c>
      <c r="AA559" s="30" t="b">
        <v>0</v>
      </c>
      <c r="AB559" s="29" t="s">
        <v>705</v>
      </c>
      <c r="AC559" s="30" t="b">
        <v>0</v>
      </c>
      <c r="AD559" s="29" t="s">
        <v>705</v>
      </c>
      <c r="AE559" s="29" t="s">
        <v>705</v>
      </c>
      <c r="AF559" s="29" t="s">
        <v>705</v>
      </c>
      <c r="AG559" s="29" t="s">
        <v>705</v>
      </c>
      <c r="AH559" s="30"/>
      <c r="AI559" s="30"/>
      <c r="AJ559" s="30"/>
      <c r="AK559" s="30" t="s">
        <v>1294</v>
      </c>
      <c r="AL559" s="30" t="s">
        <v>1253</v>
      </c>
      <c r="AM559" s="30"/>
      <c r="AN559" s="33"/>
    </row>
    <row r="560" spans="1:40" ht="18" customHeight="1" x14ac:dyDescent="0.25">
      <c r="A560" s="28" t="s">
        <v>1968</v>
      </c>
      <c r="B560" s="29" t="s">
        <v>2310</v>
      </c>
      <c r="C560" s="30" t="s">
        <v>1967</v>
      </c>
      <c r="D560" s="30" t="s">
        <v>1967</v>
      </c>
      <c r="E560" s="30" t="s">
        <v>1967</v>
      </c>
      <c r="F560" s="30" t="s">
        <v>2312</v>
      </c>
      <c r="G560" s="30" t="s">
        <v>1249</v>
      </c>
      <c r="H560" s="30" t="s">
        <v>1237</v>
      </c>
      <c r="I560" s="30" t="s">
        <v>1128</v>
      </c>
      <c r="J560" s="30" t="s">
        <v>1955</v>
      </c>
      <c r="K560" s="30" t="s">
        <v>1123</v>
      </c>
      <c r="L560" s="30">
        <v>45</v>
      </c>
      <c r="M560" s="30">
        <v>0</v>
      </c>
      <c r="N560" s="30">
        <v>2.2999999999999998</v>
      </c>
      <c r="O560" s="30">
        <v>0</v>
      </c>
      <c r="P560" s="30">
        <v>0</v>
      </c>
      <c r="Q560" s="30">
        <v>0</v>
      </c>
      <c r="R560" s="30">
        <v>0</v>
      </c>
      <c r="S560" s="30">
        <v>0</v>
      </c>
      <c r="T560" s="30">
        <v>0</v>
      </c>
      <c r="U560" s="30">
        <v>0</v>
      </c>
      <c r="V560" s="30">
        <v>0</v>
      </c>
      <c r="W560" s="30">
        <v>0</v>
      </c>
      <c r="X560" s="30">
        <v>0</v>
      </c>
      <c r="Y560" s="30"/>
      <c r="Z560" s="31">
        <v>2.4220000000000002</v>
      </c>
      <c r="AA560" s="30" t="b">
        <v>0</v>
      </c>
      <c r="AB560" s="29" t="s">
        <v>705</v>
      </c>
      <c r="AC560" s="30" t="b">
        <v>0</v>
      </c>
      <c r="AD560" s="29" t="s">
        <v>705</v>
      </c>
      <c r="AE560" s="29" t="s">
        <v>705</v>
      </c>
      <c r="AF560" s="29" t="s">
        <v>705</v>
      </c>
      <c r="AG560" s="29" t="s">
        <v>705</v>
      </c>
      <c r="AH560" s="30"/>
      <c r="AI560" s="30"/>
      <c r="AJ560" s="30"/>
      <c r="AK560" s="30" t="s">
        <v>1969</v>
      </c>
      <c r="AL560" s="30" t="s">
        <v>1253</v>
      </c>
      <c r="AM560" s="30"/>
      <c r="AN560" s="33"/>
    </row>
    <row r="561" spans="1:40" ht="18" customHeight="1" x14ac:dyDescent="0.25">
      <c r="A561" s="28" t="s">
        <v>1970</v>
      </c>
      <c r="B561" s="29" t="s">
        <v>2310</v>
      </c>
      <c r="C561" s="30" t="s">
        <v>2328</v>
      </c>
      <c r="D561" s="30" t="s">
        <v>2328</v>
      </c>
      <c r="E561" s="30" t="s">
        <v>2328</v>
      </c>
      <c r="F561" s="30" t="s">
        <v>2312</v>
      </c>
      <c r="G561" s="30" t="s">
        <v>1249</v>
      </c>
      <c r="H561" s="30" t="s">
        <v>1237</v>
      </c>
      <c r="I561" s="30" t="s">
        <v>1128</v>
      </c>
      <c r="J561" s="30" t="s">
        <v>1971</v>
      </c>
      <c r="K561" s="30" t="s">
        <v>1972</v>
      </c>
      <c r="L561" s="30">
        <v>19.100000000000001</v>
      </c>
      <c r="M561" s="30">
        <v>0</v>
      </c>
      <c r="N561" s="30">
        <v>1.5</v>
      </c>
      <c r="O561" s="30">
        <v>0</v>
      </c>
      <c r="P561" s="30">
        <v>0</v>
      </c>
      <c r="Q561" s="30">
        <v>0</v>
      </c>
      <c r="R561" s="30">
        <v>0</v>
      </c>
      <c r="S561" s="30">
        <v>0</v>
      </c>
      <c r="T561" s="30">
        <v>0</v>
      </c>
      <c r="U561" s="30">
        <v>0</v>
      </c>
      <c r="V561" s="30">
        <v>0</v>
      </c>
      <c r="W561" s="30">
        <v>0</v>
      </c>
      <c r="X561" s="30">
        <v>0</v>
      </c>
      <c r="Y561" s="30"/>
      <c r="Z561" s="31">
        <v>0.65100000000000002</v>
      </c>
      <c r="AA561" s="30" t="b">
        <v>0</v>
      </c>
      <c r="AB561" s="29" t="s">
        <v>705</v>
      </c>
      <c r="AC561" s="30" t="b">
        <v>0</v>
      </c>
      <c r="AD561" s="29" t="s">
        <v>705</v>
      </c>
      <c r="AE561" s="29" t="s">
        <v>705</v>
      </c>
      <c r="AF561" s="29" t="s">
        <v>705</v>
      </c>
      <c r="AG561" s="29" t="s">
        <v>705</v>
      </c>
      <c r="AH561" s="30"/>
      <c r="AI561" s="30"/>
      <c r="AJ561" s="30"/>
      <c r="AK561" s="32">
        <v>43528</v>
      </c>
      <c r="AL561" s="30" t="s">
        <v>1253</v>
      </c>
      <c r="AM561" s="30" t="s">
        <v>2324</v>
      </c>
      <c r="AN561" s="33" t="s">
        <v>1254</v>
      </c>
    </row>
    <row r="562" spans="1:40" ht="18" customHeight="1" x14ac:dyDescent="0.25">
      <c r="A562" s="28" t="s">
        <v>1973</v>
      </c>
      <c r="B562" s="29" t="s">
        <v>2310</v>
      </c>
      <c r="C562" s="30" t="s">
        <v>2328</v>
      </c>
      <c r="D562" s="30" t="s">
        <v>2328</v>
      </c>
      <c r="E562" s="30" t="s">
        <v>2328</v>
      </c>
      <c r="F562" s="30" t="s">
        <v>2312</v>
      </c>
      <c r="G562" s="30" t="s">
        <v>1249</v>
      </c>
      <c r="H562" s="30" t="s">
        <v>1237</v>
      </c>
      <c r="I562" s="30" t="s">
        <v>1128</v>
      </c>
      <c r="J562" s="30" t="s">
        <v>1971</v>
      </c>
      <c r="K562" s="30" t="s">
        <v>1972</v>
      </c>
      <c r="L562" s="30">
        <v>19.100000000000001</v>
      </c>
      <c r="M562" s="30">
        <v>0</v>
      </c>
      <c r="N562" s="30">
        <v>1.6</v>
      </c>
      <c r="O562" s="30">
        <v>0</v>
      </c>
      <c r="P562" s="30">
        <v>0</v>
      </c>
      <c r="Q562" s="30">
        <v>0</v>
      </c>
      <c r="R562" s="30">
        <v>0</v>
      </c>
      <c r="S562" s="30">
        <v>0</v>
      </c>
      <c r="T562" s="30">
        <v>0</v>
      </c>
      <c r="U562" s="30">
        <v>0</v>
      </c>
      <c r="V562" s="30">
        <v>0</v>
      </c>
      <c r="W562" s="30">
        <v>0</v>
      </c>
      <c r="X562" s="30">
        <v>0</v>
      </c>
      <c r="Y562" s="30"/>
      <c r="Z562" s="31">
        <v>0.69</v>
      </c>
      <c r="AA562" s="30" t="b">
        <v>0</v>
      </c>
      <c r="AB562" s="29" t="s">
        <v>705</v>
      </c>
      <c r="AC562" s="30" t="b">
        <v>0</v>
      </c>
      <c r="AD562" s="29" t="s">
        <v>705</v>
      </c>
      <c r="AE562" s="29" t="s">
        <v>705</v>
      </c>
      <c r="AF562" s="29" t="s">
        <v>705</v>
      </c>
      <c r="AG562" s="29" t="s">
        <v>705</v>
      </c>
      <c r="AH562" s="30"/>
      <c r="AI562" s="30"/>
      <c r="AJ562" s="30"/>
      <c r="AK562" s="32">
        <v>41254</v>
      </c>
      <c r="AL562" s="30">
        <v>7777</v>
      </c>
      <c r="AM562" s="30" t="s">
        <v>2324</v>
      </c>
      <c r="AN562" s="33" t="s">
        <v>1254</v>
      </c>
    </row>
    <row r="563" spans="1:40" ht="18" customHeight="1" x14ac:dyDescent="0.25">
      <c r="A563" s="28" t="s">
        <v>1974</v>
      </c>
      <c r="B563" s="29" t="s">
        <v>2310</v>
      </c>
      <c r="C563" s="30" t="s">
        <v>2328</v>
      </c>
      <c r="D563" s="30" t="s">
        <v>2328</v>
      </c>
      <c r="E563" s="30" t="s">
        <v>2328</v>
      </c>
      <c r="F563" s="30" t="s">
        <v>2312</v>
      </c>
      <c r="G563" s="30" t="s">
        <v>1249</v>
      </c>
      <c r="H563" s="30" t="s">
        <v>1237</v>
      </c>
      <c r="I563" s="30" t="s">
        <v>1128</v>
      </c>
      <c r="J563" s="30" t="s">
        <v>1971</v>
      </c>
      <c r="K563" s="30" t="s">
        <v>1972</v>
      </c>
      <c r="L563" s="30">
        <v>19.100000000000001</v>
      </c>
      <c r="M563" s="30">
        <v>0</v>
      </c>
      <c r="N563" s="30">
        <v>2</v>
      </c>
      <c r="O563" s="30">
        <v>0</v>
      </c>
      <c r="P563" s="30">
        <v>0</v>
      </c>
      <c r="Q563" s="30">
        <v>0</v>
      </c>
      <c r="R563" s="30">
        <v>0</v>
      </c>
      <c r="S563" s="30">
        <v>0</v>
      </c>
      <c r="T563" s="30">
        <v>0</v>
      </c>
      <c r="U563" s="30">
        <v>0</v>
      </c>
      <c r="V563" s="30">
        <v>0</v>
      </c>
      <c r="W563" s="30">
        <v>0</v>
      </c>
      <c r="X563" s="30">
        <v>0</v>
      </c>
      <c r="Y563" s="30"/>
      <c r="Z563" s="31">
        <v>0.84299999999999997</v>
      </c>
      <c r="AA563" s="30" t="b">
        <v>0</v>
      </c>
      <c r="AB563" s="29" t="s">
        <v>705</v>
      </c>
      <c r="AC563" s="30" t="b">
        <v>0</v>
      </c>
      <c r="AD563" s="29" t="s">
        <v>705</v>
      </c>
      <c r="AE563" s="29" t="s">
        <v>705</v>
      </c>
      <c r="AF563" s="29" t="s">
        <v>705</v>
      </c>
      <c r="AG563" s="29" t="s">
        <v>705</v>
      </c>
      <c r="AH563" s="30"/>
      <c r="AI563" s="30"/>
      <c r="AJ563" s="30"/>
      <c r="AK563" s="32">
        <v>41254</v>
      </c>
      <c r="AL563" s="30">
        <v>7777</v>
      </c>
      <c r="AM563" s="30" t="s">
        <v>2324</v>
      </c>
      <c r="AN563" s="33" t="s">
        <v>1254</v>
      </c>
    </row>
    <row r="564" spans="1:40" ht="18" customHeight="1" x14ac:dyDescent="0.25">
      <c r="A564" s="28" t="s">
        <v>1975</v>
      </c>
      <c r="B564" s="29" t="s">
        <v>2310</v>
      </c>
      <c r="C564" s="30" t="s">
        <v>2328</v>
      </c>
      <c r="D564" s="30" t="s">
        <v>2328</v>
      </c>
      <c r="E564" s="30" t="s">
        <v>2328</v>
      </c>
      <c r="F564" s="30" t="s">
        <v>2312</v>
      </c>
      <c r="G564" s="30" t="s">
        <v>1249</v>
      </c>
      <c r="H564" s="30" t="s">
        <v>1237</v>
      </c>
      <c r="I564" s="30" t="s">
        <v>1128</v>
      </c>
      <c r="J564" s="30" t="s">
        <v>1971</v>
      </c>
      <c r="K564" s="30" t="s">
        <v>1972</v>
      </c>
      <c r="L564" s="30">
        <v>22.2</v>
      </c>
      <c r="M564" s="30">
        <v>0</v>
      </c>
      <c r="N564" s="30">
        <v>1.6</v>
      </c>
      <c r="O564" s="30">
        <v>0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  <c r="U564" s="30">
        <v>0</v>
      </c>
      <c r="V564" s="30">
        <v>0</v>
      </c>
      <c r="W564" s="30">
        <v>0</v>
      </c>
      <c r="X564" s="30">
        <v>0</v>
      </c>
      <c r="Y564" s="30"/>
      <c r="Z564" s="31">
        <v>0.81299999999999994</v>
      </c>
      <c r="AA564" s="30" t="b">
        <v>0</v>
      </c>
      <c r="AB564" s="29" t="s">
        <v>705</v>
      </c>
      <c r="AC564" s="30" t="b">
        <v>0</v>
      </c>
      <c r="AD564" s="29" t="s">
        <v>705</v>
      </c>
      <c r="AE564" s="29" t="s">
        <v>705</v>
      </c>
      <c r="AF564" s="29" t="s">
        <v>705</v>
      </c>
      <c r="AG564" s="29" t="s">
        <v>705</v>
      </c>
      <c r="AH564" s="30"/>
      <c r="AI564" s="30"/>
      <c r="AJ564" s="30"/>
      <c r="AK564" s="32">
        <v>41254</v>
      </c>
      <c r="AL564" s="30">
        <v>7777</v>
      </c>
      <c r="AM564" s="30" t="s">
        <v>2324</v>
      </c>
      <c r="AN564" s="33" t="s">
        <v>1254</v>
      </c>
    </row>
    <row r="565" spans="1:40" ht="18" customHeight="1" x14ac:dyDescent="0.25">
      <c r="A565" s="28" t="s">
        <v>1976</v>
      </c>
      <c r="B565" s="29" t="s">
        <v>2310</v>
      </c>
      <c r="C565" s="30" t="s">
        <v>2328</v>
      </c>
      <c r="D565" s="30" t="s">
        <v>2328</v>
      </c>
      <c r="E565" s="30" t="s">
        <v>2328</v>
      </c>
      <c r="F565" s="30" t="s">
        <v>2312</v>
      </c>
      <c r="G565" s="30" t="s">
        <v>1249</v>
      </c>
      <c r="H565" s="30" t="s">
        <v>1237</v>
      </c>
      <c r="I565" s="30" t="s">
        <v>1128</v>
      </c>
      <c r="J565" s="30" t="s">
        <v>1971</v>
      </c>
      <c r="K565" s="30" t="s">
        <v>1972</v>
      </c>
      <c r="L565" s="30">
        <v>22.2</v>
      </c>
      <c r="M565" s="30">
        <v>0</v>
      </c>
      <c r="N565" s="30">
        <v>2</v>
      </c>
      <c r="O565" s="30">
        <v>0</v>
      </c>
      <c r="P565" s="30">
        <v>0</v>
      </c>
      <c r="Q565" s="30">
        <v>0</v>
      </c>
      <c r="R565" s="30">
        <v>0</v>
      </c>
      <c r="S565" s="30">
        <v>0</v>
      </c>
      <c r="T565" s="30">
        <v>0</v>
      </c>
      <c r="U565" s="30">
        <v>0</v>
      </c>
      <c r="V565" s="30">
        <v>0</v>
      </c>
      <c r="W565" s="30">
        <v>0</v>
      </c>
      <c r="X565" s="30">
        <v>0</v>
      </c>
      <c r="Y565" s="30"/>
      <c r="Z565" s="31">
        <v>0.996</v>
      </c>
      <c r="AA565" s="30" t="b">
        <v>0</v>
      </c>
      <c r="AB565" s="29" t="s">
        <v>705</v>
      </c>
      <c r="AC565" s="30" t="b">
        <v>0</v>
      </c>
      <c r="AD565" s="29" t="s">
        <v>705</v>
      </c>
      <c r="AE565" s="29" t="s">
        <v>705</v>
      </c>
      <c r="AF565" s="29" t="s">
        <v>705</v>
      </c>
      <c r="AG565" s="29" t="s">
        <v>705</v>
      </c>
      <c r="AH565" s="30"/>
      <c r="AI565" s="30"/>
      <c r="AJ565" s="30"/>
      <c r="AK565" s="30" t="s">
        <v>1582</v>
      </c>
      <c r="AL565" s="30" t="s">
        <v>1253</v>
      </c>
      <c r="AM565" s="30" t="s">
        <v>2324</v>
      </c>
      <c r="AN565" s="33" t="s">
        <v>1254</v>
      </c>
    </row>
    <row r="566" spans="1:40" ht="18" customHeight="1" x14ac:dyDescent="0.25">
      <c r="A566" s="28" t="s">
        <v>1977</v>
      </c>
      <c r="B566" s="29" t="s">
        <v>2310</v>
      </c>
      <c r="C566" s="30" t="s">
        <v>2328</v>
      </c>
      <c r="D566" s="30" t="s">
        <v>2328</v>
      </c>
      <c r="E566" s="30" t="s">
        <v>2328</v>
      </c>
      <c r="F566" s="30" t="s">
        <v>2312</v>
      </c>
      <c r="G566" s="30" t="s">
        <v>1249</v>
      </c>
      <c r="H566" s="30" t="s">
        <v>1237</v>
      </c>
      <c r="I566" s="30" t="s">
        <v>1128</v>
      </c>
      <c r="J566" s="30" t="s">
        <v>1971</v>
      </c>
      <c r="K566" s="30" t="s">
        <v>1972</v>
      </c>
      <c r="L566" s="30">
        <v>22.2</v>
      </c>
      <c r="M566" s="30">
        <v>0</v>
      </c>
      <c r="N566" s="30">
        <v>2.2999999999999998</v>
      </c>
      <c r="O566" s="30">
        <v>0</v>
      </c>
      <c r="P566" s="30">
        <v>0</v>
      </c>
      <c r="Q566" s="30">
        <v>0</v>
      </c>
      <c r="R566" s="30">
        <v>0</v>
      </c>
      <c r="S566" s="30">
        <v>0</v>
      </c>
      <c r="T566" s="30">
        <v>0</v>
      </c>
      <c r="U566" s="30">
        <v>0</v>
      </c>
      <c r="V566" s="30">
        <v>0</v>
      </c>
      <c r="W566" s="30">
        <v>0</v>
      </c>
      <c r="X566" s="30">
        <v>0</v>
      </c>
      <c r="Y566" s="30"/>
      <c r="Z566" s="31">
        <v>1.129</v>
      </c>
      <c r="AA566" s="30" t="b">
        <v>0</v>
      </c>
      <c r="AB566" s="29" t="s">
        <v>705</v>
      </c>
      <c r="AC566" s="30" t="b">
        <v>0</v>
      </c>
      <c r="AD566" s="29" t="s">
        <v>705</v>
      </c>
      <c r="AE566" s="29" t="s">
        <v>705</v>
      </c>
      <c r="AF566" s="29" t="s">
        <v>705</v>
      </c>
      <c r="AG566" s="29" t="s">
        <v>705</v>
      </c>
      <c r="AH566" s="30"/>
      <c r="AI566" s="30"/>
      <c r="AJ566" s="30"/>
      <c r="AK566" s="30" t="s">
        <v>1978</v>
      </c>
      <c r="AL566" s="30" t="s">
        <v>1253</v>
      </c>
      <c r="AM566" s="30" t="s">
        <v>2324</v>
      </c>
      <c r="AN566" s="33" t="s">
        <v>1254</v>
      </c>
    </row>
    <row r="567" spans="1:40" ht="18" customHeight="1" x14ac:dyDescent="0.25">
      <c r="A567" s="28" t="s">
        <v>1979</v>
      </c>
      <c r="B567" s="29" t="s">
        <v>2310</v>
      </c>
      <c r="C567" s="30" t="s">
        <v>2328</v>
      </c>
      <c r="D567" s="30" t="s">
        <v>2328</v>
      </c>
      <c r="E567" s="30" t="s">
        <v>2328</v>
      </c>
      <c r="F567" s="30" t="s">
        <v>2312</v>
      </c>
      <c r="G567" s="30" t="s">
        <v>1249</v>
      </c>
      <c r="H567" s="30" t="s">
        <v>1237</v>
      </c>
      <c r="I567" s="30" t="s">
        <v>1128</v>
      </c>
      <c r="J567" s="30" t="s">
        <v>1971</v>
      </c>
      <c r="K567" s="30" t="s">
        <v>1972</v>
      </c>
      <c r="L567" s="30">
        <v>25.4</v>
      </c>
      <c r="M567" s="30">
        <v>0</v>
      </c>
      <c r="N567" s="30">
        <v>1.6</v>
      </c>
      <c r="O567" s="30">
        <v>0</v>
      </c>
      <c r="P567" s="30">
        <v>0</v>
      </c>
      <c r="Q567" s="30">
        <v>0</v>
      </c>
      <c r="R567" s="30">
        <v>0</v>
      </c>
      <c r="S567" s="30">
        <v>0</v>
      </c>
      <c r="T567" s="30">
        <v>0</v>
      </c>
      <c r="U567" s="30">
        <v>0</v>
      </c>
      <c r="V567" s="30">
        <v>0</v>
      </c>
      <c r="W567" s="30">
        <v>0</v>
      </c>
      <c r="X567" s="30">
        <v>0</v>
      </c>
      <c r="Y567" s="30"/>
      <c r="Z567" s="31">
        <v>0.93899999999999995</v>
      </c>
      <c r="AA567" s="30" t="b">
        <v>0</v>
      </c>
      <c r="AB567" s="29" t="s">
        <v>705</v>
      </c>
      <c r="AC567" s="30" t="b">
        <v>0</v>
      </c>
      <c r="AD567" s="29" t="s">
        <v>705</v>
      </c>
      <c r="AE567" s="29" t="s">
        <v>705</v>
      </c>
      <c r="AF567" s="29" t="s">
        <v>705</v>
      </c>
      <c r="AG567" s="29" t="s">
        <v>705</v>
      </c>
      <c r="AH567" s="30"/>
      <c r="AI567" s="30"/>
      <c r="AJ567" s="30"/>
      <c r="AK567" s="32">
        <v>41254</v>
      </c>
      <c r="AL567" s="30">
        <v>7777</v>
      </c>
      <c r="AM567" s="30" t="s">
        <v>2324</v>
      </c>
      <c r="AN567" s="33" t="s">
        <v>1254</v>
      </c>
    </row>
    <row r="568" spans="1:40" ht="18" customHeight="1" x14ac:dyDescent="0.25">
      <c r="A568" s="28" t="s">
        <v>1980</v>
      </c>
      <c r="B568" s="29" t="s">
        <v>2310</v>
      </c>
      <c r="C568" s="30" t="s">
        <v>2328</v>
      </c>
      <c r="D568" s="30" t="s">
        <v>2328</v>
      </c>
      <c r="E568" s="30" t="s">
        <v>2328</v>
      </c>
      <c r="F568" s="30" t="s">
        <v>2312</v>
      </c>
      <c r="G568" s="30" t="s">
        <v>1249</v>
      </c>
      <c r="H568" s="30" t="s">
        <v>1237</v>
      </c>
      <c r="I568" s="30" t="s">
        <v>1128</v>
      </c>
      <c r="J568" s="30" t="s">
        <v>1971</v>
      </c>
      <c r="K568" s="30" t="s">
        <v>1972</v>
      </c>
      <c r="L568" s="30">
        <v>25.4</v>
      </c>
      <c r="M568" s="30">
        <v>0</v>
      </c>
      <c r="N568" s="30">
        <v>2</v>
      </c>
      <c r="O568" s="30">
        <v>0</v>
      </c>
      <c r="P568" s="30">
        <v>0</v>
      </c>
      <c r="Q568" s="30">
        <v>0</v>
      </c>
      <c r="R568" s="30">
        <v>0</v>
      </c>
      <c r="S568" s="30">
        <v>0</v>
      </c>
      <c r="T568" s="30">
        <v>0</v>
      </c>
      <c r="U568" s="30">
        <v>0</v>
      </c>
      <c r="V568" s="30">
        <v>0</v>
      </c>
      <c r="W568" s="30">
        <v>0</v>
      </c>
      <c r="X568" s="30">
        <v>0</v>
      </c>
      <c r="Y568" s="30"/>
      <c r="Z568" s="31">
        <v>1.1539999999999999</v>
      </c>
      <c r="AA568" s="30" t="b">
        <v>0</v>
      </c>
      <c r="AB568" s="29" t="s">
        <v>705</v>
      </c>
      <c r="AC568" s="30" t="b">
        <v>0</v>
      </c>
      <c r="AD568" s="29" t="s">
        <v>705</v>
      </c>
      <c r="AE568" s="29" t="s">
        <v>705</v>
      </c>
      <c r="AF568" s="29" t="s">
        <v>705</v>
      </c>
      <c r="AG568" s="29" t="s">
        <v>705</v>
      </c>
      <c r="AH568" s="30"/>
      <c r="AI568" s="30"/>
      <c r="AJ568" s="30"/>
      <c r="AK568" s="32">
        <v>41985</v>
      </c>
      <c r="AL568" s="30" t="s">
        <v>1253</v>
      </c>
      <c r="AM568" s="30" t="s">
        <v>2324</v>
      </c>
      <c r="AN568" s="33" t="s">
        <v>1254</v>
      </c>
    </row>
    <row r="569" spans="1:40" ht="18" customHeight="1" x14ac:dyDescent="0.25">
      <c r="A569" s="28" t="s">
        <v>1981</v>
      </c>
      <c r="B569" s="29" t="s">
        <v>2310</v>
      </c>
      <c r="C569" s="30" t="s">
        <v>2328</v>
      </c>
      <c r="D569" s="30" t="s">
        <v>2328</v>
      </c>
      <c r="E569" s="30" t="s">
        <v>2328</v>
      </c>
      <c r="F569" s="30" t="s">
        <v>2312</v>
      </c>
      <c r="G569" s="30" t="s">
        <v>1249</v>
      </c>
      <c r="H569" s="30" t="s">
        <v>1237</v>
      </c>
      <c r="I569" s="30" t="s">
        <v>1128</v>
      </c>
      <c r="J569" s="30" t="s">
        <v>1971</v>
      </c>
      <c r="K569" s="30" t="s">
        <v>1972</v>
      </c>
      <c r="L569" s="30">
        <v>25.4</v>
      </c>
      <c r="M569" s="30">
        <v>0</v>
      </c>
      <c r="N569" s="30">
        <v>2.2999999999999998</v>
      </c>
      <c r="O569" s="30">
        <v>0</v>
      </c>
      <c r="P569" s="30">
        <v>0</v>
      </c>
      <c r="Q569" s="30">
        <v>0</v>
      </c>
      <c r="R569" s="30">
        <v>0</v>
      </c>
      <c r="S569" s="30">
        <v>0</v>
      </c>
      <c r="T569" s="30">
        <v>0</v>
      </c>
      <c r="U569" s="30">
        <v>0</v>
      </c>
      <c r="V569" s="30">
        <v>0</v>
      </c>
      <c r="W569" s="30">
        <v>0</v>
      </c>
      <c r="X569" s="30">
        <v>0</v>
      </c>
      <c r="Y569" s="30"/>
      <c r="Z569" s="31">
        <v>1.31</v>
      </c>
      <c r="AA569" s="30" t="b">
        <v>0</v>
      </c>
      <c r="AB569" s="29" t="s">
        <v>705</v>
      </c>
      <c r="AC569" s="30" t="b">
        <v>0</v>
      </c>
      <c r="AD569" s="29" t="s">
        <v>705</v>
      </c>
      <c r="AE569" s="29" t="s">
        <v>705</v>
      </c>
      <c r="AF569" s="29" t="s">
        <v>705</v>
      </c>
      <c r="AG569" s="29" t="s">
        <v>705</v>
      </c>
      <c r="AH569" s="30"/>
      <c r="AI569" s="30"/>
      <c r="AJ569" s="30"/>
      <c r="AK569" s="32">
        <v>41254</v>
      </c>
      <c r="AL569" s="30">
        <v>7777</v>
      </c>
      <c r="AM569" s="30" t="s">
        <v>2324</v>
      </c>
      <c r="AN569" s="33" t="s">
        <v>1254</v>
      </c>
    </row>
    <row r="570" spans="1:40" ht="18" customHeight="1" x14ac:dyDescent="0.25">
      <c r="A570" s="28" t="s">
        <v>1982</v>
      </c>
      <c r="B570" s="29" t="s">
        <v>2310</v>
      </c>
      <c r="C570" s="30" t="s">
        <v>2328</v>
      </c>
      <c r="D570" s="30" t="s">
        <v>2328</v>
      </c>
      <c r="E570" s="30" t="s">
        <v>2328</v>
      </c>
      <c r="F570" s="30" t="s">
        <v>2312</v>
      </c>
      <c r="G570" s="30" t="s">
        <v>1249</v>
      </c>
      <c r="H570" s="30" t="s">
        <v>1237</v>
      </c>
      <c r="I570" s="30" t="s">
        <v>1128</v>
      </c>
      <c r="J570" s="30" t="s">
        <v>1971</v>
      </c>
      <c r="K570" s="30" t="s">
        <v>1972</v>
      </c>
      <c r="L570" s="30">
        <v>25.4</v>
      </c>
      <c r="M570" s="30">
        <v>0</v>
      </c>
      <c r="N570" s="30">
        <v>2.6</v>
      </c>
      <c r="O570" s="30">
        <v>0</v>
      </c>
      <c r="P570" s="30">
        <v>0</v>
      </c>
      <c r="Q570" s="30">
        <v>0</v>
      </c>
      <c r="R570" s="30">
        <v>0</v>
      </c>
      <c r="S570" s="30">
        <v>0</v>
      </c>
      <c r="T570" s="30">
        <v>0</v>
      </c>
      <c r="U570" s="30">
        <v>0</v>
      </c>
      <c r="V570" s="30">
        <v>0</v>
      </c>
      <c r="W570" s="30">
        <v>0</v>
      </c>
      <c r="X570" s="30">
        <v>0</v>
      </c>
      <c r="Y570" s="30"/>
      <c r="Z570" s="31">
        <v>1.462</v>
      </c>
      <c r="AA570" s="30" t="b">
        <v>0</v>
      </c>
      <c r="AB570" s="29" t="s">
        <v>705</v>
      </c>
      <c r="AC570" s="30" t="b">
        <v>0</v>
      </c>
      <c r="AD570" s="29" t="s">
        <v>705</v>
      </c>
      <c r="AE570" s="29" t="s">
        <v>705</v>
      </c>
      <c r="AF570" s="29" t="s">
        <v>705</v>
      </c>
      <c r="AG570" s="29" t="s">
        <v>705</v>
      </c>
      <c r="AH570" s="30"/>
      <c r="AI570" s="30"/>
      <c r="AJ570" s="30"/>
      <c r="AK570" s="32">
        <v>43680</v>
      </c>
      <c r="AL570" s="30" t="s">
        <v>1253</v>
      </c>
      <c r="AM570" s="30" t="s">
        <v>2324</v>
      </c>
      <c r="AN570" s="33" t="s">
        <v>1254</v>
      </c>
    </row>
    <row r="571" spans="1:40" ht="18" customHeight="1" x14ac:dyDescent="0.25">
      <c r="A571" s="28" t="s">
        <v>1983</v>
      </c>
      <c r="B571" s="29" t="s">
        <v>2310</v>
      </c>
      <c r="C571" s="30" t="s">
        <v>2328</v>
      </c>
      <c r="D571" s="30" t="s">
        <v>2328</v>
      </c>
      <c r="E571" s="30" t="s">
        <v>2328</v>
      </c>
      <c r="F571" s="30" t="s">
        <v>2312</v>
      </c>
      <c r="G571" s="30" t="s">
        <v>1249</v>
      </c>
      <c r="H571" s="30" t="s">
        <v>1237</v>
      </c>
      <c r="I571" s="30" t="s">
        <v>1128</v>
      </c>
      <c r="J571" s="30" t="s">
        <v>1971</v>
      </c>
      <c r="K571" s="30" t="s">
        <v>1972</v>
      </c>
      <c r="L571" s="30">
        <v>25.4</v>
      </c>
      <c r="M571" s="30">
        <v>0</v>
      </c>
      <c r="N571" s="30">
        <v>3.2</v>
      </c>
      <c r="O571" s="30">
        <v>0</v>
      </c>
      <c r="P571" s="30">
        <v>0</v>
      </c>
      <c r="Q571" s="30">
        <v>0</v>
      </c>
      <c r="R571" s="30">
        <v>0</v>
      </c>
      <c r="S571" s="30">
        <v>0</v>
      </c>
      <c r="T571" s="30">
        <v>0</v>
      </c>
      <c r="U571" s="30">
        <v>0</v>
      </c>
      <c r="V571" s="30">
        <v>0</v>
      </c>
      <c r="W571" s="30">
        <v>0</v>
      </c>
      <c r="X571" s="30">
        <v>0</v>
      </c>
      <c r="Y571" s="30"/>
      <c r="Z571" s="31">
        <v>1.752</v>
      </c>
      <c r="AA571" s="30" t="b">
        <v>0</v>
      </c>
      <c r="AB571" s="29" t="s">
        <v>705</v>
      </c>
      <c r="AC571" s="30" t="b">
        <v>0</v>
      </c>
      <c r="AD571" s="29" t="s">
        <v>705</v>
      </c>
      <c r="AE571" s="29" t="s">
        <v>705</v>
      </c>
      <c r="AF571" s="29" t="s">
        <v>705</v>
      </c>
      <c r="AG571" s="29" t="s">
        <v>705</v>
      </c>
      <c r="AH571" s="30"/>
      <c r="AI571" s="30"/>
      <c r="AJ571" s="30"/>
      <c r="AK571" s="32">
        <v>44713</v>
      </c>
      <c r="AL571" s="30" t="s">
        <v>1253</v>
      </c>
      <c r="AM571" s="30" t="s">
        <v>2324</v>
      </c>
      <c r="AN571" s="33" t="s">
        <v>1254</v>
      </c>
    </row>
    <row r="572" spans="1:40" ht="18" customHeight="1" x14ac:dyDescent="0.25">
      <c r="A572" s="28" t="s">
        <v>1984</v>
      </c>
      <c r="B572" s="29" t="s">
        <v>2310</v>
      </c>
      <c r="C572" s="30" t="s">
        <v>2328</v>
      </c>
      <c r="D572" s="30" t="s">
        <v>2328</v>
      </c>
      <c r="E572" s="30" t="s">
        <v>2328</v>
      </c>
      <c r="F572" s="30" t="s">
        <v>2312</v>
      </c>
      <c r="G572" s="30" t="s">
        <v>1249</v>
      </c>
      <c r="H572" s="30" t="s">
        <v>1237</v>
      </c>
      <c r="I572" s="30" t="s">
        <v>1128</v>
      </c>
      <c r="J572" s="30" t="s">
        <v>1971</v>
      </c>
      <c r="K572" s="30" t="s">
        <v>1972</v>
      </c>
      <c r="L572" s="30">
        <v>28.6</v>
      </c>
      <c r="M572" s="30">
        <v>0</v>
      </c>
      <c r="N572" s="30">
        <v>1.6</v>
      </c>
      <c r="O572" s="30">
        <v>0</v>
      </c>
      <c r="P572" s="30">
        <v>0</v>
      </c>
      <c r="Q572" s="30">
        <v>0</v>
      </c>
      <c r="R572" s="30">
        <v>0</v>
      </c>
      <c r="S572" s="30">
        <v>0</v>
      </c>
      <c r="T572" s="30">
        <v>0</v>
      </c>
      <c r="U572" s="30">
        <v>0</v>
      </c>
      <c r="V572" s="30">
        <v>0</v>
      </c>
      <c r="W572" s="30">
        <v>0</v>
      </c>
      <c r="X572" s="30">
        <v>0</v>
      </c>
      <c r="Y572" s="30"/>
      <c r="Z572" s="31">
        <v>1.0649999999999999</v>
      </c>
      <c r="AA572" s="30" t="b">
        <v>0</v>
      </c>
      <c r="AB572" s="29" t="s">
        <v>705</v>
      </c>
      <c r="AC572" s="30" t="b">
        <v>0</v>
      </c>
      <c r="AD572" s="29" t="s">
        <v>705</v>
      </c>
      <c r="AE572" s="29" t="s">
        <v>705</v>
      </c>
      <c r="AF572" s="29" t="s">
        <v>705</v>
      </c>
      <c r="AG572" s="29" t="s">
        <v>705</v>
      </c>
      <c r="AH572" s="30"/>
      <c r="AI572" s="30"/>
      <c r="AJ572" s="30"/>
      <c r="AK572" s="32">
        <v>41254</v>
      </c>
      <c r="AL572" s="30">
        <v>7777</v>
      </c>
      <c r="AM572" s="30" t="s">
        <v>2324</v>
      </c>
      <c r="AN572" s="33" t="s">
        <v>1254</v>
      </c>
    </row>
    <row r="573" spans="1:40" ht="18" customHeight="1" x14ac:dyDescent="0.25">
      <c r="A573" s="28" t="s">
        <v>1985</v>
      </c>
      <c r="B573" s="29" t="s">
        <v>2310</v>
      </c>
      <c r="C573" s="30" t="s">
        <v>2328</v>
      </c>
      <c r="D573" s="30" t="s">
        <v>2328</v>
      </c>
      <c r="E573" s="30" t="s">
        <v>2328</v>
      </c>
      <c r="F573" s="30" t="s">
        <v>2312</v>
      </c>
      <c r="G573" s="30" t="s">
        <v>1249</v>
      </c>
      <c r="H573" s="30" t="s">
        <v>1237</v>
      </c>
      <c r="I573" s="30" t="s">
        <v>1128</v>
      </c>
      <c r="J573" s="30" t="s">
        <v>1971</v>
      </c>
      <c r="K573" s="30" t="s">
        <v>1972</v>
      </c>
      <c r="L573" s="30">
        <v>28.6</v>
      </c>
      <c r="M573" s="30">
        <v>0</v>
      </c>
      <c r="N573" s="30">
        <v>2.2999999999999998</v>
      </c>
      <c r="O573" s="30">
        <v>0</v>
      </c>
      <c r="P573" s="30">
        <v>0</v>
      </c>
      <c r="Q573" s="30">
        <v>0</v>
      </c>
      <c r="R573" s="30">
        <v>0</v>
      </c>
      <c r="S573" s="30">
        <v>0</v>
      </c>
      <c r="T573" s="30">
        <v>0</v>
      </c>
      <c r="U573" s="30">
        <v>0</v>
      </c>
      <c r="V573" s="30">
        <v>0</v>
      </c>
      <c r="W573" s="30">
        <v>0</v>
      </c>
      <c r="X573" s="30">
        <v>0</v>
      </c>
      <c r="Y573" s="30"/>
      <c r="Z573" s="31">
        <v>1.492</v>
      </c>
      <c r="AA573" s="30" t="b">
        <v>0</v>
      </c>
      <c r="AB573" s="29" t="s">
        <v>705</v>
      </c>
      <c r="AC573" s="30" t="b">
        <v>0</v>
      </c>
      <c r="AD573" s="29" t="s">
        <v>705</v>
      </c>
      <c r="AE573" s="29" t="s">
        <v>705</v>
      </c>
      <c r="AF573" s="29" t="s">
        <v>705</v>
      </c>
      <c r="AG573" s="29" t="s">
        <v>705</v>
      </c>
      <c r="AH573" s="30"/>
      <c r="AI573" s="30"/>
      <c r="AJ573" s="30"/>
      <c r="AK573" s="32">
        <v>41254</v>
      </c>
      <c r="AL573" s="30">
        <v>7777</v>
      </c>
      <c r="AM573" s="30" t="s">
        <v>2324</v>
      </c>
      <c r="AN573" s="33" t="s">
        <v>1254</v>
      </c>
    </row>
    <row r="574" spans="1:40" ht="18" customHeight="1" x14ac:dyDescent="0.25">
      <c r="A574" s="28" t="s">
        <v>1986</v>
      </c>
      <c r="B574" s="29" t="s">
        <v>2310</v>
      </c>
      <c r="C574" s="30" t="s">
        <v>2328</v>
      </c>
      <c r="D574" s="30" t="s">
        <v>2328</v>
      </c>
      <c r="E574" s="30" t="s">
        <v>2328</v>
      </c>
      <c r="F574" s="30" t="s">
        <v>2312</v>
      </c>
      <c r="G574" s="30" t="s">
        <v>1249</v>
      </c>
      <c r="H574" s="30" t="s">
        <v>1237</v>
      </c>
      <c r="I574" s="30" t="s">
        <v>1128</v>
      </c>
      <c r="J574" s="30" t="s">
        <v>1971</v>
      </c>
      <c r="K574" s="30" t="s">
        <v>1972</v>
      </c>
      <c r="L574" s="30">
        <v>28.6</v>
      </c>
      <c r="M574" s="30">
        <v>0</v>
      </c>
      <c r="N574" s="30">
        <v>2.6</v>
      </c>
      <c r="O574" s="30">
        <v>0</v>
      </c>
      <c r="P574" s="30">
        <v>0</v>
      </c>
      <c r="Q574" s="30">
        <v>0</v>
      </c>
      <c r="R574" s="30">
        <v>0</v>
      </c>
      <c r="S574" s="30">
        <v>0</v>
      </c>
      <c r="T574" s="30">
        <v>0</v>
      </c>
      <c r="U574" s="30">
        <v>0</v>
      </c>
      <c r="V574" s="30">
        <v>0</v>
      </c>
      <c r="W574" s="30">
        <v>0</v>
      </c>
      <c r="X574" s="30">
        <v>0</v>
      </c>
      <c r="Y574" s="30"/>
      <c r="Z574" s="31">
        <v>1.667</v>
      </c>
      <c r="AA574" s="30" t="b">
        <v>0</v>
      </c>
      <c r="AB574" s="29" t="s">
        <v>705</v>
      </c>
      <c r="AC574" s="30" t="b">
        <v>0</v>
      </c>
      <c r="AD574" s="29" t="s">
        <v>705</v>
      </c>
      <c r="AE574" s="29" t="s">
        <v>705</v>
      </c>
      <c r="AF574" s="29" t="s">
        <v>705</v>
      </c>
      <c r="AG574" s="29" t="s">
        <v>705</v>
      </c>
      <c r="AH574" s="30"/>
      <c r="AI574" s="30"/>
      <c r="AJ574" s="30"/>
      <c r="AK574" s="30" t="s">
        <v>1987</v>
      </c>
      <c r="AL574" s="30" t="s">
        <v>1253</v>
      </c>
      <c r="AM574" s="30" t="s">
        <v>2324</v>
      </c>
      <c r="AN574" s="33" t="s">
        <v>1254</v>
      </c>
    </row>
    <row r="575" spans="1:40" ht="18" customHeight="1" x14ac:dyDescent="0.25">
      <c r="A575" s="28" t="s">
        <v>1988</v>
      </c>
      <c r="B575" s="29" t="s">
        <v>2310</v>
      </c>
      <c r="C575" s="30" t="s">
        <v>2328</v>
      </c>
      <c r="D575" s="30" t="s">
        <v>2328</v>
      </c>
      <c r="E575" s="30" t="s">
        <v>2328</v>
      </c>
      <c r="F575" s="30" t="s">
        <v>2312</v>
      </c>
      <c r="G575" s="30" t="s">
        <v>1249</v>
      </c>
      <c r="H575" s="30" t="s">
        <v>1237</v>
      </c>
      <c r="I575" s="30" t="s">
        <v>1128</v>
      </c>
      <c r="J575" s="30" t="s">
        <v>1971</v>
      </c>
      <c r="K575" s="30" t="s">
        <v>1972</v>
      </c>
      <c r="L575" s="30">
        <v>31.8</v>
      </c>
      <c r="M575" s="30">
        <v>0</v>
      </c>
      <c r="N575" s="30">
        <v>1.6</v>
      </c>
      <c r="O575" s="30">
        <v>0</v>
      </c>
      <c r="P575" s="30">
        <v>0</v>
      </c>
      <c r="Q575" s="30">
        <v>0</v>
      </c>
      <c r="R575" s="30">
        <v>0</v>
      </c>
      <c r="S575" s="30">
        <v>0</v>
      </c>
      <c r="T575" s="30">
        <v>0</v>
      </c>
      <c r="U575" s="30">
        <v>0</v>
      </c>
      <c r="V575" s="30">
        <v>0</v>
      </c>
      <c r="W575" s="30">
        <v>0</v>
      </c>
      <c r="X575" s="30">
        <v>0</v>
      </c>
      <c r="Y575" s="30"/>
      <c r="Z575" s="31">
        <v>1.1919999999999999</v>
      </c>
      <c r="AA575" s="30" t="b">
        <v>0</v>
      </c>
      <c r="AB575" s="29" t="s">
        <v>705</v>
      </c>
      <c r="AC575" s="30" t="b">
        <v>0</v>
      </c>
      <c r="AD575" s="29" t="s">
        <v>705</v>
      </c>
      <c r="AE575" s="29" t="s">
        <v>705</v>
      </c>
      <c r="AF575" s="29" t="s">
        <v>705</v>
      </c>
      <c r="AG575" s="29" t="s">
        <v>705</v>
      </c>
      <c r="AH575" s="30"/>
      <c r="AI575" s="30"/>
      <c r="AJ575" s="30"/>
      <c r="AK575" s="32">
        <v>43564</v>
      </c>
      <c r="AL575" s="30" t="s">
        <v>1253</v>
      </c>
      <c r="AM575" s="30" t="s">
        <v>2324</v>
      </c>
      <c r="AN575" s="33" t="s">
        <v>1254</v>
      </c>
    </row>
    <row r="576" spans="1:40" ht="18" customHeight="1" x14ac:dyDescent="0.25">
      <c r="A576" s="28" t="s">
        <v>1989</v>
      </c>
      <c r="B576" s="29" t="s">
        <v>2310</v>
      </c>
      <c r="C576" s="30" t="s">
        <v>2328</v>
      </c>
      <c r="D576" s="30" t="s">
        <v>2328</v>
      </c>
      <c r="E576" s="30" t="s">
        <v>2328</v>
      </c>
      <c r="F576" s="30" t="s">
        <v>2312</v>
      </c>
      <c r="G576" s="30" t="s">
        <v>1249</v>
      </c>
      <c r="H576" s="30" t="s">
        <v>1237</v>
      </c>
      <c r="I576" s="30" t="s">
        <v>1128</v>
      </c>
      <c r="J576" s="30" t="s">
        <v>1971</v>
      </c>
      <c r="K576" s="30" t="s">
        <v>1972</v>
      </c>
      <c r="L576" s="30">
        <v>31.8</v>
      </c>
      <c r="M576" s="30">
        <v>0</v>
      </c>
      <c r="N576" s="30">
        <v>2</v>
      </c>
      <c r="O576" s="30">
        <v>0</v>
      </c>
      <c r="P576" s="30">
        <v>0</v>
      </c>
      <c r="Q576" s="30">
        <v>0</v>
      </c>
      <c r="R576" s="30">
        <v>0</v>
      </c>
      <c r="S576" s="30">
        <v>0</v>
      </c>
      <c r="T576" s="30">
        <v>0</v>
      </c>
      <c r="U576" s="30">
        <v>0</v>
      </c>
      <c r="V576" s="30">
        <v>0</v>
      </c>
      <c r="W576" s="30">
        <v>0</v>
      </c>
      <c r="X576" s="30">
        <v>0</v>
      </c>
      <c r="Y576" s="30"/>
      <c r="Z576" s="31">
        <v>1.47</v>
      </c>
      <c r="AA576" s="30" t="b">
        <v>0</v>
      </c>
      <c r="AB576" s="29" t="s">
        <v>705</v>
      </c>
      <c r="AC576" s="30" t="b">
        <v>0</v>
      </c>
      <c r="AD576" s="29" t="s">
        <v>705</v>
      </c>
      <c r="AE576" s="29" t="s">
        <v>705</v>
      </c>
      <c r="AF576" s="29" t="s">
        <v>705</v>
      </c>
      <c r="AG576" s="29" t="s">
        <v>705</v>
      </c>
      <c r="AH576" s="30"/>
      <c r="AI576" s="30"/>
      <c r="AJ576" s="30"/>
      <c r="AK576" s="32">
        <v>41254</v>
      </c>
      <c r="AL576" s="30">
        <v>7777</v>
      </c>
      <c r="AM576" s="30" t="s">
        <v>2324</v>
      </c>
      <c r="AN576" s="33" t="s">
        <v>1254</v>
      </c>
    </row>
    <row r="577" spans="1:40" ht="18" customHeight="1" x14ac:dyDescent="0.25">
      <c r="A577" s="28" t="s">
        <v>1990</v>
      </c>
      <c r="B577" s="29" t="s">
        <v>2310</v>
      </c>
      <c r="C577" s="30" t="s">
        <v>2328</v>
      </c>
      <c r="D577" s="30" t="s">
        <v>2328</v>
      </c>
      <c r="E577" s="30" t="s">
        <v>2328</v>
      </c>
      <c r="F577" s="30" t="s">
        <v>2312</v>
      </c>
      <c r="G577" s="30" t="s">
        <v>1249</v>
      </c>
      <c r="H577" s="30" t="s">
        <v>1237</v>
      </c>
      <c r="I577" s="30" t="s">
        <v>1128</v>
      </c>
      <c r="J577" s="30" t="s">
        <v>1971</v>
      </c>
      <c r="K577" s="30" t="s">
        <v>1972</v>
      </c>
      <c r="L577" s="30">
        <v>31.8</v>
      </c>
      <c r="M577" s="30">
        <v>0</v>
      </c>
      <c r="N577" s="30">
        <v>2.2999999999999998</v>
      </c>
      <c r="O577" s="30">
        <v>0</v>
      </c>
      <c r="P577" s="30">
        <v>0</v>
      </c>
      <c r="Q577" s="30">
        <v>0</v>
      </c>
      <c r="R577" s="30">
        <v>0</v>
      </c>
      <c r="S577" s="30">
        <v>0</v>
      </c>
      <c r="T577" s="30">
        <v>0</v>
      </c>
      <c r="U577" s="30">
        <v>0</v>
      </c>
      <c r="V577" s="30">
        <v>0</v>
      </c>
      <c r="W577" s="30">
        <v>0</v>
      </c>
      <c r="X577" s="30">
        <v>0</v>
      </c>
      <c r="Y577" s="30"/>
      <c r="Z577" s="31">
        <v>1.673</v>
      </c>
      <c r="AA577" s="30" t="b">
        <v>0</v>
      </c>
      <c r="AB577" s="29" t="s">
        <v>705</v>
      </c>
      <c r="AC577" s="30" t="b">
        <v>0</v>
      </c>
      <c r="AD577" s="29" t="s">
        <v>705</v>
      </c>
      <c r="AE577" s="29" t="s">
        <v>705</v>
      </c>
      <c r="AF577" s="29" t="s">
        <v>705</v>
      </c>
      <c r="AG577" s="29" t="s">
        <v>705</v>
      </c>
      <c r="AH577" s="30"/>
      <c r="AI577" s="30"/>
      <c r="AJ577" s="30"/>
      <c r="AK577" s="30" t="s">
        <v>1991</v>
      </c>
      <c r="AL577" s="30" t="s">
        <v>1253</v>
      </c>
      <c r="AM577" s="30" t="s">
        <v>2324</v>
      </c>
      <c r="AN577" s="33" t="s">
        <v>1254</v>
      </c>
    </row>
    <row r="578" spans="1:40" ht="18" customHeight="1" x14ac:dyDescent="0.25">
      <c r="A578" s="28" t="s">
        <v>1992</v>
      </c>
      <c r="B578" s="29" t="s">
        <v>2310</v>
      </c>
      <c r="C578" s="30" t="s">
        <v>2328</v>
      </c>
      <c r="D578" s="30" t="s">
        <v>2328</v>
      </c>
      <c r="E578" s="30" t="s">
        <v>2328</v>
      </c>
      <c r="F578" s="30" t="s">
        <v>2312</v>
      </c>
      <c r="G578" s="30" t="s">
        <v>1249</v>
      </c>
      <c r="H578" s="30" t="s">
        <v>1237</v>
      </c>
      <c r="I578" s="30" t="s">
        <v>1128</v>
      </c>
      <c r="J578" s="30" t="s">
        <v>1971</v>
      </c>
      <c r="K578" s="30" t="s">
        <v>1972</v>
      </c>
      <c r="L578" s="30">
        <v>31.8</v>
      </c>
      <c r="M578" s="30">
        <v>0</v>
      </c>
      <c r="N578" s="30">
        <v>3.2</v>
      </c>
      <c r="O578" s="30">
        <v>0</v>
      </c>
      <c r="P578" s="30">
        <v>0</v>
      </c>
      <c r="Q578" s="30">
        <v>0</v>
      </c>
      <c r="R578" s="30">
        <v>0</v>
      </c>
      <c r="S578" s="30">
        <v>0</v>
      </c>
      <c r="T578" s="30">
        <v>0</v>
      </c>
      <c r="U578" s="30">
        <v>0</v>
      </c>
      <c r="V578" s="30">
        <v>0</v>
      </c>
      <c r="W578" s="30">
        <v>0</v>
      </c>
      <c r="X578" s="30">
        <v>0</v>
      </c>
      <c r="Y578" s="30"/>
      <c r="Z578" s="31">
        <v>2.2570000000000001</v>
      </c>
      <c r="AA578" s="30" t="b">
        <v>0</v>
      </c>
      <c r="AB578" s="29" t="s">
        <v>705</v>
      </c>
      <c r="AC578" s="30" t="b">
        <v>0</v>
      </c>
      <c r="AD578" s="29" t="s">
        <v>705</v>
      </c>
      <c r="AE578" s="29" t="s">
        <v>705</v>
      </c>
      <c r="AF578" s="29" t="s">
        <v>705</v>
      </c>
      <c r="AG578" s="29" t="s">
        <v>705</v>
      </c>
      <c r="AH578" s="30"/>
      <c r="AI578" s="30"/>
      <c r="AJ578" s="30"/>
      <c r="AK578" s="30" t="s">
        <v>1610</v>
      </c>
      <c r="AL578" s="30" t="s">
        <v>1253</v>
      </c>
      <c r="AM578" s="30" t="s">
        <v>2324</v>
      </c>
      <c r="AN578" s="33" t="s">
        <v>1254</v>
      </c>
    </row>
    <row r="579" spans="1:40" ht="18" customHeight="1" x14ac:dyDescent="0.25">
      <c r="A579" s="28" t="s">
        <v>1993</v>
      </c>
      <c r="B579" s="29" t="s">
        <v>2310</v>
      </c>
      <c r="C579" s="30" t="s">
        <v>2328</v>
      </c>
      <c r="D579" s="30" t="s">
        <v>2328</v>
      </c>
      <c r="E579" s="30" t="s">
        <v>2328</v>
      </c>
      <c r="F579" s="30" t="s">
        <v>2312</v>
      </c>
      <c r="G579" s="30" t="s">
        <v>1249</v>
      </c>
      <c r="H579" s="30" t="s">
        <v>1237</v>
      </c>
      <c r="I579" s="30" t="s">
        <v>1128</v>
      </c>
      <c r="J579" s="30" t="s">
        <v>1971</v>
      </c>
      <c r="K579" s="30" t="s">
        <v>1972</v>
      </c>
      <c r="L579" s="30">
        <v>35</v>
      </c>
      <c r="M579" s="30">
        <v>0</v>
      </c>
      <c r="N579" s="30">
        <v>2.6</v>
      </c>
      <c r="O579" s="30">
        <v>0</v>
      </c>
      <c r="P579" s="30">
        <v>0</v>
      </c>
      <c r="Q579" s="30">
        <v>0</v>
      </c>
      <c r="R579" s="30">
        <v>0</v>
      </c>
      <c r="S579" s="30">
        <v>0</v>
      </c>
      <c r="T579" s="30">
        <v>0</v>
      </c>
      <c r="U579" s="30">
        <v>0</v>
      </c>
      <c r="V579" s="30">
        <v>0</v>
      </c>
      <c r="W579" s="30">
        <v>0</v>
      </c>
      <c r="X579" s="30">
        <v>0</v>
      </c>
      <c r="Y579" s="30"/>
      <c r="Z579" s="31">
        <v>2.077</v>
      </c>
      <c r="AA579" s="30" t="b">
        <v>0</v>
      </c>
      <c r="AB579" s="29" t="s">
        <v>705</v>
      </c>
      <c r="AC579" s="30" t="b">
        <v>0</v>
      </c>
      <c r="AD579" s="29" t="s">
        <v>705</v>
      </c>
      <c r="AE579" s="29" t="s">
        <v>705</v>
      </c>
      <c r="AF579" s="29" t="s">
        <v>705</v>
      </c>
      <c r="AG579" s="29" t="s">
        <v>705</v>
      </c>
      <c r="AH579" s="30"/>
      <c r="AI579" s="30"/>
      <c r="AJ579" s="30"/>
      <c r="AK579" s="32">
        <v>41254</v>
      </c>
      <c r="AL579" s="30">
        <v>7777</v>
      </c>
      <c r="AM579" s="30" t="s">
        <v>2324</v>
      </c>
      <c r="AN579" s="33" t="s">
        <v>1254</v>
      </c>
    </row>
    <row r="580" spans="1:40" ht="18" customHeight="1" x14ac:dyDescent="0.25">
      <c r="A580" s="28" t="s">
        <v>1994</v>
      </c>
      <c r="B580" s="29" t="s">
        <v>2310</v>
      </c>
      <c r="C580" s="30" t="s">
        <v>2328</v>
      </c>
      <c r="D580" s="30" t="s">
        <v>2328</v>
      </c>
      <c r="E580" s="30" t="s">
        <v>2328</v>
      </c>
      <c r="F580" s="30" t="s">
        <v>2312</v>
      </c>
      <c r="G580" s="30" t="s">
        <v>1249</v>
      </c>
      <c r="H580" s="30" t="s">
        <v>1237</v>
      </c>
      <c r="I580" s="30" t="s">
        <v>1128</v>
      </c>
      <c r="J580" s="30" t="s">
        <v>1971</v>
      </c>
      <c r="K580" s="30" t="s">
        <v>1972</v>
      </c>
      <c r="L580" s="30">
        <v>40</v>
      </c>
      <c r="M580" s="30">
        <v>25</v>
      </c>
      <c r="N580" s="30">
        <v>1.4</v>
      </c>
      <c r="O580" s="30">
        <v>0</v>
      </c>
      <c r="P580" s="30">
        <v>0</v>
      </c>
      <c r="Q580" s="30">
        <v>0</v>
      </c>
      <c r="R580" s="30">
        <v>0</v>
      </c>
      <c r="S580" s="30">
        <v>0</v>
      </c>
      <c r="T580" s="30">
        <v>0</v>
      </c>
      <c r="U580" s="30">
        <v>0</v>
      </c>
      <c r="V580" s="30">
        <v>0</v>
      </c>
      <c r="W580" s="30">
        <v>0</v>
      </c>
      <c r="X580" s="30">
        <v>0</v>
      </c>
      <c r="Y580" s="30"/>
      <c r="Z580" s="31">
        <v>1.367</v>
      </c>
      <c r="AA580" s="30" t="b">
        <v>0</v>
      </c>
      <c r="AB580" s="29" t="s">
        <v>705</v>
      </c>
      <c r="AC580" s="30" t="b">
        <v>0</v>
      </c>
      <c r="AD580" s="29" t="s">
        <v>705</v>
      </c>
      <c r="AE580" s="29" t="s">
        <v>705</v>
      </c>
      <c r="AF580" s="29" t="s">
        <v>705</v>
      </c>
      <c r="AG580" s="29" t="s">
        <v>705</v>
      </c>
      <c r="AH580" s="30" t="s">
        <v>2313</v>
      </c>
      <c r="AI580" s="30">
        <v>41</v>
      </c>
      <c r="AJ580" s="30"/>
      <c r="AK580" s="30" t="s">
        <v>1842</v>
      </c>
      <c r="AL580" s="30" t="s">
        <v>1253</v>
      </c>
      <c r="AM580" s="30" t="s">
        <v>2324</v>
      </c>
      <c r="AN580" s="33" t="s">
        <v>1254</v>
      </c>
    </row>
    <row r="581" spans="1:40" ht="18" customHeight="1" x14ac:dyDescent="0.25">
      <c r="A581" s="28" t="s">
        <v>1995</v>
      </c>
      <c r="B581" s="29" t="s">
        <v>2310</v>
      </c>
      <c r="C581" s="30" t="s">
        <v>2328</v>
      </c>
      <c r="D581" s="30" t="s">
        <v>2328</v>
      </c>
      <c r="E581" s="30" t="s">
        <v>2328</v>
      </c>
      <c r="F581" s="30" t="s">
        <v>2312</v>
      </c>
      <c r="G581" s="30" t="s">
        <v>1249</v>
      </c>
      <c r="H581" s="30" t="s">
        <v>1237</v>
      </c>
      <c r="I581" s="30" t="s">
        <v>1128</v>
      </c>
      <c r="J581" s="30" t="s">
        <v>1971</v>
      </c>
      <c r="K581" s="30" t="s">
        <v>1972</v>
      </c>
      <c r="L581" s="30">
        <v>50.8</v>
      </c>
      <c r="M581" s="30">
        <v>0</v>
      </c>
      <c r="N581" s="30">
        <v>2.2999999999999998</v>
      </c>
      <c r="O581" s="30">
        <v>0</v>
      </c>
      <c r="P581" s="30">
        <v>0</v>
      </c>
      <c r="Q581" s="30">
        <v>0</v>
      </c>
      <c r="R581" s="30">
        <v>0</v>
      </c>
      <c r="S581" s="30">
        <v>0</v>
      </c>
      <c r="T581" s="30">
        <v>0</v>
      </c>
      <c r="U581" s="30">
        <v>0</v>
      </c>
      <c r="V581" s="30">
        <v>0</v>
      </c>
      <c r="W581" s="30">
        <v>0</v>
      </c>
      <c r="X581" s="30">
        <v>0</v>
      </c>
      <c r="Y581" s="30"/>
      <c r="Z581" s="31">
        <v>2.7509999999999999</v>
      </c>
      <c r="AA581" s="30" t="b">
        <v>0</v>
      </c>
      <c r="AB581" s="29" t="s">
        <v>705</v>
      </c>
      <c r="AC581" s="30" t="b">
        <v>0</v>
      </c>
      <c r="AD581" s="29" t="s">
        <v>705</v>
      </c>
      <c r="AE581" s="29" t="s">
        <v>705</v>
      </c>
      <c r="AF581" s="29" t="s">
        <v>705</v>
      </c>
      <c r="AG581" s="29" t="s">
        <v>705</v>
      </c>
      <c r="AH581" s="30"/>
      <c r="AI581" s="30"/>
      <c r="AJ581" s="30"/>
      <c r="AK581" s="32">
        <v>44933</v>
      </c>
      <c r="AL581" s="30" t="s">
        <v>1253</v>
      </c>
      <c r="AM581" s="30" t="s">
        <v>2324</v>
      </c>
      <c r="AN581" s="33" t="s">
        <v>1254</v>
      </c>
    </row>
    <row r="582" spans="1:40" ht="18" customHeight="1" x14ac:dyDescent="0.25">
      <c r="A582" s="28" t="s">
        <v>1996</v>
      </c>
      <c r="B582" s="29" t="s">
        <v>2310</v>
      </c>
      <c r="C582" s="30" t="s">
        <v>2328</v>
      </c>
      <c r="D582" s="30" t="s">
        <v>2328</v>
      </c>
      <c r="E582" s="30" t="s">
        <v>2328</v>
      </c>
      <c r="F582" s="30" t="s">
        <v>2312</v>
      </c>
      <c r="G582" s="30" t="s">
        <v>1249</v>
      </c>
      <c r="H582" s="30" t="s">
        <v>1237</v>
      </c>
      <c r="I582" s="30" t="s">
        <v>1128</v>
      </c>
      <c r="J582" s="30" t="s">
        <v>1971</v>
      </c>
      <c r="K582" s="30" t="s">
        <v>1972</v>
      </c>
      <c r="L582" s="30">
        <v>60.5</v>
      </c>
      <c r="M582" s="30">
        <v>0</v>
      </c>
      <c r="N582" s="30">
        <v>2</v>
      </c>
      <c r="O582" s="30">
        <v>0</v>
      </c>
      <c r="P582" s="30">
        <v>0</v>
      </c>
      <c r="Q582" s="30">
        <v>0</v>
      </c>
      <c r="R582" s="30">
        <v>0</v>
      </c>
      <c r="S582" s="30">
        <v>0</v>
      </c>
      <c r="T582" s="30">
        <v>0</v>
      </c>
      <c r="U582" s="30">
        <v>0</v>
      </c>
      <c r="V582" s="30">
        <v>0</v>
      </c>
      <c r="W582" s="30">
        <v>0</v>
      </c>
      <c r="X582" s="30">
        <v>0</v>
      </c>
      <c r="Y582" s="30"/>
      <c r="Z582" s="31">
        <v>2.8849999999999998</v>
      </c>
      <c r="AA582" s="30" t="b">
        <v>0</v>
      </c>
      <c r="AB582" s="29" t="s">
        <v>705</v>
      </c>
      <c r="AC582" s="30" t="b">
        <v>0</v>
      </c>
      <c r="AD582" s="29" t="s">
        <v>705</v>
      </c>
      <c r="AE582" s="29" t="s">
        <v>705</v>
      </c>
      <c r="AF582" s="29" t="s">
        <v>705</v>
      </c>
      <c r="AG582" s="29" t="s">
        <v>705</v>
      </c>
      <c r="AH582" s="30"/>
      <c r="AI582" s="30"/>
      <c r="AJ582" s="30"/>
      <c r="AK582" s="30" t="s">
        <v>1778</v>
      </c>
      <c r="AL582" s="30" t="s">
        <v>1348</v>
      </c>
      <c r="AM582" s="30" t="s">
        <v>2324</v>
      </c>
      <c r="AN582" s="33" t="s">
        <v>1254</v>
      </c>
    </row>
    <row r="583" spans="1:40" ht="18" customHeight="1" x14ac:dyDescent="0.25">
      <c r="A583" s="28" t="s">
        <v>1997</v>
      </c>
      <c r="B583" s="29" t="s">
        <v>2310</v>
      </c>
      <c r="C583" s="30" t="s">
        <v>2329</v>
      </c>
      <c r="D583" s="30" t="s">
        <v>2329</v>
      </c>
      <c r="E583" s="30" t="s">
        <v>2329</v>
      </c>
      <c r="F583" s="30" t="s">
        <v>2312</v>
      </c>
      <c r="G583" s="30" t="s">
        <v>1249</v>
      </c>
      <c r="H583" s="30" t="s">
        <v>1237</v>
      </c>
      <c r="I583" s="30" t="s">
        <v>1128</v>
      </c>
      <c r="J583" s="30" t="s">
        <v>1998</v>
      </c>
      <c r="K583" s="30" t="s">
        <v>1745</v>
      </c>
      <c r="L583" s="30">
        <v>40</v>
      </c>
      <c r="M583" s="30">
        <v>20</v>
      </c>
      <c r="N583" s="30">
        <v>1.6</v>
      </c>
      <c r="O583" s="30">
        <v>0</v>
      </c>
      <c r="P583" s="30">
        <v>0</v>
      </c>
      <c r="Q583" s="30">
        <v>0</v>
      </c>
      <c r="R583" s="30">
        <v>0</v>
      </c>
      <c r="S583" s="30">
        <v>0</v>
      </c>
      <c r="T583" s="30">
        <v>0</v>
      </c>
      <c r="U583" s="30">
        <v>0</v>
      </c>
      <c r="V583" s="30">
        <v>0</v>
      </c>
      <c r="W583" s="30">
        <v>0</v>
      </c>
      <c r="X583" s="30">
        <v>0</v>
      </c>
      <c r="Y583" s="30"/>
      <c r="Z583" s="31">
        <v>1.44</v>
      </c>
      <c r="AA583" s="30" t="b">
        <v>0</v>
      </c>
      <c r="AB583" s="29" t="s">
        <v>705</v>
      </c>
      <c r="AC583" s="30" t="b">
        <v>0</v>
      </c>
      <c r="AD583" s="29" t="s">
        <v>705</v>
      </c>
      <c r="AE583" s="29" t="s">
        <v>705</v>
      </c>
      <c r="AF583" s="29" t="s">
        <v>705</v>
      </c>
      <c r="AG583" s="29" t="s">
        <v>705</v>
      </c>
      <c r="AH583" s="30" t="s">
        <v>2313</v>
      </c>
      <c r="AI583" s="30">
        <v>38.1</v>
      </c>
      <c r="AJ583" s="30"/>
      <c r="AK583" s="30" t="s">
        <v>1761</v>
      </c>
      <c r="AL583" s="30"/>
      <c r="AM583" s="32">
        <v>44934</v>
      </c>
      <c r="AN583" s="33" t="s">
        <v>1729</v>
      </c>
    </row>
    <row r="584" spans="1:40" ht="18" customHeight="1" x14ac:dyDescent="0.25">
      <c r="A584" s="28" t="s">
        <v>1999</v>
      </c>
      <c r="B584" s="29" t="s">
        <v>2310</v>
      </c>
      <c r="C584" s="30" t="s">
        <v>2329</v>
      </c>
      <c r="D584" s="30" t="s">
        <v>2329</v>
      </c>
      <c r="E584" s="30" t="s">
        <v>2329</v>
      </c>
      <c r="F584" s="30" t="s">
        <v>2312</v>
      </c>
      <c r="G584" s="30" t="s">
        <v>1249</v>
      </c>
      <c r="H584" s="30" t="s">
        <v>1237</v>
      </c>
      <c r="I584" s="30" t="s">
        <v>1128</v>
      </c>
      <c r="J584" s="30" t="s">
        <v>1998</v>
      </c>
      <c r="K584" s="30" t="s">
        <v>1745</v>
      </c>
      <c r="L584" s="30">
        <v>40</v>
      </c>
      <c r="M584" s="30">
        <v>20</v>
      </c>
      <c r="N584" s="30">
        <v>2.2999999999999998</v>
      </c>
      <c r="O584" s="30">
        <v>0</v>
      </c>
      <c r="P584" s="30">
        <v>0</v>
      </c>
      <c r="Q584" s="30">
        <v>0</v>
      </c>
      <c r="R584" s="30">
        <v>0</v>
      </c>
      <c r="S584" s="30">
        <v>0</v>
      </c>
      <c r="T584" s="30">
        <v>0</v>
      </c>
      <c r="U584" s="30">
        <v>0</v>
      </c>
      <c r="V584" s="30">
        <v>0</v>
      </c>
      <c r="W584" s="30">
        <v>0</v>
      </c>
      <c r="X584" s="30">
        <v>0</v>
      </c>
      <c r="Y584" s="30"/>
      <c r="Z584" s="31">
        <v>2.0310000000000001</v>
      </c>
      <c r="AA584" s="30" t="b">
        <v>0</v>
      </c>
      <c r="AB584" s="29" t="s">
        <v>705</v>
      </c>
      <c r="AC584" s="30" t="b">
        <v>0</v>
      </c>
      <c r="AD584" s="29" t="s">
        <v>705</v>
      </c>
      <c r="AE584" s="29" t="s">
        <v>705</v>
      </c>
      <c r="AF584" s="29" t="s">
        <v>705</v>
      </c>
      <c r="AG584" s="29" t="s">
        <v>705</v>
      </c>
      <c r="AH584" s="30" t="s">
        <v>2313</v>
      </c>
      <c r="AI584" s="30">
        <v>38.1</v>
      </c>
      <c r="AJ584" s="30"/>
      <c r="AK584" s="30" t="s">
        <v>1761</v>
      </c>
      <c r="AL584" s="30"/>
      <c r="AM584" s="32">
        <v>44934</v>
      </c>
      <c r="AN584" s="33" t="s">
        <v>1729</v>
      </c>
    </row>
    <row r="585" spans="1:40" ht="18" customHeight="1" x14ac:dyDescent="0.25">
      <c r="A585" s="28" t="s">
        <v>2000</v>
      </c>
      <c r="B585" s="29" t="s">
        <v>2310</v>
      </c>
      <c r="C585" s="30" t="s">
        <v>2329</v>
      </c>
      <c r="D585" s="30" t="s">
        <v>2329</v>
      </c>
      <c r="E585" s="30" t="s">
        <v>2329</v>
      </c>
      <c r="F585" s="30" t="s">
        <v>2312</v>
      </c>
      <c r="G585" s="30" t="s">
        <v>1249</v>
      </c>
      <c r="H585" s="30" t="s">
        <v>1237</v>
      </c>
      <c r="I585" s="30" t="s">
        <v>1128</v>
      </c>
      <c r="J585" s="30" t="s">
        <v>1998</v>
      </c>
      <c r="K585" s="30" t="s">
        <v>1745</v>
      </c>
      <c r="L585" s="30">
        <v>40</v>
      </c>
      <c r="M585" s="30">
        <v>25</v>
      </c>
      <c r="N585" s="30">
        <v>1.6</v>
      </c>
      <c r="O585" s="30">
        <v>0</v>
      </c>
      <c r="P585" s="30">
        <v>0</v>
      </c>
      <c r="Q585" s="30">
        <v>0</v>
      </c>
      <c r="R585" s="30">
        <v>0</v>
      </c>
      <c r="S585" s="30">
        <v>0</v>
      </c>
      <c r="T585" s="30">
        <v>0</v>
      </c>
      <c r="U585" s="30">
        <v>0</v>
      </c>
      <c r="V585" s="30">
        <v>0</v>
      </c>
      <c r="W585" s="30">
        <v>0</v>
      </c>
      <c r="X585" s="30">
        <v>0</v>
      </c>
      <c r="Y585" s="30"/>
      <c r="Z585" s="31">
        <v>1.5549999999999999</v>
      </c>
      <c r="AA585" s="30" t="b">
        <v>0</v>
      </c>
      <c r="AB585" s="29" t="s">
        <v>705</v>
      </c>
      <c r="AC585" s="30" t="b">
        <v>0</v>
      </c>
      <c r="AD585" s="29" t="s">
        <v>705</v>
      </c>
      <c r="AE585" s="29" t="s">
        <v>705</v>
      </c>
      <c r="AF585" s="29" t="s">
        <v>705</v>
      </c>
      <c r="AG585" s="29" t="s">
        <v>705</v>
      </c>
      <c r="AH585" s="30" t="s">
        <v>2313</v>
      </c>
      <c r="AI585" s="30">
        <v>41</v>
      </c>
      <c r="AJ585" s="30"/>
      <c r="AK585" s="30" t="s">
        <v>1473</v>
      </c>
      <c r="AL585" s="30" t="s">
        <v>1328</v>
      </c>
      <c r="AM585" s="32">
        <v>44934</v>
      </c>
      <c r="AN585" s="33" t="s">
        <v>1729</v>
      </c>
    </row>
    <row r="586" spans="1:40" ht="18" customHeight="1" x14ac:dyDescent="0.25">
      <c r="A586" s="28" t="s">
        <v>2001</v>
      </c>
      <c r="B586" s="29" t="s">
        <v>2310</v>
      </c>
      <c r="C586" s="30" t="s">
        <v>2329</v>
      </c>
      <c r="D586" s="30" t="s">
        <v>2329</v>
      </c>
      <c r="E586" s="30" t="s">
        <v>2329</v>
      </c>
      <c r="F586" s="30" t="s">
        <v>2312</v>
      </c>
      <c r="G586" s="30" t="s">
        <v>1249</v>
      </c>
      <c r="H586" s="30" t="s">
        <v>1237</v>
      </c>
      <c r="I586" s="30" t="s">
        <v>1128</v>
      </c>
      <c r="J586" s="30" t="s">
        <v>1998</v>
      </c>
      <c r="K586" s="30" t="s">
        <v>1745</v>
      </c>
      <c r="L586" s="30">
        <v>50</v>
      </c>
      <c r="M586" s="30">
        <v>25</v>
      </c>
      <c r="N586" s="30">
        <v>2.2999999999999998</v>
      </c>
      <c r="O586" s="30">
        <v>0</v>
      </c>
      <c r="P586" s="30">
        <v>0</v>
      </c>
      <c r="Q586" s="30">
        <v>0</v>
      </c>
      <c r="R586" s="30">
        <v>0</v>
      </c>
      <c r="S586" s="30">
        <v>0</v>
      </c>
      <c r="T586" s="30">
        <v>0</v>
      </c>
      <c r="U586" s="30">
        <v>0</v>
      </c>
      <c r="V586" s="30">
        <v>0</v>
      </c>
      <c r="W586" s="30">
        <v>0</v>
      </c>
      <c r="X586" s="30">
        <v>0</v>
      </c>
      <c r="Y586" s="30"/>
      <c r="Z586" s="31">
        <v>2.6259999999999999</v>
      </c>
      <c r="AA586" s="30" t="b">
        <v>0</v>
      </c>
      <c r="AB586" s="29" t="s">
        <v>705</v>
      </c>
      <c r="AC586" s="30" t="b">
        <v>0</v>
      </c>
      <c r="AD586" s="29" t="s">
        <v>705</v>
      </c>
      <c r="AE586" s="29" t="s">
        <v>705</v>
      </c>
      <c r="AF586" s="29" t="s">
        <v>705</v>
      </c>
      <c r="AG586" s="29" t="s">
        <v>705</v>
      </c>
      <c r="AH586" s="30" t="s">
        <v>2313</v>
      </c>
      <c r="AI586" s="30">
        <v>48.6</v>
      </c>
      <c r="AJ586" s="30"/>
      <c r="AK586" s="32">
        <v>44752</v>
      </c>
      <c r="AL586" s="30" t="s">
        <v>1253</v>
      </c>
      <c r="AM586" s="32">
        <v>44934</v>
      </c>
      <c r="AN586" s="33" t="s">
        <v>1729</v>
      </c>
    </row>
    <row r="587" spans="1:40" ht="18" customHeight="1" x14ac:dyDescent="0.25">
      <c r="A587" s="28" t="s">
        <v>2002</v>
      </c>
      <c r="B587" s="29" t="s">
        <v>2310</v>
      </c>
      <c r="C587" s="30" t="s">
        <v>2329</v>
      </c>
      <c r="D587" s="30" t="s">
        <v>2329</v>
      </c>
      <c r="E587" s="30" t="s">
        <v>2329</v>
      </c>
      <c r="F587" s="30" t="s">
        <v>2312</v>
      </c>
      <c r="G587" s="30" t="s">
        <v>1249</v>
      </c>
      <c r="H587" s="30" t="s">
        <v>1237</v>
      </c>
      <c r="I587" s="30" t="s">
        <v>1128</v>
      </c>
      <c r="J587" s="30" t="s">
        <v>1998</v>
      </c>
      <c r="K587" s="30" t="s">
        <v>1745</v>
      </c>
      <c r="L587" s="30">
        <v>50</v>
      </c>
      <c r="M587" s="30">
        <v>30</v>
      </c>
      <c r="N587" s="30">
        <v>1.6</v>
      </c>
      <c r="O587" s="30">
        <v>0</v>
      </c>
      <c r="P587" s="30">
        <v>0</v>
      </c>
      <c r="Q587" s="30">
        <v>0</v>
      </c>
      <c r="R587" s="30">
        <v>0</v>
      </c>
      <c r="S587" s="30">
        <v>0</v>
      </c>
      <c r="T587" s="30">
        <v>0</v>
      </c>
      <c r="U587" s="30">
        <v>0</v>
      </c>
      <c r="V587" s="30">
        <v>0</v>
      </c>
      <c r="W587" s="30">
        <v>0</v>
      </c>
      <c r="X587" s="30">
        <v>0</v>
      </c>
      <c r="Y587" s="30"/>
      <c r="Z587" s="31">
        <v>1.9410000000000001</v>
      </c>
      <c r="AA587" s="30" t="b">
        <v>0</v>
      </c>
      <c r="AB587" s="29" t="s">
        <v>705</v>
      </c>
      <c r="AC587" s="30" t="b">
        <v>0</v>
      </c>
      <c r="AD587" s="29" t="s">
        <v>705</v>
      </c>
      <c r="AE587" s="29" t="s">
        <v>705</v>
      </c>
      <c r="AF587" s="29" t="s">
        <v>705</v>
      </c>
      <c r="AG587" s="29" t="s">
        <v>705</v>
      </c>
      <c r="AH587" s="30" t="s">
        <v>2313</v>
      </c>
      <c r="AI587" s="30">
        <v>50.8</v>
      </c>
      <c r="AJ587" s="30"/>
      <c r="AK587" s="30" t="s">
        <v>1761</v>
      </c>
      <c r="AL587" s="30"/>
      <c r="AM587" s="32">
        <v>44934</v>
      </c>
      <c r="AN587" s="33" t="s">
        <v>1729</v>
      </c>
    </row>
    <row r="588" spans="1:40" ht="18" customHeight="1" x14ac:dyDescent="0.25">
      <c r="A588" s="28" t="s">
        <v>2003</v>
      </c>
      <c r="B588" s="29" t="s">
        <v>2310</v>
      </c>
      <c r="C588" s="30" t="s">
        <v>2329</v>
      </c>
      <c r="D588" s="30" t="s">
        <v>2329</v>
      </c>
      <c r="E588" s="30" t="s">
        <v>2329</v>
      </c>
      <c r="F588" s="30" t="s">
        <v>2312</v>
      </c>
      <c r="G588" s="30" t="s">
        <v>1249</v>
      </c>
      <c r="H588" s="30" t="s">
        <v>1237</v>
      </c>
      <c r="I588" s="30" t="s">
        <v>1128</v>
      </c>
      <c r="J588" s="30" t="s">
        <v>1998</v>
      </c>
      <c r="K588" s="30" t="s">
        <v>1745</v>
      </c>
      <c r="L588" s="30">
        <v>50</v>
      </c>
      <c r="M588" s="30">
        <v>30</v>
      </c>
      <c r="N588" s="30">
        <v>2</v>
      </c>
      <c r="O588" s="30">
        <v>0</v>
      </c>
      <c r="P588" s="30">
        <v>0</v>
      </c>
      <c r="Q588" s="30">
        <v>0</v>
      </c>
      <c r="R588" s="30">
        <v>0</v>
      </c>
      <c r="S588" s="30">
        <v>0</v>
      </c>
      <c r="T588" s="30">
        <v>0</v>
      </c>
      <c r="U588" s="30">
        <v>0</v>
      </c>
      <c r="V588" s="30">
        <v>0</v>
      </c>
      <c r="W588" s="30">
        <v>0</v>
      </c>
      <c r="X588" s="30">
        <v>0</v>
      </c>
      <c r="Y588" s="30"/>
      <c r="Z588" s="31">
        <v>2.407</v>
      </c>
      <c r="AA588" s="30" t="b">
        <v>0</v>
      </c>
      <c r="AB588" s="29" t="s">
        <v>705</v>
      </c>
      <c r="AC588" s="30" t="b">
        <v>0</v>
      </c>
      <c r="AD588" s="29" t="s">
        <v>705</v>
      </c>
      <c r="AE588" s="29" t="s">
        <v>705</v>
      </c>
      <c r="AF588" s="29" t="s">
        <v>705</v>
      </c>
      <c r="AG588" s="29" t="s">
        <v>705</v>
      </c>
      <c r="AH588" s="30" t="s">
        <v>2313</v>
      </c>
      <c r="AI588" s="30">
        <v>50.8</v>
      </c>
      <c r="AJ588" s="30"/>
      <c r="AK588" s="30" t="s">
        <v>1761</v>
      </c>
      <c r="AL588" s="30"/>
      <c r="AM588" s="32">
        <v>44934</v>
      </c>
      <c r="AN588" s="33" t="s">
        <v>1729</v>
      </c>
    </row>
    <row r="589" spans="1:40" ht="18" customHeight="1" x14ac:dyDescent="0.25">
      <c r="A589" s="28" t="s">
        <v>2004</v>
      </c>
      <c r="B589" s="29" t="s">
        <v>2310</v>
      </c>
      <c r="C589" s="30" t="s">
        <v>2329</v>
      </c>
      <c r="D589" s="30" t="s">
        <v>2329</v>
      </c>
      <c r="E589" s="30" t="s">
        <v>2329</v>
      </c>
      <c r="F589" s="30" t="s">
        <v>2312</v>
      </c>
      <c r="G589" s="30" t="s">
        <v>1249</v>
      </c>
      <c r="H589" s="30" t="s">
        <v>1237</v>
      </c>
      <c r="I589" s="30" t="s">
        <v>1128</v>
      </c>
      <c r="J589" s="30" t="s">
        <v>1998</v>
      </c>
      <c r="K589" s="30" t="s">
        <v>1745</v>
      </c>
      <c r="L589" s="30">
        <v>50</v>
      </c>
      <c r="M589" s="30">
        <v>50</v>
      </c>
      <c r="N589" s="30">
        <v>2</v>
      </c>
      <c r="O589" s="30">
        <v>0</v>
      </c>
      <c r="P589" s="30">
        <v>0</v>
      </c>
      <c r="Q589" s="30">
        <v>0</v>
      </c>
      <c r="R589" s="30">
        <v>0</v>
      </c>
      <c r="S589" s="30">
        <v>0</v>
      </c>
      <c r="T589" s="30">
        <v>0</v>
      </c>
      <c r="U589" s="30">
        <v>0</v>
      </c>
      <c r="V589" s="30">
        <v>0</v>
      </c>
      <c r="W589" s="30">
        <v>0</v>
      </c>
      <c r="X589" s="30">
        <v>0</v>
      </c>
      <c r="Y589" s="30"/>
      <c r="Z589" s="31">
        <v>2.367</v>
      </c>
      <c r="AA589" s="30" t="b">
        <v>0</v>
      </c>
      <c r="AB589" s="29" t="s">
        <v>705</v>
      </c>
      <c r="AC589" s="30" t="b">
        <v>0</v>
      </c>
      <c r="AD589" s="29" t="s">
        <v>705</v>
      </c>
      <c r="AE589" s="29" t="s">
        <v>705</v>
      </c>
      <c r="AF589" s="29" t="s">
        <v>705</v>
      </c>
      <c r="AG589" s="29" t="s">
        <v>705</v>
      </c>
      <c r="AH589" s="30"/>
      <c r="AI589" s="30"/>
      <c r="AJ589" s="30"/>
      <c r="AK589" s="32">
        <v>41254</v>
      </c>
      <c r="AL589" s="30">
        <v>7777</v>
      </c>
      <c r="AM589" s="32">
        <v>41467</v>
      </c>
      <c r="AN589" s="33">
        <v>7777</v>
      </c>
    </row>
    <row r="590" spans="1:40" ht="18" customHeight="1" x14ac:dyDescent="0.25">
      <c r="A590" s="28" t="s">
        <v>2005</v>
      </c>
      <c r="B590" s="29" t="s">
        <v>2310</v>
      </c>
      <c r="C590" s="30" t="s">
        <v>2330</v>
      </c>
      <c r="D590" s="30" t="s">
        <v>2330</v>
      </c>
      <c r="E590" s="30" t="s">
        <v>2330</v>
      </c>
      <c r="F590" s="30" t="s">
        <v>2312</v>
      </c>
      <c r="G590" s="30" t="s">
        <v>1249</v>
      </c>
      <c r="H590" s="30" t="s">
        <v>1237</v>
      </c>
      <c r="I590" s="30" t="s">
        <v>1128</v>
      </c>
      <c r="J590" s="30" t="s">
        <v>2006</v>
      </c>
      <c r="K590" s="30" t="s">
        <v>1116</v>
      </c>
      <c r="L590" s="30">
        <v>32</v>
      </c>
      <c r="M590" s="30">
        <v>32</v>
      </c>
      <c r="N590" s="30">
        <v>2.2999999999999998</v>
      </c>
      <c r="O590" s="30">
        <v>0</v>
      </c>
      <c r="P590" s="30">
        <v>0</v>
      </c>
      <c r="Q590" s="30">
        <v>0</v>
      </c>
      <c r="R590" s="30">
        <v>0</v>
      </c>
      <c r="S590" s="30">
        <v>0</v>
      </c>
      <c r="T590" s="30">
        <v>0</v>
      </c>
      <c r="U590" s="30">
        <v>0</v>
      </c>
      <c r="V590" s="30">
        <v>0</v>
      </c>
      <c r="W590" s="30">
        <v>0</v>
      </c>
      <c r="X590" s="30">
        <v>0</v>
      </c>
      <c r="Y590" s="30"/>
      <c r="Z590" s="31">
        <v>2.1949999999999998</v>
      </c>
      <c r="AA590" s="30" t="b">
        <v>0</v>
      </c>
      <c r="AB590" s="29" t="s">
        <v>705</v>
      </c>
      <c r="AC590" s="30" t="b">
        <v>0</v>
      </c>
      <c r="AD590" s="29" t="s">
        <v>705</v>
      </c>
      <c r="AE590" s="29" t="s">
        <v>705</v>
      </c>
      <c r="AF590" s="29" t="s">
        <v>705</v>
      </c>
      <c r="AG590" s="29" t="s">
        <v>705</v>
      </c>
      <c r="AH590" s="30" t="s">
        <v>2313</v>
      </c>
      <c r="AI590" s="30">
        <v>41</v>
      </c>
      <c r="AJ590" s="30"/>
      <c r="AK590" s="32">
        <v>41254</v>
      </c>
      <c r="AL590" s="30">
        <v>7777</v>
      </c>
      <c r="AM590" s="32">
        <v>44934</v>
      </c>
      <c r="AN590" s="33" t="s">
        <v>1729</v>
      </c>
    </row>
    <row r="591" spans="1:40" ht="18" customHeight="1" x14ac:dyDescent="0.25">
      <c r="A591" s="28" t="s">
        <v>2007</v>
      </c>
      <c r="B591" s="29" t="s">
        <v>2310</v>
      </c>
      <c r="C591" s="30" t="s">
        <v>2330</v>
      </c>
      <c r="D591" s="30" t="s">
        <v>2330</v>
      </c>
      <c r="E591" s="30" t="s">
        <v>2330</v>
      </c>
      <c r="F591" s="30" t="s">
        <v>2312</v>
      </c>
      <c r="G591" s="30" t="s">
        <v>1249</v>
      </c>
      <c r="H591" s="30" t="s">
        <v>1237</v>
      </c>
      <c r="I591" s="30" t="s">
        <v>1128</v>
      </c>
      <c r="J591" s="30" t="s">
        <v>2006</v>
      </c>
      <c r="K591" s="30" t="s">
        <v>1116</v>
      </c>
      <c r="L591" s="30">
        <v>40</v>
      </c>
      <c r="M591" s="30">
        <v>20</v>
      </c>
      <c r="N591" s="30">
        <v>1.6</v>
      </c>
      <c r="O591" s="30">
        <v>0</v>
      </c>
      <c r="P591" s="30">
        <v>0</v>
      </c>
      <c r="Q591" s="30">
        <v>0</v>
      </c>
      <c r="R591" s="30">
        <v>0</v>
      </c>
      <c r="S591" s="30">
        <v>0</v>
      </c>
      <c r="T591" s="30">
        <v>0</v>
      </c>
      <c r="U591" s="30">
        <v>0</v>
      </c>
      <c r="V591" s="30">
        <v>0</v>
      </c>
      <c r="W591" s="30">
        <v>0</v>
      </c>
      <c r="X591" s="30">
        <v>0</v>
      </c>
      <c r="Y591" s="30"/>
      <c r="Z591" s="31">
        <v>1.44</v>
      </c>
      <c r="AA591" s="30" t="b">
        <v>0</v>
      </c>
      <c r="AB591" s="29" t="s">
        <v>705</v>
      </c>
      <c r="AC591" s="30" t="b">
        <v>0</v>
      </c>
      <c r="AD591" s="29" t="s">
        <v>705</v>
      </c>
      <c r="AE591" s="29" t="s">
        <v>705</v>
      </c>
      <c r="AF591" s="29" t="s">
        <v>705</v>
      </c>
      <c r="AG591" s="29" t="s">
        <v>705</v>
      </c>
      <c r="AH591" s="30" t="s">
        <v>2313</v>
      </c>
      <c r="AI591" s="30">
        <v>38.1</v>
      </c>
      <c r="AJ591" s="30"/>
      <c r="AK591" s="30" t="s">
        <v>1337</v>
      </c>
      <c r="AL591" s="30" t="s">
        <v>1253</v>
      </c>
      <c r="AM591" s="32">
        <v>44934</v>
      </c>
      <c r="AN591" s="33" t="s">
        <v>1729</v>
      </c>
    </row>
    <row r="592" spans="1:40" ht="18" customHeight="1" x14ac:dyDescent="0.25">
      <c r="A592" s="28" t="s">
        <v>2008</v>
      </c>
      <c r="B592" s="29" t="s">
        <v>2310</v>
      </c>
      <c r="C592" s="30" t="s">
        <v>2331</v>
      </c>
      <c r="D592" s="30" t="s">
        <v>2331</v>
      </c>
      <c r="E592" s="30" t="s">
        <v>2331</v>
      </c>
      <c r="F592" s="30" t="s">
        <v>2312</v>
      </c>
      <c r="G592" s="30" t="s">
        <v>1249</v>
      </c>
      <c r="H592" s="30" t="s">
        <v>1237</v>
      </c>
      <c r="I592" s="30" t="s">
        <v>1128</v>
      </c>
      <c r="J592" s="30" t="s">
        <v>2009</v>
      </c>
      <c r="K592" s="30" t="s">
        <v>1972</v>
      </c>
      <c r="L592" s="30">
        <v>40</v>
      </c>
      <c r="M592" s="30">
        <v>25</v>
      </c>
      <c r="N592" s="30">
        <v>1.4</v>
      </c>
      <c r="O592" s="30">
        <v>0</v>
      </c>
      <c r="P592" s="30">
        <v>0</v>
      </c>
      <c r="Q592" s="30">
        <v>0</v>
      </c>
      <c r="R592" s="30">
        <v>0</v>
      </c>
      <c r="S592" s="30">
        <v>0</v>
      </c>
      <c r="T592" s="30">
        <v>0</v>
      </c>
      <c r="U592" s="30">
        <v>0</v>
      </c>
      <c r="V592" s="30">
        <v>0</v>
      </c>
      <c r="W592" s="30">
        <v>0</v>
      </c>
      <c r="X592" s="30">
        <v>0</v>
      </c>
      <c r="Y592" s="30"/>
      <c r="Z592" s="31">
        <v>1.367</v>
      </c>
      <c r="AA592" s="30" t="b">
        <v>0</v>
      </c>
      <c r="AB592" s="29" t="s">
        <v>705</v>
      </c>
      <c r="AC592" s="30" t="b">
        <v>0</v>
      </c>
      <c r="AD592" s="29" t="s">
        <v>705</v>
      </c>
      <c r="AE592" s="29" t="s">
        <v>705</v>
      </c>
      <c r="AF592" s="29" t="s">
        <v>705</v>
      </c>
      <c r="AG592" s="29" t="s">
        <v>705</v>
      </c>
      <c r="AH592" s="30" t="s">
        <v>2313</v>
      </c>
      <c r="AI592" s="30">
        <v>41</v>
      </c>
      <c r="AJ592" s="30"/>
      <c r="AK592" s="30" t="s">
        <v>2010</v>
      </c>
      <c r="AL592" s="30" t="s">
        <v>1253</v>
      </c>
      <c r="AM592" s="30" t="s">
        <v>2324</v>
      </c>
      <c r="AN592" s="33" t="s">
        <v>1254</v>
      </c>
    </row>
    <row r="593" spans="1:40" ht="18" customHeight="1" x14ac:dyDescent="0.25">
      <c r="A593" s="28" t="s">
        <v>2011</v>
      </c>
      <c r="B593" s="29" t="s">
        <v>2310</v>
      </c>
      <c r="C593" s="30" t="s">
        <v>2331</v>
      </c>
      <c r="D593" s="30" t="s">
        <v>2331</v>
      </c>
      <c r="E593" s="30" t="s">
        <v>2331</v>
      </c>
      <c r="F593" s="30" t="s">
        <v>2312</v>
      </c>
      <c r="G593" s="30" t="s">
        <v>1249</v>
      </c>
      <c r="H593" s="30" t="s">
        <v>1237</v>
      </c>
      <c r="I593" s="30" t="s">
        <v>1128</v>
      </c>
      <c r="J593" s="30" t="s">
        <v>2009</v>
      </c>
      <c r="K593" s="30" t="s">
        <v>1972</v>
      </c>
      <c r="L593" s="30">
        <v>40</v>
      </c>
      <c r="M593" s="30">
        <v>25</v>
      </c>
      <c r="N593" s="30">
        <v>2</v>
      </c>
      <c r="O593" s="30">
        <v>0</v>
      </c>
      <c r="P593" s="30">
        <v>0</v>
      </c>
      <c r="Q593" s="30">
        <v>0</v>
      </c>
      <c r="R593" s="30">
        <v>0</v>
      </c>
      <c r="S593" s="30">
        <v>0</v>
      </c>
      <c r="T593" s="30">
        <v>0</v>
      </c>
      <c r="U593" s="30">
        <v>0</v>
      </c>
      <c r="V593" s="30">
        <v>0</v>
      </c>
      <c r="W593" s="30">
        <v>0</v>
      </c>
      <c r="X593" s="30">
        <v>0</v>
      </c>
      <c r="Y593" s="30"/>
      <c r="Z593" s="31">
        <v>1.923</v>
      </c>
      <c r="AA593" s="30" t="b">
        <v>0</v>
      </c>
      <c r="AB593" s="29" t="s">
        <v>705</v>
      </c>
      <c r="AC593" s="30" t="b">
        <v>0</v>
      </c>
      <c r="AD593" s="29" t="s">
        <v>705</v>
      </c>
      <c r="AE593" s="29" t="s">
        <v>705</v>
      </c>
      <c r="AF593" s="29" t="s">
        <v>705</v>
      </c>
      <c r="AG593" s="29" t="s">
        <v>705</v>
      </c>
      <c r="AH593" s="30" t="s">
        <v>2313</v>
      </c>
      <c r="AI593" s="30">
        <v>41</v>
      </c>
      <c r="AJ593" s="30"/>
      <c r="AK593" s="30" t="s">
        <v>1565</v>
      </c>
      <c r="AL593" s="30" t="s">
        <v>1253</v>
      </c>
      <c r="AM593" s="30" t="s">
        <v>2324</v>
      </c>
      <c r="AN593" s="33" t="s">
        <v>1254</v>
      </c>
    </row>
    <row r="594" spans="1:40" ht="18" customHeight="1" x14ac:dyDescent="0.25">
      <c r="A594" s="28" t="s">
        <v>2012</v>
      </c>
      <c r="B594" s="29" t="s">
        <v>2310</v>
      </c>
      <c r="C594" s="30" t="s">
        <v>2331</v>
      </c>
      <c r="D594" s="30" t="s">
        <v>2331</v>
      </c>
      <c r="E594" s="30" t="s">
        <v>2331</v>
      </c>
      <c r="F594" s="30" t="s">
        <v>2312</v>
      </c>
      <c r="G594" s="30" t="s">
        <v>1249</v>
      </c>
      <c r="H594" s="30" t="s">
        <v>1237</v>
      </c>
      <c r="I594" s="30" t="s">
        <v>1128</v>
      </c>
      <c r="J594" s="30" t="s">
        <v>2009</v>
      </c>
      <c r="K594" s="30" t="s">
        <v>1972</v>
      </c>
      <c r="L594" s="30">
        <v>50</v>
      </c>
      <c r="M594" s="30">
        <v>30</v>
      </c>
      <c r="N594" s="30">
        <v>2.2999999999999998</v>
      </c>
      <c r="O594" s="30">
        <v>0</v>
      </c>
      <c r="P594" s="30">
        <v>0</v>
      </c>
      <c r="Q594" s="30">
        <v>0</v>
      </c>
      <c r="R594" s="30">
        <v>0</v>
      </c>
      <c r="S594" s="30">
        <v>0</v>
      </c>
      <c r="T594" s="30">
        <v>0</v>
      </c>
      <c r="U594" s="30">
        <v>0</v>
      </c>
      <c r="V594" s="30">
        <v>0</v>
      </c>
      <c r="W594" s="30">
        <v>0</v>
      </c>
      <c r="X594" s="30">
        <v>0</v>
      </c>
      <c r="Y594" s="30"/>
      <c r="Z594" s="31">
        <v>2.7509999999999999</v>
      </c>
      <c r="AA594" s="30" t="b">
        <v>0</v>
      </c>
      <c r="AB594" s="29" t="s">
        <v>705</v>
      </c>
      <c r="AC594" s="30" t="b">
        <v>0</v>
      </c>
      <c r="AD594" s="29" t="s">
        <v>705</v>
      </c>
      <c r="AE594" s="29" t="s">
        <v>705</v>
      </c>
      <c r="AF594" s="29" t="s">
        <v>705</v>
      </c>
      <c r="AG594" s="29" t="s">
        <v>705</v>
      </c>
      <c r="AH594" s="30" t="s">
        <v>2313</v>
      </c>
      <c r="AI594" s="30">
        <v>50.8</v>
      </c>
      <c r="AJ594" s="30"/>
      <c r="AK594" s="32">
        <v>44287</v>
      </c>
      <c r="AL594" s="30" t="s">
        <v>1253</v>
      </c>
      <c r="AM594" s="30" t="s">
        <v>2324</v>
      </c>
      <c r="AN594" s="33" t="s">
        <v>1254</v>
      </c>
    </row>
    <row r="595" spans="1:40" ht="18" customHeight="1" x14ac:dyDescent="0.25">
      <c r="A595" s="28" t="s">
        <v>2332</v>
      </c>
      <c r="B595" s="29" t="s">
        <v>2310</v>
      </c>
      <c r="C595" s="30" t="s">
        <v>2331</v>
      </c>
      <c r="D595" s="30" t="s">
        <v>2331</v>
      </c>
      <c r="E595" s="30" t="s">
        <v>2331</v>
      </c>
      <c r="F595" s="30" t="s">
        <v>2312</v>
      </c>
      <c r="G595" s="30" t="s">
        <v>1249</v>
      </c>
      <c r="H595" s="30" t="s">
        <v>1237</v>
      </c>
      <c r="I595" s="30" t="s">
        <v>1128</v>
      </c>
      <c r="J595" s="30" t="s">
        <v>2009</v>
      </c>
      <c r="K595" s="30" t="s">
        <v>1972</v>
      </c>
      <c r="L595" s="30">
        <v>50.8</v>
      </c>
      <c r="M595" s="30">
        <v>0</v>
      </c>
      <c r="N595" s="30">
        <v>2.2999999999999998</v>
      </c>
      <c r="O595" s="30">
        <v>0</v>
      </c>
      <c r="P595" s="30">
        <v>0</v>
      </c>
      <c r="Q595" s="30">
        <v>0</v>
      </c>
      <c r="R595" s="30">
        <v>0</v>
      </c>
      <c r="S595" s="30">
        <v>0</v>
      </c>
      <c r="T595" s="30">
        <v>0</v>
      </c>
      <c r="U595" s="30">
        <v>0</v>
      </c>
      <c r="V595" s="30">
        <v>0</v>
      </c>
      <c r="W595" s="30">
        <v>0</v>
      </c>
      <c r="X595" s="30">
        <v>0</v>
      </c>
      <c r="Y595" s="30"/>
      <c r="Z595" s="31">
        <v>2.7509999999999999</v>
      </c>
      <c r="AA595" s="30" t="b">
        <v>0</v>
      </c>
      <c r="AB595" s="29" t="s">
        <v>705</v>
      </c>
      <c r="AC595" s="30" t="b">
        <v>0</v>
      </c>
      <c r="AD595" s="29" t="s">
        <v>705</v>
      </c>
      <c r="AE595" s="29" t="s">
        <v>705</v>
      </c>
      <c r="AF595" s="29" t="s">
        <v>705</v>
      </c>
      <c r="AG595" s="29" t="s">
        <v>705</v>
      </c>
      <c r="AH595" s="30"/>
      <c r="AI595" s="30"/>
      <c r="AJ595" s="30"/>
      <c r="AK595" s="32">
        <v>45023</v>
      </c>
      <c r="AL595" s="30" t="s">
        <v>1253</v>
      </c>
      <c r="AM595" s="30" t="s">
        <v>2333</v>
      </c>
      <c r="AN595" s="33" t="s">
        <v>1254</v>
      </c>
    </row>
    <row r="596" spans="1:40" ht="18" customHeight="1" x14ac:dyDescent="0.25">
      <c r="A596" s="28" t="s">
        <v>2013</v>
      </c>
      <c r="B596" s="29" t="s">
        <v>2310</v>
      </c>
      <c r="C596" s="30" t="s">
        <v>2334</v>
      </c>
      <c r="D596" s="30" t="s">
        <v>2334</v>
      </c>
      <c r="E596" s="30" t="s">
        <v>2334</v>
      </c>
      <c r="F596" s="30" t="s">
        <v>2312</v>
      </c>
      <c r="G596" s="30" t="s">
        <v>1249</v>
      </c>
      <c r="H596" s="30" t="s">
        <v>1237</v>
      </c>
      <c r="I596" s="30" t="s">
        <v>1128</v>
      </c>
      <c r="J596" s="30" t="s">
        <v>2014</v>
      </c>
      <c r="K596" s="30" t="s">
        <v>1972</v>
      </c>
      <c r="L596" s="30">
        <v>25.4</v>
      </c>
      <c r="M596" s="30">
        <v>0</v>
      </c>
      <c r="N596" s="30">
        <v>2.2999999999999998</v>
      </c>
      <c r="O596" s="30">
        <v>0</v>
      </c>
      <c r="P596" s="30">
        <v>0</v>
      </c>
      <c r="Q596" s="30">
        <v>0</v>
      </c>
      <c r="R596" s="30">
        <v>0</v>
      </c>
      <c r="S596" s="30">
        <v>0</v>
      </c>
      <c r="T596" s="30">
        <v>0</v>
      </c>
      <c r="U596" s="30">
        <v>0</v>
      </c>
      <c r="V596" s="30">
        <v>0</v>
      </c>
      <c r="W596" s="30">
        <v>0</v>
      </c>
      <c r="X596" s="30">
        <v>0</v>
      </c>
      <c r="Y596" s="30"/>
      <c r="Z596" s="31">
        <v>1.31</v>
      </c>
      <c r="AA596" s="30" t="b">
        <v>0</v>
      </c>
      <c r="AB596" s="29" t="s">
        <v>705</v>
      </c>
      <c r="AC596" s="30" t="b">
        <v>0</v>
      </c>
      <c r="AD596" s="29" t="s">
        <v>705</v>
      </c>
      <c r="AE596" s="29" t="s">
        <v>705</v>
      </c>
      <c r="AF596" s="29" t="s">
        <v>705</v>
      </c>
      <c r="AG596" s="29" t="s">
        <v>705</v>
      </c>
      <c r="AH596" s="30"/>
      <c r="AI596" s="30"/>
      <c r="AJ596" s="30"/>
      <c r="AK596" s="30" t="s">
        <v>1592</v>
      </c>
      <c r="AL596" s="30" t="s">
        <v>1253</v>
      </c>
      <c r="AM596" s="30"/>
      <c r="AN596" s="33"/>
    </row>
    <row r="597" spans="1:40" ht="18" customHeight="1" x14ac:dyDescent="0.25">
      <c r="A597" s="28" t="s">
        <v>2015</v>
      </c>
      <c r="B597" s="29" t="s">
        <v>2310</v>
      </c>
      <c r="C597" s="30" t="s">
        <v>2335</v>
      </c>
      <c r="D597" s="30" t="s">
        <v>2335</v>
      </c>
      <c r="E597" s="30" t="s">
        <v>2335</v>
      </c>
      <c r="F597" s="30" t="s">
        <v>2312</v>
      </c>
      <c r="G597" s="30" t="s">
        <v>1249</v>
      </c>
      <c r="H597" s="30" t="s">
        <v>1237</v>
      </c>
      <c r="I597" s="30" t="s">
        <v>1128</v>
      </c>
      <c r="J597" s="30" t="s">
        <v>2014</v>
      </c>
      <c r="K597" s="30" t="s">
        <v>1859</v>
      </c>
      <c r="L597" s="30">
        <v>25.4</v>
      </c>
      <c r="M597" s="30">
        <v>0</v>
      </c>
      <c r="N597" s="30">
        <v>1.6</v>
      </c>
      <c r="O597" s="30">
        <v>0</v>
      </c>
      <c r="P597" s="30">
        <v>0</v>
      </c>
      <c r="Q597" s="30">
        <v>0</v>
      </c>
      <c r="R597" s="30">
        <v>0</v>
      </c>
      <c r="S597" s="30">
        <v>0</v>
      </c>
      <c r="T597" s="30">
        <v>0</v>
      </c>
      <c r="U597" s="30">
        <v>0</v>
      </c>
      <c r="V597" s="30">
        <v>0</v>
      </c>
      <c r="W597" s="30">
        <v>0</v>
      </c>
      <c r="X597" s="30">
        <v>0</v>
      </c>
      <c r="Y597" s="30"/>
      <c r="Z597" s="31">
        <v>0.93899999999999995</v>
      </c>
      <c r="AA597" s="30" t="b">
        <v>0</v>
      </c>
      <c r="AB597" s="29" t="s">
        <v>705</v>
      </c>
      <c r="AC597" s="30" t="b">
        <v>0</v>
      </c>
      <c r="AD597" s="29" t="s">
        <v>705</v>
      </c>
      <c r="AE597" s="29" t="s">
        <v>705</v>
      </c>
      <c r="AF597" s="29" t="s">
        <v>705</v>
      </c>
      <c r="AG597" s="29" t="s">
        <v>705</v>
      </c>
      <c r="AH597" s="30"/>
      <c r="AI597" s="30"/>
      <c r="AJ597" s="30"/>
      <c r="AK597" s="30" t="s">
        <v>1741</v>
      </c>
      <c r="AL597" s="30"/>
      <c r="AM597" s="30" t="s">
        <v>1741</v>
      </c>
      <c r="AN597" s="33"/>
    </row>
    <row r="598" spans="1:40" ht="18" customHeight="1" x14ac:dyDescent="0.25">
      <c r="A598" s="28" t="s">
        <v>2016</v>
      </c>
      <c r="B598" s="29" t="s">
        <v>2310</v>
      </c>
      <c r="C598" s="30" t="s">
        <v>2336</v>
      </c>
      <c r="D598" s="30" t="s">
        <v>2336</v>
      </c>
      <c r="E598" s="30" t="s">
        <v>2336</v>
      </c>
      <c r="F598" s="30" t="s">
        <v>2312</v>
      </c>
      <c r="G598" s="30" t="s">
        <v>1249</v>
      </c>
      <c r="H598" s="30" t="s">
        <v>1237</v>
      </c>
      <c r="I598" s="30" t="s">
        <v>1128</v>
      </c>
      <c r="J598" s="30" t="s">
        <v>2017</v>
      </c>
      <c r="K598" s="30" t="s">
        <v>1237</v>
      </c>
      <c r="L598" s="30">
        <v>28</v>
      </c>
      <c r="M598" s="30">
        <v>21.8</v>
      </c>
      <c r="N598" s="30">
        <v>3.1</v>
      </c>
      <c r="O598" s="30">
        <v>0</v>
      </c>
      <c r="P598" s="30">
        <v>0</v>
      </c>
      <c r="Q598" s="30">
        <v>0</v>
      </c>
      <c r="R598" s="30">
        <v>0</v>
      </c>
      <c r="S598" s="30">
        <v>0</v>
      </c>
      <c r="T598" s="30">
        <v>0</v>
      </c>
      <c r="U598" s="30">
        <v>0</v>
      </c>
      <c r="V598" s="30">
        <v>0</v>
      </c>
      <c r="W598" s="30">
        <v>0</v>
      </c>
      <c r="X598" s="30">
        <v>0</v>
      </c>
      <c r="Y598" s="30"/>
      <c r="Z598" s="31">
        <v>1.9039999999999999</v>
      </c>
      <c r="AA598" s="30" t="b">
        <v>0</v>
      </c>
      <c r="AB598" s="29" t="s">
        <v>705</v>
      </c>
      <c r="AC598" s="30" t="b">
        <v>0</v>
      </c>
      <c r="AD598" s="29" t="s">
        <v>705</v>
      </c>
      <c r="AE598" s="29" t="s">
        <v>705</v>
      </c>
      <c r="AF598" s="29" t="s">
        <v>705</v>
      </c>
      <c r="AG598" s="29" t="s">
        <v>1800</v>
      </c>
      <c r="AH598" s="30"/>
      <c r="AI598" s="30"/>
      <c r="AJ598" s="30"/>
      <c r="AK598" s="30" t="s">
        <v>2018</v>
      </c>
      <c r="AL598" s="30" t="s">
        <v>1253</v>
      </c>
      <c r="AM598" s="32">
        <v>42897</v>
      </c>
      <c r="AN598" s="33" t="s">
        <v>1254</v>
      </c>
    </row>
    <row r="599" spans="1:40" ht="18" customHeight="1" x14ac:dyDescent="0.25">
      <c r="A599" s="28" t="s">
        <v>2019</v>
      </c>
      <c r="B599" s="29" t="s">
        <v>2310</v>
      </c>
      <c r="C599" s="30" t="s">
        <v>2336</v>
      </c>
      <c r="D599" s="30" t="s">
        <v>2336</v>
      </c>
      <c r="E599" s="30" t="s">
        <v>2336</v>
      </c>
      <c r="F599" s="30" t="s">
        <v>2312</v>
      </c>
      <c r="G599" s="30" t="s">
        <v>1249</v>
      </c>
      <c r="H599" s="30" t="s">
        <v>1237</v>
      </c>
      <c r="I599" s="30" t="s">
        <v>1128</v>
      </c>
      <c r="J599" s="30" t="s">
        <v>2017</v>
      </c>
      <c r="K599" s="30" t="s">
        <v>1237</v>
      </c>
      <c r="L599" s="30">
        <v>46</v>
      </c>
      <c r="M599" s="30">
        <v>38</v>
      </c>
      <c r="N599" s="30">
        <v>4</v>
      </c>
      <c r="O599" s="30">
        <v>0</v>
      </c>
      <c r="P599" s="30">
        <v>0</v>
      </c>
      <c r="Q599" s="30">
        <v>0</v>
      </c>
      <c r="R599" s="30">
        <v>0</v>
      </c>
      <c r="S599" s="30">
        <v>0</v>
      </c>
      <c r="T599" s="30">
        <v>0</v>
      </c>
      <c r="U599" s="30">
        <v>0</v>
      </c>
      <c r="V599" s="30">
        <v>0</v>
      </c>
      <c r="W599" s="30">
        <v>0</v>
      </c>
      <c r="X599" s="30">
        <v>0</v>
      </c>
      <c r="Y599" s="30"/>
      <c r="Z599" s="31">
        <v>4.1429999999999998</v>
      </c>
      <c r="AA599" s="30" t="b">
        <v>0</v>
      </c>
      <c r="AB599" s="29" t="s">
        <v>705</v>
      </c>
      <c r="AC599" s="30" t="b">
        <v>0</v>
      </c>
      <c r="AD599" s="29" t="s">
        <v>705</v>
      </c>
      <c r="AE599" s="29" t="s">
        <v>705</v>
      </c>
      <c r="AF599" s="29" t="s">
        <v>705</v>
      </c>
      <c r="AG599" s="29" t="s">
        <v>1800</v>
      </c>
      <c r="AH599" s="30"/>
      <c r="AI599" s="30"/>
      <c r="AJ599" s="30"/>
      <c r="AK599" s="30" t="s">
        <v>2020</v>
      </c>
      <c r="AL599" s="30" t="s">
        <v>1253</v>
      </c>
      <c r="AM599" s="32">
        <v>44323</v>
      </c>
      <c r="AN599" s="33" t="s">
        <v>1253</v>
      </c>
    </row>
    <row r="600" spans="1:40" ht="18" customHeight="1" x14ac:dyDescent="0.25">
      <c r="A600" s="28" t="s">
        <v>2021</v>
      </c>
      <c r="B600" s="29" t="s">
        <v>2310</v>
      </c>
      <c r="C600" s="30" t="s">
        <v>2337</v>
      </c>
      <c r="D600" s="30" t="s">
        <v>2337</v>
      </c>
      <c r="E600" s="30" t="s">
        <v>2337</v>
      </c>
      <c r="F600" s="30" t="s">
        <v>2312</v>
      </c>
      <c r="G600" s="30" t="s">
        <v>1249</v>
      </c>
      <c r="H600" s="30" t="s">
        <v>1237</v>
      </c>
      <c r="I600" s="30" t="s">
        <v>1128</v>
      </c>
      <c r="J600" s="30" t="s">
        <v>2017</v>
      </c>
      <c r="K600" s="30" t="s">
        <v>1123</v>
      </c>
      <c r="L600" s="30">
        <v>31.8</v>
      </c>
      <c r="M600" s="30">
        <v>0</v>
      </c>
      <c r="N600" s="30">
        <v>2</v>
      </c>
      <c r="O600" s="30">
        <v>0</v>
      </c>
      <c r="P600" s="30">
        <v>0</v>
      </c>
      <c r="Q600" s="30">
        <v>0</v>
      </c>
      <c r="R600" s="30">
        <v>0</v>
      </c>
      <c r="S600" s="30">
        <v>0</v>
      </c>
      <c r="T600" s="30">
        <v>0</v>
      </c>
      <c r="U600" s="30">
        <v>0</v>
      </c>
      <c r="V600" s="30">
        <v>0</v>
      </c>
      <c r="W600" s="30">
        <v>0</v>
      </c>
      <c r="X600" s="30">
        <v>0</v>
      </c>
      <c r="Y600" s="30"/>
      <c r="Z600" s="31">
        <v>1.47</v>
      </c>
      <c r="AA600" s="30" t="b">
        <v>0</v>
      </c>
      <c r="AB600" s="29" t="s">
        <v>705</v>
      </c>
      <c r="AC600" s="30" t="b">
        <v>0</v>
      </c>
      <c r="AD600" s="29" t="s">
        <v>705</v>
      </c>
      <c r="AE600" s="29" t="s">
        <v>705</v>
      </c>
      <c r="AF600" s="29" t="s">
        <v>705</v>
      </c>
      <c r="AG600" s="29" t="s">
        <v>705</v>
      </c>
      <c r="AH600" s="30"/>
      <c r="AI600" s="30"/>
      <c r="AJ600" s="30"/>
      <c r="AK600" s="32">
        <v>43680</v>
      </c>
      <c r="AL600" s="30" t="s">
        <v>1253</v>
      </c>
      <c r="AM600" s="30"/>
      <c r="AN600" s="33"/>
    </row>
    <row r="601" spans="1:40" ht="18" customHeight="1" x14ac:dyDescent="0.25">
      <c r="A601" s="28" t="s">
        <v>2022</v>
      </c>
      <c r="B601" s="29" t="s">
        <v>2310</v>
      </c>
      <c r="C601" s="30" t="s">
        <v>2338</v>
      </c>
      <c r="D601" s="30" t="s">
        <v>2338</v>
      </c>
      <c r="E601" s="30" t="s">
        <v>2338</v>
      </c>
      <c r="F601" s="30" t="s">
        <v>2312</v>
      </c>
      <c r="G601" s="30" t="s">
        <v>1249</v>
      </c>
      <c r="H601" s="30" t="s">
        <v>1237</v>
      </c>
      <c r="I601" s="30" t="s">
        <v>1128</v>
      </c>
      <c r="J601" s="30" t="s">
        <v>2023</v>
      </c>
      <c r="K601" s="30" t="s">
        <v>1972</v>
      </c>
      <c r="L601" s="30">
        <v>19.100000000000001</v>
      </c>
      <c r="M601" s="30">
        <v>0</v>
      </c>
      <c r="N601" s="30">
        <v>1.4</v>
      </c>
      <c r="O601" s="30">
        <v>0</v>
      </c>
      <c r="P601" s="30">
        <v>0</v>
      </c>
      <c r="Q601" s="30">
        <v>0</v>
      </c>
      <c r="R601" s="30">
        <v>0</v>
      </c>
      <c r="S601" s="30">
        <v>0</v>
      </c>
      <c r="T601" s="30">
        <v>0</v>
      </c>
      <c r="U601" s="30">
        <v>0</v>
      </c>
      <c r="V601" s="30">
        <v>0</v>
      </c>
      <c r="W601" s="30">
        <v>0</v>
      </c>
      <c r="X601" s="30">
        <v>0</v>
      </c>
      <c r="Y601" s="30"/>
      <c r="Z601" s="31">
        <v>0.61099999999999999</v>
      </c>
      <c r="AA601" s="30" t="b">
        <v>0</v>
      </c>
      <c r="AB601" s="29" t="s">
        <v>705</v>
      </c>
      <c r="AC601" s="30" t="b">
        <v>0</v>
      </c>
      <c r="AD601" s="29" t="s">
        <v>705</v>
      </c>
      <c r="AE601" s="29" t="s">
        <v>705</v>
      </c>
      <c r="AF601" s="29" t="s">
        <v>705</v>
      </c>
      <c r="AG601" s="29" t="s">
        <v>705</v>
      </c>
      <c r="AH601" s="30"/>
      <c r="AI601" s="30"/>
      <c r="AJ601" s="30"/>
      <c r="AK601" s="30" t="s">
        <v>1879</v>
      </c>
      <c r="AL601" s="30" t="s">
        <v>1253</v>
      </c>
      <c r="AM601" s="30" t="s">
        <v>2324</v>
      </c>
      <c r="AN601" s="33" t="s">
        <v>1254</v>
      </c>
    </row>
    <row r="602" spans="1:40" ht="18" customHeight="1" x14ac:dyDescent="0.25">
      <c r="A602" s="28" t="s">
        <v>2024</v>
      </c>
      <c r="B602" s="29" t="s">
        <v>2310</v>
      </c>
      <c r="C602" s="30" t="s">
        <v>2338</v>
      </c>
      <c r="D602" s="30" t="s">
        <v>2338</v>
      </c>
      <c r="E602" s="30" t="s">
        <v>2338</v>
      </c>
      <c r="F602" s="30" t="s">
        <v>2312</v>
      </c>
      <c r="G602" s="30" t="s">
        <v>1249</v>
      </c>
      <c r="H602" s="30" t="s">
        <v>1237</v>
      </c>
      <c r="I602" s="30" t="s">
        <v>1128</v>
      </c>
      <c r="J602" s="30" t="s">
        <v>2023</v>
      </c>
      <c r="K602" s="30" t="s">
        <v>1972</v>
      </c>
      <c r="L602" s="30">
        <v>22.2</v>
      </c>
      <c r="M602" s="30">
        <v>0</v>
      </c>
      <c r="N602" s="30">
        <v>1.4</v>
      </c>
      <c r="O602" s="30">
        <v>0</v>
      </c>
      <c r="P602" s="30">
        <v>0</v>
      </c>
      <c r="Q602" s="30">
        <v>0</v>
      </c>
      <c r="R602" s="30">
        <v>0</v>
      </c>
      <c r="S602" s="30">
        <v>0</v>
      </c>
      <c r="T602" s="30">
        <v>0</v>
      </c>
      <c r="U602" s="30">
        <v>0</v>
      </c>
      <c r="V602" s="30">
        <v>0</v>
      </c>
      <c r="W602" s="30">
        <v>0</v>
      </c>
      <c r="X602" s="30">
        <v>0</v>
      </c>
      <c r="Y602" s="30"/>
      <c r="Z602" s="31">
        <v>0.71799999999999997</v>
      </c>
      <c r="AA602" s="30" t="b">
        <v>0</v>
      </c>
      <c r="AB602" s="29" t="s">
        <v>705</v>
      </c>
      <c r="AC602" s="30" t="b">
        <v>0</v>
      </c>
      <c r="AD602" s="29" t="s">
        <v>705</v>
      </c>
      <c r="AE602" s="29" t="s">
        <v>705</v>
      </c>
      <c r="AF602" s="29" t="s">
        <v>705</v>
      </c>
      <c r="AG602" s="29" t="s">
        <v>705</v>
      </c>
      <c r="AH602" s="30"/>
      <c r="AI602" s="30"/>
      <c r="AJ602" s="30"/>
      <c r="AK602" s="30" t="s">
        <v>1879</v>
      </c>
      <c r="AL602" s="30" t="s">
        <v>1253</v>
      </c>
      <c r="AM602" s="30" t="s">
        <v>2324</v>
      </c>
      <c r="AN602" s="33" t="s">
        <v>1254</v>
      </c>
    </row>
    <row r="603" spans="1:40" ht="18" customHeight="1" x14ac:dyDescent="0.25">
      <c r="A603" s="28" t="s">
        <v>2025</v>
      </c>
      <c r="B603" s="29" t="s">
        <v>2310</v>
      </c>
      <c r="C603" s="30" t="s">
        <v>2338</v>
      </c>
      <c r="D603" s="30" t="s">
        <v>2338</v>
      </c>
      <c r="E603" s="30" t="s">
        <v>2338</v>
      </c>
      <c r="F603" s="30" t="s">
        <v>2312</v>
      </c>
      <c r="G603" s="30" t="s">
        <v>1249</v>
      </c>
      <c r="H603" s="30" t="s">
        <v>1237</v>
      </c>
      <c r="I603" s="30" t="s">
        <v>1128</v>
      </c>
      <c r="J603" s="30" t="s">
        <v>2023</v>
      </c>
      <c r="K603" s="30" t="s">
        <v>1972</v>
      </c>
      <c r="L603" s="30">
        <v>22.2</v>
      </c>
      <c r="M603" s="30">
        <v>0</v>
      </c>
      <c r="N603" s="30">
        <v>2</v>
      </c>
      <c r="O603" s="30">
        <v>0</v>
      </c>
      <c r="P603" s="30">
        <v>0</v>
      </c>
      <c r="Q603" s="30">
        <v>0</v>
      </c>
      <c r="R603" s="30">
        <v>0</v>
      </c>
      <c r="S603" s="30">
        <v>0</v>
      </c>
      <c r="T603" s="30">
        <v>0</v>
      </c>
      <c r="U603" s="30">
        <v>0</v>
      </c>
      <c r="V603" s="30">
        <v>0</v>
      </c>
      <c r="W603" s="30">
        <v>0</v>
      </c>
      <c r="X603" s="30">
        <v>0</v>
      </c>
      <c r="Y603" s="30"/>
      <c r="Z603" s="31">
        <v>0.996</v>
      </c>
      <c r="AA603" s="30" t="b">
        <v>0</v>
      </c>
      <c r="AB603" s="29" t="s">
        <v>705</v>
      </c>
      <c r="AC603" s="30" t="b">
        <v>0</v>
      </c>
      <c r="AD603" s="29" t="s">
        <v>705</v>
      </c>
      <c r="AE603" s="29" t="s">
        <v>705</v>
      </c>
      <c r="AF603" s="29" t="s">
        <v>705</v>
      </c>
      <c r="AG603" s="29" t="s">
        <v>705</v>
      </c>
      <c r="AH603" s="30"/>
      <c r="AI603" s="30"/>
      <c r="AJ603" s="30"/>
      <c r="AK603" s="30" t="s">
        <v>1879</v>
      </c>
      <c r="AL603" s="30" t="s">
        <v>1253</v>
      </c>
      <c r="AM603" s="30" t="s">
        <v>2324</v>
      </c>
      <c r="AN603" s="33" t="s">
        <v>1254</v>
      </c>
    </row>
    <row r="604" spans="1:40" ht="18" customHeight="1" x14ac:dyDescent="0.25">
      <c r="A604" s="28" t="s">
        <v>2026</v>
      </c>
      <c r="B604" s="29" t="s">
        <v>2310</v>
      </c>
      <c r="C604" s="30" t="s">
        <v>2338</v>
      </c>
      <c r="D604" s="30" t="s">
        <v>2338</v>
      </c>
      <c r="E604" s="30" t="s">
        <v>2338</v>
      </c>
      <c r="F604" s="30" t="s">
        <v>2312</v>
      </c>
      <c r="G604" s="30" t="s">
        <v>1249</v>
      </c>
      <c r="H604" s="30" t="s">
        <v>1237</v>
      </c>
      <c r="I604" s="30" t="s">
        <v>1128</v>
      </c>
      <c r="J604" s="30" t="s">
        <v>2023</v>
      </c>
      <c r="K604" s="30" t="s">
        <v>1972</v>
      </c>
      <c r="L604" s="30">
        <v>25.4</v>
      </c>
      <c r="M604" s="30">
        <v>0</v>
      </c>
      <c r="N604" s="30">
        <v>1.4</v>
      </c>
      <c r="O604" s="30">
        <v>0</v>
      </c>
      <c r="P604" s="30">
        <v>0</v>
      </c>
      <c r="Q604" s="30">
        <v>0</v>
      </c>
      <c r="R604" s="30">
        <v>0</v>
      </c>
      <c r="S604" s="30">
        <v>0</v>
      </c>
      <c r="T604" s="30">
        <v>0</v>
      </c>
      <c r="U604" s="30">
        <v>0</v>
      </c>
      <c r="V604" s="30">
        <v>0</v>
      </c>
      <c r="W604" s="30">
        <v>0</v>
      </c>
      <c r="X604" s="30">
        <v>0</v>
      </c>
      <c r="Y604" s="30"/>
      <c r="Z604" s="31">
        <v>0.82899999999999996</v>
      </c>
      <c r="AA604" s="30" t="b">
        <v>0</v>
      </c>
      <c r="AB604" s="29" t="s">
        <v>705</v>
      </c>
      <c r="AC604" s="30" t="b">
        <v>0</v>
      </c>
      <c r="AD604" s="29" t="s">
        <v>705</v>
      </c>
      <c r="AE604" s="29" t="s">
        <v>705</v>
      </c>
      <c r="AF604" s="29" t="s">
        <v>705</v>
      </c>
      <c r="AG604" s="29" t="s">
        <v>705</v>
      </c>
      <c r="AH604" s="30"/>
      <c r="AI604" s="30"/>
      <c r="AJ604" s="30"/>
      <c r="AK604" s="30" t="s">
        <v>1879</v>
      </c>
      <c r="AL604" s="30" t="s">
        <v>1253</v>
      </c>
      <c r="AM604" s="30" t="s">
        <v>2324</v>
      </c>
      <c r="AN604" s="33" t="s">
        <v>1254</v>
      </c>
    </row>
    <row r="605" spans="1:40" ht="18" customHeight="1" x14ac:dyDescent="0.25">
      <c r="A605" s="28" t="s">
        <v>2027</v>
      </c>
      <c r="B605" s="29" t="s">
        <v>2310</v>
      </c>
      <c r="C605" s="30" t="s">
        <v>2338</v>
      </c>
      <c r="D605" s="30" t="s">
        <v>2338</v>
      </c>
      <c r="E605" s="30" t="s">
        <v>2338</v>
      </c>
      <c r="F605" s="30" t="s">
        <v>2312</v>
      </c>
      <c r="G605" s="30" t="s">
        <v>1249</v>
      </c>
      <c r="H605" s="30" t="s">
        <v>1237</v>
      </c>
      <c r="I605" s="30" t="s">
        <v>1128</v>
      </c>
      <c r="J605" s="30" t="s">
        <v>2023</v>
      </c>
      <c r="K605" s="30" t="s">
        <v>1972</v>
      </c>
      <c r="L605" s="30">
        <v>25.4</v>
      </c>
      <c r="M605" s="30">
        <v>0</v>
      </c>
      <c r="N605" s="30">
        <v>3.2</v>
      </c>
      <c r="O605" s="30">
        <v>0</v>
      </c>
      <c r="P605" s="30">
        <v>0</v>
      </c>
      <c r="Q605" s="30">
        <v>0</v>
      </c>
      <c r="R605" s="30">
        <v>0</v>
      </c>
      <c r="S605" s="30">
        <v>0</v>
      </c>
      <c r="T605" s="30">
        <v>0</v>
      </c>
      <c r="U605" s="30">
        <v>0</v>
      </c>
      <c r="V605" s="30">
        <v>0</v>
      </c>
      <c r="W605" s="30">
        <v>0</v>
      </c>
      <c r="X605" s="30">
        <v>0</v>
      </c>
      <c r="Y605" s="30"/>
      <c r="Z605" s="31">
        <v>1.752</v>
      </c>
      <c r="AA605" s="30" t="b">
        <v>0</v>
      </c>
      <c r="AB605" s="29" t="s">
        <v>705</v>
      </c>
      <c r="AC605" s="30" t="b">
        <v>0</v>
      </c>
      <c r="AD605" s="29" t="s">
        <v>705</v>
      </c>
      <c r="AE605" s="29" t="s">
        <v>705</v>
      </c>
      <c r="AF605" s="29" t="s">
        <v>705</v>
      </c>
      <c r="AG605" s="29" t="s">
        <v>705</v>
      </c>
      <c r="AH605" s="30"/>
      <c r="AI605" s="30"/>
      <c r="AJ605" s="30"/>
      <c r="AK605" s="32">
        <v>44900</v>
      </c>
      <c r="AL605" s="30" t="s">
        <v>1253</v>
      </c>
      <c r="AM605" s="30" t="s">
        <v>2324</v>
      </c>
      <c r="AN605" s="33" t="s">
        <v>1254</v>
      </c>
    </row>
    <row r="606" spans="1:40" ht="18" customHeight="1" x14ac:dyDescent="0.25">
      <c r="A606" s="28" t="s">
        <v>2028</v>
      </c>
      <c r="B606" s="29" t="s">
        <v>2310</v>
      </c>
      <c r="C606" s="30" t="s">
        <v>2339</v>
      </c>
      <c r="D606" s="30" t="s">
        <v>2339</v>
      </c>
      <c r="E606" s="30" t="s">
        <v>2339</v>
      </c>
      <c r="F606" s="30" t="s">
        <v>2312</v>
      </c>
      <c r="G606" s="30" t="s">
        <v>1249</v>
      </c>
      <c r="H606" s="30" t="s">
        <v>1237</v>
      </c>
      <c r="I606" s="30" t="s">
        <v>1129</v>
      </c>
      <c r="J606" s="30" t="s">
        <v>1236</v>
      </c>
      <c r="K606" s="30" t="s">
        <v>1125</v>
      </c>
      <c r="L606" s="30">
        <v>19.100000000000001</v>
      </c>
      <c r="M606" s="30">
        <v>0</v>
      </c>
      <c r="N606" s="30">
        <v>1</v>
      </c>
      <c r="O606" s="30">
        <v>0</v>
      </c>
      <c r="P606" s="30">
        <v>0</v>
      </c>
      <c r="Q606" s="30">
        <v>0</v>
      </c>
      <c r="R606" s="30">
        <v>0</v>
      </c>
      <c r="S606" s="30">
        <v>0</v>
      </c>
      <c r="T606" s="30">
        <v>0</v>
      </c>
      <c r="U606" s="30">
        <v>0</v>
      </c>
      <c r="V606" s="30">
        <v>0</v>
      </c>
      <c r="W606" s="30">
        <v>0</v>
      </c>
      <c r="X606" s="30">
        <v>0</v>
      </c>
      <c r="Y606" s="30"/>
      <c r="Z606" s="31">
        <v>0.44600000000000001</v>
      </c>
      <c r="AA606" s="30" t="b">
        <v>0</v>
      </c>
      <c r="AB606" s="29" t="s">
        <v>705</v>
      </c>
      <c r="AC606" s="30" t="b">
        <v>0</v>
      </c>
      <c r="AD606" s="29" t="s">
        <v>705</v>
      </c>
      <c r="AE606" s="29" t="s">
        <v>705</v>
      </c>
      <c r="AF606" s="29" t="s">
        <v>705</v>
      </c>
      <c r="AG606" s="29" t="s">
        <v>705</v>
      </c>
      <c r="AH606" s="30"/>
      <c r="AI606" s="30"/>
      <c r="AJ606" s="30"/>
      <c r="AK606" s="32">
        <v>41254</v>
      </c>
      <c r="AL606" s="30">
        <v>7777</v>
      </c>
      <c r="AM606" s="30" t="s">
        <v>1550</v>
      </c>
      <c r="AN606" s="33">
        <v>7777</v>
      </c>
    </row>
    <row r="607" spans="1:40" ht="18" customHeight="1" x14ac:dyDescent="0.25">
      <c r="A607" s="28" t="s">
        <v>2029</v>
      </c>
      <c r="B607" s="29" t="s">
        <v>2310</v>
      </c>
      <c r="C607" s="30" t="s">
        <v>2339</v>
      </c>
      <c r="D607" s="30" t="s">
        <v>2339</v>
      </c>
      <c r="E607" s="30" t="s">
        <v>2339</v>
      </c>
      <c r="F607" s="30" t="s">
        <v>2312</v>
      </c>
      <c r="G607" s="30" t="s">
        <v>1249</v>
      </c>
      <c r="H607" s="30" t="s">
        <v>1237</v>
      </c>
      <c r="I607" s="30" t="s">
        <v>1129</v>
      </c>
      <c r="J607" s="30" t="s">
        <v>1236</v>
      </c>
      <c r="K607" s="30" t="s">
        <v>1125</v>
      </c>
      <c r="L607" s="30">
        <v>22.2</v>
      </c>
      <c r="M607" s="30">
        <v>0</v>
      </c>
      <c r="N607" s="30">
        <v>1</v>
      </c>
      <c r="O607" s="30">
        <v>0</v>
      </c>
      <c r="P607" s="30">
        <v>0</v>
      </c>
      <c r="Q607" s="30">
        <v>0</v>
      </c>
      <c r="R607" s="30">
        <v>0</v>
      </c>
      <c r="S607" s="30">
        <v>0</v>
      </c>
      <c r="T607" s="30">
        <v>0</v>
      </c>
      <c r="U607" s="30">
        <v>0</v>
      </c>
      <c r="V607" s="30">
        <v>0</v>
      </c>
      <c r="W607" s="30">
        <v>0</v>
      </c>
      <c r="X607" s="30">
        <v>0</v>
      </c>
      <c r="Y607" s="30"/>
      <c r="Z607" s="31">
        <v>0.52300000000000002</v>
      </c>
      <c r="AA607" s="30" t="b">
        <v>0</v>
      </c>
      <c r="AB607" s="29" t="s">
        <v>705</v>
      </c>
      <c r="AC607" s="30" t="b">
        <v>0</v>
      </c>
      <c r="AD607" s="29" t="s">
        <v>705</v>
      </c>
      <c r="AE607" s="29" t="s">
        <v>705</v>
      </c>
      <c r="AF607" s="29" t="s">
        <v>705</v>
      </c>
      <c r="AG607" s="29" t="s">
        <v>705</v>
      </c>
      <c r="AH607" s="30"/>
      <c r="AI607" s="30"/>
      <c r="AJ607" s="30"/>
      <c r="AK607" s="32">
        <v>41254</v>
      </c>
      <c r="AL607" s="30">
        <v>7777</v>
      </c>
      <c r="AM607" s="30" t="s">
        <v>1550</v>
      </c>
      <c r="AN607" s="33">
        <v>7777</v>
      </c>
    </row>
    <row r="608" spans="1:40" ht="18" customHeight="1" x14ac:dyDescent="0.25">
      <c r="A608" s="28" t="s">
        <v>2030</v>
      </c>
      <c r="B608" s="29" t="s">
        <v>2310</v>
      </c>
      <c r="C608" s="30" t="s">
        <v>2339</v>
      </c>
      <c r="D608" s="30" t="s">
        <v>2339</v>
      </c>
      <c r="E608" s="30" t="s">
        <v>2339</v>
      </c>
      <c r="F608" s="30" t="s">
        <v>2312</v>
      </c>
      <c r="G608" s="30" t="s">
        <v>1249</v>
      </c>
      <c r="H608" s="30" t="s">
        <v>1237</v>
      </c>
      <c r="I608" s="30" t="s">
        <v>1129</v>
      </c>
      <c r="J608" s="30" t="s">
        <v>1236</v>
      </c>
      <c r="K608" s="30" t="s">
        <v>1125</v>
      </c>
      <c r="L608" s="30">
        <v>22.2</v>
      </c>
      <c r="M608" s="30">
        <v>0</v>
      </c>
      <c r="N608" s="30">
        <v>1.2</v>
      </c>
      <c r="O608" s="30">
        <v>0</v>
      </c>
      <c r="P608" s="30">
        <v>0</v>
      </c>
      <c r="Q608" s="30">
        <v>0</v>
      </c>
      <c r="R608" s="30">
        <v>0</v>
      </c>
      <c r="S608" s="30">
        <v>0</v>
      </c>
      <c r="T608" s="30">
        <v>0</v>
      </c>
      <c r="U608" s="30">
        <v>0</v>
      </c>
      <c r="V608" s="30">
        <v>0</v>
      </c>
      <c r="W608" s="30">
        <v>0</v>
      </c>
      <c r="X608" s="30">
        <v>0</v>
      </c>
      <c r="Y608" s="30"/>
      <c r="Z608" s="31">
        <v>0.621</v>
      </c>
      <c r="AA608" s="30" t="b">
        <v>0</v>
      </c>
      <c r="AB608" s="29" t="s">
        <v>705</v>
      </c>
      <c r="AC608" s="30" t="b">
        <v>0</v>
      </c>
      <c r="AD608" s="29" t="s">
        <v>705</v>
      </c>
      <c r="AE608" s="29" t="s">
        <v>705</v>
      </c>
      <c r="AF608" s="29" t="s">
        <v>705</v>
      </c>
      <c r="AG608" s="29" t="s">
        <v>705</v>
      </c>
      <c r="AH608" s="30"/>
      <c r="AI608" s="30"/>
      <c r="AJ608" s="30"/>
      <c r="AK608" s="32">
        <v>41254</v>
      </c>
      <c r="AL608" s="30">
        <v>7777</v>
      </c>
      <c r="AM608" s="30" t="s">
        <v>1550</v>
      </c>
      <c r="AN608" s="33">
        <v>7777</v>
      </c>
    </row>
    <row r="609" spans="1:40" ht="18" customHeight="1" x14ac:dyDescent="0.25">
      <c r="A609" s="28" t="s">
        <v>2031</v>
      </c>
      <c r="B609" s="29" t="s">
        <v>2310</v>
      </c>
      <c r="C609" s="30" t="s">
        <v>2339</v>
      </c>
      <c r="D609" s="30" t="s">
        <v>2339</v>
      </c>
      <c r="E609" s="30" t="s">
        <v>2339</v>
      </c>
      <c r="F609" s="30" t="s">
        <v>2312</v>
      </c>
      <c r="G609" s="30" t="s">
        <v>1249</v>
      </c>
      <c r="H609" s="30" t="s">
        <v>1237</v>
      </c>
      <c r="I609" s="30" t="s">
        <v>1129</v>
      </c>
      <c r="J609" s="30" t="s">
        <v>1236</v>
      </c>
      <c r="K609" s="30" t="s">
        <v>1125</v>
      </c>
      <c r="L609" s="30">
        <v>25.4</v>
      </c>
      <c r="M609" s="30">
        <v>0</v>
      </c>
      <c r="N609" s="30">
        <v>1</v>
      </c>
      <c r="O609" s="30">
        <v>0</v>
      </c>
      <c r="P609" s="30">
        <v>0</v>
      </c>
      <c r="Q609" s="30">
        <v>0</v>
      </c>
      <c r="R609" s="30">
        <v>0</v>
      </c>
      <c r="S609" s="30">
        <v>0</v>
      </c>
      <c r="T609" s="30">
        <v>0</v>
      </c>
      <c r="U609" s="30">
        <v>0</v>
      </c>
      <c r="V609" s="30">
        <v>0</v>
      </c>
      <c r="W609" s="30">
        <v>0</v>
      </c>
      <c r="X609" s="30">
        <v>0</v>
      </c>
      <c r="Y609" s="30"/>
      <c r="Z609" s="31">
        <v>0.60199999999999998</v>
      </c>
      <c r="AA609" s="30" t="b">
        <v>0</v>
      </c>
      <c r="AB609" s="29" t="s">
        <v>705</v>
      </c>
      <c r="AC609" s="30" t="b">
        <v>0</v>
      </c>
      <c r="AD609" s="29" t="s">
        <v>705</v>
      </c>
      <c r="AE609" s="29" t="s">
        <v>705</v>
      </c>
      <c r="AF609" s="29" t="s">
        <v>705</v>
      </c>
      <c r="AG609" s="29" t="s">
        <v>705</v>
      </c>
      <c r="AH609" s="30"/>
      <c r="AI609" s="30"/>
      <c r="AJ609" s="30"/>
      <c r="AK609" s="32">
        <v>41254</v>
      </c>
      <c r="AL609" s="30">
        <v>7777</v>
      </c>
      <c r="AM609" s="30" t="s">
        <v>1550</v>
      </c>
      <c r="AN609" s="33">
        <v>7777</v>
      </c>
    </row>
    <row r="610" spans="1:40" ht="18" customHeight="1" x14ac:dyDescent="0.25">
      <c r="A610" s="28" t="s">
        <v>2032</v>
      </c>
      <c r="B610" s="29" t="s">
        <v>2310</v>
      </c>
      <c r="C610" s="30" t="s">
        <v>2339</v>
      </c>
      <c r="D610" s="30" t="s">
        <v>2339</v>
      </c>
      <c r="E610" s="30" t="s">
        <v>2339</v>
      </c>
      <c r="F610" s="30" t="s">
        <v>2312</v>
      </c>
      <c r="G610" s="30" t="s">
        <v>1249</v>
      </c>
      <c r="H610" s="30" t="s">
        <v>1237</v>
      </c>
      <c r="I610" s="30" t="s">
        <v>1129</v>
      </c>
      <c r="J610" s="30" t="s">
        <v>1236</v>
      </c>
      <c r="K610" s="30" t="s">
        <v>1125</v>
      </c>
      <c r="L610" s="30">
        <v>25.4</v>
      </c>
      <c r="M610" s="30">
        <v>0</v>
      </c>
      <c r="N610" s="30">
        <v>1.2</v>
      </c>
      <c r="O610" s="30">
        <v>0</v>
      </c>
      <c r="P610" s="30">
        <v>0</v>
      </c>
      <c r="Q610" s="30">
        <v>0</v>
      </c>
      <c r="R610" s="30">
        <v>0</v>
      </c>
      <c r="S610" s="30">
        <v>0</v>
      </c>
      <c r="T610" s="30">
        <v>0</v>
      </c>
      <c r="U610" s="30">
        <v>0</v>
      </c>
      <c r="V610" s="30">
        <v>0</v>
      </c>
      <c r="W610" s="30">
        <v>0</v>
      </c>
      <c r="X610" s="30">
        <v>0</v>
      </c>
      <c r="Y610" s="30"/>
      <c r="Z610" s="31">
        <v>0.71599999999999997</v>
      </c>
      <c r="AA610" s="30" t="b">
        <v>0</v>
      </c>
      <c r="AB610" s="29" t="s">
        <v>705</v>
      </c>
      <c r="AC610" s="30" t="b">
        <v>0</v>
      </c>
      <c r="AD610" s="29" t="s">
        <v>705</v>
      </c>
      <c r="AE610" s="29" t="s">
        <v>705</v>
      </c>
      <c r="AF610" s="29" t="s">
        <v>705</v>
      </c>
      <c r="AG610" s="29" t="s">
        <v>705</v>
      </c>
      <c r="AH610" s="30"/>
      <c r="AI610" s="30"/>
      <c r="AJ610" s="30"/>
      <c r="AK610" s="32">
        <v>41254</v>
      </c>
      <c r="AL610" s="30">
        <v>7777</v>
      </c>
      <c r="AM610" s="30" t="s">
        <v>1550</v>
      </c>
      <c r="AN610" s="33">
        <v>7777</v>
      </c>
    </row>
    <row r="611" spans="1:40" ht="18" customHeight="1" x14ac:dyDescent="0.25">
      <c r="A611" s="28" t="s">
        <v>2033</v>
      </c>
      <c r="B611" s="29" t="s">
        <v>2310</v>
      </c>
      <c r="C611" s="30" t="s">
        <v>2339</v>
      </c>
      <c r="D611" s="30" t="s">
        <v>2339</v>
      </c>
      <c r="E611" s="30" t="s">
        <v>2339</v>
      </c>
      <c r="F611" s="30" t="s">
        <v>2312</v>
      </c>
      <c r="G611" s="30" t="s">
        <v>1249</v>
      </c>
      <c r="H611" s="30" t="s">
        <v>1237</v>
      </c>
      <c r="I611" s="30" t="s">
        <v>1129</v>
      </c>
      <c r="J611" s="30" t="s">
        <v>1236</v>
      </c>
      <c r="K611" s="30" t="s">
        <v>1125</v>
      </c>
      <c r="L611" s="30">
        <v>28.6</v>
      </c>
      <c r="M611" s="30">
        <v>0</v>
      </c>
      <c r="N611" s="30">
        <v>1</v>
      </c>
      <c r="O611" s="30">
        <v>0</v>
      </c>
      <c r="P611" s="30">
        <v>0</v>
      </c>
      <c r="Q611" s="30">
        <v>0</v>
      </c>
      <c r="R611" s="30">
        <v>0</v>
      </c>
      <c r="S611" s="30">
        <v>0</v>
      </c>
      <c r="T611" s="30">
        <v>0</v>
      </c>
      <c r="U611" s="30">
        <v>0</v>
      </c>
      <c r="V611" s="30">
        <v>0</v>
      </c>
      <c r="W611" s="30">
        <v>0</v>
      </c>
      <c r="X611" s="30">
        <v>0</v>
      </c>
      <c r="Y611" s="30"/>
      <c r="Z611" s="31">
        <v>0.68100000000000005</v>
      </c>
      <c r="AA611" s="30" t="b">
        <v>0</v>
      </c>
      <c r="AB611" s="29" t="s">
        <v>705</v>
      </c>
      <c r="AC611" s="30" t="b">
        <v>0</v>
      </c>
      <c r="AD611" s="29" t="s">
        <v>705</v>
      </c>
      <c r="AE611" s="29" t="s">
        <v>705</v>
      </c>
      <c r="AF611" s="29" t="s">
        <v>705</v>
      </c>
      <c r="AG611" s="29" t="s">
        <v>705</v>
      </c>
      <c r="AH611" s="30"/>
      <c r="AI611" s="30"/>
      <c r="AJ611" s="30"/>
      <c r="AK611" s="32">
        <v>41254</v>
      </c>
      <c r="AL611" s="30">
        <v>7777</v>
      </c>
      <c r="AM611" s="30" t="s">
        <v>1550</v>
      </c>
      <c r="AN611" s="33">
        <v>7777</v>
      </c>
    </row>
    <row r="612" spans="1:40" ht="18" customHeight="1" x14ac:dyDescent="0.25">
      <c r="A612" s="28" t="s">
        <v>2034</v>
      </c>
      <c r="B612" s="29" t="s">
        <v>2310</v>
      </c>
      <c r="C612" s="30" t="s">
        <v>2339</v>
      </c>
      <c r="D612" s="30" t="s">
        <v>2339</v>
      </c>
      <c r="E612" s="30" t="s">
        <v>2339</v>
      </c>
      <c r="F612" s="30" t="s">
        <v>2312</v>
      </c>
      <c r="G612" s="30" t="s">
        <v>1249</v>
      </c>
      <c r="H612" s="30" t="s">
        <v>1237</v>
      </c>
      <c r="I612" s="30" t="s">
        <v>1129</v>
      </c>
      <c r="J612" s="30" t="s">
        <v>1236</v>
      </c>
      <c r="K612" s="30" t="s">
        <v>1125</v>
      </c>
      <c r="L612" s="30">
        <v>31.8</v>
      </c>
      <c r="M612" s="30">
        <v>0</v>
      </c>
      <c r="N612" s="30">
        <v>1.2</v>
      </c>
      <c r="O612" s="30">
        <v>0</v>
      </c>
      <c r="P612" s="30">
        <v>0</v>
      </c>
      <c r="Q612" s="30">
        <v>0</v>
      </c>
      <c r="R612" s="30">
        <v>0</v>
      </c>
      <c r="S612" s="30">
        <v>0</v>
      </c>
      <c r="T612" s="30">
        <v>0</v>
      </c>
      <c r="U612" s="30">
        <v>0</v>
      </c>
      <c r="V612" s="30">
        <v>0</v>
      </c>
      <c r="W612" s="30">
        <v>0</v>
      </c>
      <c r="X612" s="30">
        <v>0</v>
      </c>
      <c r="Y612" s="30"/>
      <c r="Z612" s="31">
        <v>0.90600000000000003</v>
      </c>
      <c r="AA612" s="30" t="b">
        <v>0</v>
      </c>
      <c r="AB612" s="29" t="s">
        <v>705</v>
      </c>
      <c r="AC612" s="30" t="b">
        <v>0</v>
      </c>
      <c r="AD612" s="29" t="s">
        <v>705</v>
      </c>
      <c r="AE612" s="29" t="s">
        <v>705</v>
      </c>
      <c r="AF612" s="29" t="s">
        <v>705</v>
      </c>
      <c r="AG612" s="29" t="s">
        <v>705</v>
      </c>
      <c r="AH612" s="30"/>
      <c r="AI612" s="30"/>
      <c r="AJ612" s="30"/>
      <c r="AK612" s="32">
        <v>41254</v>
      </c>
      <c r="AL612" s="30">
        <v>7777</v>
      </c>
      <c r="AM612" s="30" t="s">
        <v>1550</v>
      </c>
      <c r="AN612" s="33">
        <v>7777</v>
      </c>
    </row>
    <row r="613" spans="1:40" ht="18" customHeight="1" x14ac:dyDescent="0.25">
      <c r="A613" s="28" t="s">
        <v>2035</v>
      </c>
      <c r="B613" s="29" t="s">
        <v>2310</v>
      </c>
      <c r="C613" s="30" t="s">
        <v>2339</v>
      </c>
      <c r="D613" s="30" t="s">
        <v>2339</v>
      </c>
      <c r="E613" s="30" t="s">
        <v>2339</v>
      </c>
      <c r="F613" s="30" t="s">
        <v>2312</v>
      </c>
      <c r="G613" s="30" t="s">
        <v>1249</v>
      </c>
      <c r="H613" s="30" t="s">
        <v>1237</v>
      </c>
      <c r="I613" s="30" t="s">
        <v>1129</v>
      </c>
      <c r="J613" s="30" t="s">
        <v>1236</v>
      </c>
      <c r="K613" s="30" t="s">
        <v>1125</v>
      </c>
      <c r="L613" s="30">
        <v>42.7</v>
      </c>
      <c r="M613" s="30">
        <v>0</v>
      </c>
      <c r="N613" s="30">
        <v>1</v>
      </c>
      <c r="O613" s="30">
        <v>0</v>
      </c>
      <c r="P613" s="30">
        <v>0</v>
      </c>
      <c r="Q613" s="30">
        <v>0</v>
      </c>
      <c r="R613" s="30">
        <v>0</v>
      </c>
      <c r="S613" s="30">
        <v>0</v>
      </c>
      <c r="T613" s="30">
        <v>0</v>
      </c>
      <c r="U613" s="30">
        <v>0</v>
      </c>
      <c r="V613" s="30">
        <v>0</v>
      </c>
      <c r="W613" s="30">
        <v>0</v>
      </c>
      <c r="X613" s="30">
        <v>0</v>
      </c>
      <c r="Y613" s="30"/>
      <c r="Z613" s="31">
        <v>1.028</v>
      </c>
      <c r="AA613" s="30" t="b">
        <v>0</v>
      </c>
      <c r="AB613" s="29" t="s">
        <v>705</v>
      </c>
      <c r="AC613" s="30" t="b">
        <v>0</v>
      </c>
      <c r="AD613" s="29" t="s">
        <v>705</v>
      </c>
      <c r="AE613" s="29" t="s">
        <v>705</v>
      </c>
      <c r="AF613" s="29" t="s">
        <v>705</v>
      </c>
      <c r="AG613" s="29" t="s">
        <v>705</v>
      </c>
      <c r="AH613" s="30"/>
      <c r="AI613" s="30"/>
      <c r="AJ613" s="30"/>
      <c r="AK613" s="32">
        <v>41254</v>
      </c>
      <c r="AL613" s="30">
        <v>7777</v>
      </c>
      <c r="AM613" s="30" t="s">
        <v>1550</v>
      </c>
      <c r="AN613" s="33">
        <v>7777</v>
      </c>
    </row>
    <row r="614" spans="1:40" ht="18" customHeight="1" x14ac:dyDescent="0.25">
      <c r="A614" s="28" t="s">
        <v>2036</v>
      </c>
      <c r="B614" s="29" t="s">
        <v>2310</v>
      </c>
      <c r="C614" s="30" t="s">
        <v>2339</v>
      </c>
      <c r="D614" s="30" t="s">
        <v>2339</v>
      </c>
      <c r="E614" s="30" t="s">
        <v>2339</v>
      </c>
      <c r="F614" s="30" t="s">
        <v>2312</v>
      </c>
      <c r="G614" s="30" t="s">
        <v>1249</v>
      </c>
      <c r="H614" s="30" t="s">
        <v>1237</v>
      </c>
      <c r="I614" s="30" t="s">
        <v>1129</v>
      </c>
      <c r="J614" s="30" t="s">
        <v>1236</v>
      </c>
      <c r="K614" s="30" t="s">
        <v>1125</v>
      </c>
      <c r="L614" s="30">
        <v>45</v>
      </c>
      <c r="M614" s="30">
        <v>0</v>
      </c>
      <c r="N614" s="30">
        <v>1.2</v>
      </c>
      <c r="O614" s="30">
        <v>0</v>
      </c>
      <c r="P614" s="30">
        <v>0</v>
      </c>
      <c r="Q614" s="30">
        <v>0</v>
      </c>
      <c r="R614" s="30">
        <v>0</v>
      </c>
      <c r="S614" s="30">
        <v>0</v>
      </c>
      <c r="T614" s="30">
        <v>0</v>
      </c>
      <c r="U614" s="30">
        <v>0</v>
      </c>
      <c r="V614" s="30">
        <v>0</v>
      </c>
      <c r="W614" s="30">
        <v>0</v>
      </c>
      <c r="X614" s="30">
        <v>0</v>
      </c>
      <c r="Y614" s="30"/>
      <c r="Z614" s="31">
        <v>1.296</v>
      </c>
      <c r="AA614" s="30" t="b">
        <v>0</v>
      </c>
      <c r="AB614" s="29" t="s">
        <v>705</v>
      </c>
      <c r="AC614" s="30" t="b">
        <v>0</v>
      </c>
      <c r="AD614" s="29" t="s">
        <v>705</v>
      </c>
      <c r="AE614" s="29" t="s">
        <v>705</v>
      </c>
      <c r="AF614" s="29" t="s">
        <v>705</v>
      </c>
      <c r="AG614" s="29" t="s">
        <v>705</v>
      </c>
      <c r="AH614" s="30"/>
      <c r="AI614" s="30"/>
      <c r="AJ614" s="30"/>
      <c r="AK614" s="32">
        <v>41254</v>
      </c>
      <c r="AL614" s="30">
        <v>7777</v>
      </c>
      <c r="AM614" s="30" t="s">
        <v>1550</v>
      </c>
      <c r="AN614" s="33">
        <v>7777</v>
      </c>
    </row>
    <row r="615" spans="1:40" ht="18" customHeight="1" x14ac:dyDescent="0.25">
      <c r="A615" s="28" t="s">
        <v>2037</v>
      </c>
      <c r="B615" s="29" t="s">
        <v>2310</v>
      </c>
      <c r="C615" s="30" t="s">
        <v>2044</v>
      </c>
      <c r="D615" s="30" t="s">
        <v>2044</v>
      </c>
      <c r="E615" s="30" t="s">
        <v>2044</v>
      </c>
      <c r="F615" s="30" t="s">
        <v>2312</v>
      </c>
      <c r="G615" s="30" t="s">
        <v>1249</v>
      </c>
      <c r="H615" s="30" t="s">
        <v>1237</v>
      </c>
      <c r="I615" s="30" t="s">
        <v>1129</v>
      </c>
      <c r="J615" s="30" t="s">
        <v>1236</v>
      </c>
      <c r="K615" s="30" t="s">
        <v>1126</v>
      </c>
      <c r="L615" s="30">
        <v>15.9</v>
      </c>
      <c r="M615" s="30">
        <v>0</v>
      </c>
      <c r="N615" s="30">
        <v>1.2</v>
      </c>
      <c r="O615" s="30">
        <v>0</v>
      </c>
      <c r="P615" s="30">
        <v>0</v>
      </c>
      <c r="Q615" s="30">
        <v>0</v>
      </c>
      <c r="R615" s="30">
        <v>0</v>
      </c>
      <c r="S615" s="30">
        <v>0</v>
      </c>
      <c r="T615" s="30">
        <v>0</v>
      </c>
      <c r="U615" s="30">
        <v>0</v>
      </c>
      <c r="V615" s="30">
        <v>0</v>
      </c>
      <c r="W615" s="30">
        <v>0</v>
      </c>
      <c r="X615" s="30">
        <v>0</v>
      </c>
      <c r="Y615" s="30"/>
      <c r="Z615" s="31">
        <v>0.435</v>
      </c>
      <c r="AA615" s="30" t="b">
        <v>0</v>
      </c>
      <c r="AB615" s="29" t="s">
        <v>705</v>
      </c>
      <c r="AC615" s="30" t="b">
        <v>0</v>
      </c>
      <c r="AD615" s="29" t="s">
        <v>705</v>
      </c>
      <c r="AE615" s="29" t="s">
        <v>705</v>
      </c>
      <c r="AF615" s="29" t="s">
        <v>705</v>
      </c>
      <c r="AG615" s="29" t="s">
        <v>705</v>
      </c>
      <c r="AH615" s="30"/>
      <c r="AI615" s="30"/>
      <c r="AJ615" s="30"/>
      <c r="AK615" s="30" t="s">
        <v>1631</v>
      </c>
      <c r="AL615" s="30" t="s">
        <v>1253</v>
      </c>
      <c r="AM615" s="30" t="s">
        <v>1631</v>
      </c>
      <c r="AN615" s="33" t="s">
        <v>1253</v>
      </c>
    </row>
    <row r="616" spans="1:40" ht="18" customHeight="1" x14ac:dyDescent="0.25">
      <c r="A616" s="28" t="s">
        <v>2038</v>
      </c>
      <c r="B616" s="29" t="s">
        <v>2310</v>
      </c>
      <c r="C616" s="30" t="s">
        <v>2044</v>
      </c>
      <c r="D616" s="30" t="s">
        <v>2044</v>
      </c>
      <c r="E616" s="30" t="s">
        <v>2044</v>
      </c>
      <c r="F616" s="30" t="s">
        <v>2312</v>
      </c>
      <c r="G616" s="30" t="s">
        <v>1249</v>
      </c>
      <c r="H616" s="30" t="s">
        <v>1237</v>
      </c>
      <c r="I616" s="30" t="s">
        <v>1129</v>
      </c>
      <c r="J616" s="30" t="s">
        <v>1236</v>
      </c>
      <c r="K616" s="30" t="s">
        <v>1126</v>
      </c>
      <c r="L616" s="30">
        <v>19.100000000000001</v>
      </c>
      <c r="M616" s="30">
        <v>0</v>
      </c>
      <c r="N616" s="30">
        <v>1</v>
      </c>
      <c r="O616" s="30">
        <v>0</v>
      </c>
      <c r="P616" s="30">
        <v>0</v>
      </c>
      <c r="Q616" s="30">
        <v>0</v>
      </c>
      <c r="R616" s="30">
        <v>0</v>
      </c>
      <c r="S616" s="30">
        <v>0</v>
      </c>
      <c r="T616" s="30">
        <v>0</v>
      </c>
      <c r="U616" s="30">
        <v>0</v>
      </c>
      <c r="V616" s="30">
        <v>0</v>
      </c>
      <c r="W616" s="30">
        <v>0</v>
      </c>
      <c r="X616" s="30">
        <v>0</v>
      </c>
      <c r="Y616" s="30"/>
      <c r="Z616" s="31">
        <v>0.44600000000000001</v>
      </c>
      <c r="AA616" s="30" t="b">
        <v>0</v>
      </c>
      <c r="AB616" s="29" t="s">
        <v>705</v>
      </c>
      <c r="AC616" s="30" t="b">
        <v>0</v>
      </c>
      <c r="AD616" s="29" t="s">
        <v>705</v>
      </c>
      <c r="AE616" s="29" t="s">
        <v>705</v>
      </c>
      <c r="AF616" s="29" t="s">
        <v>705</v>
      </c>
      <c r="AG616" s="29" t="s">
        <v>705</v>
      </c>
      <c r="AH616" s="30"/>
      <c r="AI616" s="30"/>
      <c r="AJ616" s="30"/>
      <c r="AK616" s="32">
        <v>43558</v>
      </c>
      <c r="AL616" s="30" t="s">
        <v>1253</v>
      </c>
      <c r="AM616" s="30"/>
      <c r="AN616" s="33"/>
    </row>
    <row r="617" spans="1:40" ht="18" customHeight="1" x14ac:dyDescent="0.25">
      <c r="A617" s="28" t="s">
        <v>2039</v>
      </c>
      <c r="B617" s="29" t="s">
        <v>2310</v>
      </c>
      <c r="C617" s="30" t="s">
        <v>2044</v>
      </c>
      <c r="D617" s="30" t="s">
        <v>2044</v>
      </c>
      <c r="E617" s="30" t="s">
        <v>2044</v>
      </c>
      <c r="F617" s="30" t="s">
        <v>2312</v>
      </c>
      <c r="G617" s="30" t="s">
        <v>1249</v>
      </c>
      <c r="H617" s="30" t="s">
        <v>1237</v>
      </c>
      <c r="I617" s="30" t="s">
        <v>1129</v>
      </c>
      <c r="J617" s="30" t="s">
        <v>1236</v>
      </c>
      <c r="K617" s="30" t="s">
        <v>1126</v>
      </c>
      <c r="L617" s="30">
        <v>19.100000000000001</v>
      </c>
      <c r="M617" s="30">
        <v>0</v>
      </c>
      <c r="N617" s="30">
        <v>1.2</v>
      </c>
      <c r="O617" s="30">
        <v>0</v>
      </c>
      <c r="P617" s="30">
        <v>0</v>
      </c>
      <c r="Q617" s="30">
        <v>0</v>
      </c>
      <c r="R617" s="30">
        <v>0</v>
      </c>
      <c r="S617" s="30">
        <v>0</v>
      </c>
      <c r="T617" s="30">
        <v>0</v>
      </c>
      <c r="U617" s="30">
        <v>0</v>
      </c>
      <c r="V617" s="30">
        <v>0</v>
      </c>
      <c r="W617" s="30">
        <v>0</v>
      </c>
      <c r="X617" s="30">
        <v>0</v>
      </c>
      <c r="Y617" s="30"/>
      <c r="Z617" s="31">
        <v>0.53</v>
      </c>
      <c r="AA617" s="30" t="b">
        <v>0</v>
      </c>
      <c r="AB617" s="29" t="s">
        <v>705</v>
      </c>
      <c r="AC617" s="30" t="b">
        <v>0</v>
      </c>
      <c r="AD617" s="29" t="s">
        <v>705</v>
      </c>
      <c r="AE617" s="29" t="s">
        <v>705</v>
      </c>
      <c r="AF617" s="29" t="s">
        <v>705</v>
      </c>
      <c r="AG617" s="29" t="s">
        <v>705</v>
      </c>
      <c r="AH617" s="30"/>
      <c r="AI617" s="30"/>
      <c r="AJ617" s="30"/>
      <c r="AK617" s="30" t="s">
        <v>1809</v>
      </c>
      <c r="AL617" s="30" t="s">
        <v>1253</v>
      </c>
      <c r="AM617" s="30"/>
      <c r="AN617" s="33"/>
    </row>
    <row r="618" spans="1:40" ht="18" customHeight="1" x14ac:dyDescent="0.25">
      <c r="A618" s="28" t="s">
        <v>2040</v>
      </c>
      <c r="B618" s="29" t="s">
        <v>2310</v>
      </c>
      <c r="C618" s="30" t="s">
        <v>2044</v>
      </c>
      <c r="D618" s="30" t="s">
        <v>2044</v>
      </c>
      <c r="E618" s="30" t="s">
        <v>2044</v>
      </c>
      <c r="F618" s="30" t="s">
        <v>2312</v>
      </c>
      <c r="G618" s="30" t="s">
        <v>1249</v>
      </c>
      <c r="H618" s="30" t="s">
        <v>1237</v>
      </c>
      <c r="I618" s="30" t="s">
        <v>1129</v>
      </c>
      <c r="J618" s="30" t="s">
        <v>1236</v>
      </c>
      <c r="K618" s="30" t="s">
        <v>1126</v>
      </c>
      <c r="L618" s="30">
        <v>22.2</v>
      </c>
      <c r="M618" s="30">
        <v>0</v>
      </c>
      <c r="N618" s="30">
        <v>1.2</v>
      </c>
      <c r="O618" s="30">
        <v>0</v>
      </c>
      <c r="P618" s="30">
        <v>0</v>
      </c>
      <c r="Q618" s="30">
        <v>0</v>
      </c>
      <c r="R618" s="30">
        <v>0</v>
      </c>
      <c r="S618" s="30">
        <v>0</v>
      </c>
      <c r="T618" s="30">
        <v>0</v>
      </c>
      <c r="U618" s="30">
        <v>0</v>
      </c>
      <c r="V618" s="30">
        <v>0</v>
      </c>
      <c r="W618" s="30">
        <v>0</v>
      </c>
      <c r="X618" s="30">
        <v>0</v>
      </c>
      <c r="Y618" s="30"/>
      <c r="Z618" s="31">
        <v>0.621</v>
      </c>
      <c r="AA618" s="30" t="b">
        <v>0</v>
      </c>
      <c r="AB618" s="29" t="s">
        <v>705</v>
      </c>
      <c r="AC618" s="30" t="b">
        <v>0</v>
      </c>
      <c r="AD618" s="29" t="s">
        <v>705</v>
      </c>
      <c r="AE618" s="29" t="s">
        <v>705</v>
      </c>
      <c r="AF618" s="29" t="s">
        <v>705</v>
      </c>
      <c r="AG618" s="29" t="s">
        <v>705</v>
      </c>
      <c r="AH618" s="30"/>
      <c r="AI618" s="30"/>
      <c r="AJ618" s="30"/>
      <c r="AK618" s="30" t="s">
        <v>2041</v>
      </c>
      <c r="AL618" s="30" t="s">
        <v>1253</v>
      </c>
      <c r="AM618" s="30"/>
      <c r="AN618" s="33"/>
    </row>
    <row r="619" spans="1:40" ht="18" customHeight="1" x14ac:dyDescent="0.25">
      <c r="A619" s="28" t="s">
        <v>2042</v>
      </c>
      <c r="B619" s="29" t="s">
        <v>2310</v>
      </c>
      <c r="C619" s="30" t="s">
        <v>2044</v>
      </c>
      <c r="D619" s="30" t="s">
        <v>2044</v>
      </c>
      <c r="E619" s="30" t="s">
        <v>2044</v>
      </c>
      <c r="F619" s="30" t="s">
        <v>2312</v>
      </c>
      <c r="G619" s="30" t="s">
        <v>1249</v>
      </c>
      <c r="H619" s="30" t="s">
        <v>1237</v>
      </c>
      <c r="I619" s="30" t="s">
        <v>1129</v>
      </c>
      <c r="J619" s="30" t="s">
        <v>1236</v>
      </c>
      <c r="K619" s="30" t="s">
        <v>1126</v>
      </c>
      <c r="L619" s="30">
        <v>28.6</v>
      </c>
      <c r="M619" s="30">
        <v>0</v>
      </c>
      <c r="N619" s="30">
        <v>1.2</v>
      </c>
      <c r="O619" s="30">
        <v>0</v>
      </c>
      <c r="P619" s="30">
        <v>0</v>
      </c>
      <c r="Q619" s="30">
        <v>0</v>
      </c>
      <c r="R619" s="30">
        <v>0</v>
      </c>
      <c r="S619" s="30">
        <v>0</v>
      </c>
      <c r="T619" s="30">
        <v>0</v>
      </c>
      <c r="U619" s="30">
        <v>0</v>
      </c>
      <c r="V619" s="30">
        <v>0</v>
      </c>
      <c r="W619" s="30">
        <v>0</v>
      </c>
      <c r="X619" s="30">
        <v>0</v>
      </c>
      <c r="Y619" s="30"/>
      <c r="Z619" s="31">
        <v>0.81100000000000005</v>
      </c>
      <c r="AA619" s="30" t="b">
        <v>0</v>
      </c>
      <c r="AB619" s="29" t="s">
        <v>705</v>
      </c>
      <c r="AC619" s="30" t="b">
        <v>0</v>
      </c>
      <c r="AD619" s="29" t="s">
        <v>705</v>
      </c>
      <c r="AE619" s="29" t="s">
        <v>705</v>
      </c>
      <c r="AF619" s="29" t="s">
        <v>705</v>
      </c>
      <c r="AG619" s="29" t="s">
        <v>705</v>
      </c>
      <c r="AH619" s="30"/>
      <c r="AI619" s="30"/>
      <c r="AJ619" s="30"/>
      <c r="AK619" s="30" t="s">
        <v>1627</v>
      </c>
      <c r="AL619" s="30" t="s">
        <v>1253</v>
      </c>
      <c r="AM619" s="30"/>
      <c r="AN619" s="33"/>
    </row>
    <row r="620" spans="1:40" ht="18" customHeight="1" x14ac:dyDescent="0.25">
      <c r="A620" s="28" t="s">
        <v>2043</v>
      </c>
      <c r="B620" s="29" t="s">
        <v>2310</v>
      </c>
      <c r="C620" s="30" t="s">
        <v>2044</v>
      </c>
      <c r="D620" s="30" t="s">
        <v>2044</v>
      </c>
      <c r="E620" s="30" t="s">
        <v>2044</v>
      </c>
      <c r="F620" s="30" t="s">
        <v>2312</v>
      </c>
      <c r="G620" s="30" t="s">
        <v>1249</v>
      </c>
      <c r="H620" s="30" t="s">
        <v>1237</v>
      </c>
      <c r="I620" s="30" t="s">
        <v>1129</v>
      </c>
      <c r="J620" s="30" t="s">
        <v>1236</v>
      </c>
      <c r="K620" s="30" t="s">
        <v>1126</v>
      </c>
      <c r="L620" s="30">
        <v>35</v>
      </c>
      <c r="M620" s="30">
        <v>0</v>
      </c>
      <c r="N620" s="30">
        <v>1.2</v>
      </c>
      <c r="O620" s="30">
        <v>0</v>
      </c>
      <c r="P620" s="30">
        <v>0</v>
      </c>
      <c r="Q620" s="30">
        <v>0</v>
      </c>
      <c r="R620" s="30">
        <v>0</v>
      </c>
      <c r="S620" s="30">
        <v>0</v>
      </c>
      <c r="T620" s="30">
        <v>0</v>
      </c>
      <c r="U620" s="30">
        <v>0</v>
      </c>
      <c r="V620" s="30">
        <v>0</v>
      </c>
      <c r="W620" s="30">
        <v>0</v>
      </c>
      <c r="X620" s="30">
        <v>0</v>
      </c>
      <c r="Y620" s="30"/>
      <c r="Z620" s="31">
        <v>1</v>
      </c>
      <c r="AA620" s="30" t="b">
        <v>0</v>
      </c>
      <c r="AB620" s="29" t="s">
        <v>705</v>
      </c>
      <c r="AC620" s="30" t="b">
        <v>0</v>
      </c>
      <c r="AD620" s="29" t="s">
        <v>705</v>
      </c>
      <c r="AE620" s="29" t="s">
        <v>705</v>
      </c>
      <c r="AF620" s="29" t="s">
        <v>705</v>
      </c>
      <c r="AG620" s="29" t="s">
        <v>705</v>
      </c>
      <c r="AH620" s="30"/>
      <c r="AI620" s="30"/>
      <c r="AJ620" s="30"/>
      <c r="AK620" s="30" t="s">
        <v>1627</v>
      </c>
      <c r="AL620" s="30" t="s">
        <v>1253</v>
      </c>
      <c r="AM620" s="30"/>
      <c r="AN620" s="33"/>
    </row>
    <row r="621" spans="1:40" ht="18" customHeight="1" x14ac:dyDescent="0.25">
      <c r="A621" s="28" t="s">
        <v>2045</v>
      </c>
      <c r="B621" s="29" t="s">
        <v>2310</v>
      </c>
      <c r="C621" s="30" t="s">
        <v>2044</v>
      </c>
      <c r="D621" s="30" t="s">
        <v>2044</v>
      </c>
      <c r="E621" s="30" t="s">
        <v>2044</v>
      </c>
      <c r="F621" s="30" t="s">
        <v>2312</v>
      </c>
      <c r="G621" s="30" t="s">
        <v>1249</v>
      </c>
      <c r="H621" s="30" t="s">
        <v>1237</v>
      </c>
      <c r="I621" s="30" t="s">
        <v>1129</v>
      </c>
      <c r="J621" s="30" t="s">
        <v>1236</v>
      </c>
      <c r="K621" s="30" t="s">
        <v>1126</v>
      </c>
      <c r="L621" s="30">
        <v>38.1</v>
      </c>
      <c r="M621" s="30">
        <v>0</v>
      </c>
      <c r="N621" s="30">
        <v>1.2</v>
      </c>
      <c r="O621" s="30">
        <v>0</v>
      </c>
      <c r="P621" s="30">
        <v>0</v>
      </c>
      <c r="Q621" s="30">
        <v>0</v>
      </c>
      <c r="R621" s="30">
        <v>0</v>
      </c>
      <c r="S621" s="30">
        <v>0</v>
      </c>
      <c r="T621" s="30">
        <v>0</v>
      </c>
      <c r="U621" s="30">
        <v>0</v>
      </c>
      <c r="V621" s="30">
        <v>0</v>
      </c>
      <c r="W621" s="30">
        <v>0</v>
      </c>
      <c r="X621" s="30">
        <v>0</v>
      </c>
      <c r="Y621" s="30"/>
      <c r="Z621" s="31">
        <v>1.0920000000000001</v>
      </c>
      <c r="AA621" s="30" t="b">
        <v>0</v>
      </c>
      <c r="AB621" s="29" t="s">
        <v>705</v>
      </c>
      <c r="AC621" s="30" t="b">
        <v>0</v>
      </c>
      <c r="AD621" s="29" t="s">
        <v>705</v>
      </c>
      <c r="AE621" s="29" t="s">
        <v>705</v>
      </c>
      <c r="AF621" s="29" t="s">
        <v>705</v>
      </c>
      <c r="AG621" s="29" t="s">
        <v>705</v>
      </c>
      <c r="AH621" s="30"/>
      <c r="AI621" s="30"/>
      <c r="AJ621" s="30"/>
      <c r="AK621" s="32">
        <v>42310</v>
      </c>
      <c r="AL621" s="30" t="s">
        <v>1328</v>
      </c>
      <c r="AM621" s="30"/>
      <c r="AN621" s="33"/>
    </row>
    <row r="622" spans="1:40" ht="18" customHeight="1" x14ac:dyDescent="0.25">
      <c r="A622" s="28" t="s">
        <v>2046</v>
      </c>
      <c r="B622" s="29" t="s">
        <v>2310</v>
      </c>
      <c r="C622" s="30" t="s">
        <v>2047</v>
      </c>
      <c r="D622" s="30" t="s">
        <v>2047</v>
      </c>
      <c r="E622" s="30" t="s">
        <v>2047</v>
      </c>
      <c r="F622" s="30" t="s">
        <v>2312</v>
      </c>
      <c r="G622" s="30" t="s">
        <v>1249</v>
      </c>
      <c r="H622" s="30" t="s">
        <v>1237</v>
      </c>
      <c r="I622" s="30" t="s">
        <v>1129</v>
      </c>
      <c r="J622" s="30" t="s">
        <v>2048</v>
      </c>
      <c r="K622" s="30" t="s">
        <v>1859</v>
      </c>
      <c r="L622" s="30">
        <v>22.2</v>
      </c>
      <c r="M622" s="30">
        <v>0</v>
      </c>
      <c r="N622" s="30">
        <v>1.4</v>
      </c>
      <c r="O622" s="30">
        <v>0</v>
      </c>
      <c r="P622" s="30">
        <v>0</v>
      </c>
      <c r="Q622" s="30">
        <v>0</v>
      </c>
      <c r="R622" s="30">
        <v>0</v>
      </c>
      <c r="S622" s="30">
        <v>0</v>
      </c>
      <c r="T622" s="30">
        <v>0</v>
      </c>
      <c r="U622" s="30">
        <v>0</v>
      </c>
      <c r="V622" s="30">
        <v>0</v>
      </c>
      <c r="W622" s="30">
        <v>0</v>
      </c>
      <c r="X622" s="30">
        <v>0</v>
      </c>
      <c r="Y622" s="30"/>
      <c r="Z622" s="31">
        <v>0.71799999999999997</v>
      </c>
      <c r="AA622" s="30" t="b">
        <v>0</v>
      </c>
      <c r="AB622" s="29" t="s">
        <v>705</v>
      </c>
      <c r="AC622" s="30" t="b">
        <v>0</v>
      </c>
      <c r="AD622" s="29" t="s">
        <v>705</v>
      </c>
      <c r="AE622" s="29" t="s">
        <v>705</v>
      </c>
      <c r="AF622" s="29" t="s">
        <v>705</v>
      </c>
      <c r="AG622" s="29" t="s">
        <v>705</v>
      </c>
      <c r="AH622" s="30"/>
      <c r="AI622" s="30"/>
      <c r="AJ622" s="30"/>
      <c r="AK622" s="30" t="s">
        <v>2049</v>
      </c>
      <c r="AL622" s="30" t="s">
        <v>1253</v>
      </c>
      <c r="AM622" s="30"/>
      <c r="AN622" s="33"/>
    </row>
    <row r="623" spans="1:40" ht="18" customHeight="1" x14ac:dyDescent="0.25">
      <c r="A623" s="28" t="s">
        <v>2050</v>
      </c>
      <c r="B623" s="29" t="s">
        <v>2310</v>
      </c>
      <c r="C623" s="30" t="s">
        <v>2047</v>
      </c>
      <c r="D623" s="30" t="s">
        <v>2047</v>
      </c>
      <c r="E623" s="30" t="s">
        <v>2047</v>
      </c>
      <c r="F623" s="30" t="s">
        <v>2312</v>
      </c>
      <c r="G623" s="30" t="s">
        <v>1249</v>
      </c>
      <c r="H623" s="30" t="s">
        <v>1237</v>
      </c>
      <c r="I623" s="30" t="s">
        <v>1129</v>
      </c>
      <c r="J623" s="30" t="s">
        <v>2048</v>
      </c>
      <c r="K623" s="30" t="s">
        <v>1859</v>
      </c>
      <c r="L623" s="30">
        <v>25</v>
      </c>
      <c r="M623" s="30">
        <v>55</v>
      </c>
      <c r="N623" s="30">
        <v>1.6</v>
      </c>
      <c r="O623" s="30">
        <v>0</v>
      </c>
      <c r="P623" s="30">
        <v>0</v>
      </c>
      <c r="Q623" s="30">
        <v>0</v>
      </c>
      <c r="R623" s="30">
        <v>0</v>
      </c>
      <c r="S623" s="30">
        <v>0</v>
      </c>
      <c r="T623" s="30">
        <v>0</v>
      </c>
      <c r="U623" s="30">
        <v>0</v>
      </c>
      <c r="V623" s="30">
        <v>0</v>
      </c>
      <c r="W623" s="30">
        <v>0</v>
      </c>
      <c r="X623" s="30">
        <v>0</v>
      </c>
      <c r="Y623" s="30"/>
      <c r="Z623" s="31">
        <v>1.9410000000000001</v>
      </c>
      <c r="AA623" s="30" t="b">
        <v>0</v>
      </c>
      <c r="AB623" s="29" t="s">
        <v>705</v>
      </c>
      <c r="AC623" s="30" t="b">
        <v>0</v>
      </c>
      <c r="AD623" s="29" t="s">
        <v>705</v>
      </c>
      <c r="AE623" s="29" t="s">
        <v>705</v>
      </c>
      <c r="AF623" s="29" t="s">
        <v>705</v>
      </c>
      <c r="AG623" s="29" t="s">
        <v>705</v>
      </c>
      <c r="AH623" s="30" t="s">
        <v>2313</v>
      </c>
      <c r="AI623" s="30">
        <v>50.8</v>
      </c>
      <c r="AJ623" s="30"/>
      <c r="AK623" s="30" t="s">
        <v>1298</v>
      </c>
      <c r="AL623" s="30" t="s">
        <v>1253</v>
      </c>
      <c r="AM623" s="32">
        <v>44934</v>
      </c>
      <c r="AN623" s="33" t="s">
        <v>1729</v>
      </c>
    </row>
    <row r="624" spans="1:40" ht="18" customHeight="1" x14ac:dyDescent="0.25">
      <c r="A624" s="28" t="s">
        <v>2051</v>
      </c>
      <c r="B624" s="29" t="s">
        <v>2310</v>
      </c>
      <c r="C624" s="30" t="s">
        <v>2047</v>
      </c>
      <c r="D624" s="30" t="s">
        <v>2047</v>
      </c>
      <c r="E624" s="30" t="s">
        <v>2047</v>
      </c>
      <c r="F624" s="30" t="s">
        <v>2312</v>
      </c>
      <c r="G624" s="30" t="s">
        <v>1249</v>
      </c>
      <c r="H624" s="30" t="s">
        <v>1237</v>
      </c>
      <c r="I624" s="30" t="s">
        <v>1129</v>
      </c>
      <c r="J624" s="30" t="s">
        <v>2048</v>
      </c>
      <c r="K624" s="30" t="s">
        <v>1859</v>
      </c>
      <c r="L624" s="30">
        <v>25.4</v>
      </c>
      <c r="M624" s="30">
        <v>0</v>
      </c>
      <c r="N624" s="30">
        <v>1.4</v>
      </c>
      <c r="O624" s="30">
        <v>0</v>
      </c>
      <c r="P624" s="30">
        <v>0</v>
      </c>
      <c r="Q624" s="30">
        <v>0</v>
      </c>
      <c r="R624" s="30">
        <v>0</v>
      </c>
      <c r="S624" s="30">
        <v>0</v>
      </c>
      <c r="T624" s="30">
        <v>0</v>
      </c>
      <c r="U624" s="30">
        <v>0</v>
      </c>
      <c r="V624" s="30">
        <v>0</v>
      </c>
      <c r="W624" s="30">
        <v>0</v>
      </c>
      <c r="X624" s="30">
        <v>0</v>
      </c>
      <c r="Y624" s="30"/>
      <c r="Z624" s="31">
        <v>0.82899999999999996</v>
      </c>
      <c r="AA624" s="30" t="b">
        <v>0</v>
      </c>
      <c r="AB624" s="29" t="s">
        <v>705</v>
      </c>
      <c r="AC624" s="30" t="b">
        <v>0</v>
      </c>
      <c r="AD624" s="29" t="s">
        <v>705</v>
      </c>
      <c r="AE624" s="29" t="s">
        <v>705</v>
      </c>
      <c r="AF624" s="29" t="s">
        <v>705</v>
      </c>
      <c r="AG624" s="29" t="s">
        <v>705</v>
      </c>
      <c r="AH624" s="30"/>
      <c r="AI624" s="30"/>
      <c r="AJ624" s="30"/>
      <c r="AK624" s="30" t="s">
        <v>1879</v>
      </c>
      <c r="AL624" s="30" t="s">
        <v>1253</v>
      </c>
      <c r="AM624" s="30"/>
      <c r="AN624" s="33"/>
    </row>
    <row r="625" spans="1:40" ht="18" customHeight="1" x14ac:dyDescent="0.25">
      <c r="A625" s="28" t="s">
        <v>2052</v>
      </c>
      <c r="B625" s="29" t="s">
        <v>2310</v>
      </c>
      <c r="C625" s="30" t="s">
        <v>2340</v>
      </c>
      <c r="D625" s="30" t="s">
        <v>2340</v>
      </c>
      <c r="E625" s="30" t="s">
        <v>2340</v>
      </c>
      <c r="F625" s="30" t="s">
        <v>2312</v>
      </c>
      <c r="G625" s="30" t="s">
        <v>1249</v>
      </c>
      <c r="H625" s="30" t="s">
        <v>1237</v>
      </c>
      <c r="I625" s="30" t="s">
        <v>1129</v>
      </c>
      <c r="J625" s="30" t="s">
        <v>1250</v>
      </c>
      <c r="K625" s="30" t="s">
        <v>2053</v>
      </c>
      <c r="L625" s="30">
        <v>12.7</v>
      </c>
      <c r="M625" s="30">
        <v>0</v>
      </c>
      <c r="N625" s="30">
        <v>1.2</v>
      </c>
      <c r="O625" s="30">
        <v>0</v>
      </c>
      <c r="P625" s="30">
        <v>0</v>
      </c>
      <c r="Q625" s="30">
        <v>0</v>
      </c>
      <c r="R625" s="30">
        <v>0</v>
      </c>
      <c r="S625" s="30">
        <v>0</v>
      </c>
      <c r="T625" s="30">
        <v>0</v>
      </c>
      <c r="U625" s="30">
        <v>0</v>
      </c>
      <c r="V625" s="30">
        <v>0</v>
      </c>
      <c r="W625" s="30">
        <v>0</v>
      </c>
      <c r="X625" s="30">
        <v>0</v>
      </c>
      <c r="Y625" s="30"/>
      <c r="Z625" s="31">
        <v>0.34</v>
      </c>
      <c r="AA625" s="30" t="b">
        <v>0</v>
      </c>
      <c r="AB625" s="29" t="s">
        <v>705</v>
      </c>
      <c r="AC625" s="30" t="b">
        <v>0</v>
      </c>
      <c r="AD625" s="29" t="s">
        <v>705</v>
      </c>
      <c r="AE625" s="29" t="s">
        <v>705</v>
      </c>
      <c r="AF625" s="29" t="s">
        <v>705</v>
      </c>
      <c r="AG625" s="29" t="s">
        <v>705</v>
      </c>
      <c r="AH625" s="30"/>
      <c r="AI625" s="30"/>
      <c r="AJ625" s="30"/>
      <c r="AK625" s="30" t="s">
        <v>2054</v>
      </c>
      <c r="AL625" s="30" t="s">
        <v>1253</v>
      </c>
      <c r="AM625" s="30"/>
      <c r="AN625" s="33"/>
    </row>
    <row r="626" spans="1:40" ht="18" customHeight="1" x14ac:dyDescent="0.25">
      <c r="A626" s="28" t="s">
        <v>2055</v>
      </c>
      <c r="B626" s="29" t="s">
        <v>2310</v>
      </c>
      <c r="C626" s="30" t="s">
        <v>2340</v>
      </c>
      <c r="D626" s="30" t="s">
        <v>2340</v>
      </c>
      <c r="E626" s="30" t="s">
        <v>2340</v>
      </c>
      <c r="F626" s="30" t="s">
        <v>2312</v>
      </c>
      <c r="G626" s="30" t="s">
        <v>1249</v>
      </c>
      <c r="H626" s="30" t="s">
        <v>1237</v>
      </c>
      <c r="I626" s="30" t="s">
        <v>1129</v>
      </c>
      <c r="J626" s="30" t="s">
        <v>1250</v>
      </c>
      <c r="K626" s="30" t="s">
        <v>2053</v>
      </c>
      <c r="L626" s="30">
        <v>15.9</v>
      </c>
      <c r="M626" s="30">
        <v>0</v>
      </c>
      <c r="N626" s="30">
        <v>1.2</v>
      </c>
      <c r="O626" s="30">
        <v>0</v>
      </c>
      <c r="P626" s="30">
        <v>0</v>
      </c>
      <c r="Q626" s="30">
        <v>0</v>
      </c>
      <c r="R626" s="30">
        <v>0</v>
      </c>
      <c r="S626" s="30">
        <v>0</v>
      </c>
      <c r="T626" s="30">
        <v>0</v>
      </c>
      <c r="U626" s="30">
        <v>0</v>
      </c>
      <c r="V626" s="30">
        <v>0</v>
      </c>
      <c r="W626" s="30">
        <v>0</v>
      </c>
      <c r="X626" s="30">
        <v>0</v>
      </c>
      <c r="Y626" s="30"/>
      <c r="Z626" s="31">
        <v>0.435</v>
      </c>
      <c r="AA626" s="30" t="b">
        <v>0</v>
      </c>
      <c r="AB626" s="29" t="s">
        <v>705</v>
      </c>
      <c r="AC626" s="30" t="b">
        <v>0</v>
      </c>
      <c r="AD626" s="29" t="s">
        <v>705</v>
      </c>
      <c r="AE626" s="29" t="s">
        <v>705</v>
      </c>
      <c r="AF626" s="29" t="s">
        <v>705</v>
      </c>
      <c r="AG626" s="29" t="s">
        <v>705</v>
      </c>
      <c r="AH626" s="30"/>
      <c r="AI626" s="30"/>
      <c r="AJ626" s="30"/>
      <c r="AK626" s="30" t="s">
        <v>1662</v>
      </c>
      <c r="AL626" s="30" t="s">
        <v>1253</v>
      </c>
      <c r="AM626" s="30"/>
      <c r="AN626" s="33"/>
    </row>
    <row r="627" spans="1:40" ht="18" customHeight="1" x14ac:dyDescent="0.25">
      <c r="A627" s="28" t="s">
        <v>2056</v>
      </c>
      <c r="B627" s="29" t="s">
        <v>2310</v>
      </c>
      <c r="C627" s="30" t="s">
        <v>2340</v>
      </c>
      <c r="D627" s="30" t="s">
        <v>2340</v>
      </c>
      <c r="E627" s="30" t="s">
        <v>2340</v>
      </c>
      <c r="F627" s="30" t="s">
        <v>2312</v>
      </c>
      <c r="G627" s="30" t="s">
        <v>1249</v>
      </c>
      <c r="H627" s="30" t="s">
        <v>1237</v>
      </c>
      <c r="I627" s="30" t="s">
        <v>1129</v>
      </c>
      <c r="J627" s="30" t="s">
        <v>1250</v>
      </c>
      <c r="K627" s="30" t="s">
        <v>2053</v>
      </c>
      <c r="L627" s="30">
        <v>17.3</v>
      </c>
      <c r="M627" s="30">
        <v>0</v>
      </c>
      <c r="N627" s="30">
        <v>1.2</v>
      </c>
      <c r="O627" s="30">
        <v>0</v>
      </c>
      <c r="P627" s="30">
        <v>0</v>
      </c>
      <c r="Q627" s="30">
        <v>0</v>
      </c>
      <c r="R627" s="30">
        <v>0</v>
      </c>
      <c r="S627" s="30">
        <v>0</v>
      </c>
      <c r="T627" s="30">
        <v>0</v>
      </c>
      <c r="U627" s="30">
        <v>0</v>
      </c>
      <c r="V627" s="30">
        <v>0</v>
      </c>
      <c r="W627" s="30">
        <v>0</v>
      </c>
      <c r="X627" s="30">
        <v>0</v>
      </c>
      <c r="Y627" s="30"/>
      <c r="Z627" s="31">
        <v>0.47599999999999998</v>
      </c>
      <c r="AA627" s="30" t="b">
        <v>0</v>
      </c>
      <c r="AB627" s="29" t="s">
        <v>705</v>
      </c>
      <c r="AC627" s="30" t="b">
        <v>0</v>
      </c>
      <c r="AD627" s="29" t="s">
        <v>705</v>
      </c>
      <c r="AE627" s="29" t="s">
        <v>705</v>
      </c>
      <c r="AF627" s="29" t="s">
        <v>705</v>
      </c>
      <c r="AG627" s="29" t="s">
        <v>705</v>
      </c>
      <c r="AH627" s="30"/>
      <c r="AI627" s="30"/>
      <c r="AJ627" s="30"/>
      <c r="AK627" s="32">
        <v>44600</v>
      </c>
      <c r="AL627" s="30" t="s">
        <v>1253</v>
      </c>
      <c r="AM627" s="30"/>
      <c r="AN627" s="33"/>
    </row>
    <row r="628" spans="1:40" ht="18" customHeight="1" x14ac:dyDescent="0.25">
      <c r="A628" s="28" t="s">
        <v>2057</v>
      </c>
      <c r="B628" s="29" t="s">
        <v>2310</v>
      </c>
      <c r="C628" s="30" t="s">
        <v>2340</v>
      </c>
      <c r="D628" s="30" t="s">
        <v>2340</v>
      </c>
      <c r="E628" s="30" t="s">
        <v>2340</v>
      </c>
      <c r="F628" s="30" t="s">
        <v>2312</v>
      </c>
      <c r="G628" s="30" t="s">
        <v>1249</v>
      </c>
      <c r="H628" s="30" t="s">
        <v>1237</v>
      </c>
      <c r="I628" s="30" t="s">
        <v>1129</v>
      </c>
      <c r="J628" s="30" t="s">
        <v>1250</v>
      </c>
      <c r="K628" s="30" t="s">
        <v>2053</v>
      </c>
      <c r="L628" s="30">
        <v>19.100000000000001</v>
      </c>
      <c r="M628" s="30">
        <v>0</v>
      </c>
      <c r="N628" s="30">
        <v>1.2</v>
      </c>
      <c r="O628" s="30">
        <v>0</v>
      </c>
      <c r="P628" s="30">
        <v>0</v>
      </c>
      <c r="Q628" s="30">
        <v>0</v>
      </c>
      <c r="R628" s="30">
        <v>0</v>
      </c>
      <c r="S628" s="30">
        <v>0</v>
      </c>
      <c r="T628" s="30">
        <v>0</v>
      </c>
      <c r="U628" s="30">
        <v>0</v>
      </c>
      <c r="V628" s="30">
        <v>0</v>
      </c>
      <c r="W628" s="30">
        <v>0</v>
      </c>
      <c r="X628" s="30">
        <v>0</v>
      </c>
      <c r="Y628" s="30"/>
      <c r="Z628" s="31">
        <v>0.53</v>
      </c>
      <c r="AA628" s="30" t="b">
        <v>0</v>
      </c>
      <c r="AB628" s="29" t="s">
        <v>705</v>
      </c>
      <c r="AC628" s="30" t="b">
        <v>0</v>
      </c>
      <c r="AD628" s="29" t="s">
        <v>705</v>
      </c>
      <c r="AE628" s="29" t="s">
        <v>705</v>
      </c>
      <c r="AF628" s="29" t="s">
        <v>705</v>
      </c>
      <c r="AG628" s="29" t="s">
        <v>705</v>
      </c>
      <c r="AH628" s="30"/>
      <c r="AI628" s="30"/>
      <c r="AJ628" s="30"/>
      <c r="AK628" s="32">
        <v>41254</v>
      </c>
      <c r="AL628" s="30">
        <v>7777</v>
      </c>
      <c r="AM628" s="30" t="s">
        <v>1550</v>
      </c>
      <c r="AN628" s="33">
        <v>7777</v>
      </c>
    </row>
    <row r="629" spans="1:40" ht="18" customHeight="1" x14ac:dyDescent="0.25">
      <c r="A629" s="28" t="s">
        <v>2058</v>
      </c>
      <c r="B629" s="29" t="s">
        <v>2310</v>
      </c>
      <c r="C629" s="30" t="s">
        <v>2340</v>
      </c>
      <c r="D629" s="30" t="s">
        <v>2340</v>
      </c>
      <c r="E629" s="30" t="s">
        <v>2340</v>
      </c>
      <c r="F629" s="30" t="s">
        <v>2312</v>
      </c>
      <c r="G629" s="30" t="s">
        <v>1249</v>
      </c>
      <c r="H629" s="30" t="s">
        <v>1237</v>
      </c>
      <c r="I629" s="30" t="s">
        <v>1129</v>
      </c>
      <c r="J629" s="30" t="s">
        <v>1250</v>
      </c>
      <c r="K629" s="30" t="s">
        <v>2053</v>
      </c>
      <c r="L629" s="30">
        <v>22.2</v>
      </c>
      <c r="M629" s="30">
        <v>0</v>
      </c>
      <c r="N629" s="30">
        <v>1.2</v>
      </c>
      <c r="O629" s="30">
        <v>0</v>
      </c>
      <c r="P629" s="30">
        <v>0</v>
      </c>
      <c r="Q629" s="30">
        <v>0</v>
      </c>
      <c r="R629" s="30">
        <v>0</v>
      </c>
      <c r="S629" s="30">
        <v>0</v>
      </c>
      <c r="T629" s="30">
        <v>0</v>
      </c>
      <c r="U629" s="30">
        <v>0</v>
      </c>
      <c r="V629" s="30">
        <v>0</v>
      </c>
      <c r="W629" s="30">
        <v>0</v>
      </c>
      <c r="X629" s="30">
        <v>0</v>
      </c>
      <c r="Y629" s="30"/>
      <c r="Z629" s="31">
        <v>0.621</v>
      </c>
      <c r="AA629" s="30" t="b">
        <v>0</v>
      </c>
      <c r="AB629" s="29" t="s">
        <v>705</v>
      </c>
      <c r="AC629" s="30" t="b">
        <v>0</v>
      </c>
      <c r="AD629" s="29" t="s">
        <v>705</v>
      </c>
      <c r="AE629" s="29" t="s">
        <v>705</v>
      </c>
      <c r="AF629" s="29" t="s">
        <v>705</v>
      </c>
      <c r="AG629" s="29" t="s">
        <v>705</v>
      </c>
      <c r="AH629" s="30"/>
      <c r="AI629" s="30"/>
      <c r="AJ629" s="30"/>
      <c r="AK629" s="32">
        <v>41281</v>
      </c>
      <c r="AL629" s="30">
        <v>7777</v>
      </c>
      <c r="AM629" s="32">
        <v>41281</v>
      </c>
      <c r="AN629" s="33">
        <v>7777</v>
      </c>
    </row>
    <row r="630" spans="1:40" ht="18" customHeight="1" x14ac:dyDescent="0.25">
      <c r="A630" s="28" t="s">
        <v>2059</v>
      </c>
      <c r="B630" s="29" t="s">
        <v>2310</v>
      </c>
      <c r="C630" s="30" t="s">
        <v>2340</v>
      </c>
      <c r="D630" s="30" t="s">
        <v>2340</v>
      </c>
      <c r="E630" s="30" t="s">
        <v>2340</v>
      </c>
      <c r="F630" s="30" t="s">
        <v>2312</v>
      </c>
      <c r="G630" s="30" t="s">
        <v>1249</v>
      </c>
      <c r="H630" s="30" t="s">
        <v>1237</v>
      </c>
      <c r="I630" s="30" t="s">
        <v>1129</v>
      </c>
      <c r="J630" s="30" t="s">
        <v>1250</v>
      </c>
      <c r="K630" s="30" t="s">
        <v>2053</v>
      </c>
      <c r="L630" s="30">
        <v>25.4</v>
      </c>
      <c r="M630" s="30">
        <v>0</v>
      </c>
      <c r="N630" s="30">
        <v>1</v>
      </c>
      <c r="O630" s="30">
        <v>0</v>
      </c>
      <c r="P630" s="30">
        <v>0</v>
      </c>
      <c r="Q630" s="30">
        <v>0</v>
      </c>
      <c r="R630" s="30">
        <v>0</v>
      </c>
      <c r="S630" s="30">
        <v>0</v>
      </c>
      <c r="T630" s="30">
        <v>0</v>
      </c>
      <c r="U630" s="30">
        <v>0</v>
      </c>
      <c r="V630" s="30">
        <v>0</v>
      </c>
      <c r="W630" s="30">
        <v>0</v>
      </c>
      <c r="X630" s="30">
        <v>0</v>
      </c>
      <c r="Y630" s="30"/>
      <c r="Z630" s="31">
        <v>0.60199999999999998</v>
      </c>
      <c r="AA630" s="30" t="b">
        <v>0</v>
      </c>
      <c r="AB630" s="29" t="s">
        <v>705</v>
      </c>
      <c r="AC630" s="30" t="b">
        <v>0</v>
      </c>
      <c r="AD630" s="29" t="s">
        <v>705</v>
      </c>
      <c r="AE630" s="29" t="s">
        <v>705</v>
      </c>
      <c r="AF630" s="29" t="s">
        <v>705</v>
      </c>
      <c r="AG630" s="29" t="s">
        <v>705</v>
      </c>
      <c r="AH630" s="30"/>
      <c r="AI630" s="30"/>
      <c r="AJ630" s="30"/>
      <c r="AK630" s="32">
        <v>44387</v>
      </c>
      <c r="AL630" s="30" t="s">
        <v>1253</v>
      </c>
      <c r="AM630" s="30"/>
      <c r="AN630" s="33"/>
    </row>
    <row r="631" spans="1:40" ht="18" customHeight="1" x14ac:dyDescent="0.25">
      <c r="A631" s="28" t="s">
        <v>2060</v>
      </c>
      <c r="B631" s="29" t="s">
        <v>2310</v>
      </c>
      <c r="C631" s="30" t="s">
        <v>2340</v>
      </c>
      <c r="D631" s="30" t="s">
        <v>2340</v>
      </c>
      <c r="E631" s="30" t="s">
        <v>2340</v>
      </c>
      <c r="F631" s="30" t="s">
        <v>2312</v>
      </c>
      <c r="G631" s="30" t="s">
        <v>1249</v>
      </c>
      <c r="H631" s="30" t="s">
        <v>1237</v>
      </c>
      <c r="I631" s="30" t="s">
        <v>1129</v>
      </c>
      <c r="J631" s="30" t="s">
        <v>1250</v>
      </c>
      <c r="K631" s="30" t="s">
        <v>2053</v>
      </c>
      <c r="L631" s="30">
        <v>25.4</v>
      </c>
      <c r="M631" s="30">
        <v>0</v>
      </c>
      <c r="N631" s="30">
        <v>1.2</v>
      </c>
      <c r="O631" s="30">
        <v>0</v>
      </c>
      <c r="P631" s="30">
        <v>0</v>
      </c>
      <c r="Q631" s="30">
        <v>0</v>
      </c>
      <c r="R631" s="30">
        <v>0</v>
      </c>
      <c r="S631" s="30">
        <v>0</v>
      </c>
      <c r="T631" s="30">
        <v>0</v>
      </c>
      <c r="U631" s="30">
        <v>0</v>
      </c>
      <c r="V631" s="30">
        <v>0</v>
      </c>
      <c r="W631" s="30">
        <v>0</v>
      </c>
      <c r="X631" s="30">
        <v>0</v>
      </c>
      <c r="Y631" s="30"/>
      <c r="Z631" s="31">
        <v>0.71599999999999997</v>
      </c>
      <c r="AA631" s="30" t="b">
        <v>0</v>
      </c>
      <c r="AB631" s="29" t="s">
        <v>705</v>
      </c>
      <c r="AC631" s="30" t="b">
        <v>0</v>
      </c>
      <c r="AD631" s="29" t="s">
        <v>705</v>
      </c>
      <c r="AE631" s="29" t="s">
        <v>705</v>
      </c>
      <c r="AF631" s="29" t="s">
        <v>705</v>
      </c>
      <c r="AG631" s="29" t="s">
        <v>705</v>
      </c>
      <c r="AH631" s="30"/>
      <c r="AI631" s="30"/>
      <c r="AJ631" s="30"/>
      <c r="AK631" s="32">
        <v>41254</v>
      </c>
      <c r="AL631" s="30">
        <v>7777</v>
      </c>
      <c r="AM631" s="30" t="s">
        <v>1550</v>
      </c>
      <c r="AN631" s="33">
        <v>7777</v>
      </c>
    </row>
    <row r="632" spans="1:40" ht="18" customHeight="1" x14ac:dyDescent="0.25">
      <c r="A632" s="28" t="s">
        <v>2061</v>
      </c>
      <c r="B632" s="29" t="s">
        <v>2310</v>
      </c>
      <c r="C632" s="30" t="s">
        <v>2340</v>
      </c>
      <c r="D632" s="30" t="s">
        <v>2340</v>
      </c>
      <c r="E632" s="30" t="s">
        <v>2340</v>
      </c>
      <c r="F632" s="30" t="s">
        <v>2312</v>
      </c>
      <c r="G632" s="30" t="s">
        <v>1249</v>
      </c>
      <c r="H632" s="30" t="s">
        <v>1237</v>
      </c>
      <c r="I632" s="30" t="s">
        <v>1129</v>
      </c>
      <c r="J632" s="30" t="s">
        <v>1250</v>
      </c>
      <c r="K632" s="30" t="s">
        <v>2053</v>
      </c>
      <c r="L632" s="30">
        <v>28.6</v>
      </c>
      <c r="M632" s="30">
        <v>0</v>
      </c>
      <c r="N632" s="30">
        <v>1.2</v>
      </c>
      <c r="O632" s="30">
        <v>0</v>
      </c>
      <c r="P632" s="30">
        <v>0</v>
      </c>
      <c r="Q632" s="30">
        <v>0</v>
      </c>
      <c r="R632" s="30">
        <v>0</v>
      </c>
      <c r="S632" s="30">
        <v>0</v>
      </c>
      <c r="T632" s="30">
        <v>0</v>
      </c>
      <c r="U632" s="30">
        <v>0</v>
      </c>
      <c r="V632" s="30">
        <v>0</v>
      </c>
      <c r="W632" s="30">
        <v>0</v>
      </c>
      <c r="X632" s="30">
        <v>0</v>
      </c>
      <c r="Y632" s="30"/>
      <c r="Z632" s="31">
        <v>0.81100000000000005</v>
      </c>
      <c r="AA632" s="30" t="b">
        <v>0</v>
      </c>
      <c r="AB632" s="29" t="s">
        <v>705</v>
      </c>
      <c r="AC632" s="30" t="b">
        <v>0</v>
      </c>
      <c r="AD632" s="29" t="s">
        <v>705</v>
      </c>
      <c r="AE632" s="29" t="s">
        <v>705</v>
      </c>
      <c r="AF632" s="29" t="s">
        <v>705</v>
      </c>
      <c r="AG632" s="29" t="s">
        <v>705</v>
      </c>
      <c r="AH632" s="30"/>
      <c r="AI632" s="30"/>
      <c r="AJ632" s="30"/>
      <c r="AK632" s="32">
        <v>41525</v>
      </c>
      <c r="AL632" s="30"/>
      <c r="AM632" s="32">
        <v>41467</v>
      </c>
      <c r="AN632" s="33">
        <v>7777</v>
      </c>
    </row>
    <row r="633" spans="1:40" ht="18" customHeight="1" x14ac:dyDescent="0.25">
      <c r="A633" s="28" t="s">
        <v>2062</v>
      </c>
      <c r="B633" s="29" t="s">
        <v>2310</v>
      </c>
      <c r="C633" s="30" t="s">
        <v>2340</v>
      </c>
      <c r="D633" s="30" t="s">
        <v>2340</v>
      </c>
      <c r="E633" s="30" t="s">
        <v>2340</v>
      </c>
      <c r="F633" s="30" t="s">
        <v>2312</v>
      </c>
      <c r="G633" s="30" t="s">
        <v>1249</v>
      </c>
      <c r="H633" s="30" t="s">
        <v>1237</v>
      </c>
      <c r="I633" s="30" t="s">
        <v>1129</v>
      </c>
      <c r="J633" s="30" t="s">
        <v>1250</v>
      </c>
      <c r="K633" s="30" t="s">
        <v>2053</v>
      </c>
      <c r="L633" s="30">
        <v>38.1</v>
      </c>
      <c r="M633" s="30">
        <v>0</v>
      </c>
      <c r="N633" s="30">
        <v>1.2</v>
      </c>
      <c r="O633" s="30">
        <v>0</v>
      </c>
      <c r="P633" s="30">
        <v>0</v>
      </c>
      <c r="Q633" s="30">
        <v>0</v>
      </c>
      <c r="R633" s="30">
        <v>0</v>
      </c>
      <c r="S633" s="30">
        <v>0</v>
      </c>
      <c r="T633" s="30">
        <v>0</v>
      </c>
      <c r="U633" s="30">
        <v>0</v>
      </c>
      <c r="V633" s="30">
        <v>0</v>
      </c>
      <c r="W633" s="30">
        <v>0</v>
      </c>
      <c r="X633" s="30">
        <v>0</v>
      </c>
      <c r="Y633" s="30"/>
      <c r="Z633" s="31">
        <v>1.0920000000000001</v>
      </c>
      <c r="AA633" s="30" t="b">
        <v>0</v>
      </c>
      <c r="AB633" s="29" t="s">
        <v>705</v>
      </c>
      <c r="AC633" s="30" t="b">
        <v>0</v>
      </c>
      <c r="AD633" s="29" t="s">
        <v>705</v>
      </c>
      <c r="AE633" s="29" t="s">
        <v>705</v>
      </c>
      <c r="AF633" s="29" t="s">
        <v>705</v>
      </c>
      <c r="AG633" s="29" t="s">
        <v>705</v>
      </c>
      <c r="AH633" s="30"/>
      <c r="AI633" s="30"/>
      <c r="AJ633" s="30"/>
      <c r="AK633" s="30" t="s">
        <v>2063</v>
      </c>
      <c r="AL633" s="30" t="s">
        <v>1253</v>
      </c>
      <c r="AM633" s="30"/>
      <c r="AN633" s="33"/>
    </row>
    <row r="634" spans="1:40" ht="18" customHeight="1" x14ac:dyDescent="0.25">
      <c r="A634" s="28" t="s">
        <v>2064</v>
      </c>
      <c r="B634" s="29" t="s">
        <v>2310</v>
      </c>
      <c r="C634" s="30" t="s">
        <v>2341</v>
      </c>
      <c r="D634" s="30" t="s">
        <v>2341</v>
      </c>
      <c r="E634" s="30" t="s">
        <v>2341</v>
      </c>
      <c r="F634" s="30" t="s">
        <v>2312</v>
      </c>
      <c r="G634" s="30" t="s">
        <v>1249</v>
      </c>
      <c r="H634" s="30" t="s">
        <v>1237</v>
      </c>
      <c r="I634" s="30" t="s">
        <v>1129</v>
      </c>
      <c r="J634" s="30" t="s">
        <v>1116</v>
      </c>
      <c r="K634" s="30" t="s">
        <v>2065</v>
      </c>
      <c r="L634" s="30">
        <v>25.4</v>
      </c>
      <c r="M634" s="30">
        <v>0</v>
      </c>
      <c r="N634" s="30">
        <v>1.2</v>
      </c>
      <c r="O634" s="30">
        <v>0</v>
      </c>
      <c r="P634" s="30">
        <v>0</v>
      </c>
      <c r="Q634" s="30">
        <v>0</v>
      </c>
      <c r="R634" s="30">
        <v>0</v>
      </c>
      <c r="S634" s="30">
        <v>0</v>
      </c>
      <c r="T634" s="30">
        <v>0</v>
      </c>
      <c r="U634" s="30">
        <v>0</v>
      </c>
      <c r="V634" s="30">
        <v>0</v>
      </c>
      <c r="W634" s="30">
        <v>0</v>
      </c>
      <c r="X634" s="30">
        <v>0</v>
      </c>
      <c r="Y634" s="30"/>
      <c r="Z634" s="31">
        <v>0.71599999999999997</v>
      </c>
      <c r="AA634" s="30" t="b">
        <v>0</v>
      </c>
      <c r="AB634" s="29" t="s">
        <v>705</v>
      </c>
      <c r="AC634" s="30" t="b">
        <v>0</v>
      </c>
      <c r="AD634" s="29" t="s">
        <v>705</v>
      </c>
      <c r="AE634" s="29" t="s">
        <v>705</v>
      </c>
      <c r="AF634" s="29" t="s">
        <v>705</v>
      </c>
      <c r="AG634" s="29" t="s">
        <v>705</v>
      </c>
      <c r="AH634" s="30"/>
      <c r="AI634" s="30"/>
      <c r="AJ634" s="30"/>
      <c r="AK634" s="32">
        <v>44296</v>
      </c>
      <c r="AL634" s="30" t="s">
        <v>1253</v>
      </c>
      <c r="AM634" s="30"/>
      <c r="AN634" s="33"/>
    </row>
    <row r="635" spans="1:40" ht="18" customHeight="1" x14ac:dyDescent="0.25">
      <c r="A635" s="28" t="s">
        <v>2066</v>
      </c>
      <c r="B635" s="29" t="s">
        <v>2310</v>
      </c>
      <c r="C635" s="30" t="s">
        <v>2342</v>
      </c>
      <c r="D635" s="30" t="s">
        <v>2342</v>
      </c>
      <c r="E635" s="30" t="s">
        <v>2342</v>
      </c>
      <c r="F635" s="30" t="s">
        <v>2312</v>
      </c>
      <c r="G635" s="30" t="s">
        <v>1249</v>
      </c>
      <c r="H635" s="30" t="s">
        <v>1237</v>
      </c>
      <c r="I635" s="30" t="s">
        <v>1129</v>
      </c>
      <c r="J635" s="30" t="s">
        <v>1862</v>
      </c>
      <c r="K635" s="30" t="s">
        <v>1126</v>
      </c>
      <c r="L635" s="30">
        <v>19.100000000000001</v>
      </c>
      <c r="M635" s="30">
        <v>0</v>
      </c>
      <c r="N635" s="30">
        <v>1</v>
      </c>
      <c r="O635" s="30">
        <v>0</v>
      </c>
      <c r="P635" s="30">
        <v>0</v>
      </c>
      <c r="Q635" s="30">
        <v>0</v>
      </c>
      <c r="R635" s="30">
        <v>0</v>
      </c>
      <c r="S635" s="30">
        <v>0</v>
      </c>
      <c r="T635" s="30">
        <v>0</v>
      </c>
      <c r="U635" s="30">
        <v>0</v>
      </c>
      <c r="V635" s="30">
        <v>0</v>
      </c>
      <c r="W635" s="30">
        <v>0</v>
      </c>
      <c r="X635" s="30">
        <v>0</v>
      </c>
      <c r="Y635" s="30"/>
      <c r="Z635" s="31">
        <v>0.44600000000000001</v>
      </c>
      <c r="AA635" s="30" t="b">
        <v>0</v>
      </c>
      <c r="AB635" s="29" t="s">
        <v>705</v>
      </c>
      <c r="AC635" s="30" t="b">
        <v>0</v>
      </c>
      <c r="AD635" s="29" t="s">
        <v>705</v>
      </c>
      <c r="AE635" s="29" t="s">
        <v>705</v>
      </c>
      <c r="AF635" s="29" t="s">
        <v>705</v>
      </c>
      <c r="AG635" s="29" t="s">
        <v>705</v>
      </c>
      <c r="AH635" s="30"/>
      <c r="AI635" s="30"/>
      <c r="AJ635" s="30"/>
      <c r="AK635" s="30" t="s">
        <v>1432</v>
      </c>
      <c r="AL635" s="30" t="s">
        <v>1253</v>
      </c>
      <c r="AM635" s="30"/>
      <c r="AN635" s="33"/>
    </row>
    <row r="636" spans="1:40" ht="18" customHeight="1" x14ac:dyDescent="0.25">
      <c r="A636" s="28" t="s">
        <v>2067</v>
      </c>
      <c r="B636" s="29" t="s">
        <v>2310</v>
      </c>
      <c r="C636" s="30" t="s">
        <v>2342</v>
      </c>
      <c r="D636" s="30" t="s">
        <v>2342</v>
      </c>
      <c r="E636" s="30" t="s">
        <v>2342</v>
      </c>
      <c r="F636" s="30" t="s">
        <v>2312</v>
      </c>
      <c r="G636" s="30" t="s">
        <v>1249</v>
      </c>
      <c r="H636" s="30" t="s">
        <v>1237</v>
      </c>
      <c r="I636" s="30" t="s">
        <v>1129</v>
      </c>
      <c r="J636" s="30" t="s">
        <v>1862</v>
      </c>
      <c r="K636" s="30" t="s">
        <v>1126</v>
      </c>
      <c r="L636" s="30">
        <v>19.100000000000001</v>
      </c>
      <c r="M636" s="30">
        <v>0</v>
      </c>
      <c r="N636" s="30">
        <v>1.2</v>
      </c>
      <c r="O636" s="30">
        <v>0</v>
      </c>
      <c r="P636" s="30">
        <v>0</v>
      </c>
      <c r="Q636" s="30">
        <v>0</v>
      </c>
      <c r="R636" s="30">
        <v>0</v>
      </c>
      <c r="S636" s="30">
        <v>0</v>
      </c>
      <c r="T636" s="30">
        <v>0</v>
      </c>
      <c r="U636" s="30">
        <v>0</v>
      </c>
      <c r="V636" s="30">
        <v>0</v>
      </c>
      <c r="W636" s="30">
        <v>0</v>
      </c>
      <c r="X636" s="30">
        <v>0</v>
      </c>
      <c r="Y636" s="30"/>
      <c r="Z636" s="31">
        <v>0.53</v>
      </c>
      <c r="AA636" s="30" t="b">
        <v>0</v>
      </c>
      <c r="AB636" s="29" t="s">
        <v>705</v>
      </c>
      <c r="AC636" s="30" t="b">
        <v>0</v>
      </c>
      <c r="AD636" s="29" t="s">
        <v>705</v>
      </c>
      <c r="AE636" s="29" t="s">
        <v>705</v>
      </c>
      <c r="AF636" s="29" t="s">
        <v>705</v>
      </c>
      <c r="AG636" s="29" t="s">
        <v>705</v>
      </c>
      <c r="AH636" s="30"/>
      <c r="AI636" s="30"/>
      <c r="AJ636" s="30"/>
      <c r="AK636" s="30" t="s">
        <v>2068</v>
      </c>
      <c r="AL636" s="30" t="s">
        <v>1253</v>
      </c>
      <c r="AM636" s="30"/>
      <c r="AN636" s="33"/>
    </row>
    <row r="637" spans="1:40" ht="18" customHeight="1" x14ac:dyDescent="0.25">
      <c r="A637" s="28" t="s">
        <v>2069</v>
      </c>
      <c r="B637" s="29" t="s">
        <v>2310</v>
      </c>
      <c r="C637" s="30" t="s">
        <v>2342</v>
      </c>
      <c r="D637" s="30" t="s">
        <v>2342</v>
      </c>
      <c r="E637" s="30" t="s">
        <v>2342</v>
      </c>
      <c r="F637" s="30" t="s">
        <v>2312</v>
      </c>
      <c r="G637" s="30" t="s">
        <v>1249</v>
      </c>
      <c r="H637" s="30" t="s">
        <v>1237</v>
      </c>
      <c r="I637" s="30" t="s">
        <v>1129</v>
      </c>
      <c r="J637" s="30" t="s">
        <v>1862</v>
      </c>
      <c r="K637" s="30" t="s">
        <v>1126</v>
      </c>
      <c r="L637" s="30">
        <v>25.4</v>
      </c>
      <c r="M637" s="30">
        <v>0</v>
      </c>
      <c r="N637" s="30">
        <v>1.2</v>
      </c>
      <c r="O637" s="30">
        <v>0</v>
      </c>
      <c r="P637" s="30">
        <v>0</v>
      </c>
      <c r="Q637" s="30">
        <v>0</v>
      </c>
      <c r="R637" s="30">
        <v>0</v>
      </c>
      <c r="S637" s="30">
        <v>0</v>
      </c>
      <c r="T637" s="30">
        <v>0</v>
      </c>
      <c r="U637" s="30">
        <v>0</v>
      </c>
      <c r="V637" s="30">
        <v>0</v>
      </c>
      <c r="W637" s="30">
        <v>0</v>
      </c>
      <c r="X637" s="30">
        <v>0</v>
      </c>
      <c r="Y637" s="30"/>
      <c r="Z637" s="31">
        <v>0.71599999999999997</v>
      </c>
      <c r="AA637" s="30" t="b">
        <v>0</v>
      </c>
      <c r="AB637" s="29" t="s">
        <v>705</v>
      </c>
      <c r="AC637" s="30" t="b">
        <v>0</v>
      </c>
      <c r="AD637" s="29" t="s">
        <v>705</v>
      </c>
      <c r="AE637" s="29" t="s">
        <v>705</v>
      </c>
      <c r="AF637" s="29" t="s">
        <v>705</v>
      </c>
      <c r="AG637" s="29" t="s">
        <v>705</v>
      </c>
      <c r="AH637" s="30"/>
      <c r="AI637" s="30"/>
      <c r="AJ637" s="30"/>
      <c r="AK637" s="30" t="s">
        <v>2070</v>
      </c>
      <c r="AL637" s="30" t="s">
        <v>1253</v>
      </c>
      <c r="AM637" s="30"/>
      <c r="AN637" s="33"/>
    </row>
    <row r="638" spans="1:40" ht="18" customHeight="1" x14ac:dyDescent="0.25">
      <c r="A638" s="28" t="s">
        <v>2071</v>
      </c>
      <c r="B638" s="29" t="s">
        <v>2310</v>
      </c>
      <c r="C638" s="30" t="s">
        <v>2342</v>
      </c>
      <c r="D638" s="30" t="s">
        <v>2342</v>
      </c>
      <c r="E638" s="30" t="s">
        <v>2342</v>
      </c>
      <c r="F638" s="30" t="s">
        <v>2312</v>
      </c>
      <c r="G638" s="30" t="s">
        <v>1249</v>
      </c>
      <c r="H638" s="30" t="s">
        <v>1237</v>
      </c>
      <c r="I638" s="30" t="s">
        <v>1129</v>
      </c>
      <c r="J638" s="30" t="s">
        <v>1862</v>
      </c>
      <c r="K638" s="30" t="s">
        <v>1126</v>
      </c>
      <c r="L638" s="30">
        <v>28.6</v>
      </c>
      <c r="M638" s="30">
        <v>0</v>
      </c>
      <c r="N638" s="30">
        <v>1</v>
      </c>
      <c r="O638" s="30">
        <v>0</v>
      </c>
      <c r="P638" s="30">
        <v>0</v>
      </c>
      <c r="Q638" s="30">
        <v>0</v>
      </c>
      <c r="R638" s="30">
        <v>0</v>
      </c>
      <c r="S638" s="30">
        <v>0</v>
      </c>
      <c r="T638" s="30">
        <v>0</v>
      </c>
      <c r="U638" s="30">
        <v>0</v>
      </c>
      <c r="V638" s="30">
        <v>0</v>
      </c>
      <c r="W638" s="30">
        <v>0</v>
      </c>
      <c r="X638" s="30">
        <v>0</v>
      </c>
      <c r="Y638" s="30"/>
      <c r="Z638" s="31">
        <v>0.68100000000000005</v>
      </c>
      <c r="AA638" s="30" t="b">
        <v>0</v>
      </c>
      <c r="AB638" s="29" t="s">
        <v>705</v>
      </c>
      <c r="AC638" s="30" t="b">
        <v>0</v>
      </c>
      <c r="AD638" s="29" t="s">
        <v>705</v>
      </c>
      <c r="AE638" s="29" t="s">
        <v>705</v>
      </c>
      <c r="AF638" s="29" t="s">
        <v>705</v>
      </c>
      <c r="AG638" s="29" t="s">
        <v>705</v>
      </c>
      <c r="AH638" s="30"/>
      <c r="AI638" s="30"/>
      <c r="AJ638" s="30"/>
      <c r="AK638" s="32">
        <v>44319</v>
      </c>
      <c r="AL638" s="30" t="s">
        <v>1253</v>
      </c>
      <c r="AM638" s="30"/>
      <c r="AN638" s="33"/>
    </row>
    <row r="639" spans="1:40" ht="18" customHeight="1" x14ac:dyDescent="0.25">
      <c r="A639" s="28" t="s">
        <v>2072</v>
      </c>
      <c r="B639" s="29" t="s">
        <v>2310</v>
      </c>
      <c r="C639" s="30" t="s">
        <v>2342</v>
      </c>
      <c r="D639" s="30" t="s">
        <v>2342</v>
      </c>
      <c r="E639" s="30" t="s">
        <v>2342</v>
      </c>
      <c r="F639" s="30" t="s">
        <v>2312</v>
      </c>
      <c r="G639" s="30" t="s">
        <v>1249</v>
      </c>
      <c r="H639" s="30" t="s">
        <v>1237</v>
      </c>
      <c r="I639" s="30" t="s">
        <v>1129</v>
      </c>
      <c r="J639" s="30" t="s">
        <v>1862</v>
      </c>
      <c r="K639" s="30" t="s">
        <v>1126</v>
      </c>
      <c r="L639" s="30">
        <v>38.1</v>
      </c>
      <c r="M639" s="30">
        <v>0</v>
      </c>
      <c r="N639" s="30">
        <v>1.2</v>
      </c>
      <c r="O639" s="30">
        <v>0</v>
      </c>
      <c r="P639" s="30">
        <v>0</v>
      </c>
      <c r="Q639" s="30">
        <v>0</v>
      </c>
      <c r="R639" s="30">
        <v>0</v>
      </c>
      <c r="S639" s="30">
        <v>0</v>
      </c>
      <c r="T639" s="30">
        <v>0</v>
      </c>
      <c r="U639" s="30">
        <v>0</v>
      </c>
      <c r="V639" s="30">
        <v>0</v>
      </c>
      <c r="W639" s="30">
        <v>0</v>
      </c>
      <c r="X639" s="30">
        <v>0</v>
      </c>
      <c r="Y639" s="30"/>
      <c r="Z639" s="31">
        <v>1.0920000000000001</v>
      </c>
      <c r="AA639" s="30" t="b">
        <v>0</v>
      </c>
      <c r="AB639" s="29" t="s">
        <v>705</v>
      </c>
      <c r="AC639" s="30" t="b">
        <v>0</v>
      </c>
      <c r="AD639" s="29" t="s">
        <v>705</v>
      </c>
      <c r="AE639" s="29" t="s">
        <v>705</v>
      </c>
      <c r="AF639" s="29" t="s">
        <v>705</v>
      </c>
      <c r="AG639" s="29" t="s">
        <v>705</v>
      </c>
      <c r="AH639" s="30"/>
      <c r="AI639" s="30"/>
      <c r="AJ639" s="30"/>
      <c r="AK639" s="32">
        <v>44995</v>
      </c>
      <c r="AL639" s="30" t="s">
        <v>1253</v>
      </c>
      <c r="AM639" s="30"/>
      <c r="AN639" s="33"/>
    </row>
    <row r="640" spans="1:40" ht="18" customHeight="1" x14ac:dyDescent="0.25">
      <c r="A640" s="28" t="s">
        <v>2073</v>
      </c>
      <c r="B640" s="29" t="s">
        <v>2310</v>
      </c>
      <c r="C640" s="30" t="s">
        <v>2081</v>
      </c>
      <c r="D640" s="30" t="s">
        <v>2081</v>
      </c>
      <c r="E640" s="30" t="s">
        <v>2081</v>
      </c>
      <c r="F640" s="30" t="s">
        <v>2312</v>
      </c>
      <c r="G640" s="30" t="s">
        <v>1249</v>
      </c>
      <c r="H640" s="30" t="s">
        <v>1237</v>
      </c>
      <c r="I640" s="30" t="s">
        <v>1129</v>
      </c>
      <c r="J640" s="30" t="s">
        <v>1887</v>
      </c>
      <c r="K640" s="30" t="s">
        <v>2053</v>
      </c>
      <c r="L640" s="30">
        <v>12.7</v>
      </c>
      <c r="M640" s="30">
        <v>0</v>
      </c>
      <c r="N640" s="30">
        <v>1.2</v>
      </c>
      <c r="O640" s="30">
        <v>0</v>
      </c>
      <c r="P640" s="30">
        <v>0</v>
      </c>
      <c r="Q640" s="30">
        <v>0</v>
      </c>
      <c r="R640" s="30">
        <v>0</v>
      </c>
      <c r="S640" s="30">
        <v>0</v>
      </c>
      <c r="T640" s="30">
        <v>0</v>
      </c>
      <c r="U640" s="30">
        <v>0</v>
      </c>
      <c r="V640" s="30">
        <v>0</v>
      </c>
      <c r="W640" s="30">
        <v>0</v>
      </c>
      <c r="X640" s="30">
        <v>0</v>
      </c>
      <c r="Y640" s="30"/>
      <c r="Z640" s="31">
        <v>0.34</v>
      </c>
      <c r="AA640" s="30" t="b">
        <v>0</v>
      </c>
      <c r="AB640" s="29" t="s">
        <v>705</v>
      </c>
      <c r="AC640" s="30" t="b">
        <v>0</v>
      </c>
      <c r="AD640" s="29" t="s">
        <v>705</v>
      </c>
      <c r="AE640" s="29" t="s">
        <v>705</v>
      </c>
      <c r="AF640" s="29" t="s">
        <v>705</v>
      </c>
      <c r="AG640" s="29" t="s">
        <v>705</v>
      </c>
      <c r="AH640" s="30"/>
      <c r="AI640" s="30"/>
      <c r="AJ640" s="30"/>
      <c r="AK640" s="30" t="s">
        <v>1879</v>
      </c>
      <c r="AL640" s="30" t="s">
        <v>1253</v>
      </c>
      <c r="AM640" s="30"/>
      <c r="AN640" s="33"/>
    </row>
    <row r="641" spans="1:40" ht="18" customHeight="1" x14ac:dyDescent="0.25">
      <c r="A641" s="28" t="s">
        <v>2074</v>
      </c>
      <c r="B641" s="29" t="s">
        <v>2310</v>
      </c>
      <c r="C641" s="30" t="s">
        <v>2081</v>
      </c>
      <c r="D641" s="30" t="s">
        <v>2081</v>
      </c>
      <c r="E641" s="30" t="s">
        <v>2081</v>
      </c>
      <c r="F641" s="30" t="s">
        <v>2312</v>
      </c>
      <c r="G641" s="30" t="s">
        <v>1249</v>
      </c>
      <c r="H641" s="30" t="s">
        <v>1237</v>
      </c>
      <c r="I641" s="30" t="s">
        <v>1129</v>
      </c>
      <c r="J641" s="30" t="s">
        <v>1887</v>
      </c>
      <c r="K641" s="30" t="s">
        <v>2053</v>
      </c>
      <c r="L641" s="30">
        <v>17.3</v>
      </c>
      <c r="M641" s="30">
        <v>0</v>
      </c>
      <c r="N641" s="30">
        <v>1.2</v>
      </c>
      <c r="O641" s="30">
        <v>0</v>
      </c>
      <c r="P641" s="30">
        <v>0</v>
      </c>
      <c r="Q641" s="30">
        <v>0</v>
      </c>
      <c r="R641" s="30">
        <v>0</v>
      </c>
      <c r="S641" s="30">
        <v>0</v>
      </c>
      <c r="T641" s="30">
        <v>0</v>
      </c>
      <c r="U641" s="30">
        <v>0</v>
      </c>
      <c r="V641" s="30">
        <v>0</v>
      </c>
      <c r="W641" s="30">
        <v>0</v>
      </c>
      <c r="X641" s="30">
        <v>0</v>
      </c>
      <c r="Y641" s="30"/>
      <c r="Z641" s="31">
        <v>0.47599999999999998</v>
      </c>
      <c r="AA641" s="30" t="b">
        <v>0</v>
      </c>
      <c r="AB641" s="29" t="s">
        <v>705</v>
      </c>
      <c r="AC641" s="30" t="b">
        <v>0</v>
      </c>
      <c r="AD641" s="29" t="s">
        <v>705</v>
      </c>
      <c r="AE641" s="29" t="s">
        <v>705</v>
      </c>
      <c r="AF641" s="29" t="s">
        <v>705</v>
      </c>
      <c r="AG641" s="29" t="s">
        <v>705</v>
      </c>
      <c r="AH641" s="30"/>
      <c r="AI641" s="30"/>
      <c r="AJ641" s="30"/>
      <c r="AK641" s="30" t="s">
        <v>2075</v>
      </c>
      <c r="AL641" s="30" t="s">
        <v>1253</v>
      </c>
      <c r="AM641" s="30"/>
      <c r="AN641" s="33"/>
    </row>
    <row r="642" spans="1:40" ht="18" customHeight="1" x14ac:dyDescent="0.25">
      <c r="A642" s="28" t="s">
        <v>2076</v>
      </c>
      <c r="B642" s="29" t="s">
        <v>2310</v>
      </c>
      <c r="C642" s="30" t="s">
        <v>2081</v>
      </c>
      <c r="D642" s="30" t="s">
        <v>2081</v>
      </c>
      <c r="E642" s="30" t="s">
        <v>2081</v>
      </c>
      <c r="F642" s="30" t="s">
        <v>2312</v>
      </c>
      <c r="G642" s="30" t="s">
        <v>1249</v>
      </c>
      <c r="H642" s="30" t="s">
        <v>1237</v>
      </c>
      <c r="I642" s="30" t="s">
        <v>1129</v>
      </c>
      <c r="J642" s="30" t="s">
        <v>1887</v>
      </c>
      <c r="K642" s="30" t="s">
        <v>2053</v>
      </c>
      <c r="L642" s="30">
        <v>19.100000000000001</v>
      </c>
      <c r="M642" s="30">
        <v>0</v>
      </c>
      <c r="N642" s="30">
        <v>1.2</v>
      </c>
      <c r="O642" s="30">
        <v>0</v>
      </c>
      <c r="P642" s="30">
        <v>0</v>
      </c>
      <c r="Q642" s="30">
        <v>0</v>
      </c>
      <c r="R642" s="30">
        <v>0</v>
      </c>
      <c r="S642" s="30">
        <v>0</v>
      </c>
      <c r="T642" s="30">
        <v>0</v>
      </c>
      <c r="U642" s="30">
        <v>0</v>
      </c>
      <c r="V642" s="30">
        <v>0</v>
      </c>
      <c r="W642" s="30">
        <v>0</v>
      </c>
      <c r="X642" s="30">
        <v>0</v>
      </c>
      <c r="Y642" s="30"/>
      <c r="Z642" s="31">
        <v>0.53</v>
      </c>
      <c r="AA642" s="30" t="b">
        <v>0</v>
      </c>
      <c r="AB642" s="29" t="s">
        <v>705</v>
      </c>
      <c r="AC642" s="30" t="b">
        <v>0</v>
      </c>
      <c r="AD642" s="29" t="s">
        <v>705</v>
      </c>
      <c r="AE642" s="29" t="s">
        <v>705</v>
      </c>
      <c r="AF642" s="29" t="s">
        <v>705</v>
      </c>
      <c r="AG642" s="29" t="s">
        <v>705</v>
      </c>
      <c r="AH642" s="30"/>
      <c r="AI642" s="30"/>
      <c r="AJ642" s="30"/>
      <c r="AK642" s="30" t="s">
        <v>2077</v>
      </c>
      <c r="AL642" s="30" t="s">
        <v>1253</v>
      </c>
      <c r="AM642" s="30"/>
      <c r="AN642" s="33"/>
    </row>
    <row r="643" spans="1:40" ht="18" customHeight="1" x14ac:dyDescent="0.25">
      <c r="A643" s="28" t="s">
        <v>2078</v>
      </c>
      <c r="B643" s="29" t="s">
        <v>2310</v>
      </c>
      <c r="C643" s="30" t="s">
        <v>2081</v>
      </c>
      <c r="D643" s="30" t="s">
        <v>2081</v>
      </c>
      <c r="E643" s="30" t="s">
        <v>2081</v>
      </c>
      <c r="F643" s="30" t="s">
        <v>2312</v>
      </c>
      <c r="G643" s="30" t="s">
        <v>1249</v>
      </c>
      <c r="H643" s="30" t="s">
        <v>1237</v>
      </c>
      <c r="I643" s="30" t="s">
        <v>1129</v>
      </c>
      <c r="J643" s="30" t="s">
        <v>1887</v>
      </c>
      <c r="K643" s="30" t="s">
        <v>2053</v>
      </c>
      <c r="L643" s="30">
        <v>22.2</v>
      </c>
      <c r="M643" s="30">
        <v>0</v>
      </c>
      <c r="N643" s="30">
        <v>1.2</v>
      </c>
      <c r="O643" s="30">
        <v>0</v>
      </c>
      <c r="P643" s="30">
        <v>0</v>
      </c>
      <c r="Q643" s="30">
        <v>0</v>
      </c>
      <c r="R643" s="30">
        <v>0</v>
      </c>
      <c r="S643" s="30">
        <v>0</v>
      </c>
      <c r="T643" s="30">
        <v>0</v>
      </c>
      <c r="U643" s="30">
        <v>0</v>
      </c>
      <c r="V643" s="30">
        <v>0</v>
      </c>
      <c r="W643" s="30">
        <v>0</v>
      </c>
      <c r="X643" s="30">
        <v>0</v>
      </c>
      <c r="Y643" s="30"/>
      <c r="Z643" s="31">
        <v>0.621</v>
      </c>
      <c r="AA643" s="30" t="b">
        <v>0</v>
      </c>
      <c r="AB643" s="29" t="s">
        <v>705</v>
      </c>
      <c r="AC643" s="30" t="b">
        <v>0</v>
      </c>
      <c r="AD643" s="29" t="s">
        <v>705</v>
      </c>
      <c r="AE643" s="29" t="s">
        <v>705</v>
      </c>
      <c r="AF643" s="29" t="s">
        <v>705</v>
      </c>
      <c r="AG643" s="29" t="s">
        <v>705</v>
      </c>
      <c r="AH643" s="30"/>
      <c r="AI643" s="30"/>
      <c r="AJ643" s="30"/>
      <c r="AK643" s="30" t="s">
        <v>2079</v>
      </c>
      <c r="AL643" s="30" t="s">
        <v>1253</v>
      </c>
      <c r="AM643" s="30"/>
      <c r="AN643" s="33"/>
    </row>
    <row r="644" spans="1:40" ht="18" customHeight="1" x14ac:dyDescent="0.25">
      <c r="A644" s="28" t="s">
        <v>2080</v>
      </c>
      <c r="B644" s="29" t="s">
        <v>2310</v>
      </c>
      <c r="C644" s="30" t="s">
        <v>2081</v>
      </c>
      <c r="D644" s="30" t="s">
        <v>2081</v>
      </c>
      <c r="E644" s="30" t="s">
        <v>2081</v>
      </c>
      <c r="F644" s="30" t="s">
        <v>2312</v>
      </c>
      <c r="G644" s="30" t="s">
        <v>1249</v>
      </c>
      <c r="H644" s="30" t="s">
        <v>1237</v>
      </c>
      <c r="I644" s="30" t="s">
        <v>1129</v>
      </c>
      <c r="J644" s="30" t="s">
        <v>1887</v>
      </c>
      <c r="K644" s="30" t="s">
        <v>2053</v>
      </c>
      <c r="L644" s="30">
        <v>28.6</v>
      </c>
      <c r="M644" s="30">
        <v>0</v>
      </c>
      <c r="N644" s="30">
        <v>1.2</v>
      </c>
      <c r="O644" s="30">
        <v>0</v>
      </c>
      <c r="P644" s="30">
        <v>0</v>
      </c>
      <c r="Q644" s="30">
        <v>0</v>
      </c>
      <c r="R644" s="30">
        <v>0</v>
      </c>
      <c r="S644" s="30">
        <v>0</v>
      </c>
      <c r="T644" s="30">
        <v>0</v>
      </c>
      <c r="U644" s="30">
        <v>0</v>
      </c>
      <c r="V644" s="30">
        <v>0</v>
      </c>
      <c r="W644" s="30">
        <v>0</v>
      </c>
      <c r="X644" s="30">
        <v>0</v>
      </c>
      <c r="Y644" s="30"/>
      <c r="Z644" s="31">
        <v>0.81100000000000005</v>
      </c>
      <c r="AA644" s="30" t="b">
        <v>0</v>
      </c>
      <c r="AB644" s="29" t="s">
        <v>705</v>
      </c>
      <c r="AC644" s="30" t="b">
        <v>0</v>
      </c>
      <c r="AD644" s="29" t="s">
        <v>705</v>
      </c>
      <c r="AE644" s="29" t="s">
        <v>705</v>
      </c>
      <c r="AF644" s="29" t="s">
        <v>705</v>
      </c>
      <c r="AG644" s="29" t="s">
        <v>705</v>
      </c>
      <c r="AH644" s="30"/>
      <c r="AI644" s="30"/>
      <c r="AJ644" s="30"/>
      <c r="AK644" s="30" t="s">
        <v>1897</v>
      </c>
      <c r="AL644" s="30" t="s">
        <v>1253</v>
      </c>
      <c r="AM644" s="30"/>
      <c r="AN644" s="33"/>
    </row>
    <row r="645" spans="1:40" ht="18" customHeight="1" x14ac:dyDescent="0.25">
      <c r="A645" s="28" t="s">
        <v>2082</v>
      </c>
      <c r="B645" s="29" t="s">
        <v>2310</v>
      </c>
      <c r="C645" s="30" t="s">
        <v>2343</v>
      </c>
      <c r="D645" s="30" t="s">
        <v>2343</v>
      </c>
      <c r="E645" s="30" t="s">
        <v>2343</v>
      </c>
      <c r="F645" s="30" t="s">
        <v>2312</v>
      </c>
      <c r="G645" s="30" t="s">
        <v>1249</v>
      </c>
      <c r="H645" s="30" t="s">
        <v>1237</v>
      </c>
      <c r="I645" s="30" t="s">
        <v>1129</v>
      </c>
      <c r="J645" s="30" t="s">
        <v>1971</v>
      </c>
      <c r="K645" s="30" t="s">
        <v>1117</v>
      </c>
      <c r="L645" s="30">
        <v>17.3</v>
      </c>
      <c r="M645" s="30">
        <v>0</v>
      </c>
      <c r="N645" s="30">
        <v>1.2</v>
      </c>
      <c r="O645" s="30">
        <v>0</v>
      </c>
      <c r="P645" s="30">
        <v>0</v>
      </c>
      <c r="Q645" s="30">
        <v>0</v>
      </c>
      <c r="R645" s="30">
        <v>0</v>
      </c>
      <c r="S645" s="30">
        <v>0</v>
      </c>
      <c r="T645" s="30">
        <v>0</v>
      </c>
      <c r="U645" s="30">
        <v>0</v>
      </c>
      <c r="V645" s="30">
        <v>0</v>
      </c>
      <c r="W645" s="30">
        <v>0</v>
      </c>
      <c r="X645" s="30">
        <v>0</v>
      </c>
      <c r="Y645" s="30"/>
      <c r="Z645" s="31">
        <v>0.47599999999999998</v>
      </c>
      <c r="AA645" s="30" t="b">
        <v>0</v>
      </c>
      <c r="AB645" s="29" t="s">
        <v>705</v>
      </c>
      <c r="AC645" s="30" t="b">
        <v>0</v>
      </c>
      <c r="AD645" s="29" t="s">
        <v>705</v>
      </c>
      <c r="AE645" s="29" t="s">
        <v>705</v>
      </c>
      <c r="AF645" s="29" t="s">
        <v>705</v>
      </c>
      <c r="AG645" s="29" t="s">
        <v>705</v>
      </c>
      <c r="AH645" s="30"/>
      <c r="AI645" s="30"/>
      <c r="AJ645" s="30"/>
      <c r="AK645" s="30" t="s">
        <v>2083</v>
      </c>
      <c r="AL645" s="30" t="s">
        <v>1253</v>
      </c>
      <c r="AM645" s="30" t="s">
        <v>2083</v>
      </c>
      <c r="AN645" s="33" t="s">
        <v>1253</v>
      </c>
    </row>
    <row r="646" spans="1:40" ht="18" customHeight="1" x14ac:dyDescent="0.25">
      <c r="A646" s="28" t="s">
        <v>2084</v>
      </c>
      <c r="B646" s="29" t="s">
        <v>2310</v>
      </c>
      <c r="C646" s="30" t="s">
        <v>2343</v>
      </c>
      <c r="D646" s="30" t="s">
        <v>2343</v>
      </c>
      <c r="E646" s="30" t="s">
        <v>2343</v>
      </c>
      <c r="F646" s="30" t="s">
        <v>2312</v>
      </c>
      <c r="G646" s="30" t="s">
        <v>1249</v>
      </c>
      <c r="H646" s="30" t="s">
        <v>1237</v>
      </c>
      <c r="I646" s="30" t="s">
        <v>1129</v>
      </c>
      <c r="J646" s="30" t="s">
        <v>1971</v>
      </c>
      <c r="K646" s="30" t="s">
        <v>1117</v>
      </c>
      <c r="L646" s="30">
        <v>19.100000000000001</v>
      </c>
      <c r="M646" s="30">
        <v>0</v>
      </c>
      <c r="N646" s="30">
        <v>1.2</v>
      </c>
      <c r="O646" s="30">
        <v>0</v>
      </c>
      <c r="P646" s="30">
        <v>0</v>
      </c>
      <c r="Q646" s="30">
        <v>0</v>
      </c>
      <c r="R646" s="30">
        <v>0</v>
      </c>
      <c r="S646" s="30">
        <v>0</v>
      </c>
      <c r="T646" s="30">
        <v>0</v>
      </c>
      <c r="U646" s="30">
        <v>0</v>
      </c>
      <c r="V646" s="30">
        <v>0</v>
      </c>
      <c r="W646" s="30">
        <v>0</v>
      </c>
      <c r="X646" s="30">
        <v>0</v>
      </c>
      <c r="Y646" s="30"/>
      <c r="Z646" s="31">
        <v>0.53</v>
      </c>
      <c r="AA646" s="30" t="b">
        <v>0</v>
      </c>
      <c r="AB646" s="29" t="s">
        <v>705</v>
      </c>
      <c r="AC646" s="30" t="b">
        <v>0</v>
      </c>
      <c r="AD646" s="29" t="s">
        <v>705</v>
      </c>
      <c r="AE646" s="29" t="s">
        <v>705</v>
      </c>
      <c r="AF646" s="29" t="s">
        <v>705</v>
      </c>
      <c r="AG646" s="29" t="s">
        <v>705</v>
      </c>
      <c r="AH646" s="30"/>
      <c r="AI646" s="30"/>
      <c r="AJ646" s="30"/>
      <c r="AK646" s="30" t="s">
        <v>2083</v>
      </c>
      <c r="AL646" s="30" t="s">
        <v>1253</v>
      </c>
      <c r="AM646" s="30"/>
      <c r="AN646" s="33"/>
    </row>
    <row r="647" spans="1:40" ht="18" customHeight="1" x14ac:dyDescent="0.25">
      <c r="A647" s="28" t="s">
        <v>2085</v>
      </c>
      <c r="B647" s="29" t="s">
        <v>2310</v>
      </c>
      <c r="C647" s="30" t="s">
        <v>2344</v>
      </c>
      <c r="D647" s="30" t="s">
        <v>2344</v>
      </c>
      <c r="E647" s="30" t="s">
        <v>2344</v>
      </c>
      <c r="F647" s="30" t="s">
        <v>2312</v>
      </c>
      <c r="G647" s="30" t="s">
        <v>1249</v>
      </c>
      <c r="H647" s="30" t="s">
        <v>1237</v>
      </c>
      <c r="I647" s="30" t="s">
        <v>1129</v>
      </c>
      <c r="J647" s="30" t="s">
        <v>2006</v>
      </c>
      <c r="K647" s="30" t="s">
        <v>2053</v>
      </c>
      <c r="L647" s="30">
        <v>20</v>
      </c>
      <c r="M647" s="30">
        <v>20</v>
      </c>
      <c r="N647" s="30">
        <v>1.2</v>
      </c>
      <c r="O647" s="30">
        <v>0</v>
      </c>
      <c r="P647" s="30">
        <v>0</v>
      </c>
      <c r="Q647" s="30">
        <v>0</v>
      </c>
      <c r="R647" s="30">
        <v>0</v>
      </c>
      <c r="S647" s="30">
        <v>0</v>
      </c>
      <c r="T647" s="30">
        <v>0</v>
      </c>
      <c r="U647" s="30">
        <v>0</v>
      </c>
      <c r="V647" s="30">
        <v>0</v>
      </c>
      <c r="W647" s="30">
        <v>0</v>
      </c>
      <c r="X647" s="30">
        <v>0</v>
      </c>
      <c r="Y647" s="30"/>
      <c r="Z647" s="31">
        <v>0.71599999999999997</v>
      </c>
      <c r="AA647" s="30" t="b">
        <v>0</v>
      </c>
      <c r="AB647" s="29" t="s">
        <v>705</v>
      </c>
      <c r="AC647" s="30" t="b">
        <v>0</v>
      </c>
      <c r="AD647" s="29" t="s">
        <v>705</v>
      </c>
      <c r="AE647" s="29" t="s">
        <v>705</v>
      </c>
      <c r="AF647" s="29" t="s">
        <v>705</v>
      </c>
      <c r="AG647" s="29" t="s">
        <v>705</v>
      </c>
      <c r="AH647" s="30" t="s">
        <v>2313</v>
      </c>
      <c r="AI647" s="30">
        <v>25.4</v>
      </c>
      <c r="AJ647" s="30"/>
      <c r="AK647" s="30" t="s">
        <v>1673</v>
      </c>
      <c r="AL647" s="30" t="s">
        <v>1254</v>
      </c>
      <c r="AM647" s="32">
        <v>44934</v>
      </c>
      <c r="AN647" s="33" t="s">
        <v>1729</v>
      </c>
    </row>
    <row r="648" spans="1:40" ht="18" customHeight="1" x14ac:dyDescent="0.25">
      <c r="A648" s="28" t="s">
        <v>2086</v>
      </c>
      <c r="B648" s="29" t="s">
        <v>2310</v>
      </c>
      <c r="C648" s="30" t="s">
        <v>2345</v>
      </c>
      <c r="D648" s="30" t="s">
        <v>2345</v>
      </c>
      <c r="E648" s="30" t="s">
        <v>2345</v>
      </c>
      <c r="F648" s="30" t="s">
        <v>2312</v>
      </c>
      <c r="G648" s="30" t="s">
        <v>1249</v>
      </c>
      <c r="H648" s="30" t="s">
        <v>1237</v>
      </c>
      <c r="I648" s="30" t="s">
        <v>1129</v>
      </c>
      <c r="J648" s="30" t="s">
        <v>2014</v>
      </c>
      <c r="K648" s="30" t="s">
        <v>2065</v>
      </c>
      <c r="L648" s="30">
        <v>25.4</v>
      </c>
      <c r="M648" s="30">
        <v>0</v>
      </c>
      <c r="N648" s="30">
        <v>1.2</v>
      </c>
      <c r="O648" s="30">
        <v>0</v>
      </c>
      <c r="P648" s="30">
        <v>0</v>
      </c>
      <c r="Q648" s="30">
        <v>0</v>
      </c>
      <c r="R648" s="30">
        <v>0</v>
      </c>
      <c r="S648" s="30">
        <v>0</v>
      </c>
      <c r="T648" s="30">
        <v>0</v>
      </c>
      <c r="U648" s="30">
        <v>0</v>
      </c>
      <c r="V648" s="30">
        <v>0</v>
      </c>
      <c r="W648" s="30">
        <v>0</v>
      </c>
      <c r="X648" s="30">
        <v>0</v>
      </c>
      <c r="Y648" s="30"/>
      <c r="Z648" s="31">
        <v>0.71599999999999997</v>
      </c>
      <c r="AA648" s="30" t="b">
        <v>0</v>
      </c>
      <c r="AB648" s="29" t="s">
        <v>705</v>
      </c>
      <c r="AC648" s="30" t="b">
        <v>0</v>
      </c>
      <c r="AD648" s="29" t="s">
        <v>705</v>
      </c>
      <c r="AE648" s="29" t="s">
        <v>705</v>
      </c>
      <c r="AF648" s="29" t="s">
        <v>705</v>
      </c>
      <c r="AG648" s="29" t="s">
        <v>705</v>
      </c>
      <c r="AH648" s="30"/>
      <c r="AI648" s="30"/>
      <c r="AJ648" s="30"/>
      <c r="AK648" s="30" t="s">
        <v>2087</v>
      </c>
      <c r="AL648" s="30" t="s">
        <v>1253</v>
      </c>
      <c r="AM648" s="30" t="s">
        <v>2324</v>
      </c>
      <c r="AN648" s="33" t="s">
        <v>1254</v>
      </c>
    </row>
    <row r="649" spans="1:40" ht="18" customHeight="1" x14ac:dyDescent="0.25">
      <c r="A649" s="28" t="s">
        <v>2088</v>
      </c>
      <c r="B649" s="29" t="s">
        <v>2310</v>
      </c>
      <c r="C649" s="30" t="s">
        <v>2345</v>
      </c>
      <c r="D649" s="30" t="s">
        <v>2345</v>
      </c>
      <c r="E649" s="30" t="s">
        <v>2345</v>
      </c>
      <c r="F649" s="30" t="s">
        <v>2312</v>
      </c>
      <c r="G649" s="30" t="s">
        <v>1249</v>
      </c>
      <c r="H649" s="30" t="s">
        <v>1237</v>
      </c>
      <c r="I649" s="30" t="s">
        <v>1129</v>
      </c>
      <c r="J649" s="30" t="s">
        <v>2014</v>
      </c>
      <c r="K649" s="30" t="s">
        <v>2065</v>
      </c>
      <c r="L649" s="30">
        <v>28.6</v>
      </c>
      <c r="M649" s="30">
        <v>0</v>
      </c>
      <c r="N649" s="30">
        <v>1.2</v>
      </c>
      <c r="O649" s="30">
        <v>0</v>
      </c>
      <c r="P649" s="30">
        <v>0</v>
      </c>
      <c r="Q649" s="30">
        <v>0</v>
      </c>
      <c r="R649" s="30">
        <v>0</v>
      </c>
      <c r="S649" s="30">
        <v>0</v>
      </c>
      <c r="T649" s="30">
        <v>0</v>
      </c>
      <c r="U649" s="30">
        <v>0</v>
      </c>
      <c r="V649" s="30">
        <v>0</v>
      </c>
      <c r="W649" s="30">
        <v>0</v>
      </c>
      <c r="X649" s="30">
        <v>0</v>
      </c>
      <c r="Y649" s="30"/>
      <c r="Z649" s="31">
        <v>0.81100000000000005</v>
      </c>
      <c r="AA649" s="30" t="b">
        <v>0</v>
      </c>
      <c r="AB649" s="29" t="s">
        <v>705</v>
      </c>
      <c r="AC649" s="30" t="b">
        <v>0</v>
      </c>
      <c r="AD649" s="29" t="s">
        <v>705</v>
      </c>
      <c r="AE649" s="29" t="s">
        <v>705</v>
      </c>
      <c r="AF649" s="29" t="s">
        <v>705</v>
      </c>
      <c r="AG649" s="29" t="s">
        <v>705</v>
      </c>
      <c r="AH649" s="30"/>
      <c r="AI649" s="30"/>
      <c r="AJ649" s="30"/>
      <c r="AK649" s="32">
        <v>41701</v>
      </c>
      <c r="AL649" s="30" t="s">
        <v>1253</v>
      </c>
      <c r="AM649" s="30" t="s">
        <v>2324</v>
      </c>
      <c r="AN649" s="33" t="s">
        <v>1254</v>
      </c>
    </row>
    <row r="650" spans="1:40" ht="18" customHeight="1" x14ac:dyDescent="0.25">
      <c r="A650" s="28" t="s">
        <v>2089</v>
      </c>
      <c r="B650" s="29" t="s">
        <v>2310</v>
      </c>
      <c r="C650" s="30" t="s">
        <v>2346</v>
      </c>
      <c r="D650" s="30" t="s">
        <v>2346</v>
      </c>
      <c r="E650" s="30" t="s">
        <v>2346</v>
      </c>
      <c r="F650" s="30" t="s">
        <v>2312</v>
      </c>
      <c r="G650" s="30" t="s">
        <v>1249</v>
      </c>
      <c r="H650" s="30" t="s">
        <v>1237</v>
      </c>
      <c r="I650" s="30" t="s">
        <v>1132</v>
      </c>
      <c r="J650" s="30" t="s">
        <v>1132</v>
      </c>
      <c r="K650" s="30" t="s">
        <v>1249</v>
      </c>
      <c r="L650" s="30">
        <v>12.7</v>
      </c>
      <c r="M650" s="30">
        <v>0</v>
      </c>
      <c r="N650" s="30">
        <v>1</v>
      </c>
      <c r="O650" s="30">
        <v>0</v>
      </c>
      <c r="P650" s="30">
        <v>0</v>
      </c>
      <c r="Q650" s="30">
        <v>0</v>
      </c>
      <c r="R650" s="30">
        <v>0</v>
      </c>
      <c r="S650" s="30">
        <v>0</v>
      </c>
      <c r="T650" s="30">
        <v>0</v>
      </c>
      <c r="U650" s="30">
        <v>0</v>
      </c>
      <c r="V650" s="30">
        <v>0</v>
      </c>
      <c r="W650" s="30">
        <v>0</v>
      </c>
      <c r="X650" s="30">
        <v>0</v>
      </c>
      <c r="Y650" s="30"/>
      <c r="Z650" s="31">
        <v>0.28899999999999998</v>
      </c>
      <c r="AA650" s="30" t="b">
        <v>0</v>
      </c>
      <c r="AB650" s="29" t="s">
        <v>705</v>
      </c>
      <c r="AC650" s="30" t="b">
        <v>0</v>
      </c>
      <c r="AD650" s="29" t="s">
        <v>705</v>
      </c>
      <c r="AE650" s="29" t="s">
        <v>705</v>
      </c>
      <c r="AF650" s="29" t="s">
        <v>705</v>
      </c>
      <c r="AG650" s="29" t="s">
        <v>705</v>
      </c>
      <c r="AH650" s="30"/>
      <c r="AI650" s="30"/>
      <c r="AJ650" s="30"/>
      <c r="AK650" s="30" t="s">
        <v>1761</v>
      </c>
      <c r="AL650" s="30"/>
      <c r="AM650" s="32">
        <v>41467</v>
      </c>
      <c r="AN650" s="33">
        <v>7777</v>
      </c>
    </row>
    <row r="651" spans="1:40" ht="18" customHeight="1" x14ac:dyDescent="0.25">
      <c r="A651" s="28" t="s">
        <v>2090</v>
      </c>
      <c r="B651" s="29" t="s">
        <v>2310</v>
      </c>
      <c r="C651" s="30" t="s">
        <v>2346</v>
      </c>
      <c r="D651" s="30" t="s">
        <v>2346</v>
      </c>
      <c r="E651" s="30" t="s">
        <v>2346</v>
      </c>
      <c r="F651" s="30" t="s">
        <v>2312</v>
      </c>
      <c r="G651" s="30" t="s">
        <v>1249</v>
      </c>
      <c r="H651" s="30" t="s">
        <v>1237</v>
      </c>
      <c r="I651" s="30" t="s">
        <v>1132</v>
      </c>
      <c r="J651" s="30" t="s">
        <v>1132</v>
      </c>
      <c r="K651" s="30" t="s">
        <v>1249</v>
      </c>
      <c r="L651" s="30">
        <v>42.7</v>
      </c>
      <c r="M651" s="30">
        <v>0</v>
      </c>
      <c r="N651" s="30">
        <v>1</v>
      </c>
      <c r="O651" s="30">
        <v>0</v>
      </c>
      <c r="P651" s="30">
        <v>0</v>
      </c>
      <c r="Q651" s="30">
        <v>0</v>
      </c>
      <c r="R651" s="30">
        <v>0</v>
      </c>
      <c r="S651" s="30">
        <v>0</v>
      </c>
      <c r="T651" s="30">
        <v>0</v>
      </c>
      <c r="U651" s="30">
        <v>0</v>
      </c>
      <c r="V651" s="30">
        <v>0</v>
      </c>
      <c r="W651" s="30">
        <v>0</v>
      </c>
      <c r="X651" s="30">
        <v>0</v>
      </c>
      <c r="Y651" s="30"/>
      <c r="Z651" s="31">
        <v>1.028</v>
      </c>
      <c r="AA651" s="30" t="b">
        <v>0</v>
      </c>
      <c r="AB651" s="29" t="s">
        <v>705</v>
      </c>
      <c r="AC651" s="30" t="b">
        <v>0</v>
      </c>
      <c r="AD651" s="29" t="s">
        <v>705</v>
      </c>
      <c r="AE651" s="29" t="s">
        <v>705</v>
      </c>
      <c r="AF651" s="29" t="s">
        <v>705</v>
      </c>
      <c r="AG651" s="29" t="s">
        <v>705</v>
      </c>
      <c r="AH651" s="30"/>
      <c r="AI651" s="30"/>
      <c r="AJ651" s="30"/>
      <c r="AK651" s="30" t="s">
        <v>1919</v>
      </c>
      <c r="AL651" s="30"/>
      <c r="AM651" s="30"/>
      <c r="AN651" s="33"/>
    </row>
    <row r="652" spans="1:40" ht="18" customHeight="1" x14ac:dyDescent="0.25">
      <c r="A652" s="28" t="s">
        <v>2091</v>
      </c>
      <c r="B652" s="29" t="s">
        <v>2310</v>
      </c>
      <c r="C652" s="30" t="s">
        <v>2347</v>
      </c>
      <c r="D652" s="30" t="s">
        <v>2347</v>
      </c>
      <c r="E652" s="30" t="s">
        <v>2347</v>
      </c>
      <c r="F652" s="30" t="s">
        <v>2312</v>
      </c>
      <c r="G652" s="30" t="s">
        <v>1249</v>
      </c>
      <c r="H652" s="30" t="s">
        <v>1237</v>
      </c>
      <c r="I652" s="30" t="s">
        <v>1132</v>
      </c>
      <c r="J652" s="30" t="s">
        <v>1135</v>
      </c>
      <c r="K652" s="30" t="s">
        <v>1236</v>
      </c>
      <c r="L652" s="30">
        <v>22.2</v>
      </c>
      <c r="M652" s="30">
        <v>0</v>
      </c>
      <c r="N652" s="30">
        <v>1</v>
      </c>
      <c r="O652" s="30">
        <v>0</v>
      </c>
      <c r="P652" s="30">
        <v>0</v>
      </c>
      <c r="Q652" s="30">
        <v>0</v>
      </c>
      <c r="R652" s="30">
        <v>0</v>
      </c>
      <c r="S652" s="30">
        <v>0</v>
      </c>
      <c r="T652" s="30">
        <v>0</v>
      </c>
      <c r="U652" s="30">
        <v>0</v>
      </c>
      <c r="V652" s="30">
        <v>0</v>
      </c>
      <c r="W652" s="30">
        <v>0</v>
      </c>
      <c r="X652" s="30">
        <v>0</v>
      </c>
      <c r="Y652" s="30"/>
      <c r="Z652" s="31">
        <v>0.52300000000000002</v>
      </c>
      <c r="AA652" s="30" t="b">
        <v>0</v>
      </c>
      <c r="AB652" s="29" t="s">
        <v>705</v>
      </c>
      <c r="AC652" s="30" t="b">
        <v>0</v>
      </c>
      <c r="AD652" s="29" t="s">
        <v>705</v>
      </c>
      <c r="AE652" s="29" t="s">
        <v>705</v>
      </c>
      <c r="AF652" s="29" t="s">
        <v>705</v>
      </c>
      <c r="AG652" s="29" t="s">
        <v>705</v>
      </c>
      <c r="AH652" s="30"/>
      <c r="AI652" s="30"/>
      <c r="AJ652" s="30"/>
      <c r="AK652" s="32">
        <v>41254</v>
      </c>
      <c r="AL652" s="30">
        <v>7777</v>
      </c>
      <c r="AM652" s="30" t="s">
        <v>1550</v>
      </c>
      <c r="AN652" s="33">
        <v>7777</v>
      </c>
    </row>
    <row r="653" spans="1:40" ht="18" customHeight="1" x14ac:dyDescent="0.25">
      <c r="A653" s="28" t="s">
        <v>2092</v>
      </c>
      <c r="B653" s="29" t="s">
        <v>2310</v>
      </c>
      <c r="C653" s="30" t="s">
        <v>2347</v>
      </c>
      <c r="D653" s="30" t="s">
        <v>2347</v>
      </c>
      <c r="E653" s="30" t="s">
        <v>2347</v>
      </c>
      <c r="F653" s="30" t="s">
        <v>2312</v>
      </c>
      <c r="G653" s="30" t="s">
        <v>1249</v>
      </c>
      <c r="H653" s="30" t="s">
        <v>1237</v>
      </c>
      <c r="I653" s="30" t="s">
        <v>1132</v>
      </c>
      <c r="J653" s="30" t="s">
        <v>1135</v>
      </c>
      <c r="K653" s="30" t="s">
        <v>1236</v>
      </c>
      <c r="L653" s="30">
        <v>22.2</v>
      </c>
      <c r="M653" s="30">
        <v>0</v>
      </c>
      <c r="N653" s="30">
        <v>1.2</v>
      </c>
      <c r="O653" s="30">
        <v>0</v>
      </c>
      <c r="P653" s="30">
        <v>0</v>
      </c>
      <c r="Q653" s="30">
        <v>0</v>
      </c>
      <c r="R653" s="30">
        <v>0</v>
      </c>
      <c r="S653" s="30">
        <v>0</v>
      </c>
      <c r="T653" s="30">
        <v>0</v>
      </c>
      <c r="U653" s="30">
        <v>0</v>
      </c>
      <c r="V653" s="30">
        <v>0</v>
      </c>
      <c r="W653" s="30">
        <v>0</v>
      </c>
      <c r="X653" s="30">
        <v>0</v>
      </c>
      <c r="Y653" s="30"/>
      <c r="Z653" s="31">
        <v>0.621</v>
      </c>
      <c r="AA653" s="30" t="b">
        <v>0</v>
      </c>
      <c r="AB653" s="29" t="s">
        <v>705</v>
      </c>
      <c r="AC653" s="30" t="b">
        <v>0</v>
      </c>
      <c r="AD653" s="29" t="s">
        <v>705</v>
      </c>
      <c r="AE653" s="29" t="s">
        <v>705</v>
      </c>
      <c r="AF653" s="29" t="s">
        <v>705</v>
      </c>
      <c r="AG653" s="29" t="s">
        <v>705</v>
      </c>
      <c r="AH653" s="30"/>
      <c r="AI653" s="30"/>
      <c r="AJ653" s="30"/>
      <c r="AK653" s="32">
        <v>41254</v>
      </c>
      <c r="AL653" s="30">
        <v>7777</v>
      </c>
      <c r="AM653" s="30" t="s">
        <v>1550</v>
      </c>
      <c r="AN653" s="33">
        <v>7777</v>
      </c>
    </row>
    <row r="654" spans="1:40" ht="18" customHeight="1" x14ac:dyDescent="0.25">
      <c r="A654" s="28" t="s">
        <v>2093</v>
      </c>
      <c r="B654" s="29" t="s">
        <v>2310</v>
      </c>
      <c r="C654" s="30" t="s">
        <v>2347</v>
      </c>
      <c r="D654" s="30" t="s">
        <v>2347</v>
      </c>
      <c r="E654" s="30" t="s">
        <v>2347</v>
      </c>
      <c r="F654" s="30" t="s">
        <v>2312</v>
      </c>
      <c r="G654" s="30" t="s">
        <v>1249</v>
      </c>
      <c r="H654" s="30" t="s">
        <v>1237</v>
      </c>
      <c r="I654" s="30" t="s">
        <v>1132</v>
      </c>
      <c r="J654" s="30" t="s">
        <v>1135</v>
      </c>
      <c r="K654" s="30" t="s">
        <v>1236</v>
      </c>
      <c r="L654" s="30">
        <v>22.23</v>
      </c>
      <c r="M654" s="30">
        <v>0</v>
      </c>
      <c r="N654" s="30">
        <v>1</v>
      </c>
      <c r="O654" s="30">
        <v>0</v>
      </c>
      <c r="P654" s="30">
        <v>0</v>
      </c>
      <c r="Q654" s="30">
        <v>0</v>
      </c>
      <c r="R654" s="30">
        <v>0</v>
      </c>
      <c r="S654" s="30">
        <v>0</v>
      </c>
      <c r="T654" s="30">
        <v>0</v>
      </c>
      <c r="U654" s="30">
        <v>0</v>
      </c>
      <c r="V654" s="30">
        <v>0</v>
      </c>
      <c r="W654" s="30">
        <v>0</v>
      </c>
      <c r="X654" s="30">
        <v>0</v>
      </c>
      <c r="Y654" s="30"/>
      <c r="Z654" s="31">
        <v>0.52400000000000002</v>
      </c>
      <c r="AA654" s="30" t="b">
        <v>0</v>
      </c>
      <c r="AB654" s="29" t="s">
        <v>705</v>
      </c>
      <c r="AC654" s="30" t="b">
        <v>0</v>
      </c>
      <c r="AD654" s="29" t="s">
        <v>705</v>
      </c>
      <c r="AE654" s="29" t="s">
        <v>705</v>
      </c>
      <c r="AF654" s="29" t="s">
        <v>705</v>
      </c>
      <c r="AG654" s="29" t="s">
        <v>705</v>
      </c>
      <c r="AH654" s="30"/>
      <c r="AI654" s="30"/>
      <c r="AJ654" s="30"/>
      <c r="AK654" s="30" t="s">
        <v>2094</v>
      </c>
      <c r="AL654" s="30" t="s">
        <v>1253</v>
      </c>
      <c r="AM654" s="30"/>
      <c r="AN654" s="33"/>
    </row>
    <row r="655" spans="1:40" ht="18" customHeight="1" x14ac:dyDescent="0.25">
      <c r="A655" s="28" t="s">
        <v>2095</v>
      </c>
      <c r="B655" s="29" t="s">
        <v>2310</v>
      </c>
      <c r="C655" s="30" t="s">
        <v>2347</v>
      </c>
      <c r="D655" s="30" t="s">
        <v>2347</v>
      </c>
      <c r="E655" s="30" t="s">
        <v>2347</v>
      </c>
      <c r="F655" s="30" t="s">
        <v>2312</v>
      </c>
      <c r="G655" s="30" t="s">
        <v>1249</v>
      </c>
      <c r="H655" s="30" t="s">
        <v>1237</v>
      </c>
      <c r="I655" s="30" t="s">
        <v>1132</v>
      </c>
      <c r="J655" s="30" t="s">
        <v>1135</v>
      </c>
      <c r="K655" s="30" t="s">
        <v>1236</v>
      </c>
      <c r="L655" s="30">
        <v>25.4</v>
      </c>
      <c r="M655" s="30">
        <v>0</v>
      </c>
      <c r="N655" s="30">
        <v>1</v>
      </c>
      <c r="O655" s="30">
        <v>0</v>
      </c>
      <c r="P655" s="30">
        <v>0</v>
      </c>
      <c r="Q655" s="30">
        <v>0</v>
      </c>
      <c r="R655" s="30">
        <v>0</v>
      </c>
      <c r="S655" s="30">
        <v>0</v>
      </c>
      <c r="T655" s="30">
        <v>0</v>
      </c>
      <c r="U655" s="30">
        <v>0</v>
      </c>
      <c r="V655" s="30">
        <v>0</v>
      </c>
      <c r="W655" s="30">
        <v>0</v>
      </c>
      <c r="X655" s="30">
        <v>0</v>
      </c>
      <c r="Y655" s="30"/>
      <c r="Z655" s="31">
        <v>0.60199999999999998</v>
      </c>
      <c r="AA655" s="30" t="b">
        <v>0</v>
      </c>
      <c r="AB655" s="29" t="s">
        <v>705</v>
      </c>
      <c r="AC655" s="30" t="b">
        <v>0</v>
      </c>
      <c r="AD655" s="29" t="s">
        <v>705</v>
      </c>
      <c r="AE655" s="29" t="s">
        <v>705</v>
      </c>
      <c r="AF655" s="29" t="s">
        <v>705</v>
      </c>
      <c r="AG655" s="29" t="s">
        <v>705</v>
      </c>
      <c r="AH655" s="30"/>
      <c r="AI655" s="30"/>
      <c r="AJ655" s="30"/>
      <c r="AK655" s="32">
        <v>41254</v>
      </c>
      <c r="AL655" s="30">
        <v>7777</v>
      </c>
      <c r="AM655" s="30" t="s">
        <v>1550</v>
      </c>
      <c r="AN655" s="33">
        <v>7777</v>
      </c>
    </row>
    <row r="656" spans="1:40" ht="18" customHeight="1" x14ac:dyDescent="0.25">
      <c r="A656" s="28" t="s">
        <v>2096</v>
      </c>
      <c r="B656" s="29" t="s">
        <v>2310</v>
      </c>
      <c r="C656" s="30" t="s">
        <v>2347</v>
      </c>
      <c r="D656" s="30" t="s">
        <v>2347</v>
      </c>
      <c r="E656" s="30" t="s">
        <v>2347</v>
      </c>
      <c r="F656" s="30" t="s">
        <v>2312</v>
      </c>
      <c r="G656" s="30" t="s">
        <v>1249</v>
      </c>
      <c r="H656" s="30" t="s">
        <v>1237</v>
      </c>
      <c r="I656" s="30" t="s">
        <v>1132</v>
      </c>
      <c r="J656" s="30" t="s">
        <v>1135</v>
      </c>
      <c r="K656" s="30" t="s">
        <v>1236</v>
      </c>
      <c r="L656" s="30">
        <v>25.4</v>
      </c>
      <c r="M656" s="30">
        <v>0</v>
      </c>
      <c r="N656" s="30">
        <v>1.2</v>
      </c>
      <c r="O656" s="30">
        <v>0</v>
      </c>
      <c r="P656" s="30">
        <v>0</v>
      </c>
      <c r="Q656" s="30">
        <v>0</v>
      </c>
      <c r="R656" s="30">
        <v>0</v>
      </c>
      <c r="S656" s="30">
        <v>0</v>
      </c>
      <c r="T656" s="30">
        <v>0</v>
      </c>
      <c r="U656" s="30">
        <v>0</v>
      </c>
      <c r="V656" s="30">
        <v>0</v>
      </c>
      <c r="W656" s="30">
        <v>0</v>
      </c>
      <c r="X656" s="30">
        <v>0</v>
      </c>
      <c r="Y656" s="30"/>
      <c r="Z656" s="31">
        <v>0.71599999999999997</v>
      </c>
      <c r="AA656" s="30" t="b">
        <v>0</v>
      </c>
      <c r="AB656" s="29" t="s">
        <v>705</v>
      </c>
      <c r="AC656" s="30" t="b">
        <v>0</v>
      </c>
      <c r="AD656" s="29" t="s">
        <v>705</v>
      </c>
      <c r="AE656" s="29" t="s">
        <v>705</v>
      </c>
      <c r="AF656" s="29" t="s">
        <v>705</v>
      </c>
      <c r="AG656" s="29" t="s">
        <v>705</v>
      </c>
      <c r="AH656" s="30"/>
      <c r="AI656" s="30"/>
      <c r="AJ656" s="30"/>
      <c r="AK656" s="32">
        <v>41254</v>
      </c>
      <c r="AL656" s="30">
        <v>7777</v>
      </c>
      <c r="AM656" s="30" t="s">
        <v>1550</v>
      </c>
      <c r="AN656" s="33">
        <v>7777</v>
      </c>
    </row>
    <row r="657" spans="1:40" ht="18" customHeight="1" x14ac:dyDescent="0.25">
      <c r="A657" s="28" t="s">
        <v>2097</v>
      </c>
      <c r="B657" s="29" t="s">
        <v>2310</v>
      </c>
      <c r="C657" s="30" t="s">
        <v>2347</v>
      </c>
      <c r="D657" s="30" t="s">
        <v>2347</v>
      </c>
      <c r="E657" s="30" t="s">
        <v>2347</v>
      </c>
      <c r="F657" s="30" t="s">
        <v>2312</v>
      </c>
      <c r="G657" s="30" t="s">
        <v>1249</v>
      </c>
      <c r="H657" s="30" t="s">
        <v>1237</v>
      </c>
      <c r="I657" s="30" t="s">
        <v>1132</v>
      </c>
      <c r="J657" s="30" t="s">
        <v>1135</v>
      </c>
      <c r="K657" s="30" t="s">
        <v>1236</v>
      </c>
      <c r="L657" s="30">
        <v>28.6</v>
      </c>
      <c r="M657" s="30">
        <v>0</v>
      </c>
      <c r="N657" s="30">
        <v>1</v>
      </c>
      <c r="O657" s="30">
        <v>0</v>
      </c>
      <c r="P657" s="30">
        <v>0</v>
      </c>
      <c r="Q657" s="30">
        <v>0</v>
      </c>
      <c r="R657" s="30">
        <v>0</v>
      </c>
      <c r="S657" s="30">
        <v>0</v>
      </c>
      <c r="T657" s="30">
        <v>0</v>
      </c>
      <c r="U657" s="30">
        <v>0</v>
      </c>
      <c r="V657" s="30">
        <v>0</v>
      </c>
      <c r="W657" s="30">
        <v>0</v>
      </c>
      <c r="X657" s="30">
        <v>0</v>
      </c>
      <c r="Y657" s="30"/>
      <c r="Z657" s="31">
        <v>0.68100000000000005</v>
      </c>
      <c r="AA657" s="30" t="b">
        <v>0</v>
      </c>
      <c r="AB657" s="29" t="s">
        <v>705</v>
      </c>
      <c r="AC657" s="30" t="b">
        <v>0</v>
      </c>
      <c r="AD657" s="29" t="s">
        <v>705</v>
      </c>
      <c r="AE657" s="29" t="s">
        <v>705</v>
      </c>
      <c r="AF657" s="29" t="s">
        <v>705</v>
      </c>
      <c r="AG657" s="29" t="s">
        <v>705</v>
      </c>
      <c r="AH657" s="30"/>
      <c r="AI657" s="30"/>
      <c r="AJ657" s="30"/>
      <c r="AK657" s="32">
        <v>41952</v>
      </c>
      <c r="AL657" s="30" t="s">
        <v>1253</v>
      </c>
      <c r="AM657" s="30"/>
      <c r="AN657" s="33"/>
    </row>
    <row r="658" spans="1:40" ht="18" customHeight="1" x14ac:dyDescent="0.25">
      <c r="A658" s="28" t="s">
        <v>2098</v>
      </c>
      <c r="B658" s="29" t="s">
        <v>2310</v>
      </c>
      <c r="C658" s="30" t="s">
        <v>2347</v>
      </c>
      <c r="D658" s="30" t="s">
        <v>2347</v>
      </c>
      <c r="E658" s="30" t="s">
        <v>2347</v>
      </c>
      <c r="F658" s="30" t="s">
        <v>2312</v>
      </c>
      <c r="G658" s="30" t="s">
        <v>1249</v>
      </c>
      <c r="H658" s="30" t="s">
        <v>1237</v>
      </c>
      <c r="I658" s="30" t="s">
        <v>1132</v>
      </c>
      <c r="J658" s="30" t="s">
        <v>1135</v>
      </c>
      <c r="K658" s="30" t="s">
        <v>1236</v>
      </c>
      <c r="L658" s="30">
        <v>28.6</v>
      </c>
      <c r="M658" s="30">
        <v>0</v>
      </c>
      <c r="N658" s="30">
        <v>1.2</v>
      </c>
      <c r="O658" s="30">
        <v>0</v>
      </c>
      <c r="P658" s="30">
        <v>0</v>
      </c>
      <c r="Q658" s="30">
        <v>0</v>
      </c>
      <c r="R658" s="30">
        <v>0</v>
      </c>
      <c r="S658" s="30">
        <v>0</v>
      </c>
      <c r="T658" s="30">
        <v>0</v>
      </c>
      <c r="U658" s="30">
        <v>0</v>
      </c>
      <c r="V658" s="30">
        <v>0</v>
      </c>
      <c r="W658" s="30">
        <v>0</v>
      </c>
      <c r="X658" s="30">
        <v>0</v>
      </c>
      <c r="Y658" s="30"/>
      <c r="Z658" s="31">
        <v>0.81100000000000005</v>
      </c>
      <c r="AA658" s="30" t="b">
        <v>0</v>
      </c>
      <c r="AB658" s="29" t="s">
        <v>705</v>
      </c>
      <c r="AC658" s="30" t="b">
        <v>0</v>
      </c>
      <c r="AD658" s="29" t="s">
        <v>705</v>
      </c>
      <c r="AE658" s="29" t="s">
        <v>705</v>
      </c>
      <c r="AF658" s="29" t="s">
        <v>705</v>
      </c>
      <c r="AG658" s="29" t="s">
        <v>705</v>
      </c>
      <c r="AH658" s="30"/>
      <c r="AI658" s="30"/>
      <c r="AJ658" s="30"/>
      <c r="AK658" s="32">
        <v>41254</v>
      </c>
      <c r="AL658" s="30">
        <v>7777</v>
      </c>
      <c r="AM658" s="30" t="s">
        <v>1550</v>
      </c>
      <c r="AN658" s="33">
        <v>7777</v>
      </c>
    </row>
    <row r="659" spans="1:40" ht="18" customHeight="1" x14ac:dyDescent="0.25">
      <c r="A659" s="28" t="s">
        <v>2099</v>
      </c>
      <c r="B659" s="29" t="s">
        <v>2310</v>
      </c>
      <c r="C659" s="30" t="s">
        <v>2347</v>
      </c>
      <c r="D659" s="30" t="s">
        <v>2347</v>
      </c>
      <c r="E659" s="30" t="s">
        <v>2347</v>
      </c>
      <c r="F659" s="30" t="s">
        <v>2312</v>
      </c>
      <c r="G659" s="30" t="s">
        <v>1249</v>
      </c>
      <c r="H659" s="30" t="s">
        <v>1237</v>
      </c>
      <c r="I659" s="30" t="s">
        <v>1132</v>
      </c>
      <c r="J659" s="30" t="s">
        <v>1135</v>
      </c>
      <c r="K659" s="30" t="s">
        <v>1236</v>
      </c>
      <c r="L659" s="30">
        <v>31.8</v>
      </c>
      <c r="M659" s="30">
        <v>0</v>
      </c>
      <c r="N659" s="30">
        <v>1</v>
      </c>
      <c r="O659" s="30">
        <v>0</v>
      </c>
      <c r="P659" s="30">
        <v>0</v>
      </c>
      <c r="Q659" s="30">
        <v>0</v>
      </c>
      <c r="R659" s="30">
        <v>0</v>
      </c>
      <c r="S659" s="30">
        <v>0</v>
      </c>
      <c r="T659" s="30">
        <v>0</v>
      </c>
      <c r="U659" s="30">
        <v>0</v>
      </c>
      <c r="V659" s="30">
        <v>0</v>
      </c>
      <c r="W659" s="30">
        <v>0</v>
      </c>
      <c r="X659" s="30">
        <v>0</v>
      </c>
      <c r="Y659" s="30"/>
      <c r="Z659" s="31">
        <v>0.76</v>
      </c>
      <c r="AA659" s="30" t="b">
        <v>0</v>
      </c>
      <c r="AB659" s="29" t="s">
        <v>705</v>
      </c>
      <c r="AC659" s="30" t="b">
        <v>0</v>
      </c>
      <c r="AD659" s="29" t="s">
        <v>705</v>
      </c>
      <c r="AE659" s="29" t="s">
        <v>705</v>
      </c>
      <c r="AF659" s="29" t="s">
        <v>705</v>
      </c>
      <c r="AG659" s="29" t="s">
        <v>705</v>
      </c>
      <c r="AH659" s="30"/>
      <c r="AI659" s="30"/>
      <c r="AJ659" s="30"/>
      <c r="AK659" s="32">
        <v>41432</v>
      </c>
      <c r="AL659" s="30"/>
      <c r="AM659" s="30"/>
      <c r="AN659" s="33"/>
    </row>
    <row r="660" spans="1:40" ht="18" customHeight="1" x14ac:dyDescent="0.25">
      <c r="A660" s="28" t="s">
        <v>2100</v>
      </c>
      <c r="B660" s="29" t="s">
        <v>2310</v>
      </c>
      <c r="C660" s="30" t="s">
        <v>2347</v>
      </c>
      <c r="D660" s="30" t="s">
        <v>2347</v>
      </c>
      <c r="E660" s="30" t="s">
        <v>2347</v>
      </c>
      <c r="F660" s="30" t="s">
        <v>2312</v>
      </c>
      <c r="G660" s="30" t="s">
        <v>1249</v>
      </c>
      <c r="H660" s="30" t="s">
        <v>1237</v>
      </c>
      <c r="I660" s="30" t="s">
        <v>1132</v>
      </c>
      <c r="J660" s="30" t="s">
        <v>1135</v>
      </c>
      <c r="K660" s="30" t="s">
        <v>1236</v>
      </c>
      <c r="L660" s="30">
        <v>35</v>
      </c>
      <c r="M660" s="30">
        <v>0</v>
      </c>
      <c r="N660" s="30">
        <v>1</v>
      </c>
      <c r="O660" s="30">
        <v>0</v>
      </c>
      <c r="P660" s="30">
        <v>0</v>
      </c>
      <c r="Q660" s="30">
        <v>0</v>
      </c>
      <c r="R660" s="30">
        <v>0</v>
      </c>
      <c r="S660" s="30">
        <v>0</v>
      </c>
      <c r="T660" s="30">
        <v>0</v>
      </c>
      <c r="U660" s="30">
        <v>0</v>
      </c>
      <c r="V660" s="30">
        <v>0</v>
      </c>
      <c r="W660" s="30">
        <v>0</v>
      </c>
      <c r="X660" s="30">
        <v>0</v>
      </c>
      <c r="Y660" s="30"/>
      <c r="Z660" s="31">
        <v>0.83799999999999997</v>
      </c>
      <c r="AA660" s="30" t="b">
        <v>0</v>
      </c>
      <c r="AB660" s="29" t="s">
        <v>705</v>
      </c>
      <c r="AC660" s="30" t="b">
        <v>0</v>
      </c>
      <c r="AD660" s="29" t="s">
        <v>705</v>
      </c>
      <c r="AE660" s="29" t="s">
        <v>705</v>
      </c>
      <c r="AF660" s="29" t="s">
        <v>705</v>
      </c>
      <c r="AG660" s="29" t="s">
        <v>705</v>
      </c>
      <c r="AH660" s="30"/>
      <c r="AI660" s="30"/>
      <c r="AJ660" s="30"/>
      <c r="AK660" s="30" t="s">
        <v>1401</v>
      </c>
      <c r="AL660" s="30" t="s">
        <v>1253</v>
      </c>
      <c r="AM660" s="30"/>
      <c r="AN660" s="33"/>
    </row>
    <row r="661" spans="1:40" ht="18" customHeight="1" x14ac:dyDescent="0.25">
      <c r="A661" s="28" t="s">
        <v>2101</v>
      </c>
      <c r="B661" s="29" t="s">
        <v>2310</v>
      </c>
      <c r="C661" s="30" t="s">
        <v>2347</v>
      </c>
      <c r="D661" s="30" t="s">
        <v>2347</v>
      </c>
      <c r="E661" s="30" t="s">
        <v>2347</v>
      </c>
      <c r="F661" s="30" t="s">
        <v>2312</v>
      </c>
      <c r="G661" s="30" t="s">
        <v>1249</v>
      </c>
      <c r="H661" s="30" t="s">
        <v>1237</v>
      </c>
      <c r="I661" s="30" t="s">
        <v>1132</v>
      </c>
      <c r="J661" s="30" t="s">
        <v>1135</v>
      </c>
      <c r="K661" s="30" t="s">
        <v>1236</v>
      </c>
      <c r="L661" s="30">
        <v>38.1</v>
      </c>
      <c r="M661" s="30">
        <v>0</v>
      </c>
      <c r="N661" s="30">
        <v>1.2</v>
      </c>
      <c r="O661" s="30">
        <v>0</v>
      </c>
      <c r="P661" s="30">
        <v>0</v>
      </c>
      <c r="Q661" s="30">
        <v>0</v>
      </c>
      <c r="R661" s="30">
        <v>0</v>
      </c>
      <c r="S661" s="30">
        <v>0</v>
      </c>
      <c r="T661" s="30">
        <v>0</v>
      </c>
      <c r="U661" s="30">
        <v>0</v>
      </c>
      <c r="V661" s="30">
        <v>0</v>
      </c>
      <c r="W661" s="30">
        <v>0</v>
      </c>
      <c r="X661" s="30">
        <v>0</v>
      </c>
      <c r="Y661" s="30"/>
      <c r="Z661" s="31">
        <v>1.0920000000000001</v>
      </c>
      <c r="AA661" s="30" t="b">
        <v>0</v>
      </c>
      <c r="AB661" s="29" t="s">
        <v>705</v>
      </c>
      <c r="AC661" s="30" t="b">
        <v>0</v>
      </c>
      <c r="AD661" s="29" t="s">
        <v>705</v>
      </c>
      <c r="AE661" s="29" t="s">
        <v>705</v>
      </c>
      <c r="AF661" s="29" t="s">
        <v>705</v>
      </c>
      <c r="AG661" s="29" t="s">
        <v>705</v>
      </c>
      <c r="AH661" s="30"/>
      <c r="AI661" s="30"/>
      <c r="AJ661" s="30"/>
      <c r="AK661" s="32">
        <v>41432</v>
      </c>
      <c r="AL661" s="30"/>
      <c r="AM661" s="30"/>
      <c r="AN661" s="33"/>
    </row>
    <row r="662" spans="1:40" ht="18" customHeight="1" x14ac:dyDescent="0.25">
      <c r="A662" s="28" t="s">
        <v>2102</v>
      </c>
      <c r="B662" s="29" t="s">
        <v>2310</v>
      </c>
      <c r="C662" s="30" t="s">
        <v>2347</v>
      </c>
      <c r="D662" s="30" t="s">
        <v>2347</v>
      </c>
      <c r="E662" s="30" t="s">
        <v>2347</v>
      </c>
      <c r="F662" s="30" t="s">
        <v>2312</v>
      </c>
      <c r="G662" s="30" t="s">
        <v>1249</v>
      </c>
      <c r="H662" s="30" t="s">
        <v>1237</v>
      </c>
      <c r="I662" s="30" t="s">
        <v>1132</v>
      </c>
      <c r="J662" s="30" t="s">
        <v>1135</v>
      </c>
      <c r="K662" s="30" t="s">
        <v>1236</v>
      </c>
      <c r="L662" s="30">
        <v>42.7</v>
      </c>
      <c r="M662" s="30">
        <v>0</v>
      </c>
      <c r="N662" s="30">
        <v>1</v>
      </c>
      <c r="O662" s="30">
        <v>0</v>
      </c>
      <c r="P662" s="30">
        <v>0</v>
      </c>
      <c r="Q662" s="30">
        <v>0</v>
      </c>
      <c r="R662" s="30">
        <v>0</v>
      </c>
      <c r="S662" s="30">
        <v>0</v>
      </c>
      <c r="T662" s="30">
        <v>0</v>
      </c>
      <c r="U662" s="30">
        <v>0</v>
      </c>
      <c r="V662" s="30">
        <v>0</v>
      </c>
      <c r="W662" s="30">
        <v>0</v>
      </c>
      <c r="X662" s="30">
        <v>0</v>
      </c>
      <c r="Y662" s="30"/>
      <c r="Z662" s="31">
        <v>1.028</v>
      </c>
      <c r="AA662" s="30" t="b">
        <v>0</v>
      </c>
      <c r="AB662" s="29" t="s">
        <v>705</v>
      </c>
      <c r="AC662" s="30" t="b">
        <v>0</v>
      </c>
      <c r="AD662" s="29" t="s">
        <v>705</v>
      </c>
      <c r="AE662" s="29" t="s">
        <v>705</v>
      </c>
      <c r="AF662" s="29" t="s">
        <v>705</v>
      </c>
      <c r="AG662" s="29" t="s">
        <v>705</v>
      </c>
      <c r="AH662" s="30"/>
      <c r="AI662" s="30"/>
      <c r="AJ662" s="30"/>
      <c r="AK662" s="30" t="s">
        <v>2103</v>
      </c>
      <c r="AL662" s="30" t="s">
        <v>1253</v>
      </c>
      <c r="AM662" s="30" t="s">
        <v>1738</v>
      </c>
      <c r="AN662" s="33" t="s">
        <v>1253</v>
      </c>
    </row>
    <row r="663" spans="1:40" ht="18" customHeight="1" x14ac:dyDescent="0.25">
      <c r="A663" s="28" t="s">
        <v>2104</v>
      </c>
      <c r="B663" s="29" t="s">
        <v>2310</v>
      </c>
      <c r="C663" s="30" t="s">
        <v>2347</v>
      </c>
      <c r="D663" s="30" t="s">
        <v>2347</v>
      </c>
      <c r="E663" s="30" t="s">
        <v>2347</v>
      </c>
      <c r="F663" s="30" t="s">
        <v>2312</v>
      </c>
      <c r="G663" s="30" t="s">
        <v>1249</v>
      </c>
      <c r="H663" s="30" t="s">
        <v>1237</v>
      </c>
      <c r="I663" s="30" t="s">
        <v>1132</v>
      </c>
      <c r="J663" s="30" t="s">
        <v>1135</v>
      </c>
      <c r="K663" s="30" t="s">
        <v>1236</v>
      </c>
      <c r="L663" s="30">
        <v>42.7</v>
      </c>
      <c r="M663" s="30">
        <v>0</v>
      </c>
      <c r="N663" s="30">
        <v>1.2</v>
      </c>
      <c r="O663" s="30">
        <v>0</v>
      </c>
      <c r="P663" s="30">
        <v>0</v>
      </c>
      <c r="Q663" s="30">
        <v>0</v>
      </c>
      <c r="R663" s="30">
        <v>0</v>
      </c>
      <c r="S663" s="30">
        <v>0</v>
      </c>
      <c r="T663" s="30">
        <v>0</v>
      </c>
      <c r="U663" s="30">
        <v>0</v>
      </c>
      <c r="V663" s="30">
        <v>0</v>
      </c>
      <c r="W663" s="30">
        <v>0</v>
      </c>
      <c r="X663" s="30">
        <v>0</v>
      </c>
      <c r="Y663" s="30"/>
      <c r="Z663" s="31">
        <v>1.228</v>
      </c>
      <c r="AA663" s="30" t="b">
        <v>0</v>
      </c>
      <c r="AB663" s="29" t="s">
        <v>705</v>
      </c>
      <c r="AC663" s="30" t="b">
        <v>0</v>
      </c>
      <c r="AD663" s="29" t="s">
        <v>705</v>
      </c>
      <c r="AE663" s="29" t="s">
        <v>705</v>
      </c>
      <c r="AF663" s="29" t="s">
        <v>705</v>
      </c>
      <c r="AG663" s="29" t="s">
        <v>705</v>
      </c>
      <c r="AH663" s="30"/>
      <c r="AI663" s="30"/>
      <c r="AJ663" s="30"/>
      <c r="AK663" s="30" t="s">
        <v>1919</v>
      </c>
      <c r="AL663" s="30"/>
      <c r="AM663" s="30"/>
      <c r="AN663" s="33"/>
    </row>
    <row r="664" spans="1:40" ht="18" customHeight="1" x14ac:dyDescent="0.25">
      <c r="A664" s="28" t="s">
        <v>2105</v>
      </c>
      <c r="B664" s="29" t="s">
        <v>2310</v>
      </c>
      <c r="C664" s="30" t="s">
        <v>2347</v>
      </c>
      <c r="D664" s="30" t="s">
        <v>2347</v>
      </c>
      <c r="E664" s="30" t="s">
        <v>2347</v>
      </c>
      <c r="F664" s="30" t="s">
        <v>2312</v>
      </c>
      <c r="G664" s="30" t="s">
        <v>1249</v>
      </c>
      <c r="H664" s="30" t="s">
        <v>1237</v>
      </c>
      <c r="I664" s="30" t="s">
        <v>1132</v>
      </c>
      <c r="J664" s="30" t="s">
        <v>1135</v>
      </c>
      <c r="K664" s="30" t="s">
        <v>1236</v>
      </c>
      <c r="L664" s="30">
        <v>45</v>
      </c>
      <c r="M664" s="30">
        <v>0</v>
      </c>
      <c r="N664" s="30">
        <v>1</v>
      </c>
      <c r="O664" s="30">
        <v>0</v>
      </c>
      <c r="P664" s="30">
        <v>0</v>
      </c>
      <c r="Q664" s="30">
        <v>0</v>
      </c>
      <c r="R664" s="30">
        <v>0</v>
      </c>
      <c r="S664" s="30">
        <v>0</v>
      </c>
      <c r="T664" s="30">
        <v>0</v>
      </c>
      <c r="U664" s="30">
        <v>0</v>
      </c>
      <c r="V664" s="30">
        <v>0</v>
      </c>
      <c r="W664" s="30">
        <v>0</v>
      </c>
      <c r="X664" s="30">
        <v>0</v>
      </c>
      <c r="Y664" s="30"/>
      <c r="Z664" s="31">
        <v>1.085</v>
      </c>
      <c r="AA664" s="30" t="b">
        <v>0</v>
      </c>
      <c r="AB664" s="29" t="s">
        <v>705</v>
      </c>
      <c r="AC664" s="30" t="b">
        <v>0</v>
      </c>
      <c r="AD664" s="29" t="s">
        <v>705</v>
      </c>
      <c r="AE664" s="29" t="s">
        <v>705</v>
      </c>
      <c r="AF664" s="29" t="s">
        <v>705</v>
      </c>
      <c r="AG664" s="29" t="s">
        <v>705</v>
      </c>
      <c r="AH664" s="30"/>
      <c r="AI664" s="30"/>
      <c r="AJ664" s="30"/>
      <c r="AK664" s="30" t="s">
        <v>2103</v>
      </c>
      <c r="AL664" s="30" t="s">
        <v>1253</v>
      </c>
      <c r="AM664" s="30" t="s">
        <v>2106</v>
      </c>
      <c r="AN664" s="33" t="s">
        <v>1253</v>
      </c>
    </row>
    <row r="665" spans="1:40" ht="18" customHeight="1" x14ac:dyDescent="0.25">
      <c r="A665" s="28" t="s">
        <v>2107</v>
      </c>
      <c r="B665" s="29" t="s">
        <v>2310</v>
      </c>
      <c r="C665" s="30" t="s">
        <v>2347</v>
      </c>
      <c r="D665" s="30" t="s">
        <v>2347</v>
      </c>
      <c r="E665" s="30" t="s">
        <v>2347</v>
      </c>
      <c r="F665" s="30" t="s">
        <v>2312</v>
      </c>
      <c r="G665" s="30" t="s">
        <v>1249</v>
      </c>
      <c r="H665" s="30" t="s">
        <v>1237</v>
      </c>
      <c r="I665" s="30" t="s">
        <v>1132</v>
      </c>
      <c r="J665" s="30" t="s">
        <v>1135</v>
      </c>
      <c r="K665" s="30" t="s">
        <v>1236</v>
      </c>
      <c r="L665" s="30">
        <v>45</v>
      </c>
      <c r="M665" s="30">
        <v>0</v>
      </c>
      <c r="N665" s="30">
        <v>1.2</v>
      </c>
      <c r="O665" s="30">
        <v>0</v>
      </c>
      <c r="P665" s="30">
        <v>0</v>
      </c>
      <c r="Q665" s="30">
        <v>0</v>
      </c>
      <c r="R665" s="30">
        <v>0</v>
      </c>
      <c r="S665" s="30">
        <v>0</v>
      </c>
      <c r="T665" s="30">
        <v>0</v>
      </c>
      <c r="U665" s="30">
        <v>0</v>
      </c>
      <c r="V665" s="30">
        <v>0</v>
      </c>
      <c r="W665" s="30">
        <v>0</v>
      </c>
      <c r="X665" s="30">
        <v>0</v>
      </c>
      <c r="Y665" s="30"/>
      <c r="Z665" s="31">
        <v>1.296</v>
      </c>
      <c r="AA665" s="30" t="b">
        <v>0</v>
      </c>
      <c r="AB665" s="29" t="s">
        <v>705</v>
      </c>
      <c r="AC665" s="30" t="b">
        <v>0</v>
      </c>
      <c r="AD665" s="29" t="s">
        <v>705</v>
      </c>
      <c r="AE665" s="29" t="s">
        <v>705</v>
      </c>
      <c r="AF665" s="29" t="s">
        <v>705</v>
      </c>
      <c r="AG665" s="29" t="s">
        <v>705</v>
      </c>
      <c r="AH665" s="30"/>
      <c r="AI665" s="30"/>
      <c r="AJ665" s="30"/>
      <c r="AK665" s="32">
        <v>41646</v>
      </c>
      <c r="AL665" s="30" t="s">
        <v>1253</v>
      </c>
      <c r="AM665" s="30"/>
      <c r="AN665" s="33"/>
    </row>
    <row r="666" spans="1:40" ht="18" customHeight="1" x14ac:dyDescent="0.25">
      <c r="A666" s="28" t="s">
        <v>2108</v>
      </c>
      <c r="B666" s="29" t="s">
        <v>2310</v>
      </c>
      <c r="C666" s="30" t="s">
        <v>2347</v>
      </c>
      <c r="D666" s="30" t="s">
        <v>2347</v>
      </c>
      <c r="E666" s="30" t="s">
        <v>2347</v>
      </c>
      <c r="F666" s="30" t="s">
        <v>2312</v>
      </c>
      <c r="G666" s="30" t="s">
        <v>1249</v>
      </c>
      <c r="H666" s="30" t="s">
        <v>1237</v>
      </c>
      <c r="I666" s="30" t="s">
        <v>1132</v>
      </c>
      <c r="J666" s="30" t="s">
        <v>1135</v>
      </c>
      <c r="K666" s="30" t="s">
        <v>1236</v>
      </c>
      <c r="L666" s="30">
        <v>48.6</v>
      </c>
      <c r="M666" s="30">
        <v>0</v>
      </c>
      <c r="N666" s="30">
        <v>1</v>
      </c>
      <c r="O666" s="30">
        <v>0</v>
      </c>
      <c r="P666" s="30">
        <v>0</v>
      </c>
      <c r="Q666" s="30">
        <v>0</v>
      </c>
      <c r="R666" s="30">
        <v>0</v>
      </c>
      <c r="S666" s="30">
        <v>0</v>
      </c>
      <c r="T666" s="30">
        <v>0</v>
      </c>
      <c r="U666" s="30">
        <v>0</v>
      </c>
      <c r="V666" s="30">
        <v>0</v>
      </c>
      <c r="W666" s="30">
        <v>0</v>
      </c>
      <c r="X666" s="30">
        <v>0</v>
      </c>
      <c r="Y666" s="30"/>
      <c r="Z666" s="31">
        <v>1.1739999999999999</v>
      </c>
      <c r="AA666" s="30" t="b">
        <v>0</v>
      </c>
      <c r="AB666" s="29" t="s">
        <v>705</v>
      </c>
      <c r="AC666" s="30" t="b">
        <v>0</v>
      </c>
      <c r="AD666" s="29" t="s">
        <v>705</v>
      </c>
      <c r="AE666" s="29" t="s">
        <v>705</v>
      </c>
      <c r="AF666" s="29" t="s">
        <v>705</v>
      </c>
      <c r="AG666" s="29" t="s">
        <v>705</v>
      </c>
      <c r="AH666" s="30"/>
      <c r="AI666" s="30"/>
      <c r="AJ666" s="30"/>
      <c r="AK666" s="32">
        <v>41646</v>
      </c>
      <c r="AL666" s="30" t="s">
        <v>1253</v>
      </c>
      <c r="AM666" s="30"/>
      <c r="AN666" s="33"/>
    </row>
    <row r="667" spans="1:40" ht="18" customHeight="1" x14ac:dyDescent="0.25">
      <c r="A667" s="28" t="s">
        <v>2109</v>
      </c>
      <c r="B667" s="29" t="s">
        <v>2310</v>
      </c>
      <c r="C667" s="30" t="s">
        <v>2347</v>
      </c>
      <c r="D667" s="30" t="s">
        <v>2347</v>
      </c>
      <c r="E667" s="30" t="s">
        <v>2347</v>
      </c>
      <c r="F667" s="30" t="s">
        <v>2312</v>
      </c>
      <c r="G667" s="30" t="s">
        <v>1249</v>
      </c>
      <c r="H667" s="30" t="s">
        <v>1237</v>
      </c>
      <c r="I667" s="30" t="s">
        <v>1132</v>
      </c>
      <c r="J667" s="30" t="s">
        <v>1135</v>
      </c>
      <c r="K667" s="30" t="s">
        <v>1236</v>
      </c>
      <c r="L667" s="30">
        <v>48.6</v>
      </c>
      <c r="M667" s="30">
        <v>0</v>
      </c>
      <c r="N667" s="30">
        <v>1.2</v>
      </c>
      <c r="O667" s="30">
        <v>0</v>
      </c>
      <c r="P667" s="30">
        <v>0</v>
      </c>
      <c r="Q667" s="30">
        <v>0</v>
      </c>
      <c r="R667" s="30">
        <v>0</v>
      </c>
      <c r="S667" s="30">
        <v>0</v>
      </c>
      <c r="T667" s="30">
        <v>0</v>
      </c>
      <c r="U667" s="30">
        <v>0</v>
      </c>
      <c r="V667" s="30">
        <v>0</v>
      </c>
      <c r="W667" s="30">
        <v>0</v>
      </c>
      <c r="X667" s="30">
        <v>0</v>
      </c>
      <c r="Y667" s="30"/>
      <c r="Z667" s="31">
        <v>1.403</v>
      </c>
      <c r="AA667" s="30" t="b">
        <v>0</v>
      </c>
      <c r="AB667" s="29" t="s">
        <v>705</v>
      </c>
      <c r="AC667" s="30" t="b">
        <v>0</v>
      </c>
      <c r="AD667" s="29" t="s">
        <v>705</v>
      </c>
      <c r="AE667" s="29" t="s">
        <v>705</v>
      </c>
      <c r="AF667" s="29" t="s">
        <v>705</v>
      </c>
      <c r="AG667" s="29" t="s">
        <v>705</v>
      </c>
      <c r="AH667" s="30"/>
      <c r="AI667" s="30"/>
      <c r="AJ667" s="30"/>
      <c r="AK667" s="30" t="s">
        <v>2103</v>
      </c>
      <c r="AL667" s="30" t="s">
        <v>1253</v>
      </c>
      <c r="AM667" s="30" t="s">
        <v>1738</v>
      </c>
      <c r="AN667" s="33" t="s">
        <v>1253</v>
      </c>
    </row>
    <row r="668" spans="1:40" ht="18" customHeight="1" x14ac:dyDescent="0.25">
      <c r="A668" s="28" t="s">
        <v>2110</v>
      </c>
      <c r="B668" s="29" t="s">
        <v>2310</v>
      </c>
      <c r="C668" s="30" t="s">
        <v>2347</v>
      </c>
      <c r="D668" s="30" t="s">
        <v>2347</v>
      </c>
      <c r="E668" s="30" t="s">
        <v>2347</v>
      </c>
      <c r="F668" s="30" t="s">
        <v>2312</v>
      </c>
      <c r="G668" s="30" t="s">
        <v>1249</v>
      </c>
      <c r="H668" s="30" t="s">
        <v>1237</v>
      </c>
      <c r="I668" s="30" t="s">
        <v>1132</v>
      </c>
      <c r="J668" s="30" t="s">
        <v>1135</v>
      </c>
      <c r="K668" s="30" t="s">
        <v>1236</v>
      </c>
      <c r="L668" s="30">
        <v>48.6</v>
      </c>
      <c r="M668" s="30">
        <v>0</v>
      </c>
      <c r="N668" s="30">
        <v>1.5</v>
      </c>
      <c r="O668" s="30">
        <v>0</v>
      </c>
      <c r="P668" s="30">
        <v>0</v>
      </c>
      <c r="Q668" s="30">
        <v>0</v>
      </c>
      <c r="R668" s="30">
        <v>0</v>
      </c>
      <c r="S668" s="30">
        <v>0</v>
      </c>
      <c r="T668" s="30">
        <v>0</v>
      </c>
      <c r="U668" s="30">
        <v>0</v>
      </c>
      <c r="V668" s="30">
        <v>0</v>
      </c>
      <c r="W668" s="30">
        <v>0</v>
      </c>
      <c r="X668" s="30">
        <v>0</v>
      </c>
      <c r="Y668" s="30"/>
      <c r="Z668" s="31">
        <v>1.742</v>
      </c>
      <c r="AA668" s="30" t="b">
        <v>0</v>
      </c>
      <c r="AB668" s="29" t="s">
        <v>705</v>
      </c>
      <c r="AC668" s="30" t="b">
        <v>0</v>
      </c>
      <c r="AD668" s="29" t="s">
        <v>705</v>
      </c>
      <c r="AE668" s="29" t="s">
        <v>705</v>
      </c>
      <c r="AF668" s="29" t="s">
        <v>705</v>
      </c>
      <c r="AG668" s="29" t="s">
        <v>705</v>
      </c>
      <c r="AH668" s="30"/>
      <c r="AI668" s="30"/>
      <c r="AJ668" s="30"/>
      <c r="AK668" s="30" t="s">
        <v>2103</v>
      </c>
      <c r="AL668" s="30" t="s">
        <v>1253</v>
      </c>
      <c r="AM668" s="30" t="s">
        <v>1738</v>
      </c>
      <c r="AN668" s="33" t="s">
        <v>1253</v>
      </c>
    </row>
    <row r="669" spans="1:40" ht="18" customHeight="1" x14ac:dyDescent="0.25">
      <c r="A669" s="28" t="s">
        <v>2111</v>
      </c>
      <c r="B669" s="29" t="s">
        <v>2310</v>
      </c>
      <c r="C669" s="30" t="s">
        <v>2347</v>
      </c>
      <c r="D669" s="30" t="s">
        <v>2347</v>
      </c>
      <c r="E669" s="30" t="s">
        <v>2347</v>
      </c>
      <c r="F669" s="30" t="s">
        <v>2312</v>
      </c>
      <c r="G669" s="30" t="s">
        <v>1249</v>
      </c>
      <c r="H669" s="30" t="s">
        <v>1237</v>
      </c>
      <c r="I669" s="30" t="s">
        <v>1132</v>
      </c>
      <c r="J669" s="30" t="s">
        <v>1135</v>
      </c>
      <c r="K669" s="30" t="s">
        <v>1236</v>
      </c>
      <c r="L669" s="30">
        <v>50.8</v>
      </c>
      <c r="M669" s="30">
        <v>0</v>
      </c>
      <c r="N669" s="30">
        <v>1.2</v>
      </c>
      <c r="O669" s="30">
        <v>0</v>
      </c>
      <c r="P669" s="30">
        <v>0</v>
      </c>
      <c r="Q669" s="30">
        <v>0</v>
      </c>
      <c r="R669" s="30">
        <v>0</v>
      </c>
      <c r="S669" s="30">
        <v>0</v>
      </c>
      <c r="T669" s="30">
        <v>0</v>
      </c>
      <c r="U669" s="30">
        <v>0</v>
      </c>
      <c r="V669" s="30">
        <v>0</v>
      </c>
      <c r="W669" s="30">
        <v>0</v>
      </c>
      <c r="X669" s="30">
        <v>0</v>
      </c>
      <c r="Y669" s="30"/>
      <c r="Z669" s="31">
        <v>1.468</v>
      </c>
      <c r="AA669" s="30" t="b">
        <v>0</v>
      </c>
      <c r="AB669" s="29" t="s">
        <v>705</v>
      </c>
      <c r="AC669" s="30" t="b">
        <v>0</v>
      </c>
      <c r="AD669" s="29" t="s">
        <v>705</v>
      </c>
      <c r="AE669" s="29" t="s">
        <v>705</v>
      </c>
      <c r="AF669" s="29" t="s">
        <v>705</v>
      </c>
      <c r="AG669" s="29" t="s">
        <v>705</v>
      </c>
      <c r="AH669" s="30"/>
      <c r="AI669" s="30"/>
      <c r="AJ669" s="30"/>
      <c r="AK669" s="30" t="s">
        <v>2103</v>
      </c>
      <c r="AL669" s="30" t="s">
        <v>1253</v>
      </c>
      <c r="AM669" s="30" t="s">
        <v>1738</v>
      </c>
      <c r="AN669" s="33" t="s">
        <v>1253</v>
      </c>
    </row>
    <row r="670" spans="1:40" ht="18" customHeight="1" x14ac:dyDescent="0.25">
      <c r="A670" s="28" t="s">
        <v>2112</v>
      </c>
      <c r="B670" s="29" t="s">
        <v>2310</v>
      </c>
      <c r="C670" s="30" t="s">
        <v>2347</v>
      </c>
      <c r="D670" s="30" t="s">
        <v>2347</v>
      </c>
      <c r="E670" s="30" t="s">
        <v>2347</v>
      </c>
      <c r="F670" s="30" t="s">
        <v>2312</v>
      </c>
      <c r="G670" s="30" t="s">
        <v>1249</v>
      </c>
      <c r="H670" s="30" t="s">
        <v>1237</v>
      </c>
      <c r="I670" s="30" t="s">
        <v>1132</v>
      </c>
      <c r="J670" s="30" t="s">
        <v>1135</v>
      </c>
      <c r="K670" s="30" t="s">
        <v>1236</v>
      </c>
      <c r="L670" s="30">
        <v>60.5</v>
      </c>
      <c r="M670" s="30">
        <v>0</v>
      </c>
      <c r="N670" s="30">
        <v>1.5</v>
      </c>
      <c r="O670" s="30">
        <v>0</v>
      </c>
      <c r="P670" s="30">
        <v>0</v>
      </c>
      <c r="Q670" s="30">
        <v>0</v>
      </c>
      <c r="R670" s="30">
        <v>0</v>
      </c>
      <c r="S670" s="30">
        <v>0</v>
      </c>
      <c r="T670" s="30">
        <v>0</v>
      </c>
      <c r="U670" s="30">
        <v>0</v>
      </c>
      <c r="V670" s="30">
        <v>0</v>
      </c>
      <c r="W670" s="30">
        <v>0</v>
      </c>
      <c r="X670" s="30">
        <v>0</v>
      </c>
      <c r="Y670" s="30"/>
      <c r="Z670" s="31">
        <v>2.1819999999999999</v>
      </c>
      <c r="AA670" s="30" t="b">
        <v>0</v>
      </c>
      <c r="AB670" s="29" t="s">
        <v>705</v>
      </c>
      <c r="AC670" s="30" t="b">
        <v>0</v>
      </c>
      <c r="AD670" s="29" t="s">
        <v>705</v>
      </c>
      <c r="AE670" s="29" t="s">
        <v>705</v>
      </c>
      <c r="AF670" s="29" t="s">
        <v>705</v>
      </c>
      <c r="AG670" s="29" t="s">
        <v>705</v>
      </c>
      <c r="AH670" s="30"/>
      <c r="AI670" s="30"/>
      <c r="AJ670" s="30"/>
      <c r="AK670" s="30" t="s">
        <v>2103</v>
      </c>
      <c r="AL670" s="30" t="s">
        <v>1253</v>
      </c>
      <c r="AM670" s="30" t="s">
        <v>1738</v>
      </c>
      <c r="AN670" s="33" t="s">
        <v>1253</v>
      </c>
    </row>
    <row r="671" spans="1:40" ht="18" customHeight="1" x14ac:dyDescent="0.25">
      <c r="A671" s="28" t="s">
        <v>2113</v>
      </c>
      <c r="B671" s="29" t="s">
        <v>2310</v>
      </c>
      <c r="C671" s="30" t="s">
        <v>2348</v>
      </c>
      <c r="D671" s="30" t="s">
        <v>2348</v>
      </c>
      <c r="E671" s="30" t="s">
        <v>2348</v>
      </c>
      <c r="F671" s="30" t="s">
        <v>2312</v>
      </c>
      <c r="G671" s="30" t="s">
        <v>1249</v>
      </c>
      <c r="H671" s="30" t="s">
        <v>1237</v>
      </c>
      <c r="I671" s="30" t="s">
        <v>1132</v>
      </c>
      <c r="J671" s="30" t="s">
        <v>1136</v>
      </c>
      <c r="K671" s="30" t="s">
        <v>1236</v>
      </c>
      <c r="L671" s="30">
        <v>35</v>
      </c>
      <c r="M671" s="30">
        <v>0</v>
      </c>
      <c r="N671" s="30">
        <v>1.2</v>
      </c>
      <c r="O671" s="30">
        <v>0</v>
      </c>
      <c r="P671" s="30">
        <v>0</v>
      </c>
      <c r="Q671" s="30">
        <v>0</v>
      </c>
      <c r="R671" s="30">
        <v>0</v>
      </c>
      <c r="S671" s="30">
        <v>0</v>
      </c>
      <c r="T671" s="30">
        <v>0</v>
      </c>
      <c r="U671" s="30">
        <v>0</v>
      </c>
      <c r="V671" s="30">
        <v>0</v>
      </c>
      <c r="W671" s="30">
        <v>0</v>
      </c>
      <c r="X671" s="30">
        <v>0</v>
      </c>
      <c r="Y671" s="30"/>
      <c r="Z671" s="31">
        <v>1</v>
      </c>
      <c r="AA671" s="30" t="b">
        <v>0</v>
      </c>
      <c r="AB671" s="29" t="s">
        <v>705</v>
      </c>
      <c r="AC671" s="30" t="b">
        <v>0</v>
      </c>
      <c r="AD671" s="29" t="s">
        <v>705</v>
      </c>
      <c r="AE671" s="29" t="s">
        <v>705</v>
      </c>
      <c r="AF671" s="29" t="s">
        <v>705</v>
      </c>
      <c r="AG671" s="29" t="s">
        <v>705</v>
      </c>
      <c r="AH671" s="30"/>
      <c r="AI671" s="30"/>
      <c r="AJ671" s="30"/>
      <c r="AK671" s="30" t="s">
        <v>2103</v>
      </c>
      <c r="AL671" s="30" t="s">
        <v>1253</v>
      </c>
      <c r="AM671" s="30" t="s">
        <v>1738</v>
      </c>
      <c r="AN671" s="33" t="s">
        <v>1253</v>
      </c>
    </row>
    <row r="672" spans="1:40" ht="18" customHeight="1" x14ac:dyDescent="0.25">
      <c r="A672" s="28" t="s">
        <v>2114</v>
      </c>
      <c r="B672" s="29" t="s">
        <v>2310</v>
      </c>
      <c r="C672" s="30" t="s">
        <v>2348</v>
      </c>
      <c r="D672" s="30" t="s">
        <v>2348</v>
      </c>
      <c r="E672" s="30" t="s">
        <v>2348</v>
      </c>
      <c r="F672" s="30" t="s">
        <v>2312</v>
      </c>
      <c r="G672" s="30" t="s">
        <v>1249</v>
      </c>
      <c r="H672" s="30" t="s">
        <v>1237</v>
      </c>
      <c r="I672" s="30" t="s">
        <v>1132</v>
      </c>
      <c r="J672" s="30" t="s">
        <v>1136</v>
      </c>
      <c r="K672" s="30" t="s">
        <v>1236</v>
      </c>
      <c r="L672" s="30">
        <v>42.7</v>
      </c>
      <c r="M672" s="30">
        <v>0</v>
      </c>
      <c r="N672" s="30">
        <v>1.2</v>
      </c>
      <c r="O672" s="30">
        <v>0</v>
      </c>
      <c r="P672" s="30">
        <v>0</v>
      </c>
      <c r="Q672" s="30">
        <v>0</v>
      </c>
      <c r="R672" s="30">
        <v>0</v>
      </c>
      <c r="S672" s="30">
        <v>0</v>
      </c>
      <c r="T672" s="30">
        <v>0</v>
      </c>
      <c r="U672" s="30">
        <v>0</v>
      </c>
      <c r="V672" s="30">
        <v>0</v>
      </c>
      <c r="W672" s="30">
        <v>0</v>
      </c>
      <c r="X672" s="30">
        <v>0</v>
      </c>
      <c r="Y672" s="30"/>
      <c r="Z672" s="31">
        <v>1.228</v>
      </c>
      <c r="AA672" s="30" t="b">
        <v>0</v>
      </c>
      <c r="AB672" s="29" t="s">
        <v>705</v>
      </c>
      <c r="AC672" s="30" t="b">
        <v>0</v>
      </c>
      <c r="AD672" s="29" t="s">
        <v>705</v>
      </c>
      <c r="AE672" s="29" t="s">
        <v>705</v>
      </c>
      <c r="AF672" s="29" t="s">
        <v>705</v>
      </c>
      <c r="AG672" s="29" t="s">
        <v>705</v>
      </c>
      <c r="AH672" s="30"/>
      <c r="AI672" s="30"/>
      <c r="AJ672" s="30"/>
      <c r="AK672" s="30" t="s">
        <v>1919</v>
      </c>
      <c r="AL672" s="30"/>
      <c r="AM672" s="30"/>
      <c r="AN672" s="33"/>
    </row>
    <row r="673" spans="1:40" ht="18" customHeight="1" x14ac:dyDescent="0.25">
      <c r="A673" s="28" t="s">
        <v>2115</v>
      </c>
      <c r="B673" s="29" t="s">
        <v>2349</v>
      </c>
      <c r="C673" s="30" t="s">
        <v>2116</v>
      </c>
      <c r="D673" s="30" t="s">
        <v>2116</v>
      </c>
      <c r="E673" s="30" t="s">
        <v>2116</v>
      </c>
      <c r="F673" s="30" t="s">
        <v>2276</v>
      </c>
      <c r="G673" s="30" t="s">
        <v>2117</v>
      </c>
      <c r="H673" s="30" t="s">
        <v>1237</v>
      </c>
      <c r="I673" s="30" t="s">
        <v>1955</v>
      </c>
      <c r="J673" s="30" t="s">
        <v>1237</v>
      </c>
      <c r="K673" s="30" t="s">
        <v>1237</v>
      </c>
      <c r="L673" s="30">
        <v>0</v>
      </c>
      <c r="M673" s="30">
        <v>0</v>
      </c>
      <c r="N673" s="30">
        <v>0</v>
      </c>
      <c r="O673" s="30">
        <v>0</v>
      </c>
      <c r="P673" s="30">
        <v>0</v>
      </c>
      <c r="Q673" s="30">
        <v>0</v>
      </c>
      <c r="R673" s="30">
        <v>0</v>
      </c>
      <c r="S673" s="30">
        <v>0</v>
      </c>
      <c r="T673" s="30">
        <v>0</v>
      </c>
      <c r="U673" s="30">
        <v>0</v>
      </c>
      <c r="V673" s="30">
        <v>0</v>
      </c>
      <c r="W673" s="30">
        <v>0</v>
      </c>
      <c r="X673" s="30">
        <v>0</v>
      </c>
      <c r="Y673" s="30"/>
      <c r="Z673" s="31">
        <v>0</v>
      </c>
      <c r="AA673" s="30" t="b">
        <v>0</v>
      </c>
      <c r="AB673" s="29" t="s">
        <v>705</v>
      </c>
      <c r="AC673" s="30" t="b">
        <v>0</v>
      </c>
      <c r="AD673" s="29" t="s">
        <v>705</v>
      </c>
      <c r="AE673" s="29" t="s">
        <v>705</v>
      </c>
      <c r="AF673" s="29" t="s">
        <v>705</v>
      </c>
      <c r="AG673" s="29" t="s">
        <v>705</v>
      </c>
      <c r="AH673" s="30"/>
      <c r="AI673" s="30"/>
      <c r="AJ673" s="30"/>
      <c r="AK673" s="30" t="s">
        <v>2118</v>
      </c>
      <c r="AL673" s="30"/>
      <c r="AM673" s="30"/>
      <c r="AN673" s="33"/>
    </row>
    <row r="674" spans="1:40" ht="18" customHeight="1" x14ac:dyDescent="0.25">
      <c r="A674" s="28" t="s">
        <v>2119</v>
      </c>
      <c r="B674" s="29" t="s">
        <v>2349</v>
      </c>
      <c r="C674" s="30" t="s">
        <v>2120</v>
      </c>
      <c r="D674" s="30" t="s">
        <v>2120</v>
      </c>
      <c r="E674" s="30" t="s">
        <v>2120</v>
      </c>
      <c r="F674" s="30" t="s">
        <v>2276</v>
      </c>
      <c r="G674" s="30" t="s">
        <v>2117</v>
      </c>
      <c r="H674" s="30" t="s">
        <v>1237</v>
      </c>
      <c r="I674" s="30" t="s">
        <v>1971</v>
      </c>
      <c r="J674" s="30" t="s">
        <v>1237</v>
      </c>
      <c r="K674" s="30" t="s">
        <v>1237</v>
      </c>
      <c r="L674" s="30">
        <v>0</v>
      </c>
      <c r="M674" s="30">
        <v>0</v>
      </c>
      <c r="N674" s="30">
        <v>0</v>
      </c>
      <c r="O674" s="30">
        <v>0</v>
      </c>
      <c r="P674" s="30">
        <v>0</v>
      </c>
      <c r="Q674" s="30">
        <v>0</v>
      </c>
      <c r="R674" s="30">
        <v>0</v>
      </c>
      <c r="S674" s="30">
        <v>0</v>
      </c>
      <c r="T674" s="30">
        <v>0</v>
      </c>
      <c r="U674" s="30">
        <v>0</v>
      </c>
      <c r="V674" s="30">
        <v>0</v>
      </c>
      <c r="W674" s="30">
        <v>0</v>
      </c>
      <c r="X674" s="30">
        <v>0</v>
      </c>
      <c r="Y674" s="30"/>
      <c r="Z674" s="31">
        <v>0</v>
      </c>
      <c r="AA674" s="30" t="b">
        <v>0</v>
      </c>
      <c r="AB674" s="29" t="s">
        <v>705</v>
      </c>
      <c r="AC674" s="30" t="b">
        <v>0</v>
      </c>
      <c r="AD674" s="29" t="s">
        <v>705</v>
      </c>
      <c r="AE674" s="29" t="s">
        <v>705</v>
      </c>
      <c r="AF674" s="29" t="s">
        <v>705</v>
      </c>
      <c r="AG674" s="29" t="s">
        <v>705</v>
      </c>
      <c r="AH674" s="30"/>
      <c r="AI674" s="30"/>
      <c r="AJ674" s="30"/>
      <c r="AK674" s="30" t="s">
        <v>2118</v>
      </c>
      <c r="AL674" s="30"/>
      <c r="AM674" s="30"/>
      <c r="AN674" s="33"/>
    </row>
    <row r="675" spans="1:40" ht="18" customHeight="1" x14ac:dyDescent="0.25">
      <c r="A675" s="28" t="s">
        <v>2121</v>
      </c>
      <c r="B675" s="29" t="s">
        <v>2349</v>
      </c>
      <c r="C675" s="30" t="s">
        <v>2122</v>
      </c>
      <c r="D675" s="30" t="s">
        <v>2122</v>
      </c>
      <c r="E675" s="30" t="s">
        <v>2122</v>
      </c>
      <c r="F675" s="30" t="s">
        <v>2276</v>
      </c>
      <c r="G675" s="30" t="s">
        <v>2117</v>
      </c>
      <c r="H675" s="30" t="s">
        <v>1237</v>
      </c>
      <c r="I675" s="30" t="s">
        <v>1998</v>
      </c>
      <c r="J675" s="30" t="s">
        <v>1237</v>
      </c>
      <c r="K675" s="30" t="s">
        <v>1237</v>
      </c>
      <c r="L675" s="30">
        <v>0</v>
      </c>
      <c r="M675" s="30">
        <v>0</v>
      </c>
      <c r="N675" s="30">
        <v>0</v>
      </c>
      <c r="O675" s="30">
        <v>0</v>
      </c>
      <c r="P675" s="30">
        <v>0</v>
      </c>
      <c r="Q675" s="30">
        <v>0</v>
      </c>
      <c r="R675" s="30">
        <v>0</v>
      </c>
      <c r="S675" s="30">
        <v>0</v>
      </c>
      <c r="T675" s="30">
        <v>0</v>
      </c>
      <c r="U675" s="30">
        <v>0</v>
      </c>
      <c r="V675" s="30">
        <v>0</v>
      </c>
      <c r="W675" s="30">
        <v>0</v>
      </c>
      <c r="X675" s="30">
        <v>0</v>
      </c>
      <c r="Y675" s="30"/>
      <c r="Z675" s="31">
        <v>0</v>
      </c>
      <c r="AA675" s="30" t="b">
        <v>0</v>
      </c>
      <c r="AB675" s="29" t="s">
        <v>705</v>
      </c>
      <c r="AC675" s="30" t="b">
        <v>0</v>
      </c>
      <c r="AD675" s="29" t="s">
        <v>705</v>
      </c>
      <c r="AE675" s="29" t="s">
        <v>705</v>
      </c>
      <c r="AF675" s="29" t="s">
        <v>705</v>
      </c>
      <c r="AG675" s="29" t="s">
        <v>705</v>
      </c>
      <c r="AH675" s="30"/>
      <c r="AI675" s="30"/>
      <c r="AJ675" s="30"/>
      <c r="AK675" s="30" t="s">
        <v>2118</v>
      </c>
      <c r="AL675" s="30"/>
      <c r="AM675" s="30"/>
      <c r="AN675" s="33"/>
    </row>
    <row r="676" spans="1:40" ht="18" customHeight="1" x14ac:dyDescent="0.25">
      <c r="A676" s="28" t="s">
        <v>2123</v>
      </c>
      <c r="B676" s="29" t="s">
        <v>2349</v>
      </c>
      <c r="C676" s="30" t="s">
        <v>2124</v>
      </c>
      <c r="D676" s="30" t="s">
        <v>2124</v>
      </c>
      <c r="E676" s="30" t="s">
        <v>2124</v>
      </c>
      <c r="F676" s="30" t="s">
        <v>2276</v>
      </c>
      <c r="G676" s="30" t="s">
        <v>2117</v>
      </c>
      <c r="H676" s="30" t="s">
        <v>1237</v>
      </c>
      <c r="I676" s="30" t="s">
        <v>2006</v>
      </c>
      <c r="J676" s="30" t="s">
        <v>1237</v>
      </c>
      <c r="K676" s="30" t="s">
        <v>1237</v>
      </c>
      <c r="L676" s="30">
        <v>0</v>
      </c>
      <c r="M676" s="30">
        <v>0</v>
      </c>
      <c r="N676" s="30">
        <v>0</v>
      </c>
      <c r="O676" s="30">
        <v>0</v>
      </c>
      <c r="P676" s="30">
        <v>0</v>
      </c>
      <c r="Q676" s="30">
        <v>0</v>
      </c>
      <c r="R676" s="30">
        <v>0</v>
      </c>
      <c r="S676" s="30">
        <v>0</v>
      </c>
      <c r="T676" s="30">
        <v>0</v>
      </c>
      <c r="U676" s="30">
        <v>0</v>
      </c>
      <c r="V676" s="30">
        <v>0</v>
      </c>
      <c r="W676" s="30">
        <v>0</v>
      </c>
      <c r="X676" s="30">
        <v>0</v>
      </c>
      <c r="Y676" s="30"/>
      <c r="Z676" s="31">
        <v>0</v>
      </c>
      <c r="AA676" s="30" t="b">
        <v>0</v>
      </c>
      <c r="AB676" s="29" t="s">
        <v>705</v>
      </c>
      <c r="AC676" s="30" t="b">
        <v>0</v>
      </c>
      <c r="AD676" s="29" t="s">
        <v>705</v>
      </c>
      <c r="AE676" s="29" t="s">
        <v>705</v>
      </c>
      <c r="AF676" s="29" t="s">
        <v>705</v>
      </c>
      <c r="AG676" s="29" t="s">
        <v>705</v>
      </c>
      <c r="AH676" s="30"/>
      <c r="AI676" s="30"/>
      <c r="AJ676" s="30"/>
      <c r="AK676" s="30" t="s">
        <v>2118</v>
      </c>
      <c r="AL676" s="30"/>
      <c r="AM676" s="30"/>
      <c r="AN676" s="33"/>
    </row>
    <row r="677" spans="1:40" ht="18" customHeight="1" x14ac:dyDescent="0.25">
      <c r="A677" s="28" t="s">
        <v>2125</v>
      </c>
      <c r="B677" s="29" t="s">
        <v>2349</v>
      </c>
      <c r="C677" s="30" t="s">
        <v>2126</v>
      </c>
      <c r="D677" s="30" t="s">
        <v>2126</v>
      </c>
      <c r="E677" s="30" t="s">
        <v>2126</v>
      </c>
      <c r="F677" s="30" t="s">
        <v>2276</v>
      </c>
      <c r="G677" s="30" t="s">
        <v>2117</v>
      </c>
      <c r="H677" s="30" t="s">
        <v>1237</v>
      </c>
      <c r="I677" s="30" t="s">
        <v>2009</v>
      </c>
      <c r="J677" s="30" t="s">
        <v>1237</v>
      </c>
      <c r="K677" s="30" t="s">
        <v>1237</v>
      </c>
      <c r="L677" s="30">
        <v>0</v>
      </c>
      <c r="M677" s="30">
        <v>0</v>
      </c>
      <c r="N677" s="30">
        <v>0</v>
      </c>
      <c r="O677" s="30">
        <v>0</v>
      </c>
      <c r="P677" s="30">
        <v>0</v>
      </c>
      <c r="Q677" s="30">
        <v>0</v>
      </c>
      <c r="R677" s="30">
        <v>0</v>
      </c>
      <c r="S677" s="30">
        <v>0</v>
      </c>
      <c r="T677" s="30">
        <v>0</v>
      </c>
      <c r="U677" s="30">
        <v>0</v>
      </c>
      <c r="V677" s="30">
        <v>0</v>
      </c>
      <c r="W677" s="30">
        <v>0</v>
      </c>
      <c r="X677" s="30">
        <v>0</v>
      </c>
      <c r="Y677" s="30"/>
      <c r="Z677" s="31">
        <v>0</v>
      </c>
      <c r="AA677" s="30" t="b">
        <v>0</v>
      </c>
      <c r="AB677" s="29" t="s">
        <v>705</v>
      </c>
      <c r="AC677" s="30" t="b">
        <v>0</v>
      </c>
      <c r="AD677" s="29" t="s">
        <v>705</v>
      </c>
      <c r="AE677" s="29" t="s">
        <v>705</v>
      </c>
      <c r="AF677" s="29" t="s">
        <v>705</v>
      </c>
      <c r="AG677" s="29" t="s">
        <v>705</v>
      </c>
      <c r="AH677" s="30"/>
      <c r="AI677" s="30"/>
      <c r="AJ677" s="30"/>
      <c r="AK677" s="30" t="s">
        <v>2118</v>
      </c>
      <c r="AL677" s="30"/>
      <c r="AM677" s="30"/>
      <c r="AN677" s="33"/>
    </row>
    <row r="678" spans="1:40" ht="18" customHeight="1" x14ac:dyDescent="0.25">
      <c r="A678" s="28" t="s">
        <v>2127</v>
      </c>
      <c r="B678" s="29" t="s">
        <v>2349</v>
      </c>
      <c r="C678" s="30" t="s">
        <v>2128</v>
      </c>
      <c r="D678" s="30" t="s">
        <v>2128</v>
      </c>
      <c r="E678" s="30" t="s">
        <v>2128</v>
      </c>
      <c r="F678" s="30" t="s">
        <v>2276</v>
      </c>
      <c r="G678" s="30" t="s">
        <v>2117</v>
      </c>
      <c r="H678" s="30" t="s">
        <v>1237</v>
      </c>
      <c r="I678" s="30" t="s">
        <v>2014</v>
      </c>
      <c r="J678" s="30" t="s">
        <v>1237</v>
      </c>
      <c r="K678" s="30" t="s">
        <v>1237</v>
      </c>
      <c r="L678" s="30">
        <v>0</v>
      </c>
      <c r="M678" s="30">
        <v>0</v>
      </c>
      <c r="N678" s="30">
        <v>0</v>
      </c>
      <c r="O678" s="30">
        <v>0</v>
      </c>
      <c r="P678" s="30">
        <v>0</v>
      </c>
      <c r="Q678" s="30">
        <v>0</v>
      </c>
      <c r="R678" s="30">
        <v>0</v>
      </c>
      <c r="S678" s="30">
        <v>0</v>
      </c>
      <c r="T678" s="30">
        <v>0</v>
      </c>
      <c r="U678" s="30">
        <v>0</v>
      </c>
      <c r="V678" s="30">
        <v>0</v>
      </c>
      <c r="W678" s="30">
        <v>0</v>
      </c>
      <c r="X678" s="30">
        <v>0</v>
      </c>
      <c r="Y678" s="30"/>
      <c r="Z678" s="31">
        <v>0</v>
      </c>
      <c r="AA678" s="30" t="b">
        <v>0</v>
      </c>
      <c r="AB678" s="29" t="s">
        <v>705</v>
      </c>
      <c r="AC678" s="30" t="b">
        <v>0</v>
      </c>
      <c r="AD678" s="29" t="s">
        <v>705</v>
      </c>
      <c r="AE678" s="29" t="s">
        <v>705</v>
      </c>
      <c r="AF678" s="29" t="s">
        <v>705</v>
      </c>
      <c r="AG678" s="29" t="s">
        <v>705</v>
      </c>
      <c r="AH678" s="30"/>
      <c r="AI678" s="30"/>
      <c r="AJ678" s="30"/>
      <c r="AK678" s="30" t="s">
        <v>2118</v>
      </c>
      <c r="AL678" s="30"/>
      <c r="AM678" s="30"/>
      <c r="AN678" s="33"/>
    </row>
    <row r="679" spans="1:40" ht="18" customHeight="1" x14ac:dyDescent="0.25">
      <c r="A679" s="28" t="s">
        <v>2129</v>
      </c>
      <c r="B679" s="29" t="s">
        <v>2349</v>
      </c>
      <c r="C679" s="30" t="s">
        <v>2130</v>
      </c>
      <c r="D679" s="30" t="s">
        <v>2130</v>
      </c>
      <c r="E679" s="30" t="s">
        <v>2130</v>
      </c>
      <c r="F679" s="30" t="s">
        <v>2276</v>
      </c>
      <c r="G679" s="30" t="s">
        <v>2117</v>
      </c>
      <c r="H679" s="30" t="s">
        <v>1237</v>
      </c>
      <c r="I679" s="30" t="s">
        <v>2017</v>
      </c>
      <c r="J679" s="30" t="s">
        <v>1237</v>
      </c>
      <c r="K679" s="30" t="s">
        <v>1237</v>
      </c>
      <c r="L679" s="30">
        <v>0</v>
      </c>
      <c r="M679" s="30">
        <v>0</v>
      </c>
      <c r="N679" s="30">
        <v>0</v>
      </c>
      <c r="O679" s="30">
        <v>0</v>
      </c>
      <c r="P679" s="30">
        <v>0</v>
      </c>
      <c r="Q679" s="30">
        <v>0</v>
      </c>
      <c r="R679" s="30">
        <v>0</v>
      </c>
      <c r="S679" s="30">
        <v>0</v>
      </c>
      <c r="T679" s="30">
        <v>0</v>
      </c>
      <c r="U679" s="30">
        <v>0</v>
      </c>
      <c r="V679" s="30">
        <v>0</v>
      </c>
      <c r="W679" s="30">
        <v>0</v>
      </c>
      <c r="X679" s="30">
        <v>0</v>
      </c>
      <c r="Y679" s="30"/>
      <c r="Z679" s="31">
        <v>0</v>
      </c>
      <c r="AA679" s="30" t="b">
        <v>0</v>
      </c>
      <c r="AB679" s="29" t="s">
        <v>705</v>
      </c>
      <c r="AC679" s="30" t="b">
        <v>0</v>
      </c>
      <c r="AD679" s="29" t="s">
        <v>705</v>
      </c>
      <c r="AE679" s="29" t="s">
        <v>705</v>
      </c>
      <c r="AF679" s="29" t="s">
        <v>705</v>
      </c>
      <c r="AG679" s="29" t="s">
        <v>705</v>
      </c>
      <c r="AH679" s="30"/>
      <c r="AI679" s="30"/>
      <c r="AJ679" s="30"/>
      <c r="AK679" s="30" t="s">
        <v>2118</v>
      </c>
      <c r="AL679" s="30"/>
      <c r="AM679" s="32">
        <v>41707</v>
      </c>
      <c r="AN679" s="33" t="s">
        <v>2131</v>
      </c>
    </row>
    <row r="680" spans="1:40" ht="18" customHeight="1" x14ac:dyDescent="0.25">
      <c r="A680" s="28" t="s">
        <v>2132</v>
      </c>
      <c r="B680" s="29" t="s">
        <v>2349</v>
      </c>
      <c r="C680" s="30" t="s">
        <v>2133</v>
      </c>
      <c r="D680" s="30" t="s">
        <v>2133</v>
      </c>
      <c r="E680" s="30" t="s">
        <v>2133</v>
      </c>
      <c r="F680" s="30" t="s">
        <v>2276</v>
      </c>
      <c r="G680" s="30" t="s">
        <v>2117</v>
      </c>
      <c r="H680" s="30" t="s">
        <v>1237</v>
      </c>
      <c r="I680" s="30" t="s">
        <v>2023</v>
      </c>
      <c r="J680" s="30" t="s">
        <v>1237</v>
      </c>
      <c r="K680" s="30" t="s">
        <v>1237</v>
      </c>
      <c r="L680" s="30">
        <v>0</v>
      </c>
      <c r="M680" s="30">
        <v>0</v>
      </c>
      <c r="N680" s="30">
        <v>0</v>
      </c>
      <c r="O680" s="30">
        <v>0</v>
      </c>
      <c r="P680" s="30">
        <v>0</v>
      </c>
      <c r="Q680" s="30">
        <v>0</v>
      </c>
      <c r="R680" s="30">
        <v>0</v>
      </c>
      <c r="S680" s="30">
        <v>0</v>
      </c>
      <c r="T680" s="30">
        <v>0</v>
      </c>
      <c r="U680" s="30">
        <v>0</v>
      </c>
      <c r="V680" s="30">
        <v>0</v>
      </c>
      <c r="W680" s="30">
        <v>0</v>
      </c>
      <c r="X680" s="30">
        <v>0</v>
      </c>
      <c r="Y680" s="30"/>
      <c r="Z680" s="31">
        <v>0</v>
      </c>
      <c r="AA680" s="30" t="b">
        <v>0</v>
      </c>
      <c r="AB680" s="29" t="s">
        <v>705</v>
      </c>
      <c r="AC680" s="30" t="b">
        <v>0</v>
      </c>
      <c r="AD680" s="29" t="s">
        <v>705</v>
      </c>
      <c r="AE680" s="29" t="s">
        <v>705</v>
      </c>
      <c r="AF680" s="29" t="s">
        <v>705</v>
      </c>
      <c r="AG680" s="29" t="s">
        <v>705</v>
      </c>
      <c r="AH680" s="30"/>
      <c r="AI680" s="30"/>
      <c r="AJ680" s="30"/>
      <c r="AK680" s="30" t="s">
        <v>2118</v>
      </c>
      <c r="AL680" s="30"/>
      <c r="AM680" s="30"/>
      <c r="AN680" s="33"/>
    </row>
    <row r="681" spans="1:40" ht="18" customHeight="1" x14ac:dyDescent="0.25">
      <c r="A681" s="28" t="s">
        <v>2134</v>
      </c>
      <c r="B681" s="29" t="s">
        <v>2349</v>
      </c>
      <c r="C681" s="30" t="s">
        <v>2135</v>
      </c>
      <c r="D681" s="30" t="s">
        <v>2135</v>
      </c>
      <c r="E681" s="30" t="s">
        <v>2135</v>
      </c>
      <c r="F681" s="30" t="s">
        <v>2276</v>
      </c>
      <c r="G681" s="30" t="s">
        <v>2117</v>
      </c>
      <c r="H681" s="30" t="s">
        <v>1237</v>
      </c>
      <c r="I681" s="30" t="s">
        <v>2136</v>
      </c>
      <c r="J681" s="30" t="s">
        <v>1237</v>
      </c>
      <c r="K681" s="30" t="s">
        <v>1237</v>
      </c>
      <c r="L681" s="30">
        <v>0</v>
      </c>
      <c r="M681" s="30">
        <v>0</v>
      </c>
      <c r="N681" s="30">
        <v>0</v>
      </c>
      <c r="O681" s="30">
        <v>0</v>
      </c>
      <c r="P681" s="30">
        <v>0</v>
      </c>
      <c r="Q681" s="30">
        <v>0</v>
      </c>
      <c r="R681" s="30">
        <v>0</v>
      </c>
      <c r="S681" s="30">
        <v>0</v>
      </c>
      <c r="T681" s="30">
        <v>0</v>
      </c>
      <c r="U681" s="30">
        <v>0</v>
      </c>
      <c r="V681" s="30">
        <v>0</v>
      </c>
      <c r="W681" s="30">
        <v>0</v>
      </c>
      <c r="X681" s="30">
        <v>0</v>
      </c>
      <c r="Y681" s="30"/>
      <c r="Z681" s="31">
        <v>0</v>
      </c>
      <c r="AA681" s="30" t="b">
        <v>0</v>
      </c>
      <c r="AB681" s="29" t="s">
        <v>705</v>
      </c>
      <c r="AC681" s="30" t="b">
        <v>0</v>
      </c>
      <c r="AD681" s="29" t="s">
        <v>705</v>
      </c>
      <c r="AE681" s="29" t="s">
        <v>705</v>
      </c>
      <c r="AF681" s="29" t="s">
        <v>705</v>
      </c>
      <c r="AG681" s="29" t="s">
        <v>705</v>
      </c>
      <c r="AH681" s="30"/>
      <c r="AI681" s="30"/>
      <c r="AJ681" s="30"/>
      <c r="AK681" s="30" t="s">
        <v>2118</v>
      </c>
      <c r="AL681" s="30"/>
      <c r="AM681" s="30"/>
      <c r="AN681" s="33"/>
    </row>
    <row r="682" spans="1:40" ht="18" customHeight="1" x14ac:dyDescent="0.25">
      <c r="A682" s="28" t="s">
        <v>2137</v>
      </c>
      <c r="B682" s="29" t="s">
        <v>2349</v>
      </c>
      <c r="C682" s="30" t="s">
        <v>2138</v>
      </c>
      <c r="D682" s="30" t="s">
        <v>2138</v>
      </c>
      <c r="E682" s="30" t="s">
        <v>2138</v>
      </c>
      <c r="F682" s="30" t="s">
        <v>2276</v>
      </c>
      <c r="G682" s="30" t="s">
        <v>2117</v>
      </c>
      <c r="H682" s="30" t="s">
        <v>1237</v>
      </c>
      <c r="I682" s="30" t="s">
        <v>2139</v>
      </c>
      <c r="J682" s="30" t="s">
        <v>1237</v>
      </c>
      <c r="K682" s="30" t="s">
        <v>1237</v>
      </c>
      <c r="L682" s="30">
        <v>0</v>
      </c>
      <c r="M682" s="30">
        <v>0</v>
      </c>
      <c r="N682" s="30">
        <v>0</v>
      </c>
      <c r="O682" s="30">
        <v>0</v>
      </c>
      <c r="P682" s="30">
        <v>0</v>
      </c>
      <c r="Q682" s="30">
        <v>0</v>
      </c>
      <c r="R682" s="30">
        <v>0</v>
      </c>
      <c r="S682" s="30">
        <v>0</v>
      </c>
      <c r="T682" s="30">
        <v>0</v>
      </c>
      <c r="U682" s="30">
        <v>0</v>
      </c>
      <c r="V682" s="30">
        <v>0</v>
      </c>
      <c r="W682" s="30">
        <v>0</v>
      </c>
      <c r="X682" s="30">
        <v>0</v>
      </c>
      <c r="Y682" s="30"/>
      <c r="Z682" s="31">
        <v>0</v>
      </c>
      <c r="AA682" s="30" t="b">
        <v>0</v>
      </c>
      <c r="AB682" s="29" t="s">
        <v>705</v>
      </c>
      <c r="AC682" s="30" t="b">
        <v>0</v>
      </c>
      <c r="AD682" s="29" t="s">
        <v>705</v>
      </c>
      <c r="AE682" s="29" t="s">
        <v>705</v>
      </c>
      <c r="AF682" s="29" t="s">
        <v>705</v>
      </c>
      <c r="AG682" s="29" t="s">
        <v>705</v>
      </c>
      <c r="AH682" s="30"/>
      <c r="AI682" s="30"/>
      <c r="AJ682" s="30"/>
      <c r="AK682" s="30" t="s">
        <v>2118</v>
      </c>
      <c r="AL682" s="30"/>
      <c r="AM682" s="30"/>
      <c r="AN682" s="33"/>
    </row>
    <row r="683" spans="1:40" ht="18" customHeight="1" x14ac:dyDescent="0.25">
      <c r="A683" s="28" t="s">
        <v>2140</v>
      </c>
      <c r="B683" s="29" t="s">
        <v>2349</v>
      </c>
      <c r="C683" s="30" t="s">
        <v>2141</v>
      </c>
      <c r="D683" s="30" t="s">
        <v>2141</v>
      </c>
      <c r="E683" s="30" t="s">
        <v>2141</v>
      </c>
      <c r="F683" s="30" t="s">
        <v>2276</v>
      </c>
      <c r="G683" s="30" t="s">
        <v>2117</v>
      </c>
      <c r="H683" s="30" t="s">
        <v>1237</v>
      </c>
      <c r="I683" s="30" t="s">
        <v>2142</v>
      </c>
      <c r="J683" s="30" t="s">
        <v>1237</v>
      </c>
      <c r="K683" s="30" t="s">
        <v>1237</v>
      </c>
      <c r="L683" s="30">
        <v>0</v>
      </c>
      <c r="M683" s="30">
        <v>0</v>
      </c>
      <c r="N683" s="30">
        <v>0</v>
      </c>
      <c r="O683" s="30">
        <v>0</v>
      </c>
      <c r="P683" s="30">
        <v>0</v>
      </c>
      <c r="Q683" s="30">
        <v>0</v>
      </c>
      <c r="R683" s="30">
        <v>0</v>
      </c>
      <c r="S683" s="30">
        <v>0</v>
      </c>
      <c r="T683" s="30">
        <v>0</v>
      </c>
      <c r="U683" s="30">
        <v>0</v>
      </c>
      <c r="V683" s="30">
        <v>0</v>
      </c>
      <c r="W683" s="30">
        <v>0</v>
      </c>
      <c r="X683" s="30">
        <v>0</v>
      </c>
      <c r="Y683" s="30"/>
      <c r="Z683" s="31">
        <v>0</v>
      </c>
      <c r="AA683" s="30" t="b">
        <v>0</v>
      </c>
      <c r="AB683" s="29" t="s">
        <v>705</v>
      </c>
      <c r="AC683" s="30" t="b">
        <v>0</v>
      </c>
      <c r="AD683" s="29" t="s">
        <v>705</v>
      </c>
      <c r="AE683" s="29" t="s">
        <v>705</v>
      </c>
      <c r="AF683" s="29" t="s">
        <v>705</v>
      </c>
      <c r="AG683" s="29" t="s">
        <v>705</v>
      </c>
      <c r="AH683" s="30"/>
      <c r="AI683" s="30"/>
      <c r="AJ683" s="30"/>
      <c r="AK683" s="30" t="s">
        <v>2118</v>
      </c>
      <c r="AL683" s="30"/>
      <c r="AM683" s="30"/>
      <c r="AN683" s="33"/>
    </row>
    <row r="684" spans="1:40" ht="18" customHeight="1" x14ac:dyDescent="0.25">
      <c r="A684" s="28" t="s">
        <v>2143</v>
      </c>
      <c r="B684" s="29" t="s">
        <v>2349</v>
      </c>
      <c r="C684" s="30" t="s">
        <v>2144</v>
      </c>
      <c r="D684" s="30" t="s">
        <v>2144</v>
      </c>
      <c r="E684" s="30" t="s">
        <v>2144</v>
      </c>
      <c r="F684" s="30" t="s">
        <v>2276</v>
      </c>
      <c r="G684" s="30" t="s">
        <v>2117</v>
      </c>
      <c r="H684" s="30" t="s">
        <v>1237</v>
      </c>
      <c r="I684" s="30" t="s">
        <v>2145</v>
      </c>
      <c r="J684" s="30" t="s">
        <v>1237</v>
      </c>
      <c r="K684" s="30" t="s">
        <v>1237</v>
      </c>
      <c r="L684" s="30">
        <v>0</v>
      </c>
      <c r="M684" s="30">
        <v>0</v>
      </c>
      <c r="N684" s="30">
        <v>0</v>
      </c>
      <c r="O684" s="30">
        <v>0</v>
      </c>
      <c r="P684" s="30">
        <v>0</v>
      </c>
      <c r="Q684" s="30">
        <v>0</v>
      </c>
      <c r="R684" s="30">
        <v>0</v>
      </c>
      <c r="S684" s="30">
        <v>0</v>
      </c>
      <c r="T684" s="30">
        <v>0</v>
      </c>
      <c r="U684" s="30">
        <v>0</v>
      </c>
      <c r="V684" s="30">
        <v>0</v>
      </c>
      <c r="W684" s="30">
        <v>0</v>
      </c>
      <c r="X684" s="30">
        <v>0</v>
      </c>
      <c r="Y684" s="30"/>
      <c r="Z684" s="31">
        <v>0</v>
      </c>
      <c r="AA684" s="30" t="b">
        <v>0</v>
      </c>
      <c r="AB684" s="29" t="s">
        <v>705</v>
      </c>
      <c r="AC684" s="30" t="b">
        <v>0</v>
      </c>
      <c r="AD684" s="29" t="s">
        <v>705</v>
      </c>
      <c r="AE684" s="29" t="s">
        <v>705</v>
      </c>
      <c r="AF684" s="29" t="s">
        <v>705</v>
      </c>
      <c r="AG684" s="29" t="s">
        <v>705</v>
      </c>
      <c r="AH684" s="30"/>
      <c r="AI684" s="30"/>
      <c r="AJ684" s="30"/>
      <c r="AK684" s="30" t="s">
        <v>2146</v>
      </c>
      <c r="AL684" s="30" t="s">
        <v>2131</v>
      </c>
      <c r="AM684" s="30"/>
      <c r="AN684" s="33"/>
    </row>
    <row r="685" spans="1:40" ht="18" customHeight="1" x14ac:dyDescent="0.25">
      <c r="A685" s="28" t="s">
        <v>2147</v>
      </c>
      <c r="B685" s="29" t="s">
        <v>2349</v>
      </c>
      <c r="C685" s="30" t="s">
        <v>2148</v>
      </c>
      <c r="D685" s="30" t="s">
        <v>2148</v>
      </c>
      <c r="E685" s="30" t="s">
        <v>2148</v>
      </c>
      <c r="F685" s="30" t="s">
        <v>2276</v>
      </c>
      <c r="G685" s="30" t="s">
        <v>2117</v>
      </c>
      <c r="H685" s="30" t="s">
        <v>1237</v>
      </c>
      <c r="I685" s="30" t="s">
        <v>2149</v>
      </c>
      <c r="J685" s="30" t="s">
        <v>1237</v>
      </c>
      <c r="K685" s="30" t="s">
        <v>1237</v>
      </c>
      <c r="L685" s="30">
        <v>0</v>
      </c>
      <c r="M685" s="30">
        <v>0</v>
      </c>
      <c r="N685" s="30">
        <v>0</v>
      </c>
      <c r="O685" s="30">
        <v>0</v>
      </c>
      <c r="P685" s="30">
        <v>0</v>
      </c>
      <c r="Q685" s="30">
        <v>0</v>
      </c>
      <c r="R685" s="30">
        <v>0</v>
      </c>
      <c r="S685" s="30">
        <v>0</v>
      </c>
      <c r="T685" s="30">
        <v>0</v>
      </c>
      <c r="U685" s="30">
        <v>0</v>
      </c>
      <c r="V685" s="30">
        <v>0</v>
      </c>
      <c r="W685" s="30">
        <v>0</v>
      </c>
      <c r="X685" s="30">
        <v>0</v>
      </c>
      <c r="Y685" s="30"/>
      <c r="Z685" s="31">
        <v>0</v>
      </c>
      <c r="AA685" s="30" t="b">
        <v>0</v>
      </c>
      <c r="AB685" s="29" t="s">
        <v>705</v>
      </c>
      <c r="AC685" s="30" t="b">
        <v>0</v>
      </c>
      <c r="AD685" s="29" t="s">
        <v>705</v>
      </c>
      <c r="AE685" s="29" t="s">
        <v>705</v>
      </c>
      <c r="AF685" s="29" t="s">
        <v>705</v>
      </c>
      <c r="AG685" s="29" t="s">
        <v>705</v>
      </c>
      <c r="AH685" s="30"/>
      <c r="AI685" s="30"/>
      <c r="AJ685" s="30"/>
      <c r="AK685" s="30" t="s">
        <v>2146</v>
      </c>
      <c r="AL685" s="30" t="s">
        <v>2131</v>
      </c>
      <c r="AM685" s="30"/>
      <c r="AN685" s="33"/>
    </row>
    <row r="686" spans="1:40" ht="18" customHeight="1" x14ac:dyDescent="0.25">
      <c r="A686" s="28" t="s">
        <v>2150</v>
      </c>
      <c r="B686" s="29" t="s">
        <v>2349</v>
      </c>
      <c r="C686" s="30" t="s">
        <v>705</v>
      </c>
      <c r="D686" s="30" t="s">
        <v>705</v>
      </c>
      <c r="E686" s="30" t="s">
        <v>705</v>
      </c>
      <c r="F686" s="30" t="s">
        <v>2276</v>
      </c>
      <c r="G686" s="30" t="s">
        <v>2117</v>
      </c>
      <c r="H686" s="30" t="s">
        <v>1237</v>
      </c>
      <c r="I686" s="30" t="s">
        <v>2151</v>
      </c>
      <c r="J686" s="30" t="s">
        <v>1237</v>
      </c>
      <c r="K686" s="30" t="s">
        <v>1237</v>
      </c>
      <c r="L686" s="30">
        <v>0</v>
      </c>
      <c r="M686" s="30">
        <v>0</v>
      </c>
      <c r="N686" s="30">
        <v>0</v>
      </c>
      <c r="O686" s="30">
        <v>0</v>
      </c>
      <c r="P686" s="30">
        <v>0</v>
      </c>
      <c r="Q686" s="30">
        <v>0</v>
      </c>
      <c r="R686" s="30">
        <v>0</v>
      </c>
      <c r="S686" s="30">
        <v>0</v>
      </c>
      <c r="T686" s="30">
        <v>0</v>
      </c>
      <c r="U686" s="30">
        <v>0</v>
      </c>
      <c r="V686" s="30">
        <v>0</v>
      </c>
      <c r="W686" s="30">
        <v>0</v>
      </c>
      <c r="X686" s="30">
        <v>0</v>
      </c>
      <c r="Y686" s="30"/>
      <c r="Z686" s="31">
        <v>0</v>
      </c>
      <c r="AA686" s="30" t="b">
        <v>0</v>
      </c>
      <c r="AB686" s="29" t="s">
        <v>705</v>
      </c>
      <c r="AC686" s="30" t="b">
        <v>0</v>
      </c>
      <c r="AD686" s="29" t="s">
        <v>705</v>
      </c>
      <c r="AE686" s="29" t="s">
        <v>705</v>
      </c>
      <c r="AF686" s="29" t="s">
        <v>705</v>
      </c>
      <c r="AG686" s="29" t="s">
        <v>705</v>
      </c>
      <c r="AH686" s="30"/>
      <c r="AI686" s="30"/>
      <c r="AJ686" s="30"/>
      <c r="AK686" s="30" t="s">
        <v>2146</v>
      </c>
      <c r="AL686" s="30" t="s">
        <v>2131</v>
      </c>
      <c r="AM686" s="30"/>
      <c r="AN686" s="33"/>
    </row>
    <row r="687" spans="1:40" ht="18" customHeight="1" x14ac:dyDescent="0.25">
      <c r="A687" s="28" t="s">
        <v>2152</v>
      </c>
      <c r="B687" s="29" t="s">
        <v>2349</v>
      </c>
      <c r="C687" s="30" t="s">
        <v>705</v>
      </c>
      <c r="D687" s="30" t="s">
        <v>705</v>
      </c>
      <c r="E687" s="30" t="s">
        <v>705</v>
      </c>
      <c r="F687" s="30" t="s">
        <v>2276</v>
      </c>
      <c r="G687" s="30" t="s">
        <v>2117</v>
      </c>
      <c r="H687" s="30" t="s">
        <v>1237</v>
      </c>
      <c r="I687" s="30" t="s">
        <v>2153</v>
      </c>
      <c r="J687" s="30" t="s">
        <v>1237</v>
      </c>
      <c r="K687" s="30" t="s">
        <v>1237</v>
      </c>
      <c r="L687" s="30">
        <v>0</v>
      </c>
      <c r="M687" s="30">
        <v>0</v>
      </c>
      <c r="N687" s="30">
        <v>0</v>
      </c>
      <c r="O687" s="30">
        <v>0</v>
      </c>
      <c r="P687" s="30">
        <v>0</v>
      </c>
      <c r="Q687" s="30">
        <v>0</v>
      </c>
      <c r="R687" s="30">
        <v>0</v>
      </c>
      <c r="S687" s="30">
        <v>0</v>
      </c>
      <c r="T687" s="30">
        <v>0</v>
      </c>
      <c r="U687" s="30">
        <v>0</v>
      </c>
      <c r="V687" s="30">
        <v>0</v>
      </c>
      <c r="W687" s="30">
        <v>0</v>
      </c>
      <c r="X687" s="30">
        <v>0</v>
      </c>
      <c r="Y687" s="30"/>
      <c r="Z687" s="31">
        <v>0</v>
      </c>
      <c r="AA687" s="30" t="b">
        <v>0</v>
      </c>
      <c r="AB687" s="29" t="s">
        <v>705</v>
      </c>
      <c r="AC687" s="30" t="b">
        <v>0</v>
      </c>
      <c r="AD687" s="29" t="s">
        <v>705</v>
      </c>
      <c r="AE687" s="29" t="s">
        <v>705</v>
      </c>
      <c r="AF687" s="29" t="s">
        <v>705</v>
      </c>
      <c r="AG687" s="29" t="s">
        <v>705</v>
      </c>
      <c r="AH687" s="30"/>
      <c r="AI687" s="30"/>
      <c r="AJ687" s="30"/>
      <c r="AK687" s="30" t="s">
        <v>2146</v>
      </c>
      <c r="AL687" s="30" t="s">
        <v>2131</v>
      </c>
      <c r="AM687" s="30"/>
      <c r="AN687" s="33"/>
    </row>
    <row r="688" spans="1:40" ht="18" customHeight="1" x14ac:dyDescent="0.25">
      <c r="A688" s="28" t="s">
        <v>2154</v>
      </c>
      <c r="B688" s="29" t="s">
        <v>2349</v>
      </c>
      <c r="C688" s="30" t="s">
        <v>705</v>
      </c>
      <c r="D688" s="30" t="s">
        <v>705</v>
      </c>
      <c r="E688" s="30" t="s">
        <v>705</v>
      </c>
      <c r="F688" s="30" t="s">
        <v>2276</v>
      </c>
      <c r="G688" s="30" t="s">
        <v>2117</v>
      </c>
      <c r="H688" s="30" t="s">
        <v>1237</v>
      </c>
      <c r="I688" s="30" t="s">
        <v>2155</v>
      </c>
      <c r="J688" s="30" t="s">
        <v>1237</v>
      </c>
      <c r="K688" s="30" t="s">
        <v>1237</v>
      </c>
      <c r="L688" s="30">
        <v>0</v>
      </c>
      <c r="M688" s="30">
        <v>0</v>
      </c>
      <c r="N688" s="30">
        <v>0</v>
      </c>
      <c r="O688" s="30">
        <v>0</v>
      </c>
      <c r="P688" s="30">
        <v>0</v>
      </c>
      <c r="Q688" s="30">
        <v>0</v>
      </c>
      <c r="R688" s="30">
        <v>0</v>
      </c>
      <c r="S688" s="30">
        <v>0</v>
      </c>
      <c r="T688" s="30">
        <v>0</v>
      </c>
      <c r="U688" s="30">
        <v>0</v>
      </c>
      <c r="V688" s="30">
        <v>0</v>
      </c>
      <c r="W688" s="30">
        <v>0</v>
      </c>
      <c r="X688" s="30">
        <v>0</v>
      </c>
      <c r="Y688" s="30"/>
      <c r="Z688" s="31">
        <v>0</v>
      </c>
      <c r="AA688" s="30" t="b">
        <v>0</v>
      </c>
      <c r="AB688" s="29" t="s">
        <v>705</v>
      </c>
      <c r="AC688" s="30" t="b">
        <v>0</v>
      </c>
      <c r="AD688" s="29" t="s">
        <v>705</v>
      </c>
      <c r="AE688" s="29" t="s">
        <v>705</v>
      </c>
      <c r="AF688" s="29" t="s">
        <v>705</v>
      </c>
      <c r="AG688" s="29" t="s">
        <v>705</v>
      </c>
      <c r="AH688" s="30"/>
      <c r="AI688" s="30"/>
      <c r="AJ688" s="30"/>
      <c r="AK688" s="30" t="s">
        <v>2156</v>
      </c>
      <c r="AL688" s="30" t="s">
        <v>2131</v>
      </c>
      <c r="AM688" s="30"/>
      <c r="AN688" s="33"/>
    </row>
    <row r="689" spans="1:40" ht="18" customHeight="1" x14ac:dyDescent="0.25">
      <c r="A689" s="28" t="s">
        <v>2157</v>
      </c>
      <c r="B689" s="29" t="s">
        <v>2349</v>
      </c>
      <c r="C689" s="30" t="s">
        <v>705</v>
      </c>
      <c r="D689" s="30" t="s">
        <v>705</v>
      </c>
      <c r="E689" s="30" t="s">
        <v>705</v>
      </c>
      <c r="F689" s="30" t="s">
        <v>2276</v>
      </c>
      <c r="G689" s="30" t="s">
        <v>2117</v>
      </c>
      <c r="H689" s="30" t="s">
        <v>1237</v>
      </c>
      <c r="I689" s="30" t="s">
        <v>2158</v>
      </c>
      <c r="J689" s="30" t="s">
        <v>1237</v>
      </c>
      <c r="K689" s="30" t="s">
        <v>1237</v>
      </c>
      <c r="L689" s="30">
        <v>0</v>
      </c>
      <c r="M689" s="30">
        <v>0</v>
      </c>
      <c r="N689" s="30">
        <v>0</v>
      </c>
      <c r="O689" s="30">
        <v>0</v>
      </c>
      <c r="P689" s="30">
        <v>0</v>
      </c>
      <c r="Q689" s="30">
        <v>0</v>
      </c>
      <c r="R689" s="30">
        <v>0</v>
      </c>
      <c r="S689" s="30">
        <v>0</v>
      </c>
      <c r="T689" s="30">
        <v>0</v>
      </c>
      <c r="U689" s="30">
        <v>0</v>
      </c>
      <c r="V689" s="30">
        <v>0</v>
      </c>
      <c r="W689" s="30">
        <v>0</v>
      </c>
      <c r="X689" s="30">
        <v>0</v>
      </c>
      <c r="Y689" s="30"/>
      <c r="Z689" s="31">
        <v>0</v>
      </c>
      <c r="AA689" s="30" t="b">
        <v>0</v>
      </c>
      <c r="AB689" s="29" t="s">
        <v>705</v>
      </c>
      <c r="AC689" s="30" t="b">
        <v>0</v>
      </c>
      <c r="AD689" s="29" t="s">
        <v>705</v>
      </c>
      <c r="AE689" s="29" t="s">
        <v>705</v>
      </c>
      <c r="AF689" s="29" t="s">
        <v>705</v>
      </c>
      <c r="AG689" s="29" t="s">
        <v>705</v>
      </c>
      <c r="AH689" s="30"/>
      <c r="AI689" s="30"/>
      <c r="AJ689" s="30"/>
      <c r="AK689" s="30" t="s">
        <v>2156</v>
      </c>
      <c r="AL689" s="30" t="s">
        <v>2131</v>
      </c>
      <c r="AM689" s="30"/>
      <c r="AN689" s="33"/>
    </row>
    <row r="690" spans="1:40" ht="18" customHeight="1" thickBot="1" x14ac:dyDescent="0.3">
      <c r="A690" s="34" t="s">
        <v>2159</v>
      </c>
      <c r="B690" s="35" t="s">
        <v>2349</v>
      </c>
      <c r="C690" s="36" t="s">
        <v>2160</v>
      </c>
      <c r="D690" s="36" t="s">
        <v>2160</v>
      </c>
      <c r="E690" s="36" t="s">
        <v>2160</v>
      </c>
      <c r="F690" s="36" t="s">
        <v>2276</v>
      </c>
      <c r="G690" s="36" t="s">
        <v>2117</v>
      </c>
      <c r="H690" s="36" t="s">
        <v>1237</v>
      </c>
      <c r="I690" s="36" t="s">
        <v>2161</v>
      </c>
      <c r="J690" s="36" t="s">
        <v>1237</v>
      </c>
      <c r="K690" s="36" t="s">
        <v>1237</v>
      </c>
      <c r="L690" s="36">
        <v>0</v>
      </c>
      <c r="M690" s="36">
        <v>0</v>
      </c>
      <c r="N690" s="36">
        <v>0</v>
      </c>
      <c r="O690" s="36">
        <v>0</v>
      </c>
      <c r="P690" s="36">
        <v>0</v>
      </c>
      <c r="Q690" s="36">
        <v>0</v>
      </c>
      <c r="R690" s="36">
        <v>0</v>
      </c>
      <c r="S690" s="36">
        <v>0</v>
      </c>
      <c r="T690" s="36">
        <v>0</v>
      </c>
      <c r="U690" s="36">
        <v>0</v>
      </c>
      <c r="V690" s="36">
        <v>0</v>
      </c>
      <c r="W690" s="36">
        <v>0</v>
      </c>
      <c r="X690" s="36">
        <v>0</v>
      </c>
      <c r="Y690" s="36"/>
      <c r="Z690" s="37">
        <v>0</v>
      </c>
      <c r="AA690" s="36" t="b">
        <v>0</v>
      </c>
      <c r="AB690" s="35" t="s">
        <v>705</v>
      </c>
      <c r="AC690" s="36" t="b">
        <v>0</v>
      </c>
      <c r="AD690" s="35" t="s">
        <v>705</v>
      </c>
      <c r="AE690" s="35" t="s">
        <v>705</v>
      </c>
      <c r="AF690" s="35" t="s">
        <v>705</v>
      </c>
      <c r="AG690" s="35" t="s">
        <v>705</v>
      </c>
      <c r="AH690" s="36"/>
      <c r="AI690" s="36"/>
      <c r="AJ690" s="36"/>
      <c r="AK690" s="36" t="s">
        <v>2156</v>
      </c>
      <c r="AL690" s="36" t="s">
        <v>2131</v>
      </c>
      <c r="AM690" s="36"/>
      <c r="AN690" s="38"/>
    </row>
  </sheetData>
  <autoFilter ref="A4:AN4" xr:uid="{04DE1244-2D4F-4AC9-B559-E3086C96B5D5}"/>
  <mergeCells count="1">
    <mergeCell ref="A1:AN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5D6-2415-4BEE-A657-2C01D1CE1237}">
  <dimension ref="A1:W209"/>
  <sheetViews>
    <sheetView zoomScale="70" zoomScaleNormal="70" workbookViewId="0">
      <selection activeCell="S96" sqref="S96"/>
    </sheetView>
  </sheetViews>
  <sheetFormatPr defaultColWidth="0" defaultRowHeight="14.4" x14ac:dyDescent="0.3"/>
  <cols>
    <col min="1" max="1" width="1.21875" customWidth="1"/>
    <col min="2" max="2" width="8.88671875" customWidth="1"/>
    <col min="3" max="3" width="19.109375" customWidth="1"/>
    <col min="4" max="4" width="11.5546875" customWidth="1"/>
    <col min="5" max="7" width="1.21875" customWidth="1"/>
    <col min="8" max="8" width="8.88671875" customWidth="1"/>
    <col min="9" max="9" width="21.6640625" customWidth="1"/>
    <col min="10" max="10" width="10.77734375" customWidth="1"/>
    <col min="11" max="13" width="0.77734375" customWidth="1"/>
    <col min="14" max="14" width="4.88671875" customWidth="1"/>
    <col min="15" max="15" width="38.33203125" customWidth="1"/>
    <col min="16" max="16" width="1.44140625" customWidth="1"/>
    <col min="17" max="17" width="40.109375" customWidth="1"/>
    <col min="18" max="18" width="1.5546875" customWidth="1"/>
    <col min="19" max="19" width="43.109375" customWidth="1"/>
    <col min="20" max="20" width="1.6640625" customWidth="1"/>
    <col min="21" max="21" width="1.44140625" customWidth="1"/>
    <col min="22" max="23" width="2.21875" customWidth="1"/>
    <col min="24" max="16384" width="8.88671875" hidden="1"/>
  </cols>
  <sheetData>
    <row r="1" spans="2:19" x14ac:dyDescent="0.3">
      <c r="B1" s="17" t="s">
        <v>2184</v>
      </c>
      <c r="C1" s="17" t="s">
        <v>2179</v>
      </c>
      <c r="D1" s="17" t="s">
        <v>2180</v>
      </c>
      <c r="H1" s="17" t="s">
        <v>2183</v>
      </c>
      <c r="I1" s="17" t="s">
        <v>2179</v>
      </c>
      <c r="J1" s="17" t="s">
        <v>2180</v>
      </c>
      <c r="N1" s="18"/>
      <c r="O1" s="17" t="s">
        <v>2216</v>
      </c>
      <c r="P1" s="18"/>
      <c r="Q1" s="17" t="s">
        <v>2217</v>
      </c>
      <c r="R1" s="18"/>
      <c r="S1" s="17" t="s">
        <v>1103</v>
      </c>
    </row>
    <row r="2" spans="2:19" x14ac:dyDescent="0.3">
      <c r="B2" s="9" t="s">
        <v>1237</v>
      </c>
      <c r="C2" s="9" t="s">
        <v>2181</v>
      </c>
      <c r="D2" s="9" t="s">
        <v>2214</v>
      </c>
      <c r="H2" s="9" t="s">
        <v>1117</v>
      </c>
      <c r="I2" s="9" t="s">
        <v>2185</v>
      </c>
      <c r="J2" s="9"/>
      <c r="N2" s="9">
        <v>1</v>
      </c>
      <c r="O2" s="9" t="s">
        <v>1744</v>
      </c>
      <c r="P2" s="9"/>
      <c r="Q2" s="9" t="s">
        <v>2219</v>
      </c>
      <c r="R2" s="9"/>
      <c r="S2" s="9" t="s">
        <v>2219</v>
      </c>
    </row>
    <row r="3" spans="2:19" x14ac:dyDescent="0.3">
      <c r="B3" s="9" t="s">
        <v>1622</v>
      </c>
      <c r="C3" s="9" t="s">
        <v>2162</v>
      </c>
      <c r="D3" s="9" t="s">
        <v>2214</v>
      </c>
      <c r="H3" s="9" t="s">
        <v>1237</v>
      </c>
      <c r="I3" s="9">
        <v>0</v>
      </c>
      <c r="J3" s="9"/>
      <c r="N3" s="9">
        <v>2</v>
      </c>
      <c r="O3" s="9" t="s">
        <v>1746</v>
      </c>
      <c r="P3" s="9"/>
      <c r="Q3" s="9" t="s">
        <v>2219</v>
      </c>
      <c r="R3" s="9"/>
      <c r="S3" s="9" t="s">
        <v>2219</v>
      </c>
    </row>
    <row r="4" spans="2:19" x14ac:dyDescent="0.3">
      <c r="B4" s="9" t="s">
        <v>1116</v>
      </c>
      <c r="C4" s="9" t="s">
        <v>2163</v>
      </c>
      <c r="D4" s="9" t="s">
        <v>2214</v>
      </c>
      <c r="H4" s="9" t="s">
        <v>1236</v>
      </c>
      <c r="I4" s="9" t="s">
        <v>2186</v>
      </c>
      <c r="J4" s="9"/>
      <c r="N4" s="9">
        <v>3</v>
      </c>
      <c r="O4" s="9" t="s">
        <v>1742</v>
      </c>
      <c r="P4" s="9"/>
      <c r="Q4" s="9" t="s">
        <v>706</v>
      </c>
      <c r="R4" s="9"/>
      <c r="S4" s="9" t="s">
        <v>849</v>
      </c>
    </row>
    <row r="5" spans="2:19" x14ac:dyDescent="0.3">
      <c r="B5" s="9" t="s">
        <v>1117</v>
      </c>
      <c r="C5" s="9" t="s">
        <v>2164</v>
      </c>
      <c r="D5" s="9" t="s">
        <v>1154</v>
      </c>
      <c r="H5" s="9" t="s">
        <v>1249</v>
      </c>
      <c r="I5" s="9" t="s">
        <v>2187</v>
      </c>
      <c r="J5" s="9"/>
      <c r="N5" s="9">
        <v>4</v>
      </c>
      <c r="O5" s="9" t="s">
        <v>2037</v>
      </c>
      <c r="P5" s="9"/>
      <c r="Q5" s="9" t="s">
        <v>707</v>
      </c>
      <c r="R5" s="9"/>
      <c r="S5" s="9" t="s">
        <v>850</v>
      </c>
    </row>
    <row r="6" spans="2:19" x14ac:dyDescent="0.3">
      <c r="B6" s="9" t="s">
        <v>1122</v>
      </c>
      <c r="C6" s="9" t="s">
        <v>2165</v>
      </c>
      <c r="D6" s="9" t="s">
        <v>2214</v>
      </c>
      <c r="H6" s="9" t="s">
        <v>1622</v>
      </c>
      <c r="I6" s="9" t="s">
        <v>2188</v>
      </c>
      <c r="J6" s="9"/>
      <c r="N6" s="9">
        <v>5</v>
      </c>
      <c r="O6" s="9" t="s">
        <v>1747</v>
      </c>
      <c r="P6" s="9"/>
      <c r="Q6" s="9" t="s">
        <v>708</v>
      </c>
      <c r="R6" s="9"/>
      <c r="S6" s="9" t="s">
        <v>849</v>
      </c>
    </row>
    <row r="7" spans="2:19" x14ac:dyDescent="0.3">
      <c r="B7" s="9" t="s">
        <v>1120</v>
      </c>
      <c r="C7" s="9" t="s">
        <v>2166</v>
      </c>
      <c r="D7" s="9" t="s">
        <v>1154</v>
      </c>
      <c r="H7" s="9" t="s">
        <v>1732</v>
      </c>
      <c r="I7" s="9" t="s">
        <v>2189</v>
      </c>
      <c r="J7" s="9"/>
      <c r="N7" s="9">
        <v>6</v>
      </c>
      <c r="O7" s="9" t="s">
        <v>1750</v>
      </c>
      <c r="P7" s="9"/>
      <c r="Q7" s="9" t="s">
        <v>709</v>
      </c>
      <c r="R7" s="9"/>
      <c r="S7" s="9" t="s">
        <v>851</v>
      </c>
    </row>
    <row r="8" spans="2:19" x14ac:dyDescent="0.3">
      <c r="B8" s="9" t="s">
        <v>1130</v>
      </c>
      <c r="C8" s="9" t="s">
        <v>2167</v>
      </c>
      <c r="D8" s="9" t="s">
        <v>2214</v>
      </c>
      <c r="H8" s="9" t="s">
        <v>2048</v>
      </c>
      <c r="I8" s="9" t="s">
        <v>2215</v>
      </c>
      <c r="J8" s="9"/>
      <c r="N8" s="9">
        <v>7</v>
      </c>
      <c r="O8" s="9" t="s">
        <v>1748</v>
      </c>
      <c r="P8" s="9"/>
      <c r="Q8" s="9" t="s">
        <v>710</v>
      </c>
      <c r="R8" s="9"/>
      <c r="S8" s="9" t="s">
        <v>852</v>
      </c>
    </row>
    <row r="9" spans="2:19" x14ac:dyDescent="0.3">
      <c r="B9" s="9" t="s">
        <v>1132</v>
      </c>
      <c r="C9" s="9" t="s">
        <v>2168</v>
      </c>
      <c r="D9" s="9" t="s">
        <v>2214</v>
      </c>
      <c r="H9" s="9" t="s">
        <v>1250</v>
      </c>
      <c r="I9" s="9" t="s">
        <v>2190</v>
      </c>
      <c r="J9" s="9"/>
      <c r="N9" s="9">
        <v>8</v>
      </c>
      <c r="O9" s="9" t="s">
        <v>2039</v>
      </c>
      <c r="P9" s="9"/>
      <c r="Q9" s="9" t="s">
        <v>711</v>
      </c>
      <c r="R9" s="9"/>
      <c r="S9" s="9" t="s">
        <v>850</v>
      </c>
    </row>
    <row r="10" spans="2:19" x14ac:dyDescent="0.3">
      <c r="B10" s="9" t="s">
        <v>1745</v>
      </c>
      <c r="C10" s="9" t="s">
        <v>2169</v>
      </c>
      <c r="D10" s="9" t="s">
        <v>2214</v>
      </c>
      <c r="H10" s="9" t="s">
        <v>1706</v>
      </c>
      <c r="I10" s="9" t="s">
        <v>2191</v>
      </c>
      <c r="J10" s="9"/>
      <c r="N10" s="9">
        <v>9</v>
      </c>
      <c r="O10" s="9" t="s">
        <v>1752</v>
      </c>
      <c r="P10" s="9"/>
      <c r="Q10" s="9" t="s">
        <v>712</v>
      </c>
      <c r="R10" s="9"/>
      <c r="S10" s="9" t="s">
        <v>853</v>
      </c>
    </row>
    <row r="11" spans="2:19" x14ac:dyDescent="0.3">
      <c r="B11" s="9" t="s">
        <v>1127</v>
      </c>
      <c r="C11" s="9" t="s">
        <v>2182</v>
      </c>
      <c r="D11" s="9" t="s">
        <v>1154</v>
      </c>
      <c r="H11" s="9" t="s">
        <v>1120</v>
      </c>
      <c r="I11" s="9" t="s">
        <v>2192</v>
      </c>
      <c r="J11" s="9"/>
      <c r="N11" s="9">
        <v>10</v>
      </c>
      <c r="O11" s="9" t="s">
        <v>2038</v>
      </c>
      <c r="P11" s="9"/>
      <c r="Q11" s="9" t="s">
        <v>713</v>
      </c>
      <c r="R11" s="9"/>
      <c r="S11" s="9" t="s">
        <v>854</v>
      </c>
    </row>
    <row r="12" spans="2:19" x14ac:dyDescent="0.3">
      <c r="B12" s="9" t="s">
        <v>1859</v>
      </c>
      <c r="C12" s="9" t="s">
        <v>2171</v>
      </c>
      <c r="D12" s="9" t="s">
        <v>1154</v>
      </c>
      <c r="H12" s="9" t="s">
        <v>1121</v>
      </c>
      <c r="I12" s="9" t="s">
        <v>2193</v>
      </c>
      <c r="J12" s="9"/>
      <c r="N12" s="9">
        <v>11</v>
      </c>
      <c r="O12" s="9" t="s">
        <v>2030</v>
      </c>
      <c r="P12" s="9"/>
      <c r="Q12" s="9" t="s">
        <v>714</v>
      </c>
      <c r="R12" s="9"/>
      <c r="S12" s="9" t="s">
        <v>850</v>
      </c>
    </row>
    <row r="13" spans="2:19" x14ac:dyDescent="0.3">
      <c r="B13" s="9" t="s">
        <v>2065</v>
      </c>
      <c r="C13" s="9" t="s">
        <v>2171</v>
      </c>
      <c r="D13" s="9" t="s">
        <v>1154</v>
      </c>
      <c r="H13" s="9" t="s">
        <v>1127</v>
      </c>
      <c r="I13" s="9" t="s">
        <v>2194</v>
      </c>
      <c r="J13" s="9"/>
      <c r="N13" s="9">
        <v>12</v>
      </c>
      <c r="O13" s="9" t="s">
        <v>1759</v>
      </c>
      <c r="P13" s="9"/>
      <c r="Q13" s="9" t="s">
        <v>715</v>
      </c>
      <c r="R13" s="9"/>
      <c r="S13" s="9" t="s">
        <v>849</v>
      </c>
    </row>
    <row r="14" spans="2:19" x14ac:dyDescent="0.3">
      <c r="B14" s="9" t="s">
        <v>1123</v>
      </c>
      <c r="C14" s="9" t="s">
        <v>2170</v>
      </c>
      <c r="D14" s="9" t="s">
        <v>1154</v>
      </c>
      <c r="H14" s="9" t="s">
        <v>1740</v>
      </c>
      <c r="I14" s="9" t="s">
        <v>2195</v>
      </c>
      <c r="J14" s="9"/>
      <c r="N14" s="9">
        <v>13</v>
      </c>
      <c r="O14" s="9" t="s">
        <v>1760</v>
      </c>
      <c r="P14" s="9"/>
      <c r="Q14" s="9" t="s">
        <v>716</v>
      </c>
      <c r="R14" s="9"/>
      <c r="S14" s="9" t="s">
        <v>855</v>
      </c>
    </row>
    <row r="15" spans="2:19" x14ac:dyDescent="0.3">
      <c r="B15" s="9" t="s">
        <v>1972</v>
      </c>
      <c r="C15" s="9" t="s">
        <v>2172</v>
      </c>
      <c r="D15" s="9" t="s">
        <v>1154</v>
      </c>
      <c r="H15" s="9" t="s">
        <v>2196</v>
      </c>
      <c r="I15" s="9" t="s">
        <v>2197</v>
      </c>
      <c r="J15" s="9"/>
      <c r="N15" s="9">
        <v>14</v>
      </c>
      <c r="O15" s="9" t="s">
        <v>1763</v>
      </c>
      <c r="P15" s="9"/>
      <c r="Q15" s="9" t="s">
        <v>717</v>
      </c>
      <c r="R15" s="9"/>
      <c r="S15" s="9" t="s">
        <v>851</v>
      </c>
    </row>
    <row r="16" spans="2:19" x14ac:dyDescent="0.3">
      <c r="B16" s="9" t="s">
        <v>1125</v>
      </c>
      <c r="C16" s="9" t="s">
        <v>2173</v>
      </c>
      <c r="D16" s="9" t="s">
        <v>2214</v>
      </c>
      <c r="H16" s="9" t="s">
        <v>1704</v>
      </c>
      <c r="I16" s="9" t="s">
        <v>2198</v>
      </c>
      <c r="J16" s="9"/>
      <c r="N16" s="9">
        <v>15</v>
      </c>
      <c r="O16" s="9" t="s">
        <v>1762</v>
      </c>
      <c r="P16" s="9"/>
      <c r="Q16" s="9" t="s">
        <v>718</v>
      </c>
      <c r="R16" s="9"/>
      <c r="S16" s="9" t="s">
        <v>852</v>
      </c>
    </row>
    <row r="17" spans="2:19" x14ac:dyDescent="0.3">
      <c r="B17" s="9" t="s">
        <v>1126</v>
      </c>
      <c r="C17" s="9" t="s">
        <v>2174</v>
      </c>
      <c r="D17" s="9" t="s">
        <v>2214</v>
      </c>
      <c r="H17" s="9" t="s">
        <v>1799</v>
      </c>
      <c r="I17" s="9" t="s">
        <v>2199</v>
      </c>
      <c r="J17" s="9"/>
      <c r="N17" s="9">
        <v>16</v>
      </c>
      <c r="O17" s="9" t="s">
        <v>2032</v>
      </c>
      <c r="P17" s="9"/>
      <c r="Q17" s="9" t="s">
        <v>719</v>
      </c>
      <c r="R17" s="9"/>
      <c r="S17" s="9" t="s">
        <v>850</v>
      </c>
    </row>
    <row r="18" spans="2:19" x14ac:dyDescent="0.3">
      <c r="B18" s="9" t="s">
        <v>2053</v>
      </c>
      <c r="C18" s="9" t="s">
        <v>2175</v>
      </c>
      <c r="D18" s="9" t="s">
        <v>2214</v>
      </c>
      <c r="H18" s="9" t="s">
        <v>1116</v>
      </c>
      <c r="I18" s="9" t="s">
        <v>2200</v>
      </c>
      <c r="J18" s="9"/>
      <c r="N18" s="9">
        <v>17</v>
      </c>
      <c r="O18" s="9" t="s">
        <v>1764</v>
      </c>
      <c r="P18" s="9"/>
      <c r="Q18" s="9" t="s">
        <v>720</v>
      </c>
      <c r="R18" s="9"/>
      <c r="S18" s="9" t="s">
        <v>856</v>
      </c>
    </row>
    <row r="19" spans="2:19" x14ac:dyDescent="0.3">
      <c r="B19" s="9" t="s">
        <v>1249</v>
      </c>
      <c r="C19" s="9" t="s">
        <v>2176</v>
      </c>
      <c r="D19" s="9" t="s">
        <v>1154</v>
      </c>
      <c r="H19" s="9" t="s">
        <v>1118</v>
      </c>
      <c r="I19" s="9" t="s">
        <v>2201</v>
      </c>
      <c r="J19" s="9"/>
      <c r="N19" s="9">
        <v>18</v>
      </c>
      <c r="O19" s="9" t="s">
        <v>1765</v>
      </c>
      <c r="P19" s="9"/>
      <c r="Q19" s="9" t="s">
        <v>721</v>
      </c>
      <c r="R19" s="9"/>
      <c r="S19" s="9" t="s">
        <v>857</v>
      </c>
    </row>
    <row r="20" spans="2:19" x14ac:dyDescent="0.3">
      <c r="B20" s="9" t="s">
        <v>1236</v>
      </c>
      <c r="C20" s="9" t="s">
        <v>2177</v>
      </c>
      <c r="D20" s="9" t="s">
        <v>1154</v>
      </c>
      <c r="H20" s="9" t="s">
        <v>1862</v>
      </c>
      <c r="I20" s="9" t="s">
        <v>2202</v>
      </c>
      <c r="J20" s="9"/>
      <c r="N20" s="9">
        <v>19</v>
      </c>
      <c r="O20" s="9" t="s">
        <v>1767</v>
      </c>
      <c r="P20" s="9"/>
      <c r="Q20" s="9" t="s">
        <v>722</v>
      </c>
      <c r="R20" s="9"/>
      <c r="S20" s="9" t="s">
        <v>858</v>
      </c>
    </row>
    <row r="21" spans="2:19" x14ac:dyDescent="0.3">
      <c r="B21" s="9"/>
      <c r="C21" s="9"/>
      <c r="D21" s="9"/>
      <c r="H21" s="9" t="s">
        <v>1887</v>
      </c>
      <c r="I21" s="9" t="s">
        <v>2203</v>
      </c>
      <c r="J21" s="9"/>
      <c r="N21" s="9">
        <v>20</v>
      </c>
      <c r="O21" s="9" t="s">
        <v>1769</v>
      </c>
      <c r="P21" s="9"/>
      <c r="Q21" s="9" t="s">
        <v>723</v>
      </c>
      <c r="R21" s="9"/>
      <c r="S21" s="9" t="s">
        <v>859</v>
      </c>
    </row>
    <row r="22" spans="2:19" x14ac:dyDescent="0.3">
      <c r="B22" s="9"/>
      <c r="C22" s="9"/>
      <c r="D22" s="9"/>
      <c r="H22" s="9" t="s">
        <v>1955</v>
      </c>
      <c r="I22" s="9" t="s">
        <v>2204</v>
      </c>
      <c r="J22" s="9"/>
      <c r="N22" s="9">
        <v>21</v>
      </c>
      <c r="O22" s="9" t="s">
        <v>2042</v>
      </c>
      <c r="P22" s="9"/>
      <c r="Q22" s="9" t="s">
        <v>724</v>
      </c>
      <c r="R22" s="9"/>
      <c r="S22" s="9" t="s">
        <v>850</v>
      </c>
    </row>
    <row r="23" spans="2:19" x14ac:dyDescent="0.3">
      <c r="B23" s="9"/>
      <c r="C23" s="9"/>
      <c r="D23" s="9"/>
      <c r="H23" s="9" t="s">
        <v>1971</v>
      </c>
      <c r="I23" s="9" t="s">
        <v>2205</v>
      </c>
      <c r="J23" s="9"/>
      <c r="N23" s="9">
        <v>22</v>
      </c>
      <c r="O23" s="9" t="s">
        <v>1771</v>
      </c>
      <c r="P23" s="9"/>
      <c r="Q23" s="9" t="s">
        <v>725</v>
      </c>
      <c r="R23" s="9"/>
      <c r="S23" s="9" t="s">
        <v>851</v>
      </c>
    </row>
    <row r="24" spans="2:19" x14ac:dyDescent="0.3">
      <c r="B24" s="9"/>
      <c r="C24" s="9"/>
      <c r="D24" s="9"/>
      <c r="H24" s="9" t="s">
        <v>1998</v>
      </c>
      <c r="I24" s="9" t="s">
        <v>2206</v>
      </c>
      <c r="J24" s="9"/>
      <c r="N24" s="9">
        <v>23</v>
      </c>
      <c r="O24" s="9" t="s">
        <v>1772</v>
      </c>
      <c r="P24" s="9"/>
      <c r="Q24" s="9" t="s">
        <v>895</v>
      </c>
      <c r="R24" s="9"/>
      <c r="S24" s="9" t="s">
        <v>858</v>
      </c>
    </row>
    <row r="25" spans="2:19" x14ac:dyDescent="0.3">
      <c r="B25" s="9"/>
      <c r="C25" s="9"/>
      <c r="D25" s="9"/>
      <c r="H25" s="9" t="s">
        <v>2006</v>
      </c>
      <c r="I25" s="9" t="s">
        <v>2207</v>
      </c>
      <c r="J25" s="9"/>
      <c r="N25" s="9">
        <v>24</v>
      </c>
      <c r="O25" s="9" t="s">
        <v>1770</v>
      </c>
      <c r="P25" s="9"/>
      <c r="Q25" s="9" t="s">
        <v>726</v>
      </c>
      <c r="R25" s="9"/>
      <c r="S25" s="9" t="s">
        <v>852</v>
      </c>
    </row>
    <row r="26" spans="2:19" x14ac:dyDescent="0.3">
      <c r="B26" s="9"/>
      <c r="C26" s="9"/>
      <c r="D26" s="9"/>
      <c r="H26" s="9" t="s">
        <v>2009</v>
      </c>
      <c r="I26" s="9" t="s">
        <v>2208</v>
      </c>
      <c r="J26" s="9"/>
      <c r="N26" s="9">
        <v>25</v>
      </c>
      <c r="O26" s="9" t="s">
        <v>1774</v>
      </c>
      <c r="P26" s="9"/>
      <c r="Q26" s="9" t="s">
        <v>727</v>
      </c>
      <c r="R26" s="9"/>
      <c r="S26" s="9" t="s">
        <v>859</v>
      </c>
    </row>
    <row r="27" spans="2:19" x14ac:dyDescent="0.3">
      <c r="B27" s="9"/>
      <c r="C27" s="9"/>
      <c r="D27" s="9"/>
      <c r="H27" s="9" t="s">
        <v>2014</v>
      </c>
      <c r="I27" s="9" t="s">
        <v>2209</v>
      </c>
      <c r="J27" s="9"/>
      <c r="N27" s="9">
        <v>26</v>
      </c>
      <c r="O27" s="9" t="s">
        <v>1777</v>
      </c>
      <c r="P27" s="9"/>
      <c r="Q27" s="9" t="s">
        <v>728</v>
      </c>
      <c r="R27" s="9"/>
      <c r="S27" s="9" t="s">
        <v>858</v>
      </c>
    </row>
    <row r="28" spans="2:19" x14ac:dyDescent="0.3">
      <c r="B28" s="9"/>
      <c r="C28" s="9"/>
      <c r="D28" s="9"/>
      <c r="H28" s="9" t="s">
        <v>2017</v>
      </c>
      <c r="I28" s="9" t="s">
        <v>2210</v>
      </c>
      <c r="J28" s="9"/>
      <c r="N28" s="9">
        <v>27</v>
      </c>
      <c r="O28" s="9" t="s">
        <v>1776</v>
      </c>
      <c r="P28" s="9"/>
      <c r="Q28" s="9" t="s">
        <v>729</v>
      </c>
      <c r="R28" s="9"/>
      <c r="S28" s="9" t="s">
        <v>852</v>
      </c>
    </row>
    <row r="29" spans="2:19" x14ac:dyDescent="0.3">
      <c r="B29" s="9"/>
      <c r="C29" s="9"/>
      <c r="D29" s="9"/>
      <c r="H29" s="9" t="s">
        <v>2023</v>
      </c>
      <c r="I29" s="9" t="s">
        <v>2211</v>
      </c>
      <c r="J29" s="9"/>
      <c r="N29" s="9">
        <v>28</v>
      </c>
      <c r="O29" s="9" t="s">
        <v>1779</v>
      </c>
      <c r="P29" s="9"/>
      <c r="Q29" s="9" t="s">
        <v>892</v>
      </c>
      <c r="R29" s="9"/>
      <c r="S29" s="9" t="s">
        <v>858</v>
      </c>
    </row>
    <row r="30" spans="2:19" x14ac:dyDescent="0.3">
      <c r="B30" s="9"/>
      <c r="C30" s="9"/>
      <c r="D30" s="9"/>
      <c r="H30" s="9" t="s">
        <v>1132</v>
      </c>
      <c r="I30" s="9" t="s">
        <v>2212</v>
      </c>
      <c r="J30" s="9"/>
      <c r="N30" s="9">
        <v>29</v>
      </c>
      <c r="O30" s="9" t="s">
        <v>1780</v>
      </c>
      <c r="P30" s="9"/>
      <c r="Q30" s="9" t="s">
        <v>730</v>
      </c>
      <c r="R30" s="9"/>
      <c r="S30" s="9" t="s">
        <v>860</v>
      </c>
    </row>
    <row r="31" spans="2:19" x14ac:dyDescent="0.3">
      <c r="B31" s="9"/>
      <c r="C31" s="9"/>
      <c r="D31" s="9"/>
      <c r="H31" s="9" t="s">
        <v>1135</v>
      </c>
      <c r="I31" s="9" t="s">
        <v>2213</v>
      </c>
      <c r="J31" s="9"/>
      <c r="N31" s="9">
        <v>30</v>
      </c>
      <c r="O31" s="9" t="s">
        <v>2043</v>
      </c>
      <c r="P31" s="9"/>
      <c r="Q31" s="9" t="s">
        <v>731</v>
      </c>
      <c r="R31" s="9"/>
      <c r="S31" s="9" t="s">
        <v>850</v>
      </c>
    </row>
    <row r="32" spans="2:19" x14ac:dyDescent="0.3">
      <c r="B32" s="9"/>
      <c r="C32" s="9"/>
      <c r="D32" s="9"/>
      <c r="H32" s="9" t="s">
        <v>1136</v>
      </c>
      <c r="I32" s="9" t="s">
        <v>2178</v>
      </c>
      <c r="J32" s="9"/>
      <c r="N32" s="9">
        <v>31</v>
      </c>
      <c r="O32" s="9" t="s">
        <v>2045</v>
      </c>
      <c r="P32" s="9"/>
      <c r="Q32" s="9" t="s">
        <v>732</v>
      </c>
      <c r="R32" s="9"/>
      <c r="S32" s="9" t="s">
        <v>850</v>
      </c>
    </row>
    <row r="33" spans="14:19" x14ac:dyDescent="0.3">
      <c r="N33" s="9">
        <v>32</v>
      </c>
      <c r="O33" s="9" t="s">
        <v>1783</v>
      </c>
      <c r="P33" s="9"/>
      <c r="Q33" s="9" t="s">
        <v>733</v>
      </c>
      <c r="R33" s="9"/>
      <c r="S33" s="9" t="s">
        <v>851</v>
      </c>
    </row>
    <row r="34" spans="14:19" x14ac:dyDescent="0.3">
      <c r="N34" s="9">
        <v>33</v>
      </c>
      <c r="O34" s="9" t="s">
        <v>1784</v>
      </c>
      <c r="P34" s="9"/>
      <c r="Q34" s="9" t="s">
        <v>734</v>
      </c>
      <c r="R34" s="9"/>
      <c r="S34" s="9" t="s">
        <v>858</v>
      </c>
    </row>
    <row r="35" spans="14:19" x14ac:dyDescent="0.3">
      <c r="N35" s="9">
        <v>34</v>
      </c>
      <c r="O35" s="9" t="s">
        <v>1782</v>
      </c>
      <c r="P35" s="9"/>
      <c r="Q35" s="9" t="s">
        <v>735</v>
      </c>
      <c r="R35" s="9"/>
      <c r="S35" s="9" t="s">
        <v>852</v>
      </c>
    </row>
    <row r="36" spans="14:19" x14ac:dyDescent="0.3">
      <c r="N36" s="9">
        <v>35</v>
      </c>
      <c r="O36" s="9" t="s">
        <v>1785</v>
      </c>
      <c r="P36" s="9"/>
      <c r="Q36" s="9" t="s">
        <v>736</v>
      </c>
      <c r="R36" s="9"/>
      <c r="S36" s="9" t="s">
        <v>852</v>
      </c>
    </row>
    <row r="37" spans="14:19" x14ac:dyDescent="0.3">
      <c r="N37" s="9">
        <v>36</v>
      </c>
      <c r="O37" s="9" t="s">
        <v>1743</v>
      </c>
      <c r="P37" s="9"/>
      <c r="Q37" s="9" t="s">
        <v>737</v>
      </c>
      <c r="R37" s="9"/>
      <c r="S37" s="9" t="s">
        <v>860</v>
      </c>
    </row>
    <row r="38" spans="14:19" x14ac:dyDescent="0.3">
      <c r="N38" s="9">
        <v>37</v>
      </c>
      <c r="O38" s="9" t="s">
        <v>2036</v>
      </c>
      <c r="P38" s="9"/>
      <c r="Q38" s="9" t="s">
        <v>738</v>
      </c>
      <c r="R38" s="9"/>
      <c r="S38" s="9" t="s">
        <v>850</v>
      </c>
    </row>
    <row r="39" spans="14:19" x14ac:dyDescent="0.3">
      <c r="N39" s="9">
        <v>38</v>
      </c>
      <c r="O39" s="9" t="s">
        <v>1788</v>
      </c>
      <c r="P39" s="9"/>
      <c r="Q39" s="9" t="s">
        <v>739</v>
      </c>
      <c r="R39" s="9"/>
      <c r="S39" s="9" t="s">
        <v>852</v>
      </c>
    </row>
    <row r="40" spans="14:19" x14ac:dyDescent="0.3">
      <c r="N40" s="9">
        <v>39</v>
      </c>
      <c r="O40" s="9" t="s">
        <v>1790</v>
      </c>
      <c r="P40" s="9"/>
      <c r="Q40" s="9" t="s">
        <v>740</v>
      </c>
      <c r="R40" s="9"/>
      <c r="S40" s="9" t="s">
        <v>859</v>
      </c>
    </row>
    <row r="41" spans="14:19" x14ac:dyDescent="0.3">
      <c r="N41" s="9">
        <v>40</v>
      </c>
      <c r="O41" s="9" t="s">
        <v>1794</v>
      </c>
      <c r="P41" s="9"/>
      <c r="Q41" s="9" t="s">
        <v>741</v>
      </c>
      <c r="R41" s="9"/>
      <c r="S41" s="9" t="s">
        <v>849</v>
      </c>
    </row>
    <row r="42" spans="14:19" x14ac:dyDescent="0.3">
      <c r="N42" s="9">
        <v>41</v>
      </c>
      <c r="O42" s="9" t="s">
        <v>1795</v>
      </c>
      <c r="P42" s="9"/>
      <c r="Q42" s="9" t="s">
        <v>742</v>
      </c>
      <c r="R42" s="9"/>
      <c r="S42" s="9" t="s">
        <v>852</v>
      </c>
    </row>
    <row r="43" spans="14:19" x14ac:dyDescent="0.3">
      <c r="N43" s="9">
        <v>42</v>
      </c>
      <c r="O43" s="9" t="s">
        <v>1796</v>
      </c>
      <c r="P43" s="9"/>
      <c r="Q43" s="9" t="s">
        <v>743</v>
      </c>
      <c r="R43" s="9"/>
      <c r="S43" s="9" t="s">
        <v>861</v>
      </c>
    </row>
    <row r="44" spans="14:19" x14ac:dyDescent="0.3">
      <c r="N44" s="9">
        <v>43</v>
      </c>
      <c r="O44" s="9" t="s">
        <v>1797</v>
      </c>
      <c r="P44" s="9"/>
      <c r="Q44" s="9" t="s">
        <v>744</v>
      </c>
      <c r="R44" s="9"/>
      <c r="S44" s="9" t="s">
        <v>852</v>
      </c>
    </row>
    <row r="45" spans="14:19" x14ac:dyDescent="0.3">
      <c r="N45" s="9">
        <v>44</v>
      </c>
      <c r="O45" s="9" t="s">
        <v>1798</v>
      </c>
      <c r="P45" s="9"/>
      <c r="Q45" s="9" t="s">
        <v>2218</v>
      </c>
      <c r="R45" s="9"/>
      <c r="S45" s="9" t="s">
        <v>2219</v>
      </c>
    </row>
    <row r="46" spans="14:19" x14ac:dyDescent="0.3">
      <c r="N46" s="9">
        <v>45</v>
      </c>
      <c r="O46" s="9" t="s">
        <v>1801</v>
      </c>
      <c r="P46" s="9"/>
      <c r="Q46" s="9" t="s">
        <v>2218</v>
      </c>
      <c r="R46" s="9"/>
      <c r="S46" s="9" t="s">
        <v>2219</v>
      </c>
    </row>
    <row r="47" spans="14:19" x14ac:dyDescent="0.3">
      <c r="N47" s="9">
        <v>46</v>
      </c>
      <c r="O47" s="9" t="s">
        <v>2046</v>
      </c>
      <c r="P47" s="9"/>
      <c r="Q47" s="9" t="s">
        <v>745</v>
      </c>
      <c r="R47" s="9"/>
      <c r="S47" s="9" t="s">
        <v>862</v>
      </c>
    </row>
    <row r="48" spans="14:19" x14ac:dyDescent="0.3">
      <c r="N48" s="9">
        <v>47</v>
      </c>
      <c r="O48" s="9" t="s">
        <v>2050</v>
      </c>
      <c r="P48" s="9"/>
      <c r="Q48" s="9" t="s">
        <v>746</v>
      </c>
      <c r="R48" s="9"/>
      <c r="S48" s="9" t="s">
        <v>863</v>
      </c>
    </row>
    <row r="49" spans="14:19" x14ac:dyDescent="0.3">
      <c r="N49" s="9">
        <v>48</v>
      </c>
      <c r="O49" s="9" t="s">
        <v>2052</v>
      </c>
      <c r="P49" s="9"/>
      <c r="Q49" s="9" t="s">
        <v>2219</v>
      </c>
      <c r="R49" s="9"/>
      <c r="S49" s="9" t="s">
        <v>2219</v>
      </c>
    </row>
    <row r="50" spans="14:19" x14ac:dyDescent="0.3">
      <c r="N50" s="9">
        <v>49</v>
      </c>
      <c r="O50" s="9" t="s">
        <v>1802</v>
      </c>
      <c r="P50" s="9"/>
      <c r="Q50" s="9" t="s">
        <v>747</v>
      </c>
      <c r="R50" s="9"/>
      <c r="S50" s="9" t="s">
        <v>864</v>
      </c>
    </row>
    <row r="51" spans="14:19" x14ac:dyDescent="0.3">
      <c r="N51" s="9">
        <v>50</v>
      </c>
      <c r="O51" s="9" t="s">
        <v>2055</v>
      </c>
      <c r="P51" s="9"/>
      <c r="Q51" s="9" t="s">
        <v>748</v>
      </c>
      <c r="R51" s="9"/>
      <c r="S51" s="9" t="s">
        <v>865</v>
      </c>
    </row>
    <row r="52" spans="14:19" x14ac:dyDescent="0.3">
      <c r="N52" s="9">
        <v>51</v>
      </c>
      <c r="O52" s="9" t="s">
        <v>1886</v>
      </c>
      <c r="P52" s="9"/>
      <c r="Q52" s="9" t="s">
        <v>749</v>
      </c>
      <c r="R52" s="9"/>
      <c r="S52" s="9" t="s">
        <v>864</v>
      </c>
    </row>
    <row r="53" spans="14:19" x14ac:dyDescent="0.3">
      <c r="N53" s="9">
        <v>52</v>
      </c>
      <c r="O53" s="9" t="s">
        <v>2056</v>
      </c>
      <c r="P53" s="9"/>
      <c r="Q53" s="9" t="s">
        <v>789</v>
      </c>
      <c r="R53" s="9"/>
      <c r="S53" s="9" t="s">
        <v>865</v>
      </c>
    </row>
    <row r="54" spans="14:19" x14ac:dyDescent="0.3">
      <c r="N54" s="9">
        <v>53</v>
      </c>
      <c r="O54" s="9" t="s">
        <v>2057</v>
      </c>
      <c r="P54" s="9"/>
      <c r="Q54" s="9" t="s">
        <v>750</v>
      </c>
      <c r="R54" s="9"/>
      <c r="S54" s="9" t="s">
        <v>865</v>
      </c>
    </row>
    <row r="55" spans="14:19" x14ac:dyDescent="0.3">
      <c r="N55" s="9">
        <v>54</v>
      </c>
      <c r="O55" s="9" t="s">
        <v>1804</v>
      </c>
      <c r="P55" s="9"/>
      <c r="Q55" s="9" t="s">
        <v>751</v>
      </c>
      <c r="R55" s="9"/>
      <c r="S55" s="9" t="s">
        <v>866</v>
      </c>
    </row>
    <row r="56" spans="14:19" x14ac:dyDescent="0.3">
      <c r="N56" s="9">
        <v>55</v>
      </c>
      <c r="O56" s="9" t="s">
        <v>1805</v>
      </c>
      <c r="P56" s="9"/>
      <c r="Q56" s="9" t="s">
        <v>752</v>
      </c>
      <c r="R56" s="9"/>
      <c r="S56" s="9" t="s">
        <v>864</v>
      </c>
    </row>
    <row r="57" spans="14:19" x14ac:dyDescent="0.3">
      <c r="N57" s="9">
        <v>56</v>
      </c>
      <c r="O57" s="9" t="s">
        <v>1894</v>
      </c>
      <c r="P57" s="9"/>
      <c r="Q57" s="9" t="s">
        <v>752</v>
      </c>
      <c r="R57" s="9"/>
      <c r="S57" s="9" t="s">
        <v>864</v>
      </c>
    </row>
    <row r="58" spans="14:19" x14ac:dyDescent="0.3">
      <c r="N58" s="9">
        <v>57</v>
      </c>
      <c r="O58" s="9" t="s">
        <v>1808</v>
      </c>
      <c r="P58" s="9"/>
      <c r="Q58" s="9" t="s">
        <v>753</v>
      </c>
      <c r="R58" s="9"/>
      <c r="S58" s="9" t="s">
        <v>867</v>
      </c>
    </row>
    <row r="59" spans="14:19" x14ac:dyDescent="0.3">
      <c r="N59" s="9">
        <v>58</v>
      </c>
      <c r="O59" s="9" t="s">
        <v>1814</v>
      </c>
      <c r="P59" s="9"/>
      <c r="Q59" s="9" t="s">
        <v>754</v>
      </c>
      <c r="R59" s="9"/>
      <c r="S59" s="9" t="s">
        <v>866</v>
      </c>
    </row>
    <row r="60" spans="14:19" x14ac:dyDescent="0.3">
      <c r="N60" s="9">
        <v>59</v>
      </c>
      <c r="O60" s="9" t="s">
        <v>1815</v>
      </c>
      <c r="P60" s="9"/>
      <c r="Q60" s="9" t="s">
        <v>755</v>
      </c>
      <c r="R60" s="9"/>
      <c r="S60" s="9" t="s">
        <v>864</v>
      </c>
    </row>
    <row r="61" spans="14:19" x14ac:dyDescent="0.3">
      <c r="N61" s="9">
        <v>60</v>
      </c>
      <c r="O61" s="9" t="s">
        <v>1816</v>
      </c>
      <c r="P61" s="9"/>
      <c r="Q61" s="9" t="s">
        <v>756</v>
      </c>
      <c r="R61" s="9"/>
      <c r="S61" s="9" t="s">
        <v>868</v>
      </c>
    </row>
    <row r="62" spans="14:19" x14ac:dyDescent="0.3">
      <c r="N62" s="9">
        <v>61</v>
      </c>
      <c r="O62" s="9" t="s">
        <v>2060</v>
      </c>
      <c r="P62" s="9"/>
      <c r="Q62" s="9" t="s">
        <v>757</v>
      </c>
      <c r="R62" s="9"/>
      <c r="S62" s="9" t="s">
        <v>865</v>
      </c>
    </row>
    <row r="63" spans="14:19" x14ac:dyDescent="0.3">
      <c r="N63" s="9">
        <v>62</v>
      </c>
      <c r="O63" s="9" t="s">
        <v>1819</v>
      </c>
      <c r="P63" s="9"/>
      <c r="Q63" s="9" t="s">
        <v>758</v>
      </c>
      <c r="R63" s="9"/>
      <c r="S63" s="9" t="s">
        <v>866</v>
      </c>
    </row>
    <row r="64" spans="14:19" x14ac:dyDescent="0.3">
      <c r="N64" s="9">
        <v>63</v>
      </c>
      <c r="O64" s="9" t="s">
        <v>1820</v>
      </c>
      <c r="P64" s="9"/>
      <c r="Q64" s="9" t="s">
        <v>759</v>
      </c>
      <c r="R64" s="9"/>
      <c r="S64" s="9" t="s">
        <v>864</v>
      </c>
    </row>
    <row r="65" spans="14:19" x14ac:dyDescent="0.3">
      <c r="N65" s="9">
        <v>64</v>
      </c>
      <c r="O65" s="9" t="s">
        <v>2059</v>
      </c>
      <c r="P65" s="9"/>
      <c r="Q65" s="9" t="s">
        <v>760</v>
      </c>
      <c r="R65" s="9"/>
      <c r="S65" s="9" t="s">
        <v>869</v>
      </c>
    </row>
    <row r="66" spans="14:19" x14ac:dyDescent="0.3">
      <c r="N66" s="9">
        <v>65</v>
      </c>
      <c r="O66" s="9" t="s">
        <v>1822</v>
      </c>
      <c r="P66" s="9"/>
      <c r="Q66" s="9" t="s">
        <v>761</v>
      </c>
      <c r="R66" s="9"/>
      <c r="S66" s="9" t="s">
        <v>870</v>
      </c>
    </row>
    <row r="67" spans="14:19" x14ac:dyDescent="0.3">
      <c r="N67" s="9">
        <v>66</v>
      </c>
      <c r="O67" s="9" t="s">
        <v>1821</v>
      </c>
      <c r="P67" s="9"/>
      <c r="Q67" s="9" t="s">
        <v>762</v>
      </c>
      <c r="R67" s="9"/>
      <c r="S67" s="9" t="s">
        <v>868</v>
      </c>
    </row>
    <row r="68" spans="14:19" x14ac:dyDescent="0.3">
      <c r="N68" s="9">
        <v>67</v>
      </c>
      <c r="O68" s="9" t="s">
        <v>2061</v>
      </c>
      <c r="P68" s="9"/>
      <c r="Q68" s="9" t="s">
        <v>763</v>
      </c>
      <c r="R68" s="9"/>
      <c r="S68" s="9" t="s">
        <v>865</v>
      </c>
    </row>
    <row r="69" spans="14:19" x14ac:dyDescent="0.3">
      <c r="N69" s="9">
        <v>68</v>
      </c>
      <c r="O69" s="9" t="s">
        <v>1823</v>
      </c>
      <c r="P69" s="9"/>
      <c r="Q69" s="9" t="s">
        <v>764</v>
      </c>
      <c r="R69" s="9"/>
      <c r="S69" s="9" t="s">
        <v>866</v>
      </c>
    </row>
    <row r="70" spans="14:19" x14ac:dyDescent="0.3">
      <c r="N70" s="9">
        <v>69</v>
      </c>
      <c r="O70" s="9" t="s">
        <v>1824</v>
      </c>
      <c r="P70" s="9"/>
      <c r="Q70" s="9" t="s">
        <v>799</v>
      </c>
      <c r="R70" s="9"/>
      <c r="S70" s="9" t="s">
        <v>878</v>
      </c>
    </row>
    <row r="71" spans="14:19" x14ac:dyDescent="0.3">
      <c r="N71" s="9">
        <v>70</v>
      </c>
      <c r="O71" s="9" t="s">
        <v>1825</v>
      </c>
      <c r="P71" s="9"/>
      <c r="Q71" s="9" t="s">
        <v>765</v>
      </c>
      <c r="R71" s="9"/>
      <c r="S71" s="9" t="s">
        <v>864</v>
      </c>
    </row>
    <row r="72" spans="14:19" x14ac:dyDescent="0.3">
      <c r="N72" s="9">
        <v>71</v>
      </c>
      <c r="O72" s="9" t="s">
        <v>1916</v>
      </c>
      <c r="P72" s="9"/>
      <c r="Q72" s="9" t="s">
        <v>766</v>
      </c>
      <c r="R72" s="9"/>
      <c r="S72" s="9" t="s">
        <v>867</v>
      </c>
    </row>
    <row r="73" spans="14:19" x14ac:dyDescent="0.3">
      <c r="N73" s="9">
        <v>72</v>
      </c>
      <c r="O73" s="9" t="s">
        <v>1829</v>
      </c>
      <c r="P73" s="9"/>
      <c r="Q73" s="9" t="s">
        <v>767</v>
      </c>
      <c r="R73" s="9"/>
      <c r="S73" s="9" t="s">
        <v>871</v>
      </c>
    </row>
    <row r="74" spans="14:19" x14ac:dyDescent="0.3">
      <c r="N74" s="9">
        <v>73</v>
      </c>
      <c r="O74" s="9" t="s">
        <v>1831</v>
      </c>
      <c r="P74" s="9"/>
      <c r="Q74" s="9" t="s">
        <v>768</v>
      </c>
      <c r="R74" s="9"/>
      <c r="S74" s="9" t="s">
        <v>867</v>
      </c>
    </row>
    <row r="75" spans="14:19" x14ac:dyDescent="0.3">
      <c r="N75" s="9">
        <v>74</v>
      </c>
      <c r="O75" s="9" t="s">
        <v>1835</v>
      </c>
      <c r="P75" s="9"/>
      <c r="Q75" s="9" t="s">
        <v>769</v>
      </c>
      <c r="R75" s="9"/>
      <c r="S75" s="9" t="s">
        <v>870</v>
      </c>
    </row>
    <row r="76" spans="14:19" x14ac:dyDescent="0.3">
      <c r="N76" s="9">
        <v>75</v>
      </c>
      <c r="O76" s="9" t="s">
        <v>1833</v>
      </c>
      <c r="P76" s="9"/>
      <c r="Q76" s="9" t="s">
        <v>770</v>
      </c>
      <c r="R76" s="9"/>
      <c r="S76" s="9" t="s">
        <v>868</v>
      </c>
    </row>
    <row r="77" spans="14:19" x14ac:dyDescent="0.3">
      <c r="N77" s="9">
        <v>76</v>
      </c>
      <c r="O77" s="9" t="s">
        <v>1837</v>
      </c>
      <c r="P77" s="9"/>
      <c r="Q77" s="9" t="s">
        <v>771</v>
      </c>
      <c r="R77" s="9"/>
      <c r="S77" s="9" t="s">
        <v>867</v>
      </c>
    </row>
    <row r="78" spans="14:19" x14ac:dyDescent="0.3">
      <c r="N78" s="9">
        <v>77</v>
      </c>
      <c r="O78" s="9" t="s">
        <v>1838</v>
      </c>
      <c r="P78" s="9"/>
      <c r="Q78" s="9" t="s">
        <v>772</v>
      </c>
      <c r="R78" s="9"/>
      <c r="S78" s="9" t="s">
        <v>871</v>
      </c>
    </row>
    <row r="79" spans="14:19" x14ac:dyDescent="0.3">
      <c r="N79" s="9">
        <v>78</v>
      </c>
      <c r="O79" s="9" t="s">
        <v>1836</v>
      </c>
      <c r="P79" s="9"/>
      <c r="Q79" s="9" t="s">
        <v>773</v>
      </c>
      <c r="R79" s="9"/>
      <c r="S79" s="9" t="s">
        <v>868</v>
      </c>
    </row>
    <row r="80" spans="14:19" x14ac:dyDescent="0.3">
      <c r="N80" s="9">
        <v>79</v>
      </c>
      <c r="O80" s="9" t="s">
        <v>1839</v>
      </c>
      <c r="P80" s="9"/>
      <c r="Q80" s="9" t="s">
        <v>774</v>
      </c>
      <c r="R80" s="9"/>
      <c r="S80" s="9" t="s">
        <v>868</v>
      </c>
    </row>
    <row r="81" spans="14:19" x14ac:dyDescent="0.3">
      <c r="N81" s="9">
        <v>80</v>
      </c>
      <c r="O81" s="9" t="s">
        <v>1841</v>
      </c>
      <c r="P81" s="9"/>
      <c r="Q81" s="9" t="s">
        <v>893</v>
      </c>
      <c r="R81" s="9"/>
      <c r="S81" s="9" t="s">
        <v>879</v>
      </c>
    </row>
    <row r="82" spans="14:19" x14ac:dyDescent="0.3">
      <c r="N82" s="9">
        <v>81</v>
      </c>
      <c r="O82" s="9" t="s">
        <v>1845</v>
      </c>
      <c r="P82" s="9"/>
      <c r="Q82" s="9" t="s">
        <v>775</v>
      </c>
      <c r="R82" s="9"/>
      <c r="S82" s="9" t="s">
        <v>867</v>
      </c>
    </row>
    <row r="83" spans="14:19" x14ac:dyDescent="0.3">
      <c r="N83" s="9">
        <v>82</v>
      </c>
      <c r="O83" s="9" t="s">
        <v>1848</v>
      </c>
      <c r="P83" s="9"/>
      <c r="Q83" s="9" t="s">
        <v>776</v>
      </c>
      <c r="R83" s="9"/>
      <c r="S83" s="9" t="s">
        <v>867</v>
      </c>
    </row>
    <row r="84" spans="14:19" x14ac:dyDescent="0.3">
      <c r="N84" s="9">
        <v>83</v>
      </c>
      <c r="O84" s="9" t="s">
        <v>1849</v>
      </c>
      <c r="P84" s="9"/>
      <c r="Q84" s="9" t="s">
        <v>777</v>
      </c>
      <c r="R84" s="9"/>
      <c r="S84" s="9" t="s">
        <v>870</v>
      </c>
    </row>
    <row r="85" spans="14:19" x14ac:dyDescent="0.3">
      <c r="N85" s="9">
        <v>84</v>
      </c>
      <c r="O85" s="9" t="s">
        <v>1846</v>
      </c>
      <c r="P85" s="9"/>
      <c r="Q85" s="9" t="s">
        <v>778</v>
      </c>
      <c r="R85" s="9"/>
      <c r="S85" s="9" t="s">
        <v>868</v>
      </c>
    </row>
    <row r="86" spans="14:19" x14ac:dyDescent="0.3">
      <c r="N86" s="9">
        <v>85</v>
      </c>
      <c r="O86" s="9" t="s">
        <v>1850</v>
      </c>
      <c r="P86" s="9"/>
      <c r="Q86" s="9" t="s">
        <v>779</v>
      </c>
      <c r="R86" s="9"/>
      <c r="S86" s="9" t="s">
        <v>872</v>
      </c>
    </row>
    <row r="87" spans="14:19" x14ac:dyDescent="0.3">
      <c r="N87" s="9">
        <v>86</v>
      </c>
      <c r="O87" s="9" t="s">
        <v>1851</v>
      </c>
      <c r="P87" s="9"/>
      <c r="Q87" s="9" t="s">
        <v>780</v>
      </c>
      <c r="R87" s="9"/>
      <c r="S87" s="9" t="s">
        <v>864</v>
      </c>
    </row>
    <row r="88" spans="14:19" x14ac:dyDescent="0.3">
      <c r="N88" s="9">
        <v>87</v>
      </c>
      <c r="O88" s="9" t="s">
        <v>1854</v>
      </c>
      <c r="P88" s="9"/>
      <c r="Q88" s="9" t="s">
        <v>781</v>
      </c>
      <c r="R88" s="9"/>
      <c r="S88" s="9" t="s">
        <v>868</v>
      </c>
    </row>
    <row r="89" spans="14:19" x14ac:dyDescent="0.3">
      <c r="N89" s="9">
        <v>88</v>
      </c>
      <c r="O89" s="9" t="s">
        <v>1857</v>
      </c>
      <c r="P89" s="9"/>
      <c r="Q89" s="9" t="s">
        <v>782</v>
      </c>
      <c r="R89" s="9"/>
      <c r="S89" s="9" t="s">
        <v>873</v>
      </c>
    </row>
    <row r="90" spans="14:19" x14ac:dyDescent="0.3">
      <c r="N90" s="9">
        <v>89</v>
      </c>
      <c r="O90" s="9" t="s">
        <v>2064</v>
      </c>
      <c r="P90" s="9"/>
      <c r="Q90" s="9" t="s">
        <v>783</v>
      </c>
      <c r="R90" s="9"/>
      <c r="S90" s="9" t="s">
        <v>874</v>
      </c>
    </row>
    <row r="91" spans="14:19" x14ac:dyDescent="0.3">
      <c r="N91" s="9">
        <v>90</v>
      </c>
      <c r="O91" s="9" t="s">
        <v>1858</v>
      </c>
      <c r="P91" s="9"/>
      <c r="Q91" s="9" t="s">
        <v>784</v>
      </c>
      <c r="R91" s="9"/>
      <c r="S91" s="9" t="s">
        <v>875</v>
      </c>
    </row>
    <row r="92" spans="14:19" x14ac:dyDescent="0.3">
      <c r="N92" s="9">
        <v>91</v>
      </c>
      <c r="O92" s="9" t="s">
        <v>1860</v>
      </c>
      <c r="P92" s="9"/>
      <c r="Q92" s="9" t="s">
        <v>894</v>
      </c>
      <c r="R92" s="9"/>
      <c r="S92" s="9" t="s">
        <v>883</v>
      </c>
    </row>
    <row r="93" spans="14:19" x14ac:dyDescent="0.3">
      <c r="N93" s="9">
        <v>92</v>
      </c>
      <c r="O93" s="9" t="s">
        <v>2092</v>
      </c>
      <c r="P93" s="9"/>
      <c r="Q93" s="9" t="s">
        <v>785</v>
      </c>
      <c r="R93" s="9"/>
      <c r="S93" s="9" t="s">
        <v>2219</v>
      </c>
    </row>
    <row r="94" spans="14:19" x14ac:dyDescent="0.3">
      <c r="N94" s="9">
        <v>93</v>
      </c>
      <c r="O94" s="9" t="s">
        <v>2096</v>
      </c>
      <c r="P94" s="9"/>
      <c r="Q94" s="9" t="s">
        <v>876</v>
      </c>
      <c r="R94" s="9"/>
      <c r="S94" s="9" t="s">
        <v>2219</v>
      </c>
    </row>
    <row r="95" spans="14:19" x14ac:dyDescent="0.3">
      <c r="N95" s="9">
        <v>94</v>
      </c>
      <c r="O95" s="9" t="s">
        <v>1869</v>
      </c>
      <c r="P95" s="9"/>
      <c r="Q95" s="9" t="s">
        <v>710</v>
      </c>
      <c r="R95" s="9"/>
      <c r="S95" s="9" t="s">
        <v>852</v>
      </c>
    </row>
    <row r="96" spans="14:19" x14ac:dyDescent="0.3">
      <c r="N96" s="9">
        <v>95</v>
      </c>
      <c r="O96" s="9" t="s">
        <v>1863</v>
      </c>
      <c r="P96" s="9"/>
      <c r="Q96" s="9" t="s">
        <v>2218</v>
      </c>
      <c r="R96" s="9"/>
      <c r="S96" s="9" t="s">
        <v>2219</v>
      </c>
    </row>
    <row r="97" spans="14:19" x14ac:dyDescent="0.3">
      <c r="N97" s="9">
        <v>96</v>
      </c>
      <c r="O97" s="9" t="s">
        <v>1871</v>
      </c>
      <c r="P97" s="9"/>
      <c r="Q97" s="9" t="s">
        <v>786</v>
      </c>
      <c r="R97" s="9"/>
      <c r="S97" s="9" t="s">
        <v>849</v>
      </c>
    </row>
    <row r="98" spans="14:19" x14ac:dyDescent="0.3">
      <c r="N98" s="9">
        <v>97</v>
      </c>
      <c r="O98" s="9" t="s">
        <v>1872</v>
      </c>
      <c r="P98" s="9"/>
      <c r="Q98" s="9" t="s">
        <v>787</v>
      </c>
      <c r="R98" s="9"/>
      <c r="S98" s="9" t="s">
        <v>851</v>
      </c>
    </row>
    <row r="99" spans="14:19" x14ac:dyDescent="0.3">
      <c r="N99" s="9">
        <v>98</v>
      </c>
      <c r="O99" s="9" t="s">
        <v>1864</v>
      </c>
      <c r="P99" s="9"/>
      <c r="Q99" s="9" t="s">
        <v>2218</v>
      </c>
      <c r="R99" s="9"/>
      <c r="S99" s="9" t="s">
        <v>2219</v>
      </c>
    </row>
    <row r="100" spans="14:19" x14ac:dyDescent="0.3">
      <c r="N100" s="9">
        <v>99</v>
      </c>
      <c r="O100" s="9" t="s">
        <v>1876</v>
      </c>
      <c r="P100" s="9"/>
      <c r="Q100" s="9" t="s">
        <v>718</v>
      </c>
      <c r="R100" s="9"/>
      <c r="S100" s="9" t="s">
        <v>852</v>
      </c>
    </row>
    <row r="101" spans="14:19" x14ac:dyDescent="0.3">
      <c r="N101" s="9">
        <v>100</v>
      </c>
      <c r="O101" s="9" t="s">
        <v>2069</v>
      </c>
      <c r="P101" s="9"/>
      <c r="Q101" s="9" t="s">
        <v>719</v>
      </c>
      <c r="R101" s="9"/>
      <c r="S101" s="9" t="s">
        <v>850</v>
      </c>
    </row>
    <row r="102" spans="14:19" x14ac:dyDescent="0.3">
      <c r="N102" s="9">
        <v>101</v>
      </c>
      <c r="O102" s="9" t="s">
        <v>1888</v>
      </c>
      <c r="P102" s="9"/>
      <c r="Q102" s="9" t="s">
        <v>788</v>
      </c>
      <c r="R102" s="9"/>
      <c r="S102" s="9" t="s">
        <v>868</v>
      </c>
    </row>
    <row r="103" spans="14:19" x14ac:dyDescent="0.3">
      <c r="N103" s="9">
        <v>102</v>
      </c>
      <c r="O103" s="9" t="s">
        <v>2074</v>
      </c>
      <c r="P103" s="9"/>
      <c r="Q103" s="9" t="s">
        <v>789</v>
      </c>
      <c r="R103" s="9"/>
      <c r="S103" s="9" t="s">
        <v>865</v>
      </c>
    </row>
    <row r="104" spans="14:19" x14ac:dyDescent="0.3">
      <c r="N104" s="9">
        <v>103</v>
      </c>
      <c r="O104" s="9" t="s">
        <v>1889</v>
      </c>
      <c r="P104" s="9"/>
      <c r="Q104" s="9" t="s">
        <v>790</v>
      </c>
      <c r="R104" s="9"/>
      <c r="S104" s="9" t="s">
        <v>866</v>
      </c>
    </row>
    <row r="105" spans="14:19" x14ac:dyDescent="0.3">
      <c r="N105" s="9">
        <v>104</v>
      </c>
      <c r="O105" s="9" t="s">
        <v>1891</v>
      </c>
      <c r="P105" s="9"/>
      <c r="Q105" s="9" t="s">
        <v>791</v>
      </c>
      <c r="R105" s="9"/>
      <c r="S105" s="9" t="s">
        <v>864</v>
      </c>
    </row>
    <row r="106" spans="14:19" x14ac:dyDescent="0.3">
      <c r="N106" s="9">
        <v>105</v>
      </c>
      <c r="O106" s="9" t="s">
        <v>2076</v>
      </c>
      <c r="P106" s="9"/>
      <c r="Q106" s="9" t="s">
        <v>750</v>
      </c>
      <c r="R106" s="9"/>
      <c r="S106" s="9" t="s">
        <v>865</v>
      </c>
    </row>
    <row r="107" spans="14:19" x14ac:dyDescent="0.3">
      <c r="N107" s="9">
        <v>106</v>
      </c>
      <c r="O107" s="9" t="s">
        <v>1893</v>
      </c>
      <c r="P107" s="9"/>
      <c r="Q107" s="9" t="s">
        <v>751</v>
      </c>
      <c r="R107" s="9"/>
      <c r="S107" s="9" t="s">
        <v>866</v>
      </c>
    </row>
    <row r="108" spans="14:19" x14ac:dyDescent="0.3">
      <c r="N108" s="9">
        <v>107</v>
      </c>
      <c r="O108" s="9" t="s">
        <v>1896</v>
      </c>
      <c r="P108" s="9"/>
      <c r="Q108" s="9" t="s">
        <v>753</v>
      </c>
      <c r="R108" s="9"/>
      <c r="S108" s="9" t="s">
        <v>867</v>
      </c>
    </row>
    <row r="109" spans="14:19" x14ac:dyDescent="0.3">
      <c r="N109" s="9">
        <v>108</v>
      </c>
      <c r="O109" s="9" t="s">
        <v>1895</v>
      </c>
      <c r="P109" s="9"/>
      <c r="Q109" s="9" t="s">
        <v>792</v>
      </c>
      <c r="R109" s="9"/>
      <c r="S109" s="9" t="s">
        <v>868</v>
      </c>
    </row>
    <row r="110" spans="14:19" x14ac:dyDescent="0.3">
      <c r="N110" s="9">
        <v>109</v>
      </c>
      <c r="O110" s="9" t="s">
        <v>2078</v>
      </c>
      <c r="P110" s="9"/>
      <c r="Q110" s="9" t="s">
        <v>793</v>
      </c>
      <c r="R110" s="9"/>
      <c r="S110" s="9" t="s">
        <v>865</v>
      </c>
    </row>
    <row r="111" spans="14:19" x14ac:dyDescent="0.3">
      <c r="N111" s="9">
        <v>110</v>
      </c>
      <c r="O111" s="9" t="s">
        <v>1898</v>
      </c>
      <c r="P111" s="9"/>
      <c r="Q111" s="9" t="s">
        <v>754</v>
      </c>
      <c r="R111" s="9"/>
      <c r="S111" s="9" t="s">
        <v>866</v>
      </c>
    </row>
    <row r="112" spans="14:19" x14ac:dyDescent="0.3">
      <c r="N112" s="9">
        <v>111</v>
      </c>
      <c r="O112" s="9" t="s">
        <v>1899</v>
      </c>
      <c r="P112" s="9"/>
      <c r="Q112" s="9" t="s">
        <v>755</v>
      </c>
      <c r="R112" s="9"/>
      <c r="S112" s="9" t="s">
        <v>864</v>
      </c>
    </row>
    <row r="113" spans="14:19" x14ac:dyDescent="0.3">
      <c r="N113" s="9">
        <v>112</v>
      </c>
      <c r="O113" s="9" t="s">
        <v>1901</v>
      </c>
      <c r="P113" s="9"/>
      <c r="Q113" s="9" t="s">
        <v>794</v>
      </c>
      <c r="R113" s="9"/>
      <c r="S113" s="9" t="s">
        <v>867</v>
      </c>
    </row>
    <row r="114" spans="14:19" x14ac:dyDescent="0.3">
      <c r="N114" s="9">
        <v>113</v>
      </c>
      <c r="O114" s="9" t="s">
        <v>1903</v>
      </c>
      <c r="P114" s="9"/>
      <c r="Q114" s="9" t="s">
        <v>795</v>
      </c>
      <c r="R114" s="9"/>
      <c r="S114" s="9" t="s">
        <v>877</v>
      </c>
    </row>
    <row r="115" spans="14:19" x14ac:dyDescent="0.3">
      <c r="N115" s="9">
        <v>114</v>
      </c>
      <c r="O115" s="9" t="s">
        <v>1900</v>
      </c>
      <c r="P115" s="9"/>
      <c r="Q115" s="9" t="s">
        <v>756</v>
      </c>
      <c r="R115" s="9"/>
      <c r="S115" s="9" t="s">
        <v>868</v>
      </c>
    </row>
    <row r="116" spans="14:19" x14ac:dyDescent="0.3">
      <c r="N116" s="9">
        <v>115</v>
      </c>
      <c r="O116" s="9" t="s">
        <v>1904</v>
      </c>
      <c r="P116" s="9"/>
      <c r="Q116" s="9" t="s">
        <v>758</v>
      </c>
      <c r="R116" s="9"/>
      <c r="S116" s="9" t="s">
        <v>866</v>
      </c>
    </row>
    <row r="117" spans="14:19" x14ac:dyDescent="0.3">
      <c r="N117" s="9">
        <v>116</v>
      </c>
      <c r="O117" s="9" t="s">
        <v>1905</v>
      </c>
      <c r="P117" s="9"/>
      <c r="Q117" s="9" t="s">
        <v>759</v>
      </c>
      <c r="R117" s="9"/>
      <c r="S117" s="9" t="s">
        <v>864</v>
      </c>
    </row>
    <row r="118" spans="14:19" x14ac:dyDescent="0.3">
      <c r="N118" s="9">
        <v>117</v>
      </c>
      <c r="O118" s="9" t="s">
        <v>1907</v>
      </c>
      <c r="P118" s="9"/>
      <c r="Q118" s="9" t="s">
        <v>761</v>
      </c>
      <c r="R118" s="9"/>
      <c r="S118" s="9" t="s">
        <v>870</v>
      </c>
    </row>
    <row r="119" spans="14:19" x14ac:dyDescent="0.3">
      <c r="N119" s="9">
        <v>118</v>
      </c>
      <c r="O119" s="9" t="s">
        <v>1906</v>
      </c>
      <c r="P119" s="9"/>
      <c r="Q119" s="9" t="s">
        <v>762</v>
      </c>
      <c r="R119" s="9"/>
      <c r="S119" s="9" t="s">
        <v>868</v>
      </c>
    </row>
    <row r="120" spans="14:19" x14ac:dyDescent="0.3">
      <c r="N120" s="9">
        <v>119</v>
      </c>
      <c r="O120" s="9" t="s">
        <v>1908</v>
      </c>
      <c r="P120" s="9"/>
      <c r="Q120" s="9" t="s">
        <v>796</v>
      </c>
      <c r="R120" s="9"/>
      <c r="S120" s="9" t="s">
        <v>878</v>
      </c>
    </row>
    <row r="121" spans="14:19" x14ac:dyDescent="0.3">
      <c r="N121" s="9">
        <v>120</v>
      </c>
      <c r="O121" s="9" t="s">
        <v>2080</v>
      </c>
      <c r="P121" s="9"/>
      <c r="Q121" s="9" t="s">
        <v>763</v>
      </c>
      <c r="R121" s="9"/>
      <c r="S121" s="9" t="s">
        <v>865</v>
      </c>
    </row>
    <row r="122" spans="14:19" x14ac:dyDescent="0.3">
      <c r="N122" s="9">
        <v>121</v>
      </c>
      <c r="O122" s="9" t="s">
        <v>1909</v>
      </c>
      <c r="P122" s="9"/>
      <c r="Q122" s="9" t="s">
        <v>797</v>
      </c>
      <c r="R122" s="9"/>
      <c r="S122" s="9" t="s">
        <v>864</v>
      </c>
    </row>
    <row r="123" spans="14:19" x14ac:dyDescent="0.3">
      <c r="N123" s="9">
        <v>122</v>
      </c>
      <c r="O123" s="9" t="s">
        <v>1910</v>
      </c>
      <c r="P123" s="9"/>
      <c r="Q123" s="9" t="s">
        <v>798</v>
      </c>
      <c r="R123" s="9"/>
      <c r="S123" s="9" t="s">
        <v>868</v>
      </c>
    </row>
    <row r="124" spans="14:19" x14ac:dyDescent="0.3">
      <c r="N124" s="9">
        <v>123</v>
      </c>
      <c r="O124" s="9" t="s">
        <v>1911</v>
      </c>
      <c r="P124" s="9"/>
      <c r="Q124" s="9" t="s">
        <v>799</v>
      </c>
      <c r="R124" s="9"/>
      <c r="S124" s="9" t="s">
        <v>878</v>
      </c>
    </row>
    <row r="125" spans="14:19" x14ac:dyDescent="0.3">
      <c r="N125" s="9">
        <v>124</v>
      </c>
      <c r="O125" s="9" t="s">
        <v>1912</v>
      </c>
      <c r="P125" s="9"/>
      <c r="Q125" s="9" t="s">
        <v>800</v>
      </c>
      <c r="R125" s="9"/>
      <c r="S125" s="9" t="s">
        <v>866</v>
      </c>
    </row>
    <row r="126" spans="14:19" x14ac:dyDescent="0.3">
      <c r="N126" s="9">
        <v>125</v>
      </c>
      <c r="O126" s="9" t="s">
        <v>1913</v>
      </c>
      <c r="P126" s="9"/>
      <c r="Q126" s="9" t="s">
        <v>765</v>
      </c>
      <c r="R126" s="9"/>
      <c r="S126" s="9" t="s">
        <v>864</v>
      </c>
    </row>
    <row r="127" spans="14:19" x14ac:dyDescent="0.3">
      <c r="N127" s="9">
        <v>126</v>
      </c>
      <c r="O127" s="9" t="s">
        <v>1918</v>
      </c>
      <c r="P127" s="9"/>
      <c r="Q127" s="9" t="s">
        <v>767</v>
      </c>
      <c r="R127" s="9"/>
      <c r="S127" s="9" t="s">
        <v>871</v>
      </c>
    </row>
    <row r="128" spans="14:19" x14ac:dyDescent="0.3">
      <c r="N128" s="9">
        <v>127</v>
      </c>
      <c r="O128" s="9" t="s">
        <v>1914</v>
      </c>
      <c r="P128" s="9"/>
      <c r="Q128" s="9" t="s">
        <v>801</v>
      </c>
      <c r="R128" s="9"/>
      <c r="S128" s="9" t="s">
        <v>868</v>
      </c>
    </row>
    <row r="129" spans="14:19" x14ac:dyDescent="0.3">
      <c r="N129" s="9">
        <v>128</v>
      </c>
      <c r="O129" s="9" t="s">
        <v>1920</v>
      </c>
      <c r="P129" s="9"/>
      <c r="Q129" s="9" t="s">
        <v>768</v>
      </c>
      <c r="R129" s="9"/>
      <c r="S129" s="9" t="s">
        <v>867</v>
      </c>
    </row>
    <row r="130" spans="14:19" x14ac:dyDescent="0.3">
      <c r="N130" s="9">
        <v>129</v>
      </c>
      <c r="O130" s="9" t="s">
        <v>1923</v>
      </c>
      <c r="P130" s="9"/>
      <c r="Q130" s="9" t="s">
        <v>769</v>
      </c>
      <c r="R130" s="9"/>
      <c r="S130" s="9" t="s">
        <v>870</v>
      </c>
    </row>
    <row r="131" spans="14:19" x14ac:dyDescent="0.3">
      <c r="N131" s="9">
        <v>130</v>
      </c>
      <c r="O131" s="9" t="s">
        <v>1926</v>
      </c>
      <c r="P131" s="9"/>
      <c r="Q131" s="9" t="s">
        <v>772</v>
      </c>
      <c r="R131" s="9"/>
      <c r="S131" s="9" t="s">
        <v>871</v>
      </c>
    </row>
    <row r="132" spans="14:19" x14ac:dyDescent="0.3">
      <c r="N132" s="9">
        <v>131</v>
      </c>
      <c r="O132" s="9" t="s">
        <v>1925</v>
      </c>
      <c r="P132" s="9"/>
      <c r="Q132" s="9" t="s">
        <v>773</v>
      </c>
      <c r="R132" s="9"/>
      <c r="S132" s="9" t="s">
        <v>868</v>
      </c>
    </row>
    <row r="133" spans="14:19" x14ac:dyDescent="0.3">
      <c r="N133" s="9">
        <v>132</v>
      </c>
      <c r="O133" s="9" t="s">
        <v>1928</v>
      </c>
      <c r="P133" s="9"/>
      <c r="Q133" s="9" t="s">
        <v>802</v>
      </c>
      <c r="R133" s="9"/>
      <c r="S133" s="9" t="s">
        <v>872</v>
      </c>
    </row>
    <row r="134" spans="14:19" x14ac:dyDescent="0.3">
      <c r="N134" s="9">
        <v>133</v>
      </c>
      <c r="O134" s="9" t="s">
        <v>1929</v>
      </c>
      <c r="P134" s="9"/>
      <c r="Q134" s="9" t="s">
        <v>803</v>
      </c>
      <c r="R134" s="9"/>
      <c r="S134" s="9" t="s">
        <v>864</v>
      </c>
    </row>
    <row r="135" spans="14:19" x14ac:dyDescent="0.3">
      <c r="N135" s="9">
        <v>134</v>
      </c>
      <c r="O135" s="9" t="s">
        <v>1931</v>
      </c>
      <c r="P135" s="9"/>
      <c r="Q135" s="9" t="s">
        <v>804</v>
      </c>
      <c r="R135" s="9"/>
      <c r="S135" s="9" t="s">
        <v>866</v>
      </c>
    </row>
    <row r="136" spans="14:19" x14ac:dyDescent="0.3">
      <c r="N136" s="9">
        <v>135</v>
      </c>
      <c r="O136" s="9" t="s">
        <v>1933</v>
      </c>
      <c r="P136" s="9"/>
      <c r="Q136" s="9" t="s">
        <v>805</v>
      </c>
      <c r="R136" s="9"/>
      <c r="S136" s="9" t="s">
        <v>864</v>
      </c>
    </row>
    <row r="137" spans="14:19" x14ac:dyDescent="0.3">
      <c r="N137" s="9">
        <v>136</v>
      </c>
      <c r="O137" s="9" t="s">
        <v>1935</v>
      </c>
      <c r="P137" s="9"/>
      <c r="Q137" s="9" t="s">
        <v>806</v>
      </c>
      <c r="R137" s="9"/>
      <c r="S137" s="9" t="s">
        <v>867</v>
      </c>
    </row>
    <row r="138" spans="14:19" x14ac:dyDescent="0.3">
      <c r="N138" s="9">
        <v>137</v>
      </c>
      <c r="O138" s="9" t="s">
        <v>1934</v>
      </c>
      <c r="P138" s="9"/>
      <c r="Q138" s="9" t="s">
        <v>807</v>
      </c>
      <c r="R138" s="9"/>
      <c r="S138" s="9" t="s">
        <v>868</v>
      </c>
    </row>
    <row r="139" spans="14:19" x14ac:dyDescent="0.3">
      <c r="N139" s="9">
        <v>138</v>
      </c>
      <c r="O139" s="9" t="s">
        <v>1939</v>
      </c>
      <c r="P139" s="9"/>
      <c r="Q139" s="9" t="s">
        <v>775</v>
      </c>
      <c r="R139" s="9"/>
      <c r="S139" s="9" t="s">
        <v>867</v>
      </c>
    </row>
    <row r="140" spans="14:19" x14ac:dyDescent="0.3">
      <c r="N140" s="9">
        <v>139</v>
      </c>
      <c r="O140" s="9" t="s">
        <v>1943</v>
      </c>
      <c r="P140" s="9"/>
      <c r="Q140" s="9" t="s">
        <v>808</v>
      </c>
      <c r="R140" s="9"/>
      <c r="S140" s="9" t="s">
        <v>879</v>
      </c>
    </row>
    <row r="141" spans="14:19" x14ac:dyDescent="0.3">
      <c r="N141" s="9">
        <v>140</v>
      </c>
      <c r="O141" s="9" t="s">
        <v>1945</v>
      </c>
      <c r="P141" s="9"/>
      <c r="Q141" s="9" t="s">
        <v>809</v>
      </c>
      <c r="R141" s="9"/>
      <c r="S141" s="9" t="s">
        <v>870</v>
      </c>
    </row>
    <row r="142" spans="14:19" x14ac:dyDescent="0.3">
      <c r="N142" s="9">
        <v>141</v>
      </c>
      <c r="O142" s="9" t="s">
        <v>1946</v>
      </c>
      <c r="P142" s="9"/>
      <c r="Q142" s="9" t="s">
        <v>810</v>
      </c>
      <c r="R142" s="9"/>
      <c r="S142" s="9" t="s">
        <v>880</v>
      </c>
    </row>
    <row r="143" spans="14:19" x14ac:dyDescent="0.3">
      <c r="N143" s="9">
        <v>142</v>
      </c>
      <c r="O143" s="9" t="s">
        <v>1947</v>
      </c>
      <c r="P143" s="9"/>
      <c r="Q143" s="9" t="s">
        <v>811</v>
      </c>
      <c r="R143" s="9"/>
      <c r="S143" s="9" t="s">
        <v>881</v>
      </c>
    </row>
    <row r="144" spans="14:19" x14ac:dyDescent="0.3">
      <c r="N144" s="9">
        <v>143</v>
      </c>
      <c r="O144" s="9" t="s">
        <v>1948</v>
      </c>
      <c r="P144" s="9"/>
      <c r="Q144" s="9" t="s">
        <v>812</v>
      </c>
      <c r="R144" s="9"/>
      <c r="S144" s="9" t="s">
        <v>868</v>
      </c>
    </row>
    <row r="145" spans="14:19" x14ac:dyDescent="0.3">
      <c r="N145" s="9">
        <v>144</v>
      </c>
      <c r="O145" s="9" t="s">
        <v>1950</v>
      </c>
      <c r="P145" s="9"/>
      <c r="Q145" s="9" t="s">
        <v>813</v>
      </c>
      <c r="R145" s="9"/>
      <c r="S145" s="9" t="s">
        <v>867</v>
      </c>
    </row>
    <row r="146" spans="14:19" x14ac:dyDescent="0.3">
      <c r="N146" s="9">
        <v>145</v>
      </c>
      <c r="O146" s="9" t="s">
        <v>1954</v>
      </c>
      <c r="P146" s="9"/>
      <c r="Q146" s="9" t="s">
        <v>814</v>
      </c>
      <c r="R146" s="9"/>
      <c r="S146" s="9" t="s">
        <v>873</v>
      </c>
    </row>
    <row r="147" spans="14:19" x14ac:dyDescent="0.3">
      <c r="N147" s="9">
        <v>146</v>
      </c>
      <c r="O147" s="9" t="s">
        <v>1956</v>
      </c>
      <c r="P147" s="9"/>
      <c r="Q147" s="9" t="s">
        <v>815</v>
      </c>
      <c r="R147" s="9"/>
      <c r="S147" s="9" t="s">
        <v>882</v>
      </c>
    </row>
    <row r="148" spans="14:19" x14ac:dyDescent="0.3">
      <c r="N148" s="9">
        <v>147</v>
      </c>
      <c r="O148" s="9" t="s">
        <v>1957</v>
      </c>
      <c r="P148" s="9"/>
      <c r="Q148" s="9" t="s">
        <v>816</v>
      </c>
      <c r="R148" s="9"/>
      <c r="S148" s="9" t="s">
        <v>883</v>
      </c>
    </row>
    <row r="149" spans="14:19" x14ac:dyDescent="0.3">
      <c r="N149" s="9">
        <v>148</v>
      </c>
      <c r="O149" s="9" t="s">
        <v>1959</v>
      </c>
      <c r="P149" s="9"/>
      <c r="Q149" s="9" t="s">
        <v>817</v>
      </c>
      <c r="R149" s="9"/>
      <c r="S149" s="9" t="s">
        <v>884</v>
      </c>
    </row>
    <row r="150" spans="14:19" x14ac:dyDescent="0.3">
      <c r="N150" s="9">
        <v>149</v>
      </c>
      <c r="O150" s="9" t="s">
        <v>1961</v>
      </c>
      <c r="P150" s="9"/>
      <c r="Q150" s="9" t="s">
        <v>818</v>
      </c>
      <c r="R150" s="9"/>
      <c r="S150" s="9" t="s">
        <v>873</v>
      </c>
    </row>
    <row r="151" spans="14:19" x14ac:dyDescent="0.3">
      <c r="N151" s="9">
        <v>150</v>
      </c>
      <c r="O151" s="9" t="s">
        <v>1962</v>
      </c>
      <c r="P151" s="9"/>
      <c r="Q151" s="9" t="s">
        <v>819</v>
      </c>
      <c r="R151" s="9"/>
      <c r="S151" s="9" t="s">
        <v>883</v>
      </c>
    </row>
    <row r="152" spans="14:19" x14ac:dyDescent="0.3">
      <c r="N152" s="9">
        <v>151</v>
      </c>
      <c r="O152" s="9" t="s">
        <v>1963</v>
      </c>
      <c r="P152" s="9"/>
      <c r="Q152" s="9" t="s">
        <v>820</v>
      </c>
      <c r="R152" s="9"/>
      <c r="S152" s="9" t="s">
        <v>883</v>
      </c>
    </row>
    <row r="153" spans="14:19" x14ac:dyDescent="0.3">
      <c r="N153" s="9">
        <v>152</v>
      </c>
      <c r="O153" s="9" t="s">
        <v>1964</v>
      </c>
      <c r="P153" s="9"/>
      <c r="Q153" s="9" t="s">
        <v>821</v>
      </c>
      <c r="R153" s="9"/>
      <c r="S153" s="9" t="s">
        <v>883</v>
      </c>
    </row>
    <row r="154" spans="14:19" x14ac:dyDescent="0.3">
      <c r="N154" s="9">
        <v>153</v>
      </c>
      <c r="O154" s="9" t="s">
        <v>1965</v>
      </c>
      <c r="P154" s="9"/>
      <c r="Q154" s="9" t="s">
        <v>896</v>
      </c>
      <c r="R154" s="9"/>
      <c r="S154" s="9" t="s">
        <v>873</v>
      </c>
    </row>
    <row r="155" spans="14:19" x14ac:dyDescent="0.3">
      <c r="N155" s="9">
        <v>154</v>
      </c>
      <c r="O155" s="9" t="s">
        <v>1966</v>
      </c>
      <c r="P155" s="9"/>
      <c r="Q155" s="9" t="s">
        <v>822</v>
      </c>
      <c r="R155" s="9"/>
      <c r="S155" s="9" t="s">
        <v>885</v>
      </c>
    </row>
    <row r="156" spans="14:19" x14ac:dyDescent="0.3">
      <c r="N156" s="9">
        <v>155</v>
      </c>
      <c r="O156" s="9" t="s">
        <v>1968</v>
      </c>
      <c r="P156" s="9"/>
      <c r="Q156" s="9" t="s">
        <v>823</v>
      </c>
      <c r="R156" s="9"/>
      <c r="S156" s="9" t="s">
        <v>884</v>
      </c>
    </row>
    <row r="157" spans="14:19" x14ac:dyDescent="0.3">
      <c r="N157" s="9">
        <v>156</v>
      </c>
      <c r="O157" s="9" t="s">
        <v>2082</v>
      </c>
      <c r="P157" s="9"/>
      <c r="Q157" s="9" t="s">
        <v>824</v>
      </c>
      <c r="R157" s="9"/>
      <c r="S157" s="9" t="s">
        <v>874</v>
      </c>
    </row>
    <row r="158" spans="14:19" x14ac:dyDescent="0.3">
      <c r="N158" s="9">
        <v>157</v>
      </c>
      <c r="O158" s="9" t="s">
        <v>2084</v>
      </c>
      <c r="P158" s="9"/>
      <c r="Q158" s="9" t="s">
        <v>825</v>
      </c>
      <c r="R158" s="9"/>
      <c r="S158" s="9" t="s">
        <v>874</v>
      </c>
    </row>
    <row r="159" spans="14:19" x14ac:dyDescent="0.3">
      <c r="N159" s="9">
        <v>158</v>
      </c>
      <c r="O159" s="9" t="s">
        <v>1970</v>
      </c>
      <c r="P159" s="9"/>
      <c r="Q159" s="9" t="s">
        <v>826</v>
      </c>
      <c r="R159" s="9"/>
      <c r="S159" s="9" t="s">
        <v>886</v>
      </c>
    </row>
    <row r="160" spans="14:19" x14ac:dyDescent="0.3">
      <c r="N160" s="9">
        <v>159</v>
      </c>
      <c r="O160" s="9" t="s">
        <v>1973</v>
      </c>
      <c r="P160" s="9"/>
      <c r="Q160" s="9" t="s">
        <v>826</v>
      </c>
      <c r="R160" s="9"/>
      <c r="S160" s="9" t="s">
        <v>886</v>
      </c>
    </row>
    <row r="161" spans="14:19" x14ac:dyDescent="0.3">
      <c r="N161" s="9">
        <v>160</v>
      </c>
      <c r="O161" s="9" t="s">
        <v>1974</v>
      </c>
      <c r="P161" s="9"/>
      <c r="Q161" s="9" t="s">
        <v>827</v>
      </c>
      <c r="R161" s="9"/>
      <c r="S161" s="9" t="s">
        <v>887</v>
      </c>
    </row>
    <row r="162" spans="14:19" x14ac:dyDescent="0.3">
      <c r="N162" s="9">
        <v>161</v>
      </c>
      <c r="O162" s="9" t="s">
        <v>1975</v>
      </c>
      <c r="P162" s="9"/>
      <c r="Q162" s="9" t="s">
        <v>828</v>
      </c>
      <c r="R162" s="9"/>
      <c r="S162" s="9" t="s">
        <v>886</v>
      </c>
    </row>
    <row r="163" spans="14:19" x14ac:dyDescent="0.3">
      <c r="N163" s="9">
        <v>162</v>
      </c>
      <c r="O163" s="9" t="s">
        <v>1977</v>
      </c>
      <c r="P163" s="9"/>
      <c r="Q163" s="9" t="s">
        <v>829</v>
      </c>
      <c r="R163" s="9"/>
      <c r="S163" s="9" t="s">
        <v>888</v>
      </c>
    </row>
    <row r="164" spans="14:19" x14ac:dyDescent="0.3">
      <c r="N164" s="9">
        <v>163</v>
      </c>
      <c r="O164" s="9" t="s">
        <v>1976</v>
      </c>
      <c r="P164" s="9"/>
      <c r="Q164" s="9" t="s">
        <v>830</v>
      </c>
      <c r="R164" s="9"/>
      <c r="S164" s="9" t="s">
        <v>887</v>
      </c>
    </row>
    <row r="165" spans="14:19" x14ac:dyDescent="0.3">
      <c r="N165" s="9">
        <v>164</v>
      </c>
      <c r="O165" s="9" t="s">
        <v>1979</v>
      </c>
      <c r="P165" s="9"/>
      <c r="Q165" s="9" t="s">
        <v>831</v>
      </c>
      <c r="R165" s="9"/>
      <c r="S165" s="9" t="s">
        <v>886</v>
      </c>
    </row>
    <row r="166" spans="14:19" x14ac:dyDescent="0.3">
      <c r="N166" s="9">
        <v>165</v>
      </c>
      <c r="O166" s="9" t="s">
        <v>1981</v>
      </c>
      <c r="P166" s="9"/>
      <c r="Q166" s="9" t="s">
        <v>832</v>
      </c>
      <c r="R166" s="9"/>
      <c r="S166" s="9" t="s">
        <v>888</v>
      </c>
    </row>
    <row r="167" spans="14:19" x14ac:dyDescent="0.3">
      <c r="N167" s="9">
        <v>166</v>
      </c>
      <c r="O167" s="9" t="s">
        <v>1982</v>
      </c>
      <c r="P167" s="9"/>
      <c r="Q167" s="9" t="s">
        <v>833</v>
      </c>
      <c r="R167" s="9"/>
      <c r="S167" s="9" t="s">
        <v>889</v>
      </c>
    </row>
    <row r="168" spans="14:19" x14ac:dyDescent="0.3">
      <c r="N168" s="9">
        <v>167</v>
      </c>
      <c r="O168" s="9" t="s">
        <v>1980</v>
      </c>
      <c r="P168" s="9"/>
      <c r="Q168" s="9" t="s">
        <v>834</v>
      </c>
      <c r="R168" s="9"/>
      <c r="S168" s="9" t="s">
        <v>887</v>
      </c>
    </row>
    <row r="169" spans="14:19" x14ac:dyDescent="0.3">
      <c r="N169" s="9">
        <v>168</v>
      </c>
      <c r="O169" s="9" t="s">
        <v>1984</v>
      </c>
      <c r="P169" s="9"/>
      <c r="Q169" s="9" t="s">
        <v>835</v>
      </c>
      <c r="R169" s="9"/>
      <c r="S169" s="9" t="s">
        <v>886</v>
      </c>
    </row>
    <row r="170" spans="14:19" x14ac:dyDescent="0.3">
      <c r="N170" s="9">
        <v>169</v>
      </c>
      <c r="O170" s="9" t="s">
        <v>1985</v>
      </c>
      <c r="P170" s="9"/>
      <c r="Q170" s="9" t="s">
        <v>836</v>
      </c>
      <c r="R170" s="9"/>
      <c r="S170" s="9" t="s">
        <v>888</v>
      </c>
    </row>
    <row r="171" spans="14:19" x14ac:dyDescent="0.3">
      <c r="N171" s="9">
        <v>170</v>
      </c>
      <c r="O171" s="9" t="s">
        <v>1986</v>
      </c>
      <c r="P171" s="9"/>
      <c r="Q171" s="9" t="s">
        <v>837</v>
      </c>
      <c r="R171" s="9"/>
      <c r="S171" s="9" t="s">
        <v>889</v>
      </c>
    </row>
    <row r="172" spans="14:19" x14ac:dyDescent="0.3">
      <c r="N172" s="9">
        <v>171</v>
      </c>
      <c r="O172" s="9" t="s">
        <v>1988</v>
      </c>
      <c r="P172" s="9"/>
      <c r="Q172" s="9" t="s">
        <v>838</v>
      </c>
      <c r="R172" s="9"/>
      <c r="S172" s="9" t="s">
        <v>886</v>
      </c>
    </row>
    <row r="173" spans="14:19" x14ac:dyDescent="0.3">
      <c r="N173" s="9">
        <v>172</v>
      </c>
      <c r="O173" s="9" t="s">
        <v>1989</v>
      </c>
      <c r="P173" s="9"/>
      <c r="Q173" s="9" t="s">
        <v>839</v>
      </c>
      <c r="R173" s="9"/>
      <c r="S173" s="9" t="s">
        <v>887</v>
      </c>
    </row>
    <row r="174" spans="14:19" x14ac:dyDescent="0.3">
      <c r="N174" s="9">
        <v>173</v>
      </c>
      <c r="O174" s="9" t="s">
        <v>1992</v>
      </c>
      <c r="P174" s="9"/>
      <c r="Q174" s="9" t="s">
        <v>840</v>
      </c>
      <c r="R174" s="9"/>
      <c r="S174" s="9" t="s">
        <v>890</v>
      </c>
    </row>
    <row r="175" spans="14:19" x14ac:dyDescent="0.3">
      <c r="N175" s="9">
        <v>174</v>
      </c>
      <c r="O175" s="9" t="s">
        <v>1993</v>
      </c>
      <c r="P175" s="9"/>
      <c r="Q175" s="9" t="s">
        <v>841</v>
      </c>
      <c r="R175" s="9"/>
      <c r="S175" s="9" t="s">
        <v>889</v>
      </c>
    </row>
    <row r="176" spans="14:19" x14ac:dyDescent="0.3">
      <c r="N176" s="9">
        <v>175</v>
      </c>
      <c r="O176" s="9" t="s">
        <v>1994</v>
      </c>
      <c r="P176" s="9"/>
      <c r="Q176" s="9" t="s">
        <v>897</v>
      </c>
      <c r="R176" s="9"/>
      <c r="S176" s="9" t="s">
        <v>898</v>
      </c>
    </row>
    <row r="177" spans="14:19" x14ac:dyDescent="0.3">
      <c r="N177" s="9">
        <v>176</v>
      </c>
      <c r="O177" s="9" t="s">
        <v>1995</v>
      </c>
      <c r="P177" s="9"/>
      <c r="Q177" s="9" t="s">
        <v>899</v>
      </c>
      <c r="R177" s="9"/>
      <c r="S177" s="9" t="s">
        <v>888</v>
      </c>
    </row>
    <row r="178" spans="14:19" x14ac:dyDescent="0.3">
      <c r="N178" s="9">
        <v>177</v>
      </c>
      <c r="O178" s="9" t="s">
        <v>1996</v>
      </c>
      <c r="P178" s="9"/>
      <c r="Q178" s="9" t="s">
        <v>842</v>
      </c>
      <c r="R178" s="9"/>
      <c r="S178" s="9" t="s">
        <v>887</v>
      </c>
    </row>
    <row r="179" spans="14:19" x14ac:dyDescent="0.3">
      <c r="N179" s="9">
        <v>178</v>
      </c>
      <c r="O179" s="9" t="s">
        <v>1997</v>
      </c>
      <c r="P179" s="9"/>
      <c r="Q179" s="9" t="s">
        <v>843</v>
      </c>
      <c r="R179" s="9"/>
      <c r="S179" s="9" t="s">
        <v>849</v>
      </c>
    </row>
    <row r="180" spans="14:19" x14ac:dyDescent="0.3">
      <c r="N180" s="9">
        <v>179</v>
      </c>
      <c r="O180" s="9" t="s">
        <v>1999</v>
      </c>
      <c r="P180" s="9"/>
      <c r="Q180" s="9" t="s">
        <v>733</v>
      </c>
      <c r="R180" s="9"/>
      <c r="S180" s="9" t="s">
        <v>851</v>
      </c>
    </row>
    <row r="181" spans="14:19" x14ac:dyDescent="0.3">
      <c r="N181" s="9">
        <v>180</v>
      </c>
      <c r="O181" s="9" t="s">
        <v>2001</v>
      </c>
      <c r="P181" s="9"/>
      <c r="Q181" s="9" t="s">
        <v>844</v>
      </c>
      <c r="R181" s="9"/>
      <c r="S181" s="9" t="s">
        <v>851</v>
      </c>
    </row>
    <row r="182" spans="14:19" x14ac:dyDescent="0.3">
      <c r="N182" s="9">
        <v>181</v>
      </c>
      <c r="O182" s="9" t="s">
        <v>2002</v>
      </c>
      <c r="P182" s="9"/>
      <c r="Q182" s="9" t="s">
        <v>845</v>
      </c>
      <c r="R182" s="9"/>
      <c r="S182" s="9" t="s">
        <v>849</v>
      </c>
    </row>
    <row r="183" spans="14:19" x14ac:dyDescent="0.3">
      <c r="N183" s="9">
        <v>182</v>
      </c>
      <c r="O183" s="9" t="s">
        <v>2085</v>
      </c>
      <c r="P183" s="9"/>
      <c r="Q183" s="9" t="s">
        <v>846</v>
      </c>
      <c r="R183" s="9"/>
      <c r="S183" s="9" t="s">
        <v>865</v>
      </c>
    </row>
    <row r="184" spans="14:19" x14ac:dyDescent="0.3">
      <c r="N184" s="9">
        <v>183</v>
      </c>
      <c r="O184" s="9" t="s">
        <v>2011</v>
      </c>
      <c r="P184" s="9"/>
      <c r="Q184" s="9" t="s">
        <v>900</v>
      </c>
      <c r="R184" s="9"/>
      <c r="S184" s="9" t="s">
        <v>887</v>
      </c>
    </row>
    <row r="185" spans="14:19" x14ac:dyDescent="0.3">
      <c r="N185" s="9">
        <v>184</v>
      </c>
      <c r="O185" s="9" t="s">
        <v>2015</v>
      </c>
      <c r="P185" s="9"/>
      <c r="Q185" s="9" t="s">
        <v>784</v>
      </c>
      <c r="R185" s="9"/>
      <c r="S185" s="9" t="s">
        <v>875</v>
      </c>
    </row>
    <row r="186" spans="14:19" x14ac:dyDescent="0.3">
      <c r="N186" s="9">
        <v>185</v>
      </c>
      <c r="O186" s="9" t="s">
        <v>2013</v>
      </c>
      <c r="P186" s="9"/>
      <c r="Q186" s="9" t="s">
        <v>832</v>
      </c>
      <c r="R186" s="9"/>
      <c r="S186" s="9" t="s">
        <v>888</v>
      </c>
    </row>
    <row r="187" spans="14:19" x14ac:dyDescent="0.3">
      <c r="N187" s="9">
        <v>186</v>
      </c>
      <c r="O187" s="9" t="s">
        <v>2088</v>
      </c>
      <c r="P187" s="9"/>
      <c r="Q187" s="9" t="s">
        <v>847</v>
      </c>
      <c r="R187" s="9"/>
      <c r="S187" s="9" t="s">
        <v>874</v>
      </c>
    </row>
    <row r="188" spans="14:19" x14ac:dyDescent="0.3">
      <c r="N188" s="9">
        <v>187</v>
      </c>
      <c r="O188" s="9" t="s">
        <v>2016</v>
      </c>
      <c r="P188" s="9"/>
      <c r="Q188" s="9" t="s">
        <v>2219</v>
      </c>
      <c r="R188" s="9"/>
      <c r="S188" s="9" t="s">
        <v>2219</v>
      </c>
    </row>
    <row r="189" spans="14:19" x14ac:dyDescent="0.3">
      <c r="N189" s="9">
        <v>188</v>
      </c>
      <c r="O189" s="9" t="s">
        <v>2019</v>
      </c>
      <c r="P189" s="9"/>
      <c r="Q189" s="9" t="s">
        <v>2219</v>
      </c>
      <c r="R189" s="9"/>
      <c r="S189" s="9" t="s">
        <v>2219</v>
      </c>
    </row>
    <row r="190" spans="14:19" x14ac:dyDescent="0.3">
      <c r="N190" s="9">
        <v>189</v>
      </c>
      <c r="O190" s="9" t="s">
        <v>2027</v>
      </c>
      <c r="P190" s="9"/>
      <c r="Q190" s="9" t="s">
        <v>848</v>
      </c>
      <c r="R190" s="9"/>
      <c r="S190" s="9" t="s">
        <v>891</v>
      </c>
    </row>
    <row r="191" spans="14:19" x14ac:dyDescent="0.3">
      <c r="N191" s="9">
        <v>192</v>
      </c>
      <c r="O191" s="9" t="s">
        <v>1874</v>
      </c>
      <c r="P191" s="9"/>
      <c r="Q191" s="9" t="s">
        <v>2220</v>
      </c>
      <c r="R191" s="9"/>
      <c r="S191" s="9" t="s">
        <v>858</v>
      </c>
    </row>
    <row r="192" spans="14:19" x14ac:dyDescent="0.3">
      <c r="N192" s="9">
        <v>193</v>
      </c>
      <c r="O192" s="9" t="s">
        <v>1892</v>
      </c>
      <c r="P192" s="9"/>
      <c r="Q192" s="9" t="s">
        <v>2221</v>
      </c>
      <c r="R192" s="9"/>
      <c r="S192" s="9" t="s">
        <v>868</v>
      </c>
    </row>
    <row r="193" spans="14:19" x14ac:dyDescent="0.3">
      <c r="N193" s="9">
        <v>194</v>
      </c>
      <c r="O193" s="9" t="s">
        <v>1855</v>
      </c>
      <c r="P193" s="9"/>
      <c r="Q193" s="9" t="s">
        <v>2222</v>
      </c>
      <c r="R193" s="9"/>
      <c r="S193" s="9" t="s">
        <v>870</v>
      </c>
    </row>
    <row r="194" spans="14:19" x14ac:dyDescent="0.3">
      <c r="N194" s="9">
        <v>195</v>
      </c>
      <c r="O194" s="9" t="s">
        <v>1751</v>
      </c>
      <c r="P194" s="9"/>
      <c r="Q194" s="9" t="s">
        <v>2223</v>
      </c>
      <c r="R194" s="9"/>
      <c r="S194" s="9" t="s">
        <v>851</v>
      </c>
    </row>
    <row r="195" spans="14:19" x14ac:dyDescent="0.3">
      <c r="N195" s="9">
        <v>196</v>
      </c>
      <c r="O195" s="9" t="s">
        <v>1812</v>
      </c>
      <c r="P195" s="9"/>
      <c r="Q195" s="9" t="s">
        <v>2225</v>
      </c>
      <c r="R195" s="9"/>
      <c r="S195" s="9" t="s">
        <v>868</v>
      </c>
    </row>
    <row r="196" spans="14:19" x14ac:dyDescent="0.3">
      <c r="N196" s="9">
        <v>197</v>
      </c>
      <c r="O196" s="9" t="s">
        <v>1813</v>
      </c>
      <c r="P196" s="9"/>
      <c r="Q196" s="9" t="s">
        <v>2224</v>
      </c>
      <c r="R196" s="9"/>
      <c r="S196" s="9" t="s">
        <v>880</v>
      </c>
    </row>
    <row r="197" spans="14:19" x14ac:dyDescent="0.3">
      <c r="N197" s="9">
        <v>198</v>
      </c>
      <c r="O197" s="9" t="s">
        <v>1766</v>
      </c>
      <c r="P197" s="9"/>
      <c r="Q197" s="9" t="s">
        <v>2226</v>
      </c>
      <c r="R197" s="9"/>
      <c r="S197" s="9" t="s">
        <v>852</v>
      </c>
    </row>
    <row r="198" spans="14:19" x14ac:dyDescent="0.3">
      <c r="N198" s="9">
        <v>199</v>
      </c>
      <c r="O198" s="9" t="s">
        <v>1868</v>
      </c>
      <c r="P198" s="9"/>
      <c r="Q198" s="9" t="s">
        <v>708</v>
      </c>
      <c r="R198" s="9"/>
      <c r="S198" s="9" t="s">
        <v>849</v>
      </c>
    </row>
    <row r="199" spans="14:19" x14ac:dyDescent="0.3">
      <c r="N199" s="9">
        <v>200</v>
      </c>
      <c r="O199" s="9" t="s">
        <v>1921</v>
      </c>
      <c r="P199" s="9"/>
      <c r="Q199" s="9" t="s">
        <v>770</v>
      </c>
      <c r="R199" s="9"/>
      <c r="S199" s="9" t="s">
        <v>868</v>
      </c>
    </row>
    <row r="200" spans="14:19" x14ac:dyDescent="0.3">
      <c r="N200" s="9">
        <v>201</v>
      </c>
      <c r="O200" s="9" t="s">
        <v>2062</v>
      </c>
      <c r="P200" s="9"/>
      <c r="Q200" s="9" t="s">
        <v>2227</v>
      </c>
      <c r="R200" s="9"/>
      <c r="S200" s="9" t="s">
        <v>865</v>
      </c>
    </row>
    <row r="201" spans="14:19" x14ac:dyDescent="0.3">
      <c r="N201" s="9">
        <v>202</v>
      </c>
      <c r="O201" s="9" t="s">
        <v>1781</v>
      </c>
      <c r="P201" s="9"/>
      <c r="Q201" s="9" t="s">
        <v>2228</v>
      </c>
      <c r="R201" s="9"/>
      <c r="S201" s="9" t="s">
        <v>849</v>
      </c>
    </row>
    <row r="202" spans="14:19" x14ac:dyDescent="0.3">
      <c r="N202" s="9">
        <v>203</v>
      </c>
      <c r="O202" s="9" t="s">
        <v>1983</v>
      </c>
      <c r="P202" s="9"/>
      <c r="Q202" s="9" t="s">
        <v>848</v>
      </c>
      <c r="R202" s="9"/>
      <c r="S202" s="9" t="s">
        <v>890</v>
      </c>
    </row>
    <row r="203" spans="14:19" x14ac:dyDescent="0.3">
      <c r="N203" s="9">
        <v>204</v>
      </c>
      <c r="O203" s="9" t="s">
        <v>2012</v>
      </c>
      <c r="P203" s="9"/>
      <c r="Q203" s="9" t="s">
        <v>2229</v>
      </c>
      <c r="R203" s="9"/>
      <c r="S203" s="9" t="s">
        <v>1612</v>
      </c>
    </row>
    <row r="204" spans="14:19" x14ac:dyDescent="0.3">
      <c r="N204" s="9">
        <v>205</v>
      </c>
      <c r="O204" s="9" t="s">
        <v>1817</v>
      </c>
      <c r="P204" s="9"/>
      <c r="Q204" s="9" t="s">
        <v>794</v>
      </c>
      <c r="R204" s="9"/>
      <c r="S204" s="9" t="s">
        <v>867</v>
      </c>
    </row>
    <row r="205" spans="14:19" x14ac:dyDescent="0.3">
      <c r="N205" s="9">
        <v>206</v>
      </c>
      <c r="O205" s="9" t="s">
        <v>1826</v>
      </c>
      <c r="P205" s="9"/>
      <c r="Q205" s="9" t="s">
        <v>801</v>
      </c>
      <c r="R205" s="9"/>
      <c r="S205" s="9" t="s">
        <v>868</v>
      </c>
    </row>
    <row r="206" spans="14:19" x14ac:dyDescent="0.3">
      <c r="N206" s="9">
        <v>207</v>
      </c>
      <c r="O206" s="9" t="s">
        <v>1866</v>
      </c>
      <c r="P206" s="9"/>
      <c r="Q206" s="9" t="s">
        <v>2230</v>
      </c>
      <c r="R206" s="9"/>
      <c r="S206" s="9" t="s">
        <v>2233</v>
      </c>
    </row>
    <row r="207" spans="14:19" x14ac:dyDescent="0.3">
      <c r="N207" s="9">
        <v>208</v>
      </c>
      <c r="O207" s="9" t="s">
        <v>1936</v>
      </c>
      <c r="P207" s="9"/>
      <c r="Q207" s="9" t="s">
        <v>2231</v>
      </c>
      <c r="R207" s="9"/>
      <c r="S207" s="9" t="s">
        <v>872</v>
      </c>
    </row>
    <row r="208" spans="14:19" x14ac:dyDescent="0.3">
      <c r="N208" s="9">
        <v>209</v>
      </c>
      <c r="O208" s="9" t="s">
        <v>2040</v>
      </c>
      <c r="P208" s="9"/>
      <c r="Q208" s="9" t="s">
        <v>714</v>
      </c>
      <c r="R208" s="9"/>
      <c r="S208" s="9" t="s">
        <v>850</v>
      </c>
    </row>
    <row r="209" spans="14:19" x14ac:dyDescent="0.3">
      <c r="N209" s="9">
        <v>210</v>
      </c>
      <c r="O209" s="9" t="s">
        <v>1754</v>
      </c>
      <c r="P209" s="9"/>
      <c r="Q209" s="9" t="s">
        <v>2232</v>
      </c>
      <c r="R209" s="9"/>
      <c r="S209" s="9" t="s">
        <v>852</v>
      </c>
    </row>
  </sheetData>
  <sheetProtection algorithmName="SHA-512" hashValue="9Y2YQv7vNmMyc3rhhQGU+guI5aRmRCDgQvWMNhTeSQ3pLnGOnQ+/v06NbizYgWjItCC4MmUaWUzW41WBO3gDJA==" saltValue="wElaYSna4iGSVEITa3Yy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</vt:lpstr>
      <vt:lpstr>Item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Huan</dc:creator>
  <cp:lastModifiedBy>Hoang Huan</cp:lastModifiedBy>
  <cp:lastPrinted>2023-10-10T03:46:41Z</cp:lastPrinted>
  <dcterms:created xsi:type="dcterms:W3CDTF">2023-10-04T05:00:18Z</dcterms:created>
  <dcterms:modified xsi:type="dcterms:W3CDTF">2023-12-04T07:19:21Z</dcterms:modified>
</cp:coreProperties>
</file>